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2.xml" ContentType="application/vnd.openxmlformats-officedocument.drawingml.chartshap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fileSharing readOnlyRecommended="1"/>
  <workbookPr codeName="ThisWorkbook"/>
  <mc:AlternateContent xmlns:mc="http://schemas.openxmlformats.org/markup-compatibility/2006">
    <mc:Choice Requires="x15">
      <x15ac:absPath xmlns:x15ac="http://schemas.microsoft.com/office/spreadsheetml/2010/11/ac" url="D:\antigravity\gi_sandbox\"/>
    </mc:Choice>
  </mc:AlternateContent>
  <xr:revisionPtr revIDLastSave="0" documentId="8_{AEF71B62-1644-4F9D-85F7-0470FFCEC263}" xr6:coauthVersionLast="47" xr6:coauthVersionMax="47" xr10:uidLastSave="{00000000-0000-0000-0000-000000000000}"/>
  <bookViews>
    <workbookView xWindow="-120" yWindow="-120" windowWidth="29040" windowHeight="15840" activeTab="1" xr2:uid="{1B3E59E9-3159-4DBC-8028-79DE0E4D1930}"/>
  </bookViews>
  <sheets>
    <sheet name="Instructions" sheetId="6" r:id="rId1"/>
    <sheet name="Front End" sheetId="5" r:id="rId2"/>
    <sheet name="Calcs" sheetId="1" r:id="rId3"/>
    <sheet name="Guide" sheetId="7"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 i="1" l="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B837" i="1" s="1"/>
  <c r="B838" i="1" s="1"/>
  <c r="B839" i="1" s="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2" i="1" s="1"/>
  <c r="E2" i="1"/>
  <c r="AA1" i="1"/>
  <c r="AA2" i="1" s="1"/>
  <c r="D4" i="1" l="1"/>
  <c r="D8" i="1"/>
  <c r="D12" i="1"/>
  <c r="D16" i="1"/>
  <c r="D20" i="1"/>
  <c r="D24" i="1"/>
  <c r="D28" i="1"/>
  <c r="D32" i="1"/>
  <c r="D36" i="1"/>
  <c r="D40" i="1"/>
  <c r="D44" i="1"/>
  <c r="D48" i="1"/>
  <c r="D52" i="1"/>
  <c r="D56" i="1"/>
  <c r="D60" i="1"/>
  <c r="D64" i="1"/>
  <c r="D68" i="1"/>
  <c r="D72" i="1"/>
  <c r="D76" i="1"/>
  <c r="D80" i="1"/>
  <c r="D84" i="1"/>
  <c r="D88" i="1"/>
  <c r="D92" i="1"/>
  <c r="D96" i="1"/>
  <c r="D100" i="1"/>
  <c r="D104" i="1"/>
  <c r="D108" i="1"/>
  <c r="D112" i="1"/>
  <c r="D116" i="1"/>
  <c r="D120" i="1"/>
  <c r="D124" i="1"/>
  <c r="D128" i="1"/>
  <c r="D132" i="1"/>
  <c r="D136" i="1"/>
  <c r="D140" i="1"/>
  <c r="D144" i="1"/>
  <c r="D148" i="1"/>
  <c r="D152" i="1"/>
  <c r="D156" i="1"/>
  <c r="D160" i="1"/>
  <c r="D164" i="1"/>
  <c r="D168" i="1"/>
  <c r="D172" i="1"/>
  <c r="D176" i="1"/>
  <c r="D180" i="1"/>
  <c r="D184" i="1"/>
  <c r="D188" i="1"/>
  <c r="D192" i="1"/>
  <c r="D196" i="1"/>
  <c r="D200" i="1"/>
  <c r="D204" i="1"/>
  <c r="D208" i="1"/>
  <c r="D212" i="1"/>
  <c r="D216" i="1"/>
  <c r="D220" i="1"/>
  <c r="D224" i="1"/>
  <c r="D228" i="1"/>
  <c r="D232" i="1"/>
  <c r="D236" i="1"/>
  <c r="D240" i="1"/>
  <c r="D244" i="1"/>
  <c r="D248" i="1"/>
  <c r="D252" i="1"/>
  <c r="D256" i="1"/>
  <c r="D260" i="1"/>
  <c r="D264" i="1"/>
  <c r="D268" i="1"/>
  <c r="D272" i="1"/>
  <c r="D276" i="1"/>
  <c r="D280" i="1"/>
  <c r="D284" i="1"/>
  <c r="D288" i="1"/>
  <c r="D292" i="1"/>
  <c r="D296" i="1"/>
  <c r="D300" i="1"/>
  <c r="D304" i="1"/>
  <c r="D308" i="1"/>
  <c r="D312" i="1"/>
  <c r="D316" i="1"/>
  <c r="D320" i="1"/>
  <c r="D324" i="1"/>
  <c r="D328" i="1"/>
  <c r="D332" i="1"/>
  <c r="D336" i="1"/>
  <c r="D340" i="1"/>
  <c r="D5" i="1"/>
  <c r="D9" i="1"/>
  <c r="D13" i="1"/>
  <c r="D17" i="1"/>
  <c r="D21" i="1"/>
  <c r="D25" i="1"/>
  <c r="D29" i="1"/>
  <c r="D33" i="1"/>
  <c r="D37" i="1"/>
  <c r="D41" i="1"/>
  <c r="D45" i="1"/>
  <c r="D49" i="1"/>
  <c r="D53" i="1"/>
  <c r="D57" i="1"/>
  <c r="D61" i="1"/>
  <c r="D65" i="1"/>
  <c r="D69" i="1"/>
  <c r="D73" i="1"/>
  <c r="D77" i="1"/>
  <c r="D81" i="1"/>
  <c r="D85" i="1"/>
  <c r="D89" i="1"/>
  <c r="D93" i="1"/>
  <c r="D97" i="1"/>
  <c r="D101" i="1"/>
  <c r="D105" i="1"/>
  <c r="D109" i="1"/>
  <c r="D113" i="1"/>
  <c r="D117" i="1"/>
  <c r="D121" i="1"/>
  <c r="D125" i="1"/>
  <c r="D129" i="1"/>
  <c r="D133" i="1"/>
  <c r="D137" i="1"/>
  <c r="D141" i="1"/>
  <c r="D145" i="1"/>
  <c r="D149" i="1"/>
  <c r="D153" i="1"/>
  <c r="D157" i="1"/>
  <c r="D161" i="1"/>
  <c r="D165" i="1"/>
  <c r="D169" i="1"/>
  <c r="D173" i="1"/>
  <c r="D177" i="1"/>
  <c r="D181" i="1"/>
  <c r="D185" i="1"/>
  <c r="D189" i="1"/>
  <c r="D193" i="1"/>
  <c r="D197" i="1"/>
  <c r="D201" i="1"/>
  <c r="D205" i="1"/>
  <c r="D209" i="1"/>
  <c r="D213" i="1"/>
  <c r="D217" i="1"/>
  <c r="D221" i="1"/>
  <c r="D225" i="1"/>
  <c r="D229" i="1"/>
  <c r="D233" i="1"/>
  <c r="D237" i="1"/>
  <c r="D241" i="1"/>
  <c r="D245" i="1"/>
  <c r="D249" i="1"/>
  <c r="D253" i="1"/>
  <c r="D257" i="1"/>
  <c r="D261" i="1"/>
  <c r="D265" i="1"/>
  <c r="D269" i="1"/>
  <c r="D273" i="1"/>
  <c r="D277" i="1"/>
  <c r="D281" i="1"/>
  <c r="D285" i="1"/>
  <c r="D289" i="1"/>
  <c r="D293" i="1"/>
  <c r="D297" i="1"/>
  <c r="D301" i="1"/>
  <c r="D305" i="1"/>
  <c r="D309" i="1"/>
  <c r="D313" i="1"/>
  <c r="D317" i="1"/>
  <c r="D321" i="1"/>
  <c r="D325" i="1"/>
  <c r="D329" i="1"/>
  <c r="D333" i="1"/>
  <c r="D337" i="1"/>
  <c r="D341" i="1"/>
  <c r="D6" i="1"/>
  <c r="D10" i="1"/>
  <c r="D14" i="1"/>
  <c r="D18" i="1"/>
  <c r="D22" i="1"/>
  <c r="D26" i="1"/>
  <c r="D30" i="1"/>
  <c r="D34" i="1"/>
  <c r="D38" i="1"/>
  <c r="D42" i="1"/>
  <c r="D46" i="1"/>
  <c r="D50" i="1"/>
  <c r="D54" i="1"/>
  <c r="D58" i="1"/>
  <c r="D62" i="1"/>
  <c r="D66" i="1"/>
  <c r="D70" i="1"/>
  <c r="D74" i="1"/>
  <c r="D78" i="1"/>
  <c r="D82" i="1"/>
  <c r="D86" i="1"/>
  <c r="D90" i="1"/>
  <c r="D94" i="1"/>
  <c r="D98" i="1"/>
  <c r="D102" i="1"/>
  <c r="D106" i="1"/>
  <c r="D110" i="1"/>
  <c r="D114" i="1"/>
  <c r="D118" i="1"/>
  <c r="D122" i="1"/>
  <c r="D126" i="1"/>
  <c r="D130" i="1"/>
  <c r="D134" i="1"/>
  <c r="D138" i="1"/>
  <c r="D142" i="1"/>
  <c r="D146" i="1"/>
  <c r="D150" i="1"/>
  <c r="D154" i="1"/>
  <c r="D158" i="1"/>
  <c r="D162" i="1"/>
  <c r="D166" i="1"/>
  <c r="D170" i="1"/>
  <c r="D174" i="1"/>
  <c r="D178" i="1"/>
  <c r="D182" i="1"/>
  <c r="D186" i="1"/>
  <c r="D190" i="1"/>
  <c r="D194" i="1"/>
  <c r="D198" i="1"/>
  <c r="D202" i="1"/>
  <c r="D206" i="1"/>
  <c r="D210" i="1"/>
  <c r="D214" i="1"/>
  <c r="D218" i="1"/>
  <c r="D222" i="1"/>
  <c r="D226" i="1"/>
  <c r="D230" i="1"/>
  <c r="D234" i="1"/>
  <c r="D238" i="1"/>
  <c r="D242" i="1"/>
  <c r="D246" i="1"/>
  <c r="D250" i="1"/>
  <c r="D254" i="1"/>
  <c r="D258" i="1"/>
  <c r="D262" i="1"/>
  <c r="D266" i="1"/>
  <c r="D270" i="1"/>
  <c r="D274" i="1"/>
  <c r="D278" i="1"/>
  <c r="D282" i="1"/>
  <c r="D286" i="1"/>
  <c r="D290" i="1"/>
  <c r="D294" i="1"/>
  <c r="D298" i="1"/>
  <c r="D302" i="1"/>
  <c r="D306" i="1"/>
  <c r="D310" i="1"/>
  <c r="D314" i="1"/>
  <c r="D318" i="1"/>
  <c r="D322" i="1"/>
  <c r="D326" i="1"/>
  <c r="D330" i="1"/>
  <c r="D334" i="1"/>
  <c r="D338" i="1"/>
  <c r="D342" i="1"/>
  <c r="D7" i="1"/>
  <c r="D23" i="1"/>
  <c r="D39" i="1"/>
  <c r="D55" i="1"/>
  <c r="D71" i="1"/>
  <c r="D87" i="1"/>
  <c r="D103" i="1"/>
  <c r="D119" i="1"/>
  <c r="D135" i="1"/>
  <c r="D151" i="1"/>
  <c r="D167" i="1"/>
  <c r="D183" i="1"/>
  <c r="D199" i="1"/>
  <c r="D215" i="1"/>
  <c r="D231" i="1"/>
  <c r="D247" i="1"/>
  <c r="D263" i="1"/>
  <c r="D279" i="1"/>
  <c r="D295" i="1"/>
  <c r="D311" i="1"/>
  <c r="D327" i="1"/>
  <c r="D343" i="1"/>
  <c r="D347" i="1"/>
  <c r="D351" i="1"/>
  <c r="D355" i="1"/>
  <c r="D359" i="1"/>
  <c r="D363" i="1"/>
  <c r="D367" i="1"/>
  <c r="D371" i="1"/>
  <c r="D375" i="1"/>
  <c r="D379" i="1"/>
  <c r="D383" i="1"/>
  <c r="D387" i="1"/>
  <c r="D391" i="1"/>
  <c r="D395" i="1"/>
  <c r="D399" i="1"/>
  <c r="D403" i="1"/>
  <c r="D407" i="1"/>
  <c r="D411" i="1"/>
  <c r="D415" i="1"/>
  <c r="D419" i="1"/>
  <c r="D423" i="1"/>
  <c r="D427" i="1"/>
  <c r="D431" i="1"/>
  <c r="D435" i="1"/>
  <c r="D439" i="1"/>
  <c r="D443" i="1"/>
  <c r="D447" i="1"/>
  <c r="D451" i="1"/>
  <c r="D455" i="1"/>
  <c r="D459" i="1"/>
  <c r="D463" i="1"/>
  <c r="D467" i="1"/>
  <c r="D471" i="1"/>
  <c r="D475" i="1"/>
  <c r="D479" i="1"/>
  <c r="D483" i="1"/>
  <c r="D487" i="1"/>
  <c r="D491" i="1"/>
  <c r="D495" i="1"/>
  <c r="D499" i="1"/>
  <c r="D503" i="1"/>
  <c r="D507" i="1"/>
  <c r="D511" i="1"/>
  <c r="D515" i="1"/>
  <c r="D519" i="1"/>
  <c r="D523" i="1"/>
  <c r="D527" i="1"/>
  <c r="D531" i="1"/>
  <c r="D535" i="1"/>
  <c r="D539" i="1"/>
  <c r="D543" i="1"/>
  <c r="D547" i="1"/>
  <c r="D551" i="1"/>
  <c r="D555" i="1"/>
  <c r="D559" i="1"/>
  <c r="D563" i="1"/>
  <c r="D567" i="1"/>
  <c r="D571" i="1"/>
  <c r="D575" i="1"/>
  <c r="D579" i="1"/>
  <c r="D583" i="1"/>
  <c r="D587" i="1"/>
  <c r="D591" i="1"/>
  <c r="D595" i="1"/>
  <c r="D599" i="1"/>
  <c r="D11" i="1"/>
  <c r="D27" i="1"/>
  <c r="D43" i="1"/>
  <c r="D59" i="1"/>
  <c r="D75" i="1"/>
  <c r="D91" i="1"/>
  <c r="D107" i="1"/>
  <c r="D123" i="1"/>
  <c r="D139" i="1"/>
  <c r="D155" i="1"/>
  <c r="D171" i="1"/>
  <c r="D187" i="1"/>
  <c r="D203" i="1"/>
  <c r="D219" i="1"/>
  <c r="D235" i="1"/>
  <c r="D251" i="1"/>
  <c r="D267" i="1"/>
  <c r="D283" i="1"/>
  <c r="D299" i="1"/>
  <c r="D315" i="1"/>
  <c r="D331" i="1"/>
  <c r="D344" i="1"/>
  <c r="D348" i="1"/>
  <c r="D352" i="1"/>
  <c r="D356" i="1"/>
  <c r="D360" i="1"/>
  <c r="D364" i="1"/>
  <c r="D368" i="1"/>
  <c r="D372" i="1"/>
  <c r="D376" i="1"/>
  <c r="D380" i="1"/>
  <c r="D384" i="1"/>
  <c r="D388" i="1"/>
  <c r="D392" i="1"/>
  <c r="D396" i="1"/>
  <c r="D400" i="1"/>
  <c r="D404" i="1"/>
  <c r="D408" i="1"/>
  <c r="D412" i="1"/>
  <c r="D416" i="1"/>
  <c r="D420" i="1"/>
  <c r="D424" i="1"/>
  <c r="D428" i="1"/>
  <c r="D432" i="1"/>
  <c r="D436" i="1"/>
  <c r="D440" i="1"/>
  <c r="D444" i="1"/>
  <c r="D448" i="1"/>
  <c r="D452" i="1"/>
  <c r="D456" i="1"/>
  <c r="D460" i="1"/>
  <c r="D464" i="1"/>
  <c r="D468" i="1"/>
  <c r="D472" i="1"/>
  <c r="D476" i="1"/>
  <c r="D480" i="1"/>
  <c r="D484" i="1"/>
  <c r="D488" i="1"/>
  <c r="D492" i="1"/>
  <c r="D496" i="1"/>
  <c r="D500" i="1"/>
  <c r="D504" i="1"/>
  <c r="D508" i="1"/>
  <c r="D512" i="1"/>
  <c r="D516" i="1"/>
  <c r="D520" i="1"/>
  <c r="D524" i="1"/>
  <c r="D528" i="1"/>
  <c r="D532" i="1"/>
  <c r="D536" i="1"/>
  <c r="D540" i="1"/>
  <c r="D544" i="1"/>
  <c r="D548" i="1"/>
  <c r="D552" i="1"/>
  <c r="D556" i="1"/>
  <c r="D560" i="1"/>
  <c r="D564" i="1"/>
  <c r="D568" i="1"/>
  <c r="D572" i="1"/>
  <c r="D576" i="1"/>
  <c r="D580" i="1"/>
  <c r="D584" i="1"/>
  <c r="D588" i="1"/>
  <c r="D592" i="1"/>
  <c r="D596" i="1"/>
  <c r="D15" i="1"/>
  <c r="D31" i="1"/>
  <c r="D47" i="1"/>
  <c r="D63" i="1"/>
  <c r="D79" i="1"/>
  <c r="D95" i="1"/>
  <c r="D111" i="1"/>
  <c r="D127" i="1"/>
  <c r="D143" i="1"/>
  <c r="D159" i="1"/>
  <c r="D175" i="1"/>
  <c r="D191" i="1"/>
  <c r="D207" i="1"/>
  <c r="D223" i="1"/>
  <c r="D239" i="1"/>
  <c r="D255" i="1"/>
  <c r="D271" i="1"/>
  <c r="D287" i="1"/>
  <c r="D303" i="1"/>
  <c r="D319" i="1"/>
  <c r="D335" i="1"/>
  <c r="D345" i="1"/>
  <c r="D349" i="1"/>
  <c r="D353" i="1"/>
  <c r="D357" i="1"/>
  <c r="D361" i="1"/>
  <c r="D365" i="1"/>
  <c r="D369" i="1"/>
  <c r="D373" i="1"/>
  <c r="D377" i="1"/>
  <c r="D381" i="1"/>
  <c r="D385" i="1"/>
  <c r="D389" i="1"/>
  <c r="D393" i="1"/>
  <c r="D397" i="1"/>
  <c r="D401" i="1"/>
  <c r="D405" i="1"/>
  <c r="D409" i="1"/>
  <c r="D413" i="1"/>
  <c r="D417" i="1"/>
  <c r="D421" i="1"/>
  <c r="D425" i="1"/>
  <c r="D429" i="1"/>
  <c r="D433" i="1"/>
  <c r="D437" i="1"/>
  <c r="D441" i="1"/>
  <c r="D445" i="1"/>
  <c r="D449" i="1"/>
  <c r="D453" i="1"/>
  <c r="D457" i="1"/>
  <c r="D461" i="1"/>
  <c r="D465" i="1"/>
  <c r="D469" i="1"/>
  <c r="D473" i="1"/>
  <c r="D477" i="1"/>
  <c r="D481" i="1"/>
  <c r="D485" i="1"/>
  <c r="D489" i="1"/>
  <c r="D493" i="1"/>
  <c r="D497" i="1"/>
  <c r="D501" i="1"/>
  <c r="D505" i="1"/>
  <c r="D509" i="1"/>
  <c r="D513" i="1"/>
  <c r="D517" i="1"/>
  <c r="D521" i="1"/>
  <c r="D525" i="1"/>
  <c r="D529" i="1"/>
  <c r="D533" i="1"/>
  <c r="D537" i="1"/>
  <c r="D541" i="1"/>
  <c r="D545" i="1"/>
  <c r="D549" i="1"/>
  <c r="D553" i="1"/>
  <c r="D557" i="1"/>
  <c r="D561" i="1"/>
  <c r="D565" i="1"/>
  <c r="D569" i="1"/>
  <c r="D573" i="1"/>
  <c r="D577" i="1"/>
  <c r="D581" i="1"/>
  <c r="D585" i="1"/>
  <c r="D589" i="1"/>
  <c r="D593" i="1"/>
  <c r="D597" i="1"/>
  <c r="D19" i="1"/>
  <c r="D83" i="1"/>
  <c r="D147" i="1"/>
  <c r="D211" i="1"/>
  <c r="D275" i="1"/>
  <c r="D339" i="1"/>
  <c r="D358" i="1"/>
  <c r="D374" i="1"/>
  <c r="D390" i="1"/>
  <c r="D406" i="1"/>
  <c r="D422" i="1"/>
  <c r="D438" i="1"/>
  <c r="D454" i="1"/>
  <c r="D470" i="1"/>
  <c r="D486" i="1"/>
  <c r="D502" i="1"/>
  <c r="D518" i="1"/>
  <c r="D534" i="1"/>
  <c r="D550" i="1"/>
  <c r="D566" i="1"/>
  <c r="D582" i="1"/>
  <c r="D598" i="1"/>
  <c r="D603" i="1"/>
  <c r="D607" i="1"/>
  <c r="D611" i="1"/>
  <c r="D615" i="1"/>
  <c r="D619" i="1"/>
  <c r="D623" i="1"/>
  <c r="D627" i="1"/>
  <c r="D631" i="1"/>
  <c r="D635" i="1"/>
  <c r="D639" i="1"/>
  <c r="D643" i="1"/>
  <c r="D647" i="1"/>
  <c r="D651" i="1"/>
  <c r="D655" i="1"/>
  <c r="D659" i="1"/>
  <c r="D663" i="1"/>
  <c r="D667" i="1"/>
  <c r="D671" i="1"/>
  <c r="D675" i="1"/>
  <c r="D679" i="1"/>
  <c r="D683" i="1"/>
  <c r="D687" i="1"/>
  <c r="D691" i="1"/>
  <c r="D695" i="1"/>
  <c r="D699" i="1"/>
  <c r="D703" i="1"/>
  <c r="D707" i="1"/>
  <c r="D711" i="1"/>
  <c r="D715" i="1"/>
  <c r="D719" i="1"/>
  <c r="D723" i="1"/>
  <c r="D727" i="1"/>
  <c r="D731" i="1"/>
  <c r="D735" i="1"/>
  <c r="D739" i="1"/>
  <c r="D743" i="1"/>
  <c r="D747" i="1"/>
  <c r="D751" i="1"/>
  <c r="D755" i="1"/>
  <c r="D759" i="1"/>
  <c r="D763" i="1"/>
  <c r="D767" i="1"/>
  <c r="D771" i="1"/>
  <c r="D775" i="1"/>
  <c r="D779" i="1"/>
  <c r="D783" i="1"/>
  <c r="D787" i="1"/>
  <c r="D791" i="1"/>
  <c r="D795" i="1"/>
  <c r="D799" i="1"/>
  <c r="D803" i="1"/>
  <c r="D807" i="1"/>
  <c r="D811" i="1"/>
  <c r="D815" i="1"/>
  <c r="D819" i="1"/>
  <c r="D823" i="1"/>
  <c r="D827" i="1"/>
  <c r="D831" i="1"/>
  <c r="D835" i="1"/>
  <c r="D839" i="1"/>
  <c r="D843" i="1"/>
  <c r="D847" i="1"/>
  <c r="D851" i="1"/>
  <c r="D855" i="1"/>
  <c r="D35" i="1"/>
  <c r="D99" i="1"/>
  <c r="D163" i="1"/>
  <c r="D227" i="1"/>
  <c r="D291" i="1"/>
  <c r="D346" i="1"/>
  <c r="D362" i="1"/>
  <c r="D378" i="1"/>
  <c r="D394" i="1"/>
  <c r="D410" i="1"/>
  <c r="D426" i="1"/>
  <c r="D442" i="1"/>
  <c r="D458" i="1"/>
  <c r="D474" i="1"/>
  <c r="D490" i="1"/>
  <c r="D506" i="1"/>
  <c r="D522" i="1"/>
  <c r="D538" i="1"/>
  <c r="D554" i="1"/>
  <c r="D570" i="1"/>
  <c r="D586" i="1"/>
  <c r="D600" i="1"/>
  <c r="D604" i="1"/>
  <c r="D608" i="1"/>
  <c r="D612" i="1"/>
  <c r="D616" i="1"/>
  <c r="D620" i="1"/>
  <c r="D624" i="1"/>
  <c r="D628" i="1"/>
  <c r="D632" i="1"/>
  <c r="D636" i="1"/>
  <c r="D640" i="1"/>
  <c r="D644" i="1"/>
  <c r="D648" i="1"/>
  <c r="D652" i="1"/>
  <c r="D656" i="1"/>
  <c r="D660" i="1"/>
  <c r="D664" i="1"/>
  <c r="D668" i="1"/>
  <c r="D672" i="1"/>
  <c r="D676" i="1"/>
  <c r="D680" i="1"/>
  <c r="D684" i="1"/>
  <c r="D688" i="1"/>
  <c r="D692" i="1"/>
  <c r="D696" i="1"/>
  <c r="D700" i="1"/>
  <c r="D704" i="1"/>
  <c r="D708" i="1"/>
  <c r="D712" i="1"/>
  <c r="D716" i="1"/>
  <c r="D720" i="1"/>
  <c r="D724" i="1"/>
  <c r="D728" i="1"/>
  <c r="D732" i="1"/>
  <c r="D736" i="1"/>
  <c r="D740" i="1"/>
  <c r="D744" i="1"/>
  <c r="D748" i="1"/>
  <c r="D752" i="1"/>
  <c r="D756" i="1"/>
  <c r="D760" i="1"/>
  <c r="D764" i="1"/>
  <c r="D768" i="1"/>
  <c r="D772" i="1"/>
  <c r="D776" i="1"/>
  <c r="D780" i="1"/>
  <c r="D784" i="1"/>
  <c r="D788" i="1"/>
  <c r="D792" i="1"/>
  <c r="D796" i="1"/>
  <c r="D800" i="1"/>
  <c r="D804" i="1"/>
  <c r="D808" i="1"/>
  <c r="D812" i="1"/>
  <c r="D816" i="1"/>
  <c r="D820" i="1"/>
  <c r="D824" i="1"/>
  <c r="D828" i="1"/>
  <c r="D832" i="1"/>
  <c r="D836" i="1"/>
  <c r="D840" i="1"/>
  <c r="D844" i="1"/>
  <c r="D848" i="1"/>
  <c r="D852" i="1"/>
  <c r="D856" i="1"/>
  <c r="D51" i="1"/>
  <c r="D115" i="1"/>
  <c r="D179" i="1"/>
  <c r="D243" i="1"/>
  <c r="D307" i="1"/>
  <c r="D350" i="1"/>
  <c r="D366" i="1"/>
  <c r="D382" i="1"/>
  <c r="D398" i="1"/>
  <c r="D414" i="1"/>
  <c r="D430" i="1"/>
  <c r="D446" i="1"/>
  <c r="D462" i="1"/>
  <c r="D478" i="1"/>
  <c r="D494" i="1"/>
  <c r="D510" i="1"/>
  <c r="D526" i="1"/>
  <c r="D542" i="1"/>
  <c r="D558" i="1"/>
  <c r="D574" i="1"/>
  <c r="D590" i="1"/>
  <c r="D601" i="1"/>
  <c r="D605" i="1"/>
  <c r="D609" i="1"/>
  <c r="D613" i="1"/>
  <c r="D617" i="1"/>
  <c r="D621" i="1"/>
  <c r="D625" i="1"/>
  <c r="D629" i="1"/>
  <c r="D633" i="1"/>
  <c r="D637" i="1"/>
  <c r="D641" i="1"/>
  <c r="D645" i="1"/>
  <c r="D649" i="1"/>
  <c r="D653" i="1"/>
  <c r="D657" i="1"/>
  <c r="D661" i="1"/>
  <c r="D665" i="1"/>
  <c r="D669" i="1"/>
  <c r="D673" i="1"/>
  <c r="D677" i="1"/>
  <c r="D681" i="1"/>
  <c r="D685" i="1"/>
  <c r="D689" i="1"/>
  <c r="D693" i="1"/>
  <c r="D697" i="1"/>
  <c r="D701" i="1"/>
  <c r="D705" i="1"/>
  <c r="D709" i="1"/>
  <c r="D713" i="1"/>
  <c r="D717" i="1"/>
  <c r="D721" i="1"/>
  <c r="D725" i="1"/>
  <c r="D729" i="1"/>
  <c r="D733" i="1"/>
  <c r="D737" i="1"/>
  <c r="D741" i="1"/>
  <c r="D745" i="1"/>
  <c r="D749" i="1"/>
  <c r="D753" i="1"/>
  <c r="D757" i="1"/>
  <c r="D761" i="1"/>
  <c r="D765" i="1"/>
  <c r="D769" i="1"/>
  <c r="D773" i="1"/>
  <c r="D777" i="1"/>
  <c r="D781" i="1"/>
  <c r="D785" i="1"/>
  <c r="D789" i="1"/>
  <c r="D793" i="1"/>
  <c r="D797" i="1"/>
  <c r="D801" i="1"/>
  <c r="D805" i="1"/>
  <c r="D809" i="1"/>
  <c r="D813" i="1"/>
  <c r="D817" i="1"/>
  <c r="D821" i="1"/>
  <c r="D825" i="1"/>
  <c r="D829" i="1"/>
  <c r="D833" i="1"/>
  <c r="D837" i="1"/>
  <c r="D841" i="1"/>
  <c r="D845" i="1"/>
  <c r="D849" i="1"/>
  <c r="D853" i="1"/>
  <c r="D67" i="1"/>
  <c r="D323" i="1"/>
  <c r="D402" i="1"/>
  <c r="D466" i="1"/>
  <c r="D530" i="1"/>
  <c r="D594" i="1"/>
  <c r="D614" i="1"/>
  <c r="D630" i="1"/>
  <c r="D646" i="1"/>
  <c r="D662" i="1"/>
  <c r="D678" i="1"/>
  <c r="D694" i="1"/>
  <c r="D710" i="1"/>
  <c r="D726" i="1"/>
  <c r="D742" i="1"/>
  <c r="D758" i="1"/>
  <c r="D774" i="1"/>
  <c r="D790" i="1"/>
  <c r="D806" i="1"/>
  <c r="D822" i="1"/>
  <c r="D838" i="1"/>
  <c r="D854" i="1"/>
  <c r="D860" i="1"/>
  <c r="D864" i="1"/>
  <c r="D868" i="1"/>
  <c r="D872" i="1"/>
  <c r="D876" i="1"/>
  <c r="D880" i="1"/>
  <c r="D884" i="1"/>
  <c r="D888" i="1"/>
  <c r="D892" i="1"/>
  <c r="D896" i="1"/>
  <c r="D900" i="1"/>
  <c r="D904" i="1"/>
  <c r="D908" i="1"/>
  <c r="D912" i="1"/>
  <c r="D916" i="1"/>
  <c r="D920" i="1"/>
  <c r="D924" i="1"/>
  <c r="D928" i="1"/>
  <c r="D932" i="1"/>
  <c r="D936" i="1"/>
  <c r="D940" i="1"/>
  <c r="D944" i="1"/>
  <c r="D948" i="1"/>
  <c r="D952" i="1"/>
  <c r="D956" i="1"/>
  <c r="D960" i="1"/>
  <c r="D964" i="1"/>
  <c r="D968" i="1"/>
  <c r="D972" i="1"/>
  <c r="D976" i="1"/>
  <c r="D980" i="1"/>
  <c r="D984" i="1"/>
  <c r="D988" i="1"/>
  <c r="D992" i="1"/>
  <c r="D996" i="1"/>
  <c r="D1000" i="1"/>
  <c r="D131" i="1"/>
  <c r="D354" i="1"/>
  <c r="D418" i="1"/>
  <c r="D482" i="1"/>
  <c r="D546" i="1"/>
  <c r="D602" i="1"/>
  <c r="D618" i="1"/>
  <c r="D634" i="1"/>
  <c r="D650" i="1"/>
  <c r="D666" i="1"/>
  <c r="D682" i="1"/>
  <c r="D698" i="1"/>
  <c r="D714" i="1"/>
  <c r="D730" i="1"/>
  <c r="D746" i="1"/>
  <c r="D762" i="1"/>
  <c r="D778" i="1"/>
  <c r="D794" i="1"/>
  <c r="D810" i="1"/>
  <c r="D826" i="1"/>
  <c r="D842" i="1"/>
  <c r="D857" i="1"/>
  <c r="D861" i="1"/>
  <c r="D865" i="1"/>
  <c r="D869" i="1"/>
  <c r="D873" i="1"/>
  <c r="D877" i="1"/>
  <c r="D881" i="1"/>
  <c r="D885" i="1"/>
  <c r="D889" i="1"/>
  <c r="D893" i="1"/>
  <c r="D897" i="1"/>
  <c r="D901" i="1"/>
  <c r="D905" i="1"/>
  <c r="D909" i="1"/>
  <c r="D913" i="1"/>
  <c r="D917" i="1"/>
  <c r="D921" i="1"/>
  <c r="D925" i="1"/>
  <c r="D929" i="1"/>
  <c r="D933" i="1"/>
  <c r="D937" i="1"/>
  <c r="D941" i="1"/>
  <c r="D945" i="1"/>
  <c r="D949" i="1"/>
  <c r="D953" i="1"/>
  <c r="D957" i="1"/>
  <c r="D961" i="1"/>
  <c r="D965" i="1"/>
  <c r="D969" i="1"/>
  <c r="D973" i="1"/>
  <c r="D977" i="1"/>
  <c r="D981" i="1"/>
  <c r="D985" i="1"/>
  <c r="D989" i="1"/>
  <c r="D993" i="1"/>
  <c r="D997" i="1"/>
  <c r="D1001" i="1"/>
  <c r="D195" i="1"/>
  <c r="D370" i="1"/>
  <c r="D434" i="1"/>
  <c r="D498" i="1"/>
  <c r="D562" i="1"/>
  <c r="D606" i="1"/>
  <c r="D622" i="1"/>
  <c r="D638" i="1"/>
  <c r="D654" i="1"/>
  <c r="D670" i="1"/>
  <c r="D686" i="1"/>
  <c r="D702" i="1"/>
  <c r="D718" i="1"/>
  <c r="D734" i="1"/>
  <c r="D750" i="1"/>
  <c r="D766" i="1"/>
  <c r="D782" i="1"/>
  <c r="D798" i="1"/>
  <c r="D814" i="1"/>
  <c r="D830" i="1"/>
  <c r="D846" i="1"/>
  <c r="D858" i="1"/>
  <c r="D862" i="1"/>
  <c r="D866" i="1"/>
  <c r="D870" i="1"/>
  <c r="D874" i="1"/>
  <c r="D878" i="1"/>
  <c r="D882" i="1"/>
  <c r="D886" i="1"/>
  <c r="D890" i="1"/>
  <c r="D894" i="1"/>
  <c r="D898" i="1"/>
  <c r="D902" i="1"/>
  <c r="D906" i="1"/>
  <c r="D910" i="1"/>
  <c r="D914" i="1"/>
  <c r="D918" i="1"/>
  <c r="D922" i="1"/>
  <c r="D926" i="1"/>
  <c r="D930" i="1"/>
  <c r="D934" i="1"/>
  <c r="D938" i="1"/>
  <c r="D942" i="1"/>
  <c r="D946" i="1"/>
  <c r="D950" i="1"/>
  <c r="D954" i="1"/>
  <c r="D958" i="1"/>
  <c r="D962" i="1"/>
  <c r="D966" i="1"/>
  <c r="D970" i="1"/>
  <c r="D974" i="1"/>
  <c r="D978" i="1"/>
  <c r="D982" i="1"/>
  <c r="D986" i="1"/>
  <c r="D990" i="1"/>
  <c r="D994" i="1"/>
  <c r="D998" i="1"/>
  <c r="D1002" i="1"/>
  <c r="E1002" i="1" s="1"/>
  <c r="F1002" i="1" s="1"/>
  <c r="D259" i="1"/>
  <c r="D578" i="1"/>
  <c r="D658" i="1"/>
  <c r="D722" i="1"/>
  <c r="D786" i="1"/>
  <c r="D850" i="1"/>
  <c r="D871" i="1"/>
  <c r="D887" i="1"/>
  <c r="D903" i="1"/>
  <c r="D919" i="1"/>
  <c r="D935" i="1"/>
  <c r="D951" i="1"/>
  <c r="D967" i="1"/>
  <c r="D983" i="1"/>
  <c r="D999" i="1"/>
  <c r="D386" i="1"/>
  <c r="D610" i="1"/>
  <c r="D674" i="1"/>
  <c r="D738" i="1"/>
  <c r="D802" i="1"/>
  <c r="D859" i="1"/>
  <c r="D875" i="1"/>
  <c r="D891" i="1"/>
  <c r="D907" i="1"/>
  <c r="D923" i="1"/>
  <c r="D939" i="1"/>
  <c r="D955" i="1"/>
  <c r="D971" i="1"/>
  <c r="D987" i="1"/>
  <c r="D450" i="1"/>
  <c r="D626" i="1"/>
  <c r="D690" i="1"/>
  <c r="D754" i="1"/>
  <c r="D818" i="1"/>
  <c r="D863" i="1"/>
  <c r="D879" i="1"/>
  <c r="D895" i="1"/>
  <c r="D911" i="1"/>
  <c r="D927" i="1"/>
  <c r="D943" i="1"/>
  <c r="D959" i="1"/>
  <c r="D975" i="1"/>
  <c r="D991" i="1"/>
  <c r="D514" i="1"/>
  <c r="D834" i="1"/>
  <c r="D915" i="1"/>
  <c r="D979" i="1"/>
  <c r="D642" i="1"/>
  <c r="D867" i="1"/>
  <c r="D931" i="1"/>
  <c r="D995" i="1"/>
  <c r="D706" i="1"/>
  <c r="D883" i="1"/>
  <c r="D947" i="1"/>
  <c r="D770" i="1"/>
  <c r="D899" i="1"/>
  <c r="D963" i="1"/>
  <c r="D3" i="1"/>
  <c r="C1002" i="1"/>
  <c r="B1003" i="1"/>
  <c r="D1003" i="1" s="1"/>
  <c r="AA4" i="1"/>
  <c r="AA5" i="1" s="1"/>
  <c r="H2" i="1"/>
  <c r="I2" i="1" s="1"/>
  <c r="C2" i="1"/>
  <c r="AE13" i="5"/>
  <c r="AE5" i="5"/>
  <c r="AE9" i="5"/>
  <c r="AE10" i="5" s="1"/>
  <c r="AE11" i="5" s="1"/>
  <c r="AE12" i="5" s="1"/>
  <c r="AH2" i="5"/>
  <c r="C1003" i="1" l="1"/>
  <c r="B1004" i="1"/>
  <c r="D1004" i="1" s="1"/>
  <c r="E1003" i="1"/>
  <c r="F1003" i="1" s="1"/>
  <c r="AH3" i="5"/>
  <c r="AI2" i="5"/>
  <c r="AI3" i="5" s="1"/>
  <c r="AJ2" i="5"/>
  <c r="AJ3" i="5" s="1"/>
  <c r="AE8" i="5"/>
  <c r="AE7" i="5" s="1"/>
  <c r="AE6" i="5" s="1"/>
  <c r="AE2" i="5"/>
  <c r="AE3" i="5" s="1"/>
  <c r="F2" i="1"/>
  <c r="C1004" i="1" l="1"/>
  <c r="B1005" i="1"/>
  <c r="D1005" i="1" s="1"/>
  <c r="E1004" i="1"/>
  <c r="F1004" i="1" s="1"/>
  <c r="G2" i="1"/>
  <c r="C3" i="1"/>
  <c r="AF2" i="5"/>
  <c r="AF3" i="5" s="1"/>
  <c r="B1006" i="1" l="1"/>
  <c r="D1006" i="1" s="1"/>
  <c r="C1005" i="1"/>
  <c r="J2" i="1"/>
  <c r="L2" i="1" s="1"/>
  <c r="E4" i="1"/>
  <c r="E5" i="1"/>
  <c r="C4" i="1"/>
  <c r="AG2" i="5"/>
  <c r="AG3" i="5" s="1"/>
  <c r="P2" i="1" l="1"/>
  <c r="Q2" i="1" s="1"/>
  <c r="R2" i="1" s="1"/>
  <c r="U2" i="1" s="1"/>
  <c r="E1005" i="1"/>
  <c r="F1005" i="1" s="1"/>
  <c r="C1006" i="1"/>
  <c r="B1007" i="1"/>
  <c r="D1007" i="1" s="1"/>
  <c r="E3" i="1"/>
  <c r="K2" i="1"/>
  <c r="O2" i="1" s="1"/>
  <c r="E6" i="1"/>
  <c r="C5" i="1"/>
  <c r="F5" i="1"/>
  <c r="F4" i="1"/>
  <c r="S2" i="1" l="1"/>
  <c r="T2" i="1" s="1"/>
  <c r="E1006" i="1"/>
  <c r="F1006" i="1" s="1"/>
  <c r="B1008" i="1"/>
  <c r="D1008" i="1" s="1"/>
  <c r="C1007" i="1"/>
  <c r="E7" i="1"/>
  <c r="C6" i="1"/>
  <c r="F6" i="1"/>
  <c r="F3" i="1"/>
  <c r="E1007" i="1" l="1"/>
  <c r="F1007" i="1" s="1"/>
  <c r="B1009" i="1"/>
  <c r="D1009" i="1" s="1"/>
  <c r="C1008" i="1"/>
  <c r="E1008" i="1"/>
  <c r="F1008" i="1" s="1"/>
  <c r="E8" i="1"/>
  <c r="C7" i="1"/>
  <c r="F7" i="1"/>
  <c r="M2" i="1"/>
  <c r="B1010" i="1" l="1"/>
  <c r="D1010" i="1" s="1"/>
  <c r="C1009" i="1"/>
  <c r="N2" i="1"/>
  <c r="G3" i="1" s="1"/>
  <c r="V2" i="1"/>
  <c r="E9" i="1"/>
  <c r="C8" i="1"/>
  <c r="F8" i="1"/>
  <c r="E1010" i="1" l="1"/>
  <c r="F1010" i="1" s="1"/>
  <c r="B1011" i="1"/>
  <c r="D1011" i="1" s="1"/>
  <c r="C1010" i="1"/>
  <c r="E1009" i="1"/>
  <c r="F1009" i="1" s="1"/>
  <c r="W2" i="1"/>
  <c r="H3" i="1"/>
  <c r="I3" i="1" s="1"/>
  <c r="X2" i="1"/>
  <c r="E10" i="1"/>
  <c r="C9" i="1"/>
  <c r="F9" i="1"/>
  <c r="C1011" i="1" l="1"/>
  <c r="E1011" i="1"/>
  <c r="F1011" i="1" s="1"/>
  <c r="B1012" i="1"/>
  <c r="D1012" i="1" s="1"/>
  <c r="J3" i="1"/>
  <c r="L3" i="1" s="1"/>
  <c r="E11" i="1"/>
  <c r="C10" i="1"/>
  <c r="F10" i="1"/>
  <c r="B1013" i="1" l="1"/>
  <c r="D1013" i="1" s="1"/>
  <c r="C1012" i="1"/>
  <c r="P3" i="1"/>
  <c r="Q3" i="1" s="1"/>
  <c r="R3" i="1" s="1"/>
  <c r="K3" i="1"/>
  <c r="E12" i="1"/>
  <c r="C11" i="1"/>
  <c r="F11" i="1"/>
  <c r="E1013" i="1" l="1"/>
  <c r="F1013" i="1" s="1"/>
  <c r="C1013" i="1"/>
  <c r="B1014" i="1"/>
  <c r="D1014" i="1" s="1"/>
  <c r="E1012" i="1"/>
  <c r="F1012" i="1" s="1"/>
  <c r="S3" i="1"/>
  <c r="T3" i="1" s="1"/>
  <c r="U3" i="1"/>
  <c r="O3" i="1"/>
  <c r="M3" i="1"/>
  <c r="E13" i="1"/>
  <c r="C12" i="1"/>
  <c r="F12" i="1"/>
  <c r="C1014" i="1" l="1"/>
  <c r="E1014" i="1"/>
  <c r="F1014" i="1" s="1"/>
  <c r="B1015" i="1"/>
  <c r="D1015" i="1" s="1"/>
  <c r="N3" i="1"/>
  <c r="G4" i="1" s="1"/>
  <c r="H4" i="1" s="1"/>
  <c r="I4" i="1" s="1"/>
  <c r="E14" i="1"/>
  <c r="C13" i="1"/>
  <c r="F13" i="1"/>
  <c r="C1015" i="1" l="1"/>
  <c r="E1015" i="1"/>
  <c r="F1015" i="1" s="1"/>
  <c r="B1016" i="1"/>
  <c r="D1016" i="1" s="1"/>
  <c r="J4" i="1"/>
  <c r="K4" i="1" s="1"/>
  <c r="E15" i="1"/>
  <c r="C14" i="1"/>
  <c r="F14" i="1"/>
  <c r="C1016" i="1" l="1"/>
  <c r="B1017" i="1"/>
  <c r="D1017" i="1" s="1"/>
  <c r="O4" i="1"/>
  <c r="L4" i="1"/>
  <c r="E16" i="1"/>
  <c r="C15" i="1"/>
  <c r="F15" i="1"/>
  <c r="E1016" i="1" l="1"/>
  <c r="F1016" i="1" s="1"/>
  <c r="C1017" i="1"/>
  <c r="E1017" i="1"/>
  <c r="F1017" i="1" s="1"/>
  <c r="B1018" i="1"/>
  <c r="D1018" i="1" s="1"/>
  <c r="M4" i="1"/>
  <c r="E17" i="1"/>
  <c r="C16" i="1"/>
  <c r="F16" i="1"/>
  <c r="E1018" i="1" l="1"/>
  <c r="F1018" i="1" s="1"/>
  <c r="B1019" i="1"/>
  <c r="D1019" i="1" s="1"/>
  <c r="C1018" i="1"/>
  <c r="N4" i="1"/>
  <c r="G5" i="1" s="1"/>
  <c r="H5" i="1" s="1"/>
  <c r="I5" i="1" s="1"/>
  <c r="E18" i="1"/>
  <c r="C17" i="1"/>
  <c r="F17" i="1"/>
  <c r="C1019" i="1" l="1"/>
  <c r="B1020" i="1"/>
  <c r="D1020" i="1" s="1"/>
  <c r="J5" i="1"/>
  <c r="E19" i="1"/>
  <c r="C18" i="1"/>
  <c r="F18" i="1"/>
  <c r="E1020" i="1" l="1"/>
  <c r="F1020" i="1" s="1"/>
  <c r="B1021" i="1"/>
  <c r="D1021" i="1" s="1"/>
  <c r="C1020" i="1"/>
  <c r="E1019" i="1"/>
  <c r="F1019" i="1" s="1"/>
  <c r="K5" i="1"/>
  <c r="L5" i="1"/>
  <c r="E20" i="1"/>
  <c r="C19" i="1"/>
  <c r="F19" i="1"/>
  <c r="B1022" i="1" l="1"/>
  <c r="D1022" i="1" s="1"/>
  <c r="C1021" i="1"/>
  <c r="E1021" i="1"/>
  <c r="F1021" i="1" s="1"/>
  <c r="O5" i="1"/>
  <c r="M5" i="1"/>
  <c r="E21" i="1"/>
  <c r="C20" i="1"/>
  <c r="F20" i="1"/>
  <c r="E1022" i="1" l="1"/>
  <c r="F1022" i="1" s="1"/>
  <c r="B1023" i="1"/>
  <c r="D1023" i="1" s="1"/>
  <c r="C1022" i="1"/>
  <c r="N5" i="1"/>
  <c r="G6" i="1" s="1"/>
  <c r="H6" i="1" s="1"/>
  <c r="I6" i="1" s="1"/>
  <c r="E22" i="1"/>
  <c r="C21" i="1"/>
  <c r="F21" i="1"/>
  <c r="E1023" i="1" l="1"/>
  <c r="F1023" i="1" s="1"/>
  <c r="B1024" i="1"/>
  <c r="D1024" i="1" s="1"/>
  <c r="C1023" i="1"/>
  <c r="J6" i="1"/>
  <c r="E23" i="1"/>
  <c r="C22" i="1"/>
  <c r="F22" i="1"/>
  <c r="B1025" i="1" l="1"/>
  <c r="D1025" i="1" s="1"/>
  <c r="C1024" i="1"/>
  <c r="E1024" i="1"/>
  <c r="F1024" i="1" s="1"/>
  <c r="L6" i="1"/>
  <c r="K6" i="1"/>
  <c r="E24" i="1"/>
  <c r="C23" i="1"/>
  <c r="F23" i="1"/>
  <c r="B1026" i="1" l="1"/>
  <c r="D1026" i="1" s="1"/>
  <c r="C1025" i="1"/>
  <c r="O6" i="1"/>
  <c r="M6" i="1"/>
  <c r="E25" i="1"/>
  <c r="C24" i="1"/>
  <c r="F24" i="1"/>
  <c r="C1026" i="1" l="1"/>
  <c r="B1027" i="1"/>
  <c r="D1027" i="1" s="1"/>
  <c r="E1025" i="1"/>
  <c r="F1025" i="1" s="1"/>
  <c r="N6" i="1"/>
  <c r="G7" i="1" s="1"/>
  <c r="E26" i="1"/>
  <c r="C25" i="1"/>
  <c r="F25" i="1"/>
  <c r="C1027" i="1" l="1"/>
  <c r="B1028" i="1"/>
  <c r="D1028" i="1" s="1"/>
  <c r="E1027" i="1"/>
  <c r="F1027" i="1" s="1"/>
  <c r="E1026" i="1"/>
  <c r="F1026" i="1" s="1"/>
  <c r="H7" i="1"/>
  <c r="I7" i="1" s="1"/>
  <c r="E27" i="1"/>
  <c r="C26" i="1"/>
  <c r="F26" i="1"/>
  <c r="E1028" i="1" l="1"/>
  <c r="F1028" i="1" s="1"/>
  <c r="C1028" i="1"/>
  <c r="B1029" i="1"/>
  <c r="D1029" i="1" s="1"/>
  <c r="J7" i="1"/>
  <c r="E28" i="1"/>
  <c r="C27" i="1"/>
  <c r="F27" i="1"/>
  <c r="B1030" i="1" l="1"/>
  <c r="D1030" i="1" s="1"/>
  <c r="C1029" i="1"/>
  <c r="E1029" i="1"/>
  <c r="F1029" i="1" s="1"/>
  <c r="K7" i="1"/>
  <c r="L7" i="1"/>
  <c r="E29" i="1"/>
  <c r="C28" i="1"/>
  <c r="F28" i="1"/>
  <c r="E1030" i="1" l="1"/>
  <c r="F1030" i="1" s="1"/>
  <c r="C1030" i="1"/>
  <c r="B1031" i="1"/>
  <c r="D1031" i="1" s="1"/>
  <c r="O7" i="1"/>
  <c r="M7" i="1"/>
  <c r="E30" i="1"/>
  <c r="C29" i="1"/>
  <c r="F29" i="1"/>
  <c r="C1031" i="1" l="1"/>
  <c r="B1032" i="1"/>
  <c r="D1032" i="1" s="1"/>
  <c r="N7" i="1"/>
  <c r="G8" i="1" s="1"/>
  <c r="E31" i="1"/>
  <c r="C30" i="1"/>
  <c r="F30" i="1"/>
  <c r="B1033" i="1" l="1"/>
  <c r="D1033" i="1" s="1"/>
  <c r="C1032" i="1"/>
  <c r="E1031" i="1"/>
  <c r="F1031" i="1" s="1"/>
  <c r="H8" i="1"/>
  <c r="I8" i="1" s="1"/>
  <c r="E32" i="1"/>
  <c r="C31" i="1"/>
  <c r="F31" i="1"/>
  <c r="B1034" i="1" l="1"/>
  <c r="D1034" i="1" s="1"/>
  <c r="C1033" i="1"/>
  <c r="E1033" i="1"/>
  <c r="F1033" i="1" s="1"/>
  <c r="E1032" i="1"/>
  <c r="F1032" i="1" s="1"/>
  <c r="J8" i="1"/>
  <c r="E33" i="1"/>
  <c r="C32" i="1"/>
  <c r="F32" i="1"/>
  <c r="B1035" i="1" l="1"/>
  <c r="D1035" i="1" s="1"/>
  <c r="C1034" i="1"/>
  <c r="K8" i="1"/>
  <c r="O8" i="1" s="1"/>
  <c r="L8" i="1"/>
  <c r="E34" i="1"/>
  <c r="C33" i="1"/>
  <c r="F33" i="1"/>
  <c r="E1034" i="1" l="1"/>
  <c r="F1034" i="1" s="1"/>
  <c r="C1035" i="1"/>
  <c r="B1036" i="1"/>
  <c r="D1036" i="1" s="1"/>
  <c r="M8" i="1"/>
  <c r="E35" i="1"/>
  <c r="C34" i="1"/>
  <c r="F34" i="1"/>
  <c r="E1035" i="1" l="1"/>
  <c r="F1035" i="1" s="1"/>
  <c r="C1036" i="1"/>
  <c r="E1036" i="1"/>
  <c r="F1036" i="1" s="1"/>
  <c r="B1037" i="1"/>
  <c r="D1037" i="1" s="1"/>
  <c r="N8" i="1"/>
  <c r="G9" i="1" s="1"/>
  <c r="E36" i="1"/>
  <c r="C35" i="1"/>
  <c r="F35" i="1"/>
  <c r="C1037" i="1" l="1"/>
  <c r="B1038" i="1"/>
  <c r="D1038" i="1" s="1"/>
  <c r="H9" i="1"/>
  <c r="I9" i="1" s="1"/>
  <c r="E37" i="1"/>
  <c r="C36" i="1"/>
  <c r="F36" i="1"/>
  <c r="B1039" i="1" l="1"/>
  <c r="D1039" i="1" s="1"/>
  <c r="E1038" i="1"/>
  <c r="F1038" i="1" s="1"/>
  <c r="C1038" i="1"/>
  <c r="E1037" i="1"/>
  <c r="F1037" i="1" s="1"/>
  <c r="J9" i="1"/>
  <c r="E38" i="1"/>
  <c r="C37" i="1"/>
  <c r="F37" i="1"/>
  <c r="C1039" i="1" l="1"/>
  <c r="B1040" i="1"/>
  <c r="D1040" i="1" s="1"/>
  <c r="K9" i="1"/>
  <c r="O9" i="1" s="1"/>
  <c r="L9" i="1"/>
  <c r="E39" i="1"/>
  <c r="C38" i="1"/>
  <c r="F38" i="1"/>
  <c r="E1039" i="1" l="1"/>
  <c r="F1039" i="1" s="1"/>
  <c r="E1040" i="1"/>
  <c r="F1040" i="1" s="1"/>
  <c r="B1041" i="1"/>
  <c r="D1041" i="1" s="1"/>
  <c r="C1040" i="1"/>
  <c r="M9" i="1"/>
  <c r="E40" i="1"/>
  <c r="C39" i="1"/>
  <c r="F39" i="1"/>
  <c r="C1041" i="1" l="1"/>
  <c r="E1041" i="1"/>
  <c r="F1041" i="1" s="1"/>
  <c r="B1042" i="1"/>
  <c r="D1042" i="1" s="1"/>
  <c r="N9" i="1"/>
  <c r="G10" i="1" s="1"/>
  <c r="E41" i="1"/>
  <c r="C40" i="1"/>
  <c r="F40" i="1"/>
  <c r="C1042" i="1" l="1"/>
  <c r="B1043" i="1"/>
  <c r="D1043" i="1" s="1"/>
  <c r="H10" i="1"/>
  <c r="I10" i="1" s="1"/>
  <c r="E42" i="1"/>
  <c r="C41" i="1"/>
  <c r="F41" i="1"/>
  <c r="E1043" i="1" l="1"/>
  <c r="F1043" i="1" s="1"/>
  <c r="B1044" i="1"/>
  <c r="D1044" i="1" s="1"/>
  <c r="C1043" i="1"/>
  <c r="E1042" i="1"/>
  <c r="F1042" i="1" s="1"/>
  <c r="J10" i="1"/>
  <c r="E43" i="1"/>
  <c r="C42" i="1"/>
  <c r="F42" i="1"/>
  <c r="E1044" i="1" l="1"/>
  <c r="F1044" i="1" s="1"/>
  <c r="B1045" i="1"/>
  <c r="D1045" i="1" s="1"/>
  <c r="C1044" i="1"/>
  <c r="K10" i="1"/>
  <c r="O10" i="1" s="1"/>
  <c r="L10" i="1"/>
  <c r="E44" i="1"/>
  <c r="C43" i="1"/>
  <c r="F43" i="1"/>
  <c r="C1045" i="1" l="1"/>
  <c r="B1046" i="1"/>
  <c r="D1046" i="1" s="1"/>
  <c r="M10" i="1"/>
  <c r="N10" i="1" s="1"/>
  <c r="G11" i="1" s="1"/>
  <c r="E45" i="1"/>
  <c r="C44" i="1"/>
  <c r="F44" i="1"/>
  <c r="E1045" i="1" l="1"/>
  <c r="F1045" i="1" s="1"/>
  <c r="C1046" i="1"/>
  <c r="E1046" i="1"/>
  <c r="F1046" i="1" s="1"/>
  <c r="B1047" i="1"/>
  <c r="D1047" i="1" s="1"/>
  <c r="H11" i="1"/>
  <c r="I11" i="1" s="1"/>
  <c r="E46" i="1"/>
  <c r="C45" i="1"/>
  <c r="F45" i="1"/>
  <c r="E1047" i="1" l="1"/>
  <c r="F1047" i="1" s="1"/>
  <c r="B1048" i="1"/>
  <c r="D1048" i="1" s="1"/>
  <c r="C1047" i="1"/>
  <c r="J11" i="1"/>
  <c r="E47" i="1"/>
  <c r="C46" i="1"/>
  <c r="F46" i="1"/>
  <c r="B1049" i="1" l="1"/>
  <c r="D1049" i="1" s="1"/>
  <c r="C1048" i="1"/>
  <c r="E1048" i="1"/>
  <c r="F1048" i="1" s="1"/>
  <c r="K11" i="1"/>
  <c r="O11" i="1" s="1"/>
  <c r="L11" i="1"/>
  <c r="E48" i="1"/>
  <c r="C47" i="1"/>
  <c r="F47" i="1"/>
  <c r="C1049" i="1" l="1"/>
  <c r="B1050" i="1"/>
  <c r="D1050" i="1" s="1"/>
  <c r="E1049" i="1"/>
  <c r="F1049" i="1" s="1"/>
  <c r="M11" i="1"/>
  <c r="E49" i="1"/>
  <c r="C48" i="1"/>
  <c r="F48" i="1"/>
  <c r="C1050" i="1" l="1"/>
  <c r="E1050" i="1"/>
  <c r="F1050" i="1" s="1"/>
  <c r="B1051" i="1"/>
  <c r="D1051" i="1" s="1"/>
  <c r="N11" i="1"/>
  <c r="G12" i="1" s="1"/>
  <c r="E50" i="1"/>
  <c r="C49" i="1"/>
  <c r="F49" i="1"/>
  <c r="E1051" i="1" l="1"/>
  <c r="F1051" i="1" s="1"/>
  <c r="B1052" i="1"/>
  <c r="D1052" i="1" s="1"/>
  <c r="C1051" i="1"/>
  <c r="H12" i="1"/>
  <c r="I12" i="1" s="1"/>
  <c r="E51" i="1"/>
  <c r="C50" i="1"/>
  <c r="F50" i="1"/>
  <c r="C1052" i="1" l="1"/>
  <c r="B1053" i="1"/>
  <c r="D1053" i="1" s="1"/>
  <c r="J12" i="1"/>
  <c r="E52" i="1"/>
  <c r="C51" i="1"/>
  <c r="F51" i="1"/>
  <c r="E1053" i="1" l="1"/>
  <c r="F1053" i="1" s="1"/>
  <c r="B1054" i="1"/>
  <c r="D1054" i="1" s="1"/>
  <c r="C1053" i="1"/>
  <c r="E1052" i="1"/>
  <c r="F1052" i="1" s="1"/>
  <c r="K12" i="1"/>
  <c r="O12" i="1" s="1"/>
  <c r="L12" i="1"/>
  <c r="E53" i="1"/>
  <c r="C52" i="1"/>
  <c r="F52" i="1"/>
  <c r="C1054" i="1" l="1"/>
  <c r="B1055" i="1"/>
  <c r="D1055" i="1" s="1"/>
  <c r="M12" i="1"/>
  <c r="N12" i="1" s="1"/>
  <c r="G13" i="1" s="1"/>
  <c r="E54" i="1"/>
  <c r="C53" i="1"/>
  <c r="F53" i="1"/>
  <c r="E1054" i="1" l="1"/>
  <c r="F1054" i="1" s="1"/>
  <c r="B1056" i="1"/>
  <c r="D1056" i="1" s="1"/>
  <c r="C1055" i="1"/>
  <c r="H13" i="1"/>
  <c r="I13" i="1" s="1"/>
  <c r="E55" i="1"/>
  <c r="C54" i="1"/>
  <c r="F54" i="1"/>
  <c r="C1056" i="1" l="1"/>
  <c r="B1057" i="1"/>
  <c r="D1057" i="1" s="1"/>
  <c r="E1055" i="1"/>
  <c r="F1055" i="1" s="1"/>
  <c r="J13" i="1"/>
  <c r="E56" i="1"/>
  <c r="C55" i="1"/>
  <c r="F55" i="1"/>
  <c r="C1057" i="1" l="1"/>
  <c r="E1057" i="1"/>
  <c r="F1057" i="1" s="1"/>
  <c r="B1058" i="1"/>
  <c r="D1058" i="1" s="1"/>
  <c r="E1056" i="1"/>
  <c r="F1056" i="1" s="1"/>
  <c r="K13" i="1"/>
  <c r="O13" i="1" s="1"/>
  <c r="L13" i="1"/>
  <c r="E57" i="1"/>
  <c r="C56" i="1"/>
  <c r="F56" i="1"/>
  <c r="C1058" i="1" l="1"/>
  <c r="E1058" i="1"/>
  <c r="F1058" i="1" s="1"/>
  <c r="B1059" i="1"/>
  <c r="D1059" i="1" s="1"/>
  <c r="M13" i="1"/>
  <c r="E58" i="1"/>
  <c r="C57" i="1"/>
  <c r="F57" i="1"/>
  <c r="B1060" i="1" l="1"/>
  <c r="D1060" i="1" s="1"/>
  <c r="C1059" i="1"/>
  <c r="N13" i="1"/>
  <c r="G14" i="1" s="1"/>
  <c r="E59" i="1"/>
  <c r="C58" i="1"/>
  <c r="F58" i="1"/>
  <c r="B1061" i="1" l="1"/>
  <c r="D1061" i="1" s="1"/>
  <c r="C1060" i="1"/>
  <c r="E1059" i="1"/>
  <c r="F1059" i="1" s="1"/>
  <c r="H14" i="1"/>
  <c r="I14" i="1" s="1"/>
  <c r="E60" i="1"/>
  <c r="C59" i="1"/>
  <c r="F59" i="1"/>
  <c r="E1060" i="1" l="1"/>
  <c r="F1060" i="1" s="1"/>
  <c r="C1061" i="1"/>
  <c r="E1061" i="1"/>
  <c r="F1061" i="1" s="1"/>
  <c r="B1062" i="1"/>
  <c r="D1062" i="1" s="1"/>
  <c r="J14" i="1"/>
  <c r="E61" i="1"/>
  <c r="C60" i="1"/>
  <c r="F60" i="1"/>
  <c r="C1062" i="1" l="1"/>
  <c r="E1062" i="1"/>
  <c r="F1062" i="1" s="1"/>
  <c r="B1063" i="1"/>
  <c r="D1063" i="1" s="1"/>
  <c r="K14" i="1"/>
  <c r="O14" i="1" s="1"/>
  <c r="L14" i="1"/>
  <c r="E62" i="1"/>
  <c r="C61" i="1"/>
  <c r="F61" i="1"/>
  <c r="B1064" i="1" l="1"/>
  <c r="D1064" i="1" s="1"/>
  <c r="C1063" i="1"/>
  <c r="M14" i="1"/>
  <c r="E63" i="1"/>
  <c r="C62" i="1"/>
  <c r="F62" i="1"/>
  <c r="E1063" i="1" l="1"/>
  <c r="F1063" i="1" s="1"/>
  <c r="C1064" i="1"/>
  <c r="B1065" i="1"/>
  <c r="D1065" i="1" s="1"/>
  <c r="N14" i="1"/>
  <c r="G15" i="1" s="1"/>
  <c r="E64" i="1"/>
  <c r="C63" i="1"/>
  <c r="F63" i="1"/>
  <c r="E1064" i="1" l="1"/>
  <c r="F1064" i="1" s="1"/>
  <c r="B1066" i="1"/>
  <c r="D1066" i="1" s="1"/>
  <c r="C1065" i="1"/>
  <c r="H15" i="1"/>
  <c r="I15" i="1" s="1"/>
  <c r="E65" i="1"/>
  <c r="C64" i="1"/>
  <c r="F64" i="1"/>
  <c r="E1066" i="1" l="1"/>
  <c r="F1066" i="1" s="1"/>
  <c r="B1067" i="1"/>
  <c r="D1067" i="1" s="1"/>
  <c r="C1066" i="1"/>
  <c r="E1065" i="1"/>
  <c r="F1065" i="1" s="1"/>
  <c r="J15" i="1"/>
  <c r="E66" i="1"/>
  <c r="C65" i="1"/>
  <c r="F65" i="1"/>
  <c r="C1067" i="1" l="1"/>
  <c r="B1068" i="1"/>
  <c r="D1068" i="1" s="1"/>
  <c r="K15" i="1"/>
  <c r="O15" i="1" s="1"/>
  <c r="L15" i="1"/>
  <c r="E67" i="1"/>
  <c r="C66" i="1"/>
  <c r="F66" i="1"/>
  <c r="C1068" i="1" l="1"/>
  <c r="E1068" i="1"/>
  <c r="F1068" i="1" s="1"/>
  <c r="B1069" i="1"/>
  <c r="D1069" i="1" s="1"/>
  <c r="E1067" i="1"/>
  <c r="F1067" i="1" s="1"/>
  <c r="M15" i="1"/>
  <c r="N15" i="1" s="1"/>
  <c r="G16" i="1" s="1"/>
  <c r="E68" i="1"/>
  <c r="C67" i="1"/>
  <c r="F67" i="1"/>
  <c r="B1070" i="1" l="1"/>
  <c r="D1070" i="1" s="1"/>
  <c r="C1069" i="1"/>
  <c r="H16" i="1"/>
  <c r="I16" i="1" s="1"/>
  <c r="E69" i="1"/>
  <c r="C68" i="1"/>
  <c r="F68" i="1"/>
  <c r="E1069" i="1" l="1"/>
  <c r="F1069" i="1" s="1"/>
  <c r="C1070" i="1"/>
  <c r="B1071" i="1"/>
  <c r="D1071" i="1" s="1"/>
  <c r="J16" i="1"/>
  <c r="E70" i="1"/>
  <c r="C69" i="1"/>
  <c r="F69" i="1"/>
  <c r="E1070" i="1" l="1"/>
  <c r="F1070" i="1" s="1"/>
  <c r="B1072" i="1"/>
  <c r="D1072" i="1" s="1"/>
  <c r="C1071" i="1"/>
  <c r="K16" i="1"/>
  <c r="O16" i="1" s="1"/>
  <c r="L16" i="1"/>
  <c r="E71" i="1"/>
  <c r="C70" i="1"/>
  <c r="F70" i="1"/>
  <c r="B1073" i="1" l="1"/>
  <c r="D1073" i="1" s="1"/>
  <c r="C1072" i="1"/>
  <c r="E1071" i="1"/>
  <c r="F1071" i="1" s="1"/>
  <c r="M16" i="1"/>
  <c r="E72" i="1"/>
  <c r="C71" i="1"/>
  <c r="F71" i="1"/>
  <c r="B1074" i="1" l="1"/>
  <c r="D1074" i="1" s="1"/>
  <c r="C1073" i="1"/>
  <c r="E1072" i="1"/>
  <c r="F1072" i="1" s="1"/>
  <c r="N16" i="1"/>
  <c r="G17" i="1" s="1"/>
  <c r="E73" i="1"/>
  <c r="C72" i="1"/>
  <c r="F72" i="1"/>
  <c r="E1073" i="1" l="1"/>
  <c r="F1073" i="1" s="1"/>
  <c r="C1074" i="1"/>
  <c r="E1074" i="1"/>
  <c r="F1074" i="1" s="1"/>
  <c r="B1075" i="1"/>
  <c r="D1075" i="1" s="1"/>
  <c r="H17" i="1"/>
  <c r="I17" i="1" s="1"/>
  <c r="E74" i="1"/>
  <c r="C73" i="1"/>
  <c r="F73" i="1"/>
  <c r="C1075" i="1" l="1"/>
  <c r="B1076" i="1"/>
  <c r="D1076" i="1" s="1"/>
  <c r="J17" i="1"/>
  <c r="E75" i="1"/>
  <c r="C74" i="1"/>
  <c r="F74" i="1"/>
  <c r="B1077" i="1" l="1"/>
  <c r="D1077" i="1" s="1"/>
  <c r="C1076" i="1"/>
  <c r="E1076" i="1"/>
  <c r="F1076" i="1" s="1"/>
  <c r="E1075" i="1"/>
  <c r="F1075" i="1" s="1"/>
  <c r="K17" i="1"/>
  <c r="O17" i="1" s="1"/>
  <c r="L17" i="1"/>
  <c r="E76" i="1"/>
  <c r="C75" i="1"/>
  <c r="F75" i="1"/>
  <c r="C1077" i="1" l="1"/>
  <c r="E1077" i="1"/>
  <c r="F1077" i="1" s="1"/>
  <c r="B1078" i="1"/>
  <c r="D1078" i="1" s="1"/>
  <c r="M17" i="1"/>
  <c r="E77" i="1"/>
  <c r="C76" i="1"/>
  <c r="F76" i="1"/>
  <c r="C1078" i="1" l="1"/>
  <c r="E1078" i="1"/>
  <c r="F1078" i="1" s="1"/>
  <c r="B1079" i="1"/>
  <c r="D1079" i="1" s="1"/>
  <c r="N17" i="1"/>
  <c r="G18" i="1" s="1"/>
  <c r="E78" i="1"/>
  <c r="C77" i="1"/>
  <c r="F77" i="1"/>
  <c r="B1080" i="1" l="1"/>
  <c r="D1080" i="1" s="1"/>
  <c r="C1079" i="1"/>
  <c r="H18" i="1"/>
  <c r="I18" i="1" s="1"/>
  <c r="E79" i="1"/>
  <c r="C78" i="1"/>
  <c r="F78" i="1"/>
  <c r="E1079" i="1" l="1"/>
  <c r="F1079" i="1" s="1"/>
  <c r="C1080" i="1"/>
  <c r="E1080" i="1"/>
  <c r="F1080" i="1" s="1"/>
  <c r="B1081" i="1"/>
  <c r="D1081" i="1" s="1"/>
  <c r="J18" i="1"/>
  <c r="E80" i="1"/>
  <c r="C79" i="1"/>
  <c r="F79" i="1"/>
  <c r="B1082" i="1" l="1"/>
  <c r="D1082" i="1" s="1"/>
  <c r="C1081" i="1"/>
  <c r="K18" i="1"/>
  <c r="O18" i="1" s="1"/>
  <c r="L18" i="1"/>
  <c r="E81" i="1"/>
  <c r="C80" i="1"/>
  <c r="F80" i="1"/>
  <c r="E1081" i="1" l="1"/>
  <c r="F1081" i="1" s="1"/>
  <c r="C1082" i="1"/>
  <c r="E1082" i="1"/>
  <c r="F1082" i="1" s="1"/>
  <c r="B1083" i="1"/>
  <c r="D1083" i="1" s="1"/>
  <c r="M18" i="1"/>
  <c r="N18" i="1" s="1"/>
  <c r="G19" i="1" s="1"/>
  <c r="E82" i="1"/>
  <c r="C81" i="1"/>
  <c r="F81" i="1"/>
  <c r="B1084" i="1" l="1"/>
  <c r="D1084" i="1" s="1"/>
  <c r="C1083" i="1"/>
  <c r="E1083" i="1"/>
  <c r="F1083" i="1" s="1"/>
  <c r="H19" i="1"/>
  <c r="I19" i="1" s="1"/>
  <c r="E83" i="1"/>
  <c r="C82" i="1"/>
  <c r="F82" i="1"/>
  <c r="B1085" i="1" l="1"/>
  <c r="D1085" i="1" s="1"/>
  <c r="C1084" i="1"/>
  <c r="J19" i="1"/>
  <c r="E84" i="1"/>
  <c r="C83" i="1"/>
  <c r="F83" i="1"/>
  <c r="C1085" i="1" l="1"/>
  <c r="B1086" i="1"/>
  <c r="D1086" i="1" s="1"/>
  <c r="E1084" i="1"/>
  <c r="F1084" i="1" s="1"/>
  <c r="K19" i="1"/>
  <c r="L19" i="1"/>
  <c r="E85" i="1"/>
  <c r="C84" i="1"/>
  <c r="F84" i="1"/>
  <c r="B1087" i="1" l="1"/>
  <c r="D1087" i="1" s="1"/>
  <c r="C1086" i="1"/>
  <c r="E1085" i="1"/>
  <c r="F1085" i="1" s="1"/>
  <c r="M19" i="1"/>
  <c r="N19" i="1" s="1"/>
  <c r="G20" i="1" s="1"/>
  <c r="O19" i="1"/>
  <c r="E86" i="1"/>
  <c r="C85" i="1"/>
  <c r="F85" i="1"/>
  <c r="E1086" i="1" l="1"/>
  <c r="F1086" i="1" s="1"/>
  <c r="B1088" i="1"/>
  <c r="D1088" i="1" s="1"/>
  <c r="C1087" i="1"/>
  <c r="H20" i="1"/>
  <c r="I20" i="1" s="1"/>
  <c r="E87" i="1"/>
  <c r="C86" i="1"/>
  <c r="F86" i="1"/>
  <c r="E1087" i="1" l="1"/>
  <c r="F1087" i="1" s="1"/>
  <c r="C1088" i="1"/>
  <c r="B1089" i="1"/>
  <c r="D1089" i="1" s="1"/>
  <c r="J20" i="1"/>
  <c r="E88" i="1"/>
  <c r="C87" i="1"/>
  <c r="F87" i="1"/>
  <c r="E1088" i="1" l="1"/>
  <c r="F1088" i="1" s="1"/>
  <c r="C1089" i="1"/>
  <c r="B1090" i="1"/>
  <c r="D1090" i="1" s="1"/>
  <c r="K20" i="1"/>
  <c r="O20" i="1" s="1"/>
  <c r="L20" i="1"/>
  <c r="E89" i="1"/>
  <c r="C88" i="1"/>
  <c r="F88" i="1"/>
  <c r="E1089" i="1" l="1"/>
  <c r="F1089" i="1" s="1"/>
  <c r="E1090" i="1"/>
  <c r="F1090" i="1" s="1"/>
  <c r="B1091" i="1"/>
  <c r="D1091" i="1" s="1"/>
  <c r="C1090" i="1"/>
  <c r="M20" i="1"/>
  <c r="E90" i="1"/>
  <c r="C89" i="1"/>
  <c r="F89" i="1"/>
  <c r="E1091" i="1" l="1"/>
  <c r="F1091" i="1" s="1"/>
  <c r="B1092" i="1"/>
  <c r="D1092" i="1" s="1"/>
  <c r="C1091" i="1"/>
  <c r="N20" i="1"/>
  <c r="G21" i="1" s="1"/>
  <c r="E91" i="1"/>
  <c r="C90" i="1"/>
  <c r="F90" i="1"/>
  <c r="B1093" i="1" l="1"/>
  <c r="D1093" i="1" s="1"/>
  <c r="C1092" i="1"/>
  <c r="H21" i="1"/>
  <c r="I21" i="1" s="1"/>
  <c r="E92" i="1"/>
  <c r="C91" i="1"/>
  <c r="F91" i="1"/>
  <c r="E1092" i="1" l="1"/>
  <c r="F1092" i="1" s="1"/>
  <c r="B1094" i="1"/>
  <c r="D1094" i="1" s="1"/>
  <c r="C1093" i="1"/>
  <c r="J21" i="1"/>
  <c r="E93" i="1"/>
  <c r="C92" i="1"/>
  <c r="F92" i="1"/>
  <c r="B1095" i="1" l="1"/>
  <c r="D1095" i="1" s="1"/>
  <c r="C1094" i="1"/>
  <c r="E1094" i="1"/>
  <c r="F1094" i="1" s="1"/>
  <c r="E1093" i="1"/>
  <c r="F1093" i="1" s="1"/>
  <c r="K21" i="1"/>
  <c r="O21" i="1" s="1"/>
  <c r="L21" i="1"/>
  <c r="E94" i="1"/>
  <c r="C93" i="1"/>
  <c r="F93" i="1"/>
  <c r="C1095" i="1" l="1"/>
  <c r="E1095" i="1"/>
  <c r="F1095" i="1" s="1"/>
  <c r="B1096" i="1"/>
  <c r="D1096" i="1" s="1"/>
  <c r="M21" i="1"/>
  <c r="N21" i="1" s="1"/>
  <c r="G22" i="1" s="1"/>
  <c r="E95" i="1"/>
  <c r="C94" i="1"/>
  <c r="F94" i="1"/>
  <c r="C1096" i="1" l="1"/>
  <c r="E1096" i="1"/>
  <c r="F1096" i="1" s="1"/>
  <c r="B1097" i="1"/>
  <c r="D1097" i="1" s="1"/>
  <c r="H22" i="1"/>
  <c r="I22" i="1" s="1"/>
  <c r="E96" i="1"/>
  <c r="C95" i="1"/>
  <c r="F95" i="1"/>
  <c r="C1097" i="1" l="1"/>
  <c r="B1098" i="1"/>
  <c r="D1098" i="1" s="1"/>
  <c r="J22" i="1"/>
  <c r="E97" i="1"/>
  <c r="C96" i="1"/>
  <c r="F96" i="1"/>
  <c r="E1098" i="1" l="1"/>
  <c r="F1098" i="1" s="1"/>
  <c r="B1099" i="1"/>
  <c r="D1099" i="1" s="1"/>
  <c r="C1098" i="1"/>
  <c r="E1097" i="1"/>
  <c r="F1097" i="1" s="1"/>
  <c r="K22" i="1"/>
  <c r="O22" i="1" s="1"/>
  <c r="L22" i="1"/>
  <c r="E98" i="1"/>
  <c r="C97" i="1"/>
  <c r="F97" i="1"/>
  <c r="B1100" i="1" l="1"/>
  <c r="D1100" i="1" s="1"/>
  <c r="C1099" i="1"/>
  <c r="E1099" i="1"/>
  <c r="F1099" i="1" s="1"/>
  <c r="M22" i="1"/>
  <c r="E99" i="1"/>
  <c r="C98" i="1"/>
  <c r="F98" i="1"/>
  <c r="B1101" i="1" l="1"/>
  <c r="D1101" i="1" s="1"/>
  <c r="C1100" i="1"/>
  <c r="N22" i="1"/>
  <c r="G23" i="1" s="1"/>
  <c r="E100" i="1"/>
  <c r="C99" i="1"/>
  <c r="F99" i="1"/>
  <c r="E1100" i="1" l="1"/>
  <c r="F1100" i="1" s="1"/>
  <c r="B1102" i="1"/>
  <c r="D1102" i="1" s="1"/>
  <c r="C1101" i="1"/>
  <c r="E1101" i="1"/>
  <c r="F1101" i="1" s="1"/>
  <c r="H23" i="1"/>
  <c r="I23" i="1" s="1"/>
  <c r="E101" i="1"/>
  <c r="C100" i="1"/>
  <c r="F100" i="1"/>
  <c r="B1103" i="1" l="1"/>
  <c r="D1103" i="1" s="1"/>
  <c r="C1102" i="1"/>
  <c r="J23" i="1"/>
  <c r="E102" i="1"/>
  <c r="C101" i="1"/>
  <c r="F101" i="1"/>
  <c r="E1102" i="1" l="1"/>
  <c r="F1102" i="1" s="1"/>
  <c r="C1103" i="1"/>
  <c r="B1104" i="1"/>
  <c r="D1104" i="1" s="1"/>
  <c r="K23" i="1"/>
  <c r="O23" i="1" s="1"/>
  <c r="L23" i="1"/>
  <c r="C102" i="1"/>
  <c r="E103" i="1"/>
  <c r="E1103" i="1" l="1"/>
  <c r="F1103" i="1" s="1"/>
  <c r="C1104" i="1"/>
  <c r="B1105" i="1"/>
  <c r="D1105" i="1" s="1"/>
  <c r="M23" i="1"/>
  <c r="F102" i="1"/>
  <c r="C103" i="1"/>
  <c r="F103" i="1"/>
  <c r="E104" i="1"/>
  <c r="E1104" i="1" l="1"/>
  <c r="F1104" i="1" s="1"/>
  <c r="C1105" i="1"/>
  <c r="B1106" i="1"/>
  <c r="D1106" i="1" s="1"/>
  <c r="N23" i="1"/>
  <c r="G24" i="1" s="1"/>
  <c r="C104" i="1"/>
  <c r="F104" i="1"/>
  <c r="E105" i="1"/>
  <c r="E1105" i="1" l="1"/>
  <c r="F1105" i="1" s="1"/>
  <c r="E1106" i="1"/>
  <c r="F1106" i="1" s="1"/>
  <c r="B1107" i="1"/>
  <c r="D1107" i="1" s="1"/>
  <c r="C1106" i="1"/>
  <c r="H24" i="1"/>
  <c r="I24" i="1" s="1"/>
  <c r="C105" i="1"/>
  <c r="E106" i="1"/>
  <c r="B1108" i="1" l="1"/>
  <c r="D1108" i="1" s="1"/>
  <c r="C1107" i="1"/>
  <c r="E1107" i="1"/>
  <c r="F1107" i="1" s="1"/>
  <c r="J24" i="1"/>
  <c r="C106" i="1"/>
  <c r="E107" i="1"/>
  <c r="F106" i="1"/>
  <c r="F105" i="1"/>
  <c r="C1108" i="1" l="1"/>
  <c r="E1108" i="1"/>
  <c r="F1108" i="1" s="1"/>
  <c r="B1109" i="1"/>
  <c r="D1109" i="1" s="1"/>
  <c r="K24" i="1"/>
  <c r="O24" i="1" s="1"/>
  <c r="L24" i="1"/>
  <c r="C107" i="1"/>
  <c r="E108" i="1"/>
  <c r="F107" i="1"/>
  <c r="C1109" i="1" l="1"/>
  <c r="B1110" i="1"/>
  <c r="D1110" i="1" s="1"/>
  <c r="E1109" i="1"/>
  <c r="F1109" i="1" s="1"/>
  <c r="M24" i="1"/>
  <c r="C108" i="1"/>
  <c r="E109" i="1"/>
  <c r="C1110" i="1" l="1"/>
  <c r="B1111" i="1"/>
  <c r="D1111" i="1" s="1"/>
  <c r="E1110" i="1"/>
  <c r="F1110" i="1" s="1"/>
  <c r="N24" i="1"/>
  <c r="G25" i="1" s="1"/>
  <c r="F108" i="1"/>
  <c r="C109" i="1"/>
  <c r="E110" i="1"/>
  <c r="F109" i="1"/>
  <c r="C1111" i="1" l="1"/>
  <c r="B1112" i="1"/>
  <c r="D1112" i="1" s="1"/>
  <c r="E1111" i="1"/>
  <c r="F1111" i="1" s="1"/>
  <c r="H25" i="1"/>
  <c r="I25" i="1" s="1"/>
  <c r="C110" i="1"/>
  <c r="E111" i="1"/>
  <c r="F110" i="1"/>
  <c r="B1113" i="1" l="1"/>
  <c r="D1113" i="1" s="1"/>
  <c r="C1112" i="1"/>
  <c r="E1112" i="1"/>
  <c r="F1112" i="1" s="1"/>
  <c r="J25" i="1"/>
  <c r="C111" i="1"/>
  <c r="F111" i="1"/>
  <c r="E112" i="1"/>
  <c r="E1113" i="1" l="1"/>
  <c r="F1113" i="1" s="1"/>
  <c r="B1114" i="1"/>
  <c r="D1114" i="1" s="1"/>
  <c r="C1113" i="1"/>
  <c r="K25" i="1"/>
  <c r="L25" i="1"/>
  <c r="C112" i="1"/>
  <c r="F112" i="1"/>
  <c r="E113" i="1"/>
  <c r="C1114" i="1" l="1"/>
  <c r="E1114" i="1"/>
  <c r="F1114" i="1" s="1"/>
  <c r="B1115" i="1"/>
  <c r="D1115" i="1" s="1"/>
  <c r="M25" i="1"/>
  <c r="N25" i="1" s="1"/>
  <c r="G26" i="1" s="1"/>
  <c r="O25" i="1"/>
  <c r="C113" i="1"/>
  <c r="F113" i="1"/>
  <c r="E114" i="1"/>
  <c r="B1116" i="1" l="1"/>
  <c r="D1116" i="1" s="1"/>
  <c r="C1115" i="1"/>
  <c r="E1115" i="1"/>
  <c r="F1115" i="1" s="1"/>
  <c r="H26" i="1"/>
  <c r="I26" i="1" s="1"/>
  <c r="C114" i="1"/>
  <c r="E115" i="1"/>
  <c r="F114" i="1"/>
  <c r="B1117" i="1" l="1"/>
  <c r="D1117" i="1" s="1"/>
  <c r="C1116" i="1"/>
  <c r="J26" i="1"/>
  <c r="C115" i="1"/>
  <c r="E116" i="1"/>
  <c r="F115" i="1"/>
  <c r="E1116" i="1" l="1"/>
  <c r="F1116" i="1" s="1"/>
  <c r="E1117" i="1"/>
  <c r="F1117" i="1" s="1"/>
  <c r="B1118" i="1"/>
  <c r="D1118" i="1" s="1"/>
  <c r="C1117" i="1"/>
  <c r="K26" i="1"/>
  <c r="L26" i="1"/>
  <c r="C116" i="1"/>
  <c r="F116" i="1"/>
  <c r="E117" i="1"/>
  <c r="C1118" i="1" l="1"/>
  <c r="B1119" i="1"/>
  <c r="D1119" i="1" s="1"/>
  <c r="E1118" i="1"/>
  <c r="F1118" i="1" s="1"/>
  <c r="M26" i="1"/>
  <c r="N26" i="1" s="1"/>
  <c r="G27" i="1" s="1"/>
  <c r="O26" i="1"/>
  <c r="C117" i="1"/>
  <c r="E118" i="1"/>
  <c r="F117" i="1"/>
  <c r="B1120" i="1" l="1"/>
  <c r="D1120" i="1" s="1"/>
  <c r="C1119" i="1"/>
  <c r="H27" i="1"/>
  <c r="I27" i="1" s="1"/>
  <c r="C118" i="1"/>
  <c r="F118" i="1"/>
  <c r="E119" i="1"/>
  <c r="B1121" i="1" l="1"/>
  <c r="D1121" i="1" s="1"/>
  <c r="E1120" i="1"/>
  <c r="F1120" i="1" s="1"/>
  <c r="C1120" i="1"/>
  <c r="E1119" i="1"/>
  <c r="F1119" i="1" s="1"/>
  <c r="J27" i="1"/>
  <c r="C119" i="1"/>
  <c r="F119" i="1"/>
  <c r="E120" i="1"/>
  <c r="E1121" i="1" l="1"/>
  <c r="F1121" i="1" s="1"/>
  <c r="B1122" i="1"/>
  <c r="D1122" i="1" s="1"/>
  <c r="C1121" i="1"/>
  <c r="K27" i="1"/>
  <c r="L27" i="1"/>
  <c r="C120" i="1"/>
  <c r="E121" i="1"/>
  <c r="F120" i="1"/>
  <c r="B1123" i="1" l="1"/>
  <c r="D1123" i="1" s="1"/>
  <c r="C1122" i="1"/>
  <c r="M27" i="1"/>
  <c r="N27" i="1" s="1"/>
  <c r="G28" i="1" s="1"/>
  <c r="O27" i="1"/>
  <c r="C121" i="1"/>
  <c r="E122" i="1"/>
  <c r="F121" i="1"/>
  <c r="E1122" i="1" l="1"/>
  <c r="F1122" i="1" s="1"/>
  <c r="C1123" i="1"/>
  <c r="B1124" i="1"/>
  <c r="D1124" i="1" s="1"/>
  <c r="H28" i="1"/>
  <c r="I28" i="1" s="1"/>
  <c r="C122" i="1"/>
  <c r="E123" i="1"/>
  <c r="F122" i="1"/>
  <c r="E1123" i="1" l="1"/>
  <c r="F1123" i="1" s="1"/>
  <c r="B1125" i="1"/>
  <c r="D1125" i="1" s="1"/>
  <c r="C1124" i="1"/>
  <c r="J28" i="1"/>
  <c r="C123" i="1"/>
  <c r="F123" i="1"/>
  <c r="E124" i="1"/>
  <c r="B1126" i="1" l="1"/>
  <c r="D1126" i="1" s="1"/>
  <c r="C1125" i="1"/>
  <c r="E1125" i="1"/>
  <c r="F1125" i="1" s="1"/>
  <c r="E1124" i="1"/>
  <c r="F1124" i="1" s="1"/>
  <c r="K28" i="1"/>
  <c r="L28" i="1"/>
  <c r="C124" i="1"/>
  <c r="F124" i="1"/>
  <c r="E125" i="1"/>
  <c r="C1126" i="1" l="1"/>
  <c r="B1127" i="1"/>
  <c r="D1127" i="1" s="1"/>
  <c r="E1126" i="1"/>
  <c r="F1126" i="1" s="1"/>
  <c r="M28" i="1"/>
  <c r="N28" i="1" s="1"/>
  <c r="G29" i="1" s="1"/>
  <c r="O28" i="1"/>
  <c r="C125" i="1"/>
  <c r="E126" i="1"/>
  <c r="F125" i="1"/>
  <c r="C1127" i="1" l="1"/>
  <c r="B1128" i="1"/>
  <c r="D1128" i="1" s="1"/>
  <c r="H29" i="1"/>
  <c r="I29" i="1" s="1"/>
  <c r="C126" i="1"/>
  <c r="E127" i="1"/>
  <c r="F126" i="1"/>
  <c r="C1128" i="1" l="1"/>
  <c r="E1128" i="1"/>
  <c r="F1128" i="1" s="1"/>
  <c r="B1129" i="1"/>
  <c r="D1129" i="1" s="1"/>
  <c r="E1127" i="1"/>
  <c r="F1127" i="1" s="1"/>
  <c r="J29" i="1"/>
  <c r="C127" i="1"/>
  <c r="F127" i="1"/>
  <c r="E128" i="1"/>
  <c r="B1130" i="1" l="1"/>
  <c r="D1130" i="1" s="1"/>
  <c r="C1129" i="1"/>
  <c r="E1129" i="1"/>
  <c r="F1129" i="1" s="1"/>
  <c r="K29" i="1"/>
  <c r="O29" i="1" s="1"/>
  <c r="L29" i="1"/>
  <c r="C128" i="1"/>
  <c r="E129" i="1"/>
  <c r="F128" i="1"/>
  <c r="B1131" i="1" l="1"/>
  <c r="D1131" i="1" s="1"/>
  <c r="C1130" i="1"/>
  <c r="M29" i="1"/>
  <c r="C129" i="1"/>
  <c r="F129" i="1"/>
  <c r="E130" i="1"/>
  <c r="C1131" i="1" l="1"/>
  <c r="B1132" i="1"/>
  <c r="D1132" i="1" s="1"/>
  <c r="E1130" i="1"/>
  <c r="F1130" i="1" s="1"/>
  <c r="N29" i="1"/>
  <c r="G30" i="1" s="1"/>
  <c r="C130" i="1"/>
  <c r="E131" i="1"/>
  <c r="F130" i="1"/>
  <c r="B1133" i="1" l="1"/>
  <c r="D1133" i="1" s="1"/>
  <c r="C1132" i="1"/>
  <c r="E1131" i="1"/>
  <c r="F1131" i="1" s="1"/>
  <c r="H30" i="1"/>
  <c r="I30" i="1" s="1"/>
  <c r="C131" i="1"/>
  <c r="F131" i="1"/>
  <c r="E132" i="1"/>
  <c r="C1133" i="1" l="1"/>
  <c r="B1134" i="1"/>
  <c r="D1134" i="1" s="1"/>
  <c r="E1132" i="1"/>
  <c r="F1132" i="1" s="1"/>
  <c r="J30" i="1"/>
  <c r="C132" i="1"/>
  <c r="E133" i="1"/>
  <c r="F132" i="1"/>
  <c r="B1135" i="1" l="1"/>
  <c r="D1135" i="1" s="1"/>
  <c r="C1134" i="1"/>
  <c r="E1134" i="1"/>
  <c r="F1134" i="1" s="1"/>
  <c r="E1133" i="1"/>
  <c r="F1133" i="1" s="1"/>
  <c r="K30" i="1"/>
  <c r="O30" i="1" s="1"/>
  <c r="L30" i="1"/>
  <c r="C133" i="1"/>
  <c r="F133" i="1"/>
  <c r="E134" i="1"/>
  <c r="C1135" i="1" l="1"/>
  <c r="E1135" i="1"/>
  <c r="F1135" i="1" s="1"/>
  <c r="B1136" i="1"/>
  <c r="D1136" i="1" s="1"/>
  <c r="M30" i="1"/>
  <c r="C134" i="1"/>
  <c r="E135" i="1"/>
  <c r="F134" i="1"/>
  <c r="B1137" i="1" l="1"/>
  <c r="D1137" i="1" s="1"/>
  <c r="C1136" i="1"/>
  <c r="N30" i="1"/>
  <c r="G31" i="1" s="1"/>
  <c r="C135" i="1"/>
  <c r="F135" i="1"/>
  <c r="E136" i="1"/>
  <c r="B1138" i="1" l="1"/>
  <c r="D1138" i="1" s="1"/>
  <c r="C1137" i="1"/>
  <c r="E1136" i="1"/>
  <c r="F1136" i="1" s="1"/>
  <c r="H31" i="1"/>
  <c r="I31" i="1" s="1"/>
  <c r="C136" i="1"/>
  <c r="E137" i="1"/>
  <c r="F136" i="1"/>
  <c r="E1137" i="1" l="1"/>
  <c r="F1137" i="1" s="1"/>
  <c r="C1138" i="1"/>
  <c r="B1139" i="1"/>
  <c r="D1139" i="1" s="1"/>
  <c r="J31" i="1"/>
  <c r="C137" i="1"/>
  <c r="F137" i="1"/>
  <c r="E138" i="1"/>
  <c r="E1138" i="1" l="1"/>
  <c r="F1138" i="1" s="1"/>
  <c r="B1140" i="1"/>
  <c r="D1140" i="1" s="1"/>
  <c r="C1139" i="1"/>
  <c r="E1139" i="1"/>
  <c r="F1139" i="1" s="1"/>
  <c r="K31" i="1"/>
  <c r="L31" i="1"/>
  <c r="C138" i="1"/>
  <c r="E139" i="1"/>
  <c r="F138" i="1"/>
  <c r="B1141" i="1" l="1"/>
  <c r="D1141" i="1" s="1"/>
  <c r="C1140" i="1"/>
  <c r="E1140" i="1"/>
  <c r="F1140" i="1" s="1"/>
  <c r="M31" i="1"/>
  <c r="N31" i="1" s="1"/>
  <c r="G32" i="1" s="1"/>
  <c r="O31" i="1"/>
  <c r="C139" i="1"/>
  <c r="F139" i="1"/>
  <c r="E140" i="1"/>
  <c r="B1142" i="1" l="1"/>
  <c r="D1142" i="1" s="1"/>
  <c r="C1141" i="1"/>
  <c r="E1141" i="1"/>
  <c r="F1141" i="1" s="1"/>
  <c r="H32" i="1"/>
  <c r="I32" i="1" s="1"/>
  <c r="C140" i="1"/>
  <c r="E141" i="1"/>
  <c r="F140" i="1"/>
  <c r="E1142" i="1" l="1"/>
  <c r="F1142" i="1" s="1"/>
  <c r="B1143" i="1"/>
  <c r="D1143" i="1" s="1"/>
  <c r="C1142" i="1"/>
  <c r="J32" i="1"/>
  <c r="C141" i="1"/>
  <c r="F141" i="1"/>
  <c r="E142" i="1"/>
  <c r="C1143" i="1" l="1"/>
  <c r="B1144" i="1"/>
  <c r="D1144" i="1" s="1"/>
  <c r="E1143" i="1"/>
  <c r="F1143" i="1" s="1"/>
  <c r="K32" i="1"/>
  <c r="O32" i="1" s="1"/>
  <c r="L32" i="1"/>
  <c r="C142" i="1"/>
  <c r="F142" i="1"/>
  <c r="E143" i="1"/>
  <c r="B1145" i="1" l="1"/>
  <c r="D1145" i="1" s="1"/>
  <c r="C1144" i="1"/>
  <c r="E1144" i="1"/>
  <c r="F1144" i="1" s="1"/>
  <c r="M32" i="1"/>
  <c r="C143" i="1"/>
  <c r="F143" i="1"/>
  <c r="E144" i="1"/>
  <c r="B1146" i="1" l="1"/>
  <c r="D1146" i="1" s="1"/>
  <c r="C1145" i="1"/>
  <c r="E1145" i="1"/>
  <c r="F1145" i="1" s="1"/>
  <c r="N32" i="1"/>
  <c r="G33" i="1" s="1"/>
  <c r="C144" i="1"/>
  <c r="E145" i="1"/>
  <c r="F144" i="1"/>
  <c r="B1147" i="1" l="1"/>
  <c r="D1147" i="1" s="1"/>
  <c r="C1146" i="1"/>
  <c r="H33" i="1"/>
  <c r="I33" i="1" s="1"/>
  <c r="C145" i="1"/>
  <c r="F145" i="1"/>
  <c r="E146" i="1"/>
  <c r="C1147" i="1" l="1"/>
  <c r="B1148" i="1"/>
  <c r="D1148" i="1" s="1"/>
  <c r="E1146" i="1"/>
  <c r="F1146" i="1" s="1"/>
  <c r="J33" i="1"/>
  <c r="C146" i="1"/>
  <c r="E147" i="1"/>
  <c r="F146" i="1"/>
  <c r="B1149" i="1" l="1"/>
  <c r="D1149" i="1" s="1"/>
  <c r="E1148" i="1"/>
  <c r="F1148" i="1" s="1"/>
  <c r="C1148" i="1"/>
  <c r="E1147" i="1"/>
  <c r="F1147" i="1" s="1"/>
  <c r="K33" i="1"/>
  <c r="O33" i="1" s="1"/>
  <c r="L33" i="1"/>
  <c r="C147" i="1"/>
  <c r="F147" i="1"/>
  <c r="E148" i="1"/>
  <c r="C1149" i="1" l="1"/>
  <c r="E1149" i="1"/>
  <c r="F1149" i="1" s="1"/>
  <c r="B1150" i="1"/>
  <c r="D1150" i="1" s="1"/>
  <c r="M33" i="1"/>
  <c r="N33" i="1" s="1"/>
  <c r="G34" i="1" s="1"/>
  <c r="C148" i="1"/>
  <c r="E149" i="1"/>
  <c r="F148" i="1"/>
  <c r="C1150" i="1" l="1"/>
  <c r="E1150" i="1"/>
  <c r="F1150" i="1" s="1"/>
  <c r="B1151" i="1"/>
  <c r="D1151" i="1" s="1"/>
  <c r="H34" i="1"/>
  <c r="I34" i="1" s="1"/>
  <c r="C149" i="1"/>
  <c r="F149" i="1"/>
  <c r="E150" i="1"/>
  <c r="B1152" i="1" l="1"/>
  <c r="D1152" i="1" s="1"/>
  <c r="C1151" i="1"/>
  <c r="J34" i="1"/>
  <c r="C150" i="1"/>
  <c r="E151" i="1"/>
  <c r="F150" i="1"/>
  <c r="E1152" i="1" l="1"/>
  <c r="F1152" i="1" s="1"/>
  <c r="B1153" i="1"/>
  <c r="D1153" i="1" s="1"/>
  <c r="C1152" i="1"/>
  <c r="E1151" i="1"/>
  <c r="F1151" i="1" s="1"/>
  <c r="K34" i="1"/>
  <c r="O34" i="1" s="1"/>
  <c r="L34" i="1"/>
  <c r="C151" i="1"/>
  <c r="E152" i="1"/>
  <c r="F151" i="1"/>
  <c r="C1153" i="1" l="1"/>
  <c r="E1153" i="1"/>
  <c r="F1153" i="1" s="1"/>
  <c r="B1154" i="1"/>
  <c r="D1154" i="1" s="1"/>
  <c r="M34" i="1"/>
  <c r="C152" i="1"/>
  <c r="F152" i="1"/>
  <c r="E153" i="1"/>
  <c r="B1155" i="1" l="1"/>
  <c r="D1155" i="1" s="1"/>
  <c r="E1154" i="1"/>
  <c r="F1154" i="1" s="1"/>
  <c r="C1154" i="1"/>
  <c r="N34" i="1"/>
  <c r="G35" i="1" s="1"/>
  <c r="C153" i="1"/>
  <c r="F153" i="1"/>
  <c r="E154" i="1"/>
  <c r="C1155" i="1" l="1"/>
  <c r="E1155" i="1"/>
  <c r="F1155" i="1" s="1"/>
  <c r="B1156" i="1"/>
  <c r="D1156" i="1" s="1"/>
  <c r="H35" i="1"/>
  <c r="I35" i="1" s="1"/>
  <c r="C154" i="1"/>
  <c r="E155" i="1"/>
  <c r="F154" i="1"/>
  <c r="B1157" i="1" l="1"/>
  <c r="D1157" i="1" s="1"/>
  <c r="C1156" i="1"/>
  <c r="E1156" i="1"/>
  <c r="F1156" i="1" s="1"/>
  <c r="J35" i="1"/>
  <c r="C155" i="1"/>
  <c r="F155" i="1"/>
  <c r="E156" i="1"/>
  <c r="B1158" i="1" l="1"/>
  <c r="D1158" i="1" s="1"/>
  <c r="C1157" i="1"/>
  <c r="K35" i="1"/>
  <c r="O35" i="1" s="1"/>
  <c r="L35" i="1"/>
  <c r="C156" i="1"/>
  <c r="F156" i="1"/>
  <c r="E157" i="1"/>
  <c r="E1157" i="1" l="1"/>
  <c r="F1157" i="1" s="1"/>
  <c r="B1159" i="1"/>
  <c r="D1159" i="1" s="1"/>
  <c r="C1158" i="1"/>
  <c r="M35" i="1"/>
  <c r="C157" i="1"/>
  <c r="E158" i="1"/>
  <c r="F157" i="1"/>
  <c r="B1160" i="1" l="1"/>
  <c r="D1160" i="1" s="1"/>
  <c r="C1159" i="1"/>
  <c r="E1158" i="1"/>
  <c r="F1158" i="1" s="1"/>
  <c r="N35" i="1"/>
  <c r="G36" i="1" s="1"/>
  <c r="C158" i="1"/>
  <c r="E159" i="1"/>
  <c r="F158" i="1"/>
  <c r="C1160" i="1" l="1"/>
  <c r="B1161" i="1"/>
  <c r="D1161" i="1" s="1"/>
  <c r="E1159" i="1"/>
  <c r="F1159" i="1" s="1"/>
  <c r="H36" i="1"/>
  <c r="I36" i="1" s="1"/>
  <c r="C159" i="1"/>
  <c r="F159" i="1"/>
  <c r="E160" i="1"/>
  <c r="E1160" i="1" l="1"/>
  <c r="F1160" i="1" s="1"/>
  <c r="B1162" i="1"/>
  <c r="D1162" i="1" s="1"/>
  <c r="C1161" i="1"/>
  <c r="J36" i="1"/>
  <c r="C160" i="1"/>
  <c r="E161" i="1"/>
  <c r="F160" i="1"/>
  <c r="B1163" i="1" l="1"/>
  <c r="D1163" i="1" s="1"/>
  <c r="C1162" i="1"/>
  <c r="E1161" i="1"/>
  <c r="F1161" i="1" s="1"/>
  <c r="K36" i="1"/>
  <c r="O36" i="1" s="1"/>
  <c r="L36" i="1"/>
  <c r="C161" i="1"/>
  <c r="F161" i="1"/>
  <c r="E162" i="1"/>
  <c r="C1163" i="1" l="1"/>
  <c r="E1163" i="1"/>
  <c r="F1163" i="1" s="1"/>
  <c r="B1164" i="1"/>
  <c r="D1164" i="1" s="1"/>
  <c r="E1162" i="1"/>
  <c r="F1162" i="1" s="1"/>
  <c r="M36" i="1"/>
  <c r="C162" i="1"/>
  <c r="F162" i="1"/>
  <c r="E163" i="1"/>
  <c r="C1164" i="1" l="1"/>
  <c r="E1164" i="1"/>
  <c r="F1164" i="1" s="1"/>
  <c r="B1165" i="1"/>
  <c r="D1165" i="1" s="1"/>
  <c r="N36" i="1"/>
  <c r="G37" i="1" s="1"/>
  <c r="C163" i="1"/>
  <c r="E164" i="1"/>
  <c r="F163" i="1"/>
  <c r="B1166" i="1" l="1"/>
  <c r="D1166" i="1" s="1"/>
  <c r="C1165" i="1"/>
  <c r="E1165" i="1"/>
  <c r="F1165" i="1" s="1"/>
  <c r="H37" i="1"/>
  <c r="I37" i="1" s="1"/>
  <c r="C164" i="1"/>
  <c r="E165" i="1"/>
  <c r="F164" i="1"/>
  <c r="C1166" i="1" l="1"/>
  <c r="B1167" i="1"/>
  <c r="D1167" i="1" s="1"/>
  <c r="J37" i="1"/>
  <c r="C165" i="1"/>
  <c r="E166" i="1"/>
  <c r="F165" i="1"/>
  <c r="B1168" i="1" l="1"/>
  <c r="D1168" i="1" s="1"/>
  <c r="C1167" i="1"/>
  <c r="E1166" i="1"/>
  <c r="F1166" i="1" s="1"/>
  <c r="K37" i="1"/>
  <c r="O37" i="1" s="1"/>
  <c r="L37" i="1"/>
  <c r="C166" i="1"/>
  <c r="E167" i="1"/>
  <c r="F166" i="1"/>
  <c r="C1168" i="1" l="1"/>
  <c r="E1168" i="1"/>
  <c r="F1168" i="1" s="1"/>
  <c r="B1169" i="1"/>
  <c r="D1169" i="1" s="1"/>
  <c r="E1167" i="1"/>
  <c r="F1167" i="1" s="1"/>
  <c r="M37" i="1"/>
  <c r="C167" i="1"/>
  <c r="F167" i="1"/>
  <c r="E168" i="1"/>
  <c r="B1170" i="1" l="1"/>
  <c r="D1170" i="1" s="1"/>
  <c r="C1169" i="1"/>
  <c r="N37" i="1"/>
  <c r="G38" i="1" s="1"/>
  <c r="C168" i="1"/>
  <c r="F168" i="1"/>
  <c r="E169" i="1"/>
  <c r="B1171" i="1" l="1"/>
  <c r="D1171" i="1" s="1"/>
  <c r="C1170" i="1"/>
  <c r="E1169" i="1"/>
  <c r="F1169" i="1" s="1"/>
  <c r="H38" i="1"/>
  <c r="I38" i="1" s="1"/>
  <c r="C169" i="1"/>
  <c r="F169" i="1"/>
  <c r="E170" i="1"/>
  <c r="E1170" i="1" l="1"/>
  <c r="F1170" i="1" s="1"/>
  <c r="E1171" i="1"/>
  <c r="F1171" i="1" s="1"/>
  <c r="B1172" i="1"/>
  <c r="D1172" i="1" s="1"/>
  <c r="C1171" i="1"/>
  <c r="J38" i="1"/>
  <c r="C170" i="1"/>
  <c r="E171" i="1"/>
  <c r="F170" i="1"/>
  <c r="E1172" i="1" l="1"/>
  <c r="F1172" i="1" s="1"/>
  <c r="B1173" i="1"/>
  <c r="D1173" i="1" s="1"/>
  <c r="C1172" i="1"/>
  <c r="K38" i="1"/>
  <c r="L38" i="1"/>
  <c r="C171" i="1"/>
  <c r="F171" i="1"/>
  <c r="E172" i="1"/>
  <c r="E1173" i="1" l="1"/>
  <c r="F1173" i="1" s="1"/>
  <c r="B1174" i="1"/>
  <c r="D1174" i="1" s="1"/>
  <c r="C1173" i="1"/>
  <c r="M38" i="1"/>
  <c r="N38" i="1" s="1"/>
  <c r="G39" i="1" s="1"/>
  <c r="O38" i="1"/>
  <c r="C172" i="1"/>
  <c r="E173" i="1"/>
  <c r="F172" i="1"/>
  <c r="E1174" i="1" l="1"/>
  <c r="F1174" i="1" s="1"/>
  <c r="B1175" i="1"/>
  <c r="D1175" i="1" s="1"/>
  <c r="C1174" i="1"/>
  <c r="H39" i="1"/>
  <c r="I39" i="1" s="1"/>
  <c r="C173" i="1"/>
  <c r="F173" i="1"/>
  <c r="E174" i="1"/>
  <c r="B1176" i="1" l="1"/>
  <c r="D1176" i="1" s="1"/>
  <c r="C1175" i="1"/>
  <c r="E1175" i="1"/>
  <c r="F1175" i="1" s="1"/>
  <c r="J39" i="1"/>
  <c r="C174" i="1"/>
  <c r="F174" i="1"/>
  <c r="E175" i="1"/>
  <c r="B1177" i="1" l="1"/>
  <c r="D1177" i="1" s="1"/>
  <c r="C1176" i="1"/>
  <c r="K39" i="1"/>
  <c r="O39" i="1" s="1"/>
  <c r="L39" i="1"/>
  <c r="C175" i="1"/>
  <c r="E176" i="1"/>
  <c r="F175" i="1"/>
  <c r="C1177" i="1" l="1"/>
  <c r="E1177" i="1"/>
  <c r="F1177" i="1" s="1"/>
  <c r="B1178" i="1"/>
  <c r="D1178" i="1" s="1"/>
  <c r="E1176" i="1"/>
  <c r="F1176" i="1" s="1"/>
  <c r="M39" i="1"/>
  <c r="N39" i="1" s="1"/>
  <c r="G40" i="1" s="1"/>
  <c r="C176" i="1"/>
  <c r="F176" i="1"/>
  <c r="E177" i="1"/>
  <c r="B1179" i="1" l="1"/>
  <c r="D1179" i="1" s="1"/>
  <c r="C1178" i="1"/>
  <c r="E1178" i="1"/>
  <c r="F1178" i="1" s="1"/>
  <c r="H40" i="1"/>
  <c r="I40" i="1" s="1"/>
  <c r="C177" i="1"/>
  <c r="F177" i="1"/>
  <c r="E178" i="1"/>
  <c r="B1180" i="1" l="1"/>
  <c r="D1180" i="1" s="1"/>
  <c r="C1179" i="1"/>
  <c r="J40" i="1"/>
  <c r="C178" i="1"/>
  <c r="F178" i="1"/>
  <c r="E179" i="1"/>
  <c r="E1179" i="1" l="1"/>
  <c r="F1179" i="1" s="1"/>
  <c r="E1180" i="1"/>
  <c r="F1180" i="1" s="1"/>
  <c r="B1181" i="1"/>
  <c r="D1181" i="1" s="1"/>
  <c r="C1180" i="1"/>
  <c r="K40" i="1"/>
  <c r="O40" i="1" s="1"/>
  <c r="L40" i="1"/>
  <c r="C179" i="1"/>
  <c r="F179" i="1"/>
  <c r="E180" i="1"/>
  <c r="C1181" i="1" l="1"/>
  <c r="E1181" i="1"/>
  <c r="F1181" i="1" s="1"/>
  <c r="B1182" i="1"/>
  <c r="D1182" i="1" s="1"/>
  <c r="M40" i="1"/>
  <c r="C180" i="1"/>
  <c r="E181" i="1"/>
  <c r="F180" i="1"/>
  <c r="C1182" i="1" l="1"/>
  <c r="E1182" i="1"/>
  <c r="F1182" i="1" s="1"/>
  <c r="B1183" i="1"/>
  <c r="D1183" i="1" s="1"/>
  <c r="N40" i="1"/>
  <c r="G41" i="1" s="1"/>
  <c r="C181" i="1"/>
  <c r="E182" i="1"/>
  <c r="F181" i="1"/>
  <c r="B1184" i="1" l="1"/>
  <c r="D1184" i="1" s="1"/>
  <c r="C1183" i="1"/>
  <c r="H41" i="1"/>
  <c r="I41" i="1" s="1"/>
  <c r="C182" i="1"/>
  <c r="F182" i="1"/>
  <c r="E183" i="1"/>
  <c r="E1183" i="1" l="1"/>
  <c r="F1183" i="1" s="1"/>
  <c r="B1185" i="1"/>
  <c r="D1185" i="1" s="1"/>
  <c r="C1184" i="1"/>
  <c r="J41" i="1"/>
  <c r="C183" i="1"/>
  <c r="F183" i="1"/>
  <c r="E184" i="1"/>
  <c r="E1185" i="1" l="1"/>
  <c r="F1185" i="1" s="1"/>
  <c r="B1186" i="1"/>
  <c r="D1186" i="1" s="1"/>
  <c r="C1185" i="1"/>
  <c r="E1184" i="1"/>
  <c r="F1184" i="1" s="1"/>
  <c r="L41" i="1"/>
  <c r="K41" i="1"/>
  <c r="C184" i="1"/>
  <c r="F184" i="1"/>
  <c r="E185" i="1"/>
  <c r="B1187" i="1" l="1"/>
  <c r="D1187" i="1" s="1"/>
  <c r="C1186" i="1"/>
  <c r="E1186" i="1"/>
  <c r="F1186" i="1" s="1"/>
  <c r="M41" i="1"/>
  <c r="N41" i="1" s="1"/>
  <c r="G42" i="1" s="1"/>
  <c r="O41" i="1"/>
  <c r="C185" i="1"/>
  <c r="E186" i="1"/>
  <c r="F185" i="1"/>
  <c r="E1187" i="1" l="1"/>
  <c r="F1187" i="1" s="1"/>
  <c r="B1188" i="1"/>
  <c r="D1188" i="1" s="1"/>
  <c r="C1187" i="1"/>
  <c r="H42" i="1"/>
  <c r="I42" i="1" s="1"/>
  <c r="C186" i="1"/>
  <c r="F186" i="1"/>
  <c r="E187" i="1"/>
  <c r="C1188" i="1" l="1"/>
  <c r="B1189" i="1"/>
  <c r="D1189" i="1" s="1"/>
  <c r="J42" i="1"/>
  <c r="C187" i="1"/>
  <c r="F187" i="1"/>
  <c r="E188" i="1"/>
  <c r="E1188" i="1" l="1"/>
  <c r="F1188" i="1" s="1"/>
  <c r="E1189" i="1"/>
  <c r="F1189" i="1" s="1"/>
  <c r="B1190" i="1"/>
  <c r="D1190" i="1" s="1"/>
  <c r="C1189" i="1"/>
  <c r="K42" i="1"/>
  <c r="O42" i="1" s="1"/>
  <c r="L42" i="1"/>
  <c r="C188" i="1"/>
  <c r="F188" i="1"/>
  <c r="E189" i="1"/>
  <c r="E1190" i="1" l="1"/>
  <c r="F1190" i="1" s="1"/>
  <c r="B1191" i="1"/>
  <c r="D1191" i="1" s="1"/>
  <c r="C1190" i="1"/>
  <c r="M42" i="1"/>
  <c r="C189" i="1"/>
  <c r="E190" i="1"/>
  <c r="F189" i="1"/>
  <c r="C1191" i="1" l="1"/>
  <c r="E1191" i="1"/>
  <c r="F1191" i="1" s="1"/>
  <c r="B1192" i="1"/>
  <c r="D1192" i="1" s="1"/>
  <c r="N42" i="1"/>
  <c r="G43" i="1" s="1"/>
  <c r="C190" i="1"/>
  <c r="F190" i="1"/>
  <c r="E191" i="1"/>
  <c r="C1192" i="1" l="1"/>
  <c r="B1193" i="1"/>
  <c r="D1193" i="1" s="1"/>
  <c r="H43" i="1"/>
  <c r="I43" i="1" s="1"/>
  <c r="C191" i="1"/>
  <c r="F191" i="1"/>
  <c r="E192" i="1"/>
  <c r="B1194" i="1" l="1"/>
  <c r="D1194" i="1" s="1"/>
  <c r="C1193" i="1"/>
  <c r="E1193" i="1"/>
  <c r="F1193" i="1" s="1"/>
  <c r="E1192" i="1"/>
  <c r="F1192" i="1" s="1"/>
  <c r="J43" i="1"/>
  <c r="C192" i="1"/>
  <c r="E193" i="1"/>
  <c r="F192" i="1"/>
  <c r="B1195" i="1" l="1"/>
  <c r="D1195" i="1" s="1"/>
  <c r="C1194" i="1"/>
  <c r="E1194" i="1"/>
  <c r="F1194" i="1" s="1"/>
  <c r="K43" i="1"/>
  <c r="O43" i="1" s="1"/>
  <c r="L43" i="1"/>
  <c r="C193" i="1"/>
  <c r="F193" i="1"/>
  <c r="E194" i="1"/>
  <c r="C1195" i="1" l="1"/>
  <c r="B1196" i="1"/>
  <c r="D1196" i="1" s="1"/>
  <c r="M43" i="1"/>
  <c r="C194" i="1"/>
  <c r="F194" i="1"/>
  <c r="E195" i="1"/>
  <c r="C1196" i="1" l="1"/>
  <c r="E1196" i="1"/>
  <c r="F1196" i="1" s="1"/>
  <c r="B1197" i="1"/>
  <c r="D1197" i="1" s="1"/>
  <c r="E1195" i="1"/>
  <c r="F1195" i="1" s="1"/>
  <c r="N43" i="1"/>
  <c r="G44" i="1" s="1"/>
  <c r="C195" i="1"/>
  <c r="E196" i="1"/>
  <c r="F195" i="1"/>
  <c r="C1197" i="1" l="1"/>
  <c r="E1197" i="1"/>
  <c r="F1197" i="1" s="1"/>
  <c r="B1198" i="1"/>
  <c r="D1198" i="1" s="1"/>
  <c r="H44" i="1"/>
  <c r="I44" i="1" s="1"/>
  <c r="C196" i="1"/>
  <c r="F196" i="1"/>
  <c r="E197" i="1"/>
  <c r="E1198" i="1" l="1"/>
  <c r="F1198" i="1" s="1"/>
  <c r="B1199" i="1"/>
  <c r="D1199" i="1" s="1"/>
  <c r="C1198" i="1"/>
  <c r="J44" i="1"/>
  <c r="C197" i="1"/>
  <c r="F197" i="1"/>
  <c r="E198" i="1"/>
  <c r="B1200" i="1" l="1"/>
  <c r="D1200" i="1" s="1"/>
  <c r="C1199" i="1"/>
  <c r="L44" i="1"/>
  <c r="K44" i="1"/>
  <c r="O44" i="1" s="1"/>
  <c r="C198" i="1"/>
  <c r="F198" i="1"/>
  <c r="E199" i="1"/>
  <c r="E1199" i="1" l="1"/>
  <c r="F1199" i="1" s="1"/>
  <c r="B1201" i="1"/>
  <c r="D1201" i="1" s="1"/>
  <c r="E1200" i="1"/>
  <c r="F1200" i="1" s="1"/>
  <c r="C1200" i="1"/>
  <c r="M44" i="1"/>
  <c r="C199" i="1"/>
  <c r="F199" i="1"/>
  <c r="E200" i="1"/>
  <c r="E1201" i="1" l="1"/>
  <c r="F1201" i="1" s="1"/>
  <c r="B1202" i="1"/>
  <c r="D1202" i="1" s="1"/>
  <c r="C1201" i="1"/>
  <c r="N44" i="1"/>
  <c r="G45" i="1" s="1"/>
  <c r="C200" i="1"/>
  <c r="E201" i="1"/>
  <c r="F200" i="1"/>
  <c r="B1203" i="1" l="1"/>
  <c r="D1203" i="1" s="1"/>
  <c r="C1202" i="1"/>
  <c r="H45" i="1"/>
  <c r="I45" i="1" s="1"/>
  <c r="C201" i="1"/>
  <c r="F201" i="1"/>
  <c r="E202" i="1"/>
  <c r="E1202" i="1" l="1"/>
  <c r="F1202" i="1" s="1"/>
  <c r="B1204" i="1"/>
  <c r="D1204" i="1" s="1"/>
  <c r="C1203" i="1"/>
  <c r="J45" i="1"/>
  <c r="C202" i="1"/>
  <c r="E203" i="1"/>
  <c r="F202" i="1"/>
  <c r="E1204" i="1" l="1"/>
  <c r="F1204" i="1" s="1"/>
  <c r="B1205" i="1"/>
  <c r="D1205" i="1" s="1"/>
  <c r="C1204" i="1"/>
  <c r="E1203" i="1"/>
  <c r="F1203" i="1" s="1"/>
  <c r="K45" i="1"/>
  <c r="O45" i="1" s="1"/>
  <c r="L45" i="1"/>
  <c r="C203" i="1"/>
  <c r="F203" i="1"/>
  <c r="E204" i="1"/>
  <c r="C1205" i="1" l="1"/>
  <c r="B1206" i="1"/>
  <c r="D1206" i="1" s="1"/>
  <c r="M45" i="1"/>
  <c r="C204" i="1"/>
  <c r="E205" i="1"/>
  <c r="F204" i="1"/>
  <c r="E1206" i="1" l="1"/>
  <c r="F1206" i="1" s="1"/>
  <c r="B1207" i="1"/>
  <c r="D1207" i="1" s="1"/>
  <c r="C1206" i="1"/>
  <c r="E1205" i="1"/>
  <c r="F1205" i="1" s="1"/>
  <c r="N45" i="1"/>
  <c r="G46" i="1" s="1"/>
  <c r="C205" i="1"/>
  <c r="E206" i="1"/>
  <c r="F205" i="1"/>
  <c r="B1208" i="1" l="1"/>
  <c r="D1208" i="1" s="1"/>
  <c r="C1207" i="1"/>
  <c r="H46" i="1"/>
  <c r="I46" i="1" s="1"/>
  <c r="C206" i="1"/>
  <c r="E207" i="1"/>
  <c r="F206" i="1"/>
  <c r="C1208" i="1" l="1"/>
  <c r="E1208" i="1"/>
  <c r="F1208" i="1" s="1"/>
  <c r="B1209" i="1"/>
  <c r="D1209" i="1" s="1"/>
  <c r="E1207" i="1"/>
  <c r="F1207" i="1" s="1"/>
  <c r="J46" i="1"/>
  <c r="C207" i="1"/>
  <c r="F207" i="1"/>
  <c r="E208" i="1"/>
  <c r="E1209" i="1" l="1"/>
  <c r="F1209" i="1" s="1"/>
  <c r="B1210" i="1"/>
  <c r="D1210" i="1" s="1"/>
  <c r="C1209" i="1"/>
  <c r="K46" i="1"/>
  <c r="O46" i="1" s="1"/>
  <c r="L46" i="1"/>
  <c r="C208" i="1"/>
  <c r="E209" i="1"/>
  <c r="F208" i="1"/>
  <c r="B1211" i="1" l="1"/>
  <c r="D1211" i="1" s="1"/>
  <c r="C1210" i="1"/>
  <c r="M46" i="1"/>
  <c r="C209" i="1"/>
  <c r="F209" i="1"/>
  <c r="E210" i="1"/>
  <c r="E1210" i="1" l="1"/>
  <c r="F1210" i="1" s="1"/>
  <c r="C1211" i="1"/>
  <c r="E1211" i="1"/>
  <c r="F1211" i="1" s="1"/>
  <c r="B1212" i="1"/>
  <c r="D1212" i="1" s="1"/>
  <c r="N46" i="1"/>
  <c r="G47" i="1" s="1"/>
  <c r="C210" i="1"/>
  <c r="E211" i="1"/>
  <c r="F210" i="1"/>
  <c r="C1212" i="1" l="1"/>
  <c r="E1212" i="1"/>
  <c r="F1212" i="1" s="1"/>
  <c r="B1213" i="1"/>
  <c r="D1213" i="1" s="1"/>
  <c r="H47" i="1"/>
  <c r="I47" i="1" s="1"/>
  <c r="C211" i="1"/>
  <c r="F211" i="1"/>
  <c r="E212" i="1"/>
  <c r="C1213" i="1" l="1"/>
  <c r="B1214" i="1"/>
  <c r="D1214" i="1" s="1"/>
  <c r="J47" i="1"/>
  <c r="C212" i="1"/>
  <c r="E213" i="1"/>
  <c r="F212" i="1"/>
  <c r="B1215" i="1" l="1"/>
  <c r="D1215" i="1" s="1"/>
  <c r="C1214" i="1"/>
  <c r="E1213" i="1"/>
  <c r="F1213" i="1" s="1"/>
  <c r="K47" i="1"/>
  <c r="O47" i="1" s="1"/>
  <c r="L47" i="1"/>
  <c r="C213" i="1"/>
  <c r="E214" i="1"/>
  <c r="F213" i="1"/>
  <c r="C1215" i="1" l="1"/>
  <c r="E1215" i="1"/>
  <c r="F1215" i="1" s="1"/>
  <c r="B1216" i="1"/>
  <c r="D1216" i="1" s="1"/>
  <c r="E1214" i="1"/>
  <c r="F1214" i="1" s="1"/>
  <c r="M47" i="1"/>
  <c r="N47" i="1" s="1"/>
  <c r="G48" i="1" s="1"/>
  <c r="C214" i="1"/>
  <c r="E215" i="1"/>
  <c r="F214" i="1"/>
  <c r="C1216" i="1" l="1"/>
  <c r="B1217" i="1"/>
  <c r="D1217" i="1" s="1"/>
  <c r="H48" i="1"/>
  <c r="I48" i="1" s="1"/>
  <c r="C215" i="1"/>
  <c r="E216" i="1"/>
  <c r="F215" i="1"/>
  <c r="C1217" i="1" l="1"/>
  <c r="E1217" i="1"/>
  <c r="F1217" i="1" s="1"/>
  <c r="B1218" i="1"/>
  <c r="D1218" i="1" s="1"/>
  <c r="E1216" i="1"/>
  <c r="F1216" i="1" s="1"/>
  <c r="J48" i="1"/>
  <c r="C216" i="1"/>
  <c r="F216" i="1"/>
  <c r="E217" i="1"/>
  <c r="B1219" i="1" l="1"/>
  <c r="D1219" i="1" s="1"/>
  <c r="C1218" i="1"/>
  <c r="K48" i="1"/>
  <c r="O48" i="1" s="1"/>
  <c r="L48" i="1"/>
  <c r="C217" i="1"/>
  <c r="F217" i="1"/>
  <c r="E218" i="1"/>
  <c r="C1219" i="1" l="1"/>
  <c r="B1220" i="1"/>
  <c r="D1220" i="1" s="1"/>
  <c r="E1218" i="1"/>
  <c r="F1218" i="1" s="1"/>
  <c r="M48" i="1"/>
  <c r="C218" i="1"/>
  <c r="E219" i="1"/>
  <c r="F218" i="1"/>
  <c r="B1221" i="1" l="1"/>
  <c r="D1221" i="1" s="1"/>
  <c r="C1220" i="1"/>
  <c r="E1220" i="1"/>
  <c r="F1220" i="1" s="1"/>
  <c r="E1219" i="1"/>
  <c r="F1219" i="1" s="1"/>
  <c r="N48" i="1"/>
  <c r="G49" i="1" s="1"/>
  <c r="C219" i="1"/>
  <c r="F219" i="1"/>
  <c r="E220" i="1"/>
  <c r="C1221" i="1" l="1"/>
  <c r="B1222" i="1"/>
  <c r="D1222" i="1" s="1"/>
  <c r="H49" i="1"/>
  <c r="I49" i="1" s="1"/>
  <c r="C220" i="1"/>
  <c r="F220" i="1"/>
  <c r="E221" i="1"/>
  <c r="C1222" i="1" l="1"/>
  <c r="B1223" i="1"/>
  <c r="D1223" i="1" s="1"/>
  <c r="E1221" i="1"/>
  <c r="F1221" i="1" s="1"/>
  <c r="J49" i="1"/>
  <c r="C221" i="1"/>
  <c r="F221" i="1"/>
  <c r="E222" i="1"/>
  <c r="B1224" i="1" l="1"/>
  <c r="D1224" i="1" s="1"/>
  <c r="C1223" i="1"/>
  <c r="E1222" i="1"/>
  <c r="F1222" i="1" s="1"/>
  <c r="K49" i="1"/>
  <c r="O49" i="1" s="1"/>
  <c r="L49" i="1"/>
  <c r="C222" i="1"/>
  <c r="F222" i="1"/>
  <c r="E223" i="1"/>
  <c r="E1223" i="1" l="1"/>
  <c r="F1223" i="1" s="1"/>
  <c r="C1224" i="1"/>
  <c r="B1225" i="1"/>
  <c r="D1225" i="1" s="1"/>
  <c r="M49" i="1"/>
  <c r="C223" i="1"/>
  <c r="F223" i="1"/>
  <c r="E224" i="1"/>
  <c r="E1224" i="1" l="1"/>
  <c r="F1224" i="1" s="1"/>
  <c r="C1225" i="1"/>
  <c r="E1225" i="1"/>
  <c r="F1225" i="1" s="1"/>
  <c r="B1226" i="1"/>
  <c r="D1226" i="1" s="1"/>
  <c r="N49" i="1"/>
  <c r="G50" i="1" s="1"/>
  <c r="C224" i="1"/>
  <c r="E225" i="1"/>
  <c r="F224" i="1"/>
  <c r="B1227" i="1" l="1"/>
  <c r="D1227" i="1" s="1"/>
  <c r="C1226" i="1"/>
  <c r="H50" i="1"/>
  <c r="I50" i="1" s="1"/>
  <c r="C225" i="1"/>
  <c r="E226" i="1"/>
  <c r="F225" i="1"/>
  <c r="E1227" i="1" l="1"/>
  <c r="F1227" i="1" s="1"/>
  <c r="C1227" i="1"/>
  <c r="B1228" i="1"/>
  <c r="D1228" i="1" s="1"/>
  <c r="E1226" i="1"/>
  <c r="F1226" i="1" s="1"/>
  <c r="J50" i="1"/>
  <c r="C226" i="1"/>
  <c r="E227" i="1"/>
  <c r="F226" i="1"/>
  <c r="C1228" i="1" l="1"/>
  <c r="E1228" i="1"/>
  <c r="F1228" i="1" s="1"/>
  <c r="B1229" i="1"/>
  <c r="D1229" i="1" s="1"/>
  <c r="L50" i="1"/>
  <c r="K50" i="1"/>
  <c r="O50" i="1" s="1"/>
  <c r="C227" i="1"/>
  <c r="F227" i="1"/>
  <c r="E228" i="1"/>
  <c r="C1229" i="1" l="1"/>
  <c r="E1229" i="1"/>
  <c r="F1229" i="1" s="1"/>
  <c r="B1230" i="1"/>
  <c r="D1230" i="1" s="1"/>
  <c r="M50" i="1"/>
  <c r="N50" i="1" s="1"/>
  <c r="G51" i="1" s="1"/>
  <c r="C228" i="1"/>
  <c r="E229" i="1"/>
  <c r="F228" i="1"/>
  <c r="C1230" i="1" l="1"/>
  <c r="E1230" i="1"/>
  <c r="F1230" i="1" s="1"/>
  <c r="B1231" i="1"/>
  <c r="D1231" i="1" s="1"/>
  <c r="H51" i="1"/>
  <c r="I51" i="1" s="1"/>
  <c r="C229" i="1"/>
  <c r="E230" i="1"/>
  <c r="F229" i="1"/>
  <c r="C1231" i="1" l="1"/>
  <c r="E1231" i="1"/>
  <c r="F1231" i="1" s="1"/>
  <c r="B1232" i="1"/>
  <c r="D1232" i="1" s="1"/>
  <c r="J51" i="1"/>
  <c r="C230" i="1"/>
  <c r="E231" i="1"/>
  <c r="F230" i="1"/>
  <c r="C1232" i="1" l="1"/>
  <c r="E1232" i="1"/>
  <c r="F1232" i="1" s="1"/>
  <c r="B1233" i="1"/>
  <c r="D1233" i="1" s="1"/>
  <c r="K51" i="1"/>
  <c r="O51" i="1" s="1"/>
  <c r="L51" i="1"/>
  <c r="C231" i="1"/>
  <c r="E232" i="1"/>
  <c r="F231" i="1"/>
  <c r="C1233" i="1" l="1"/>
  <c r="B1234" i="1"/>
  <c r="D1234" i="1" s="1"/>
  <c r="M51" i="1"/>
  <c r="N51" i="1" s="1"/>
  <c r="G52" i="1" s="1"/>
  <c r="C232" i="1"/>
  <c r="F232" i="1"/>
  <c r="E233" i="1"/>
  <c r="B1235" i="1" l="1"/>
  <c r="D1235" i="1" s="1"/>
  <c r="E1234" i="1"/>
  <c r="F1234" i="1" s="1"/>
  <c r="C1234" i="1"/>
  <c r="E1233" i="1"/>
  <c r="F1233" i="1" s="1"/>
  <c r="H52" i="1"/>
  <c r="I52" i="1" s="1"/>
  <c r="C233" i="1"/>
  <c r="F233" i="1"/>
  <c r="E234" i="1"/>
  <c r="B1236" i="1" l="1"/>
  <c r="D1236" i="1" s="1"/>
  <c r="C1235" i="1"/>
  <c r="J52" i="1"/>
  <c r="C234" i="1"/>
  <c r="F234" i="1"/>
  <c r="E235" i="1"/>
  <c r="E1235" i="1" l="1"/>
  <c r="F1235" i="1" s="1"/>
  <c r="E1236" i="1"/>
  <c r="F1236" i="1" s="1"/>
  <c r="B1237" i="1"/>
  <c r="D1237" i="1" s="1"/>
  <c r="C1236" i="1"/>
  <c r="K52" i="1"/>
  <c r="O52" i="1" s="1"/>
  <c r="L52" i="1"/>
  <c r="C235" i="1"/>
  <c r="F235" i="1"/>
  <c r="E236" i="1"/>
  <c r="E1237" i="1" l="1"/>
  <c r="F1237" i="1" s="1"/>
  <c r="B1238" i="1"/>
  <c r="D1238" i="1" s="1"/>
  <c r="C1237" i="1"/>
  <c r="M52" i="1"/>
  <c r="C236" i="1"/>
  <c r="F236" i="1"/>
  <c r="E237" i="1"/>
  <c r="E1238" i="1" l="1"/>
  <c r="F1238" i="1" s="1"/>
  <c r="B1239" i="1"/>
  <c r="D1239" i="1" s="1"/>
  <c r="C1238" i="1"/>
  <c r="N52" i="1"/>
  <c r="G53" i="1" s="1"/>
  <c r="C237" i="1"/>
  <c r="E238" i="1"/>
  <c r="F237" i="1"/>
  <c r="B1240" i="1" l="1"/>
  <c r="D1240" i="1" s="1"/>
  <c r="C1239" i="1"/>
  <c r="E1239" i="1"/>
  <c r="F1239" i="1" s="1"/>
  <c r="H53" i="1"/>
  <c r="I53" i="1" s="1"/>
  <c r="C238" i="1"/>
  <c r="F238" i="1"/>
  <c r="E239" i="1"/>
  <c r="B1241" i="1" l="1"/>
  <c r="D1241" i="1" s="1"/>
  <c r="C1240" i="1"/>
  <c r="J53" i="1"/>
  <c r="C239" i="1"/>
  <c r="F239" i="1"/>
  <c r="E240" i="1"/>
  <c r="E1240" i="1" l="1"/>
  <c r="F1240" i="1" s="1"/>
  <c r="E1241" i="1"/>
  <c r="F1241" i="1" s="1"/>
  <c r="B1242" i="1"/>
  <c r="D1242" i="1" s="1"/>
  <c r="C1241" i="1"/>
  <c r="K53" i="1"/>
  <c r="O53" i="1" s="1"/>
  <c r="L53" i="1"/>
  <c r="C240" i="1"/>
  <c r="F240" i="1"/>
  <c r="E241" i="1"/>
  <c r="E1242" i="1" l="1"/>
  <c r="F1242" i="1" s="1"/>
  <c r="B1243" i="1"/>
  <c r="D1243" i="1" s="1"/>
  <c r="C1242" i="1"/>
  <c r="M53" i="1"/>
  <c r="C241" i="1"/>
  <c r="E242" i="1"/>
  <c r="F241" i="1"/>
  <c r="C1243" i="1" l="1"/>
  <c r="B1244" i="1"/>
  <c r="D1244" i="1" s="1"/>
  <c r="N53" i="1"/>
  <c r="G54" i="1" s="1"/>
  <c r="C242" i="1"/>
  <c r="E243" i="1"/>
  <c r="F242" i="1"/>
  <c r="B1245" i="1" l="1"/>
  <c r="D1245" i="1" s="1"/>
  <c r="C1244" i="1"/>
  <c r="E1244" i="1"/>
  <c r="F1244" i="1" s="1"/>
  <c r="E1243" i="1"/>
  <c r="F1243" i="1" s="1"/>
  <c r="H54" i="1"/>
  <c r="I54" i="1" s="1"/>
  <c r="C243" i="1"/>
  <c r="E244" i="1"/>
  <c r="F243" i="1"/>
  <c r="C1245" i="1" l="1"/>
  <c r="B1246" i="1"/>
  <c r="D1246" i="1" s="1"/>
  <c r="J54" i="1"/>
  <c r="C244" i="1"/>
  <c r="F244" i="1"/>
  <c r="E245" i="1"/>
  <c r="E1246" i="1" l="1"/>
  <c r="F1246" i="1" s="1"/>
  <c r="C1246" i="1"/>
  <c r="B1247" i="1"/>
  <c r="D1247" i="1" s="1"/>
  <c r="E1245" i="1"/>
  <c r="F1245" i="1" s="1"/>
  <c r="K54" i="1"/>
  <c r="O54" i="1" s="1"/>
  <c r="L54" i="1"/>
  <c r="C245" i="1"/>
  <c r="F245" i="1"/>
  <c r="E246" i="1"/>
  <c r="C1247" i="1" l="1"/>
  <c r="B1248" i="1"/>
  <c r="D1248" i="1" s="1"/>
  <c r="M54" i="1"/>
  <c r="C246" i="1"/>
  <c r="E247" i="1"/>
  <c r="F246" i="1"/>
  <c r="E1247" i="1" l="1"/>
  <c r="F1247" i="1" s="1"/>
  <c r="B1249" i="1"/>
  <c r="D1249" i="1" s="1"/>
  <c r="C1248" i="1"/>
  <c r="N54" i="1"/>
  <c r="G55" i="1" s="1"/>
  <c r="C247" i="1"/>
  <c r="F247" i="1"/>
  <c r="E248" i="1"/>
  <c r="B1250" i="1" l="1"/>
  <c r="D1250" i="1" s="1"/>
  <c r="C1249" i="1"/>
  <c r="E1248" i="1"/>
  <c r="F1248" i="1" s="1"/>
  <c r="H55" i="1"/>
  <c r="I55" i="1" s="1"/>
  <c r="C248" i="1"/>
  <c r="E249" i="1"/>
  <c r="F248" i="1"/>
  <c r="B1251" i="1" l="1"/>
  <c r="D1251" i="1" s="1"/>
  <c r="C1250" i="1"/>
  <c r="E1249" i="1"/>
  <c r="F1249" i="1" s="1"/>
  <c r="J55" i="1"/>
  <c r="C249" i="1"/>
  <c r="E250" i="1"/>
  <c r="F249" i="1"/>
  <c r="E1250" i="1" l="1"/>
  <c r="F1250" i="1" s="1"/>
  <c r="B1252" i="1"/>
  <c r="D1252" i="1" s="1"/>
  <c r="C1251" i="1"/>
  <c r="E1251" i="1"/>
  <c r="F1251" i="1" s="1"/>
  <c r="K55" i="1"/>
  <c r="O55" i="1" s="1"/>
  <c r="L55" i="1"/>
  <c r="C250" i="1"/>
  <c r="E251" i="1"/>
  <c r="F250" i="1"/>
  <c r="C1252" i="1" l="1"/>
  <c r="E1252" i="1"/>
  <c r="F1252" i="1" s="1"/>
  <c r="B1253" i="1"/>
  <c r="D1253" i="1" s="1"/>
  <c r="M55" i="1"/>
  <c r="C251" i="1"/>
  <c r="E252" i="1"/>
  <c r="F251" i="1"/>
  <c r="B1254" i="1" l="1"/>
  <c r="D1254" i="1" s="1"/>
  <c r="C1253" i="1"/>
  <c r="N55" i="1"/>
  <c r="G56" i="1" s="1"/>
  <c r="C252" i="1"/>
  <c r="F252" i="1"/>
  <c r="E253" i="1"/>
  <c r="E1254" i="1" l="1"/>
  <c r="F1254" i="1" s="1"/>
  <c r="B1255" i="1"/>
  <c r="D1255" i="1" s="1"/>
  <c r="C1254" i="1"/>
  <c r="E1253" i="1"/>
  <c r="F1253" i="1" s="1"/>
  <c r="H56" i="1"/>
  <c r="I56" i="1" s="1"/>
  <c r="C253" i="1"/>
  <c r="E254" i="1"/>
  <c r="F253" i="1"/>
  <c r="B1256" i="1" l="1"/>
  <c r="D1256" i="1" s="1"/>
  <c r="C1255" i="1"/>
  <c r="E1255" i="1"/>
  <c r="F1255" i="1" s="1"/>
  <c r="J56" i="1"/>
  <c r="C254" i="1"/>
  <c r="F254" i="1"/>
  <c r="E255" i="1"/>
  <c r="E1256" i="1" l="1"/>
  <c r="F1256" i="1" s="1"/>
  <c r="B1257" i="1"/>
  <c r="D1257" i="1" s="1"/>
  <c r="C1256" i="1"/>
  <c r="K56" i="1"/>
  <c r="O56" i="1" s="1"/>
  <c r="L56" i="1"/>
  <c r="C255" i="1"/>
  <c r="F255" i="1"/>
  <c r="E256" i="1"/>
  <c r="B1258" i="1" l="1"/>
  <c r="D1258" i="1" s="1"/>
  <c r="C1257" i="1"/>
  <c r="E1257" i="1"/>
  <c r="F1257" i="1" s="1"/>
  <c r="M56" i="1"/>
  <c r="C256" i="1"/>
  <c r="F256" i="1"/>
  <c r="E257" i="1"/>
  <c r="C1258" i="1" l="1"/>
  <c r="B1259" i="1"/>
  <c r="D1259" i="1" s="1"/>
  <c r="N56" i="1"/>
  <c r="G57" i="1" s="1"/>
  <c r="C257" i="1"/>
  <c r="E258" i="1"/>
  <c r="F257" i="1"/>
  <c r="E1258" i="1" l="1"/>
  <c r="F1258" i="1" s="1"/>
  <c r="C1259" i="1"/>
  <c r="B1260" i="1"/>
  <c r="D1260" i="1" s="1"/>
  <c r="H57" i="1"/>
  <c r="I57" i="1" s="1"/>
  <c r="C258" i="1"/>
  <c r="F258" i="1"/>
  <c r="E259" i="1"/>
  <c r="E1259" i="1" l="1"/>
  <c r="F1259" i="1" s="1"/>
  <c r="C1260" i="1"/>
  <c r="B1261" i="1"/>
  <c r="D1261" i="1" s="1"/>
  <c r="J57" i="1"/>
  <c r="C259" i="1"/>
  <c r="F259" i="1"/>
  <c r="E260" i="1"/>
  <c r="E1260" i="1" l="1"/>
  <c r="F1260" i="1" s="1"/>
  <c r="C1261" i="1"/>
  <c r="B1262" i="1"/>
  <c r="D1262" i="1" s="1"/>
  <c r="E1261" i="1"/>
  <c r="F1261" i="1" s="1"/>
  <c r="K57" i="1"/>
  <c r="O57" i="1" s="1"/>
  <c r="L57" i="1"/>
  <c r="C260" i="1"/>
  <c r="F260" i="1"/>
  <c r="E261" i="1"/>
  <c r="B1263" i="1" l="1"/>
  <c r="D1263" i="1" s="1"/>
  <c r="C1262" i="1"/>
  <c r="E1262" i="1"/>
  <c r="F1262" i="1" s="1"/>
  <c r="M57" i="1"/>
  <c r="N57" i="1" s="1"/>
  <c r="G58" i="1" s="1"/>
  <c r="C261" i="1"/>
  <c r="E262" i="1"/>
  <c r="F261" i="1"/>
  <c r="C1263" i="1" l="1"/>
  <c r="E1263" i="1"/>
  <c r="F1263" i="1" s="1"/>
  <c r="B1264" i="1"/>
  <c r="D1264" i="1" s="1"/>
  <c r="H58" i="1"/>
  <c r="I58" i="1" s="1"/>
  <c r="C262" i="1"/>
  <c r="E263" i="1"/>
  <c r="F262" i="1"/>
  <c r="C1264" i="1" l="1"/>
  <c r="B1265" i="1"/>
  <c r="D1265" i="1" s="1"/>
  <c r="J58" i="1"/>
  <c r="C263" i="1"/>
  <c r="F263" i="1"/>
  <c r="E264" i="1"/>
  <c r="C1265" i="1" l="1"/>
  <c r="E1265" i="1"/>
  <c r="F1265" i="1" s="1"/>
  <c r="B1266" i="1"/>
  <c r="D1266" i="1" s="1"/>
  <c r="E1264" i="1"/>
  <c r="F1264" i="1" s="1"/>
  <c r="K58" i="1"/>
  <c r="O58" i="1" s="1"/>
  <c r="L58" i="1"/>
  <c r="C264" i="1"/>
  <c r="F264" i="1"/>
  <c r="E265" i="1"/>
  <c r="C1266" i="1" l="1"/>
  <c r="E1266" i="1"/>
  <c r="F1266" i="1" s="1"/>
  <c r="B1267" i="1"/>
  <c r="D1267" i="1" s="1"/>
  <c r="M58" i="1"/>
  <c r="C265" i="1"/>
  <c r="E266" i="1"/>
  <c r="F265" i="1"/>
  <c r="B1268" i="1" l="1"/>
  <c r="D1268" i="1" s="1"/>
  <c r="C1267" i="1"/>
  <c r="E1267" i="1"/>
  <c r="F1267" i="1" s="1"/>
  <c r="N58" i="1"/>
  <c r="G59" i="1" s="1"/>
  <c r="C266" i="1"/>
  <c r="E267" i="1"/>
  <c r="F266" i="1"/>
  <c r="C1268" i="1" l="1"/>
  <c r="E1268" i="1"/>
  <c r="F1268" i="1" s="1"/>
  <c r="B1269" i="1"/>
  <c r="D1269" i="1" s="1"/>
  <c r="H59" i="1"/>
  <c r="I59" i="1" s="1"/>
  <c r="C267" i="1"/>
  <c r="F267" i="1"/>
  <c r="E268" i="1"/>
  <c r="C1269" i="1" l="1"/>
  <c r="E1269" i="1"/>
  <c r="F1269" i="1" s="1"/>
  <c r="B1270" i="1"/>
  <c r="D1270" i="1" s="1"/>
  <c r="J59" i="1"/>
  <c r="C268" i="1"/>
  <c r="F268" i="1"/>
  <c r="E269" i="1"/>
  <c r="B1271" i="1" l="1"/>
  <c r="D1271" i="1" s="1"/>
  <c r="C1270" i="1"/>
  <c r="K59" i="1"/>
  <c r="O59" i="1" s="1"/>
  <c r="L59" i="1"/>
  <c r="C269" i="1"/>
  <c r="E270" i="1"/>
  <c r="F269" i="1"/>
  <c r="C1271" i="1" l="1"/>
  <c r="B1272" i="1"/>
  <c r="D1272" i="1" s="1"/>
  <c r="E1270" i="1"/>
  <c r="F1270" i="1" s="1"/>
  <c r="M59" i="1"/>
  <c r="C270" i="1"/>
  <c r="F270" i="1"/>
  <c r="E271" i="1"/>
  <c r="E1272" i="1" l="1"/>
  <c r="F1272" i="1" s="1"/>
  <c r="B1273" i="1"/>
  <c r="D1273" i="1" s="1"/>
  <c r="C1272" i="1"/>
  <c r="E1271" i="1"/>
  <c r="F1271" i="1" s="1"/>
  <c r="N59" i="1"/>
  <c r="G60" i="1" s="1"/>
  <c r="C271" i="1"/>
  <c r="E272" i="1"/>
  <c r="F271" i="1"/>
  <c r="B1274" i="1" l="1"/>
  <c r="D1274" i="1" s="1"/>
  <c r="C1273" i="1"/>
  <c r="H60" i="1"/>
  <c r="I60" i="1" s="1"/>
  <c r="C272" i="1"/>
  <c r="E273" i="1"/>
  <c r="F272" i="1"/>
  <c r="E1273" i="1" l="1"/>
  <c r="F1273" i="1" s="1"/>
  <c r="B1275" i="1"/>
  <c r="D1275" i="1" s="1"/>
  <c r="C1274" i="1"/>
  <c r="J60" i="1"/>
  <c r="C273" i="1"/>
  <c r="E274" i="1"/>
  <c r="F273" i="1"/>
  <c r="B1276" i="1" l="1"/>
  <c r="D1276" i="1" s="1"/>
  <c r="C1275" i="1"/>
  <c r="E1274" i="1"/>
  <c r="F1274" i="1" s="1"/>
  <c r="K60" i="1"/>
  <c r="O60" i="1" s="1"/>
  <c r="L60" i="1"/>
  <c r="C274" i="1"/>
  <c r="F274" i="1"/>
  <c r="E275" i="1"/>
  <c r="E1275" i="1" l="1"/>
  <c r="F1275" i="1" s="1"/>
  <c r="E1276" i="1"/>
  <c r="F1276" i="1" s="1"/>
  <c r="B1277" i="1"/>
  <c r="D1277" i="1" s="1"/>
  <c r="C1276" i="1"/>
  <c r="M60" i="1"/>
  <c r="C275" i="1"/>
  <c r="E276" i="1"/>
  <c r="F275" i="1"/>
  <c r="E1277" i="1" l="1"/>
  <c r="F1277" i="1" s="1"/>
  <c r="B1278" i="1"/>
  <c r="D1278" i="1" s="1"/>
  <c r="C1277" i="1"/>
  <c r="N60" i="1"/>
  <c r="G61" i="1" s="1"/>
  <c r="C276" i="1"/>
  <c r="F276" i="1"/>
  <c r="E277" i="1"/>
  <c r="C1278" i="1" l="1"/>
  <c r="B1279" i="1"/>
  <c r="D1279" i="1" s="1"/>
  <c r="H61" i="1"/>
  <c r="I61" i="1" s="1"/>
  <c r="C277" i="1"/>
  <c r="E278" i="1"/>
  <c r="F277" i="1"/>
  <c r="E1279" i="1" l="1"/>
  <c r="F1279" i="1" s="1"/>
  <c r="B1280" i="1"/>
  <c r="D1280" i="1" s="1"/>
  <c r="C1279" i="1"/>
  <c r="E1278" i="1"/>
  <c r="F1278" i="1" s="1"/>
  <c r="J61" i="1"/>
  <c r="C278" i="1"/>
  <c r="F278" i="1"/>
  <c r="E279" i="1"/>
  <c r="C1280" i="1" l="1"/>
  <c r="B1281" i="1"/>
  <c r="D1281" i="1" s="1"/>
  <c r="L61" i="1"/>
  <c r="K61" i="1"/>
  <c r="O61" i="1" s="1"/>
  <c r="C279" i="1"/>
  <c r="F279" i="1"/>
  <c r="E280" i="1"/>
  <c r="B1282" i="1" l="1"/>
  <c r="D1282" i="1" s="1"/>
  <c r="C1281" i="1"/>
  <c r="E1281" i="1"/>
  <c r="F1281" i="1" s="1"/>
  <c r="E1280" i="1"/>
  <c r="F1280" i="1" s="1"/>
  <c r="M61" i="1"/>
  <c r="N61" i="1" s="1"/>
  <c r="G62" i="1" s="1"/>
  <c r="C280" i="1"/>
  <c r="F280" i="1"/>
  <c r="E281" i="1"/>
  <c r="B1283" i="1" l="1"/>
  <c r="D1283" i="1" s="1"/>
  <c r="C1282" i="1"/>
  <c r="H62" i="1"/>
  <c r="I62" i="1" s="1"/>
  <c r="C281" i="1"/>
  <c r="F281" i="1"/>
  <c r="E282" i="1"/>
  <c r="E1282" i="1" l="1"/>
  <c r="F1282" i="1" s="1"/>
  <c r="B1284" i="1"/>
  <c r="D1284" i="1" s="1"/>
  <c r="C1283" i="1"/>
  <c r="E1283" i="1"/>
  <c r="F1283" i="1" s="1"/>
  <c r="J62" i="1"/>
  <c r="C282" i="1"/>
  <c r="F282" i="1"/>
  <c r="E283" i="1"/>
  <c r="C1284" i="1" l="1"/>
  <c r="E1284" i="1"/>
  <c r="F1284" i="1" s="1"/>
  <c r="B1285" i="1"/>
  <c r="D1285" i="1" s="1"/>
  <c r="K62" i="1"/>
  <c r="O62" i="1" s="1"/>
  <c r="L62" i="1"/>
  <c r="C283" i="1"/>
  <c r="E284" i="1"/>
  <c r="F283" i="1"/>
  <c r="E1285" i="1" l="1"/>
  <c r="F1285" i="1" s="1"/>
  <c r="B1286" i="1"/>
  <c r="D1286" i="1" s="1"/>
  <c r="C1285" i="1"/>
  <c r="M62" i="1"/>
  <c r="C284" i="1"/>
  <c r="E285" i="1"/>
  <c r="F284" i="1"/>
  <c r="C1286" i="1" l="1"/>
  <c r="B1287" i="1"/>
  <c r="D1287" i="1" s="1"/>
  <c r="N62" i="1"/>
  <c r="G63" i="1" s="1"/>
  <c r="C285" i="1"/>
  <c r="E286" i="1"/>
  <c r="F285" i="1"/>
  <c r="C1287" i="1" l="1"/>
  <c r="B1288" i="1"/>
  <c r="D1288" i="1" s="1"/>
  <c r="E1286" i="1"/>
  <c r="F1286" i="1" s="1"/>
  <c r="H63" i="1"/>
  <c r="I63" i="1" s="1"/>
  <c r="C286" i="1"/>
  <c r="F286" i="1"/>
  <c r="E287" i="1"/>
  <c r="C1288" i="1" l="1"/>
  <c r="E1288" i="1"/>
  <c r="F1288" i="1" s="1"/>
  <c r="B1289" i="1"/>
  <c r="D1289" i="1" s="1"/>
  <c r="E1287" i="1"/>
  <c r="F1287" i="1" s="1"/>
  <c r="J63" i="1"/>
  <c r="C287" i="1"/>
  <c r="E288" i="1"/>
  <c r="F287" i="1"/>
  <c r="B1290" i="1" l="1"/>
  <c r="D1290" i="1" s="1"/>
  <c r="C1289" i="1"/>
  <c r="K63" i="1"/>
  <c r="O63" i="1" s="1"/>
  <c r="L63" i="1"/>
  <c r="C288" i="1"/>
  <c r="E289" i="1"/>
  <c r="F288" i="1"/>
  <c r="B1291" i="1" l="1"/>
  <c r="D1291" i="1" s="1"/>
  <c r="C1290" i="1"/>
  <c r="E1289" i="1"/>
  <c r="F1289" i="1" s="1"/>
  <c r="M63" i="1"/>
  <c r="C289" i="1"/>
  <c r="E290" i="1"/>
  <c r="F289" i="1"/>
  <c r="B1292" i="1" l="1"/>
  <c r="D1292" i="1" s="1"/>
  <c r="C1291" i="1"/>
  <c r="E1291" i="1"/>
  <c r="F1291" i="1" s="1"/>
  <c r="E1290" i="1"/>
  <c r="F1290" i="1" s="1"/>
  <c r="N63" i="1"/>
  <c r="G64" i="1" s="1"/>
  <c r="H64" i="1" s="1"/>
  <c r="I64" i="1" s="1"/>
  <c r="C290" i="1"/>
  <c r="F290" i="1"/>
  <c r="E291" i="1"/>
  <c r="C1292" i="1" l="1"/>
  <c r="E1292" i="1"/>
  <c r="F1292" i="1" s="1"/>
  <c r="B1293" i="1"/>
  <c r="D1293" i="1" s="1"/>
  <c r="J64" i="1"/>
  <c r="C291" i="1"/>
  <c r="E292" i="1"/>
  <c r="F291" i="1"/>
  <c r="C1293" i="1" l="1"/>
  <c r="E1293" i="1"/>
  <c r="F1293" i="1" s="1"/>
  <c r="B1294" i="1"/>
  <c r="D1294" i="1" s="1"/>
  <c r="K64" i="1"/>
  <c r="O64" i="1" s="1"/>
  <c r="L64" i="1"/>
  <c r="C292" i="1"/>
  <c r="E293" i="1"/>
  <c r="F292" i="1"/>
  <c r="E1294" i="1" l="1"/>
  <c r="F1294" i="1" s="1"/>
  <c r="C1294" i="1"/>
  <c r="B1295" i="1"/>
  <c r="D1295" i="1" s="1"/>
  <c r="M64" i="1"/>
  <c r="C293" i="1"/>
  <c r="E294" i="1"/>
  <c r="F293" i="1"/>
  <c r="E1295" i="1" l="1"/>
  <c r="F1295" i="1" s="1"/>
  <c r="B1296" i="1"/>
  <c r="D1296" i="1" s="1"/>
  <c r="C1295" i="1"/>
  <c r="N64" i="1"/>
  <c r="G65" i="1" s="1"/>
  <c r="C294" i="1"/>
  <c r="E295" i="1"/>
  <c r="F294" i="1"/>
  <c r="E1296" i="1" l="1"/>
  <c r="F1296" i="1" s="1"/>
  <c r="B1297" i="1"/>
  <c r="D1297" i="1" s="1"/>
  <c r="C1296" i="1"/>
  <c r="H65" i="1"/>
  <c r="I65" i="1" s="1"/>
  <c r="C295" i="1"/>
  <c r="F295" i="1"/>
  <c r="E296" i="1"/>
  <c r="B1298" i="1" l="1"/>
  <c r="D1298" i="1" s="1"/>
  <c r="C1297" i="1"/>
  <c r="J65" i="1"/>
  <c r="C296" i="1"/>
  <c r="F296" i="1"/>
  <c r="E297" i="1"/>
  <c r="E1298" i="1" l="1"/>
  <c r="F1298" i="1" s="1"/>
  <c r="B1299" i="1"/>
  <c r="D1299" i="1" s="1"/>
  <c r="C1298" i="1"/>
  <c r="E1297" i="1"/>
  <c r="F1297" i="1" s="1"/>
  <c r="K65" i="1"/>
  <c r="O65" i="1" s="1"/>
  <c r="L65" i="1"/>
  <c r="C297" i="1"/>
  <c r="F297" i="1"/>
  <c r="E298" i="1"/>
  <c r="C1299" i="1" l="1"/>
  <c r="E1299" i="1"/>
  <c r="F1299" i="1" s="1"/>
  <c r="B1300" i="1"/>
  <c r="D1300" i="1" s="1"/>
  <c r="M65" i="1"/>
  <c r="N65" i="1" s="1"/>
  <c r="G66" i="1" s="1"/>
  <c r="C298" i="1"/>
  <c r="F298" i="1"/>
  <c r="E299" i="1"/>
  <c r="E1300" i="1" l="1"/>
  <c r="F1300" i="1" s="1"/>
  <c r="B1301" i="1"/>
  <c r="D1301" i="1" s="1"/>
  <c r="C1300" i="1"/>
  <c r="H66" i="1"/>
  <c r="I66" i="1" s="1"/>
  <c r="C299" i="1"/>
  <c r="F299" i="1"/>
  <c r="E300" i="1"/>
  <c r="C1301" i="1" l="1"/>
  <c r="E1301" i="1"/>
  <c r="F1301" i="1" s="1"/>
  <c r="B1302" i="1"/>
  <c r="D1302" i="1" s="1"/>
  <c r="J66" i="1"/>
  <c r="C300" i="1"/>
  <c r="E301" i="1"/>
  <c r="F300" i="1"/>
  <c r="B1303" i="1" l="1"/>
  <c r="D1303" i="1" s="1"/>
  <c r="C1302" i="1"/>
  <c r="E1302" i="1"/>
  <c r="F1302" i="1" s="1"/>
  <c r="K66" i="1"/>
  <c r="O66" i="1" s="1"/>
  <c r="L66" i="1"/>
  <c r="C301" i="1"/>
  <c r="F301" i="1"/>
  <c r="E302" i="1"/>
  <c r="C1303" i="1" l="1"/>
  <c r="E1303" i="1"/>
  <c r="F1303" i="1" s="1"/>
  <c r="B1304" i="1"/>
  <c r="D1304" i="1" s="1"/>
  <c r="M66" i="1"/>
  <c r="C302" i="1"/>
  <c r="E303" i="1"/>
  <c r="F302" i="1"/>
  <c r="B1305" i="1" l="1"/>
  <c r="D1305" i="1" s="1"/>
  <c r="C1304" i="1"/>
  <c r="N66" i="1"/>
  <c r="G67" i="1" s="1"/>
  <c r="C303" i="1"/>
  <c r="F303" i="1"/>
  <c r="E304" i="1"/>
  <c r="E1304" i="1" l="1"/>
  <c r="F1304" i="1" s="1"/>
  <c r="C1305" i="1"/>
  <c r="B1306" i="1"/>
  <c r="D1306" i="1" s="1"/>
  <c r="H67" i="1"/>
  <c r="I67" i="1" s="1"/>
  <c r="C304" i="1"/>
  <c r="F304" i="1"/>
  <c r="E305" i="1"/>
  <c r="E1305" i="1" l="1"/>
  <c r="F1305" i="1" s="1"/>
  <c r="B1307" i="1"/>
  <c r="D1307" i="1" s="1"/>
  <c r="C1306" i="1"/>
  <c r="E1306" i="1"/>
  <c r="F1306" i="1" s="1"/>
  <c r="J67" i="1"/>
  <c r="C305" i="1"/>
  <c r="E306" i="1"/>
  <c r="F305" i="1"/>
  <c r="E1307" i="1" l="1"/>
  <c r="F1307" i="1" s="1"/>
  <c r="B1308" i="1"/>
  <c r="D1308" i="1" s="1"/>
  <c r="C1307" i="1"/>
  <c r="K67" i="1"/>
  <c r="O67" i="1" s="1"/>
  <c r="L67" i="1"/>
  <c r="C306" i="1"/>
  <c r="F306" i="1"/>
  <c r="E307" i="1"/>
  <c r="C1308" i="1" l="1"/>
  <c r="B1309" i="1"/>
  <c r="D1309" i="1" s="1"/>
  <c r="E1308" i="1"/>
  <c r="F1308" i="1" s="1"/>
  <c r="M67" i="1"/>
  <c r="N67" i="1" s="1"/>
  <c r="G68" i="1" s="1"/>
  <c r="C307" i="1"/>
  <c r="F307" i="1"/>
  <c r="E308" i="1"/>
  <c r="C1309" i="1" l="1"/>
  <c r="B1310" i="1"/>
  <c r="D1310" i="1" s="1"/>
  <c r="H68" i="1"/>
  <c r="I68" i="1" s="1"/>
  <c r="C308" i="1"/>
  <c r="F308" i="1"/>
  <c r="E309" i="1"/>
  <c r="C1310" i="1" l="1"/>
  <c r="E1310" i="1"/>
  <c r="F1310" i="1" s="1"/>
  <c r="B1311" i="1"/>
  <c r="D1311" i="1" s="1"/>
  <c r="E1309" i="1"/>
  <c r="F1309" i="1" s="1"/>
  <c r="J68" i="1"/>
  <c r="C309" i="1"/>
  <c r="E310" i="1"/>
  <c r="F309" i="1"/>
  <c r="B1312" i="1" l="1"/>
  <c r="D1312" i="1" s="1"/>
  <c r="C1311" i="1"/>
  <c r="E1311" i="1"/>
  <c r="F1311" i="1" s="1"/>
  <c r="K68" i="1"/>
  <c r="O68" i="1" s="1"/>
  <c r="L68" i="1"/>
  <c r="C310" i="1"/>
  <c r="E311" i="1"/>
  <c r="F310" i="1"/>
  <c r="B1313" i="1" l="1"/>
  <c r="D1313" i="1" s="1"/>
  <c r="C1312" i="1"/>
  <c r="M68" i="1"/>
  <c r="C311" i="1"/>
  <c r="E312" i="1"/>
  <c r="F311" i="1"/>
  <c r="C1313" i="1" l="1"/>
  <c r="B1314" i="1"/>
  <c r="D1314" i="1" s="1"/>
  <c r="E1312" i="1"/>
  <c r="F1312" i="1" s="1"/>
  <c r="N68" i="1"/>
  <c r="G69" i="1" s="1"/>
  <c r="C312" i="1"/>
  <c r="E313" i="1"/>
  <c r="F312" i="1"/>
  <c r="B1315" i="1" l="1"/>
  <c r="D1315" i="1" s="1"/>
  <c r="C1314" i="1"/>
  <c r="E1313" i="1"/>
  <c r="F1313" i="1" s="1"/>
  <c r="H69" i="1"/>
  <c r="I69" i="1" s="1"/>
  <c r="C313" i="1"/>
  <c r="E314" i="1"/>
  <c r="F313" i="1"/>
  <c r="E1314" i="1" l="1"/>
  <c r="F1314" i="1" s="1"/>
  <c r="C1315" i="1"/>
  <c r="B1316" i="1"/>
  <c r="D1316" i="1" s="1"/>
  <c r="J69" i="1"/>
  <c r="C314" i="1"/>
  <c r="F314" i="1"/>
  <c r="E315" i="1"/>
  <c r="B1317" i="1" l="1"/>
  <c r="D1317" i="1" s="1"/>
  <c r="C1316" i="1"/>
  <c r="E1316" i="1"/>
  <c r="F1316" i="1" s="1"/>
  <c r="E1315" i="1"/>
  <c r="F1315" i="1" s="1"/>
  <c r="K69" i="1"/>
  <c r="O69" i="1" s="1"/>
  <c r="L69" i="1"/>
  <c r="C315" i="1"/>
  <c r="E316" i="1"/>
  <c r="F315" i="1"/>
  <c r="C1317" i="1" l="1"/>
  <c r="E1317" i="1"/>
  <c r="F1317" i="1" s="1"/>
  <c r="B1318" i="1"/>
  <c r="D1318" i="1" s="1"/>
  <c r="M69" i="1"/>
  <c r="C316" i="1"/>
  <c r="E317" i="1"/>
  <c r="F316" i="1"/>
  <c r="C1318" i="1" l="1"/>
  <c r="B1319" i="1"/>
  <c r="D1319" i="1" s="1"/>
  <c r="N69" i="1"/>
  <c r="G70" i="1" s="1"/>
  <c r="C317" i="1"/>
  <c r="E318" i="1"/>
  <c r="F317" i="1"/>
  <c r="E1318" i="1" l="1"/>
  <c r="F1318" i="1" s="1"/>
  <c r="B1320" i="1"/>
  <c r="D1320" i="1" s="1"/>
  <c r="C1319" i="1"/>
  <c r="H70" i="1"/>
  <c r="I70" i="1" s="1"/>
  <c r="C318" i="1"/>
  <c r="F318" i="1"/>
  <c r="E319" i="1"/>
  <c r="C1320" i="1" l="1"/>
  <c r="B1321" i="1"/>
  <c r="D1321" i="1" s="1"/>
  <c r="E1319" i="1"/>
  <c r="F1319" i="1" s="1"/>
  <c r="J70" i="1"/>
  <c r="C319" i="1"/>
  <c r="E320" i="1"/>
  <c r="F319" i="1"/>
  <c r="E1320" i="1" l="1"/>
  <c r="F1320" i="1" s="1"/>
  <c r="B1322" i="1"/>
  <c r="D1322" i="1" s="1"/>
  <c r="C1321" i="1"/>
  <c r="E1321" i="1"/>
  <c r="F1321" i="1" s="1"/>
  <c r="K70" i="1"/>
  <c r="O70" i="1" s="1"/>
  <c r="L70" i="1"/>
  <c r="C320" i="1"/>
  <c r="E321" i="1"/>
  <c r="F320" i="1"/>
  <c r="B1323" i="1" l="1"/>
  <c r="D1323" i="1" s="1"/>
  <c r="C1322" i="1"/>
  <c r="E1322" i="1"/>
  <c r="F1322" i="1" s="1"/>
  <c r="M70" i="1"/>
  <c r="C321" i="1"/>
  <c r="E322" i="1"/>
  <c r="F321" i="1"/>
  <c r="E1323" i="1" l="1"/>
  <c r="F1323" i="1" s="1"/>
  <c r="B1324" i="1"/>
  <c r="D1324" i="1" s="1"/>
  <c r="C1323" i="1"/>
  <c r="N70" i="1"/>
  <c r="G71" i="1" s="1"/>
  <c r="C322" i="1"/>
  <c r="E323" i="1"/>
  <c r="F322" i="1"/>
  <c r="B1325" i="1" l="1"/>
  <c r="D1325" i="1" s="1"/>
  <c r="C1324" i="1"/>
  <c r="E1324" i="1"/>
  <c r="F1324" i="1" s="1"/>
  <c r="H71" i="1"/>
  <c r="I71" i="1" s="1"/>
  <c r="C323" i="1"/>
  <c r="F323" i="1"/>
  <c r="E324" i="1"/>
  <c r="C1325" i="1" l="1"/>
  <c r="B1326" i="1"/>
  <c r="D1326" i="1" s="1"/>
  <c r="J71" i="1"/>
  <c r="C324" i="1"/>
  <c r="F324" i="1"/>
  <c r="E325" i="1"/>
  <c r="B1327" i="1" l="1"/>
  <c r="D1327" i="1" s="1"/>
  <c r="C1326" i="1"/>
  <c r="E1326" i="1"/>
  <c r="F1326" i="1" s="1"/>
  <c r="E1325" i="1"/>
  <c r="F1325" i="1" s="1"/>
  <c r="K71" i="1"/>
  <c r="O71" i="1" s="1"/>
  <c r="L71" i="1"/>
  <c r="C325" i="1"/>
  <c r="E326" i="1"/>
  <c r="F325" i="1"/>
  <c r="C1327" i="1" l="1"/>
  <c r="E1327" i="1"/>
  <c r="F1327" i="1" s="1"/>
  <c r="B1328" i="1"/>
  <c r="D1328" i="1" s="1"/>
  <c r="M71" i="1"/>
  <c r="C326" i="1"/>
  <c r="E327" i="1"/>
  <c r="F326" i="1"/>
  <c r="E1328" i="1" l="1"/>
  <c r="F1328" i="1" s="1"/>
  <c r="B1329" i="1"/>
  <c r="D1329" i="1" s="1"/>
  <c r="C1328" i="1"/>
  <c r="N71" i="1"/>
  <c r="G72" i="1" s="1"/>
  <c r="C327" i="1"/>
  <c r="F327" i="1"/>
  <c r="E328" i="1"/>
  <c r="C1329" i="1" l="1"/>
  <c r="E1329" i="1"/>
  <c r="F1329" i="1" s="1"/>
  <c r="B1330" i="1"/>
  <c r="D1330" i="1" s="1"/>
  <c r="H72" i="1"/>
  <c r="I72" i="1" s="1"/>
  <c r="C328" i="1"/>
  <c r="F328" i="1"/>
  <c r="E329" i="1"/>
  <c r="B1331" i="1" l="1"/>
  <c r="D1331" i="1" s="1"/>
  <c r="C1330" i="1"/>
  <c r="E1330" i="1"/>
  <c r="F1330" i="1" s="1"/>
  <c r="J72" i="1"/>
  <c r="C329" i="1"/>
  <c r="F329" i="1"/>
  <c r="E330" i="1"/>
  <c r="C1331" i="1" l="1"/>
  <c r="E1331" i="1"/>
  <c r="F1331" i="1" s="1"/>
  <c r="B1332" i="1"/>
  <c r="D1332" i="1" s="1"/>
  <c r="K72" i="1"/>
  <c r="O72" i="1" s="1"/>
  <c r="L72" i="1"/>
  <c r="C330" i="1"/>
  <c r="F330" i="1"/>
  <c r="E331" i="1"/>
  <c r="B1333" i="1" l="1"/>
  <c r="D1333" i="1" s="1"/>
  <c r="C1332" i="1"/>
  <c r="M72" i="1"/>
  <c r="C331" i="1"/>
  <c r="F331" i="1"/>
  <c r="E332" i="1"/>
  <c r="E1332" i="1" l="1"/>
  <c r="F1332" i="1" s="1"/>
  <c r="E1333" i="1"/>
  <c r="F1333" i="1" s="1"/>
  <c r="B1334" i="1"/>
  <c r="D1334" i="1" s="1"/>
  <c r="C1333" i="1"/>
  <c r="N72" i="1"/>
  <c r="G73" i="1" s="1"/>
  <c r="C332" i="1"/>
  <c r="F332" i="1"/>
  <c r="E333" i="1"/>
  <c r="B1335" i="1" l="1"/>
  <c r="D1335" i="1" s="1"/>
  <c r="E1334" i="1"/>
  <c r="F1334" i="1" s="1"/>
  <c r="C1334" i="1"/>
  <c r="H73" i="1"/>
  <c r="I73" i="1" s="1"/>
  <c r="C333" i="1"/>
  <c r="E334" i="1"/>
  <c r="F333" i="1"/>
  <c r="E1335" i="1" l="1"/>
  <c r="F1335" i="1" s="1"/>
  <c r="B1336" i="1"/>
  <c r="D1336" i="1" s="1"/>
  <c r="C1335" i="1"/>
  <c r="J73" i="1"/>
  <c r="C334" i="1"/>
  <c r="E335" i="1"/>
  <c r="F334" i="1"/>
  <c r="B1337" i="1" l="1"/>
  <c r="D1337" i="1" s="1"/>
  <c r="C1336" i="1"/>
  <c r="K73" i="1"/>
  <c r="L73" i="1"/>
  <c r="C335" i="1"/>
  <c r="F335" i="1"/>
  <c r="E336" i="1"/>
  <c r="E1336" i="1" l="1"/>
  <c r="F1336" i="1" s="1"/>
  <c r="C1337" i="1"/>
  <c r="B1338" i="1"/>
  <c r="D1338" i="1" s="1"/>
  <c r="M73" i="1"/>
  <c r="O73" i="1"/>
  <c r="C336" i="1"/>
  <c r="F336" i="1"/>
  <c r="E337" i="1"/>
  <c r="E1337" i="1" l="1"/>
  <c r="F1337" i="1" s="1"/>
  <c r="B1339" i="1"/>
  <c r="D1339" i="1" s="1"/>
  <c r="C1338" i="1"/>
  <c r="N73" i="1"/>
  <c r="G74" i="1" s="1"/>
  <c r="C337" i="1"/>
  <c r="F337" i="1"/>
  <c r="E338" i="1"/>
  <c r="B1340" i="1" l="1"/>
  <c r="D1340" i="1" s="1"/>
  <c r="C1339" i="1"/>
  <c r="E1339" i="1"/>
  <c r="F1339" i="1" s="1"/>
  <c r="E1338" i="1"/>
  <c r="F1338" i="1" s="1"/>
  <c r="H74" i="1"/>
  <c r="I74" i="1" s="1"/>
  <c r="C338" i="1"/>
  <c r="F338" i="1"/>
  <c r="E339" i="1"/>
  <c r="B1341" i="1" l="1"/>
  <c r="D1341" i="1" s="1"/>
  <c r="C1340" i="1"/>
  <c r="J74" i="1"/>
  <c r="C339" i="1"/>
  <c r="E340" i="1"/>
  <c r="F339" i="1"/>
  <c r="E1340" i="1" l="1"/>
  <c r="F1340" i="1" s="1"/>
  <c r="B1342" i="1"/>
  <c r="D1342" i="1" s="1"/>
  <c r="C1341" i="1"/>
  <c r="E1341" i="1"/>
  <c r="F1341" i="1" s="1"/>
  <c r="K74" i="1"/>
  <c r="O74" i="1" s="1"/>
  <c r="L74" i="1"/>
  <c r="C340" i="1"/>
  <c r="F340" i="1"/>
  <c r="E341" i="1"/>
  <c r="E1342" i="1" l="1"/>
  <c r="F1342" i="1" s="1"/>
  <c r="B1343" i="1"/>
  <c r="D1343" i="1" s="1"/>
  <c r="C1342" i="1"/>
  <c r="M74" i="1"/>
  <c r="N74" i="1" s="1"/>
  <c r="G75" i="1" s="1"/>
  <c r="C341" i="1"/>
  <c r="E342" i="1"/>
  <c r="F341" i="1"/>
  <c r="B1344" i="1" l="1"/>
  <c r="D1344" i="1" s="1"/>
  <c r="E1343" i="1"/>
  <c r="F1343" i="1" s="1"/>
  <c r="C1343" i="1"/>
  <c r="H75" i="1"/>
  <c r="I75" i="1" s="1"/>
  <c r="C342" i="1"/>
  <c r="F342" i="1"/>
  <c r="E343" i="1"/>
  <c r="E1344" i="1" l="1"/>
  <c r="F1344" i="1" s="1"/>
  <c r="B1345" i="1"/>
  <c r="D1345" i="1" s="1"/>
  <c r="C1344" i="1"/>
  <c r="J75" i="1"/>
  <c r="C343" i="1"/>
  <c r="F343" i="1"/>
  <c r="E344" i="1"/>
  <c r="E1345" i="1" l="1"/>
  <c r="F1345" i="1" s="1"/>
  <c r="B1346" i="1"/>
  <c r="D1346" i="1" s="1"/>
  <c r="C1345" i="1"/>
  <c r="K75" i="1"/>
  <c r="O75" i="1" s="1"/>
  <c r="L75" i="1"/>
  <c r="C344" i="1"/>
  <c r="F344" i="1"/>
  <c r="E345" i="1"/>
  <c r="C1346" i="1" l="1"/>
  <c r="E1346" i="1"/>
  <c r="F1346" i="1" s="1"/>
  <c r="B1347" i="1"/>
  <c r="D1347" i="1" s="1"/>
  <c r="M75" i="1"/>
  <c r="C345" i="1"/>
  <c r="E346" i="1"/>
  <c r="F345" i="1"/>
  <c r="B1348" i="1" l="1"/>
  <c r="D1348" i="1" s="1"/>
  <c r="C1347" i="1"/>
  <c r="E1347" i="1"/>
  <c r="F1347" i="1" s="1"/>
  <c r="N75" i="1"/>
  <c r="G76" i="1" s="1"/>
  <c r="C346" i="1"/>
  <c r="E347" i="1"/>
  <c r="F346" i="1"/>
  <c r="B1349" i="1" l="1"/>
  <c r="D1349" i="1" s="1"/>
  <c r="C1348" i="1"/>
  <c r="H76" i="1"/>
  <c r="I76" i="1" s="1"/>
  <c r="C347" i="1"/>
  <c r="F347" i="1"/>
  <c r="E348" i="1"/>
  <c r="E1348" i="1" l="1"/>
  <c r="F1348" i="1" s="1"/>
  <c r="C1349" i="1"/>
  <c r="B1350" i="1"/>
  <c r="D1350" i="1" s="1"/>
  <c r="J76" i="1"/>
  <c r="C348" i="1"/>
  <c r="F348" i="1"/>
  <c r="E349" i="1"/>
  <c r="E1350" i="1" l="1"/>
  <c r="F1350" i="1" s="1"/>
  <c r="B1351" i="1"/>
  <c r="D1351" i="1" s="1"/>
  <c r="C1350" i="1"/>
  <c r="E1349" i="1"/>
  <c r="F1349" i="1" s="1"/>
  <c r="K76" i="1"/>
  <c r="O76" i="1" s="1"/>
  <c r="L76" i="1"/>
  <c r="C349" i="1"/>
  <c r="E350" i="1"/>
  <c r="F349" i="1"/>
  <c r="E1351" i="1" l="1"/>
  <c r="F1351" i="1" s="1"/>
  <c r="B1352" i="1"/>
  <c r="D1352" i="1" s="1"/>
  <c r="C1351" i="1"/>
  <c r="M76" i="1"/>
  <c r="C350" i="1"/>
  <c r="F350" i="1"/>
  <c r="E351" i="1"/>
  <c r="B1353" i="1" l="1"/>
  <c r="D1353" i="1" s="1"/>
  <c r="C1352" i="1"/>
  <c r="E1352" i="1"/>
  <c r="F1352" i="1" s="1"/>
  <c r="N76" i="1"/>
  <c r="G77" i="1" s="1"/>
  <c r="C351" i="1"/>
  <c r="F351" i="1"/>
  <c r="E352" i="1"/>
  <c r="B1354" i="1" l="1"/>
  <c r="D1354" i="1" s="1"/>
  <c r="C1353" i="1"/>
  <c r="E1353" i="1"/>
  <c r="F1353" i="1" s="1"/>
  <c r="H77" i="1"/>
  <c r="I77" i="1" s="1"/>
  <c r="C352" i="1"/>
  <c r="E353" i="1"/>
  <c r="F352" i="1"/>
  <c r="B1355" i="1" l="1"/>
  <c r="D1355" i="1" s="1"/>
  <c r="C1354" i="1"/>
  <c r="J77" i="1"/>
  <c r="C353" i="1"/>
  <c r="F353" i="1"/>
  <c r="E354" i="1"/>
  <c r="E1355" i="1" l="1"/>
  <c r="F1355" i="1" s="1"/>
  <c r="C1355" i="1"/>
  <c r="B1356" i="1"/>
  <c r="D1356" i="1" s="1"/>
  <c r="E1354" i="1"/>
  <c r="F1354" i="1" s="1"/>
  <c r="K77" i="1"/>
  <c r="O77" i="1" s="1"/>
  <c r="L77" i="1"/>
  <c r="C354" i="1"/>
  <c r="F354" i="1"/>
  <c r="E355" i="1"/>
  <c r="E1356" i="1" l="1"/>
  <c r="F1356" i="1" s="1"/>
  <c r="B1357" i="1"/>
  <c r="D1357" i="1" s="1"/>
  <c r="C1356" i="1"/>
  <c r="M77" i="1"/>
  <c r="C355" i="1"/>
  <c r="E356" i="1"/>
  <c r="F355" i="1"/>
  <c r="C1357" i="1" l="1"/>
  <c r="E1357" i="1"/>
  <c r="F1357" i="1" s="1"/>
  <c r="B1358" i="1"/>
  <c r="D1358" i="1" s="1"/>
  <c r="N77" i="1"/>
  <c r="G78" i="1" s="1"/>
  <c r="C356" i="1"/>
  <c r="E357" i="1"/>
  <c r="F356" i="1"/>
  <c r="B1359" i="1" l="1"/>
  <c r="D1359" i="1" s="1"/>
  <c r="C1358" i="1"/>
  <c r="E1358" i="1"/>
  <c r="F1358" i="1" s="1"/>
  <c r="H78" i="1"/>
  <c r="I78" i="1" s="1"/>
  <c r="C357" i="1"/>
  <c r="F357" i="1"/>
  <c r="E358" i="1"/>
  <c r="E1359" i="1" l="1"/>
  <c r="F1359" i="1" s="1"/>
  <c r="B1360" i="1"/>
  <c r="D1360" i="1" s="1"/>
  <c r="C1359" i="1"/>
  <c r="J78" i="1"/>
  <c r="C358" i="1"/>
  <c r="F358" i="1"/>
  <c r="E359" i="1"/>
  <c r="C1360" i="1" l="1"/>
  <c r="B1361" i="1"/>
  <c r="D1361" i="1" s="1"/>
  <c r="K78" i="1"/>
  <c r="O78" i="1" s="1"/>
  <c r="L78" i="1"/>
  <c r="C359" i="1"/>
  <c r="E360" i="1"/>
  <c r="F359" i="1"/>
  <c r="B1362" i="1" l="1"/>
  <c r="D1362" i="1" s="1"/>
  <c r="C1361" i="1"/>
  <c r="E1360" i="1"/>
  <c r="F1360" i="1" s="1"/>
  <c r="M78" i="1"/>
  <c r="C360" i="1"/>
  <c r="E361" i="1"/>
  <c r="F360" i="1"/>
  <c r="C1362" i="1" l="1"/>
  <c r="B1363" i="1"/>
  <c r="D1363" i="1" s="1"/>
  <c r="E1361" i="1"/>
  <c r="F1361" i="1" s="1"/>
  <c r="N78" i="1"/>
  <c r="G79" i="1" s="1"/>
  <c r="C361" i="1"/>
  <c r="F361" i="1"/>
  <c r="E362" i="1"/>
  <c r="B1364" i="1" l="1"/>
  <c r="D1364" i="1" s="1"/>
  <c r="C1363" i="1"/>
  <c r="E1363" i="1"/>
  <c r="F1363" i="1" s="1"/>
  <c r="E1362" i="1"/>
  <c r="F1362" i="1" s="1"/>
  <c r="H79" i="1"/>
  <c r="I79" i="1" s="1"/>
  <c r="C362" i="1"/>
  <c r="F362" i="1"/>
  <c r="E363" i="1"/>
  <c r="B1365" i="1" l="1"/>
  <c r="D1365" i="1" s="1"/>
  <c r="C1364" i="1"/>
  <c r="J79" i="1"/>
  <c r="C363" i="1"/>
  <c r="E364" i="1"/>
  <c r="F363" i="1"/>
  <c r="E1364" i="1" l="1"/>
  <c r="F1364" i="1" s="1"/>
  <c r="B1366" i="1"/>
  <c r="D1366" i="1" s="1"/>
  <c r="E1365" i="1"/>
  <c r="F1365" i="1" s="1"/>
  <c r="C1365" i="1"/>
  <c r="K79" i="1"/>
  <c r="O79" i="1" s="1"/>
  <c r="L79" i="1"/>
  <c r="C364" i="1"/>
  <c r="E365" i="1"/>
  <c r="F364" i="1"/>
  <c r="B1367" i="1" l="1"/>
  <c r="D1367" i="1" s="1"/>
  <c r="C1366" i="1"/>
  <c r="E1366" i="1"/>
  <c r="F1366" i="1" s="1"/>
  <c r="M79" i="1"/>
  <c r="C365" i="1"/>
  <c r="F365" i="1"/>
  <c r="E366" i="1"/>
  <c r="B1368" i="1" l="1"/>
  <c r="D1368" i="1" s="1"/>
  <c r="C1367" i="1"/>
  <c r="E1367" i="1"/>
  <c r="F1367" i="1" s="1"/>
  <c r="N79" i="1"/>
  <c r="G80" i="1" s="1"/>
  <c r="C366" i="1"/>
  <c r="F366" i="1"/>
  <c r="E367" i="1"/>
  <c r="E1368" i="1" l="1"/>
  <c r="F1368" i="1" s="1"/>
  <c r="B1369" i="1"/>
  <c r="D1369" i="1" s="1"/>
  <c r="C1368" i="1"/>
  <c r="H80" i="1"/>
  <c r="I80" i="1" s="1"/>
  <c r="C367" i="1"/>
  <c r="E368" i="1"/>
  <c r="F367" i="1"/>
  <c r="B1370" i="1" l="1"/>
  <c r="D1370" i="1" s="1"/>
  <c r="C1369" i="1"/>
  <c r="J80" i="1"/>
  <c r="C368" i="1"/>
  <c r="F368" i="1"/>
  <c r="E369" i="1"/>
  <c r="E1369" i="1" l="1"/>
  <c r="F1369" i="1" s="1"/>
  <c r="C1370" i="1"/>
  <c r="B1371" i="1"/>
  <c r="D1371" i="1" s="1"/>
  <c r="K80" i="1"/>
  <c r="O80" i="1" s="1"/>
  <c r="L80" i="1"/>
  <c r="C369" i="1"/>
  <c r="E370" i="1"/>
  <c r="F369" i="1"/>
  <c r="B1372" i="1" l="1"/>
  <c r="D1372" i="1" s="1"/>
  <c r="C1371" i="1"/>
  <c r="E1370" i="1"/>
  <c r="F1370" i="1" s="1"/>
  <c r="M80" i="1"/>
  <c r="C370" i="1"/>
  <c r="E371" i="1"/>
  <c r="F370" i="1"/>
  <c r="B1373" i="1" l="1"/>
  <c r="D1373" i="1" s="1"/>
  <c r="C1372" i="1"/>
  <c r="E1372" i="1"/>
  <c r="F1372" i="1" s="1"/>
  <c r="E1371" i="1"/>
  <c r="F1371" i="1" s="1"/>
  <c r="N80" i="1"/>
  <c r="G81" i="1" s="1"/>
  <c r="C371" i="1"/>
  <c r="F371" i="1"/>
  <c r="E372" i="1"/>
  <c r="C1373" i="1" l="1"/>
  <c r="B1374" i="1"/>
  <c r="D1374" i="1" s="1"/>
  <c r="H81" i="1"/>
  <c r="I81" i="1" s="1"/>
  <c r="C372" i="1"/>
  <c r="E373" i="1"/>
  <c r="F372" i="1"/>
  <c r="C1374" i="1" l="1"/>
  <c r="E1374" i="1"/>
  <c r="F1374" i="1" s="1"/>
  <c r="B1375" i="1"/>
  <c r="D1375" i="1" s="1"/>
  <c r="E1373" i="1"/>
  <c r="F1373" i="1" s="1"/>
  <c r="J81" i="1"/>
  <c r="C373" i="1"/>
  <c r="E374" i="1"/>
  <c r="F373" i="1"/>
  <c r="B1376" i="1" l="1"/>
  <c r="D1376" i="1" s="1"/>
  <c r="C1375" i="1"/>
  <c r="K81" i="1"/>
  <c r="O81" i="1" s="1"/>
  <c r="L81" i="1"/>
  <c r="C374" i="1"/>
  <c r="E375" i="1"/>
  <c r="F374" i="1"/>
  <c r="E1375" i="1" l="1"/>
  <c r="F1375" i="1" s="1"/>
  <c r="B1377" i="1"/>
  <c r="D1377" i="1" s="1"/>
  <c r="C1376" i="1"/>
  <c r="E1376" i="1"/>
  <c r="F1376" i="1" s="1"/>
  <c r="M81" i="1"/>
  <c r="C375" i="1"/>
  <c r="F375" i="1"/>
  <c r="E376" i="1"/>
  <c r="C1377" i="1" l="1"/>
  <c r="E1377" i="1"/>
  <c r="F1377" i="1" s="1"/>
  <c r="B1378" i="1"/>
  <c r="D1378" i="1" s="1"/>
  <c r="N81" i="1"/>
  <c r="G82" i="1" s="1"/>
  <c r="C376" i="1"/>
  <c r="E377" i="1"/>
  <c r="F376" i="1"/>
  <c r="E1378" i="1" l="1"/>
  <c r="F1378" i="1" s="1"/>
  <c r="B1379" i="1"/>
  <c r="D1379" i="1" s="1"/>
  <c r="C1378" i="1"/>
  <c r="H82" i="1"/>
  <c r="I82" i="1" s="1"/>
  <c r="C377" i="1"/>
  <c r="E378" i="1"/>
  <c r="F377" i="1"/>
  <c r="C1379" i="1" l="1"/>
  <c r="B1380" i="1"/>
  <c r="D1380" i="1" s="1"/>
  <c r="J82" i="1"/>
  <c r="C378" i="1"/>
  <c r="F378" i="1"/>
  <c r="E379" i="1"/>
  <c r="E1380" i="1" l="1"/>
  <c r="F1380" i="1" s="1"/>
  <c r="B1381" i="1"/>
  <c r="D1381" i="1" s="1"/>
  <c r="C1380" i="1"/>
  <c r="E1379" i="1"/>
  <c r="F1379" i="1" s="1"/>
  <c r="K82" i="1"/>
  <c r="O82" i="1" s="1"/>
  <c r="L82" i="1"/>
  <c r="C379" i="1"/>
  <c r="F379" i="1"/>
  <c r="E380" i="1"/>
  <c r="C1381" i="1" l="1"/>
  <c r="E1381" i="1"/>
  <c r="F1381" i="1" s="1"/>
  <c r="B1382" i="1"/>
  <c r="D1382" i="1" s="1"/>
  <c r="M82" i="1"/>
  <c r="C380" i="1"/>
  <c r="F380" i="1"/>
  <c r="E381" i="1"/>
  <c r="E1382" i="1" l="1"/>
  <c r="F1382" i="1" s="1"/>
  <c r="B1383" i="1"/>
  <c r="D1383" i="1" s="1"/>
  <c r="C1382" i="1"/>
  <c r="N82" i="1"/>
  <c r="G83" i="1" s="1"/>
  <c r="C381" i="1"/>
  <c r="E382" i="1"/>
  <c r="F381" i="1"/>
  <c r="B1384" i="1" l="1"/>
  <c r="D1384" i="1" s="1"/>
  <c r="C1383" i="1"/>
  <c r="H83" i="1"/>
  <c r="I83" i="1" s="1"/>
  <c r="C382" i="1"/>
  <c r="E383" i="1"/>
  <c r="F382" i="1"/>
  <c r="E1383" i="1" l="1"/>
  <c r="F1383" i="1" s="1"/>
  <c r="C1384" i="1"/>
  <c r="B1385" i="1"/>
  <c r="D1385" i="1" s="1"/>
  <c r="J83" i="1"/>
  <c r="C383" i="1"/>
  <c r="F383" i="1"/>
  <c r="E384" i="1"/>
  <c r="E1384" i="1" l="1"/>
  <c r="F1384" i="1" s="1"/>
  <c r="C1385" i="1"/>
  <c r="B1386" i="1"/>
  <c r="D1386" i="1" s="1"/>
  <c r="K83" i="1"/>
  <c r="O83" i="1" s="1"/>
  <c r="L83" i="1"/>
  <c r="C384" i="1"/>
  <c r="F384" i="1"/>
  <c r="E385" i="1"/>
  <c r="E1385" i="1" l="1"/>
  <c r="F1385" i="1" s="1"/>
  <c r="B1387" i="1"/>
  <c r="D1387" i="1" s="1"/>
  <c r="C1386" i="1"/>
  <c r="M83" i="1"/>
  <c r="C385" i="1"/>
  <c r="E386" i="1"/>
  <c r="F385" i="1"/>
  <c r="E1387" i="1" l="1"/>
  <c r="F1387" i="1" s="1"/>
  <c r="B1388" i="1"/>
  <c r="D1388" i="1" s="1"/>
  <c r="C1387" i="1"/>
  <c r="E1386" i="1"/>
  <c r="F1386" i="1" s="1"/>
  <c r="N83" i="1"/>
  <c r="G84" i="1" s="1"/>
  <c r="C386" i="1"/>
  <c r="F386" i="1"/>
  <c r="E387" i="1"/>
  <c r="C1388" i="1" l="1"/>
  <c r="E1388" i="1"/>
  <c r="F1388" i="1" s="1"/>
  <c r="B1389" i="1"/>
  <c r="D1389" i="1" s="1"/>
  <c r="H84" i="1"/>
  <c r="I84" i="1" s="1"/>
  <c r="C387" i="1"/>
  <c r="F387" i="1"/>
  <c r="E388" i="1"/>
  <c r="C1389" i="1" l="1"/>
  <c r="E1389" i="1"/>
  <c r="F1389" i="1" s="1"/>
  <c r="B1390" i="1"/>
  <c r="D1390" i="1" s="1"/>
  <c r="J84" i="1"/>
  <c r="C388" i="1"/>
  <c r="F388" i="1"/>
  <c r="E389" i="1"/>
  <c r="C1390" i="1" l="1"/>
  <c r="E1390" i="1"/>
  <c r="F1390" i="1" s="1"/>
  <c r="B1391" i="1"/>
  <c r="D1391" i="1" s="1"/>
  <c r="K84" i="1"/>
  <c r="O84" i="1" s="1"/>
  <c r="L84" i="1"/>
  <c r="C389" i="1"/>
  <c r="E390" i="1"/>
  <c r="F389" i="1"/>
  <c r="B1392" i="1" l="1"/>
  <c r="D1392" i="1" s="1"/>
  <c r="C1391" i="1"/>
  <c r="M84" i="1"/>
  <c r="C390" i="1"/>
  <c r="F390" i="1"/>
  <c r="E391" i="1"/>
  <c r="C1392" i="1" l="1"/>
  <c r="E1392" i="1"/>
  <c r="F1392" i="1" s="1"/>
  <c r="B1393" i="1"/>
  <c r="D1393" i="1" s="1"/>
  <c r="E1391" i="1"/>
  <c r="F1391" i="1" s="1"/>
  <c r="N84" i="1"/>
  <c r="G85" i="1" s="1"/>
  <c r="C391" i="1"/>
  <c r="F391" i="1"/>
  <c r="E392" i="1"/>
  <c r="E1393" i="1" l="1"/>
  <c r="F1393" i="1" s="1"/>
  <c r="B1394" i="1"/>
  <c r="D1394" i="1" s="1"/>
  <c r="C1393" i="1"/>
  <c r="H85" i="1"/>
  <c r="I85" i="1" s="1"/>
  <c r="C392" i="1"/>
  <c r="F392" i="1"/>
  <c r="E393" i="1"/>
  <c r="B1395" i="1" l="1"/>
  <c r="D1395" i="1" s="1"/>
  <c r="C1394" i="1"/>
  <c r="J85" i="1"/>
  <c r="C393" i="1"/>
  <c r="E394" i="1"/>
  <c r="F393" i="1"/>
  <c r="E1394" i="1" l="1"/>
  <c r="F1394" i="1" s="1"/>
  <c r="E1395" i="1"/>
  <c r="F1395" i="1" s="1"/>
  <c r="B1396" i="1"/>
  <c r="D1396" i="1" s="1"/>
  <c r="C1395" i="1"/>
  <c r="K85" i="1"/>
  <c r="O85" i="1" s="1"/>
  <c r="L85" i="1"/>
  <c r="C394" i="1"/>
  <c r="F394" i="1"/>
  <c r="E395" i="1"/>
  <c r="B1397" i="1" l="1"/>
  <c r="D1397" i="1" s="1"/>
  <c r="E1396" i="1"/>
  <c r="F1396" i="1" s="1"/>
  <c r="C1396" i="1"/>
  <c r="M85" i="1"/>
  <c r="C395" i="1"/>
  <c r="E396" i="1"/>
  <c r="F395" i="1"/>
  <c r="E1397" i="1" l="1"/>
  <c r="F1397" i="1" s="1"/>
  <c r="B1398" i="1"/>
  <c r="D1398" i="1" s="1"/>
  <c r="C1397" i="1"/>
  <c r="N85" i="1"/>
  <c r="G86" i="1" s="1"/>
  <c r="C396" i="1"/>
  <c r="F396" i="1"/>
  <c r="E397" i="1"/>
  <c r="C1398" i="1" l="1"/>
  <c r="B1399" i="1"/>
  <c r="D1399" i="1" s="1"/>
  <c r="H86" i="1"/>
  <c r="I86" i="1" s="1"/>
  <c r="C397" i="1"/>
  <c r="F397" i="1"/>
  <c r="E398" i="1"/>
  <c r="B1400" i="1" l="1"/>
  <c r="D1400" i="1" s="1"/>
  <c r="C1399" i="1"/>
  <c r="E1398" i="1"/>
  <c r="F1398" i="1" s="1"/>
  <c r="J86" i="1"/>
  <c r="C398" i="1"/>
  <c r="F398" i="1"/>
  <c r="E399" i="1"/>
  <c r="B1401" i="1" l="1"/>
  <c r="D1401" i="1" s="1"/>
  <c r="C1400" i="1"/>
  <c r="E1399" i="1"/>
  <c r="F1399" i="1" s="1"/>
  <c r="K86" i="1"/>
  <c r="O86" i="1" s="1"/>
  <c r="L86" i="1"/>
  <c r="C399" i="1"/>
  <c r="E400" i="1"/>
  <c r="F399" i="1"/>
  <c r="E1400" i="1" l="1"/>
  <c r="F1400" i="1" s="1"/>
  <c r="B1402" i="1"/>
  <c r="D1402" i="1" s="1"/>
  <c r="C1401" i="1"/>
  <c r="E1401" i="1"/>
  <c r="F1401" i="1" s="1"/>
  <c r="M86" i="1"/>
  <c r="N86" i="1" s="1"/>
  <c r="G87" i="1" s="1"/>
  <c r="C400" i="1"/>
  <c r="F400" i="1"/>
  <c r="E401" i="1"/>
  <c r="C1402" i="1" l="1"/>
  <c r="E1402" i="1"/>
  <c r="F1402" i="1" s="1"/>
  <c r="B1403" i="1"/>
  <c r="D1403" i="1" s="1"/>
  <c r="H87" i="1"/>
  <c r="I87" i="1" s="1"/>
  <c r="C401" i="1"/>
  <c r="E402" i="1"/>
  <c r="F401" i="1"/>
  <c r="C1403" i="1" l="1"/>
  <c r="B1404" i="1"/>
  <c r="D1404" i="1" s="1"/>
  <c r="J87" i="1"/>
  <c r="C402" i="1"/>
  <c r="F402" i="1"/>
  <c r="E403" i="1"/>
  <c r="E1403" i="1" l="1"/>
  <c r="F1403" i="1" s="1"/>
  <c r="B1405" i="1"/>
  <c r="D1405" i="1" s="1"/>
  <c r="C1404" i="1"/>
  <c r="E1404" i="1"/>
  <c r="F1404" i="1" s="1"/>
  <c r="K87" i="1"/>
  <c r="O87" i="1" s="1"/>
  <c r="L87" i="1"/>
  <c r="C403" i="1"/>
  <c r="F403" i="1"/>
  <c r="E404" i="1"/>
  <c r="C1405" i="1" l="1"/>
  <c r="E1405" i="1"/>
  <c r="F1405" i="1" s="1"/>
  <c r="B1406" i="1"/>
  <c r="D1406" i="1" s="1"/>
  <c r="M87" i="1"/>
  <c r="N87" i="1" s="1"/>
  <c r="G88" i="1" s="1"/>
  <c r="C404" i="1"/>
  <c r="F404" i="1"/>
  <c r="E405" i="1"/>
  <c r="C1406" i="1" l="1"/>
  <c r="B1407" i="1"/>
  <c r="D1407" i="1" s="1"/>
  <c r="H88" i="1"/>
  <c r="I88" i="1" s="1"/>
  <c r="C405" i="1"/>
  <c r="E406" i="1"/>
  <c r="F405" i="1"/>
  <c r="C1407" i="1" l="1"/>
  <c r="B1408" i="1"/>
  <c r="D1408" i="1" s="1"/>
  <c r="E1406" i="1"/>
  <c r="F1406" i="1" s="1"/>
  <c r="J88" i="1"/>
  <c r="C406" i="1"/>
  <c r="E407" i="1"/>
  <c r="F406" i="1"/>
  <c r="C1408" i="1" l="1"/>
  <c r="E1408" i="1"/>
  <c r="F1408" i="1" s="1"/>
  <c r="B1409" i="1"/>
  <c r="D1409" i="1" s="1"/>
  <c r="E1407" i="1"/>
  <c r="F1407" i="1" s="1"/>
  <c r="K88" i="1"/>
  <c r="O88" i="1" s="1"/>
  <c r="L88" i="1"/>
  <c r="C407" i="1"/>
  <c r="E408" i="1"/>
  <c r="F407" i="1"/>
  <c r="C1409" i="1" l="1"/>
  <c r="B1410" i="1"/>
  <c r="D1410" i="1" s="1"/>
  <c r="M88" i="1"/>
  <c r="C408" i="1"/>
  <c r="F408" i="1"/>
  <c r="E409" i="1"/>
  <c r="C1410" i="1" l="1"/>
  <c r="E1410" i="1"/>
  <c r="F1410" i="1" s="1"/>
  <c r="B1411" i="1"/>
  <c r="D1411" i="1" s="1"/>
  <c r="E1409" i="1"/>
  <c r="F1409" i="1" s="1"/>
  <c r="N88" i="1"/>
  <c r="G89" i="1" s="1"/>
  <c r="C409" i="1"/>
  <c r="E410" i="1"/>
  <c r="F409" i="1"/>
  <c r="C1411" i="1" l="1"/>
  <c r="B1412" i="1"/>
  <c r="D1412" i="1" s="1"/>
  <c r="H89" i="1"/>
  <c r="I89" i="1" s="1"/>
  <c r="C410" i="1"/>
  <c r="E411" i="1"/>
  <c r="F410" i="1"/>
  <c r="B1413" i="1" l="1"/>
  <c r="D1413" i="1" s="1"/>
  <c r="C1412" i="1"/>
  <c r="E1411" i="1"/>
  <c r="F1411" i="1" s="1"/>
  <c r="J89" i="1"/>
  <c r="C411" i="1"/>
  <c r="E412" i="1"/>
  <c r="F411" i="1"/>
  <c r="C1413" i="1" l="1"/>
  <c r="E1413" i="1"/>
  <c r="F1413" i="1" s="1"/>
  <c r="B1414" i="1"/>
  <c r="D1414" i="1" s="1"/>
  <c r="E1412" i="1"/>
  <c r="F1412" i="1" s="1"/>
  <c r="K89" i="1"/>
  <c r="O89" i="1" s="1"/>
  <c r="L89" i="1"/>
  <c r="C412" i="1"/>
  <c r="F412" i="1"/>
  <c r="E413" i="1"/>
  <c r="C1414" i="1" l="1"/>
  <c r="B1415" i="1"/>
  <c r="D1415" i="1" s="1"/>
  <c r="M89" i="1"/>
  <c r="C413" i="1"/>
  <c r="E414" i="1"/>
  <c r="F413" i="1"/>
  <c r="B1416" i="1" l="1"/>
  <c r="D1416" i="1" s="1"/>
  <c r="C1415" i="1"/>
  <c r="E1414" i="1"/>
  <c r="F1414" i="1" s="1"/>
  <c r="N89" i="1"/>
  <c r="G90" i="1" s="1"/>
  <c r="C414" i="1"/>
  <c r="F414" i="1"/>
  <c r="E415" i="1"/>
  <c r="E1415" i="1" l="1"/>
  <c r="F1415" i="1" s="1"/>
  <c r="B1417" i="1"/>
  <c r="D1417" i="1" s="1"/>
  <c r="C1416" i="1"/>
  <c r="H90" i="1"/>
  <c r="I90" i="1" s="1"/>
  <c r="C415" i="1"/>
  <c r="F415" i="1"/>
  <c r="E416" i="1"/>
  <c r="B1418" i="1" l="1"/>
  <c r="D1418" i="1" s="1"/>
  <c r="C1417" i="1"/>
  <c r="E1416" i="1"/>
  <c r="F1416" i="1" s="1"/>
  <c r="J90" i="1"/>
  <c r="C416" i="1"/>
  <c r="E417" i="1"/>
  <c r="F416" i="1"/>
  <c r="C1418" i="1" l="1"/>
  <c r="B1419" i="1"/>
  <c r="D1419" i="1" s="1"/>
  <c r="E1418" i="1"/>
  <c r="F1418" i="1" s="1"/>
  <c r="E1417" i="1"/>
  <c r="F1417" i="1" s="1"/>
  <c r="K90" i="1"/>
  <c r="O90" i="1" s="1"/>
  <c r="L90" i="1"/>
  <c r="C417" i="1"/>
  <c r="F417" i="1"/>
  <c r="E418" i="1"/>
  <c r="C1419" i="1" l="1"/>
  <c r="E1419" i="1"/>
  <c r="F1419" i="1" s="1"/>
  <c r="B1420" i="1"/>
  <c r="D1420" i="1" s="1"/>
  <c r="M90" i="1"/>
  <c r="C418" i="1"/>
  <c r="F418" i="1"/>
  <c r="E419" i="1"/>
  <c r="B1421" i="1" l="1"/>
  <c r="D1421" i="1" s="1"/>
  <c r="C1420" i="1"/>
  <c r="E1420" i="1"/>
  <c r="F1420" i="1" s="1"/>
  <c r="N90" i="1"/>
  <c r="G91" i="1" s="1"/>
  <c r="C419" i="1"/>
  <c r="E420" i="1"/>
  <c r="F419" i="1"/>
  <c r="E1421" i="1" l="1"/>
  <c r="F1421" i="1" s="1"/>
  <c r="B1422" i="1"/>
  <c r="D1422" i="1" s="1"/>
  <c r="C1421" i="1"/>
  <c r="H91" i="1"/>
  <c r="I91" i="1" s="1"/>
  <c r="C420" i="1"/>
  <c r="F420" i="1"/>
  <c r="E421" i="1"/>
  <c r="E1422" i="1" l="1"/>
  <c r="F1422" i="1" s="1"/>
  <c r="B1423" i="1"/>
  <c r="D1423" i="1" s="1"/>
  <c r="C1422" i="1"/>
  <c r="J91" i="1"/>
  <c r="C421" i="1"/>
  <c r="F421" i="1"/>
  <c r="E422" i="1"/>
  <c r="B1424" i="1" l="1"/>
  <c r="D1424" i="1" s="1"/>
  <c r="C1423" i="1"/>
  <c r="E1423" i="1"/>
  <c r="F1423" i="1" s="1"/>
  <c r="K91" i="1"/>
  <c r="O91" i="1" s="1"/>
  <c r="L91" i="1"/>
  <c r="C422" i="1"/>
  <c r="F422" i="1"/>
  <c r="E423" i="1"/>
  <c r="B1425" i="1" l="1"/>
  <c r="D1425" i="1" s="1"/>
  <c r="C1424" i="1"/>
  <c r="E1424" i="1"/>
  <c r="F1424" i="1" s="1"/>
  <c r="M91" i="1"/>
  <c r="C423" i="1"/>
  <c r="F423" i="1"/>
  <c r="E424" i="1"/>
  <c r="B1426" i="1" l="1"/>
  <c r="D1426" i="1" s="1"/>
  <c r="C1425" i="1"/>
  <c r="N91" i="1"/>
  <c r="G92" i="1" s="1"/>
  <c r="C424" i="1"/>
  <c r="F424" i="1"/>
  <c r="E425" i="1"/>
  <c r="E1426" i="1" l="1"/>
  <c r="F1426" i="1" s="1"/>
  <c r="B1427" i="1"/>
  <c r="D1427" i="1" s="1"/>
  <c r="C1426" i="1"/>
  <c r="E1425" i="1"/>
  <c r="F1425" i="1" s="1"/>
  <c r="H92" i="1"/>
  <c r="I92" i="1" s="1"/>
  <c r="C425" i="1"/>
  <c r="E426" i="1"/>
  <c r="F425" i="1"/>
  <c r="B1428" i="1" l="1"/>
  <c r="D1428" i="1" s="1"/>
  <c r="E1427" i="1"/>
  <c r="F1427" i="1" s="1"/>
  <c r="C1427" i="1"/>
  <c r="J92" i="1"/>
  <c r="C426" i="1"/>
  <c r="E427" i="1"/>
  <c r="F426" i="1"/>
  <c r="C1428" i="1" l="1"/>
  <c r="B1429" i="1"/>
  <c r="D1429" i="1" s="1"/>
  <c r="K92" i="1"/>
  <c r="O92" i="1" s="1"/>
  <c r="L92" i="1"/>
  <c r="C427" i="1"/>
  <c r="E428" i="1"/>
  <c r="F427" i="1"/>
  <c r="E1428" i="1" l="1"/>
  <c r="F1428" i="1" s="1"/>
  <c r="C1429" i="1"/>
  <c r="E1429" i="1"/>
  <c r="F1429" i="1" s="1"/>
  <c r="B1430" i="1"/>
  <c r="D1430" i="1" s="1"/>
  <c r="M92" i="1"/>
  <c r="C428" i="1"/>
  <c r="E429" i="1"/>
  <c r="F428" i="1"/>
  <c r="B1431" i="1" l="1"/>
  <c r="D1431" i="1" s="1"/>
  <c r="C1430" i="1"/>
  <c r="N92" i="1"/>
  <c r="G93" i="1" s="1"/>
  <c r="C429" i="1"/>
  <c r="E430" i="1"/>
  <c r="F429" i="1"/>
  <c r="E1430" i="1" l="1"/>
  <c r="F1430" i="1" s="1"/>
  <c r="C1431" i="1"/>
  <c r="B1432" i="1"/>
  <c r="D1432" i="1" s="1"/>
  <c r="H93" i="1"/>
  <c r="I93" i="1" s="1"/>
  <c r="C430" i="1"/>
  <c r="F430" i="1"/>
  <c r="E431" i="1"/>
  <c r="B1433" i="1" l="1"/>
  <c r="D1433" i="1" s="1"/>
  <c r="C1432" i="1"/>
  <c r="E1432" i="1"/>
  <c r="F1432" i="1" s="1"/>
  <c r="E1431" i="1"/>
  <c r="F1431" i="1" s="1"/>
  <c r="J93" i="1"/>
  <c r="C431" i="1"/>
  <c r="F431" i="1"/>
  <c r="E432" i="1"/>
  <c r="C1433" i="1" l="1"/>
  <c r="B1434" i="1"/>
  <c r="D1434" i="1" s="1"/>
  <c r="K93" i="1"/>
  <c r="O93" i="1" s="1"/>
  <c r="L93" i="1"/>
  <c r="C432" i="1"/>
  <c r="F432" i="1"/>
  <c r="E433" i="1"/>
  <c r="C1434" i="1" l="1"/>
  <c r="B1435" i="1"/>
  <c r="D1435" i="1" s="1"/>
  <c r="E1433" i="1"/>
  <c r="F1433" i="1" s="1"/>
  <c r="M93" i="1"/>
  <c r="C433" i="1"/>
  <c r="E434" i="1"/>
  <c r="F433" i="1"/>
  <c r="E1434" i="1" l="1"/>
  <c r="F1434" i="1" s="1"/>
  <c r="E1435" i="1"/>
  <c r="F1435" i="1" s="1"/>
  <c r="B1436" i="1"/>
  <c r="D1436" i="1" s="1"/>
  <c r="C1435" i="1"/>
  <c r="N93" i="1"/>
  <c r="G94" i="1" s="1"/>
  <c r="C434" i="1"/>
  <c r="E435" i="1"/>
  <c r="F434" i="1"/>
  <c r="B1437" i="1" l="1"/>
  <c r="D1437" i="1" s="1"/>
  <c r="C1436" i="1"/>
  <c r="E1436" i="1"/>
  <c r="F1436" i="1" s="1"/>
  <c r="H94" i="1"/>
  <c r="I94" i="1" s="1"/>
  <c r="C435" i="1"/>
  <c r="E436" i="1"/>
  <c r="F435" i="1"/>
  <c r="B1438" i="1" l="1"/>
  <c r="D1438" i="1" s="1"/>
  <c r="C1437" i="1"/>
  <c r="J94" i="1"/>
  <c r="C436" i="1"/>
  <c r="E437" i="1"/>
  <c r="F436" i="1"/>
  <c r="E1437" i="1" l="1"/>
  <c r="F1437" i="1" s="1"/>
  <c r="C1438" i="1"/>
  <c r="B1439" i="1"/>
  <c r="D1439" i="1" s="1"/>
  <c r="K94" i="1"/>
  <c r="O94" i="1" s="1"/>
  <c r="L94" i="1"/>
  <c r="C437" i="1"/>
  <c r="F437" i="1"/>
  <c r="E438" i="1"/>
  <c r="E1438" i="1" l="1"/>
  <c r="F1438" i="1" s="1"/>
  <c r="B1440" i="1"/>
  <c r="D1440" i="1" s="1"/>
  <c r="C1439" i="1"/>
  <c r="E1439" i="1"/>
  <c r="F1439" i="1" s="1"/>
  <c r="M94" i="1"/>
  <c r="C438" i="1"/>
  <c r="E439" i="1"/>
  <c r="F438" i="1"/>
  <c r="B1441" i="1" l="1"/>
  <c r="D1441" i="1" s="1"/>
  <c r="C1440" i="1"/>
  <c r="N94" i="1"/>
  <c r="G95" i="1" s="1"/>
  <c r="C439" i="1"/>
  <c r="F439" i="1"/>
  <c r="E440" i="1"/>
  <c r="E1440" i="1" l="1"/>
  <c r="F1440" i="1" s="1"/>
  <c r="B1442" i="1"/>
  <c r="D1442" i="1" s="1"/>
  <c r="C1441" i="1"/>
  <c r="E1441" i="1"/>
  <c r="F1441" i="1" s="1"/>
  <c r="H95" i="1"/>
  <c r="I95" i="1" s="1"/>
  <c r="C440" i="1"/>
  <c r="E441" i="1"/>
  <c r="F440" i="1"/>
  <c r="C1442" i="1" l="1"/>
  <c r="B1443" i="1"/>
  <c r="D1443" i="1" s="1"/>
  <c r="J95" i="1"/>
  <c r="C441" i="1"/>
  <c r="E442" i="1"/>
  <c r="F441" i="1"/>
  <c r="B1444" i="1" l="1"/>
  <c r="D1444" i="1" s="1"/>
  <c r="C1443" i="1"/>
  <c r="E1443" i="1"/>
  <c r="F1443" i="1" s="1"/>
  <c r="E1442" i="1"/>
  <c r="F1442" i="1" s="1"/>
  <c r="K95" i="1"/>
  <c r="O95" i="1" s="1"/>
  <c r="L95" i="1"/>
  <c r="C442" i="1"/>
  <c r="E443" i="1"/>
  <c r="F442" i="1"/>
  <c r="E1444" i="1" l="1"/>
  <c r="F1444" i="1" s="1"/>
  <c r="B1445" i="1"/>
  <c r="D1445" i="1" s="1"/>
  <c r="C1444" i="1"/>
  <c r="M95" i="1"/>
  <c r="C443" i="1"/>
  <c r="E444" i="1"/>
  <c r="F443" i="1"/>
  <c r="B1446" i="1" l="1"/>
  <c r="D1446" i="1" s="1"/>
  <c r="C1445" i="1"/>
  <c r="E1445" i="1"/>
  <c r="F1445" i="1" s="1"/>
  <c r="N95" i="1"/>
  <c r="G96" i="1" s="1"/>
  <c r="C444" i="1"/>
  <c r="E445" i="1"/>
  <c r="F444" i="1"/>
  <c r="B1447" i="1" l="1"/>
  <c r="D1447" i="1" s="1"/>
  <c r="C1446" i="1"/>
  <c r="H96" i="1"/>
  <c r="I96" i="1" s="1"/>
  <c r="C445" i="1"/>
  <c r="E446" i="1"/>
  <c r="F445" i="1"/>
  <c r="E1446" i="1" l="1"/>
  <c r="F1446" i="1" s="1"/>
  <c r="E1447" i="1"/>
  <c r="F1447" i="1" s="1"/>
  <c r="B1448" i="1"/>
  <c r="D1448" i="1" s="1"/>
  <c r="C1447" i="1"/>
  <c r="J96" i="1"/>
  <c r="C446" i="1"/>
  <c r="E447" i="1"/>
  <c r="F446" i="1"/>
  <c r="E1448" i="1" l="1"/>
  <c r="F1448" i="1" s="1"/>
  <c r="B1449" i="1"/>
  <c r="D1449" i="1" s="1"/>
  <c r="C1448" i="1"/>
  <c r="K96" i="1"/>
  <c r="O96" i="1" s="1"/>
  <c r="L96" i="1"/>
  <c r="C447" i="1"/>
  <c r="E448" i="1"/>
  <c r="F447" i="1"/>
  <c r="C1449" i="1" l="1"/>
  <c r="E1449" i="1"/>
  <c r="F1449" i="1" s="1"/>
  <c r="B1450" i="1"/>
  <c r="D1450" i="1" s="1"/>
  <c r="M96" i="1"/>
  <c r="C448" i="1"/>
  <c r="F448" i="1"/>
  <c r="E449" i="1"/>
  <c r="C1450" i="1" l="1"/>
  <c r="B1451" i="1"/>
  <c r="D1451" i="1" s="1"/>
  <c r="N96" i="1"/>
  <c r="G97" i="1" s="1"/>
  <c r="C449" i="1"/>
  <c r="F449" i="1"/>
  <c r="E450" i="1"/>
  <c r="E1451" i="1" l="1"/>
  <c r="F1451" i="1" s="1"/>
  <c r="B1452" i="1"/>
  <c r="D1452" i="1" s="1"/>
  <c r="C1451" i="1"/>
  <c r="E1450" i="1"/>
  <c r="F1450" i="1" s="1"/>
  <c r="H97" i="1"/>
  <c r="I97" i="1" s="1"/>
  <c r="C450" i="1"/>
  <c r="E451" i="1"/>
  <c r="F450" i="1"/>
  <c r="E1452" i="1" l="1"/>
  <c r="F1452" i="1" s="1"/>
  <c r="B1453" i="1"/>
  <c r="D1453" i="1" s="1"/>
  <c r="C1452" i="1"/>
  <c r="J97" i="1"/>
  <c r="C451" i="1"/>
  <c r="E452" i="1"/>
  <c r="F451" i="1"/>
  <c r="C1453" i="1" l="1"/>
  <c r="E1453" i="1"/>
  <c r="F1453" i="1" s="1"/>
  <c r="B1454" i="1"/>
  <c r="D1454" i="1" s="1"/>
  <c r="K97" i="1"/>
  <c r="O97" i="1" s="1"/>
  <c r="L97" i="1"/>
  <c r="C452" i="1"/>
  <c r="F452" i="1"/>
  <c r="E453" i="1"/>
  <c r="B1455" i="1" l="1"/>
  <c r="D1455" i="1" s="1"/>
  <c r="C1454" i="1"/>
  <c r="E1454" i="1"/>
  <c r="F1454" i="1" s="1"/>
  <c r="M97" i="1"/>
  <c r="C453" i="1"/>
  <c r="E454" i="1"/>
  <c r="F453" i="1"/>
  <c r="E1455" i="1" l="1"/>
  <c r="F1455" i="1" s="1"/>
  <c r="B1456" i="1"/>
  <c r="D1456" i="1" s="1"/>
  <c r="C1455" i="1"/>
  <c r="N97" i="1"/>
  <c r="G98" i="1" s="1"/>
  <c r="C454" i="1"/>
  <c r="E455" i="1"/>
  <c r="F454" i="1"/>
  <c r="C1456" i="1" l="1"/>
  <c r="B1457" i="1"/>
  <c r="D1457" i="1" s="1"/>
  <c r="H98" i="1"/>
  <c r="I98" i="1" s="1"/>
  <c r="C455" i="1"/>
  <c r="F455" i="1"/>
  <c r="E456" i="1"/>
  <c r="B1458" i="1" l="1"/>
  <c r="D1458" i="1" s="1"/>
  <c r="C1457" i="1"/>
  <c r="E1456" i="1"/>
  <c r="F1456" i="1" s="1"/>
  <c r="J98" i="1"/>
  <c r="C456" i="1"/>
  <c r="F456" i="1"/>
  <c r="E457" i="1"/>
  <c r="C1458" i="1" l="1"/>
  <c r="E1458" i="1"/>
  <c r="F1458" i="1" s="1"/>
  <c r="B1459" i="1"/>
  <c r="D1459" i="1" s="1"/>
  <c r="E1457" i="1"/>
  <c r="F1457" i="1" s="1"/>
  <c r="K98" i="1"/>
  <c r="O98" i="1" s="1"/>
  <c r="L98" i="1"/>
  <c r="C457" i="1"/>
  <c r="E458" i="1"/>
  <c r="F457" i="1"/>
  <c r="C1459" i="1" l="1"/>
  <c r="B1460" i="1"/>
  <c r="D1460" i="1" s="1"/>
  <c r="E1459" i="1"/>
  <c r="F1459" i="1" s="1"/>
  <c r="M98" i="1"/>
  <c r="C458" i="1"/>
  <c r="F458" i="1"/>
  <c r="E459" i="1"/>
  <c r="B1461" i="1" l="1"/>
  <c r="D1461" i="1" s="1"/>
  <c r="C1460" i="1"/>
  <c r="N98" i="1"/>
  <c r="G99" i="1" s="1"/>
  <c r="C459" i="1"/>
  <c r="F459" i="1"/>
  <c r="E460" i="1"/>
  <c r="B1462" i="1" l="1"/>
  <c r="D1462" i="1" s="1"/>
  <c r="C1461" i="1"/>
  <c r="E1460" i="1"/>
  <c r="F1460" i="1" s="1"/>
  <c r="H99" i="1"/>
  <c r="I99" i="1" s="1"/>
  <c r="C460" i="1"/>
  <c r="E461" i="1"/>
  <c r="F460" i="1"/>
  <c r="C1462" i="1" l="1"/>
  <c r="B1463" i="1"/>
  <c r="D1463" i="1" s="1"/>
  <c r="E1461" i="1"/>
  <c r="F1461" i="1" s="1"/>
  <c r="J99" i="1"/>
  <c r="C461" i="1"/>
  <c r="F461" i="1"/>
  <c r="E462" i="1"/>
  <c r="B1464" i="1" l="1"/>
  <c r="D1464" i="1" s="1"/>
  <c r="C1463" i="1"/>
  <c r="E1463" i="1"/>
  <c r="F1463" i="1" s="1"/>
  <c r="E1462" i="1"/>
  <c r="F1462" i="1" s="1"/>
  <c r="K99" i="1"/>
  <c r="O99" i="1" s="1"/>
  <c r="L99" i="1"/>
  <c r="C462" i="1"/>
  <c r="F462" i="1"/>
  <c r="E463" i="1"/>
  <c r="B1465" i="1" l="1"/>
  <c r="D1465" i="1" s="1"/>
  <c r="C1464" i="1"/>
  <c r="M99" i="1"/>
  <c r="C463" i="1"/>
  <c r="F463" i="1"/>
  <c r="E464" i="1"/>
  <c r="E1464" i="1" l="1"/>
  <c r="F1464" i="1" s="1"/>
  <c r="B1466" i="1"/>
  <c r="D1466" i="1" s="1"/>
  <c r="C1465" i="1"/>
  <c r="N99" i="1"/>
  <c r="G100" i="1" s="1"/>
  <c r="C464" i="1"/>
  <c r="F464" i="1"/>
  <c r="E465" i="1"/>
  <c r="C1466" i="1" l="1"/>
  <c r="B1467" i="1"/>
  <c r="D1467" i="1" s="1"/>
  <c r="E1465" i="1"/>
  <c r="F1465" i="1" s="1"/>
  <c r="H100" i="1"/>
  <c r="I100" i="1" s="1"/>
  <c r="C465" i="1"/>
  <c r="F465" i="1"/>
  <c r="E466" i="1"/>
  <c r="C1467" i="1" l="1"/>
  <c r="E1467" i="1"/>
  <c r="F1467" i="1" s="1"/>
  <c r="B1468" i="1"/>
  <c r="D1468" i="1" s="1"/>
  <c r="E1466" i="1"/>
  <c r="F1466" i="1" s="1"/>
  <c r="J100" i="1"/>
  <c r="C466" i="1"/>
  <c r="F466" i="1"/>
  <c r="E467" i="1"/>
  <c r="B1469" i="1" l="1"/>
  <c r="D1469" i="1" s="1"/>
  <c r="C1468" i="1"/>
  <c r="E1468" i="1"/>
  <c r="F1468" i="1" s="1"/>
  <c r="K100" i="1"/>
  <c r="O100" i="1" s="1"/>
  <c r="L100" i="1"/>
  <c r="C467" i="1"/>
  <c r="F467" i="1"/>
  <c r="E468" i="1"/>
  <c r="C1469" i="1" l="1"/>
  <c r="E1469" i="1"/>
  <c r="F1469" i="1" s="1"/>
  <c r="B1470" i="1"/>
  <c r="D1470" i="1" s="1"/>
  <c r="M100" i="1"/>
  <c r="N100" i="1" s="1"/>
  <c r="G101" i="1" s="1"/>
  <c r="C468" i="1"/>
  <c r="E469" i="1"/>
  <c r="F468" i="1"/>
  <c r="C1470" i="1" l="1"/>
  <c r="B1471" i="1"/>
  <c r="D1471" i="1" s="1"/>
  <c r="H101" i="1"/>
  <c r="I101" i="1" s="1"/>
  <c r="C469" i="1"/>
  <c r="E470" i="1"/>
  <c r="F469" i="1"/>
  <c r="B1472" i="1" l="1"/>
  <c r="D1472" i="1" s="1"/>
  <c r="C1471" i="1"/>
  <c r="E1470" i="1"/>
  <c r="F1470" i="1" s="1"/>
  <c r="J101" i="1"/>
  <c r="C470" i="1"/>
  <c r="F470" i="1"/>
  <c r="E471" i="1"/>
  <c r="C1472" i="1" l="1"/>
  <c r="B1473" i="1"/>
  <c r="D1473" i="1" s="1"/>
  <c r="E1471" i="1"/>
  <c r="F1471" i="1" s="1"/>
  <c r="K101" i="1"/>
  <c r="O101" i="1" s="1"/>
  <c r="L101" i="1"/>
  <c r="C471" i="1"/>
  <c r="F471" i="1"/>
  <c r="E472" i="1"/>
  <c r="C1473" i="1" l="1"/>
  <c r="E1473" i="1"/>
  <c r="F1473" i="1" s="1"/>
  <c r="B1474" i="1"/>
  <c r="D1474" i="1" s="1"/>
  <c r="E1472" i="1"/>
  <c r="F1472" i="1" s="1"/>
  <c r="M101" i="1"/>
  <c r="N101" i="1" s="1"/>
  <c r="G102" i="1" s="1"/>
  <c r="C472" i="1"/>
  <c r="F472" i="1"/>
  <c r="E473" i="1"/>
  <c r="C1474" i="1" l="1"/>
  <c r="E1474" i="1"/>
  <c r="F1474" i="1" s="1"/>
  <c r="B1475" i="1"/>
  <c r="D1475" i="1" s="1"/>
  <c r="H102" i="1"/>
  <c r="I102" i="1" s="1"/>
  <c r="C473" i="1"/>
  <c r="E474" i="1"/>
  <c r="F473" i="1"/>
  <c r="C1475" i="1" l="1"/>
  <c r="E1475" i="1"/>
  <c r="F1475" i="1" s="1"/>
  <c r="B1476" i="1"/>
  <c r="D1476" i="1" s="1"/>
  <c r="J102" i="1"/>
  <c r="C474" i="1"/>
  <c r="E475" i="1"/>
  <c r="F474" i="1"/>
  <c r="B1477" i="1" l="1"/>
  <c r="D1477" i="1" s="1"/>
  <c r="C1476" i="1"/>
  <c r="E1476" i="1"/>
  <c r="F1476" i="1" s="1"/>
  <c r="K102" i="1"/>
  <c r="O102" i="1" s="1"/>
  <c r="L102" i="1"/>
  <c r="C475" i="1"/>
  <c r="E476" i="1"/>
  <c r="F475" i="1"/>
  <c r="C1477" i="1" l="1"/>
  <c r="E1477" i="1"/>
  <c r="F1477" i="1" s="1"/>
  <c r="B1478" i="1"/>
  <c r="D1478" i="1" s="1"/>
  <c r="M102" i="1"/>
  <c r="C476" i="1"/>
  <c r="F476" i="1"/>
  <c r="E477" i="1"/>
  <c r="C1478" i="1" l="1"/>
  <c r="B1479" i="1"/>
  <c r="D1479" i="1" s="1"/>
  <c r="N102" i="1"/>
  <c r="G103" i="1" s="1"/>
  <c r="C477" i="1"/>
  <c r="E478" i="1"/>
  <c r="F477" i="1"/>
  <c r="B1480" i="1" l="1"/>
  <c r="D1480" i="1" s="1"/>
  <c r="C1479" i="1"/>
  <c r="E1479" i="1"/>
  <c r="F1479" i="1" s="1"/>
  <c r="E1478" i="1"/>
  <c r="F1478" i="1" s="1"/>
  <c r="H103" i="1"/>
  <c r="I103" i="1" s="1"/>
  <c r="C478" i="1"/>
  <c r="F478" i="1"/>
  <c r="E479" i="1"/>
  <c r="C1480" i="1" l="1"/>
  <c r="B1481" i="1"/>
  <c r="D1481" i="1" s="1"/>
  <c r="E1480" i="1"/>
  <c r="F1480" i="1" s="1"/>
  <c r="J103" i="1"/>
  <c r="C479" i="1"/>
  <c r="E480" i="1"/>
  <c r="F479" i="1"/>
  <c r="C1481" i="1" l="1"/>
  <c r="B1482" i="1"/>
  <c r="D1482" i="1" s="1"/>
  <c r="K103" i="1"/>
  <c r="O103" i="1" s="1"/>
  <c r="L103" i="1"/>
  <c r="C480" i="1"/>
  <c r="F480" i="1"/>
  <c r="E481" i="1"/>
  <c r="C1482" i="1" l="1"/>
  <c r="E1482" i="1"/>
  <c r="F1482" i="1" s="1"/>
  <c r="B1483" i="1"/>
  <c r="D1483" i="1" s="1"/>
  <c r="E1481" i="1"/>
  <c r="F1481" i="1" s="1"/>
  <c r="M103" i="1"/>
  <c r="C481" i="1"/>
  <c r="F481" i="1"/>
  <c r="E482" i="1"/>
  <c r="B1484" i="1" l="1"/>
  <c r="D1484" i="1" s="1"/>
  <c r="C1483" i="1"/>
  <c r="N103" i="1"/>
  <c r="G104" i="1" s="1"/>
  <c r="C482" i="1"/>
  <c r="F482" i="1"/>
  <c r="E483" i="1"/>
  <c r="E1483" i="1" l="1"/>
  <c r="F1483" i="1" s="1"/>
  <c r="C1484" i="1"/>
  <c r="B1485" i="1"/>
  <c r="D1485" i="1" s="1"/>
  <c r="H104" i="1"/>
  <c r="I104" i="1" s="1"/>
  <c r="C483" i="1"/>
  <c r="F483" i="1"/>
  <c r="E484" i="1"/>
  <c r="E1484" i="1" l="1"/>
  <c r="F1484" i="1" s="1"/>
  <c r="E1485" i="1"/>
  <c r="F1485" i="1" s="1"/>
  <c r="B1486" i="1"/>
  <c r="D1486" i="1" s="1"/>
  <c r="C1485" i="1"/>
  <c r="J104" i="1"/>
  <c r="C484" i="1"/>
  <c r="F484" i="1"/>
  <c r="E485" i="1"/>
  <c r="C1486" i="1" l="1"/>
  <c r="E1486" i="1"/>
  <c r="F1486" i="1" s="1"/>
  <c r="B1487" i="1"/>
  <c r="D1487" i="1" s="1"/>
  <c r="K104" i="1"/>
  <c r="O104" i="1" s="1"/>
  <c r="L104" i="1"/>
  <c r="C485" i="1"/>
  <c r="E486" i="1"/>
  <c r="F485" i="1"/>
  <c r="B1488" i="1" l="1"/>
  <c r="D1488" i="1" s="1"/>
  <c r="C1487" i="1"/>
  <c r="E1487" i="1"/>
  <c r="F1487" i="1" s="1"/>
  <c r="M104" i="1"/>
  <c r="N104" i="1" s="1"/>
  <c r="G105" i="1" s="1"/>
  <c r="C486" i="1"/>
  <c r="F486" i="1"/>
  <c r="E487" i="1"/>
  <c r="C1488" i="1" l="1"/>
  <c r="E1488" i="1"/>
  <c r="F1488" i="1" s="1"/>
  <c r="B1489" i="1"/>
  <c r="D1489" i="1" s="1"/>
  <c r="H105" i="1"/>
  <c r="I105" i="1" s="1"/>
  <c r="C487" i="1"/>
  <c r="F487" i="1"/>
  <c r="E488" i="1"/>
  <c r="B1490" i="1" l="1"/>
  <c r="D1490" i="1" s="1"/>
  <c r="C1489" i="1"/>
  <c r="J105" i="1"/>
  <c r="C488" i="1"/>
  <c r="F488" i="1"/>
  <c r="E489" i="1"/>
  <c r="E1489" i="1" l="1"/>
  <c r="F1489" i="1" s="1"/>
  <c r="B1491" i="1"/>
  <c r="D1491" i="1" s="1"/>
  <c r="C1490" i="1"/>
  <c r="K105" i="1"/>
  <c r="L105" i="1"/>
  <c r="C489" i="1"/>
  <c r="E490" i="1"/>
  <c r="F489" i="1"/>
  <c r="B1492" i="1" l="1"/>
  <c r="D1492" i="1" s="1"/>
  <c r="C1491" i="1"/>
  <c r="E1491" i="1"/>
  <c r="F1491" i="1" s="1"/>
  <c r="E1490" i="1"/>
  <c r="F1490" i="1" s="1"/>
  <c r="M105" i="1"/>
  <c r="N105" i="1" s="1"/>
  <c r="G106" i="1" s="1"/>
  <c r="H106" i="1" s="1"/>
  <c r="I106" i="1" s="1"/>
  <c r="O105" i="1"/>
  <c r="C490" i="1"/>
  <c r="F490" i="1"/>
  <c r="E491" i="1"/>
  <c r="C1492" i="1" l="1"/>
  <c r="E1492" i="1"/>
  <c r="F1492" i="1" s="1"/>
  <c r="B1493" i="1"/>
  <c r="D1493" i="1" s="1"/>
  <c r="J106" i="1"/>
  <c r="C491" i="1"/>
  <c r="E492" i="1"/>
  <c r="F491" i="1"/>
  <c r="C1493" i="1" l="1"/>
  <c r="E1493" i="1"/>
  <c r="F1493" i="1" s="1"/>
  <c r="B1494" i="1"/>
  <c r="D1494" i="1" s="1"/>
  <c r="K106" i="1"/>
  <c r="O106" i="1" s="1"/>
  <c r="L106" i="1"/>
  <c r="C492" i="1"/>
  <c r="E493" i="1"/>
  <c r="F492" i="1"/>
  <c r="C1494" i="1" l="1"/>
  <c r="B1495" i="1"/>
  <c r="D1495" i="1" s="1"/>
  <c r="M106" i="1"/>
  <c r="N106" i="1" s="1"/>
  <c r="G107" i="1" s="1"/>
  <c r="C493" i="1"/>
  <c r="E494" i="1"/>
  <c r="F493" i="1"/>
  <c r="B1496" i="1" l="1"/>
  <c r="D1496" i="1" s="1"/>
  <c r="C1495" i="1"/>
  <c r="E1494" i="1"/>
  <c r="F1494" i="1" s="1"/>
  <c r="H107" i="1"/>
  <c r="I107" i="1" s="1"/>
  <c r="C494" i="1"/>
  <c r="F494" i="1"/>
  <c r="E495" i="1"/>
  <c r="B1497" i="1" l="1"/>
  <c r="D1497" i="1" s="1"/>
  <c r="C1496" i="1"/>
  <c r="E1496" i="1"/>
  <c r="F1496" i="1" s="1"/>
  <c r="E1495" i="1"/>
  <c r="F1495" i="1" s="1"/>
  <c r="J107" i="1"/>
  <c r="C495" i="1"/>
  <c r="F495" i="1"/>
  <c r="E496" i="1"/>
  <c r="B1498" i="1" l="1"/>
  <c r="D1498" i="1" s="1"/>
  <c r="C1497" i="1"/>
  <c r="K107" i="1"/>
  <c r="O107" i="1" s="1"/>
  <c r="L107" i="1"/>
  <c r="C496" i="1"/>
  <c r="F496" i="1"/>
  <c r="E497" i="1"/>
  <c r="E1497" i="1" l="1"/>
  <c r="F1497" i="1" s="1"/>
  <c r="C1498" i="1"/>
  <c r="E1498" i="1"/>
  <c r="F1498" i="1" s="1"/>
  <c r="B1499" i="1"/>
  <c r="D1499" i="1" s="1"/>
  <c r="M107" i="1"/>
  <c r="C497" i="1"/>
  <c r="E498" i="1"/>
  <c r="F497" i="1"/>
  <c r="B1500" i="1" l="1"/>
  <c r="D1500" i="1" s="1"/>
  <c r="C1499" i="1"/>
  <c r="N107" i="1"/>
  <c r="G108" i="1" s="1"/>
  <c r="C498" i="1"/>
  <c r="E499" i="1"/>
  <c r="F498" i="1"/>
  <c r="E1499" i="1" l="1"/>
  <c r="F1499" i="1" s="1"/>
  <c r="B1501" i="1"/>
  <c r="D1501" i="1" s="1"/>
  <c r="C1500" i="1"/>
  <c r="H108" i="1"/>
  <c r="I108" i="1" s="1"/>
  <c r="C499" i="1"/>
  <c r="E500" i="1"/>
  <c r="F499" i="1"/>
  <c r="C1501" i="1" l="1"/>
  <c r="B1502" i="1"/>
  <c r="D1502" i="1" s="1"/>
  <c r="E1500" i="1"/>
  <c r="F1500" i="1" s="1"/>
  <c r="J108" i="1"/>
  <c r="C500" i="1"/>
  <c r="F500" i="1"/>
  <c r="B1503" i="1" l="1"/>
  <c r="D1503" i="1" s="1"/>
  <c r="C1502" i="1"/>
  <c r="E1501" i="1"/>
  <c r="F1501" i="1" s="1"/>
  <c r="E501" i="1"/>
  <c r="K108" i="1"/>
  <c r="O108" i="1" s="1"/>
  <c r="L108" i="1"/>
  <c r="E502" i="1"/>
  <c r="C501" i="1"/>
  <c r="B1504" i="1" l="1"/>
  <c r="D1504" i="1" s="1"/>
  <c r="C1503" i="1"/>
  <c r="E1502" i="1"/>
  <c r="F1502" i="1" s="1"/>
  <c r="M108" i="1"/>
  <c r="C502" i="1"/>
  <c r="E503" i="1"/>
  <c r="F502" i="1"/>
  <c r="E1503" i="1" l="1"/>
  <c r="F1503" i="1" s="1"/>
  <c r="B1505" i="1"/>
  <c r="D1505" i="1" s="1"/>
  <c r="C1504" i="1"/>
  <c r="N108" i="1"/>
  <c r="G109" i="1" s="1"/>
  <c r="C503" i="1"/>
  <c r="E504" i="1"/>
  <c r="F503" i="1"/>
  <c r="F501" i="1"/>
  <c r="B1506" i="1" l="1"/>
  <c r="D1506" i="1" s="1"/>
  <c r="C1505" i="1"/>
  <c r="E1505" i="1"/>
  <c r="F1505" i="1" s="1"/>
  <c r="E1504" i="1"/>
  <c r="F1504" i="1" s="1"/>
  <c r="H109" i="1"/>
  <c r="I109" i="1" s="1"/>
  <c r="C504" i="1"/>
  <c r="F504" i="1"/>
  <c r="E505" i="1"/>
  <c r="C1506" i="1" l="1"/>
  <c r="E1506" i="1"/>
  <c r="F1506" i="1" s="1"/>
  <c r="B1507" i="1"/>
  <c r="D1507" i="1" s="1"/>
  <c r="J109" i="1"/>
  <c r="C505" i="1"/>
  <c r="E506" i="1"/>
  <c r="F505" i="1"/>
  <c r="E1507" i="1" l="1"/>
  <c r="F1507" i="1" s="1"/>
  <c r="B1508" i="1"/>
  <c r="D1508" i="1" s="1"/>
  <c r="C1507" i="1"/>
  <c r="K109" i="1"/>
  <c r="O109" i="1" s="1"/>
  <c r="L109" i="1"/>
  <c r="C506" i="1"/>
  <c r="E507" i="1"/>
  <c r="F506" i="1"/>
  <c r="C1508" i="1" l="1"/>
  <c r="E1508" i="1"/>
  <c r="F1508" i="1" s="1"/>
  <c r="B1509" i="1"/>
  <c r="D1509" i="1" s="1"/>
  <c r="M109" i="1"/>
  <c r="C507" i="1"/>
  <c r="E508" i="1"/>
  <c r="F507" i="1"/>
  <c r="E1509" i="1" l="1"/>
  <c r="F1509" i="1" s="1"/>
  <c r="C1509" i="1"/>
  <c r="B1510" i="1"/>
  <c r="D1510" i="1" s="1"/>
  <c r="N109" i="1"/>
  <c r="G110" i="1" s="1"/>
  <c r="C508" i="1"/>
  <c r="F508" i="1"/>
  <c r="E509" i="1"/>
  <c r="B1511" i="1" l="1"/>
  <c r="D1511" i="1" s="1"/>
  <c r="C1510" i="1"/>
  <c r="H110" i="1"/>
  <c r="I110" i="1" s="1"/>
  <c r="C509" i="1"/>
  <c r="F509" i="1"/>
  <c r="E510" i="1"/>
  <c r="C1511" i="1" l="1"/>
  <c r="E1511" i="1"/>
  <c r="F1511" i="1" s="1"/>
  <c r="B1512" i="1"/>
  <c r="D1512" i="1" s="1"/>
  <c r="E1510" i="1"/>
  <c r="F1510" i="1" s="1"/>
  <c r="J110" i="1"/>
  <c r="C510" i="1"/>
  <c r="E511" i="1"/>
  <c r="F510" i="1"/>
  <c r="C1512" i="1" l="1"/>
  <c r="B1513" i="1"/>
  <c r="D1513" i="1" s="1"/>
  <c r="K110" i="1"/>
  <c r="O110" i="1" s="1"/>
  <c r="L110" i="1"/>
  <c r="C511" i="1"/>
  <c r="E512" i="1"/>
  <c r="F511" i="1"/>
  <c r="E1512" i="1" l="1"/>
  <c r="F1512" i="1" s="1"/>
  <c r="E1513" i="1"/>
  <c r="F1513" i="1" s="1"/>
  <c r="B1514" i="1"/>
  <c r="D1514" i="1" s="1"/>
  <c r="C1513" i="1"/>
  <c r="M110" i="1"/>
  <c r="C512" i="1"/>
  <c r="F512" i="1"/>
  <c r="E513" i="1"/>
  <c r="B1515" i="1" l="1"/>
  <c r="D1515" i="1" s="1"/>
  <c r="C1514" i="1"/>
  <c r="N110" i="1"/>
  <c r="G111" i="1" s="1"/>
  <c r="C513" i="1"/>
  <c r="F513" i="1"/>
  <c r="E514" i="1"/>
  <c r="E1514" i="1" l="1"/>
  <c r="F1514" i="1" s="1"/>
  <c r="B1516" i="1"/>
  <c r="D1516" i="1" s="1"/>
  <c r="E1515" i="1"/>
  <c r="F1515" i="1" s="1"/>
  <c r="C1515" i="1"/>
  <c r="H111" i="1"/>
  <c r="I111" i="1" s="1"/>
  <c r="C514" i="1"/>
  <c r="E515" i="1"/>
  <c r="F514" i="1"/>
  <c r="B1517" i="1" l="1"/>
  <c r="D1517" i="1" s="1"/>
  <c r="C1516" i="1"/>
  <c r="E1516" i="1"/>
  <c r="F1516" i="1" s="1"/>
  <c r="J111" i="1"/>
  <c r="C515" i="1"/>
  <c r="E516" i="1"/>
  <c r="F515" i="1"/>
  <c r="B1518" i="1" l="1"/>
  <c r="D1518" i="1" s="1"/>
  <c r="C1517" i="1"/>
  <c r="E1517" i="1"/>
  <c r="F1517" i="1" s="1"/>
  <c r="K111" i="1"/>
  <c r="O111" i="1" s="1"/>
  <c r="L111" i="1"/>
  <c r="C516" i="1"/>
  <c r="E517" i="1"/>
  <c r="F516" i="1"/>
  <c r="B1519" i="1" l="1"/>
  <c r="D1519" i="1" s="1"/>
  <c r="C1518" i="1"/>
  <c r="M111" i="1"/>
  <c r="C517" i="1"/>
  <c r="F517" i="1"/>
  <c r="E518" i="1"/>
  <c r="E1518" i="1" l="1"/>
  <c r="F1518" i="1" s="1"/>
  <c r="B1520" i="1"/>
  <c r="D1520" i="1" s="1"/>
  <c r="C1519" i="1"/>
  <c r="E1519" i="1"/>
  <c r="F1519" i="1" s="1"/>
  <c r="N111" i="1"/>
  <c r="G112" i="1" s="1"/>
  <c r="C518" i="1"/>
  <c r="F518" i="1"/>
  <c r="E519" i="1"/>
  <c r="C1520" i="1" l="1"/>
  <c r="B1521" i="1"/>
  <c r="D1521" i="1" s="1"/>
  <c r="H112" i="1"/>
  <c r="I112" i="1" s="1"/>
  <c r="C519" i="1"/>
  <c r="F519" i="1"/>
  <c r="E520" i="1"/>
  <c r="B1522" i="1" l="1"/>
  <c r="D1522" i="1" s="1"/>
  <c r="C1521" i="1"/>
  <c r="E1520" i="1"/>
  <c r="F1520" i="1" s="1"/>
  <c r="J112" i="1"/>
  <c r="C520" i="1"/>
  <c r="F520" i="1"/>
  <c r="E521" i="1"/>
  <c r="C1522" i="1" l="1"/>
  <c r="B1523" i="1"/>
  <c r="D1523" i="1" s="1"/>
  <c r="E1521" i="1"/>
  <c r="F1521" i="1" s="1"/>
  <c r="K112" i="1"/>
  <c r="O112" i="1" s="1"/>
  <c r="L112" i="1"/>
  <c r="C521" i="1"/>
  <c r="F521" i="1"/>
  <c r="E522" i="1"/>
  <c r="C1523" i="1" l="1"/>
  <c r="E1523" i="1"/>
  <c r="F1523" i="1" s="1"/>
  <c r="B1524" i="1"/>
  <c r="D1524" i="1" s="1"/>
  <c r="E1522" i="1"/>
  <c r="F1522" i="1" s="1"/>
  <c r="M112" i="1"/>
  <c r="N112" i="1" s="1"/>
  <c r="G113" i="1" s="1"/>
  <c r="C522" i="1"/>
  <c r="E523" i="1"/>
  <c r="F522" i="1"/>
  <c r="B1525" i="1" l="1"/>
  <c r="D1525" i="1" s="1"/>
  <c r="C1524" i="1"/>
  <c r="H113" i="1"/>
  <c r="I113" i="1" s="1"/>
  <c r="C523" i="1"/>
  <c r="F523" i="1"/>
  <c r="E524" i="1"/>
  <c r="E1524" i="1" l="1"/>
  <c r="F1524" i="1" s="1"/>
  <c r="C1525" i="1"/>
  <c r="B1526" i="1"/>
  <c r="D1526" i="1" s="1"/>
  <c r="J113" i="1"/>
  <c r="C524" i="1"/>
  <c r="F524" i="1"/>
  <c r="E525" i="1"/>
  <c r="E1525" i="1" l="1"/>
  <c r="F1525" i="1" s="1"/>
  <c r="E1526" i="1"/>
  <c r="F1526" i="1" s="1"/>
  <c r="C1526" i="1"/>
  <c r="B1527" i="1"/>
  <c r="D1527" i="1" s="1"/>
  <c r="K113" i="1"/>
  <c r="O113" i="1" s="1"/>
  <c r="L113" i="1"/>
  <c r="C525" i="1"/>
  <c r="F525" i="1"/>
  <c r="E526" i="1"/>
  <c r="E1527" i="1" l="1"/>
  <c r="F1527" i="1" s="1"/>
  <c r="B1528" i="1"/>
  <c r="D1528" i="1" s="1"/>
  <c r="C1527" i="1"/>
  <c r="M113" i="1"/>
  <c r="C526" i="1"/>
  <c r="E527" i="1"/>
  <c r="F526" i="1"/>
  <c r="B1529" i="1" l="1"/>
  <c r="D1529" i="1" s="1"/>
  <c r="C1528" i="1"/>
  <c r="E1528" i="1"/>
  <c r="F1528" i="1" s="1"/>
  <c r="N113" i="1"/>
  <c r="G114" i="1" s="1"/>
  <c r="C527" i="1"/>
  <c r="F527" i="1"/>
  <c r="E528" i="1"/>
  <c r="B1530" i="1" l="1"/>
  <c r="D1530" i="1" s="1"/>
  <c r="C1529" i="1"/>
  <c r="H114" i="1"/>
  <c r="I114" i="1" s="1"/>
  <c r="C528" i="1"/>
  <c r="F528" i="1"/>
  <c r="E529" i="1"/>
  <c r="E1529" i="1" l="1"/>
  <c r="F1529" i="1" s="1"/>
  <c r="E1530" i="1"/>
  <c r="F1530" i="1" s="1"/>
  <c r="C1530" i="1"/>
  <c r="B1531" i="1"/>
  <c r="D1531" i="1" s="1"/>
  <c r="J114" i="1"/>
  <c r="C529" i="1"/>
  <c r="E530" i="1"/>
  <c r="F529" i="1"/>
  <c r="C1531" i="1" l="1"/>
  <c r="B1532" i="1"/>
  <c r="D1532" i="1" s="1"/>
  <c r="K114" i="1"/>
  <c r="O114" i="1" s="1"/>
  <c r="L114" i="1"/>
  <c r="C530" i="1"/>
  <c r="F530" i="1"/>
  <c r="E531" i="1"/>
  <c r="E1531" i="1" l="1"/>
  <c r="F1531" i="1" s="1"/>
  <c r="B1533" i="1"/>
  <c r="D1533" i="1" s="1"/>
  <c r="C1532" i="1"/>
  <c r="M114" i="1"/>
  <c r="N114" i="1" s="1"/>
  <c r="G115" i="1" s="1"/>
  <c r="C531" i="1"/>
  <c r="E532" i="1"/>
  <c r="F531" i="1"/>
  <c r="E1533" i="1" l="1"/>
  <c r="F1533" i="1" s="1"/>
  <c r="B1534" i="1"/>
  <c r="D1534" i="1" s="1"/>
  <c r="C1533" i="1"/>
  <c r="E1532" i="1"/>
  <c r="F1532" i="1" s="1"/>
  <c r="H115" i="1"/>
  <c r="I115" i="1" s="1"/>
  <c r="C532" i="1"/>
  <c r="F532" i="1"/>
  <c r="E533" i="1"/>
  <c r="C1534" i="1" l="1"/>
  <c r="B1535" i="1"/>
  <c r="D1535" i="1" s="1"/>
  <c r="J115" i="1"/>
  <c r="C533" i="1"/>
  <c r="E534" i="1"/>
  <c r="F533" i="1"/>
  <c r="E1534" i="1" l="1"/>
  <c r="F1534" i="1" s="1"/>
  <c r="B1536" i="1"/>
  <c r="D1536" i="1" s="1"/>
  <c r="C1535" i="1"/>
  <c r="K115" i="1"/>
  <c r="O115" i="1" s="1"/>
  <c r="L115" i="1"/>
  <c r="C534" i="1"/>
  <c r="E535" i="1"/>
  <c r="F534" i="1"/>
  <c r="B1537" i="1" l="1"/>
  <c r="D1537" i="1" s="1"/>
  <c r="C1536" i="1"/>
  <c r="E1535" i="1"/>
  <c r="F1535" i="1" s="1"/>
  <c r="M115" i="1"/>
  <c r="N115" i="1" s="1"/>
  <c r="G116" i="1" s="1"/>
  <c r="C535" i="1"/>
  <c r="E536" i="1"/>
  <c r="F535" i="1"/>
  <c r="C1537" i="1" l="1"/>
  <c r="E1537" i="1"/>
  <c r="F1537" i="1" s="1"/>
  <c r="B1538" i="1"/>
  <c r="D1538" i="1" s="1"/>
  <c r="E1536" i="1"/>
  <c r="F1536" i="1" s="1"/>
  <c r="H116" i="1"/>
  <c r="I116" i="1" s="1"/>
  <c r="C536" i="1"/>
  <c r="E537" i="1"/>
  <c r="F536" i="1"/>
  <c r="B1539" i="1" l="1"/>
  <c r="D1539" i="1" s="1"/>
  <c r="C1538" i="1"/>
  <c r="J116" i="1"/>
  <c r="C537" i="1"/>
  <c r="E538" i="1"/>
  <c r="F537" i="1"/>
  <c r="E1538" i="1" l="1"/>
  <c r="F1538" i="1" s="1"/>
  <c r="C1539" i="1"/>
  <c r="B1540" i="1"/>
  <c r="D1540" i="1" s="1"/>
  <c r="K116" i="1"/>
  <c r="O116" i="1" s="1"/>
  <c r="L116" i="1"/>
  <c r="C538" i="1"/>
  <c r="E539" i="1"/>
  <c r="F538" i="1"/>
  <c r="E1539" i="1" l="1"/>
  <c r="F1539" i="1" s="1"/>
  <c r="E1540" i="1"/>
  <c r="F1540" i="1" s="1"/>
  <c r="B1541" i="1"/>
  <c r="D1541" i="1" s="1"/>
  <c r="C1540" i="1"/>
  <c r="M116" i="1"/>
  <c r="N116" i="1" s="1"/>
  <c r="G117" i="1" s="1"/>
  <c r="C539" i="1"/>
  <c r="F539" i="1"/>
  <c r="E540" i="1"/>
  <c r="C1541" i="1" l="1"/>
  <c r="B1542" i="1"/>
  <c r="D1542" i="1" s="1"/>
  <c r="H117" i="1"/>
  <c r="I117" i="1" s="1"/>
  <c r="C540" i="1"/>
  <c r="E541" i="1"/>
  <c r="F540" i="1"/>
  <c r="B1543" i="1" l="1"/>
  <c r="D1543" i="1" s="1"/>
  <c r="C1542" i="1"/>
  <c r="E1542" i="1"/>
  <c r="F1542" i="1" s="1"/>
  <c r="E1541" i="1"/>
  <c r="F1541" i="1" s="1"/>
  <c r="J117" i="1"/>
  <c r="C541" i="1"/>
  <c r="F541" i="1"/>
  <c r="E542" i="1"/>
  <c r="B1544" i="1" l="1"/>
  <c r="D1544" i="1" s="1"/>
  <c r="C1543" i="1"/>
  <c r="K117" i="1"/>
  <c r="O117" i="1" s="1"/>
  <c r="L117" i="1"/>
  <c r="C542" i="1"/>
  <c r="F542" i="1"/>
  <c r="E543" i="1"/>
  <c r="E1543" i="1" l="1"/>
  <c r="F1543" i="1" s="1"/>
  <c r="C1544" i="1"/>
  <c r="B1545" i="1"/>
  <c r="D1545" i="1" s="1"/>
  <c r="M117" i="1"/>
  <c r="C543" i="1"/>
  <c r="E544" i="1"/>
  <c r="F543" i="1"/>
  <c r="E1544" i="1" l="1"/>
  <c r="F1544" i="1" s="1"/>
  <c r="B1546" i="1"/>
  <c r="D1546" i="1" s="1"/>
  <c r="C1545" i="1"/>
  <c r="E1545" i="1"/>
  <c r="F1545" i="1" s="1"/>
  <c r="N117" i="1"/>
  <c r="G118" i="1" s="1"/>
  <c r="C544" i="1"/>
  <c r="F544" i="1"/>
  <c r="E545" i="1"/>
  <c r="C1546" i="1" l="1"/>
  <c r="B1547" i="1"/>
  <c r="D1547" i="1" s="1"/>
  <c r="H118" i="1"/>
  <c r="I118" i="1" s="1"/>
  <c r="C545" i="1"/>
  <c r="F545" i="1"/>
  <c r="E546" i="1"/>
  <c r="B1548" i="1" l="1"/>
  <c r="D1548" i="1" s="1"/>
  <c r="C1547" i="1"/>
  <c r="E1546" i="1"/>
  <c r="F1546" i="1" s="1"/>
  <c r="J118" i="1"/>
  <c r="C546" i="1"/>
  <c r="F546" i="1"/>
  <c r="E547" i="1"/>
  <c r="E1547" i="1" l="1"/>
  <c r="F1547" i="1" s="1"/>
  <c r="E1548" i="1"/>
  <c r="F1548" i="1" s="1"/>
  <c r="B1549" i="1"/>
  <c r="D1549" i="1" s="1"/>
  <c r="C1548" i="1"/>
  <c r="K118" i="1"/>
  <c r="L118" i="1"/>
  <c r="C547" i="1"/>
  <c r="E548" i="1"/>
  <c r="F547" i="1"/>
  <c r="B1550" i="1" l="1"/>
  <c r="D1550" i="1" s="1"/>
  <c r="C1549" i="1"/>
  <c r="M118" i="1"/>
  <c r="O118" i="1"/>
  <c r="C548" i="1"/>
  <c r="E549" i="1"/>
  <c r="F548" i="1"/>
  <c r="C1550" i="1" l="1"/>
  <c r="B1551" i="1"/>
  <c r="D1551" i="1" s="1"/>
  <c r="E1549" i="1"/>
  <c r="F1549" i="1" s="1"/>
  <c r="N118" i="1"/>
  <c r="G119" i="1" s="1"/>
  <c r="C549" i="1"/>
  <c r="E550" i="1"/>
  <c r="F549" i="1"/>
  <c r="C1551" i="1" l="1"/>
  <c r="B1552" i="1"/>
  <c r="D1552" i="1" s="1"/>
  <c r="E1550" i="1"/>
  <c r="F1550" i="1" s="1"/>
  <c r="H119" i="1"/>
  <c r="I119" i="1" s="1"/>
  <c r="C550" i="1"/>
  <c r="E551" i="1"/>
  <c r="F550" i="1"/>
  <c r="B1553" i="1" l="1"/>
  <c r="D1553" i="1" s="1"/>
  <c r="C1552" i="1"/>
  <c r="E1552" i="1"/>
  <c r="F1552" i="1" s="1"/>
  <c r="E1551" i="1"/>
  <c r="F1551" i="1" s="1"/>
  <c r="J119" i="1"/>
  <c r="C551" i="1"/>
  <c r="F551" i="1"/>
  <c r="E552" i="1"/>
  <c r="B1554" i="1" l="1"/>
  <c r="D1554" i="1" s="1"/>
  <c r="C1553" i="1"/>
  <c r="E1553" i="1"/>
  <c r="F1553" i="1" s="1"/>
  <c r="K119" i="1"/>
  <c r="O119" i="1" s="1"/>
  <c r="L119" i="1"/>
  <c r="C552" i="1"/>
  <c r="F552" i="1"/>
  <c r="E553" i="1"/>
  <c r="C1554" i="1" l="1"/>
  <c r="B1555" i="1"/>
  <c r="D1555" i="1" s="1"/>
  <c r="M119" i="1"/>
  <c r="C553" i="1"/>
  <c r="F553" i="1"/>
  <c r="E554" i="1"/>
  <c r="E1555" i="1" l="1"/>
  <c r="F1555" i="1" s="1"/>
  <c r="B1556" i="1"/>
  <c r="D1556" i="1" s="1"/>
  <c r="C1555" i="1"/>
  <c r="E1554" i="1"/>
  <c r="F1554" i="1" s="1"/>
  <c r="N119" i="1"/>
  <c r="G120" i="1" s="1"/>
  <c r="C554" i="1"/>
  <c r="F554" i="1"/>
  <c r="E555" i="1"/>
  <c r="C1556" i="1" l="1"/>
  <c r="E1556" i="1"/>
  <c r="F1556" i="1" s="1"/>
  <c r="B1557" i="1"/>
  <c r="D1557" i="1" s="1"/>
  <c r="H120" i="1"/>
  <c r="I120" i="1" s="1"/>
  <c r="C555" i="1"/>
  <c r="E556" i="1"/>
  <c r="F555" i="1"/>
  <c r="B1558" i="1" l="1"/>
  <c r="D1558" i="1" s="1"/>
  <c r="C1557" i="1"/>
  <c r="E1557" i="1"/>
  <c r="F1557" i="1" s="1"/>
  <c r="J120" i="1"/>
  <c r="C556" i="1"/>
  <c r="E557" i="1"/>
  <c r="F556" i="1"/>
  <c r="C1558" i="1" l="1"/>
  <c r="B1559" i="1"/>
  <c r="D1559" i="1" s="1"/>
  <c r="K120" i="1"/>
  <c r="O120" i="1" s="1"/>
  <c r="L120" i="1"/>
  <c r="C557" i="1"/>
  <c r="E558" i="1"/>
  <c r="F557" i="1"/>
  <c r="B1560" i="1" l="1"/>
  <c r="D1560" i="1" s="1"/>
  <c r="C1559" i="1"/>
  <c r="E1558" i="1"/>
  <c r="F1558" i="1" s="1"/>
  <c r="M120" i="1"/>
  <c r="C558" i="1"/>
  <c r="F558" i="1"/>
  <c r="E559" i="1"/>
  <c r="C1560" i="1" l="1"/>
  <c r="B1561" i="1"/>
  <c r="D1561" i="1" s="1"/>
  <c r="E1559" i="1"/>
  <c r="F1559" i="1" s="1"/>
  <c r="N120" i="1"/>
  <c r="G121" i="1" s="1"/>
  <c r="C559" i="1"/>
  <c r="F559" i="1"/>
  <c r="E560" i="1"/>
  <c r="B1562" i="1" l="1"/>
  <c r="D1562" i="1" s="1"/>
  <c r="C1561" i="1"/>
  <c r="E1560" i="1"/>
  <c r="F1560" i="1" s="1"/>
  <c r="H121" i="1"/>
  <c r="I121" i="1" s="1"/>
  <c r="C560" i="1"/>
  <c r="E561" i="1"/>
  <c r="F560" i="1"/>
  <c r="B1563" i="1" l="1"/>
  <c r="D1563" i="1" s="1"/>
  <c r="C1562" i="1"/>
  <c r="E1561" i="1"/>
  <c r="F1561" i="1" s="1"/>
  <c r="J121" i="1"/>
  <c r="C561" i="1"/>
  <c r="F561" i="1"/>
  <c r="E562" i="1"/>
  <c r="E1562" i="1" l="1"/>
  <c r="F1562" i="1" s="1"/>
  <c r="E1563" i="1"/>
  <c r="F1563" i="1" s="1"/>
  <c r="B1564" i="1"/>
  <c r="D1564" i="1" s="1"/>
  <c r="C1563" i="1"/>
  <c r="K121" i="1"/>
  <c r="O121" i="1" s="1"/>
  <c r="L121" i="1"/>
  <c r="C562" i="1"/>
  <c r="F562" i="1"/>
  <c r="E563" i="1"/>
  <c r="B1565" i="1" l="1"/>
  <c r="D1565" i="1" s="1"/>
  <c r="C1564" i="1"/>
  <c r="M121" i="1"/>
  <c r="C563" i="1"/>
  <c r="F563" i="1"/>
  <c r="E564" i="1"/>
  <c r="E1564" i="1" l="1"/>
  <c r="F1564" i="1" s="1"/>
  <c r="C1565" i="1"/>
  <c r="B1566" i="1"/>
  <c r="D1566" i="1" s="1"/>
  <c r="N121" i="1"/>
  <c r="G122" i="1" s="1"/>
  <c r="C564" i="1"/>
  <c r="E565" i="1"/>
  <c r="F564" i="1"/>
  <c r="E1565" i="1" l="1"/>
  <c r="F1565" i="1" s="1"/>
  <c r="B1567" i="1"/>
  <c r="D1567" i="1" s="1"/>
  <c r="C1566" i="1"/>
  <c r="E1566" i="1"/>
  <c r="F1566" i="1" s="1"/>
  <c r="H122" i="1"/>
  <c r="I122" i="1" s="1"/>
  <c r="C565" i="1"/>
  <c r="F565" i="1"/>
  <c r="E566" i="1"/>
  <c r="C1567" i="1" l="1"/>
  <c r="E1567" i="1"/>
  <c r="F1567" i="1" s="1"/>
  <c r="B1568" i="1"/>
  <c r="D1568" i="1" s="1"/>
  <c r="J122" i="1"/>
  <c r="C566" i="1"/>
  <c r="F566" i="1"/>
  <c r="E567" i="1"/>
  <c r="B1569" i="1" l="1"/>
  <c r="D1569" i="1" s="1"/>
  <c r="C1568" i="1"/>
  <c r="E1568" i="1"/>
  <c r="F1568" i="1" s="1"/>
  <c r="K122" i="1"/>
  <c r="O122" i="1" s="1"/>
  <c r="L122" i="1"/>
  <c r="C567" i="1"/>
  <c r="F567" i="1"/>
  <c r="E568" i="1"/>
  <c r="C1569" i="1" l="1"/>
  <c r="B1570" i="1"/>
  <c r="D1570" i="1" s="1"/>
  <c r="M122" i="1"/>
  <c r="N122" i="1" s="1"/>
  <c r="G123" i="1" s="1"/>
  <c r="C568" i="1"/>
  <c r="E569" i="1"/>
  <c r="F568" i="1"/>
  <c r="B1571" i="1" l="1"/>
  <c r="D1571" i="1" s="1"/>
  <c r="C1570" i="1"/>
  <c r="E1569" i="1"/>
  <c r="F1569" i="1" s="1"/>
  <c r="H123" i="1"/>
  <c r="I123" i="1" s="1"/>
  <c r="C569" i="1"/>
  <c r="E570" i="1"/>
  <c r="F569" i="1"/>
  <c r="B1572" i="1" l="1"/>
  <c r="D1572" i="1" s="1"/>
  <c r="C1571" i="1"/>
  <c r="E1571" i="1"/>
  <c r="F1571" i="1" s="1"/>
  <c r="E1570" i="1"/>
  <c r="F1570" i="1" s="1"/>
  <c r="J123" i="1"/>
  <c r="C570" i="1"/>
  <c r="F570" i="1"/>
  <c r="E571" i="1"/>
  <c r="E1572" i="1" l="1"/>
  <c r="F1572" i="1" s="1"/>
  <c r="B1573" i="1"/>
  <c r="D1573" i="1" s="1"/>
  <c r="C1572" i="1"/>
  <c r="K123" i="1"/>
  <c r="O123" i="1" s="1"/>
  <c r="L123" i="1"/>
  <c r="C571" i="1"/>
  <c r="E572" i="1"/>
  <c r="F571" i="1"/>
  <c r="B1574" i="1" l="1"/>
  <c r="D1574" i="1" s="1"/>
  <c r="C1573" i="1"/>
  <c r="E1573" i="1"/>
  <c r="F1573" i="1" s="1"/>
  <c r="M123" i="1"/>
  <c r="C572" i="1"/>
  <c r="F572" i="1"/>
  <c r="E573" i="1"/>
  <c r="C1574" i="1" l="1"/>
  <c r="E1574" i="1"/>
  <c r="F1574" i="1" s="1"/>
  <c r="B1575" i="1"/>
  <c r="D1575" i="1" s="1"/>
  <c r="N123" i="1"/>
  <c r="G124" i="1" s="1"/>
  <c r="C573" i="1"/>
  <c r="F573" i="1"/>
  <c r="E574" i="1"/>
  <c r="C1575" i="1" l="1"/>
  <c r="B1576" i="1"/>
  <c r="D1576" i="1" s="1"/>
  <c r="H124" i="1"/>
  <c r="I124" i="1" s="1"/>
  <c r="C574" i="1"/>
  <c r="E575" i="1"/>
  <c r="F574" i="1"/>
  <c r="C1576" i="1" l="1"/>
  <c r="B1577" i="1"/>
  <c r="D1577" i="1" s="1"/>
  <c r="E1575" i="1"/>
  <c r="F1575" i="1" s="1"/>
  <c r="J124" i="1"/>
  <c r="C575" i="1"/>
  <c r="E576" i="1"/>
  <c r="F575" i="1"/>
  <c r="C1577" i="1" l="1"/>
  <c r="E1577" i="1"/>
  <c r="F1577" i="1" s="1"/>
  <c r="B1578" i="1"/>
  <c r="D1578" i="1" s="1"/>
  <c r="E1576" i="1"/>
  <c r="F1576" i="1" s="1"/>
  <c r="K124" i="1"/>
  <c r="O124" i="1" s="1"/>
  <c r="L124" i="1"/>
  <c r="C576" i="1"/>
  <c r="E577" i="1"/>
  <c r="F576" i="1"/>
  <c r="B1579" i="1" l="1"/>
  <c r="D1579" i="1" s="1"/>
  <c r="C1578" i="1"/>
  <c r="M124" i="1"/>
  <c r="C577" i="1"/>
  <c r="E578" i="1"/>
  <c r="F577" i="1"/>
  <c r="E1578" i="1" l="1"/>
  <c r="F1578" i="1" s="1"/>
  <c r="C1579" i="1"/>
  <c r="E1579" i="1"/>
  <c r="F1579" i="1" s="1"/>
  <c r="B1580" i="1"/>
  <c r="D1580" i="1" s="1"/>
  <c r="N124" i="1"/>
  <c r="G125" i="1" s="1"/>
  <c r="C578" i="1"/>
  <c r="E579" i="1"/>
  <c r="F578" i="1"/>
  <c r="B1581" i="1" l="1"/>
  <c r="D1581" i="1" s="1"/>
  <c r="C1580" i="1"/>
  <c r="H125" i="1"/>
  <c r="I125" i="1" s="1"/>
  <c r="C579" i="1"/>
  <c r="F579" i="1"/>
  <c r="E580" i="1"/>
  <c r="E1580" i="1" l="1"/>
  <c r="F1580" i="1" s="1"/>
  <c r="E1581" i="1"/>
  <c r="F1581" i="1" s="1"/>
  <c r="B1582" i="1"/>
  <c r="D1582" i="1" s="1"/>
  <c r="C1581" i="1"/>
  <c r="J125" i="1"/>
  <c r="C580" i="1"/>
  <c r="F580" i="1"/>
  <c r="E581" i="1"/>
  <c r="C1582" i="1" l="1"/>
  <c r="E1582" i="1"/>
  <c r="F1582" i="1" s="1"/>
  <c r="B1583" i="1"/>
  <c r="D1583" i="1" s="1"/>
  <c r="K125" i="1"/>
  <c r="O125" i="1" s="1"/>
  <c r="L125" i="1"/>
  <c r="C581" i="1"/>
  <c r="F581" i="1"/>
  <c r="E582" i="1"/>
  <c r="B1584" i="1" l="1"/>
  <c r="D1584" i="1" s="1"/>
  <c r="C1583" i="1"/>
  <c r="M125" i="1"/>
  <c r="C582" i="1"/>
  <c r="E583" i="1"/>
  <c r="F582" i="1"/>
  <c r="E1583" i="1" l="1"/>
  <c r="F1583" i="1" s="1"/>
  <c r="C1584" i="1"/>
  <c r="B1585" i="1"/>
  <c r="D1585" i="1" s="1"/>
  <c r="N125" i="1"/>
  <c r="G126" i="1" s="1"/>
  <c r="C583" i="1"/>
  <c r="E584" i="1"/>
  <c r="F583" i="1"/>
  <c r="E1584" i="1" l="1"/>
  <c r="F1584" i="1" s="1"/>
  <c r="B1586" i="1"/>
  <c r="D1586" i="1" s="1"/>
  <c r="C1585" i="1"/>
  <c r="E1585" i="1"/>
  <c r="F1585" i="1" s="1"/>
  <c r="H126" i="1"/>
  <c r="I126" i="1" s="1"/>
  <c r="C584" i="1"/>
  <c r="F584" i="1"/>
  <c r="E585" i="1"/>
  <c r="C1586" i="1" l="1"/>
  <c r="B1587" i="1"/>
  <c r="D1587" i="1" s="1"/>
  <c r="J126" i="1"/>
  <c r="C585" i="1"/>
  <c r="F585" i="1"/>
  <c r="E586" i="1"/>
  <c r="B1588" i="1" l="1"/>
  <c r="D1588" i="1" s="1"/>
  <c r="C1587" i="1"/>
  <c r="E1586" i="1"/>
  <c r="F1586" i="1" s="1"/>
  <c r="K126" i="1"/>
  <c r="O126" i="1" s="1"/>
  <c r="L126" i="1"/>
  <c r="C586" i="1"/>
  <c r="E587" i="1"/>
  <c r="F586" i="1"/>
  <c r="E1587" i="1" l="1"/>
  <c r="F1587" i="1" s="1"/>
  <c r="B1589" i="1"/>
  <c r="D1589" i="1" s="1"/>
  <c r="C1588" i="1"/>
  <c r="E1588" i="1"/>
  <c r="F1588" i="1" s="1"/>
  <c r="M126" i="1"/>
  <c r="N126" i="1" s="1"/>
  <c r="G127" i="1" s="1"/>
  <c r="C587" i="1"/>
  <c r="F587" i="1"/>
  <c r="E588" i="1"/>
  <c r="B1590" i="1" l="1"/>
  <c r="D1590" i="1" s="1"/>
  <c r="C1589" i="1"/>
  <c r="H127" i="1"/>
  <c r="I127" i="1" s="1"/>
  <c r="C588" i="1"/>
  <c r="F588" i="1"/>
  <c r="E589" i="1"/>
  <c r="E1589" i="1" l="1"/>
  <c r="F1589" i="1" s="1"/>
  <c r="C1590" i="1"/>
  <c r="E1590" i="1"/>
  <c r="F1590" i="1" s="1"/>
  <c r="B1591" i="1"/>
  <c r="D1591" i="1" s="1"/>
  <c r="J127" i="1"/>
  <c r="C589" i="1"/>
  <c r="F589" i="1"/>
  <c r="E590" i="1"/>
  <c r="C1591" i="1" l="1"/>
  <c r="B1592" i="1"/>
  <c r="D1592" i="1" s="1"/>
  <c r="K127" i="1"/>
  <c r="O127" i="1" s="1"/>
  <c r="L127" i="1"/>
  <c r="C590" i="1"/>
  <c r="F590" i="1"/>
  <c r="E591" i="1"/>
  <c r="E1591" i="1" l="1"/>
  <c r="F1591" i="1" s="1"/>
  <c r="B1593" i="1"/>
  <c r="D1593" i="1" s="1"/>
  <c r="C1592" i="1"/>
  <c r="M127" i="1"/>
  <c r="N127" i="1" s="1"/>
  <c r="G128" i="1" s="1"/>
  <c r="C591" i="1"/>
  <c r="F591" i="1"/>
  <c r="E592" i="1"/>
  <c r="C1593" i="1" l="1"/>
  <c r="E1593" i="1"/>
  <c r="F1593" i="1" s="1"/>
  <c r="B1594" i="1"/>
  <c r="D1594" i="1" s="1"/>
  <c r="E1592" i="1"/>
  <c r="F1592" i="1" s="1"/>
  <c r="H128" i="1"/>
  <c r="I128" i="1" s="1"/>
  <c r="C592" i="1"/>
  <c r="F592" i="1"/>
  <c r="E593" i="1"/>
  <c r="C1594" i="1" l="1"/>
  <c r="E1594" i="1"/>
  <c r="F1594" i="1" s="1"/>
  <c r="B1595" i="1"/>
  <c r="D1595" i="1" s="1"/>
  <c r="J128" i="1"/>
  <c r="C593" i="1"/>
  <c r="E594" i="1"/>
  <c r="F593" i="1"/>
  <c r="C1595" i="1" l="1"/>
  <c r="B1596" i="1"/>
  <c r="D1596" i="1" s="1"/>
  <c r="K128" i="1"/>
  <c r="O128" i="1" s="1"/>
  <c r="L128" i="1"/>
  <c r="C594" i="1"/>
  <c r="E595" i="1"/>
  <c r="F594" i="1"/>
  <c r="B1597" i="1" l="1"/>
  <c r="D1597" i="1" s="1"/>
  <c r="C1596" i="1"/>
  <c r="E1596" i="1"/>
  <c r="F1596" i="1" s="1"/>
  <c r="E1595" i="1"/>
  <c r="F1595" i="1" s="1"/>
  <c r="M128" i="1"/>
  <c r="C595" i="1"/>
  <c r="E596" i="1"/>
  <c r="F595" i="1"/>
  <c r="B1598" i="1" l="1"/>
  <c r="D1598" i="1" s="1"/>
  <c r="C1597" i="1"/>
  <c r="E1597" i="1"/>
  <c r="F1597" i="1" s="1"/>
  <c r="N128" i="1"/>
  <c r="G129" i="1" s="1"/>
  <c r="C596" i="1"/>
  <c r="F596" i="1"/>
  <c r="E597" i="1"/>
  <c r="B1599" i="1" l="1"/>
  <c r="D1599" i="1" s="1"/>
  <c r="C1598" i="1"/>
  <c r="H129" i="1"/>
  <c r="I129" i="1" s="1"/>
  <c r="C597" i="1"/>
  <c r="F597" i="1"/>
  <c r="E598" i="1"/>
  <c r="E1598" i="1" l="1"/>
  <c r="F1598" i="1" s="1"/>
  <c r="E1599" i="1"/>
  <c r="F1599" i="1" s="1"/>
  <c r="B1600" i="1"/>
  <c r="D1600" i="1" s="1"/>
  <c r="C1599" i="1"/>
  <c r="J129" i="1"/>
  <c r="C598" i="1"/>
  <c r="E599" i="1"/>
  <c r="F598" i="1"/>
  <c r="B1601" i="1" l="1"/>
  <c r="D1601" i="1" s="1"/>
  <c r="C1600" i="1"/>
  <c r="K129" i="1"/>
  <c r="O129" i="1" s="1"/>
  <c r="L129" i="1"/>
  <c r="C599" i="1"/>
  <c r="F599" i="1"/>
  <c r="E600" i="1"/>
  <c r="E1600" i="1" l="1"/>
  <c r="F1600" i="1" s="1"/>
  <c r="C1601" i="1"/>
  <c r="E1601" i="1"/>
  <c r="F1601" i="1" s="1"/>
  <c r="B1602" i="1"/>
  <c r="D1602" i="1" s="1"/>
  <c r="M129" i="1"/>
  <c r="C600" i="1"/>
  <c r="F600" i="1"/>
  <c r="E601" i="1"/>
  <c r="C1602" i="1" l="1"/>
  <c r="B1603" i="1"/>
  <c r="D1603" i="1" s="1"/>
  <c r="N129" i="1"/>
  <c r="G130" i="1" s="1"/>
  <c r="C601" i="1"/>
  <c r="E602" i="1"/>
  <c r="F601" i="1"/>
  <c r="B1604" i="1" l="1"/>
  <c r="D1604" i="1" s="1"/>
  <c r="C1603" i="1"/>
  <c r="E1603" i="1"/>
  <c r="F1603" i="1" s="1"/>
  <c r="E1602" i="1"/>
  <c r="F1602" i="1" s="1"/>
  <c r="H130" i="1"/>
  <c r="I130" i="1" s="1"/>
  <c r="C602" i="1"/>
  <c r="F602" i="1"/>
  <c r="E603" i="1"/>
  <c r="B1605" i="1" l="1"/>
  <c r="D1605" i="1" s="1"/>
  <c r="C1604" i="1"/>
  <c r="E1604" i="1"/>
  <c r="F1604" i="1" s="1"/>
  <c r="J130" i="1"/>
  <c r="C603" i="1"/>
  <c r="F603" i="1"/>
  <c r="E604" i="1"/>
  <c r="E1605" i="1" l="1"/>
  <c r="F1605" i="1" s="1"/>
  <c r="B1606" i="1"/>
  <c r="D1606" i="1" s="1"/>
  <c r="C1605" i="1"/>
  <c r="K130" i="1"/>
  <c r="O130" i="1" s="1"/>
  <c r="L130" i="1"/>
  <c r="C604" i="1"/>
  <c r="E605" i="1"/>
  <c r="F604" i="1"/>
  <c r="C1606" i="1" l="1"/>
  <c r="E1606" i="1"/>
  <c r="F1606" i="1" s="1"/>
  <c r="B1607" i="1"/>
  <c r="D1607" i="1" s="1"/>
  <c r="M130" i="1"/>
  <c r="C605" i="1"/>
  <c r="E606" i="1"/>
  <c r="F605" i="1"/>
  <c r="C1607" i="1" l="1"/>
  <c r="E1607" i="1"/>
  <c r="F1607" i="1" s="1"/>
  <c r="B1608" i="1"/>
  <c r="D1608" i="1" s="1"/>
  <c r="N130" i="1"/>
  <c r="G131" i="1" s="1"/>
  <c r="C606" i="1"/>
  <c r="E607" i="1"/>
  <c r="F606" i="1"/>
  <c r="C1608" i="1" l="1"/>
  <c r="E1608" i="1"/>
  <c r="F1608" i="1" s="1"/>
  <c r="B1609" i="1"/>
  <c r="D1609" i="1" s="1"/>
  <c r="H131" i="1"/>
  <c r="I131" i="1" s="1"/>
  <c r="C607" i="1"/>
  <c r="E608" i="1"/>
  <c r="F607" i="1"/>
  <c r="E1609" i="1" l="1"/>
  <c r="F1609" i="1" s="1"/>
  <c r="B1610" i="1"/>
  <c r="D1610" i="1" s="1"/>
  <c r="C1609" i="1"/>
  <c r="J131" i="1"/>
  <c r="C608" i="1"/>
  <c r="E609" i="1"/>
  <c r="F608" i="1"/>
  <c r="E1610" i="1" l="1"/>
  <c r="F1610" i="1" s="1"/>
  <c r="B1611" i="1"/>
  <c r="D1611" i="1" s="1"/>
  <c r="C1610" i="1"/>
  <c r="K131" i="1"/>
  <c r="O131" i="1" s="1"/>
  <c r="L131" i="1"/>
  <c r="C609" i="1"/>
  <c r="F609" i="1"/>
  <c r="E610" i="1"/>
  <c r="B1612" i="1" l="1"/>
  <c r="D1612" i="1" s="1"/>
  <c r="C1611" i="1"/>
  <c r="M131" i="1"/>
  <c r="N131" i="1" s="1"/>
  <c r="G132" i="1" s="1"/>
  <c r="C610" i="1"/>
  <c r="F610" i="1"/>
  <c r="E611" i="1"/>
  <c r="E1611" i="1" l="1"/>
  <c r="F1611" i="1" s="1"/>
  <c r="B1613" i="1"/>
  <c r="D1613" i="1" s="1"/>
  <c r="C1612" i="1"/>
  <c r="H132" i="1"/>
  <c r="I132" i="1" s="1"/>
  <c r="C611" i="1"/>
  <c r="F611" i="1"/>
  <c r="E612" i="1"/>
  <c r="C1613" i="1" l="1"/>
  <c r="E1613" i="1"/>
  <c r="F1613" i="1" s="1"/>
  <c r="B1614" i="1"/>
  <c r="D1614" i="1" s="1"/>
  <c r="E1612" i="1"/>
  <c r="F1612" i="1" s="1"/>
  <c r="J132" i="1"/>
  <c r="C612" i="1"/>
  <c r="F612" i="1"/>
  <c r="E613" i="1"/>
  <c r="E1614" i="1" l="1"/>
  <c r="F1614" i="1" s="1"/>
  <c r="C1614" i="1"/>
  <c r="B1615" i="1"/>
  <c r="D1615" i="1" s="1"/>
  <c r="K132" i="1"/>
  <c r="O132" i="1" s="1"/>
  <c r="L132" i="1"/>
  <c r="C613" i="1"/>
  <c r="F613" i="1"/>
  <c r="E614" i="1"/>
  <c r="B1616" i="1" l="1"/>
  <c r="D1616" i="1" s="1"/>
  <c r="C1615" i="1"/>
  <c r="M132" i="1"/>
  <c r="N132" i="1" s="1"/>
  <c r="G133" i="1" s="1"/>
  <c r="C614" i="1"/>
  <c r="F614" i="1"/>
  <c r="E615" i="1"/>
  <c r="C1616" i="1" l="1"/>
  <c r="B1617" i="1"/>
  <c r="D1617" i="1" s="1"/>
  <c r="E1615" i="1"/>
  <c r="F1615" i="1" s="1"/>
  <c r="H133" i="1"/>
  <c r="I133" i="1" s="1"/>
  <c r="C615" i="1"/>
  <c r="F615" i="1"/>
  <c r="E616" i="1"/>
  <c r="E1616" i="1" l="1"/>
  <c r="F1616" i="1" s="1"/>
  <c r="C1617" i="1"/>
  <c r="E1617" i="1"/>
  <c r="F1617" i="1" s="1"/>
  <c r="B1618" i="1"/>
  <c r="D1618" i="1" s="1"/>
  <c r="J133" i="1"/>
  <c r="C616" i="1"/>
  <c r="F616" i="1"/>
  <c r="E617" i="1"/>
  <c r="B1619" i="1" l="1"/>
  <c r="D1619" i="1" s="1"/>
  <c r="C1618" i="1"/>
  <c r="E1618" i="1"/>
  <c r="F1618" i="1" s="1"/>
  <c r="K133" i="1"/>
  <c r="O133" i="1" s="1"/>
  <c r="L133" i="1"/>
  <c r="C617" i="1"/>
  <c r="E618" i="1"/>
  <c r="F617" i="1"/>
  <c r="E1619" i="1" l="1"/>
  <c r="F1619" i="1" s="1"/>
  <c r="B1620" i="1"/>
  <c r="D1620" i="1" s="1"/>
  <c r="C1619" i="1"/>
  <c r="M133" i="1"/>
  <c r="C618" i="1"/>
  <c r="E619" i="1"/>
  <c r="F618" i="1"/>
  <c r="C1620" i="1" l="1"/>
  <c r="E1620" i="1"/>
  <c r="F1620" i="1" s="1"/>
  <c r="B1621" i="1"/>
  <c r="D1621" i="1" s="1"/>
  <c r="N133" i="1"/>
  <c r="G134" i="1" s="1"/>
  <c r="C619" i="1"/>
  <c r="E620" i="1"/>
  <c r="F619" i="1"/>
  <c r="C1621" i="1" l="1"/>
  <c r="E1621" i="1"/>
  <c r="F1621" i="1" s="1"/>
  <c r="B1622" i="1"/>
  <c r="D1622" i="1" s="1"/>
  <c r="H134" i="1"/>
  <c r="I134" i="1" s="1"/>
  <c r="C620" i="1"/>
  <c r="E621" i="1"/>
  <c r="F620" i="1"/>
  <c r="E1622" i="1" l="1"/>
  <c r="F1622" i="1" s="1"/>
  <c r="B1623" i="1"/>
  <c r="D1623" i="1" s="1"/>
  <c r="C1622" i="1"/>
  <c r="J134" i="1"/>
  <c r="C621" i="1"/>
  <c r="F621" i="1"/>
  <c r="E622" i="1"/>
  <c r="C1623" i="1" l="1"/>
  <c r="B1624" i="1"/>
  <c r="D1624" i="1" s="1"/>
  <c r="K134" i="1"/>
  <c r="O134" i="1" s="1"/>
  <c r="L134" i="1"/>
  <c r="C622" i="1"/>
  <c r="E623" i="1"/>
  <c r="F622" i="1"/>
  <c r="E1624" i="1" l="1"/>
  <c r="F1624" i="1" s="1"/>
  <c r="B1625" i="1"/>
  <c r="D1625" i="1" s="1"/>
  <c r="C1624" i="1"/>
  <c r="E1623" i="1"/>
  <c r="F1623" i="1" s="1"/>
  <c r="M134" i="1"/>
  <c r="C623" i="1"/>
  <c r="F623" i="1"/>
  <c r="E624" i="1"/>
  <c r="C1625" i="1" l="1"/>
  <c r="B1626" i="1"/>
  <c r="D1626" i="1" s="1"/>
  <c r="N134" i="1"/>
  <c r="G135" i="1" s="1"/>
  <c r="C624" i="1"/>
  <c r="F624" i="1"/>
  <c r="E625" i="1"/>
  <c r="C1626" i="1" l="1"/>
  <c r="B1627" i="1"/>
  <c r="D1627" i="1" s="1"/>
  <c r="E1625" i="1"/>
  <c r="F1625" i="1" s="1"/>
  <c r="H135" i="1"/>
  <c r="I135" i="1" s="1"/>
  <c r="C625" i="1"/>
  <c r="E626" i="1"/>
  <c r="F625" i="1"/>
  <c r="B1628" i="1" l="1"/>
  <c r="D1628" i="1" s="1"/>
  <c r="C1627" i="1"/>
  <c r="E1627" i="1"/>
  <c r="F1627" i="1" s="1"/>
  <c r="E1626" i="1"/>
  <c r="F1626" i="1" s="1"/>
  <c r="J135" i="1"/>
  <c r="C626" i="1"/>
  <c r="E627" i="1"/>
  <c r="F626" i="1"/>
  <c r="C1628" i="1" l="1"/>
  <c r="E1628" i="1"/>
  <c r="F1628" i="1" s="1"/>
  <c r="B1629" i="1"/>
  <c r="D1629" i="1" s="1"/>
  <c r="K135" i="1"/>
  <c r="O135" i="1" s="1"/>
  <c r="L135" i="1"/>
  <c r="C627" i="1"/>
  <c r="E628" i="1"/>
  <c r="F627" i="1"/>
  <c r="B1630" i="1" l="1"/>
  <c r="D1630" i="1" s="1"/>
  <c r="C1629" i="1"/>
  <c r="E1629" i="1"/>
  <c r="F1629" i="1" s="1"/>
  <c r="M135" i="1"/>
  <c r="N135" i="1" s="1"/>
  <c r="G136" i="1" s="1"/>
  <c r="C628" i="1"/>
  <c r="E629" i="1"/>
  <c r="F628" i="1"/>
  <c r="C1630" i="1" l="1"/>
  <c r="B1631" i="1"/>
  <c r="D1631" i="1" s="1"/>
  <c r="H136" i="1"/>
  <c r="I136" i="1" s="1"/>
  <c r="C629" i="1"/>
  <c r="F629" i="1"/>
  <c r="E630" i="1"/>
  <c r="B1632" i="1" l="1"/>
  <c r="D1632" i="1" s="1"/>
  <c r="C1631" i="1"/>
  <c r="E1630" i="1"/>
  <c r="F1630" i="1" s="1"/>
  <c r="J136" i="1"/>
  <c r="C630" i="1"/>
  <c r="F630" i="1"/>
  <c r="E631" i="1"/>
  <c r="E1631" i="1" l="1"/>
  <c r="F1631" i="1" s="1"/>
  <c r="B1633" i="1"/>
  <c r="D1633" i="1" s="1"/>
  <c r="C1632" i="1"/>
  <c r="K136" i="1"/>
  <c r="O136" i="1" s="1"/>
  <c r="L136" i="1"/>
  <c r="C631" i="1"/>
  <c r="E632" i="1"/>
  <c r="F631" i="1"/>
  <c r="E1632" i="1" l="1"/>
  <c r="F1632" i="1" s="1"/>
  <c r="E1633" i="1"/>
  <c r="F1633" i="1" s="1"/>
  <c r="B1634" i="1"/>
  <c r="D1634" i="1" s="1"/>
  <c r="C1633" i="1"/>
  <c r="M136" i="1"/>
  <c r="C632" i="1"/>
  <c r="F632" i="1"/>
  <c r="E633" i="1"/>
  <c r="C1634" i="1" l="1"/>
  <c r="E1634" i="1"/>
  <c r="F1634" i="1" s="1"/>
  <c r="B1635" i="1"/>
  <c r="D1635" i="1" s="1"/>
  <c r="N136" i="1"/>
  <c r="G137" i="1" s="1"/>
  <c r="C633" i="1"/>
  <c r="E634" i="1"/>
  <c r="F633" i="1"/>
  <c r="B1636" i="1" l="1"/>
  <c r="D1636" i="1" s="1"/>
  <c r="C1635" i="1"/>
  <c r="H137" i="1"/>
  <c r="I137" i="1" s="1"/>
  <c r="C634" i="1"/>
  <c r="E635" i="1"/>
  <c r="F634" i="1"/>
  <c r="B1637" i="1" l="1"/>
  <c r="D1637" i="1" s="1"/>
  <c r="C1636" i="1"/>
  <c r="E1635" i="1"/>
  <c r="F1635" i="1" s="1"/>
  <c r="J137" i="1"/>
  <c r="C635" i="1"/>
  <c r="E636" i="1"/>
  <c r="F635" i="1"/>
  <c r="E1636" i="1" l="1"/>
  <c r="F1636" i="1" s="1"/>
  <c r="E1637" i="1"/>
  <c r="F1637" i="1" s="1"/>
  <c r="C1637" i="1"/>
  <c r="B1638" i="1"/>
  <c r="D1638" i="1" s="1"/>
  <c r="K137" i="1"/>
  <c r="O137" i="1" s="1"/>
  <c r="L137" i="1"/>
  <c r="C636" i="1"/>
  <c r="E637" i="1"/>
  <c r="F636" i="1"/>
  <c r="B1639" i="1" l="1"/>
  <c r="D1639" i="1" s="1"/>
  <c r="C1638" i="1"/>
  <c r="M137" i="1"/>
  <c r="C637" i="1"/>
  <c r="F637" i="1"/>
  <c r="E638" i="1"/>
  <c r="E1639" i="1" l="1"/>
  <c r="F1639" i="1" s="1"/>
  <c r="C1639" i="1"/>
  <c r="B1640" i="1"/>
  <c r="D1640" i="1" s="1"/>
  <c r="E1638" i="1"/>
  <c r="F1638" i="1" s="1"/>
  <c r="N137" i="1"/>
  <c r="G138" i="1" s="1"/>
  <c r="C638" i="1"/>
  <c r="E639" i="1"/>
  <c r="F638" i="1"/>
  <c r="C1640" i="1" l="1"/>
  <c r="B1641" i="1"/>
  <c r="D1641" i="1" s="1"/>
  <c r="E1640" i="1"/>
  <c r="F1640" i="1" s="1"/>
  <c r="H138" i="1"/>
  <c r="I138" i="1" s="1"/>
  <c r="C639" i="1"/>
  <c r="F639" i="1"/>
  <c r="E640" i="1"/>
  <c r="E1641" i="1" l="1"/>
  <c r="F1641" i="1" s="1"/>
  <c r="B1642" i="1"/>
  <c r="D1642" i="1" s="1"/>
  <c r="C1641" i="1"/>
  <c r="J138" i="1"/>
  <c r="C640" i="1"/>
  <c r="F640" i="1"/>
  <c r="E641" i="1"/>
  <c r="C1642" i="1" l="1"/>
  <c r="E1642" i="1"/>
  <c r="F1642" i="1" s="1"/>
  <c r="B1643" i="1"/>
  <c r="D1643" i="1" s="1"/>
  <c r="K138" i="1"/>
  <c r="O138" i="1" s="1"/>
  <c r="L138" i="1"/>
  <c r="C641" i="1"/>
  <c r="E642" i="1"/>
  <c r="F641" i="1"/>
  <c r="B1644" i="1" l="1"/>
  <c r="D1644" i="1" s="1"/>
  <c r="C1643" i="1"/>
  <c r="M138" i="1"/>
  <c r="C642" i="1"/>
  <c r="F642" i="1"/>
  <c r="E643" i="1"/>
  <c r="C1644" i="1" l="1"/>
  <c r="E1644" i="1"/>
  <c r="F1644" i="1" s="1"/>
  <c r="B1645" i="1"/>
  <c r="D1645" i="1" s="1"/>
  <c r="E1643" i="1"/>
  <c r="F1643" i="1" s="1"/>
  <c r="N138" i="1"/>
  <c r="G139" i="1" s="1"/>
  <c r="C643" i="1"/>
  <c r="E644" i="1"/>
  <c r="F643" i="1"/>
  <c r="C1645" i="1" l="1"/>
  <c r="B1646" i="1"/>
  <c r="D1646" i="1" s="1"/>
  <c r="H139" i="1"/>
  <c r="I139" i="1" s="1"/>
  <c r="C644" i="1"/>
  <c r="E645" i="1"/>
  <c r="F644" i="1"/>
  <c r="B1647" i="1" l="1"/>
  <c r="D1647" i="1" s="1"/>
  <c r="C1646" i="1"/>
  <c r="E1645" i="1"/>
  <c r="F1645" i="1" s="1"/>
  <c r="J139" i="1"/>
  <c r="C645" i="1"/>
  <c r="F645" i="1"/>
  <c r="E646" i="1"/>
  <c r="B1648" i="1" l="1"/>
  <c r="D1648" i="1" s="1"/>
  <c r="C1647" i="1"/>
  <c r="E1646" i="1"/>
  <c r="F1646" i="1" s="1"/>
  <c r="K139" i="1"/>
  <c r="O139" i="1" s="1"/>
  <c r="L139" i="1"/>
  <c r="C646" i="1"/>
  <c r="F646" i="1"/>
  <c r="E647" i="1"/>
  <c r="E1647" i="1" l="1"/>
  <c r="F1647" i="1" s="1"/>
  <c r="C1648" i="1"/>
  <c r="E1648" i="1"/>
  <c r="F1648" i="1" s="1"/>
  <c r="B1649" i="1"/>
  <c r="D1649" i="1" s="1"/>
  <c r="M139" i="1"/>
  <c r="C647" i="1"/>
  <c r="E648" i="1"/>
  <c r="F647" i="1"/>
  <c r="E1649" i="1" l="1"/>
  <c r="F1649" i="1" s="1"/>
  <c r="B1650" i="1"/>
  <c r="D1650" i="1" s="1"/>
  <c r="C1649" i="1"/>
  <c r="N139" i="1"/>
  <c r="G140" i="1" s="1"/>
  <c r="C648" i="1"/>
  <c r="E649" i="1"/>
  <c r="F648" i="1"/>
  <c r="B1651" i="1" l="1"/>
  <c r="D1651" i="1" s="1"/>
  <c r="C1650" i="1"/>
  <c r="H140" i="1"/>
  <c r="I140" i="1" s="1"/>
  <c r="C649" i="1"/>
  <c r="E650" i="1"/>
  <c r="F649" i="1"/>
  <c r="E1650" i="1" l="1"/>
  <c r="F1650" i="1" s="1"/>
  <c r="B1652" i="1"/>
  <c r="D1652" i="1" s="1"/>
  <c r="C1651" i="1"/>
  <c r="J140" i="1"/>
  <c r="C650" i="1"/>
  <c r="E651" i="1"/>
  <c r="F650" i="1"/>
  <c r="C1652" i="1" l="1"/>
  <c r="E1652" i="1"/>
  <c r="F1652" i="1" s="1"/>
  <c r="B1653" i="1"/>
  <c r="D1653" i="1" s="1"/>
  <c r="E1651" i="1"/>
  <c r="F1651" i="1" s="1"/>
  <c r="K140" i="1"/>
  <c r="O140" i="1" s="1"/>
  <c r="L140" i="1"/>
  <c r="C651" i="1"/>
  <c r="E652" i="1"/>
  <c r="F651" i="1"/>
  <c r="C1653" i="1" l="1"/>
  <c r="E1653" i="1"/>
  <c r="F1653" i="1" s="1"/>
  <c r="B1654" i="1"/>
  <c r="D1654" i="1" s="1"/>
  <c r="M140" i="1"/>
  <c r="C652" i="1"/>
  <c r="E653" i="1"/>
  <c r="F652" i="1"/>
  <c r="C1654" i="1" l="1"/>
  <c r="B1655" i="1"/>
  <c r="D1655" i="1" s="1"/>
  <c r="N140" i="1"/>
  <c r="G141" i="1" s="1"/>
  <c r="C653" i="1"/>
  <c r="F653" i="1"/>
  <c r="E654" i="1"/>
  <c r="C1655" i="1" l="1"/>
  <c r="E1655" i="1"/>
  <c r="F1655" i="1" s="1"/>
  <c r="B1656" i="1"/>
  <c r="D1656" i="1" s="1"/>
  <c r="E1654" i="1"/>
  <c r="F1654" i="1" s="1"/>
  <c r="H141" i="1"/>
  <c r="I141" i="1" s="1"/>
  <c r="C654" i="1"/>
  <c r="F654" i="1"/>
  <c r="E655" i="1"/>
  <c r="C1656" i="1" l="1"/>
  <c r="E1656" i="1"/>
  <c r="F1656" i="1" s="1"/>
  <c r="B1657" i="1"/>
  <c r="D1657" i="1" s="1"/>
  <c r="J141" i="1"/>
  <c r="C655" i="1"/>
  <c r="F655" i="1"/>
  <c r="E656" i="1"/>
  <c r="B1658" i="1" l="1"/>
  <c r="D1658" i="1" s="1"/>
  <c r="C1657" i="1"/>
  <c r="E1657" i="1"/>
  <c r="F1657" i="1" s="1"/>
  <c r="K141" i="1"/>
  <c r="O141" i="1" s="1"/>
  <c r="L141" i="1"/>
  <c r="C656" i="1"/>
  <c r="F656" i="1"/>
  <c r="E657" i="1"/>
  <c r="B1659" i="1" l="1"/>
  <c r="D1659" i="1" s="1"/>
  <c r="C1658" i="1"/>
  <c r="M141" i="1"/>
  <c r="C657" i="1"/>
  <c r="F657" i="1"/>
  <c r="E658" i="1"/>
  <c r="E1658" i="1" l="1"/>
  <c r="F1658" i="1" s="1"/>
  <c r="B1660" i="1"/>
  <c r="D1660" i="1" s="1"/>
  <c r="C1659" i="1"/>
  <c r="N141" i="1"/>
  <c r="G142" i="1" s="1"/>
  <c r="C658" i="1"/>
  <c r="E659" i="1"/>
  <c r="F658" i="1"/>
  <c r="C1660" i="1" l="1"/>
  <c r="B1661" i="1"/>
  <c r="D1661" i="1" s="1"/>
  <c r="E1659" i="1"/>
  <c r="F1659" i="1" s="1"/>
  <c r="H142" i="1"/>
  <c r="I142" i="1" s="1"/>
  <c r="C659" i="1"/>
  <c r="E660" i="1"/>
  <c r="F659" i="1"/>
  <c r="E1661" i="1" l="1"/>
  <c r="F1661" i="1" s="1"/>
  <c r="C1661" i="1"/>
  <c r="B1662" i="1"/>
  <c r="D1662" i="1" s="1"/>
  <c r="E1660" i="1"/>
  <c r="F1660" i="1" s="1"/>
  <c r="J142" i="1"/>
  <c r="C660" i="1"/>
  <c r="E661" i="1"/>
  <c r="F660" i="1"/>
  <c r="B1663" i="1" l="1"/>
  <c r="D1663" i="1" s="1"/>
  <c r="C1662" i="1"/>
  <c r="K142" i="1"/>
  <c r="O142" i="1" s="1"/>
  <c r="L142" i="1"/>
  <c r="C661" i="1"/>
  <c r="E662" i="1"/>
  <c r="F661" i="1"/>
  <c r="E1662" i="1" l="1"/>
  <c r="F1662" i="1" s="1"/>
  <c r="B1664" i="1"/>
  <c r="D1664" i="1" s="1"/>
  <c r="C1663" i="1"/>
  <c r="M142" i="1"/>
  <c r="C662" i="1"/>
  <c r="E663" i="1"/>
  <c r="F662" i="1"/>
  <c r="B1665" i="1" l="1"/>
  <c r="D1665" i="1" s="1"/>
  <c r="C1664" i="1"/>
  <c r="E1664" i="1"/>
  <c r="F1664" i="1" s="1"/>
  <c r="E1663" i="1"/>
  <c r="F1663" i="1" s="1"/>
  <c r="N142" i="1"/>
  <c r="G143" i="1" s="1"/>
  <c r="C663" i="1"/>
  <c r="E664" i="1"/>
  <c r="F663" i="1"/>
  <c r="C1665" i="1" l="1"/>
  <c r="E1665" i="1"/>
  <c r="F1665" i="1" s="1"/>
  <c r="B1666" i="1"/>
  <c r="D1666" i="1" s="1"/>
  <c r="H143" i="1"/>
  <c r="I143" i="1" s="1"/>
  <c r="C664" i="1"/>
  <c r="F664" i="1"/>
  <c r="E665" i="1"/>
  <c r="C1666" i="1" l="1"/>
  <c r="B1667" i="1"/>
  <c r="D1667" i="1" s="1"/>
  <c r="J143" i="1"/>
  <c r="C665" i="1"/>
  <c r="E666" i="1"/>
  <c r="F665" i="1"/>
  <c r="B1668" i="1" l="1"/>
  <c r="D1668" i="1" s="1"/>
  <c r="C1667" i="1"/>
  <c r="E1666" i="1"/>
  <c r="F1666" i="1" s="1"/>
  <c r="K143" i="1"/>
  <c r="O143" i="1" s="1"/>
  <c r="L143" i="1"/>
  <c r="C666" i="1"/>
  <c r="F666" i="1"/>
  <c r="E667" i="1"/>
  <c r="B1669" i="1" l="1"/>
  <c r="D1669" i="1" s="1"/>
  <c r="C1668" i="1"/>
  <c r="E1667" i="1"/>
  <c r="F1667" i="1" s="1"/>
  <c r="M143" i="1"/>
  <c r="C667" i="1"/>
  <c r="E668" i="1"/>
  <c r="F667" i="1"/>
  <c r="E1668" i="1" l="1"/>
  <c r="F1668" i="1" s="1"/>
  <c r="C1669" i="1"/>
  <c r="E1669" i="1"/>
  <c r="F1669" i="1" s="1"/>
  <c r="B1670" i="1"/>
  <c r="D1670" i="1" s="1"/>
  <c r="N143" i="1"/>
  <c r="G144" i="1" s="1"/>
  <c r="C668" i="1"/>
  <c r="F668" i="1"/>
  <c r="E669" i="1"/>
  <c r="B1671" i="1" l="1"/>
  <c r="D1671" i="1" s="1"/>
  <c r="C1670" i="1"/>
  <c r="E1670" i="1"/>
  <c r="F1670" i="1" s="1"/>
  <c r="H144" i="1"/>
  <c r="I144" i="1" s="1"/>
  <c r="C669" i="1"/>
  <c r="E670" i="1"/>
  <c r="F669" i="1"/>
  <c r="B1672" i="1" l="1"/>
  <c r="D1672" i="1" s="1"/>
  <c r="C1671" i="1"/>
  <c r="J144" i="1"/>
  <c r="C670" i="1"/>
  <c r="F670" i="1"/>
  <c r="E671" i="1"/>
  <c r="B1673" i="1" l="1"/>
  <c r="D1673" i="1" s="1"/>
  <c r="C1672" i="1"/>
  <c r="E1671" i="1"/>
  <c r="F1671" i="1" s="1"/>
  <c r="K144" i="1"/>
  <c r="O144" i="1" s="1"/>
  <c r="L144" i="1"/>
  <c r="C671" i="1"/>
  <c r="F671" i="1"/>
  <c r="E672" i="1"/>
  <c r="B1674" i="1" l="1"/>
  <c r="D1674" i="1" s="1"/>
  <c r="C1673" i="1"/>
  <c r="E1672" i="1"/>
  <c r="F1672" i="1" s="1"/>
  <c r="M144" i="1"/>
  <c r="C672" i="1"/>
  <c r="E673" i="1"/>
  <c r="F672" i="1"/>
  <c r="B1675" i="1" l="1"/>
  <c r="D1675" i="1" s="1"/>
  <c r="C1674" i="1"/>
  <c r="E1674" i="1"/>
  <c r="F1674" i="1" s="1"/>
  <c r="E1673" i="1"/>
  <c r="F1673" i="1" s="1"/>
  <c r="N144" i="1"/>
  <c r="G145" i="1" s="1"/>
  <c r="C673" i="1"/>
  <c r="F673" i="1"/>
  <c r="E674" i="1"/>
  <c r="E1675" i="1" l="1"/>
  <c r="F1675" i="1" s="1"/>
  <c r="B1676" i="1"/>
  <c r="D1676" i="1" s="1"/>
  <c r="C1675" i="1"/>
  <c r="H145" i="1"/>
  <c r="I145" i="1" s="1"/>
  <c r="C674" i="1"/>
  <c r="E675" i="1"/>
  <c r="F674" i="1"/>
  <c r="B1677" i="1" l="1"/>
  <c r="D1677" i="1" s="1"/>
  <c r="C1676" i="1"/>
  <c r="E1676" i="1"/>
  <c r="F1676" i="1" s="1"/>
  <c r="J145" i="1"/>
  <c r="C675" i="1"/>
  <c r="F675" i="1"/>
  <c r="E676" i="1"/>
  <c r="C1677" i="1" l="1"/>
  <c r="E1677" i="1"/>
  <c r="F1677" i="1" s="1"/>
  <c r="B1678" i="1"/>
  <c r="D1678" i="1" s="1"/>
  <c r="L145" i="1"/>
  <c r="K145" i="1"/>
  <c r="O145" i="1" s="1"/>
  <c r="C676" i="1"/>
  <c r="F676" i="1"/>
  <c r="E677" i="1"/>
  <c r="C1678" i="1" l="1"/>
  <c r="E1678" i="1"/>
  <c r="F1678" i="1" s="1"/>
  <c r="B1679" i="1"/>
  <c r="D1679" i="1" s="1"/>
  <c r="M145" i="1"/>
  <c r="N145" i="1" s="1"/>
  <c r="G146" i="1" s="1"/>
  <c r="C677" i="1"/>
  <c r="F677" i="1"/>
  <c r="E678" i="1"/>
  <c r="B1680" i="1" l="1"/>
  <c r="D1680" i="1" s="1"/>
  <c r="C1679" i="1"/>
  <c r="H146" i="1"/>
  <c r="I146" i="1" s="1"/>
  <c r="C678" i="1"/>
  <c r="E679" i="1"/>
  <c r="F678" i="1"/>
  <c r="C1680" i="1" l="1"/>
  <c r="B1681" i="1"/>
  <c r="D1681" i="1" s="1"/>
  <c r="E1679" i="1"/>
  <c r="F1679" i="1" s="1"/>
  <c r="J146" i="1"/>
  <c r="C679" i="1"/>
  <c r="F679" i="1"/>
  <c r="E680" i="1"/>
  <c r="B1682" i="1" l="1"/>
  <c r="D1682" i="1" s="1"/>
  <c r="C1681" i="1"/>
  <c r="E1680" i="1"/>
  <c r="F1680" i="1" s="1"/>
  <c r="K146" i="1"/>
  <c r="O146" i="1" s="1"/>
  <c r="L146" i="1"/>
  <c r="C680" i="1"/>
  <c r="E681" i="1"/>
  <c r="F680" i="1"/>
  <c r="C1682" i="1" l="1"/>
  <c r="B1683" i="1"/>
  <c r="D1683" i="1" s="1"/>
  <c r="E1681" i="1"/>
  <c r="F1681" i="1" s="1"/>
  <c r="M146" i="1"/>
  <c r="C681" i="1"/>
  <c r="F681" i="1"/>
  <c r="E682" i="1"/>
  <c r="C1683" i="1" l="1"/>
  <c r="E1683" i="1"/>
  <c r="F1683" i="1" s="1"/>
  <c r="B1684" i="1"/>
  <c r="D1684" i="1" s="1"/>
  <c r="E1682" i="1"/>
  <c r="F1682" i="1" s="1"/>
  <c r="N146" i="1"/>
  <c r="G147" i="1" s="1"/>
  <c r="C682" i="1"/>
  <c r="E683" i="1"/>
  <c r="F682" i="1"/>
  <c r="E1684" i="1" l="1"/>
  <c r="F1684" i="1" s="1"/>
  <c r="B1685" i="1"/>
  <c r="D1685" i="1" s="1"/>
  <c r="C1684" i="1"/>
  <c r="H147" i="1"/>
  <c r="I147" i="1" s="1"/>
  <c r="C683" i="1"/>
  <c r="E684" i="1"/>
  <c r="F683" i="1"/>
  <c r="C1685" i="1" l="1"/>
  <c r="E1685" i="1"/>
  <c r="F1685" i="1" s="1"/>
  <c r="B1686" i="1"/>
  <c r="D1686" i="1" s="1"/>
  <c r="J147" i="1"/>
  <c r="C684" i="1"/>
  <c r="E685" i="1"/>
  <c r="F684" i="1"/>
  <c r="E1686" i="1" l="1"/>
  <c r="F1686" i="1" s="1"/>
  <c r="B1687" i="1"/>
  <c r="D1687" i="1" s="1"/>
  <c r="C1686" i="1"/>
  <c r="K147" i="1"/>
  <c r="O147" i="1" s="1"/>
  <c r="L147" i="1"/>
  <c r="C685" i="1"/>
  <c r="E686" i="1"/>
  <c r="F685" i="1"/>
  <c r="B1688" i="1" l="1"/>
  <c r="D1688" i="1" s="1"/>
  <c r="C1687" i="1"/>
  <c r="E1687" i="1"/>
  <c r="F1687" i="1" s="1"/>
  <c r="M147" i="1"/>
  <c r="C686" i="1"/>
  <c r="F686" i="1"/>
  <c r="E687" i="1"/>
  <c r="B1689" i="1" l="1"/>
  <c r="D1689" i="1" s="1"/>
  <c r="C1688" i="1"/>
  <c r="N147" i="1"/>
  <c r="G148" i="1" s="1"/>
  <c r="C687" i="1"/>
  <c r="E688" i="1"/>
  <c r="F687" i="1"/>
  <c r="E1688" i="1" l="1"/>
  <c r="F1688" i="1" s="1"/>
  <c r="E1689" i="1"/>
  <c r="F1689" i="1" s="1"/>
  <c r="B1690" i="1"/>
  <c r="D1690" i="1" s="1"/>
  <c r="C1689" i="1"/>
  <c r="H148" i="1"/>
  <c r="I148" i="1" s="1"/>
  <c r="C688" i="1"/>
  <c r="F688" i="1"/>
  <c r="E689" i="1"/>
  <c r="C1690" i="1" l="1"/>
  <c r="B1691" i="1"/>
  <c r="D1691" i="1" s="1"/>
  <c r="J148" i="1"/>
  <c r="C689" i="1"/>
  <c r="E690" i="1"/>
  <c r="F689" i="1"/>
  <c r="E1690" i="1" l="1"/>
  <c r="F1690" i="1" s="1"/>
  <c r="B1692" i="1"/>
  <c r="D1692" i="1" s="1"/>
  <c r="C1691" i="1"/>
  <c r="K148" i="1"/>
  <c r="O148" i="1" s="1"/>
  <c r="L148" i="1"/>
  <c r="C690" i="1"/>
  <c r="E691" i="1"/>
  <c r="F690" i="1"/>
  <c r="E1692" i="1" l="1"/>
  <c r="F1692" i="1" s="1"/>
  <c r="C1692" i="1"/>
  <c r="B1693" i="1"/>
  <c r="D1693" i="1" s="1"/>
  <c r="E1691" i="1"/>
  <c r="F1691" i="1" s="1"/>
  <c r="M148" i="1"/>
  <c r="C691" i="1"/>
  <c r="F691" i="1"/>
  <c r="E692" i="1"/>
  <c r="C1693" i="1" l="1"/>
  <c r="E1693" i="1"/>
  <c r="F1693" i="1" s="1"/>
  <c r="B1694" i="1"/>
  <c r="D1694" i="1" s="1"/>
  <c r="N148" i="1"/>
  <c r="G149" i="1" s="1"/>
  <c r="C692" i="1"/>
  <c r="E693" i="1"/>
  <c r="F692" i="1"/>
  <c r="C1694" i="1" l="1"/>
  <c r="E1694" i="1"/>
  <c r="F1694" i="1" s="1"/>
  <c r="B1695" i="1"/>
  <c r="D1695" i="1" s="1"/>
  <c r="H149" i="1"/>
  <c r="I149" i="1" s="1"/>
  <c r="C693" i="1"/>
  <c r="F693" i="1"/>
  <c r="E694" i="1"/>
  <c r="B1696" i="1" l="1"/>
  <c r="D1696" i="1" s="1"/>
  <c r="C1695" i="1"/>
  <c r="J149" i="1"/>
  <c r="C694" i="1"/>
  <c r="E695" i="1"/>
  <c r="F694" i="1"/>
  <c r="B1697" i="1" l="1"/>
  <c r="D1697" i="1" s="1"/>
  <c r="C1696" i="1"/>
  <c r="E1696" i="1"/>
  <c r="F1696" i="1" s="1"/>
  <c r="E1695" i="1"/>
  <c r="F1695" i="1" s="1"/>
  <c r="K149" i="1"/>
  <c r="O149" i="1" s="1"/>
  <c r="L149" i="1"/>
  <c r="C695" i="1"/>
  <c r="E696" i="1"/>
  <c r="F695" i="1"/>
  <c r="C1697" i="1" l="1"/>
  <c r="E1697" i="1"/>
  <c r="F1697" i="1" s="1"/>
  <c r="B1698" i="1"/>
  <c r="D1698" i="1" s="1"/>
  <c r="M149" i="1"/>
  <c r="C696" i="1"/>
  <c r="E697" i="1"/>
  <c r="F696" i="1"/>
  <c r="E1698" i="1" l="1"/>
  <c r="F1698" i="1" s="1"/>
  <c r="B1699" i="1"/>
  <c r="D1699" i="1" s="1"/>
  <c r="C1698" i="1"/>
  <c r="N149" i="1"/>
  <c r="G150" i="1" s="1"/>
  <c r="C697" i="1"/>
  <c r="F697" i="1"/>
  <c r="E698" i="1"/>
  <c r="B1700" i="1" l="1"/>
  <c r="D1700" i="1" s="1"/>
  <c r="C1699" i="1"/>
  <c r="E1699" i="1"/>
  <c r="F1699" i="1" s="1"/>
  <c r="H150" i="1"/>
  <c r="I150" i="1" s="1"/>
  <c r="C698" i="1"/>
  <c r="F698" i="1"/>
  <c r="E699" i="1"/>
  <c r="C1700" i="1" l="1"/>
  <c r="B1701" i="1"/>
  <c r="D1701" i="1" s="1"/>
  <c r="J150" i="1"/>
  <c r="C699" i="1"/>
  <c r="E700" i="1"/>
  <c r="F699" i="1"/>
  <c r="E1701" i="1" l="1"/>
  <c r="F1701" i="1" s="1"/>
  <c r="B1702" i="1"/>
  <c r="D1702" i="1" s="1"/>
  <c r="C1701" i="1"/>
  <c r="E1700" i="1"/>
  <c r="F1700" i="1" s="1"/>
  <c r="K150" i="1"/>
  <c r="O150" i="1" s="1"/>
  <c r="L150" i="1"/>
  <c r="C700" i="1"/>
  <c r="E701" i="1"/>
  <c r="F700" i="1"/>
  <c r="B1703" i="1" l="1"/>
  <c r="D1703" i="1" s="1"/>
  <c r="E1702" i="1"/>
  <c r="F1702" i="1" s="1"/>
  <c r="C1702" i="1"/>
  <c r="M150" i="1"/>
  <c r="C701" i="1"/>
  <c r="E702" i="1"/>
  <c r="F701" i="1"/>
  <c r="C1703" i="1" l="1"/>
  <c r="E1703" i="1"/>
  <c r="F1703" i="1" s="1"/>
  <c r="B1704" i="1"/>
  <c r="D1704" i="1" s="1"/>
  <c r="N150" i="1"/>
  <c r="G151" i="1" s="1"/>
  <c r="H151" i="1" s="1"/>
  <c r="I151" i="1" s="1"/>
  <c r="C702" i="1"/>
  <c r="E703" i="1"/>
  <c r="F702" i="1"/>
  <c r="E1704" i="1" l="1"/>
  <c r="F1704" i="1" s="1"/>
  <c r="B1705" i="1"/>
  <c r="D1705" i="1" s="1"/>
  <c r="C1704" i="1"/>
  <c r="J151" i="1"/>
  <c r="C703" i="1"/>
  <c r="E704" i="1"/>
  <c r="F703" i="1"/>
  <c r="C1705" i="1" l="1"/>
  <c r="B1706" i="1"/>
  <c r="D1706" i="1" s="1"/>
  <c r="E1705" i="1"/>
  <c r="F1705" i="1" s="1"/>
  <c r="K151" i="1"/>
  <c r="O151" i="1" s="1"/>
  <c r="L151" i="1"/>
  <c r="C704" i="1"/>
  <c r="E705" i="1"/>
  <c r="F704" i="1"/>
  <c r="E1706" i="1" l="1"/>
  <c r="F1706" i="1" s="1"/>
  <c r="C1706" i="1"/>
  <c r="B1707" i="1"/>
  <c r="D1707" i="1" s="1"/>
  <c r="M151" i="1"/>
  <c r="C705" i="1"/>
  <c r="E706" i="1"/>
  <c r="F705" i="1"/>
  <c r="B1708" i="1" l="1"/>
  <c r="D1708" i="1" s="1"/>
  <c r="C1707" i="1"/>
  <c r="N151" i="1"/>
  <c r="G152" i="1" s="1"/>
  <c r="C706" i="1"/>
  <c r="E707" i="1"/>
  <c r="F706" i="1"/>
  <c r="B1709" i="1" l="1"/>
  <c r="D1709" i="1" s="1"/>
  <c r="C1708" i="1"/>
  <c r="E1707" i="1"/>
  <c r="F1707" i="1" s="1"/>
  <c r="H152" i="1"/>
  <c r="I152" i="1" s="1"/>
  <c r="C707" i="1"/>
  <c r="F707" i="1"/>
  <c r="E708" i="1"/>
  <c r="C1709" i="1" l="1"/>
  <c r="E1709" i="1"/>
  <c r="F1709" i="1" s="1"/>
  <c r="B1710" i="1"/>
  <c r="D1710" i="1" s="1"/>
  <c r="E1708" i="1"/>
  <c r="F1708" i="1" s="1"/>
  <c r="J152" i="1"/>
  <c r="C708" i="1"/>
  <c r="F708" i="1"/>
  <c r="E709" i="1"/>
  <c r="B1711" i="1" l="1"/>
  <c r="D1711" i="1" s="1"/>
  <c r="C1710" i="1"/>
  <c r="K152" i="1"/>
  <c r="O152" i="1" s="1"/>
  <c r="L152" i="1"/>
  <c r="C709" i="1"/>
  <c r="F709" i="1"/>
  <c r="E710" i="1"/>
  <c r="E1710" i="1" l="1"/>
  <c r="F1710" i="1" s="1"/>
  <c r="B1712" i="1"/>
  <c r="D1712" i="1" s="1"/>
  <c r="C1711" i="1"/>
  <c r="M152" i="1"/>
  <c r="C710" i="1"/>
  <c r="E711" i="1"/>
  <c r="F710" i="1"/>
  <c r="E1711" i="1" l="1"/>
  <c r="F1711" i="1" s="1"/>
  <c r="C1712" i="1"/>
  <c r="B1713" i="1"/>
  <c r="D1713" i="1" s="1"/>
  <c r="E1712" i="1"/>
  <c r="F1712" i="1" s="1"/>
  <c r="N152" i="1"/>
  <c r="G153" i="1" s="1"/>
  <c r="C711" i="1"/>
  <c r="F711" i="1"/>
  <c r="E712" i="1"/>
  <c r="B1714" i="1" l="1"/>
  <c r="D1714" i="1" s="1"/>
  <c r="C1713" i="1"/>
  <c r="H153" i="1"/>
  <c r="I153" i="1" s="1"/>
  <c r="C712" i="1"/>
  <c r="F712" i="1"/>
  <c r="E713" i="1"/>
  <c r="E1713" i="1" l="1"/>
  <c r="F1713" i="1" s="1"/>
  <c r="E1714" i="1"/>
  <c r="F1714" i="1" s="1"/>
  <c r="B1715" i="1"/>
  <c r="D1715" i="1" s="1"/>
  <c r="C1714" i="1"/>
  <c r="J153" i="1"/>
  <c r="C713" i="1"/>
  <c r="F713" i="1"/>
  <c r="E714" i="1"/>
  <c r="C1715" i="1" l="1"/>
  <c r="E1715" i="1"/>
  <c r="F1715" i="1" s="1"/>
  <c r="B1716" i="1"/>
  <c r="D1716" i="1" s="1"/>
  <c r="K153" i="1"/>
  <c r="O153" i="1" s="1"/>
  <c r="L153" i="1"/>
  <c r="C714" i="1"/>
  <c r="E715" i="1"/>
  <c r="F714" i="1"/>
  <c r="C1716" i="1" l="1"/>
  <c r="B1717" i="1"/>
  <c r="D1717" i="1" s="1"/>
  <c r="M153" i="1"/>
  <c r="C715" i="1"/>
  <c r="E716" i="1"/>
  <c r="F715" i="1"/>
  <c r="C1717" i="1" l="1"/>
  <c r="B1718" i="1"/>
  <c r="D1718" i="1" s="1"/>
  <c r="E1716" i="1"/>
  <c r="F1716" i="1" s="1"/>
  <c r="N153" i="1"/>
  <c r="G154" i="1" s="1"/>
  <c r="C716" i="1"/>
  <c r="E717" i="1"/>
  <c r="F716" i="1"/>
  <c r="C1718" i="1" l="1"/>
  <c r="E1718" i="1"/>
  <c r="F1718" i="1" s="1"/>
  <c r="B1719" i="1"/>
  <c r="D1719" i="1" s="1"/>
  <c r="E1717" i="1"/>
  <c r="F1717" i="1" s="1"/>
  <c r="H154" i="1"/>
  <c r="I154" i="1" s="1"/>
  <c r="C717" i="1"/>
  <c r="E718" i="1"/>
  <c r="F717" i="1"/>
  <c r="E1719" i="1" l="1"/>
  <c r="F1719" i="1" s="1"/>
  <c r="B1720" i="1"/>
  <c r="D1720" i="1" s="1"/>
  <c r="C1719" i="1"/>
  <c r="J154" i="1"/>
  <c r="C718" i="1"/>
  <c r="E719" i="1"/>
  <c r="F718" i="1"/>
  <c r="B1721" i="1" l="1"/>
  <c r="D1721" i="1" s="1"/>
  <c r="C1720" i="1"/>
  <c r="K154" i="1"/>
  <c r="O154" i="1" s="1"/>
  <c r="L154" i="1"/>
  <c r="C719" i="1"/>
  <c r="E720" i="1"/>
  <c r="F719" i="1"/>
  <c r="E1720" i="1" l="1"/>
  <c r="F1720" i="1" s="1"/>
  <c r="B1722" i="1"/>
  <c r="D1722" i="1" s="1"/>
  <c r="C1721" i="1"/>
  <c r="E1721" i="1"/>
  <c r="F1721" i="1" s="1"/>
  <c r="M154" i="1"/>
  <c r="C720" i="1"/>
  <c r="F720" i="1"/>
  <c r="E721" i="1"/>
  <c r="B1723" i="1" l="1"/>
  <c r="D1723" i="1" s="1"/>
  <c r="C1722" i="1"/>
  <c r="N154" i="1"/>
  <c r="G155" i="1" s="1"/>
  <c r="C721" i="1"/>
  <c r="E722" i="1"/>
  <c r="F721" i="1"/>
  <c r="B1724" i="1" l="1"/>
  <c r="D1724" i="1" s="1"/>
  <c r="C1723" i="1"/>
  <c r="E1722" i="1"/>
  <c r="F1722" i="1" s="1"/>
  <c r="H155" i="1"/>
  <c r="I155" i="1" s="1"/>
  <c r="C722" i="1"/>
  <c r="F722" i="1"/>
  <c r="E723" i="1"/>
  <c r="E1724" i="1" l="1"/>
  <c r="F1724" i="1" s="1"/>
  <c r="B1725" i="1"/>
  <c r="D1725" i="1" s="1"/>
  <c r="C1724" i="1"/>
  <c r="E1723" i="1"/>
  <c r="F1723" i="1" s="1"/>
  <c r="J155" i="1"/>
  <c r="C723" i="1"/>
  <c r="F723" i="1"/>
  <c r="E724" i="1"/>
  <c r="E1725" i="1" l="1"/>
  <c r="F1725" i="1" s="1"/>
  <c r="B1726" i="1"/>
  <c r="D1726" i="1" s="1"/>
  <c r="C1725" i="1"/>
  <c r="L155" i="1"/>
  <c r="K155" i="1"/>
  <c r="C724" i="1"/>
  <c r="F724" i="1"/>
  <c r="E725" i="1"/>
  <c r="B1727" i="1" l="1"/>
  <c r="D1727" i="1" s="1"/>
  <c r="C1726" i="1"/>
  <c r="M155" i="1"/>
  <c r="N155" i="1" s="1"/>
  <c r="G156" i="1" s="1"/>
  <c r="O155" i="1"/>
  <c r="C725" i="1"/>
  <c r="E726" i="1"/>
  <c r="F725" i="1"/>
  <c r="C1727" i="1" l="1"/>
  <c r="B1728" i="1"/>
  <c r="D1728" i="1" s="1"/>
  <c r="E1726" i="1"/>
  <c r="F1726" i="1" s="1"/>
  <c r="H156" i="1"/>
  <c r="I156" i="1" s="1"/>
  <c r="C726" i="1"/>
  <c r="E727" i="1"/>
  <c r="F726" i="1"/>
  <c r="B1729" i="1" l="1"/>
  <c r="D1729" i="1" s="1"/>
  <c r="C1728" i="1"/>
  <c r="E1728" i="1"/>
  <c r="F1728" i="1" s="1"/>
  <c r="E1727" i="1"/>
  <c r="F1727" i="1" s="1"/>
  <c r="J156" i="1"/>
  <c r="C727" i="1"/>
  <c r="E728" i="1"/>
  <c r="F727" i="1"/>
  <c r="B1730" i="1" l="1"/>
  <c r="D1730" i="1" s="1"/>
  <c r="C1729" i="1"/>
  <c r="E1729" i="1"/>
  <c r="F1729" i="1" s="1"/>
  <c r="K156" i="1"/>
  <c r="O156" i="1" s="1"/>
  <c r="L156" i="1"/>
  <c r="C728" i="1"/>
  <c r="F728" i="1"/>
  <c r="E729" i="1"/>
  <c r="B1731" i="1" l="1"/>
  <c r="D1731" i="1" s="1"/>
  <c r="C1730" i="1"/>
  <c r="E1730" i="1"/>
  <c r="F1730" i="1" s="1"/>
  <c r="M156" i="1"/>
  <c r="C729" i="1"/>
  <c r="E730" i="1"/>
  <c r="F729" i="1"/>
  <c r="C1731" i="1" l="1"/>
  <c r="E1731" i="1"/>
  <c r="F1731" i="1" s="1"/>
  <c r="B1732" i="1"/>
  <c r="D1732" i="1" s="1"/>
  <c r="N156" i="1"/>
  <c r="G157" i="1" s="1"/>
  <c r="C730" i="1"/>
  <c r="F730" i="1"/>
  <c r="E731" i="1"/>
  <c r="C1732" i="1" l="1"/>
  <c r="B1733" i="1"/>
  <c r="D1733" i="1" s="1"/>
  <c r="H157" i="1"/>
  <c r="I157" i="1" s="1"/>
  <c r="C731" i="1"/>
  <c r="F731" i="1"/>
  <c r="E732" i="1"/>
  <c r="E1733" i="1" l="1"/>
  <c r="F1733" i="1" s="1"/>
  <c r="B1734" i="1"/>
  <c r="D1734" i="1" s="1"/>
  <c r="C1733" i="1"/>
  <c r="E1732" i="1"/>
  <c r="F1732" i="1" s="1"/>
  <c r="J157" i="1"/>
  <c r="C732" i="1"/>
  <c r="F732" i="1"/>
  <c r="E733" i="1"/>
  <c r="C1734" i="1" l="1"/>
  <c r="E1734" i="1"/>
  <c r="F1734" i="1" s="1"/>
  <c r="B1735" i="1"/>
  <c r="D1735" i="1" s="1"/>
  <c r="K157" i="1"/>
  <c r="O157" i="1" s="1"/>
  <c r="L157" i="1"/>
  <c r="C733" i="1"/>
  <c r="F733" i="1"/>
  <c r="E734" i="1"/>
  <c r="C1735" i="1" l="1"/>
  <c r="B1736" i="1"/>
  <c r="D1736" i="1" s="1"/>
  <c r="M157" i="1"/>
  <c r="C734" i="1"/>
  <c r="E735" i="1"/>
  <c r="F734" i="1"/>
  <c r="B1737" i="1" l="1"/>
  <c r="D1737" i="1" s="1"/>
  <c r="C1736" i="1"/>
  <c r="E1735" i="1"/>
  <c r="F1735" i="1" s="1"/>
  <c r="N157" i="1"/>
  <c r="G158" i="1" s="1"/>
  <c r="C735" i="1"/>
  <c r="E736" i="1"/>
  <c r="F735" i="1"/>
  <c r="E1736" i="1" l="1"/>
  <c r="F1736" i="1" s="1"/>
  <c r="E1737" i="1"/>
  <c r="F1737" i="1" s="1"/>
  <c r="B1738" i="1"/>
  <c r="D1738" i="1" s="1"/>
  <c r="C1737" i="1"/>
  <c r="H158" i="1"/>
  <c r="I158" i="1" s="1"/>
  <c r="C736" i="1"/>
  <c r="F736" i="1"/>
  <c r="E737" i="1"/>
  <c r="B1739" i="1" l="1"/>
  <c r="D1739" i="1" s="1"/>
  <c r="C1738" i="1"/>
  <c r="J158" i="1"/>
  <c r="C737" i="1"/>
  <c r="F737" i="1"/>
  <c r="E738" i="1"/>
  <c r="B1740" i="1" l="1"/>
  <c r="D1740" i="1" s="1"/>
  <c r="C1739" i="1"/>
  <c r="E1738" i="1"/>
  <c r="F1738" i="1" s="1"/>
  <c r="K158" i="1"/>
  <c r="O158" i="1" s="1"/>
  <c r="L158" i="1"/>
  <c r="C738" i="1"/>
  <c r="E739" i="1"/>
  <c r="F738" i="1"/>
  <c r="E1739" i="1" l="1"/>
  <c r="F1739" i="1" s="1"/>
  <c r="C1740" i="1"/>
  <c r="B1741" i="1"/>
  <c r="D1741" i="1" s="1"/>
  <c r="M158" i="1"/>
  <c r="C739" i="1"/>
  <c r="F739" i="1"/>
  <c r="E740" i="1"/>
  <c r="E1740" i="1" l="1"/>
  <c r="F1740" i="1" s="1"/>
  <c r="C1741" i="1"/>
  <c r="E1741" i="1"/>
  <c r="F1741" i="1" s="1"/>
  <c r="B1742" i="1"/>
  <c r="D1742" i="1" s="1"/>
  <c r="N158" i="1"/>
  <c r="G159" i="1" s="1"/>
  <c r="C740" i="1"/>
  <c r="E741" i="1"/>
  <c r="F740" i="1"/>
  <c r="C1742" i="1" l="1"/>
  <c r="B1743" i="1"/>
  <c r="D1743" i="1" s="1"/>
  <c r="H159" i="1"/>
  <c r="I159" i="1" s="1"/>
  <c r="C741" i="1"/>
  <c r="F741" i="1"/>
  <c r="E742" i="1"/>
  <c r="E1742" i="1" l="1"/>
  <c r="F1742" i="1" s="1"/>
  <c r="E1743" i="1"/>
  <c r="F1743" i="1" s="1"/>
  <c r="B1744" i="1"/>
  <c r="D1744" i="1" s="1"/>
  <c r="C1743" i="1"/>
  <c r="J159" i="1"/>
  <c r="C742" i="1"/>
  <c r="E743" i="1"/>
  <c r="F742" i="1"/>
  <c r="C1744" i="1" l="1"/>
  <c r="B1745" i="1"/>
  <c r="D1745" i="1" s="1"/>
  <c r="K159" i="1"/>
  <c r="O159" i="1" s="1"/>
  <c r="L159" i="1"/>
  <c r="C743" i="1"/>
  <c r="E744" i="1"/>
  <c r="F743" i="1"/>
  <c r="B1746" i="1" l="1"/>
  <c r="D1746" i="1" s="1"/>
  <c r="E1745" i="1"/>
  <c r="F1745" i="1" s="1"/>
  <c r="C1745" i="1"/>
  <c r="E1744" i="1"/>
  <c r="F1744" i="1" s="1"/>
  <c r="M159" i="1"/>
  <c r="C744" i="1"/>
  <c r="E745" i="1"/>
  <c r="F744" i="1"/>
  <c r="C1746" i="1" l="1"/>
  <c r="B1747" i="1"/>
  <c r="D1747" i="1" s="1"/>
  <c r="N159" i="1"/>
  <c r="G160" i="1" s="1"/>
  <c r="C745" i="1"/>
  <c r="E746" i="1"/>
  <c r="F745" i="1"/>
  <c r="B1748" i="1" l="1"/>
  <c r="D1748" i="1" s="1"/>
  <c r="C1747" i="1"/>
  <c r="E1747" i="1"/>
  <c r="F1747" i="1" s="1"/>
  <c r="E1746" i="1"/>
  <c r="F1746" i="1" s="1"/>
  <c r="H160" i="1"/>
  <c r="I160" i="1" s="1"/>
  <c r="C746" i="1"/>
  <c r="E747" i="1"/>
  <c r="F746" i="1"/>
  <c r="B1749" i="1" l="1"/>
  <c r="D1749" i="1" s="1"/>
  <c r="C1748" i="1"/>
  <c r="J160" i="1"/>
  <c r="C747" i="1"/>
  <c r="E748" i="1"/>
  <c r="F747" i="1"/>
  <c r="E1748" i="1" l="1"/>
  <c r="F1748" i="1" s="1"/>
  <c r="E1749" i="1"/>
  <c r="F1749" i="1" s="1"/>
  <c r="C1749" i="1"/>
  <c r="B1750" i="1"/>
  <c r="D1750" i="1" s="1"/>
  <c r="K160" i="1"/>
  <c r="O160" i="1" s="1"/>
  <c r="L160" i="1"/>
  <c r="C748" i="1"/>
  <c r="F748" i="1"/>
  <c r="E749" i="1"/>
  <c r="C1750" i="1" l="1"/>
  <c r="E1750" i="1"/>
  <c r="F1750" i="1" s="1"/>
  <c r="B1751" i="1"/>
  <c r="D1751" i="1" s="1"/>
  <c r="M160" i="1"/>
  <c r="C749" i="1"/>
  <c r="F749" i="1"/>
  <c r="E750" i="1"/>
  <c r="C1751" i="1" l="1"/>
  <c r="E1751" i="1"/>
  <c r="F1751" i="1" s="1"/>
  <c r="B1752" i="1"/>
  <c r="D1752" i="1" s="1"/>
  <c r="N160" i="1"/>
  <c r="G161" i="1" s="1"/>
  <c r="C750" i="1"/>
  <c r="E751" i="1"/>
  <c r="F750" i="1"/>
  <c r="B1753" i="1" l="1"/>
  <c r="D1753" i="1" s="1"/>
  <c r="C1752" i="1"/>
  <c r="H161" i="1"/>
  <c r="I161" i="1" s="1"/>
  <c r="C751" i="1"/>
  <c r="F751" i="1"/>
  <c r="E752" i="1"/>
  <c r="E1752" i="1" l="1"/>
  <c r="F1752" i="1" s="1"/>
  <c r="E1753" i="1"/>
  <c r="F1753" i="1" s="1"/>
  <c r="B1754" i="1"/>
  <c r="D1754" i="1" s="1"/>
  <c r="C1753" i="1"/>
  <c r="J161" i="1"/>
  <c r="C752" i="1"/>
  <c r="E753" i="1"/>
  <c r="F752" i="1"/>
  <c r="C1754" i="1" l="1"/>
  <c r="B1755" i="1"/>
  <c r="D1755" i="1" s="1"/>
  <c r="E1754" i="1"/>
  <c r="F1754" i="1" s="1"/>
  <c r="K161" i="1"/>
  <c r="O161" i="1" s="1"/>
  <c r="L161" i="1"/>
  <c r="C753" i="1"/>
  <c r="E754" i="1"/>
  <c r="F753" i="1"/>
  <c r="C1755" i="1" l="1"/>
  <c r="B1756" i="1"/>
  <c r="D1756" i="1" s="1"/>
  <c r="M161" i="1"/>
  <c r="N161" i="1" s="1"/>
  <c r="G162" i="1" s="1"/>
  <c r="C754" i="1"/>
  <c r="E755" i="1"/>
  <c r="F754" i="1"/>
  <c r="E1756" i="1" l="1"/>
  <c r="F1756" i="1" s="1"/>
  <c r="B1757" i="1"/>
  <c r="D1757" i="1" s="1"/>
  <c r="C1756" i="1"/>
  <c r="E1755" i="1"/>
  <c r="F1755" i="1" s="1"/>
  <c r="H162" i="1"/>
  <c r="I162" i="1" s="1"/>
  <c r="C755" i="1"/>
  <c r="E756" i="1"/>
  <c r="F755" i="1"/>
  <c r="E1757" i="1" l="1"/>
  <c r="F1757" i="1" s="1"/>
  <c r="B1758" i="1"/>
  <c r="D1758" i="1" s="1"/>
  <c r="C1757" i="1"/>
  <c r="J162" i="1"/>
  <c r="C756" i="1"/>
  <c r="F756" i="1"/>
  <c r="E757" i="1"/>
  <c r="C1758" i="1" l="1"/>
  <c r="E1758" i="1"/>
  <c r="F1758" i="1" s="1"/>
  <c r="B1759" i="1"/>
  <c r="D1759" i="1" s="1"/>
  <c r="K162" i="1"/>
  <c r="O162" i="1" s="1"/>
  <c r="L162" i="1"/>
  <c r="C757" i="1"/>
  <c r="E758" i="1"/>
  <c r="F757" i="1"/>
  <c r="E1759" i="1" l="1"/>
  <c r="F1759" i="1" s="1"/>
  <c r="B1760" i="1"/>
  <c r="D1760" i="1" s="1"/>
  <c r="C1759" i="1"/>
  <c r="M162" i="1"/>
  <c r="C758" i="1"/>
  <c r="F758" i="1"/>
  <c r="E759" i="1"/>
  <c r="B1761" i="1" l="1"/>
  <c r="D1761" i="1" s="1"/>
  <c r="C1760" i="1"/>
  <c r="N162" i="1"/>
  <c r="G163" i="1" s="1"/>
  <c r="C759" i="1"/>
  <c r="E760" i="1"/>
  <c r="F759" i="1"/>
  <c r="E1760" i="1" l="1"/>
  <c r="F1760" i="1" s="1"/>
  <c r="C1761" i="1"/>
  <c r="E1761" i="1"/>
  <c r="F1761" i="1" s="1"/>
  <c r="B1762" i="1"/>
  <c r="D1762" i="1" s="1"/>
  <c r="H163" i="1"/>
  <c r="I163" i="1" s="1"/>
  <c r="C760" i="1"/>
  <c r="F760" i="1"/>
  <c r="E761" i="1"/>
  <c r="B1763" i="1" l="1"/>
  <c r="D1763" i="1" s="1"/>
  <c r="E1762" i="1"/>
  <c r="F1762" i="1" s="1"/>
  <c r="C1762" i="1"/>
  <c r="J163" i="1"/>
  <c r="C761" i="1"/>
  <c r="F761" i="1"/>
  <c r="E762" i="1"/>
  <c r="C1763" i="1" l="1"/>
  <c r="B1764" i="1"/>
  <c r="D1764" i="1" s="1"/>
  <c r="K163" i="1"/>
  <c r="O163" i="1" s="1"/>
  <c r="L163" i="1"/>
  <c r="C762" i="1"/>
  <c r="F762" i="1"/>
  <c r="E763" i="1"/>
  <c r="B1765" i="1" l="1"/>
  <c r="D1765" i="1" s="1"/>
  <c r="C1764" i="1"/>
  <c r="E1763" i="1"/>
  <c r="F1763" i="1" s="1"/>
  <c r="M163" i="1"/>
  <c r="C763" i="1"/>
  <c r="F763" i="1"/>
  <c r="E764" i="1"/>
  <c r="E1764" i="1" l="1"/>
  <c r="F1764" i="1" s="1"/>
  <c r="B1766" i="1"/>
  <c r="D1766" i="1" s="1"/>
  <c r="C1765" i="1"/>
  <c r="N163" i="1"/>
  <c r="G164" i="1" s="1"/>
  <c r="C764" i="1"/>
  <c r="E765" i="1"/>
  <c r="F764" i="1"/>
  <c r="B1767" i="1" l="1"/>
  <c r="D1767" i="1" s="1"/>
  <c r="C1766" i="1"/>
  <c r="E1765" i="1"/>
  <c r="F1765" i="1" s="1"/>
  <c r="H164" i="1"/>
  <c r="I164" i="1" s="1"/>
  <c r="C765" i="1"/>
  <c r="E766" i="1"/>
  <c r="F765" i="1"/>
  <c r="E1767" i="1" l="1"/>
  <c r="F1767" i="1" s="1"/>
  <c r="B1768" i="1"/>
  <c r="D1768" i="1" s="1"/>
  <c r="C1767" i="1"/>
  <c r="E1766" i="1"/>
  <c r="F1766" i="1" s="1"/>
  <c r="J164" i="1"/>
  <c r="C766" i="1"/>
  <c r="F766" i="1"/>
  <c r="E767" i="1"/>
  <c r="C1768" i="1" l="1"/>
  <c r="B1769" i="1"/>
  <c r="D1769" i="1" s="1"/>
  <c r="K164" i="1"/>
  <c r="O164" i="1" s="1"/>
  <c r="L164" i="1"/>
  <c r="C767" i="1"/>
  <c r="F767" i="1"/>
  <c r="E768" i="1"/>
  <c r="C1769" i="1" l="1"/>
  <c r="E1769" i="1"/>
  <c r="F1769" i="1" s="1"/>
  <c r="B1770" i="1"/>
  <c r="D1770" i="1" s="1"/>
  <c r="E1768" i="1"/>
  <c r="F1768" i="1" s="1"/>
  <c r="M164" i="1"/>
  <c r="C768" i="1"/>
  <c r="F768" i="1"/>
  <c r="E769" i="1"/>
  <c r="C1770" i="1" l="1"/>
  <c r="B1771" i="1"/>
  <c r="D1771" i="1" s="1"/>
  <c r="N164" i="1"/>
  <c r="G165" i="1" s="1"/>
  <c r="C769" i="1"/>
  <c r="F769" i="1"/>
  <c r="E770" i="1"/>
  <c r="B1772" i="1" l="1"/>
  <c r="D1772" i="1" s="1"/>
  <c r="C1771" i="1"/>
  <c r="E1770" i="1"/>
  <c r="F1770" i="1" s="1"/>
  <c r="H165" i="1"/>
  <c r="I165" i="1" s="1"/>
  <c r="C770" i="1"/>
  <c r="E771" i="1"/>
  <c r="F770" i="1"/>
  <c r="E1771" i="1" l="1"/>
  <c r="F1771" i="1" s="1"/>
  <c r="B1773" i="1"/>
  <c r="D1773" i="1" s="1"/>
  <c r="C1772" i="1"/>
  <c r="E1772" i="1"/>
  <c r="F1772" i="1" s="1"/>
  <c r="J165" i="1"/>
  <c r="C771" i="1"/>
  <c r="E772" i="1"/>
  <c r="F771" i="1"/>
  <c r="B1774" i="1" l="1"/>
  <c r="D1774" i="1" s="1"/>
  <c r="C1773" i="1"/>
  <c r="K165" i="1"/>
  <c r="O165" i="1" s="1"/>
  <c r="L165" i="1"/>
  <c r="C772" i="1"/>
  <c r="E773" i="1"/>
  <c r="F772" i="1"/>
  <c r="C1774" i="1" l="1"/>
  <c r="B1775" i="1"/>
  <c r="D1775" i="1" s="1"/>
  <c r="E1773" i="1"/>
  <c r="F1773" i="1" s="1"/>
  <c r="M165" i="1"/>
  <c r="C773" i="1"/>
  <c r="E774" i="1"/>
  <c r="F773" i="1"/>
  <c r="E1774" i="1" l="1"/>
  <c r="F1774" i="1" s="1"/>
  <c r="E1775" i="1"/>
  <c r="F1775" i="1" s="1"/>
  <c r="B1776" i="1"/>
  <c r="D1776" i="1" s="1"/>
  <c r="C1775" i="1"/>
  <c r="N165" i="1"/>
  <c r="G166" i="1" s="1"/>
  <c r="C774" i="1"/>
  <c r="E775" i="1"/>
  <c r="F774" i="1"/>
  <c r="C1776" i="1" l="1"/>
  <c r="B1777" i="1"/>
  <c r="D1777" i="1" s="1"/>
  <c r="H166" i="1"/>
  <c r="I166" i="1" s="1"/>
  <c r="C775" i="1"/>
  <c r="F775" i="1"/>
  <c r="E776" i="1"/>
  <c r="B1778" i="1" l="1"/>
  <c r="D1778" i="1" s="1"/>
  <c r="C1777" i="1"/>
  <c r="E1777" i="1"/>
  <c r="F1777" i="1" s="1"/>
  <c r="E1776" i="1"/>
  <c r="F1776" i="1" s="1"/>
  <c r="J166" i="1"/>
  <c r="C776" i="1"/>
  <c r="E777" i="1"/>
  <c r="F776" i="1"/>
  <c r="B1779" i="1" l="1"/>
  <c r="D1779" i="1" s="1"/>
  <c r="C1778" i="1"/>
  <c r="E1778" i="1"/>
  <c r="F1778" i="1" s="1"/>
  <c r="L166" i="1"/>
  <c r="K166" i="1"/>
  <c r="C777" i="1"/>
  <c r="E778" i="1"/>
  <c r="F777" i="1"/>
  <c r="C1779" i="1" l="1"/>
  <c r="E1779" i="1"/>
  <c r="F1779" i="1" s="1"/>
  <c r="B1780" i="1"/>
  <c r="D1780" i="1" s="1"/>
  <c r="M166" i="1"/>
  <c r="N166" i="1" s="1"/>
  <c r="G167" i="1" s="1"/>
  <c r="O166" i="1"/>
  <c r="C778" i="1"/>
  <c r="E779" i="1"/>
  <c r="F778" i="1"/>
  <c r="B1781" i="1" l="1"/>
  <c r="D1781" i="1" s="1"/>
  <c r="C1780" i="1"/>
  <c r="E1780" i="1"/>
  <c r="F1780" i="1" s="1"/>
  <c r="H167" i="1"/>
  <c r="I167" i="1" s="1"/>
  <c r="C779" i="1"/>
  <c r="F779" i="1"/>
  <c r="E780" i="1"/>
  <c r="B1782" i="1" l="1"/>
  <c r="D1782" i="1" s="1"/>
  <c r="C1781" i="1"/>
  <c r="J167" i="1"/>
  <c r="C780" i="1"/>
  <c r="E781" i="1"/>
  <c r="F780" i="1"/>
  <c r="E1781" i="1" l="1"/>
  <c r="F1781" i="1" s="1"/>
  <c r="C1782" i="1"/>
  <c r="B1783" i="1"/>
  <c r="D1783" i="1" s="1"/>
  <c r="K167" i="1"/>
  <c r="O167" i="1" s="1"/>
  <c r="L167" i="1"/>
  <c r="C781" i="1"/>
  <c r="F781" i="1"/>
  <c r="E782" i="1"/>
  <c r="E1782" i="1" l="1"/>
  <c r="F1782" i="1" s="1"/>
  <c r="E1783" i="1"/>
  <c r="F1783" i="1" s="1"/>
  <c r="C1783" i="1"/>
  <c r="B1784" i="1"/>
  <c r="D1784" i="1" s="1"/>
  <c r="M167" i="1"/>
  <c r="C782" i="1"/>
  <c r="E783" i="1"/>
  <c r="F782" i="1"/>
  <c r="C1784" i="1" l="1"/>
  <c r="E1784" i="1"/>
  <c r="F1784" i="1" s="1"/>
  <c r="B1785" i="1"/>
  <c r="D1785" i="1" s="1"/>
  <c r="N167" i="1"/>
  <c r="G168" i="1" s="1"/>
  <c r="C783" i="1"/>
  <c r="E784" i="1"/>
  <c r="F783" i="1"/>
  <c r="E1785" i="1" l="1"/>
  <c r="F1785" i="1" s="1"/>
  <c r="B1786" i="1"/>
  <c r="D1786" i="1" s="1"/>
  <c r="C1785" i="1"/>
  <c r="H168" i="1"/>
  <c r="I168" i="1" s="1"/>
  <c r="C784" i="1"/>
  <c r="E785" i="1"/>
  <c r="F784" i="1"/>
  <c r="E1786" i="1" l="1"/>
  <c r="F1786" i="1" s="1"/>
  <c r="B1787" i="1"/>
  <c r="D1787" i="1" s="1"/>
  <c r="C1786" i="1"/>
  <c r="J168" i="1"/>
  <c r="C785" i="1"/>
  <c r="E786" i="1"/>
  <c r="F785" i="1"/>
  <c r="C1787" i="1" l="1"/>
  <c r="E1787" i="1"/>
  <c r="F1787" i="1" s="1"/>
  <c r="B1788" i="1"/>
  <c r="D1788" i="1" s="1"/>
  <c r="K168" i="1"/>
  <c r="O168" i="1" s="1"/>
  <c r="L168" i="1"/>
  <c r="C786" i="1"/>
  <c r="E787" i="1"/>
  <c r="F786" i="1"/>
  <c r="C1788" i="1" l="1"/>
  <c r="E1788" i="1"/>
  <c r="F1788" i="1" s="1"/>
  <c r="B1789" i="1"/>
  <c r="D1789" i="1" s="1"/>
  <c r="M168" i="1"/>
  <c r="C787" i="1"/>
  <c r="E788" i="1"/>
  <c r="F787" i="1"/>
  <c r="C1789" i="1" l="1"/>
  <c r="B1790" i="1"/>
  <c r="D1790" i="1" s="1"/>
  <c r="N168" i="1"/>
  <c r="G169" i="1" s="1"/>
  <c r="C788" i="1"/>
  <c r="E789" i="1"/>
  <c r="F788" i="1"/>
  <c r="E1790" i="1" l="1"/>
  <c r="F1790" i="1" s="1"/>
  <c r="B1791" i="1"/>
  <c r="D1791" i="1" s="1"/>
  <c r="C1790" i="1"/>
  <c r="E1789" i="1"/>
  <c r="F1789" i="1" s="1"/>
  <c r="H169" i="1"/>
  <c r="I169" i="1" s="1"/>
  <c r="C789" i="1"/>
  <c r="F789" i="1"/>
  <c r="E790" i="1"/>
  <c r="B1792" i="1" l="1"/>
  <c r="D1792" i="1" s="1"/>
  <c r="C1791" i="1"/>
  <c r="E1791" i="1"/>
  <c r="F1791" i="1" s="1"/>
  <c r="J169" i="1"/>
  <c r="C790" i="1"/>
  <c r="F790" i="1"/>
  <c r="E791" i="1"/>
  <c r="E1792" i="1" l="1"/>
  <c r="F1792" i="1" s="1"/>
  <c r="B1793" i="1"/>
  <c r="D1793" i="1" s="1"/>
  <c r="C1792" i="1"/>
  <c r="K169" i="1"/>
  <c r="O169" i="1" s="1"/>
  <c r="L169" i="1"/>
  <c r="C791" i="1"/>
  <c r="E792" i="1"/>
  <c r="F791" i="1"/>
  <c r="B1794" i="1" l="1"/>
  <c r="D1794" i="1" s="1"/>
  <c r="C1793" i="1"/>
  <c r="M169" i="1"/>
  <c r="C792" i="1"/>
  <c r="E793" i="1"/>
  <c r="F792" i="1"/>
  <c r="E1793" i="1" l="1"/>
  <c r="F1793" i="1" s="1"/>
  <c r="B1795" i="1"/>
  <c r="D1795" i="1" s="1"/>
  <c r="E1794" i="1"/>
  <c r="F1794" i="1" s="1"/>
  <c r="C1794" i="1"/>
  <c r="N169" i="1"/>
  <c r="G170" i="1" s="1"/>
  <c r="C793" i="1"/>
  <c r="E794" i="1"/>
  <c r="F793" i="1"/>
  <c r="E1795" i="1" l="1"/>
  <c r="F1795" i="1" s="1"/>
  <c r="B1796" i="1"/>
  <c r="D1796" i="1" s="1"/>
  <c r="C1795" i="1"/>
  <c r="H170" i="1"/>
  <c r="I170" i="1" s="1"/>
  <c r="C794" i="1"/>
  <c r="F794" i="1"/>
  <c r="E795" i="1"/>
  <c r="C1796" i="1" l="1"/>
  <c r="B1797" i="1"/>
  <c r="D1797" i="1" s="1"/>
  <c r="J170" i="1"/>
  <c r="C795" i="1"/>
  <c r="F795" i="1"/>
  <c r="E796" i="1"/>
  <c r="C1797" i="1" l="1"/>
  <c r="B1798" i="1"/>
  <c r="D1798" i="1" s="1"/>
  <c r="E1796" i="1"/>
  <c r="F1796" i="1" s="1"/>
  <c r="K170" i="1"/>
  <c r="O170" i="1" s="1"/>
  <c r="L170" i="1"/>
  <c r="C796" i="1"/>
  <c r="E797" i="1"/>
  <c r="F796" i="1"/>
  <c r="C1798" i="1" l="1"/>
  <c r="E1798" i="1"/>
  <c r="F1798" i="1" s="1"/>
  <c r="B1799" i="1"/>
  <c r="D1799" i="1" s="1"/>
  <c r="E1797" i="1"/>
  <c r="F1797" i="1" s="1"/>
  <c r="M170" i="1"/>
  <c r="C797" i="1"/>
  <c r="F797" i="1"/>
  <c r="E798" i="1"/>
  <c r="B1800" i="1" l="1"/>
  <c r="D1800" i="1" s="1"/>
  <c r="C1799" i="1"/>
  <c r="N170" i="1"/>
  <c r="G171" i="1" s="1"/>
  <c r="C798" i="1"/>
  <c r="F798" i="1"/>
  <c r="E799" i="1"/>
  <c r="E1799" i="1" l="1"/>
  <c r="F1799" i="1" s="1"/>
  <c r="B1801" i="1"/>
  <c r="D1801" i="1" s="1"/>
  <c r="C1800" i="1"/>
  <c r="H171" i="1"/>
  <c r="I171" i="1" s="1"/>
  <c r="C799" i="1"/>
  <c r="E800" i="1"/>
  <c r="F799" i="1"/>
  <c r="E1801" i="1" l="1"/>
  <c r="F1801" i="1" s="1"/>
  <c r="B1802" i="1"/>
  <c r="D1802" i="1" s="1"/>
  <c r="C1801" i="1"/>
  <c r="E1800" i="1"/>
  <c r="F1800" i="1" s="1"/>
  <c r="J171" i="1"/>
  <c r="C800" i="1"/>
  <c r="E801" i="1"/>
  <c r="F800" i="1"/>
  <c r="C1802" i="1" l="1"/>
  <c r="B1803" i="1"/>
  <c r="D1803" i="1" s="1"/>
  <c r="K171" i="1"/>
  <c r="O171" i="1" s="1"/>
  <c r="L171" i="1"/>
  <c r="C801" i="1"/>
  <c r="E802" i="1"/>
  <c r="F801" i="1"/>
  <c r="B1804" i="1" l="1"/>
  <c r="D1804" i="1" s="1"/>
  <c r="C1803" i="1"/>
  <c r="E1802" i="1"/>
  <c r="F1802" i="1" s="1"/>
  <c r="M171" i="1"/>
  <c r="C802" i="1"/>
  <c r="E803" i="1"/>
  <c r="F802" i="1"/>
  <c r="B1805" i="1" l="1"/>
  <c r="D1805" i="1" s="1"/>
  <c r="C1804" i="1"/>
  <c r="E1803" i="1"/>
  <c r="F1803" i="1" s="1"/>
  <c r="N171" i="1"/>
  <c r="G172" i="1" s="1"/>
  <c r="C803" i="1"/>
  <c r="F803" i="1"/>
  <c r="E804" i="1"/>
  <c r="E1804" i="1" l="1"/>
  <c r="F1804" i="1" s="1"/>
  <c r="E1805" i="1"/>
  <c r="F1805" i="1" s="1"/>
  <c r="B1806" i="1"/>
  <c r="D1806" i="1" s="1"/>
  <c r="C1805" i="1"/>
  <c r="H172" i="1"/>
  <c r="I172" i="1" s="1"/>
  <c r="C804" i="1"/>
  <c r="F804" i="1"/>
  <c r="E805" i="1"/>
  <c r="E1806" i="1" l="1"/>
  <c r="F1806" i="1" s="1"/>
  <c r="B1807" i="1"/>
  <c r="D1807" i="1" s="1"/>
  <c r="C1806" i="1"/>
  <c r="J172" i="1"/>
  <c r="C805" i="1"/>
  <c r="F805" i="1"/>
  <c r="E806" i="1"/>
  <c r="E1807" i="1" l="1"/>
  <c r="F1807" i="1" s="1"/>
  <c r="B1808" i="1"/>
  <c r="D1808" i="1" s="1"/>
  <c r="C1807" i="1"/>
  <c r="K172" i="1"/>
  <c r="O172" i="1" s="1"/>
  <c r="L172" i="1"/>
  <c r="C806" i="1"/>
  <c r="F806" i="1"/>
  <c r="E807" i="1"/>
  <c r="B1809" i="1" l="1"/>
  <c r="D1809" i="1" s="1"/>
  <c r="C1808" i="1"/>
  <c r="M172" i="1"/>
  <c r="C807" i="1"/>
  <c r="E808" i="1"/>
  <c r="F807" i="1"/>
  <c r="E1809" i="1" l="1"/>
  <c r="F1809" i="1" s="1"/>
  <c r="B1810" i="1"/>
  <c r="D1810" i="1" s="1"/>
  <c r="C1809" i="1"/>
  <c r="E1808" i="1"/>
  <c r="F1808" i="1" s="1"/>
  <c r="N172" i="1"/>
  <c r="G173" i="1" s="1"/>
  <c r="C808" i="1"/>
  <c r="E809" i="1"/>
  <c r="F808" i="1"/>
  <c r="B1811" i="1" l="1"/>
  <c r="D1811" i="1" s="1"/>
  <c r="C1810" i="1"/>
  <c r="H173" i="1"/>
  <c r="I173" i="1" s="1"/>
  <c r="C809" i="1"/>
  <c r="E810" i="1"/>
  <c r="F809" i="1"/>
  <c r="B1812" i="1" l="1"/>
  <c r="D1812" i="1" s="1"/>
  <c r="C1811" i="1"/>
  <c r="E1810" i="1"/>
  <c r="F1810" i="1" s="1"/>
  <c r="J173" i="1"/>
  <c r="C810" i="1"/>
  <c r="E811" i="1"/>
  <c r="F810" i="1"/>
  <c r="C1812" i="1" l="1"/>
  <c r="E1812" i="1"/>
  <c r="F1812" i="1" s="1"/>
  <c r="B1813" i="1"/>
  <c r="D1813" i="1" s="1"/>
  <c r="E1811" i="1"/>
  <c r="F1811" i="1" s="1"/>
  <c r="L173" i="1"/>
  <c r="K173" i="1"/>
  <c r="O173" i="1" s="1"/>
  <c r="C811" i="1"/>
  <c r="E812" i="1"/>
  <c r="F811" i="1"/>
  <c r="C1813" i="1" l="1"/>
  <c r="B1814" i="1"/>
  <c r="D1814" i="1" s="1"/>
  <c r="M173" i="1"/>
  <c r="N173" i="1" s="1"/>
  <c r="G174" i="1" s="1"/>
  <c r="H174" i="1" s="1"/>
  <c r="I174" i="1" s="1"/>
  <c r="C812" i="1"/>
  <c r="E813" i="1"/>
  <c r="F812" i="1"/>
  <c r="C1814" i="1" l="1"/>
  <c r="B1815" i="1"/>
  <c r="D1815" i="1" s="1"/>
  <c r="E1813" i="1"/>
  <c r="F1813" i="1" s="1"/>
  <c r="J174" i="1"/>
  <c r="C813" i="1"/>
  <c r="F813" i="1"/>
  <c r="E814" i="1"/>
  <c r="B1816" i="1" l="1"/>
  <c r="D1816" i="1" s="1"/>
  <c r="C1815" i="1"/>
  <c r="E1814" i="1"/>
  <c r="F1814" i="1" s="1"/>
  <c r="K174" i="1"/>
  <c r="O174" i="1" s="1"/>
  <c r="L174" i="1"/>
  <c r="C814" i="1"/>
  <c r="F814" i="1"/>
  <c r="E815" i="1"/>
  <c r="B1817" i="1" l="1"/>
  <c r="D1817" i="1" s="1"/>
  <c r="C1816" i="1"/>
  <c r="E1815" i="1"/>
  <c r="F1815" i="1" s="1"/>
  <c r="M174" i="1"/>
  <c r="C815" i="1"/>
  <c r="E816" i="1"/>
  <c r="F815" i="1"/>
  <c r="E1816" i="1" l="1"/>
  <c r="F1816" i="1" s="1"/>
  <c r="C1817" i="1"/>
  <c r="E1817" i="1"/>
  <c r="F1817" i="1" s="1"/>
  <c r="B1818" i="1"/>
  <c r="D1818" i="1" s="1"/>
  <c r="N174" i="1"/>
  <c r="G175" i="1" s="1"/>
  <c r="C816" i="1"/>
  <c r="F816" i="1"/>
  <c r="E817" i="1"/>
  <c r="C1818" i="1" l="1"/>
  <c r="B1819" i="1"/>
  <c r="D1819" i="1" s="1"/>
  <c r="H175" i="1"/>
  <c r="I175" i="1" s="1"/>
  <c r="C817" i="1"/>
  <c r="F817" i="1"/>
  <c r="E818" i="1"/>
  <c r="E1818" i="1" l="1"/>
  <c r="F1818" i="1" s="1"/>
  <c r="B1820" i="1"/>
  <c r="D1820" i="1" s="1"/>
  <c r="C1819" i="1"/>
  <c r="J175" i="1"/>
  <c r="C818" i="1"/>
  <c r="E819" i="1"/>
  <c r="F818" i="1"/>
  <c r="E1820" i="1" l="1"/>
  <c r="F1820" i="1" s="1"/>
  <c r="B1821" i="1"/>
  <c r="D1821" i="1" s="1"/>
  <c r="C1820" i="1"/>
  <c r="E1819" i="1"/>
  <c r="F1819" i="1" s="1"/>
  <c r="K175" i="1"/>
  <c r="O175" i="1" s="1"/>
  <c r="L175" i="1"/>
  <c r="C819" i="1"/>
  <c r="E820" i="1"/>
  <c r="F819" i="1"/>
  <c r="C1821" i="1" l="1"/>
  <c r="E1821" i="1"/>
  <c r="F1821" i="1" s="1"/>
  <c r="B1822" i="1"/>
  <c r="D1822" i="1" s="1"/>
  <c r="M175" i="1"/>
  <c r="C820" i="1"/>
  <c r="E821" i="1"/>
  <c r="F820" i="1"/>
  <c r="C1822" i="1" l="1"/>
  <c r="B1823" i="1"/>
  <c r="D1823" i="1" s="1"/>
  <c r="N175" i="1"/>
  <c r="G176" i="1" s="1"/>
  <c r="C821" i="1"/>
  <c r="E822" i="1"/>
  <c r="F821" i="1"/>
  <c r="B1824" i="1" l="1"/>
  <c r="D1824" i="1" s="1"/>
  <c r="C1823" i="1"/>
  <c r="E1822" i="1"/>
  <c r="F1822" i="1" s="1"/>
  <c r="H176" i="1"/>
  <c r="I176" i="1" s="1"/>
  <c r="C822" i="1"/>
  <c r="E823" i="1"/>
  <c r="F822" i="1"/>
  <c r="E1824" i="1" l="1"/>
  <c r="F1824" i="1" s="1"/>
  <c r="B1825" i="1"/>
  <c r="D1825" i="1" s="1"/>
  <c r="C1824" i="1"/>
  <c r="E1823" i="1"/>
  <c r="F1823" i="1" s="1"/>
  <c r="J176" i="1"/>
  <c r="C823" i="1"/>
  <c r="F823" i="1"/>
  <c r="E824" i="1"/>
  <c r="B1826" i="1" l="1"/>
  <c r="D1826" i="1" s="1"/>
  <c r="C1825" i="1"/>
  <c r="K176" i="1"/>
  <c r="O176" i="1" s="1"/>
  <c r="L176" i="1"/>
  <c r="C824" i="1"/>
  <c r="E825" i="1"/>
  <c r="F824" i="1"/>
  <c r="C1826" i="1" l="1"/>
  <c r="B1827" i="1"/>
  <c r="D1827" i="1" s="1"/>
  <c r="E1826" i="1"/>
  <c r="F1826" i="1" s="1"/>
  <c r="E1825" i="1"/>
  <c r="F1825" i="1" s="1"/>
  <c r="M176" i="1"/>
  <c r="C825" i="1"/>
  <c r="E826" i="1"/>
  <c r="F825" i="1"/>
  <c r="B1828" i="1" l="1"/>
  <c r="D1828" i="1" s="1"/>
  <c r="C1827" i="1"/>
  <c r="N176" i="1"/>
  <c r="G177" i="1" s="1"/>
  <c r="C826" i="1"/>
  <c r="E827" i="1"/>
  <c r="F826" i="1"/>
  <c r="E1827" i="1" l="1"/>
  <c r="F1827" i="1" s="1"/>
  <c r="B1829" i="1"/>
  <c r="D1829" i="1" s="1"/>
  <c r="C1828" i="1"/>
  <c r="H177" i="1"/>
  <c r="I177" i="1" s="1"/>
  <c r="C827" i="1"/>
  <c r="E828" i="1"/>
  <c r="F827" i="1"/>
  <c r="B1830" i="1" l="1"/>
  <c r="D1830" i="1" s="1"/>
  <c r="C1829" i="1"/>
  <c r="E1829" i="1"/>
  <c r="F1829" i="1" s="1"/>
  <c r="E1828" i="1"/>
  <c r="F1828" i="1" s="1"/>
  <c r="J177" i="1"/>
  <c r="C828" i="1"/>
  <c r="F828" i="1"/>
  <c r="E829" i="1"/>
  <c r="B1831" i="1" l="1"/>
  <c r="D1831" i="1" s="1"/>
  <c r="C1830" i="1"/>
  <c r="K177" i="1"/>
  <c r="O177" i="1" s="1"/>
  <c r="L177" i="1"/>
  <c r="C829" i="1"/>
  <c r="E830" i="1"/>
  <c r="F829" i="1"/>
  <c r="C1831" i="1" l="1"/>
  <c r="E1831" i="1"/>
  <c r="F1831" i="1" s="1"/>
  <c r="B1832" i="1"/>
  <c r="D1832" i="1" s="1"/>
  <c r="E1830" i="1"/>
  <c r="F1830" i="1" s="1"/>
  <c r="M177" i="1"/>
  <c r="C830" i="1"/>
  <c r="E831" i="1"/>
  <c r="F830" i="1"/>
  <c r="C1832" i="1" l="1"/>
  <c r="B1833" i="1"/>
  <c r="D1833" i="1" s="1"/>
  <c r="N177" i="1"/>
  <c r="G178" i="1" s="1"/>
  <c r="C831" i="1"/>
  <c r="E832" i="1"/>
  <c r="F831" i="1"/>
  <c r="E1832" i="1" l="1"/>
  <c r="F1832" i="1" s="1"/>
  <c r="C1833" i="1"/>
  <c r="E1833" i="1"/>
  <c r="F1833" i="1" s="1"/>
  <c r="B1834" i="1"/>
  <c r="D1834" i="1" s="1"/>
  <c r="H178" i="1"/>
  <c r="I178" i="1" s="1"/>
  <c r="C832" i="1"/>
  <c r="E833" i="1"/>
  <c r="F832" i="1"/>
  <c r="B1835" i="1" l="1"/>
  <c r="D1835" i="1" s="1"/>
  <c r="C1834" i="1"/>
  <c r="E1834" i="1"/>
  <c r="F1834" i="1" s="1"/>
  <c r="J178" i="1"/>
  <c r="C833" i="1"/>
  <c r="E834" i="1"/>
  <c r="F833" i="1"/>
  <c r="B1836" i="1" l="1"/>
  <c r="D1836" i="1" s="1"/>
  <c r="C1835" i="1"/>
  <c r="K178" i="1"/>
  <c r="O178" i="1" s="1"/>
  <c r="L178" i="1"/>
  <c r="C834" i="1"/>
  <c r="E835" i="1"/>
  <c r="F834" i="1"/>
  <c r="E1835" i="1" l="1"/>
  <c r="F1835" i="1" s="1"/>
  <c r="C1836" i="1"/>
  <c r="E1836" i="1"/>
  <c r="F1836" i="1" s="1"/>
  <c r="B1837" i="1"/>
  <c r="D1837" i="1" s="1"/>
  <c r="M178" i="1"/>
  <c r="C835" i="1"/>
  <c r="F835" i="1"/>
  <c r="E836" i="1"/>
  <c r="E1837" i="1" l="1"/>
  <c r="F1837" i="1" s="1"/>
  <c r="B1838" i="1"/>
  <c r="D1838" i="1" s="1"/>
  <c r="C1837" i="1"/>
  <c r="N178" i="1"/>
  <c r="G179" i="1" s="1"/>
  <c r="C836" i="1"/>
  <c r="F836" i="1"/>
  <c r="E837" i="1"/>
  <c r="C1838" i="1" l="1"/>
  <c r="B1839" i="1"/>
  <c r="D1839" i="1" s="1"/>
  <c r="H179" i="1"/>
  <c r="I179" i="1" s="1"/>
  <c r="C837" i="1"/>
  <c r="F837" i="1"/>
  <c r="E838" i="1"/>
  <c r="C1839" i="1" l="1"/>
  <c r="B1840" i="1"/>
  <c r="D1840" i="1" s="1"/>
  <c r="E1839" i="1"/>
  <c r="F1839" i="1" s="1"/>
  <c r="E1838" i="1"/>
  <c r="F1838" i="1" s="1"/>
  <c r="J179" i="1"/>
  <c r="C838" i="1"/>
  <c r="E839" i="1"/>
  <c r="F838" i="1"/>
  <c r="B1841" i="1" l="1"/>
  <c r="D1841" i="1" s="1"/>
  <c r="C1840" i="1"/>
  <c r="E1840" i="1"/>
  <c r="F1840" i="1" s="1"/>
  <c r="K179" i="1"/>
  <c r="O179" i="1" s="1"/>
  <c r="L179" i="1"/>
  <c r="C839" i="1"/>
  <c r="E840" i="1"/>
  <c r="F839" i="1"/>
  <c r="E1841" i="1" l="1"/>
  <c r="F1841" i="1" s="1"/>
  <c r="B1842" i="1"/>
  <c r="D1842" i="1" s="1"/>
  <c r="C1841" i="1"/>
  <c r="M179" i="1"/>
  <c r="C840" i="1"/>
  <c r="E841" i="1"/>
  <c r="F840" i="1"/>
  <c r="C1842" i="1" l="1"/>
  <c r="B1843" i="1"/>
  <c r="D1843" i="1" s="1"/>
  <c r="N179" i="1"/>
  <c r="G180" i="1" s="1"/>
  <c r="C841" i="1"/>
  <c r="E842" i="1"/>
  <c r="F841" i="1"/>
  <c r="E1843" i="1" l="1"/>
  <c r="F1843" i="1" s="1"/>
  <c r="B1844" i="1"/>
  <c r="D1844" i="1" s="1"/>
  <c r="C1843" i="1"/>
  <c r="E1842" i="1"/>
  <c r="F1842" i="1" s="1"/>
  <c r="H180" i="1"/>
  <c r="I180" i="1" s="1"/>
  <c r="C842" i="1"/>
  <c r="E843" i="1"/>
  <c r="F842" i="1"/>
  <c r="B1845" i="1" l="1"/>
  <c r="D1845" i="1" s="1"/>
  <c r="C1844" i="1"/>
  <c r="E1844" i="1"/>
  <c r="F1844" i="1" s="1"/>
  <c r="J180" i="1"/>
  <c r="C843" i="1"/>
  <c r="F843" i="1"/>
  <c r="E844" i="1"/>
  <c r="B1846" i="1" l="1"/>
  <c r="D1846" i="1" s="1"/>
  <c r="C1845" i="1"/>
  <c r="E1845" i="1"/>
  <c r="F1845" i="1" s="1"/>
  <c r="K180" i="1"/>
  <c r="O180" i="1" s="1"/>
  <c r="L180" i="1"/>
  <c r="C844" i="1"/>
  <c r="E845" i="1"/>
  <c r="F844" i="1"/>
  <c r="C1846" i="1" l="1"/>
  <c r="E1846" i="1"/>
  <c r="F1846" i="1" s="1"/>
  <c r="B1847" i="1"/>
  <c r="D1847" i="1" s="1"/>
  <c r="M180" i="1"/>
  <c r="C845" i="1"/>
  <c r="E846" i="1"/>
  <c r="F845" i="1"/>
  <c r="E1847" i="1" l="1"/>
  <c r="F1847" i="1" s="1"/>
  <c r="B1848" i="1"/>
  <c r="D1848" i="1" s="1"/>
  <c r="C1847" i="1"/>
  <c r="N180" i="1"/>
  <c r="G181" i="1" s="1"/>
  <c r="C846" i="1"/>
  <c r="E847" i="1"/>
  <c r="F846" i="1"/>
  <c r="C1848" i="1" l="1"/>
  <c r="B1849" i="1"/>
  <c r="D1849" i="1" s="1"/>
  <c r="H181" i="1"/>
  <c r="I181" i="1" s="1"/>
  <c r="C847" i="1"/>
  <c r="E848" i="1"/>
  <c r="F847" i="1"/>
  <c r="E1849" i="1" l="1"/>
  <c r="F1849" i="1" s="1"/>
  <c r="B1850" i="1"/>
  <c r="D1850" i="1" s="1"/>
  <c r="C1849" i="1"/>
  <c r="E1848" i="1"/>
  <c r="F1848" i="1" s="1"/>
  <c r="J181" i="1"/>
  <c r="C848" i="1"/>
  <c r="F848" i="1"/>
  <c r="E849" i="1"/>
  <c r="B1851" i="1" l="1"/>
  <c r="D1851" i="1" s="1"/>
  <c r="C1850" i="1"/>
  <c r="K181" i="1"/>
  <c r="O181" i="1" s="1"/>
  <c r="L181" i="1"/>
  <c r="C849" i="1"/>
  <c r="F849" i="1"/>
  <c r="E850" i="1"/>
  <c r="E1850" i="1" l="1"/>
  <c r="F1850" i="1" s="1"/>
  <c r="C1851" i="1"/>
  <c r="E1851" i="1"/>
  <c r="F1851" i="1" s="1"/>
  <c r="B1852" i="1"/>
  <c r="D1852" i="1" s="1"/>
  <c r="M181" i="1"/>
  <c r="C850" i="1"/>
  <c r="F850" i="1"/>
  <c r="E851" i="1"/>
  <c r="C1852" i="1" l="1"/>
  <c r="E1852" i="1"/>
  <c r="F1852" i="1" s="1"/>
  <c r="B1853" i="1"/>
  <c r="D1853" i="1" s="1"/>
  <c r="N181" i="1"/>
  <c r="G182" i="1" s="1"/>
  <c r="C851" i="1"/>
  <c r="F851" i="1"/>
  <c r="E852" i="1"/>
  <c r="B1854" i="1" l="1"/>
  <c r="D1854" i="1" s="1"/>
  <c r="C1853" i="1"/>
  <c r="H182" i="1"/>
  <c r="I182" i="1" s="1"/>
  <c r="C852" i="1"/>
  <c r="E853" i="1"/>
  <c r="F852" i="1"/>
  <c r="B1855" i="1" l="1"/>
  <c r="D1855" i="1" s="1"/>
  <c r="C1854" i="1"/>
  <c r="E1853" i="1"/>
  <c r="F1853" i="1" s="1"/>
  <c r="J182" i="1"/>
  <c r="C853" i="1"/>
  <c r="F853" i="1"/>
  <c r="E854" i="1"/>
  <c r="E1854" i="1" l="1"/>
  <c r="F1854" i="1" s="1"/>
  <c r="B1856" i="1"/>
  <c r="D1856" i="1" s="1"/>
  <c r="C1855" i="1"/>
  <c r="K182" i="1"/>
  <c r="O182" i="1" s="1"/>
  <c r="L182" i="1"/>
  <c r="C854" i="1"/>
  <c r="F854" i="1"/>
  <c r="E855" i="1"/>
  <c r="B1857" i="1" l="1"/>
  <c r="D1857" i="1" s="1"/>
  <c r="C1856" i="1"/>
  <c r="E1855" i="1"/>
  <c r="F1855" i="1" s="1"/>
  <c r="M182" i="1"/>
  <c r="C855" i="1"/>
  <c r="F855" i="1"/>
  <c r="E856" i="1"/>
  <c r="E1856" i="1" l="1"/>
  <c r="F1856" i="1" s="1"/>
  <c r="C1857" i="1"/>
  <c r="B1858" i="1"/>
  <c r="D1858" i="1" s="1"/>
  <c r="N182" i="1"/>
  <c r="G183" i="1" s="1"/>
  <c r="C856" i="1"/>
  <c r="F856" i="1"/>
  <c r="E857" i="1"/>
  <c r="E1857" i="1" l="1"/>
  <c r="F1857" i="1" s="1"/>
  <c r="C1858" i="1"/>
  <c r="E1858" i="1"/>
  <c r="F1858" i="1" s="1"/>
  <c r="B1859" i="1"/>
  <c r="D1859" i="1" s="1"/>
  <c r="H183" i="1"/>
  <c r="I183" i="1" s="1"/>
  <c r="C857" i="1"/>
  <c r="E858" i="1"/>
  <c r="F857" i="1"/>
  <c r="B1860" i="1" l="1"/>
  <c r="D1860" i="1" s="1"/>
  <c r="C1859" i="1"/>
  <c r="J183" i="1"/>
  <c r="C858" i="1"/>
  <c r="E859" i="1"/>
  <c r="F858" i="1"/>
  <c r="C1860" i="1" l="1"/>
  <c r="B1861" i="1"/>
  <c r="D1861" i="1" s="1"/>
  <c r="E1859" i="1"/>
  <c r="F1859" i="1" s="1"/>
  <c r="K183" i="1"/>
  <c r="L183" i="1"/>
  <c r="C859" i="1"/>
  <c r="E860" i="1"/>
  <c r="F859" i="1"/>
  <c r="C1861" i="1" l="1"/>
  <c r="B1862" i="1"/>
  <c r="D1862" i="1" s="1"/>
  <c r="E1861" i="1"/>
  <c r="F1861" i="1" s="1"/>
  <c r="E1860" i="1"/>
  <c r="F1860" i="1" s="1"/>
  <c r="M183" i="1"/>
  <c r="N183" i="1" s="1"/>
  <c r="G184" i="1" s="1"/>
  <c r="O183" i="1"/>
  <c r="C860" i="1"/>
  <c r="E861" i="1"/>
  <c r="F860" i="1"/>
  <c r="C1862" i="1" l="1"/>
  <c r="B1863" i="1"/>
  <c r="D1863" i="1" s="1"/>
  <c r="H184" i="1"/>
  <c r="I184" i="1" s="1"/>
  <c r="C861" i="1"/>
  <c r="F861" i="1"/>
  <c r="E862" i="1"/>
  <c r="C1863" i="1" l="1"/>
  <c r="B1864" i="1"/>
  <c r="D1864" i="1" s="1"/>
  <c r="E1862" i="1"/>
  <c r="F1862" i="1" s="1"/>
  <c r="J184" i="1"/>
  <c r="C862" i="1"/>
  <c r="E863" i="1"/>
  <c r="F862" i="1"/>
  <c r="B1865" i="1" l="1"/>
  <c r="D1865" i="1" s="1"/>
  <c r="C1864" i="1"/>
  <c r="E1863" i="1"/>
  <c r="F1863" i="1" s="1"/>
  <c r="K184" i="1"/>
  <c r="O184" i="1" s="1"/>
  <c r="L184" i="1"/>
  <c r="C863" i="1"/>
  <c r="E864" i="1"/>
  <c r="F863" i="1"/>
  <c r="E1864" i="1" l="1"/>
  <c r="F1864" i="1" s="1"/>
  <c r="C1865" i="1"/>
  <c r="E1865" i="1"/>
  <c r="F1865" i="1" s="1"/>
  <c r="B1866" i="1"/>
  <c r="D1866" i="1" s="1"/>
  <c r="M184" i="1"/>
  <c r="C864" i="1"/>
  <c r="E865" i="1"/>
  <c r="F864" i="1"/>
  <c r="C1866" i="1" l="1"/>
  <c r="B1867" i="1"/>
  <c r="D1867" i="1" s="1"/>
  <c r="N184" i="1"/>
  <c r="G185" i="1" s="1"/>
  <c r="C865" i="1"/>
  <c r="F865" i="1"/>
  <c r="E866" i="1"/>
  <c r="C1867" i="1" l="1"/>
  <c r="B1868" i="1"/>
  <c r="D1868" i="1" s="1"/>
  <c r="E1866" i="1"/>
  <c r="F1866" i="1" s="1"/>
  <c r="H185" i="1"/>
  <c r="I185" i="1" s="1"/>
  <c r="C866" i="1"/>
  <c r="F866" i="1"/>
  <c r="E867" i="1"/>
  <c r="E1868" i="1" l="1"/>
  <c r="F1868" i="1" s="1"/>
  <c r="B1869" i="1"/>
  <c r="D1869" i="1" s="1"/>
  <c r="C1868" i="1"/>
  <c r="E1867" i="1"/>
  <c r="F1867" i="1" s="1"/>
  <c r="J185" i="1"/>
  <c r="C867" i="1"/>
  <c r="F867" i="1"/>
  <c r="E868" i="1"/>
  <c r="E1869" i="1" l="1"/>
  <c r="F1869" i="1" s="1"/>
  <c r="B1870" i="1"/>
  <c r="D1870" i="1" s="1"/>
  <c r="C1869" i="1"/>
  <c r="K185" i="1"/>
  <c r="O185" i="1" s="1"/>
  <c r="L185" i="1"/>
  <c r="C868" i="1"/>
  <c r="F868" i="1"/>
  <c r="E869" i="1"/>
  <c r="C1870" i="1" l="1"/>
  <c r="E1870" i="1"/>
  <c r="F1870" i="1" s="1"/>
  <c r="B1871" i="1"/>
  <c r="D1871" i="1" s="1"/>
  <c r="M185" i="1"/>
  <c r="N185" i="1" s="1"/>
  <c r="G186" i="1" s="1"/>
  <c r="C869" i="1"/>
  <c r="F869" i="1"/>
  <c r="E870" i="1"/>
  <c r="C1871" i="1" l="1"/>
  <c r="E1871" i="1"/>
  <c r="F1871" i="1" s="1"/>
  <c r="B1872" i="1"/>
  <c r="D1872" i="1" s="1"/>
  <c r="H186" i="1"/>
  <c r="I186" i="1" s="1"/>
  <c r="C870" i="1"/>
  <c r="E871" i="1"/>
  <c r="F870" i="1"/>
  <c r="B1873" i="1" l="1"/>
  <c r="D1873" i="1" s="1"/>
  <c r="C1872" i="1"/>
  <c r="E1872" i="1"/>
  <c r="F1872" i="1" s="1"/>
  <c r="J186" i="1"/>
  <c r="C871" i="1"/>
  <c r="F871" i="1"/>
  <c r="E872" i="1"/>
  <c r="B1874" i="1" l="1"/>
  <c r="D1874" i="1" s="1"/>
  <c r="C1873" i="1"/>
  <c r="K186" i="1"/>
  <c r="O186" i="1" s="1"/>
  <c r="L186" i="1"/>
  <c r="C872" i="1"/>
  <c r="F872" i="1"/>
  <c r="E873" i="1"/>
  <c r="C1874" i="1" l="1"/>
  <c r="B1875" i="1"/>
  <c r="D1875" i="1" s="1"/>
  <c r="E1873" i="1"/>
  <c r="F1873" i="1" s="1"/>
  <c r="M186" i="1"/>
  <c r="N186" i="1" s="1"/>
  <c r="G187" i="1" s="1"/>
  <c r="C873" i="1"/>
  <c r="E874" i="1"/>
  <c r="F873" i="1"/>
  <c r="B1876" i="1" l="1"/>
  <c r="D1876" i="1" s="1"/>
  <c r="C1875" i="1"/>
  <c r="E1874" i="1"/>
  <c r="F1874" i="1" s="1"/>
  <c r="H187" i="1"/>
  <c r="I187" i="1" s="1"/>
  <c r="C874" i="1"/>
  <c r="F874" i="1"/>
  <c r="E875" i="1"/>
  <c r="E1875" i="1" l="1"/>
  <c r="F1875" i="1" s="1"/>
  <c r="C1876" i="1"/>
  <c r="B1877" i="1"/>
  <c r="D1877" i="1" s="1"/>
  <c r="J187" i="1"/>
  <c r="C875" i="1"/>
  <c r="E876" i="1"/>
  <c r="F875" i="1"/>
  <c r="E1876" i="1" l="1"/>
  <c r="F1876" i="1" s="1"/>
  <c r="C1877" i="1"/>
  <c r="B1878" i="1"/>
  <c r="D1878" i="1" s="1"/>
  <c r="K187" i="1"/>
  <c r="O187" i="1" s="1"/>
  <c r="L187" i="1"/>
  <c r="C876" i="1"/>
  <c r="E877" i="1"/>
  <c r="F876" i="1"/>
  <c r="E1877" i="1" l="1"/>
  <c r="F1877" i="1" s="1"/>
  <c r="C1878" i="1"/>
  <c r="B1879" i="1"/>
  <c r="D1879" i="1" s="1"/>
  <c r="M187" i="1"/>
  <c r="N187" i="1" s="1"/>
  <c r="G188" i="1" s="1"/>
  <c r="C877" i="1"/>
  <c r="E878" i="1"/>
  <c r="F877" i="1"/>
  <c r="E1878" i="1" l="1"/>
  <c r="F1878" i="1" s="1"/>
  <c r="C1879" i="1"/>
  <c r="B1880" i="1"/>
  <c r="D1880" i="1" s="1"/>
  <c r="H188" i="1"/>
  <c r="I188" i="1" s="1"/>
  <c r="C878" i="1"/>
  <c r="E879" i="1"/>
  <c r="F878" i="1"/>
  <c r="E1879" i="1" l="1"/>
  <c r="F1879" i="1" s="1"/>
  <c r="B1881" i="1"/>
  <c r="D1881" i="1" s="1"/>
  <c r="C1880" i="1"/>
  <c r="E1880" i="1"/>
  <c r="F1880" i="1" s="1"/>
  <c r="J188" i="1"/>
  <c r="C879" i="1"/>
  <c r="E880" i="1"/>
  <c r="F879" i="1"/>
  <c r="B1882" i="1" l="1"/>
  <c r="D1882" i="1" s="1"/>
  <c r="C1881" i="1"/>
  <c r="K188" i="1"/>
  <c r="O188" i="1" s="1"/>
  <c r="L188" i="1"/>
  <c r="C880" i="1"/>
  <c r="E881" i="1"/>
  <c r="F880" i="1"/>
  <c r="C1882" i="1" l="1"/>
  <c r="E1882" i="1"/>
  <c r="F1882" i="1" s="1"/>
  <c r="B1883" i="1"/>
  <c r="D1883" i="1" s="1"/>
  <c r="E1881" i="1"/>
  <c r="F1881" i="1" s="1"/>
  <c r="M188" i="1"/>
  <c r="C881" i="1"/>
  <c r="F881" i="1"/>
  <c r="E882" i="1"/>
  <c r="C1883" i="1" l="1"/>
  <c r="E1883" i="1"/>
  <c r="F1883" i="1" s="1"/>
  <c r="B1884" i="1"/>
  <c r="D1884" i="1" s="1"/>
  <c r="N188" i="1"/>
  <c r="G189" i="1" s="1"/>
  <c r="C882" i="1"/>
  <c r="F882" i="1"/>
  <c r="E883" i="1"/>
  <c r="C1884" i="1" l="1"/>
  <c r="B1885" i="1"/>
  <c r="D1885" i="1" s="1"/>
  <c r="H189" i="1"/>
  <c r="I189" i="1" s="1"/>
  <c r="C883" i="1"/>
  <c r="E884" i="1"/>
  <c r="F883" i="1"/>
  <c r="C1885" i="1" l="1"/>
  <c r="E1885" i="1"/>
  <c r="F1885" i="1" s="1"/>
  <c r="B1886" i="1"/>
  <c r="D1886" i="1" s="1"/>
  <c r="E1884" i="1"/>
  <c r="F1884" i="1" s="1"/>
  <c r="J189" i="1"/>
  <c r="C884" i="1"/>
  <c r="E885" i="1"/>
  <c r="F884" i="1"/>
  <c r="B1887" i="1" l="1"/>
  <c r="D1887" i="1" s="1"/>
  <c r="C1886" i="1"/>
  <c r="K189" i="1"/>
  <c r="O189" i="1" s="1"/>
  <c r="L189" i="1"/>
  <c r="C885" i="1"/>
  <c r="E886" i="1"/>
  <c r="F885" i="1"/>
  <c r="E1886" i="1" l="1"/>
  <c r="F1886" i="1" s="1"/>
  <c r="C1887" i="1"/>
  <c r="B1888" i="1"/>
  <c r="D1888" i="1" s="1"/>
  <c r="M189" i="1"/>
  <c r="N189" i="1" s="1"/>
  <c r="G190" i="1" s="1"/>
  <c r="C886" i="1"/>
  <c r="E887" i="1"/>
  <c r="F886" i="1"/>
  <c r="E1887" i="1" l="1"/>
  <c r="F1887" i="1" s="1"/>
  <c r="E1888" i="1"/>
  <c r="F1888" i="1" s="1"/>
  <c r="B1889" i="1"/>
  <c r="D1889" i="1" s="1"/>
  <c r="C1888" i="1"/>
  <c r="H190" i="1"/>
  <c r="I190" i="1" s="1"/>
  <c r="C887" i="1"/>
  <c r="E888" i="1"/>
  <c r="F887" i="1"/>
  <c r="C1889" i="1" l="1"/>
  <c r="E1889" i="1"/>
  <c r="F1889" i="1" s="1"/>
  <c r="B1890" i="1"/>
  <c r="D1890" i="1" s="1"/>
  <c r="J190" i="1"/>
  <c r="C888" i="1"/>
  <c r="E889" i="1"/>
  <c r="F888" i="1"/>
  <c r="C1890" i="1" l="1"/>
  <c r="B1891" i="1"/>
  <c r="D1891" i="1" s="1"/>
  <c r="K190" i="1"/>
  <c r="O190" i="1" s="1"/>
  <c r="L190" i="1"/>
  <c r="C889" i="1"/>
  <c r="F889" i="1"/>
  <c r="E890" i="1"/>
  <c r="E1890" i="1" l="1"/>
  <c r="F1890" i="1" s="1"/>
  <c r="C1891" i="1"/>
  <c r="B1892" i="1"/>
  <c r="D1892" i="1" s="1"/>
  <c r="M190" i="1"/>
  <c r="N190" i="1" s="1"/>
  <c r="G191" i="1" s="1"/>
  <c r="C890" i="1"/>
  <c r="E891" i="1"/>
  <c r="F890" i="1"/>
  <c r="E1891" i="1" l="1"/>
  <c r="F1891" i="1" s="1"/>
  <c r="B1893" i="1"/>
  <c r="D1893" i="1" s="1"/>
  <c r="C1892" i="1"/>
  <c r="E1892" i="1"/>
  <c r="F1892" i="1" s="1"/>
  <c r="H191" i="1"/>
  <c r="I191" i="1" s="1"/>
  <c r="C891" i="1"/>
  <c r="E892" i="1"/>
  <c r="F891" i="1"/>
  <c r="E1893" i="1" l="1"/>
  <c r="F1893" i="1" s="1"/>
  <c r="B1894" i="1"/>
  <c r="D1894" i="1" s="1"/>
  <c r="C1893" i="1"/>
  <c r="J191" i="1"/>
  <c r="C892" i="1"/>
  <c r="E893" i="1"/>
  <c r="F892" i="1"/>
  <c r="C1894" i="1" l="1"/>
  <c r="B1895" i="1"/>
  <c r="D1895" i="1" s="1"/>
  <c r="K191" i="1"/>
  <c r="O191" i="1" s="1"/>
  <c r="L191" i="1"/>
  <c r="C893" i="1"/>
  <c r="F893" i="1"/>
  <c r="E894" i="1"/>
  <c r="B1896" i="1" l="1"/>
  <c r="D1896" i="1" s="1"/>
  <c r="C1895" i="1"/>
  <c r="E1894" i="1"/>
  <c r="F1894" i="1" s="1"/>
  <c r="M191" i="1"/>
  <c r="C894" i="1"/>
  <c r="F894" i="1"/>
  <c r="E895" i="1"/>
  <c r="C1896" i="1" l="1"/>
  <c r="B1897" i="1"/>
  <c r="D1897" i="1" s="1"/>
  <c r="E1895" i="1"/>
  <c r="F1895" i="1" s="1"/>
  <c r="N191" i="1"/>
  <c r="G192" i="1" s="1"/>
  <c r="C895" i="1"/>
  <c r="E896" i="1"/>
  <c r="F895" i="1"/>
  <c r="C1897" i="1" l="1"/>
  <c r="E1897" i="1"/>
  <c r="F1897" i="1" s="1"/>
  <c r="B1898" i="1"/>
  <c r="D1898" i="1" s="1"/>
  <c r="E1896" i="1"/>
  <c r="F1896" i="1" s="1"/>
  <c r="H192" i="1"/>
  <c r="I192" i="1" s="1"/>
  <c r="C896" i="1"/>
  <c r="F896" i="1"/>
  <c r="E897" i="1"/>
  <c r="C1898" i="1" l="1"/>
  <c r="B1899" i="1"/>
  <c r="D1899" i="1" s="1"/>
  <c r="J192" i="1"/>
  <c r="C897" i="1"/>
  <c r="E898" i="1"/>
  <c r="F897" i="1"/>
  <c r="E1899" i="1" l="1"/>
  <c r="F1899" i="1" s="1"/>
  <c r="C1899" i="1"/>
  <c r="B1900" i="1"/>
  <c r="D1900" i="1" s="1"/>
  <c r="E1898" i="1"/>
  <c r="F1898" i="1" s="1"/>
  <c r="K192" i="1"/>
  <c r="O192" i="1" s="1"/>
  <c r="L192" i="1"/>
  <c r="C898" i="1"/>
  <c r="F898" i="1"/>
  <c r="E899" i="1"/>
  <c r="C1900" i="1" l="1"/>
  <c r="E1900" i="1"/>
  <c r="F1900" i="1" s="1"/>
  <c r="B1901" i="1"/>
  <c r="D1901" i="1" s="1"/>
  <c r="M192" i="1"/>
  <c r="N192" i="1" s="1"/>
  <c r="G193" i="1" s="1"/>
  <c r="C899" i="1"/>
  <c r="F899" i="1"/>
  <c r="E900" i="1"/>
  <c r="C1901" i="1" l="1"/>
  <c r="B1902" i="1"/>
  <c r="D1902" i="1" s="1"/>
  <c r="H193" i="1"/>
  <c r="I193" i="1" s="1"/>
  <c r="C900" i="1"/>
  <c r="F900" i="1"/>
  <c r="E901" i="1"/>
  <c r="C1902" i="1" l="1"/>
  <c r="B1903" i="1"/>
  <c r="D1903" i="1" s="1"/>
  <c r="E1901" i="1"/>
  <c r="F1901" i="1" s="1"/>
  <c r="J193" i="1"/>
  <c r="C901" i="1"/>
  <c r="F901" i="1"/>
  <c r="E902" i="1"/>
  <c r="B1904" i="1" l="1"/>
  <c r="D1904" i="1" s="1"/>
  <c r="C1903" i="1"/>
  <c r="E1902" i="1"/>
  <c r="F1902" i="1" s="1"/>
  <c r="K193" i="1"/>
  <c r="O193" i="1" s="1"/>
  <c r="L193" i="1"/>
  <c r="C902" i="1"/>
  <c r="E903" i="1"/>
  <c r="F902" i="1"/>
  <c r="B1905" i="1" l="1"/>
  <c r="D1905" i="1" s="1"/>
  <c r="C1904" i="1"/>
  <c r="E1903" i="1"/>
  <c r="F1903" i="1" s="1"/>
  <c r="M193" i="1"/>
  <c r="N193" i="1" s="1"/>
  <c r="G194" i="1" s="1"/>
  <c r="C903" i="1"/>
  <c r="E904" i="1"/>
  <c r="F903" i="1"/>
  <c r="B1906" i="1" l="1"/>
  <c r="D1906" i="1" s="1"/>
  <c r="C1905" i="1"/>
  <c r="E1905" i="1"/>
  <c r="F1905" i="1" s="1"/>
  <c r="E1904" i="1"/>
  <c r="F1904" i="1" s="1"/>
  <c r="H194" i="1"/>
  <c r="I194" i="1" s="1"/>
  <c r="C904" i="1"/>
  <c r="E905" i="1"/>
  <c r="F904" i="1"/>
  <c r="B1907" i="1" l="1"/>
  <c r="D1907" i="1" s="1"/>
  <c r="C1906" i="1"/>
  <c r="E1906" i="1"/>
  <c r="F1906" i="1" s="1"/>
  <c r="J194" i="1"/>
  <c r="C905" i="1"/>
  <c r="E906" i="1"/>
  <c r="F905" i="1"/>
  <c r="B1908" i="1" l="1"/>
  <c r="D1908" i="1" s="1"/>
  <c r="C1907" i="1"/>
  <c r="K194" i="1"/>
  <c r="O194" i="1" s="1"/>
  <c r="L194" i="1"/>
  <c r="C906" i="1"/>
  <c r="F906" i="1"/>
  <c r="E907" i="1"/>
  <c r="E1907" i="1" l="1"/>
  <c r="F1907" i="1" s="1"/>
  <c r="E1908" i="1"/>
  <c r="F1908" i="1" s="1"/>
  <c r="B1909" i="1"/>
  <c r="D1909" i="1" s="1"/>
  <c r="C1908" i="1"/>
  <c r="M194" i="1"/>
  <c r="N194" i="1" s="1"/>
  <c r="G195" i="1" s="1"/>
  <c r="H195" i="1" s="1"/>
  <c r="I195" i="1" s="1"/>
  <c r="C907" i="1"/>
  <c r="E908" i="1"/>
  <c r="F907" i="1"/>
  <c r="B1910" i="1" l="1"/>
  <c r="D1910" i="1" s="1"/>
  <c r="C1909" i="1"/>
  <c r="E1909" i="1"/>
  <c r="F1909" i="1" s="1"/>
  <c r="J195" i="1"/>
  <c r="C908" i="1"/>
  <c r="E909" i="1"/>
  <c r="F908" i="1"/>
  <c r="C1910" i="1" l="1"/>
  <c r="B1911" i="1"/>
  <c r="D1911" i="1" s="1"/>
  <c r="K195" i="1"/>
  <c r="O195" i="1" s="1"/>
  <c r="L195" i="1"/>
  <c r="C909" i="1"/>
  <c r="E910" i="1"/>
  <c r="F909" i="1"/>
  <c r="B1912" i="1" l="1"/>
  <c r="D1912" i="1" s="1"/>
  <c r="C1911" i="1"/>
  <c r="E1910" i="1"/>
  <c r="F1910" i="1" s="1"/>
  <c r="M195" i="1"/>
  <c r="N195" i="1" s="1"/>
  <c r="G196" i="1" s="1"/>
  <c r="H196" i="1" s="1"/>
  <c r="I196" i="1" s="1"/>
  <c r="C910" i="1"/>
  <c r="E911" i="1"/>
  <c r="F910" i="1"/>
  <c r="B1913" i="1" l="1"/>
  <c r="D1913" i="1" s="1"/>
  <c r="C1912" i="1"/>
  <c r="E1911" i="1"/>
  <c r="F1911" i="1" s="1"/>
  <c r="J196" i="1"/>
  <c r="C911" i="1"/>
  <c r="E912" i="1"/>
  <c r="F911" i="1"/>
  <c r="E1912" i="1" l="1"/>
  <c r="F1912" i="1" s="1"/>
  <c r="C1913" i="1"/>
  <c r="B1914" i="1"/>
  <c r="D1914" i="1" s="1"/>
  <c r="K196" i="1"/>
  <c r="L196" i="1"/>
  <c r="C912" i="1"/>
  <c r="E913" i="1"/>
  <c r="F912" i="1"/>
  <c r="E1913" i="1" l="1"/>
  <c r="F1913" i="1" s="1"/>
  <c r="B1915" i="1"/>
  <c r="D1915" i="1" s="1"/>
  <c r="E1914" i="1"/>
  <c r="F1914" i="1" s="1"/>
  <c r="C1914" i="1"/>
  <c r="M196" i="1"/>
  <c r="N196" i="1" s="1"/>
  <c r="G197" i="1" s="1"/>
  <c r="O196" i="1"/>
  <c r="C913" i="1"/>
  <c r="E914" i="1"/>
  <c r="F913" i="1"/>
  <c r="B1916" i="1" l="1"/>
  <c r="D1916" i="1" s="1"/>
  <c r="C1915" i="1"/>
  <c r="H197" i="1"/>
  <c r="I197" i="1" s="1"/>
  <c r="C914" i="1"/>
  <c r="F914" i="1"/>
  <c r="E915" i="1"/>
  <c r="B1917" i="1" l="1"/>
  <c r="D1917" i="1" s="1"/>
  <c r="C1916" i="1"/>
  <c r="E1915" i="1"/>
  <c r="F1915" i="1" s="1"/>
  <c r="J197" i="1"/>
  <c r="C915" i="1"/>
  <c r="E916" i="1"/>
  <c r="F915" i="1"/>
  <c r="E1916" i="1" l="1"/>
  <c r="F1916" i="1" s="1"/>
  <c r="B1918" i="1"/>
  <c r="D1918" i="1" s="1"/>
  <c r="C1917" i="1"/>
  <c r="K197" i="1"/>
  <c r="L197" i="1"/>
  <c r="C916" i="1"/>
  <c r="E917" i="1"/>
  <c r="F916" i="1"/>
  <c r="E1918" i="1" l="1"/>
  <c r="F1918" i="1" s="1"/>
  <c r="B1919" i="1"/>
  <c r="D1919" i="1" s="1"/>
  <c r="C1918" i="1"/>
  <c r="E1917" i="1"/>
  <c r="F1917" i="1" s="1"/>
  <c r="M197" i="1"/>
  <c r="N197" i="1" s="1"/>
  <c r="G198" i="1" s="1"/>
  <c r="H198" i="1" s="1"/>
  <c r="I198" i="1" s="1"/>
  <c r="O197" i="1"/>
  <c r="C917" i="1"/>
  <c r="E918" i="1"/>
  <c r="F917" i="1"/>
  <c r="C1919" i="1" l="1"/>
  <c r="B1920" i="1"/>
  <c r="D1920" i="1" s="1"/>
  <c r="J198" i="1"/>
  <c r="C918" i="1"/>
  <c r="F918" i="1"/>
  <c r="E919" i="1"/>
  <c r="B1921" i="1" l="1"/>
  <c r="D1921" i="1" s="1"/>
  <c r="C1920" i="1"/>
  <c r="E1920" i="1"/>
  <c r="F1920" i="1" s="1"/>
  <c r="E1919" i="1"/>
  <c r="F1919" i="1" s="1"/>
  <c r="K198" i="1"/>
  <c r="L198" i="1"/>
  <c r="C919" i="1"/>
  <c r="E920" i="1"/>
  <c r="F919" i="1"/>
  <c r="C1921" i="1" l="1"/>
  <c r="E1921" i="1"/>
  <c r="F1921" i="1" s="1"/>
  <c r="B1922" i="1"/>
  <c r="D1922" i="1" s="1"/>
  <c r="M198" i="1"/>
  <c r="N198" i="1" s="1"/>
  <c r="G199" i="1" s="1"/>
  <c r="H199" i="1" s="1"/>
  <c r="I199" i="1" s="1"/>
  <c r="O198" i="1"/>
  <c r="C920" i="1"/>
  <c r="E921" i="1"/>
  <c r="F920" i="1"/>
  <c r="C1922" i="1" l="1"/>
  <c r="E1922" i="1"/>
  <c r="F1922" i="1" s="1"/>
  <c r="B1923" i="1"/>
  <c r="D1923" i="1" s="1"/>
  <c r="J199" i="1"/>
  <c r="C921" i="1"/>
  <c r="E922" i="1"/>
  <c r="F921" i="1"/>
  <c r="C1923" i="1" l="1"/>
  <c r="E1923" i="1"/>
  <c r="F1923" i="1" s="1"/>
  <c r="B1924" i="1"/>
  <c r="D1924" i="1" s="1"/>
  <c r="K199" i="1"/>
  <c r="L199" i="1"/>
  <c r="C922" i="1"/>
  <c r="E923" i="1"/>
  <c r="F922" i="1"/>
  <c r="C1924" i="1" l="1"/>
  <c r="E1924" i="1"/>
  <c r="F1924" i="1" s="1"/>
  <c r="B1925" i="1"/>
  <c r="D1925" i="1" s="1"/>
  <c r="M199" i="1"/>
  <c r="O199" i="1"/>
  <c r="C923" i="1"/>
  <c r="E924" i="1"/>
  <c r="F923" i="1"/>
  <c r="C1925" i="1" l="1"/>
  <c r="E1925" i="1"/>
  <c r="F1925" i="1" s="1"/>
  <c r="B1926" i="1"/>
  <c r="D1926" i="1" s="1"/>
  <c r="N199" i="1"/>
  <c r="G200" i="1" s="1"/>
  <c r="C924" i="1"/>
  <c r="E925" i="1"/>
  <c r="F924" i="1"/>
  <c r="B1927" i="1" l="1"/>
  <c r="D1927" i="1" s="1"/>
  <c r="C1926" i="1"/>
  <c r="E1926" i="1"/>
  <c r="F1926" i="1" s="1"/>
  <c r="H200" i="1"/>
  <c r="I200" i="1" s="1"/>
  <c r="C925" i="1"/>
  <c r="F925" i="1"/>
  <c r="E926" i="1"/>
  <c r="C1927" i="1" l="1"/>
  <c r="E1927" i="1"/>
  <c r="F1927" i="1" s="1"/>
  <c r="B1928" i="1"/>
  <c r="D1928" i="1" s="1"/>
  <c r="J200" i="1"/>
  <c r="C926" i="1"/>
  <c r="E927" i="1"/>
  <c r="F926" i="1"/>
  <c r="E1928" i="1" l="1"/>
  <c r="F1928" i="1" s="1"/>
  <c r="B1929" i="1"/>
  <c r="D1929" i="1" s="1"/>
  <c r="C1928" i="1"/>
  <c r="K200" i="1"/>
  <c r="O200" i="1" s="1"/>
  <c r="L200" i="1"/>
  <c r="C927" i="1"/>
  <c r="E928" i="1"/>
  <c r="F927" i="1"/>
  <c r="C1929" i="1" l="1"/>
  <c r="E1929" i="1"/>
  <c r="F1929" i="1" s="1"/>
  <c r="B1930" i="1"/>
  <c r="D1930" i="1" s="1"/>
  <c r="M200" i="1"/>
  <c r="N200" i="1" s="1"/>
  <c r="G201" i="1" s="1"/>
  <c r="C928" i="1"/>
  <c r="E929" i="1"/>
  <c r="F928" i="1"/>
  <c r="E1930" i="1" l="1"/>
  <c r="F1930" i="1" s="1"/>
  <c r="B1931" i="1"/>
  <c r="D1931" i="1" s="1"/>
  <c r="C1930" i="1"/>
  <c r="H201" i="1"/>
  <c r="I201" i="1" s="1"/>
  <c r="V3" i="1"/>
  <c r="C929" i="1"/>
  <c r="E930" i="1"/>
  <c r="F929" i="1"/>
  <c r="E1931" i="1" l="1"/>
  <c r="F1931" i="1" s="1"/>
  <c r="B1932" i="1"/>
  <c r="D1932" i="1" s="1"/>
  <c r="C1931" i="1"/>
  <c r="W3" i="1"/>
  <c r="P4" i="1" s="1"/>
  <c r="Q4" i="1" s="1"/>
  <c r="R4" i="1" s="1"/>
  <c r="J201" i="1"/>
  <c r="X3" i="1"/>
  <c r="C930" i="1"/>
  <c r="F930" i="1"/>
  <c r="E931" i="1"/>
  <c r="B1933" i="1" l="1"/>
  <c r="D1933" i="1" s="1"/>
  <c r="C1932" i="1"/>
  <c r="E1932" i="1"/>
  <c r="F1932" i="1" s="1"/>
  <c r="S4" i="1"/>
  <c r="T4" i="1" s="1"/>
  <c r="U4" i="1"/>
  <c r="V4" i="1" s="1"/>
  <c r="K201" i="1"/>
  <c r="O201" i="1" s="1"/>
  <c r="L201" i="1"/>
  <c r="C931" i="1"/>
  <c r="F931" i="1"/>
  <c r="E932" i="1"/>
  <c r="C1933" i="1" l="1"/>
  <c r="B1934" i="1"/>
  <c r="D1934" i="1" s="1"/>
  <c r="W4" i="1"/>
  <c r="P5" i="1" s="1"/>
  <c r="M201" i="1"/>
  <c r="N201" i="1" s="1"/>
  <c r="G202" i="1" s="1"/>
  <c r="H202" i="1" s="1"/>
  <c r="I202" i="1" s="1"/>
  <c r="X4" i="1"/>
  <c r="C932" i="1"/>
  <c r="E933" i="1"/>
  <c r="F932" i="1"/>
  <c r="E1933" i="1" l="1"/>
  <c r="F1933" i="1" s="1"/>
  <c r="B1935" i="1"/>
  <c r="D1935" i="1" s="1"/>
  <c r="C1934" i="1"/>
  <c r="E1934" i="1"/>
  <c r="F1934" i="1" s="1"/>
  <c r="Q5" i="1"/>
  <c r="R5" i="1" s="1"/>
  <c r="J202" i="1"/>
  <c r="C933" i="1"/>
  <c r="E934" i="1"/>
  <c r="F933" i="1"/>
  <c r="E1935" i="1" l="1"/>
  <c r="F1935" i="1" s="1"/>
  <c r="B1936" i="1"/>
  <c r="D1936" i="1" s="1"/>
  <c r="C1935" i="1"/>
  <c r="S5" i="1"/>
  <c r="T5" i="1" s="1"/>
  <c r="U5" i="1"/>
  <c r="V5" i="1" s="1"/>
  <c r="X5" i="1" s="1"/>
  <c r="K202" i="1"/>
  <c r="O202" i="1" s="1"/>
  <c r="L202" i="1"/>
  <c r="C934" i="1"/>
  <c r="E935" i="1"/>
  <c r="F934" i="1"/>
  <c r="B1937" i="1" l="1"/>
  <c r="D1937" i="1" s="1"/>
  <c r="C1936" i="1"/>
  <c r="E1936" i="1"/>
  <c r="F1936" i="1" s="1"/>
  <c r="W5" i="1"/>
  <c r="P6" i="1" s="1"/>
  <c r="Q6" i="1" s="1"/>
  <c r="R6" i="1" s="1"/>
  <c r="M202" i="1"/>
  <c r="N202" i="1" s="1"/>
  <c r="G203" i="1" s="1"/>
  <c r="C935" i="1"/>
  <c r="E936" i="1"/>
  <c r="F935" i="1"/>
  <c r="C1937" i="1" l="1"/>
  <c r="B1938" i="1"/>
  <c r="D1938" i="1" s="1"/>
  <c r="S6" i="1"/>
  <c r="T6" i="1" s="1"/>
  <c r="U6" i="1"/>
  <c r="V6" i="1" s="1"/>
  <c r="H203" i="1"/>
  <c r="I203" i="1" s="1"/>
  <c r="C936" i="1"/>
  <c r="F936" i="1"/>
  <c r="E937" i="1"/>
  <c r="E1938" i="1" l="1"/>
  <c r="F1938" i="1" s="1"/>
  <c r="B1939" i="1"/>
  <c r="D1939" i="1" s="1"/>
  <c r="C1938" i="1"/>
  <c r="E1937" i="1"/>
  <c r="F1937" i="1" s="1"/>
  <c r="W6" i="1"/>
  <c r="P7" i="1" s="1"/>
  <c r="J203" i="1"/>
  <c r="X6" i="1"/>
  <c r="C937" i="1"/>
  <c r="E938" i="1"/>
  <c r="F937" i="1"/>
  <c r="C1939" i="1" l="1"/>
  <c r="B1940" i="1"/>
  <c r="D1940" i="1" s="1"/>
  <c r="Q7" i="1"/>
  <c r="R7" i="1" s="1"/>
  <c r="K203" i="1"/>
  <c r="O203" i="1" s="1"/>
  <c r="L203" i="1"/>
  <c r="C938" i="1"/>
  <c r="E939" i="1"/>
  <c r="F938" i="1"/>
  <c r="B1941" i="1" l="1"/>
  <c r="D1941" i="1" s="1"/>
  <c r="C1940" i="1"/>
  <c r="E1939" i="1"/>
  <c r="F1939" i="1" s="1"/>
  <c r="S7" i="1"/>
  <c r="T7" i="1" s="1"/>
  <c r="U7" i="1"/>
  <c r="M203" i="1"/>
  <c r="C939" i="1"/>
  <c r="E940" i="1"/>
  <c r="F939" i="1"/>
  <c r="E1940" i="1" l="1"/>
  <c r="F1940" i="1" s="1"/>
  <c r="B1942" i="1"/>
  <c r="D1942" i="1" s="1"/>
  <c r="C1941" i="1"/>
  <c r="N203" i="1"/>
  <c r="G204" i="1" s="1"/>
  <c r="H204" i="1" s="1"/>
  <c r="I204" i="1" s="1"/>
  <c r="V7" i="1"/>
  <c r="W7" i="1" s="1"/>
  <c r="P8" i="1" s="1"/>
  <c r="C940" i="1"/>
  <c r="F940" i="1"/>
  <c r="E941" i="1"/>
  <c r="C1942" i="1" l="1"/>
  <c r="E1942" i="1"/>
  <c r="F1942" i="1" s="1"/>
  <c r="B1943" i="1"/>
  <c r="D1943" i="1" s="1"/>
  <c r="E1941" i="1"/>
  <c r="F1941" i="1" s="1"/>
  <c r="Q8" i="1"/>
  <c r="R8" i="1" s="1"/>
  <c r="J204" i="1"/>
  <c r="X7" i="1"/>
  <c r="C941" i="1"/>
  <c r="E942" i="1"/>
  <c r="F941" i="1"/>
  <c r="C1943" i="1" l="1"/>
  <c r="E1943" i="1"/>
  <c r="F1943" i="1" s="1"/>
  <c r="B1944" i="1"/>
  <c r="D1944" i="1" s="1"/>
  <c r="S8" i="1"/>
  <c r="T8" i="1" s="1"/>
  <c r="U8" i="1"/>
  <c r="K204" i="1"/>
  <c r="L204" i="1"/>
  <c r="C942" i="1"/>
  <c r="E943" i="1"/>
  <c r="F942" i="1"/>
  <c r="E1944" i="1" l="1"/>
  <c r="F1944" i="1" s="1"/>
  <c r="B1945" i="1"/>
  <c r="D1945" i="1" s="1"/>
  <c r="C1944" i="1"/>
  <c r="M204" i="1"/>
  <c r="N204" i="1" s="1"/>
  <c r="G205" i="1" s="1"/>
  <c r="O204" i="1"/>
  <c r="V8" i="1"/>
  <c r="W8" i="1" s="1"/>
  <c r="P9" i="1" s="1"/>
  <c r="C943" i="1"/>
  <c r="E944" i="1"/>
  <c r="F943" i="1"/>
  <c r="B1946" i="1" l="1"/>
  <c r="D1946" i="1" s="1"/>
  <c r="C1945" i="1"/>
  <c r="Q9" i="1"/>
  <c r="R9" i="1" s="1"/>
  <c r="X8" i="1"/>
  <c r="H205" i="1"/>
  <c r="I205" i="1" s="1"/>
  <c r="C944" i="1"/>
  <c r="E945" i="1"/>
  <c r="F944" i="1"/>
  <c r="E1945" i="1" l="1"/>
  <c r="F1945" i="1" s="1"/>
  <c r="E1946" i="1"/>
  <c r="F1946" i="1" s="1"/>
  <c r="B1947" i="1"/>
  <c r="D1947" i="1" s="1"/>
  <c r="C1946" i="1"/>
  <c r="S9" i="1"/>
  <c r="T9" i="1" s="1"/>
  <c r="U9" i="1"/>
  <c r="J205" i="1"/>
  <c r="C945" i="1"/>
  <c r="F945" i="1"/>
  <c r="E946" i="1"/>
  <c r="C1947" i="1" l="1"/>
  <c r="B1948" i="1"/>
  <c r="D1948" i="1" s="1"/>
  <c r="K205" i="1"/>
  <c r="O205" i="1" s="1"/>
  <c r="L205" i="1"/>
  <c r="C946" i="1"/>
  <c r="E947" i="1"/>
  <c r="F946" i="1"/>
  <c r="C1948" i="1" l="1"/>
  <c r="E1948" i="1"/>
  <c r="F1948" i="1" s="1"/>
  <c r="B1949" i="1"/>
  <c r="D1949" i="1" s="1"/>
  <c r="E1947" i="1"/>
  <c r="F1947" i="1" s="1"/>
  <c r="M205" i="1"/>
  <c r="N205" i="1" s="1"/>
  <c r="G206" i="1" s="1"/>
  <c r="H206" i="1" s="1"/>
  <c r="I206" i="1" s="1"/>
  <c r="V9" i="1"/>
  <c r="C947" i="1"/>
  <c r="E948" i="1"/>
  <c r="F947" i="1"/>
  <c r="C1949" i="1" l="1"/>
  <c r="B1950" i="1"/>
  <c r="D1950" i="1" s="1"/>
  <c r="J206" i="1"/>
  <c r="X9" i="1"/>
  <c r="W9" i="1"/>
  <c r="P10" i="1" s="1"/>
  <c r="C948" i="1"/>
  <c r="F948" i="1"/>
  <c r="E949" i="1"/>
  <c r="B1951" i="1" l="1"/>
  <c r="D1951" i="1" s="1"/>
  <c r="C1950" i="1"/>
  <c r="E1949" i="1"/>
  <c r="F1949" i="1" s="1"/>
  <c r="Q10" i="1"/>
  <c r="R10" i="1" s="1"/>
  <c r="K206" i="1"/>
  <c r="O206" i="1" s="1"/>
  <c r="L206" i="1"/>
  <c r="C949" i="1"/>
  <c r="E950" i="1"/>
  <c r="F949" i="1"/>
  <c r="E1950" i="1" l="1"/>
  <c r="F1950" i="1" s="1"/>
  <c r="B1952" i="1"/>
  <c r="D1952" i="1" s="1"/>
  <c r="C1951" i="1"/>
  <c r="S10" i="1"/>
  <c r="T10" i="1" s="1"/>
  <c r="U10" i="1"/>
  <c r="V10" i="1" s="1"/>
  <c r="M206" i="1"/>
  <c r="N206" i="1" s="1"/>
  <c r="G207" i="1" s="1"/>
  <c r="C950" i="1"/>
  <c r="E951" i="1"/>
  <c r="F950" i="1"/>
  <c r="B1953" i="1" l="1"/>
  <c r="D1953" i="1" s="1"/>
  <c r="C1952" i="1"/>
  <c r="E1951" i="1"/>
  <c r="F1951" i="1" s="1"/>
  <c r="W10" i="1"/>
  <c r="P11" i="1" s="1"/>
  <c r="Q11" i="1" s="1"/>
  <c r="R11" i="1" s="1"/>
  <c r="X10" i="1"/>
  <c r="H207" i="1"/>
  <c r="I207" i="1" s="1"/>
  <c r="C951" i="1"/>
  <c r="E952" i="1"/>
  <c r="F951" i="1"/>
  <c r="B1954" i="1" l="1"/>
  <c r="D1954" i="1" s="1"/>
  <c r="C1953" i="1"/>
  <c r="E1952" i="1"/>
  <c r="F1952" i="1" s="1"/>
  <c r="S11" i="1"/>
  <c r="T11" i="1" s="1"/>
  <c r="U11" i="1"/>
  <c r="J207" i="1"/>
  <c r="C952" i="1"/>
  <c r="E953" i="1"/>
  <c r="F952" i="1"/>
  <c r="E1953" i="1" l="1"/>
  <c r="F1953" i="1" s="1"/>
  <c r="B1955" i="1"/>
  <c r="D1955" i="1" s="1"/>
  <c r="C1954" i="1"/>
  <c r="K207" i="1"/>
  <c r="O207" i="1" s="1"/>
  <c r="L207" i="1"/>
  <c r="V11" i="1"/>
  <c r="X11" i="1" s="1"/>
  <c r="C953" i="1"/>
  <c r="E954" i="1"/>
  <c r="F953" i="1"/>
  <c r="C1955" i="1" l="1"/>
  <c r="B1956" i="1"/>
  <c r="D1956" i="1" s="1"/>
  <c r="E1954" i="1"/>
  <c r="F1954" i="1" s="1"/>
  <c r="W11" i="1"/>
  <c r="P12" i="1" s="1"/>
  <c r="Q12" i="1" s="1"/>
  <c r="R12" i="1" s="1"/>
  <c r="M207" i="1"/>
  <c r="N207" i="1" s="1"/>
  <c r="G208" i="1" s="1"/>
  <c r="C954" i="1"/>
  <c r="E955" i="1"/>
  <c r="F954" i="1"/>
  <c r="E1955" i="1" l="1"/>
  <c r="F1955" i="1" s="1"/>
  <c r="C1956" i="1"/>
  <c r="B1957" i="1"/>
  <c r="D1957" i="1" s="1"/>
  <c r="S12" i="1"/>
  <c r="T12" i="1" s="1"/>
  <c r="U12" i="1"/>
  <c r="H208" i="1"/>
  <c r="I208" i="1" s="1"/>
  <c r="C955" i="1"/>
  <c r="E956" i="1"/>
  <c r="F955" i="1"/>
  <c r="E1956" i="1" l="1"/>
  <c r="F1956" i="1" s="1"/>
  <c r="C1957" i="1"/>
  <c r="B1958" i="1"/>
  <c r="D1958" i="1" s="1"/>
  <c r="J208" i="1"/>
  <c r="V12" i="1"/>
  <c r="X12" i="1" s="1"/>
  <c r="C956" i="1"/>
  <c r="F956" i="1"/>
  <c r="E957" i="1"/>
  <c r="E1957" i="1" l="1"/>
  <c r="F1957" i="1" s="1"/>
  <c r="E1958" i="1"/>
  <c r="F1958" i="1" s="1"/>
  <c r="B1959" i="1"/>
  <c r="D1959" i="1" s="1"/>
  <c r="C1958" i="1"/>
  <c r="K208" i="1"/>
  <c r="L208" i="1"/>
  <c r="W12" i="1"/>
  <c r="P13" i="1" s="1"/>
  <c r="Q13" i="1" s="1"/>
  <c r="R13" i="1" s="1"/>
  <c r="C957" i="1"/>
  <c r="F957" i="1"/>
  <c r="E958" i="1"/>
  <c r="B1960" i="1" l="1"/>
  <c r="D1960" i="1" s="1"/>
  <c r="C1959" i="1"/>
  <c r="S13" i="1"/>
  <c r="T13" i="1" s="1"/>
  <c r="U13" i="1"/>
  <c r="M208" i="1"/>
  <c r="N208" i="1" s="1"/>
  <c r="G209" i="1" s="1"/>
  <c r="O208" i="1"/>
  <c r="C958" i="1"/>
  <c r="F958" i="1"/>
  <c r="E959" i="1"/>
  <c r="E1959" i="1" l="1"/>
  <c r="F1959" i="1" s="1"/>
  <c r="B1961" i="1"/>
  <c r="D1961" i="1" s="1"/>
  <c r="C1960" i="1"/>
  <c r="H209" i="1"/>
  <c r="I209" i="1" s="1"/>
  <c r="V13" i="1"/>
  <c r="X13" i="1" s="1"/>
  <c r="C959" i="1"/>
  <c r="F959" i="1"/>
  <c r="E960" i="1"/>
  <c r="C1961" i="1" l="1"/>
  <c r="B1962" i="1"/>
  <c r="D1962" i="1" s="1"/>
  <c r="E1960" i="1"/>
  <c r="F1960" i="1" s="1"/>
  <c r="J209" i="1"/>
  <c r="W13" i="1"/>
  <c r="P14" i="1" s="1"/>
  <c r="Q14" i="1" s="1"/>
  <c r="R14" i="1" s="1"/>
  <c r="C960" i="1"/>
  <c r="F960" i="1"/>
  <c r="E961" i="1"/>
  <c r="B1963" i="1" l="1"/>
  <c r="D1963" i="1" s="1"/>
  <c r="C1962" i="1"/>
  <c r="E1962" i="1"/>
  <c r="F1962" i="1" s="1"/>
  <c r="E1961" i="1"/>
  <c r="F1961" i="1" s="1"/>
  <c r="S14" i="1"/>
  <c r="T14" i="1" s="1"/>
  <c r="U14" i="1"/>
  <c r="K209" i="1"/>
  <c r="O209" i="1" s="1"/>
  <c r="L209" i="1"/>
  <c r="C961" i="1"/>
  <c r="F961" i="1"/>
  <c r="E962" i="1"/>
  <c r="B1964" i="1" l="1"/>
  <c r="D1964" i="1" s="1"/>
  <c r="C1963" i="1"/>
  <c r="E1963" i="1"/>
  <c r="F1963" i="1" s="1"/>
  <c r="M209" i="1"/>
  <c r="N209" i="1" s="1"/>
  <c r="G210" i="1" s="1"/>
  <c r="V14" i="1"/>
  <c r="X14" i="1" s="1"/>
  <c r="C962" i="1"/>
  <c r="F962" i="1"/>
  <c r="E963" i="1"/>
  <c r="B1965" i="1" l="1"/>
  <c r="D1965" i="1" s="1"/>
  <c r="C1964" i="1"/>
  <c r="H210" i="1"/>
  <c r="I210" i="1" s="1"/>
  <c r="W14" i="1"/>
  <c r="P15" i="1" s="1"/>
  <c r="Q15" i="1" s="1"/>
  <c r="R15" i="1" s="1"/>
  <c r="C963" i="1"/>
  <c r="F963" i="1"/>
  <c r="E964" i="1"/>
  <c r="E1964" i="1" l="1"/>
  <c r="F1964" i="1" s="1"/>
  <c r="B1966" i="1"/>
  <c r="D1966" i="1" s="1"/>
  <c r="C1965" i="1"/>
  <c r="S15" i="1"/>
  <c r="T15" i="1" s="1"/>
  <c r="U15" i="1"/>
  <c r="J210" i="1"/>
  <c r="C964" i="1"/>
  <c r="F964" i="1"/>
  <c r="E965" i="1"/>
  <c r="C1966" i="1" l="1"/>
  <c r="E1966" i="1"/>
  <c r="F1966" i="1" s="1"/>
  <c r="B1967" i="1"/>
  <c r="D1967" i="1" s="1"/>
  <c r="E1965" i="1"/>
  <c r="F1965" i="1" s="1"/>
  <c r="K210" i="1"/>
  <c r="O210" i="1" s="1"/>
  <c r="L210" i="1"/>
  <c r="V15" i="1"/>
  <c r="X15" i="1" s="1"/>
  <c r="C965" i="1"/>
  <c r="E966" i="1"/>
  <c r="F965" i="1"/>
  <c r="B1968" i="1" l="1"/>
  <c r="D1968" i="1" s="1"/>
  <c r="C1967" i="1"/>
  <c r="M210" i="1"/>
  <c r="N210" i="1" s="1"/>
  <c r="G211" i="1" s="1"/>
  <c r="W15" i="1"/>
  <c r="P16" i="1" s="1"/>
  <c r="Q16" i="1" s="1"/>
  <c r="R16" i="1" s="1"/>
  <c r="C966" i="1"/>
  <c r="F966" i="1"/>
  <c r="E967" i="1"/>
  <c r="E1967" i="1" l="1"/>
  <c r="F1967" i="1" s="1"/>
  <c r="C1968" i="1"/>
  <c r="B1969" i="1"/>
  <c r="D1969" i="1" s="1"/>
  <c r="S16" i="1"/>
  <c r="T16" i="1" s="1"/>
  <c r="U16" i="1"/>
  <c r="H211" i="1"/>
  <c r="I211" i="1" s="1"/>
  <c r="C967" i="1"/>
  <c r="F967" i="1"/>
  <c r="E968" i="1"/>
  <c r="E1968" i="1" l="1"/>
  <c r="F1968" i="1" s="1"/>
  <c r="E1969" i="1"/>
  <c r="F1969" i="1" s="1"/>
  <c r="B1970" i="1"/>
  <c r="D1970" i="1" s="1"/>
  <c r="C1969" i="1"/>
  <c r="J211" i="1"/>
  <c r="C968" i="1"/>
  <c r="F968" i="1"/>
  <c r="E969" i="1"/>
  <c r="E1970" i="1" l="1"/>
  <c r="F1970" i="1" s="1"/>
  <c r="B1971" i="1"/>
  <c r="D1971" i="1" s="1"/>
  <c r="C1970" i="1"/>
  <c r="K211" i="1"/>
  <c r="L211" i="1"/>
  <c r="V16" i="1"/>
  <c r="X16" i="1" s="1"/>
  <c r="C969" i="1"/>
  <c r="E970" i="1"/>
  <c r="F969" i="1"/>
  <c r="B1972" i="1" l="1"/>
  <c r="D1972" i="1" s="1"/>
  <c r="C1971" i="1"/>
  <c r="W16" i="1"/>
  <c r="P17" i="1" s="1"/>
  <c r="Q17" i="1" s="1"/>
  <c r="R17" i="1" s="1"/>
  <c r="M211" i="1"/>
  <c r="N211" i="1" s="1"/>
  <c r="G212" i="1" s="1"/>
  <c r="O211" i="1"/>
  <c r="C970" i="1"/>
  <c r="E971" i="1"/>
  <c r="F970" i="1"/>
  <c r="B1973" i="1" l="1"/>
  <c r="D1973" i="1" s="1"/>
  <c r="C1972" i="1"/>
  <c r="E1971" i="1"/>
  <c r="F1971" i="1" s="1"/>
  <c r="S17" i="1"/>
  <c r="T17" i="1" s="1"/>
  <c r="U17" i="1"/>
  <c r="H212" i="1"/>
  <c r="I212" i="1" s="1"/>
  <c r="C971" i="1"/>
  <c r="F971" i="1"/>
  <c r="E972" i="1"/>
  <c r="B1974" i="1" l="1"/>
  <c r="D1974" i="1" s="1"/>
  <c r="C1973" i="1"/>
  <c r="E1972" i="1"/>
  <c r="F1972" i="1" s="1"/>
  <c r="J212" i="1"/>
  <c r="C972" i="1"/>
  <c r="E973" i="1"/>
  <c r="F972" i="1"/>
  <c r="E1973" i="1" l="1"/>
  <c r="F1973" i="1" s="1"/>
  <c r="C1974" i="1"/>
  <c r="E1974" i="1"/>
  <c r="F1974" i="1" s="1"/>
  <c r="B1975" i="1"/>
  <c r="D1975" i="1" s="1"/>
  <c r="K212" i="1"/>
  <c r="O212" i="1" s="1"/>
  <c r="L212" i="1"/>
  <c r="V17" i="1"/>
  <c r="X17" i="1" s="1"/>
  <c r="C973" i="1"/>
  <c r="E974" i="1"/>
  <c r="F973" i="1"/>
  <c r="C1975" i="1" l="1"/>
  <c r="E1975" i="1"/>
  <c r="F1975" i="1" s="1"/>
  <c r="B1976" i="1"/>
  <c r="D1976" i="1" s="1"/>
  <c r="M212" i="1"/>
  <c r="W17" i="1"/>
  <c r="P18" i="1" s="1"/>
  <c r="Q18" i="1" s="1"/>
  <c r="R18" i="1" s="1"/>
  <c r="C974" i="1"/>
  <c r="E975" i="1"/>
  <c r="F974" i="1"/>
  <c r="B1977" i="1" l="1"/>
  <c r="D1977" i="1" s="1"/>
  <c r="C1976" i="1"/>
  <c r="S18" i="1"/>
  <c r="T18" i="1" s="1"/>
  <c r="U18" i="1"/>
  <c r="N212" i="1"/>
  <c r="G213" i="1" s="1"/>
  <c r="C975" i="1"/>
  <c r="F975" i="1"/>
  <c r="E976" i="1"/>
  <c r="B1978" i="1" l="1"/>
  <c r="D1978" i="1" s="1"/>
  <c r="C1977" i="1"/>
  <c r="E1976" i="1"/>
  <c r="F1976" i="1" s="1"/>
  <c r="H213" i="1"/>
  <c r="I213" i="1" s="1"/>
  <c r="C976" i="1"/>
  <c r="E977" i="1"/>
  <c r="F976" i="1"/>
  <c r="B1979" i="1" l="1"/>
  <c r="D1979" i="1" s="1"/>
  <c r="C1978" i="1"/>
  <c r="E1977" i="1"/>
  <c r="F1977" i="1" s="1"/>
  <c r="J213" i="1"/>
  <c r="V18" i="1"/>
  <c r="X18" i="1" s="1"/>
  <c r="C977" i="1"/>
  <c r="E978" i="1"/>
  <c r="F977" i="1"/>
  <c r="E1979" i="1" l="1"/>
  <c r="F1979" i="1" s="1"/>
  <c r="B1980" i="1"/>
  <c r="D1980" i="1" s="1"/>
  <c r="C1979" i="1"/>
  <c r="E1978" i="1"/>
  <c r="F1978" i="1" s="1"/>
  <c r="K213" i="1"/>
  <c r="L213" i="1"/>
  <c r="W18" i="1"/>
  <c r="P19" i="1" s="1"/>
  <c r="Q19" i="1" s="1"/>
  <c r="R19" i="1" s="1"/>
  <c r="C978" i="1"/>
  <c r="E979" i="1"/>
  <c r="F978" i="1"/>
  <c r="B1981" i="1" l="1"/>
  <c r="D1981" i="1" s="1"/>
  <c r="C1980" i="1"/>
  <c r="S19" i="1"/>
  <c r="T19" i="1" s="1"/>
  <c r="U19" i="1"/>
  <c r="M213" i="1"/>
  <c r="N213" i="1" s="1"/>
  <c r="G214" i="1" s="1"/>
  <c r="O213" i="1"/>
  <c r="C979" i="1"/>
  <c r="E980" i="1"/>
  <c r="F979" i="1"/>
  <c r="B1982" i="1" l="1"/>
  <c r="D1982" i="1" s="1"/>
  <c r="C1981" i="1"/>
  <c r="E1980" i="1"/>
  <c r="F1980" i="1" s="1"/>
  <c r="H214" i="1"/>
  <c r="I214" i="1" s="1"/>
  <c r="C980" i="1"/>
  <c r="F980" i="1"/>
  <c r="E981" i="1"/>
  <c r="E1981" i="1" l="1"/>
  <c r="F1981" i="1" s="1"/>
  <c r="C1982" i="1"/>
  <c r="B1983" i="1"/>
  <c r="D1983" i="1" s="1"/>
  <c r="J214" i="1"/>
  <c r="V19" i="1"/>
  <c r="X19" i="1" s="1"/>
  <c r="C981" i="1"/>
  <c r="E982" i="1"/>
  <c r="F981" i="1"/>
  <c r="E1982" i="1" l="1"/>
  <c r="F1982" i="1" s="1"/>
  <c r="E1983" i="1"/>
  <c r="F1983" i="1" s="1"/>
  <c r="B1984" i="1"/>
  <c r="D1984" i="1" s="1"/>
  <c r="C1983" i="1"/>
  <c r="L214" i="1"/>
  <c r="K214" i="1"/>
  <c r="O214" i="1" s="1"/>
  <c r="W19" i="1"/>
  <c r="P20" i="1" s="1"/>
  <c r="Q20" i="1" s="1"/>
  <c r="R20" i="1" s="1"/>
  <c r="C982" i="1"/>
  <c r="E983" i="1"/>
  <c r="F982" i="1"/>
  <c r="B1985" i="1" l="1"/>
  <c r="D1985" i="1" s="1"/>
  <c r="C1984" i="1"/>
  <c r="S20" i="1"/>
  <c r="T20" i="1" s="1"/>
  <c r="U20" i="1"/>
  <c r="M214" i="1"/>
  <c r="N214" i="1" s="1"/>
  <c r="G215" i="1" s="1"/>
  <c r="C983" i="1"/>
  <c r="F983" i="1"/>
  <c r="E984" i="1"/>
  <c r="E1985" i="1" l="1"/>
  <c r="F1985" i="1" s="1"/>
  <c r="B1986" i="1"/>
  <c r="D1986" i="1" s="1"/>
  <c r="C1985" i="1"/>
  <c r="E1984" i="1"/>
  <c r="F1984" i="1" s="1"/>
  <c r="H215" i="1"/>
  <c r="I215" i="1" s="1"/>
  <c r="C984" i="1"/>
  <c r="F984" i="1"/>
  <c r="E985" i="1"/>
  <c r="B1987" i="1" l="1"/>
  <c r="D1987" i="1" s="1"/>
  <c r="C1986" i="1"/>
  <c r="E1986" i="1"/>
  <c r="F1986" i="1" s="1"/>
  <c r="J215" i="1"/>
  <c r="V20" i="1"/>
  <c r="X20" i="1" s="1"/>
  <c r="C985" i="1"/>
  <c r="F985" i="1"/>
  <c r="E986" i="1"/>
  <c r="C1987" i="1" l="1"/>
  <c r="E1987" i="1"/>
  <c r="F1987" i="1" s="1"/>
  <c r="B1988" i="1"/>
  <c r="D1988" i="1" s="1"/>
  <c r="K215" i="1"/>
  <c r="L215" i="1"/>
  <c r="W20" i="1"/>
  <c r="P21" i="1" s="1"/>
  <c r="Q21" i="1" s="1"/>
  <c r="R21" i="1" s="1"/>
  <c r="C986" i="1"/>
  <c r="F986" i="1"/>
  <c r="E987" i="1"/>
  <c r="B1989" i="1" l="1"/>
  <c r="D1989" i="1" s="1"/>
  <c r="C1988" i="1"/>
  <c r="S21" i="1"/>
  <c r="T21" i="1" s="1"/>
  <c r="U21" i="1"/>
  <c r="M215" i="1"/>
  <c r="N215" i="1" s="1"/>
  <c r="G216" i="1" s="1"/>
  <c r="O215" i="1"/>
  <c r="C987" i="1"/>
  <c r="F987" i="1"/>
  <c r="E988" i="1"/>
  <c r="B1990" i="1" l="1"/>
  <c r="D1990" i="1" s="1"/>
  <c r="C1989" i="1"/>
  <c r="E1988" i="1"/>
  <c r="F1988" i="1" s="1"/>
  <c r="H216" i="1"/>
  <c r="I216" i="1" s="1"/>
  <c r="C988" i="1"/>
  <c r="E989" i="1"/>
  <c r="F988" i="1"/>
  <c r="E1989" i="1" l="1"/>
  <c r="F1989" i="1" s="1"/>
  <c r="B1991" i="1"/>
  <c r="D1991" i="1" s="1"/>
  <c r="C1990" i="1"/>
  <c r="E1990" i="1"/>
  <c r="F1990" i="1" s="1"/>
  <c r="J216" i="1"/>
  <c r="V21" i="1"/>
  <c r="X21" i="1" s="1"/>
  <c r="C989" i="1"/>
  <c r="F989" i="1"/>
  <c r="E990" i="1"/>
  <c r="C1991" i="1" l="1"/>
  <c r="E1991" i="1"/>
  <c r="F1991" i="1" s="1"/>
  <c r="B1992" i="1"/>
  <c r="D1992" i="1" s="1"/>
  <c r="K216" i="1"/>
  <c r="L216" i="1"/>
  <c r="W21" i="1"/>
  <c r="P22" i="1" s="1"/>
  <c r="Q22" i="1" s="1"/>
  <c r="R22" i="1" s="1"/>
  <c r="C990" i="1"/>
  <c r="F990" i="1"/>
  <c r="E991" i="1"/>
  <c r="E1992" i="1" l="1"/>
  <c r="F1992" i="1" s="1"/>
  <c r="B1993" i="1"/>
  <c r="D1993" i="1" s="1"/>
  <c r="C1992" i="1"/>
  <c r="S22" i="1"/>
  <c r="T22" i="1" s="1"/>
  <c r="U22" i="1"/>
  <c r="M216" i="1"/>
  <c r="N216" i="1" s="1"/>
  <c r="G217" i="1" s="1"/>
  <c r="O216" i="1"/>
  <c r="C991" i="1"/>
  <c r="F991" i="1"/>
  <c r="E992" i="1"/>
  <c r="C1993" i="1" l="1"/>
  <c r="B1994" i="1"/>
  <c r="D1994" i="1" s="1"/>
  <c r="H217" i="1"/>
  <c r="I217" i="1" s="1"/>
  <c r="C992" i="1"/>
  <c r="F992" i="1"/>
  <c r="E993" i="1"/>
  <c r="B1995" i="1" l="1"/>
  <c r="D1995" i="1" s="1"/>
  <c r="C1994" i="1"/>
  <c r="E1993" i="1"/>
  <c r="F1993" i="1" s="1"/>
  <c r="J217" i="1"/>
  <c r="V22" i="1"/>
  <c r="X22" i="1" s="1"/>
  <c r="C993" i="1"/>
  <c r="E994" i="1"/>
  <c r="F993" i="1"/>
  <c r="E1994" i="1" l="1"/>
  <c r="F1994" i="1" s="1"/>
  <c r="E1995" i="1"/>
  <c r="F1995" i="1" s="1"/>
  <c r="B1996" i="1"/>
  <c r="D1996" i="1" s="1"/>
  <c r="C1995" i="1"/>
  <c r="W22" i="1"/>
  <c r="P23" i="1" s="1"/>
  <c r="Q23" i="1" s="1"/>
  <c r="R23" i="1" s="1"/>
  <c r="K217" i="1"/>
  <c r="O217" i="1" s="1"/>
  <c r="L217" i="1"/>
  <c r="C994" i="1"/>
  <c r="F994" i="1"/>
  <c r="E995" i="1"/>
  <c r="B1997" i="1" l="1"/>
  <c r="D1997" i="1" s="1"/>
  <c r="C1996" i="1"/>
  <c r="S23" i="1"/>
  <c r="T23" i="1" s="1"/>
  <c r="U23" i="1"/>
  <c r="M217" i="1"/>
  <c r="N217" i="1" s="1"/>
  <c r="G218" i="1" s="1"/>
  <c r="C995" i="1"/>
  <c r="E996" i="1"/>
  <c r="F995" i="1"/>
  <c r="E1996" i="1" l="1"/>
  <c r="F1996" i="1" s="1"/>
  <c r="B1998" i="1"/>
  <c r="D1998" i="1" s="1"/>
  <c r="C1997" i="1"/>
  <c r="E1997" i="1"/>
  <c r="F1997" i="1" s="1"/>
  <c r="H218" i="1"/>
  <c r="I218" i="1" s="1"/>
  <c r="C996" i="1"/>
  <c r="F996" i="1"/>
  <c r="E997" i="1"/>
  <c r="B1999" i="1" l="1"/>
  <c r="D1999" i="1" s="1"/>
  <c r="C1998" i="1"/>
  <c r="J218" i="1"/>
  <c r="V23" i="1"/>
  <c r="X23" i="1" s="1"/>
  <c r="C997" i="1"/>
  <c r="F997" i="1"/>
  <c r="E998" i="1"/>
  <c r="E1998" i="1" l="1"/>
  <c r="F1998" i="1" s="1"/>
  <c r="C1999" i="1"/>
  <c r="B2000" i="1"/>
  <c r="D2000" i="1" s="1"/>
  <c r="W23" i="1"/>
  <c r="P24" i="1" s="1"/>
  <c r="Q24" i="1" s="1"/>
  <c r="R24" i="1" s="1"/>
  <c r="K218" i="1"/>
  <c r="O218" i="1" s="1"/>
  <c r="L218" i="1"/>
  <c r="C998" i="1"/>
  <c r="F998" i="1"/>
  <c r="E999" i="1"/>
  <c r="E1999" i="1" l="1"/>
  <c r="F1999" i="1" s="1"/>
  <c r="B2001" i="1"/>
  <c r="D2001" i="1" s="1"/>
  <c r="C2000" i="1"/>
  <c r="S24" i="1"/>
  <c r="T24" i="1" s="1"/>
  <c r="U24" i="1"/>
  <c r="M218" i="1"/>
  <c r="N218" i="1" s="1"/>
  <c r="G219" i="1" s="1"/>
  <c r="C999" i="1"/>
  <c r="F999" i="1"/>
  <c r="E1000" i="1"/>
  <c r="C2001" i="1" l="1"/>
  <c r="E2000" i="1"/>
  <c r="F2000" i="1" s="1"/>
  <c r="H219" i="1"/>
  <c r="I219" i="1" s="1"/>
  <c r="C1000" i="1"/>
  <c r="F1000" i="1"/>
  <c r="E2001" i="1" l="1"/>
  <c r="F2001" i="1" s="1"/>
  <c r="E1001" i="1"/>
  <c r="J219" i="1"/>
  <c r="V24" i="1"/>
  <c r="X24" i="1" s="1"/>
  <c r="C1001" i="1"/>
  <c r="F1001" i="1" l="1"/>
  <c r="W24" i="1"/>
  <c r="P25" i="1" s="1"/>
  <c r="Q25" i="1" s="1"/>
  <c r="R25" i="1" s="1"/>
  <c r="K219" i="1"/>
  <c r="O219" i="1" s="1"/>
  <c r="L219" i="1"/>
  <c r="S25" i="1" l="1"/>
  <c r="T25" i="1" s="1"/>
  <c r="U25" i="1"/>
  <c r="M219" i="1"/>
  <c r="N219" i="1" l="1"/>
  <c r="G220" i="1" s="1"/>
  <c r="H220" i="1" l="1"/>
  <c r="I220" i="1" s="1"/>
  <c r="V25" i="1"/>
  <c r="X25" i="1" s="1"/>
  <c r="J220" i="1" l="1"/>
  <c r="W25" i="1"/>
  <c r="P26" i="1" s="1"/>
  <c r="Q26" i="1" s="1"/>
  <c r="R26" i="1" s="1"/>
  <c r="S26" i="1" l="1"/>
  <c r="T26" i="1" s="1"/>
  <c r="U26" i="1"/>
  <c r="K220" i="1"/>
  <c r="O220" i="1" s="1"/>
  <c r="L220" i="1"/>
  <c r="M220" i="1" l="1"/>
  <c r="N220" i="1" s="1"/>
  <c r="G221" i="1" s="1"/>
  <c r="H221" i="1" l="1"/>
  <c r="I221" i="1" s="1"/>
  <c r="V26" i="1"/>
  <c r="X26" i="1" s="1"/>
  <c r="W26" i="1" l="1"/>
  <c r="P27" i="1" s="1"/>
  <c r="Q27" i="1" s="1"/>
  <c r="R27" i="1" s="1"/>
  <c r="J221" i="1"/>
  <c r="S27" i="1" l="1"/>
  <c r="T27" i="1" s="1"/>
  <c r="U27" i="1"/>
  <c r="K221" i="1"/>
  <c r="O221" i="1" s="1"/>
  <c r="L221" i="1"/>
  <c r="M221" i="1" l="1"/>
  <c r="N221" i="1" s="1"/>
  <c r="G222" i="1" s="1"/>
  <c r="H222" i="1" l="1"/>
  <c r="I222" i="1" s="1"/>
  <c r="V27" i="1"/>
  <c r="X27" i="1" s="1"/>
  <c r="W27" i="1" l="1"/>
  <c r="P28" i="1" s="1"/>
  <c r="Q28" i="1" s="1"/>
  <c r="R28" i="1" s="1"/>
  <c r="J222" i="1"/>
  <c r="S28" i="1" l="1"/>
  <c r="T28" i="1" s="1"/>
  <c r="U28" i="1"/>
  <c r="K222" i="1"/>
  <c r="O222" i="1" s="1"/>
  <c r="L222" i="1"/>
  <c r="M222" i="1" l="1"/>
  <c r="N222" i="1" l="1"/>
  <c r="G223" i="1" s="1"/>
  <c r="V28" i="1"/>
  <c r="X28" i="1" s="1"/>
  <c r="W28" i="1" l="1"/>
  <c r="P29" i="1" s="1"/>
  <c r="Q29" i="1" s="1"/>
  <c r="R29" i="1" s="1"/>
  <c r="H223" i="1"/>
  <c r="I223" i="1" s="1"/>
  <c r="S29" i="1" l="1"/>
  <c r="T29" i="1" s="1"/>
  <c r="U29" i="1"/>
  <c r="J223" i="1"/>
  <c r="K223" i="1" l="1"/>
  <c r="O223" i="1" s="1"/>
  <c r="L223" i="1"/>
  <c r="M223" i="1" l="1"/>
  <c r="V29" i="1"/>
  <c r="X29" i="1" s="1"/>
  <c r="N223" i="1" l="1"/>
  <c r="G224" i="1" s="1"/>
  <c r="W29" i="1"/>
  <c r="P30" i="1" s="1"/>
  <c r="Q30" i="1" s="1"/>
  <c r="R30" i="1" s="1"/>
  <c r="S30" i="1" l="1"/>
  <c r="T30" i="1" s="1"/>
  <c r="U30" i="1"/>
  <c r="H224" i="1"/>
  <c r="I224" i="1" s="1"/>
  <c r="J224" i="1" l="1"/>
  <c r="K224" i="1" l="1"/>
  <c r="L224" i="1"/>
  <c r="V30" i="1"/>
  <c r="X30" i="1" s="1"/>
  <c r="W30" i="1" l="1"/>
  <c r="P31" i="1" s="1"/>
  <c r="Q31" i="1" s="1"/>
  <c r="R31" i="1" s="1"/>
  <c r="M224" i="1"/>
  <c r="O224" i="1"/>
  <c r="S31" i="1" l="1"/>
  <c r="T31" i="1" s="1"/>
  <c r="U31" i="1"/>
  <c r="N224" i="1"/>
  <c r="G225" i="1" s="1"/>
  <c r="H225" i="1" l="1"/>
  <c r="I225" i="1" s="1"/>
  <c r="J225" i="1" l="1"/>
  <c r="V31" i="1"/>
  <c r="X31" i="1" s="1"/>
  <c r="W31" i="1" l="1"/>
  <c r="P32" i="1" s="1"/>
  <c r="Q32" i="1" s="1"/>
  <c r="R32" i="1" s="1"/>
  <c r="L225" i="1"/>
  <c r="K225" i="1"/>
  <c r="S32" i="1" l="1"/>
  <c r="T32" i="1" s="1"/>
  <c r="U32" i="1"/>
  <c r="M225" i="1"/>
  <c r="N225" i="1" s="1"/>
  <c r="G226" i="1" s="1"/>
  <c r="O225" i="1"/>
  <c r="H226" i="1" l="1"/>
  <c r="I226" i="1" s="1"/>
  <c r="V32" i="1"/>
  <c r="X32" i="1" s="1"/>
  <c r="W32" i="1" l="1"/>
  <c r="P33" i="1" s="1"/>
  <c r="Q33" i="1" s="1"/>
  <c r="R33" i="1" s="1"/>
  <c r="J226" i="1"/>
  <c r="S33" i="1" l="1"/>
  <c r="T33" i="1" s="1"/>
  <c r="U33" i="1"/>
  <c r="K226" i="1"/>
  <c r="O226" i="1" s="1"/>
  <c r="L226" i="1"/>
  <c r="M226" i="1" l="1"/>
  <c r="N226" i="1" l="1"/>
  <c r="G227" i="1" s="1"/>
  <c r="V33" i="1"/>
  <c r="X33" i="1" s="1"/>
  <c r="H227" i="1" l="1"/>
  <c r="I227" i="1" s="1"/>
  <c r="W33" i="1"/>
  <c r="P34" i="1" s="1"/>
  <c r="Q34" i="1" s="1"/>
  <c r="R34" i="1" s="1"/>
  <c r="S34" i="1" l="1"/>
  <c r="T34" i="1" s="1"/>
  <c r="U34" i="1"/>
  <c r="J227" i="1"/>
  <c r="K227" i="1" l="1"/>
  <c r="O227" i="1" s="1"/>
  <c r="L227" i="1"/>
  <c r="M227" i="1" l="1"/>
  <c r="V34" i="1"/>
  <c r="X34" i="1" s="1"/>
  <c r="W34" i="1" l="1"/>
  <c r="P35" i="1" s="1"/>
  <c r="Q35" i="1" s="1"/>
  <c r="R35" i="1" s="1"/>
  <c r="N227" i="1"/>
  <c r="G228" i="1" s="1"/>
  <c r="S35" i="1" l="1"/>
  <c r="T35" i="1" s="1"/>
  <c r="U35" i="1"/>
  <c r="H228" i="1"/>
  <c r="I228" i="1" s="1"/>
  <c r="J228" i="1" l="1"/>
  <c r="K228" i="1" l="1"/>
  <c r="L228" i="1"/>
  <c r="V35" i="1"/>
  <c r="X35" i="1" s="1"/>
  <c r="W35" i="1" l="1"/>
  <c r="P36" i="1" s="1"/>
  <c r="Q36" i="1" s="1"/>
  <c r="R36" i="1" s="1"/>
  <c r="M228" i="1"/>
  <c r="O228" i="1"/>
  <c r="S36" i="1" l="1"/>
  <c r="T36" i="1" s="1"/>
  <c r="U36" i="1"/>
  <c r="N228" i="1"/>
  <c r="G229" i="1" s="1"/>
  <c r="H229" i="1" l="1"/>
  <c r="I229" i="1" s="1"/>
  <c r="V36" i="1"/>
  <c r="X36" i="1" s="1"/>
  <c r="W36" i="1" l="1"/>
  <c r="P37" i="1" s="1"/>
  <c r="Q37" i="1" s="1"/>
  <c r="R37" i="1" s="1"/>
  <c r="J229" i="1"/>
  <c r="S37" i="1" l="1"/>
  <c r="T37" i="1" s="1"/>
  <c r="U37" i="1"/>
  <c r="K229" i="1"/>
  <c r="O229" i="1" s="1"/>
  <c r="L229" i="1"/>
  <c r="M229" i="1" l="1"/>
  <c r="V37" i="1"/>
  <c r="X37" i="1" s="1"/>
  <c r="W37" i="1" l="1"/>
  <c r="P38" i="1" s="1"/>
  <c r="Q38" i="1" s="1"/>
  <c r="R38" i="1" s="1"/>
  <c r="N229" i="1"/>
  <c r="G230" i="1" s="1"/>
  <c r="S38" i="1" l="1"/>
  <c r="T38" i="1" s="1"/>
  <c r="U38" i="1"/>
  <c r="H230" i="1"/>
  <c r="I230" i="1" s="1"/>
  <c r="J230" i="1" l="1"/>
  <c r="V38" i="1"/>
  <c r="X38" i="1" s="1"/>
  <c r="W38" i="1" l="1"/>
  <c r="P39" i="1" s="1"/>
  <c r="Q39" i="1" s="1"/>
  <c r="R39" i="1" s="1"/>
  <c r="K230" i="1"/>
  <c r="L230" i="1"/>
  <c r="S39" i="1" l="1"/>
  <c r="T39" i="1" s="1"/>
  <c r="U39" i="1"/>
  <c r="M230" i="1"/>
  <c r="N230" i="1" s="1"/>
  <c r="G231" i="1" s="1"/>
  <c r="O230" i="1"/>
  <c r="H231" i="1" l="1"/>
  <c r="I231" i="1" s="1"/>
  <c r="J231" i="1" l="1"/>
  <c r="V39" i="1"/>
  <c r="X39" i="1" s="1"/>
  <c r="W39" i="1" l="1"/>
  <c r="P40" i="1" s="1"/>
  <c r="Q40" i="1" s="1"/>
  <c r="R40" i="1" s="1"/>
  <c r="K231" i="1"/>
  <c r="L231" i="1"/>
  <c r="S40" i="1" l="1"/>
  <c r="T40" i="1" s="1"/>
  <c r="U40" i="1"/>
  <c r="M231" i="1"/>
  <c r="N231" i="1" s="1"/>
  <c r="G232" i="1" s="1"/>
  <c r="O231" i="1"/>
  <c r="H232" i="1" l="1"/>
  <c r="I232" i="1" s="1"/>
  <c r="V40" i="1"/>
  <c r="X40" i="1" s="1"/>
  <c r="W40" i="1" l="1"/>
  <c r="P41" i="1" s="1"/>
  <c r="Q41" i="1" s="1"/>
  <c r="R41" i="1" s="1"/>
  <c r="J232" i="1"/>
  <c r="S41" i="1" l="1"/>
  <c r="T41" i="1" s="1"/>
  <c r="U41" i="1"/>
  <c r="K232" i="1"/>
  <c r="O232" i="1" s="1"/>
  <c r="L232" i="1"/>
  <c r="M232" i="1" l="1"/>
  <c r="N232" i="1" s="1"/>
  <c r="G233" i="1" s="1"/>
  <c r="V41" i="1"/>
  <c r="X41" i="1" s="1"/>
  <c r="W41" i="1" l="1"/>
  <c r="P42" i="1" s="1"/>
  <c r="Q42" i="1" s="1"/>
  <c r="R42" i="1" s="1"/>
  <c r="H233" i="1"/>
  <c r="I233" i="1" s="1"/>
  <c r="S42" i="1" l="1"/>
  <c r="T42" i="1" s="1"/>
  <c r="U42" i="1"/>
  <c r="J233" i="1"/>
  <c r="K233" i="1" l="1"/>
  <c r="O233" i="1" s="1"/>
  <c r="L233" i="1"/>
  <c r="V42" i="1"/>
  <c r="X42" i="1" s="1"/>
  <c r="W42" i="1" l="1"/>
  <c r="P43" i="1" s="1"/>
  <c r="Q43" i="1" s="1"/>
  <c r="R43" i="1" s="1"/>
  <c r="M233" i="1"/>
  <c r="S43" i="1" l="1"/>
  <c r="T43" i="1" s="1"/>
  <c r="U43" i="1"/>
  <c r="N233" i="1"/>
  <c r="G234" i="1" s="1"/>
  <c r="H234" i="1" l="1"/>
  <c r="I234" i="1" s="1"/>
  <c r="V43" i="1"/>
  <c r="X43" i="1" s="1"/>
  <c r="W43" i="1" l="1"/>
  <c r="P44" i="1" s="1"/>
  <c r="Q44" i="1" s="1"/>
  <c r="R44" i="1" s="1"/>
  <c r="J234" i="1"/>
  <c r="S44" i="1" l="1"/>
  <c r="T44" i="1" s="1"/>
  <c r="U44" i="1"/>
  <c r="K234" i="1"/>
  <c r="O234" i="1" s="1"/>
  <c r="L234" i="1"/>
  <c r="M234" i="1" l="1"/>
  <c r="V44" i="1"/>
  <c r="X44" i="1" s="1"/>
  <c r="N234" i="1" l="1"/>
  <c r="G235" i="1" s="1"/>
  <c r="W44" i="1"/>
  <c r="P45" i="1" s="1"/>
  <c r="Q45" i="1" s="1"/>
  <c r="R45" i="1" s="1"/>
  <c r="S45" i="1" l="1"/>
  <c r="T45" i="1" s="1"/>
  <c r="U45" i="1"/>
  <c r="H235" i="1"/>
  <c r="I235" i="1" s="1"/>
  <c r="J235" i="1" l="1"/>
  <c r="V45" i="1"/>
  <c r="X45" i="1" s="1"/>
  <c r="W45" i="1" l="1"/>
  <c r="P46" i="1" s="1"/>
  <c r="Q46" i="1" s="1"/>
  <c r="R46" i="1" s="1"/>
  <c r="K235" i="1"/>
  <c r="L235" i="1"/>
  <c r="S46" i="1" l="1"/>
  <c r="T46" i="1" s="1"/>
  <c r="U46" i="1"/>
  <c r="M235" i="1"/>
  <c r="O235" i="1"/>
  <c r="N235" i="1" l="1"/>
  <c r="G236" i="1" s="1"/>
  <c r="V46" i="1"/>
  <c r="X46" i="1" s="1"/>
  <c r="W46" i="1" l="1"/>
  <c r="P47" i="1" s="1"/>
  <c r="Q47" i="1" s="1"/>
  <c r="R47" i="1" s="1"/>
  <c r="H236" i="1"/>
  <c r="I236" i="1" s="1"/>
  <c r="S47" i="1" l="1"/>
  <c r="T47" i="1" s="1"/>
  <c r="U47" i="1"/>
  <c r="J236" i="1"/>
  <c r="K236" i="1" l="1"/>
  <c r="L236" i="1"/>
  <c r="V47" i="1"/>
  <c r="X47" i="1" s="1"/>
  <c r="M236" i="1" l="1"/>
  <c r="N236" i="1" s="1"/>
  <c r="G237" i="1" s="1"/>
  <c r="O236" i="1"/>
  <c r="W47" i="1"/>
  <c r="P48" i="1" s="1"/>
  <c r="Q48" i="1" s="1"/>
  <c r="R48" i="1" s="1"/>
  <c r="S48" i="1" l="1"/>
  <c r="T48" i="1" s="1"/>
  <c r="U48" i="1"/>
  <c r="H237" i="1"/>
  <c r="I237" i="1" s="1"/>
  <c r="J237" i="1" l="1"/>
  <c r="V48" i="1"/>
  <c r="X48" i="1" s="1"/>
  <c r="K237" i="1" l="1"/>
  <c r="O237" i="1" s="1"/>
  <c r="L237" i="1"/>
  <c r="W48" i="1"/>
  <c r="P49" i="1" s="1"/>
  <c r="Q49" i="1" s="1"/>
  <c r="R49" i="1" s="1"/>
  <c r="S49" i="1" l="1"/>
  <c r="T49" i="1" s="1"/>
  <c r="U49" i="1"/>
  <c r="M237" i="1"/>
  <c r="N237" i="1" l="1"/>
  <c r="G238" i="1" s="1"/>
  <c r="H238" i="1" l="1"/>
  <c r="I238" i="1" s="1"/>
  <c r="V49" i="1"/>
  <c r="X49" i="1" s="1"/>
  <c r="W49" i="1" l="1"/>
  <c r="P50" i="1" s="1"/>
  <c r="Q50" i="1" s="1"/>
  <c r="R50" i="1" s="1"/>
  <c r="J238" i="1"/>
  <c r="S50" i="1" l="1"/>
  <c r="T50" i="1" s="1"/>
  <c r="U50" i="1"/>
  <c r="K238" i="1"/>
  <c r="O238" i="1" s="1"/>
  <c r="L238" i="1"/>
  <c r="M238" i="1" l="1"/>
  <c r="V50" i="1"/>
  <c r="X50" i="1" s="1"/>
  <c r="W50" i="1" l="1"/>
  <c r="P51" i="1" s="1"/>
  <c r="Q51" i="1" s="1"/>
  <c r="R51" i="1" s="1"/>
  <c r="N238" i="1"/>
  <c r="G239" i="1" s="1"/>
  <c r="S51" i="1" l="1"/>
  <c r="T51" i="1" s="1"/>
  <c r="U51" i="1"/>
  <c r="H239" i="1"/>
  <c r="I239" i="1" s="1"/>
  <c r="J239" i="1" l="1"/>
  <c r="V51" i="1"/>
  <c r="X51" i="1" s="1"/>
  <c r="W51" i="1" l="1"/>
  <c r="P52" i="1" s="1"/>
  <c r="Q52" i="1" s="1"/>
  <c r="R52" i="1" s="1"/>
  <c r="K239" i="1"/>
  <c r="O239" i="1" s="1"/>
  <c r="L239" i="1"/>
  <c r="S52" i="1" l="1"/>
  <c r="T52" i="1" s="1"/>
  <c r="U52" i="1"/>
  <c r="M239" i="1"/>
  <c r="N239" i="1" l="1"/>
  <c r="G240" i="1" s="1"/>
  <c r="H240" i="1" s="1"/>
  <c r="I240" i="1" s="1"/>
  <c r="V52" i="1"/>
  <c r="X52" i="1" s="1"/>
  <c r="W52" i="1" l="1"/>
  <c r="P53" i="1" s="1"/>
  <c r="Q53" i="1" s="1"/>
  <c r="R53" i="1" s="1"/>
  <c r="J240" i="1"/>
  <c r="S53" i="1" l="1"/>
  <c r="T53" i="1" s="1"/>
  <c r="U53" i="1"/>
  <c r="L240" i="1"/>
  <c r="K240" i="1"/>
  <c r="O240" i="1" s="1"/>
  <c r="M240" i="1" l="1"/>
  <c r="N240" i="1" s="1"/>
  <c r="G241" i="1" s="1"/>
  <c r="V53" i="1"/>
  <c r="X53" i="1" s="1"/>
  <c r="W53" i="1" l="1"/>
  <c r="P54" i="1" s="1"/>
  <c r="Q54" i="1" s="1"/>
  <c r="R54" i="1" s="1"/>
  <c r="H241" i="1"/>
  <c r="I241" i="1" s="1"/>
  <c r="S54" i="1" l="1"/>
  <c r="T54" i="1" s="1"/>
  <c r="U54" i="1"/>
  <c r="J241" i="1"/>
  <c r="K241" i="1" l="1"/>
  <c r="L241" i="1"/>
  <c r="V54" i="1"/>
  <c r="X54" i="1" s="1"/>
  <c r="W54" i="1" l="1"/>
  <c r="P55" i="1" s="1"/>
  <c r="Q55" i="1" s="1"/>
  <c r="R55" i="1" s="1"/>
  <c r="M241" i="1"/>
  <c r="O241" i="1"/>
  <c r="S55" i="1" l="1"/>
  <c r="T55" i="1" s="1"/>
  <c r="U55" i="1"/>
  <c r="N241" i="1"/>
  <c r="G242" i="1" s="1"/>
  <c r="H242" i="1" s="1"/>
  <c r="I242" i="1" s="1"/>
  <c r="J242" i="1" l="1"/>
  <c r="V55" i="1"/>
  <c r="X55" i="1" s="1"/>
  <c r="W55" i="1" l="1"/>
  <c r="P56" i="1" s="1"/>
  <c r="Q56" i="1" s="1"/>
  <c r="R56" i="1" s="1"/>
  <c r="K242" i="1"/>
  <c r="L242" i="1"/>
  <c r="S56" i="1" l="1"/>
  <c r="T56" i="1" s="1"/>
  <c r="U56" i="1"/>
  <c r="M242" i="1"/>
  <c r="N242" i="1" s="1"/>
  <c r="G243" i="1" s="1"/>
  <c r="O242" i="1"/>
  <c r="H243" i="1" l="1"/>
  <c r="I243" i="1" s="1"/>
  <c r="V56" i="1"/>
  <c r="X56" i="1" s="1"/>
  <c r="J243" i="1" l="1"/>
  <c r="W56" i="1"/>
  <c r="P57" i="1" s="1"/>
  <c r="Q57" i="1" s="1"/>
  <c r="R57" i="1" s="1"/>
  <c r="S57" i="1" l="1"/>
  <c r="T57" i="1" s="1"/>
  <c r="U57" i="1"/>
  <c r="K243" i="1"/>
  <c r="O243" i="1" s="1"/>
  <c r="L243" i="1"/>
  <c r="V57" i="1" l="1"/>
  <c r="X57" i="1" s="1"/>
  <c r="M243" i="1"/>
  <c r="N243" i="1" l="1"/>
  <c r="G244" i="1" s="1"/>
  <c r="W57" i="1"/>
  <c r="P58" i="1" s="1"/>
  <c r="Q58" i="1" s="1"/>
  <c r="R58" i="1" s="1"/>
  <c r="S58" i="1" l="1"/>
  <c r="T58" i="1" s="1"/>
  <c r="U58" i="1"/>
  <c r="H244" i="1"/>
  <c r="I244" i="1" s="1"/>
  <c r="J244" i="1" l="1"/>
  <c r="K244" i="1" l="1"/>
  <c r="O244" i="1" s="1"/>
  <c r="L244" i="1"/>
  <c r="V58" i="1"/>
  <c r="X58" i="1" s="1"/>
  <c r="W58" i="1" l="1"/>
  <c r="P59" i="1" s="1"/>
  <c r="Q59" i="1" s="1"/>
  <c r="R59" i="1" s="1"/>
  <c r="M244" i="1"/>
  <c r="S59" i="1" l="1"/>
  <c r="T59" i="1" s="1"/>
  <c r="U59" i="1"/>
  <c r="N244" i="1"/>
  <c r="G245" i="1" s="1"/>
  <c r="H245" i="1" l="1"/>
  <c r="I245" i="1" s="1"/>
  <c r="J245" i="1" l="1"/>
  <c r="V59" i="1"/>
  <c r="X59" i="1" s="1"/>
  <c r="L245" i="1" l="1"/>
  <c r="K245" i="1"/>
  <c r="O245" i="1" s="1"/>
  <c r="W59" i="1"/>
  <c r="P60" i="1" s="1"/>
  <c r="Q60" i="1" s="1"/>
  <c r="R60" i="1" s="1"/>
  <c r="S60" i="1" l="1"/>
  <c r="T60" i="1" s="1"/>
  <c r="U60" i="1"/>
  <c r="M245" i="1"/>
  <c r="N245" i="1" s="1"/>
  <c r="G246" i="1" s="1"/>
  <c r="H246" i="1" l="1"/>
  <c r="I246" i="1" s="1"/>
  <c r="J246" i="1" l="1"/>
  <c r="V60" i="1"/>
  <c r="X60" i="1" s="1"/>
  <c r="K246" i="1" l="1"/>
  <c r="O246" i="1" s="1"/>
  <c r="L246" i="1"/>
  <c r="W60" i="1"/>
  <c r="P61" i="1" s="1"/>
  <c r="Q61" i="1" s="1"/>
  <c r="R61" i="1" s="1"/>
  <c r="S61" i="1" l="1"/>
  <c r="T61" i="1" s="1"/>
  <c r="U61" i="1"/>
  <c r="M246" i="1"/>
  <c r="N246" i="1" l="1"/>
  <c r="G247" i="1" s="1"/>
  <c r="H247" i="1" l="1"/>
  <c r="I247" i="1" s="1"/>
  <c r="V61" i="1"/>
  <c r="X61" i="1" s="1"/>
  <c r="J247" i="1" l="1"/>
  <c r="W61" i="1"/>
  <c r="P62" i="1" s="1"/>
  <c r="Q62" i="1" s="1"/>
  <c r="R62" i="1" s="1"/>
  <c r="S62" i="1" l="1"/>
  <c r="T62" i="1" s="1"/>
  <c r="U62" i="1"/>
  <c r="K247" i="1"/>
  <c r="O247" i="1" s="1"/>
  <c r="L247" i="1"/>
  <c r="M247" i="1" l="1"/>
  <c r="N247" i="1" l="1"/>
  <c r="G248" i="1" s="1"/>
  <c r="H248" i="1" s="1"/>
  <c r="I248" i="1" s="1"/>
  <c r="V62" i="1"/>
  <c r="X62" i="1" s="1"/>
  <c r="J248" i="1" l="1"/>
  <c r="W62" i="1"/>
  <c r="P63" i="1" s="1"/>
  <c r="Q63" i="1" s="1"/>
  <c r="R63" i="1" s="1"/>
  <c r="S63" i="1" l="1"/>
  <c r="T63" i="1" s="1"/>
  <c r="U63" i="1"/>
  <c r="L248" i="1"/>
  <c r="K248" i="1"/>
  <c r="M248" i="1" l="1"/>
  <c r="N248" i="1" s="1"/>
  <c r="G249" i="1" s="1"/>
  <c r="V63" i="1"/>
  <c r="O248" i="1"/>
  <c r="X63" i="1" l="1"/>
  <c r="W63" i="1"/>
  <c r="P64" i="1" s="1"/>
  <c r="Q64" i="1" s="1"/>
  <c r="R64" i="1" s="1"/>
  <c r="H249" i="1"/>
  <c r="I249" i="1" s="1"/>
  <c r="S64" i="1" l="1"/>
  <c r="T64" i="1" s="1"/>
  <c r="U64" i="1"/>
  <c r="J249" i="1"/>
  <c r="K249" i="1" l="1"/>
  <c r="L249" i="1"/>
  <c r="V64" i="1"/>
  <c r="X64" i="1" s="1"/>
  <c r="W64" i="1" l="1"/>
  <c r="P65" i="1" s="1"/>
  <c r="Q65" i="1" s="1"/>
  <c r="R65" i="1" s="1"/>
  <c r="M249" i="1"/>
  <c r="O249" i="1"/>
  <c r="S65" i="1" l="1"/>
  <c r="T65" i="1" s="1"/>
  <c r="U65" i="1"/>
  <c r="N249" i="1"/>
  <c r="G250" i="1" s="1"/>
  <c r="H250" i="1" l="1"/>
  <c r="I250" i="1" s="1"/>
  <c r="V65" i="1"/>
  <c r="X65" i="1" s="1"/>
  <c r="W65" i="1" l="1"/>
  <c r="P66" i="1" s="1"/>
  <c r="Q66" i="1" s="1"/>
  <c r="R66" i="1" s="1"/>
  <c r="J250" i="1"/>
  <c r="S66" i="1" l="1"/>
  <c r="T66" i="1" s="1"/>
  <c r="U66" i="1"/>
  <c r="L250" i="1"/>
  <c r="K250" i="1"/>
  <c r="M250" i="1" l="1"/>
  <c r="N250" i="1" s="1"/>
  <c r="G251" i="1" s="1"/>
  <c r="O250" i="1"/>
  <c r="H251" i="1" l="1"/>
  <c r="I251" i="1" s="1"/>
  <c r="V66" i="1"/>
  <c r="X66" i="1" s="1"/>
  <c r="W66" i="1" l="1"/>
  <c r="P67" i="1" s="1"/>
  <c r="Q67" i="1" s="1"/>
  <c r="R67" i="1" s="1"/>
  <c r="J251" i="1"/>
  <c r="S67" i="1" l="1"/>
  <c r="T67" i="1" s="1"/>
  <c r="U67" i="1"/>
  <c r="K251" i="1"/>
  <c r="O251" i="1" s="1"/>
  <c r="L251" i="1"/>
  <c r="M251" i="1" l="1"/>
  <c r="V67" i="1"/>
  <c r="X67" i="1" s="1"/>
  <c r="W67" i="1" l="1"/>
  <c r="P68" i="1" s="1"/>
  <c r="Q68" i="1" s="1"/>
  <c r="R68" i="1" s="1"/>
  <c r="N251" i="1"/>
  <c r="G252" i="1" s="1"/>
  <c r="S68" i="1" l="1"/>
  <c r="T68" i="1" s="1"/>
  <c r="U68" i="1"/>
  <c r="H252" i="1"/>
  <c r="I252" i="1" s="1"/>
  <c r="J252" i="1" l="1"/>
  <c r="K252" i="1" l="1"/>
  <c r="L252" i="1"/>
  <c r="V68" i="1"/>
  <c r="X68" i="1" s="1"/>
  <c r="W68" i="1" l="1"/>
  <c r="P69" i="1" s="1"/>
  <c r="Q69" i="1" s="1"/>
  <c r="R69" i="1" s="1"/>
  <c r="M252" i="1"/>
  <c r="O252" i="1"/>
  <c r="S69" i="1" l="1"/>
  <c r="T69" i="1" s="1"/>
  <c r="U69" i="1"/>
  <c r="N252" i="1"/>
  <c r="G253" i="1" s="1"/>
  <c r="H253" i="1" l="1"/>
  <c r="I253" i="1" s="1"/>
  <c r="J253" i="1" l="1"/>
  <c r="V69" i="1"/>
  <c r="X69" i="1" s="1"/>
  <c r="W69" i="1" l="1"/>
  <c r="P70" i="1" s="1"/>
  <c r="Q70" i="1" s="1"/>
  <c r="R70" i="1" s="1"/>
  <c r="K253" i="1"/>
  <c r="O253" i="1" s="1"/>
  <c r="L253" i="1"/>
  <c r="S70" i="1" l="1"/>
  <c r="T70" i="1" s="1"/>
  <c r="U70" i="1"/>
  <c r="M253" i="1"/>
  <c r="N253" i="1" l="1"/>
  <c r="G254" i="1" s="1"/>
  <c r="H254" i="1" l="1"/>
  <c r="I254" i="1" s="1"/>
  <c r="V70" i="1"/>
  <c r="X70" i="1" s="1"/>
  <c r="W70" i="1" l="1"/>
  <c r="P71" i="1" s="1"/>
  <c r="Q71" i="1" s="1"/>
  <c r="R71" i="1" s="1"/>
  <c r="J254" i="1"/>
  <c r="S71" i="1" l="1"/>
  <c r="T71" i="1" s="1"/>
  <c r="U71" i="1"/>
  <c r="K254" i="1"/>
  <c r="O254" i="1" s="1"/>
  <c r="L254" i="1"/>
  <c r="M254" i="1" l="1"/>
  <c r="N254" i="1" l="1"/>
  <c r="G255" i="1" s="1"/>
  <c r="V71" i="1"/>
  <c r="X71" i="1" s="1"/>
  <c r="W71" i="1" l="1"/>
  <c r="P72" i="1" s="1"/>
  <c r="Q72" i="1" s="1"/>
  <c r="R72" i="1" s="1"/>
  <c r="H255" i="1"/>
  <c r="I255" i="1" s="1"/>
  <c r="S72" i="1" l="1"/>
  <c r="T72" i="1" s="1"/>
  <c r="U72" i="1"/>
  <c r="J255" i="1"/>
  <c r="K255" i="1" l="1"/>
  <c r="O255" i="1" s="1"/>
  <c r="L255" i="1"/>
  <c r="M255" i="1" l="1"/>
  <c r="V72" i="1"/>
  <c r="X72" i="1" s="1"/>
  <c r="W72" i="1" l="1"/>
  <c r="P73" i="1" s="1"/>
  <c r="Q73" i="1" s="1"/>
  <c r="R73" i="1" s="1"/>
  <c r="N255" i="1"/>
  <c r="G256" i="1" s="1"/>
  <c r="S73" i="1" l="1"/>
  <c r="T73" i="1" s="1"/>
  <c r="U73" i="1"/>
  <c r="H256" i="1"/>
  <c r="I256" i="1" s="1"/>
  <c r="J256" i="1" l="1"/>
  <c r="K256" i="1" l="1"/>
  <c r="L256" i="1"/>
  <c r="V73" i="1"/>
  <c r="X73" i="1" s="1"/>
  <c r="M256" i="1" l="1"/>
  <c r="W73" i="1"/>
  <c r="P74" i="1" s="1"/>
  <c r="Q74" i="1" s="1"/>
  <c r="R74" i="1" s="1"/>
  <c r="O256" i="1"/>
  <c r="S74" i="1" l="1"/>
  <c r="T74" i="1" s="1"/>
  <c r="U74" i="1"/>
  <c r="N256" i="1"/>
  <c r="G257" i="1" s="1"/>
  <c r="H257" i="1" s="1"/>
  <c r="I257" i="1" s="1"/>
  <c r="J257" i="1" l="1"/>
  <c r="K257" i="1" l="1"/>
  <c r="L257" i="1"/>
  <c r="V74" i="1"/>
  <c r="X74" i="1" s="1"/>
  <c r="M257" i="1" l="1"/>
  <c r="W74" i="1"/>
  <c r="P75" i="1" s="1"/>
  <c r="Q75" i="1" s="1"/>
  <c r="R75" i="1" s="1"/>
  <c r="O257" i="1"/>
  <c r="S75" i="1" l="1"/>
  <c r="T75" i="1" s="1"/>
  <c r="U75" i="1"/>
  <c r="N257" i="1"/>
  <c r="G258" i="1" s="1"/>
  <c r="H258" i="1" s="1"/>
  <c r="I258" i="1" s="1"/>
  <c r="J258" i="1" l="1"/>
  <c r="K258" i="1" l="1"/>
  <c r="L258" i="1"/>
  <c r="V75" i="1"/>
  <c r="X75" i="1" s="1"/>
  <c r="M258" i="1" l="1"/>
  <c r="W75" i="1"/>
  <c r="P76" i="1" s="1"/>
  <c r="Q76" i="1" s="1"/>
  <c r="R76" i="1" s="1"/>
  <c r="O258" i="1"/>
  <c r="S76" i="1" l="1"/>
  <c r="T76" i="1" s="1"/>
  <c r="U76" i="1"/>
  <c r="N258" i="1"/>
  <c r="G259" i="1" s="1"/>
  <c r="H259" i="1" s="1"/>
  <c r="I259" i="1" s="1"/>
  <c r="J259" i="1" l="1"/>
  <c r="K259" i="1" l="1"/>
  <c r="L259" i="1"/>
  <c r="V76" i="1"/>
  <c r="X76" i="1" s="1"/>
  <c r="W76" i="1" l="1"/>
  <c r="P77" i="1" s="1"/>
  <c r="Q77" i="1" s="1"/>
  <c r="R77" i="1" s="1"/>
  <c r="M259" i="1"/>
  <c r="O259" i="1"/>
  <c r="S77" i="1" l="1"/>
  <c r="T77" i="1" s="1"/>
  <c r="U77" i="1"/>
  <c r="N259" i="1"/>
  <c r="G260" i="1" s="1"/>
  <c r="H260" i="1" s="1"/>
  <c r="I260" i="1" s="1"/>
  <c r="J260" i="1" l="1"/>
  <c r="K260" i="1" l="1"/>
  <c r="O260" i="1" s="1"/>
  <c r="L260" i="1"/>
  <c r="V77" i="1"/>
  <c r="X77" i="1" s="1"/>
  <c r="W77" i="1" l="1"/>
  <c r="P78" i="1" s="1"/>
  <c r="Q78" i="1" s="1"/>
  <c r="R78" i="1" s="1"/>
  <c r="M260" i="1"/>
  <c r="S78" i="1" l="1"/>
  <c r="T78" i="1" s="1"/>
  <c r="U78" i="1"/>
  <c r="N260" i="1"/>
  <c r="G261" i="1" s="1"/>
  <c r="H261" i="1" l="1"/>
  <c r="I261" i="1" s="1"/>
  <c r="J261" i="1" l="1"/>
  <c r="V78" i="1"/>
  <c r="X78" i="1" s="1"/>
  <c r="W78" i="1" l="1"/>
  <c r="P79" i="1" s="1"/>
  <c r="Q79" i="1" s="1"/>
  <c r="R79" i="1" s="1"/>
  <c r="L261" i="1"/>
  <c r="K261" i="1"/>
  <c r="O261" i="1" s="1"/>
  <c r="S79" i="1" l="1"/>
  <c r="T79" i="1" s="1"/>
  <c r="U79" i="1"/>
  <c r="M261" i="1"/>
  <c r="N261" i="1" s="1"/>
  <c r="G262" i="1" s="1"/>
  <c r="H262" i="1" l="1"/>
  <c r="I262" i="1" s="1"/>
  <c r="V79" i="1"/>
  <c r="X79" i="1" s="1"/>
  <c r="J262" i="1" l="1"/>
  <c r="W79" i="1"/>
  <c r="P80" i="1" s="1"/>
  <c r="Q80" i="1" s="1"/>
  <c r="R80" i="1" s="1"/>
  <c r="S80" i="1" l="1"/>
  <c r="T80" i="1" s="1"/>
  <c r="U80" i="1"/>
  <c r="K262" i="1"/>
  <c r="O262" i="1" s="1"/>
  <c r="L262" i="1"/>
  <c r="M262" i="1" l="1"/>
  <c r="V80" i="1"/>
  <c r="X80" i="1" s="1"/>
  <c r="W80" i="1" l="1"/>
  <c r="P81" i="1" s="1"/>
  <c r="Q81" i="1" s="1"/>
  <c r="R81" i="1" s="1"/>
  <c r="N262" i="1"/>
  <c r="G263" i="1" s="1"/>
  <c r="S81" i="1" l="1"/>
  <c r="T81" i="1" s="1"/>
  <c r="U81" i="1"/>
  <c r="H263" i="1"/>
  <c r="I263" i="1" s="1"/>
  <c r="J263" i="1" l="1"/>
  <c r="V81" i="1"/>
  <c r="X81" i="1" s="1"/>
  <c r="K263" i="1" l="1"/>
  <c r="O263" i="1" s="1"/>
  <c r="L263" i="1"/>
  <c r="W81" i="1"/>
  <c r="P82" i="1" s="1"/>
  <c r="Q82" i="1" s="1"/>
  <c r="R82" i="1" s="1"/>
  <c r="S82" i="1" l="1"/>
  <c r="T82" i="1" s="1"/>
  <c r="U82" i="1"/>
  <c r="M263" i="1"/>
  <c r="N263" i="1" s="1"/>
  <c r="G264" i="1" s="1"/>
  <c r="H264" i="1" l="1"/>
  <c r="I264" i="1" s="1"/>
  <c r="J264" i="1" l="1"/>
  <c r="V82" i="1"/>
  <c r="X82" i="1" s="1"/>
  <c r="W82" i="1" l="1"/>
  <c r="P83" i="1" s="1"/>
  <c r="Q83" i="1" s="1"/>
  <c r="R83" i="1" s="1"/>
  <c r="K264" i="1"/>
  <c r="O264" i="1" s="1"/>
  <c r="L264" i="1"/>
  <c r="S83" i="1" l="1"/>
  <c r="T83" i="1" s="1"/>
  <c r="U83" i="1"/>
  <c r="M264" i="1"/>
  <c r="N264" i="1" l="1"/>
  <c r="G265" i="1" s="1"/>
  <c r="H265" i="1" l="1"/>
  <c r="I265" i="1" s="1"/>
  <c r="V83" i="1"/>
  <c r="X83" i="1" s="1"/>
  <c r="W83" i="1" l="1"/>
  <c r="P84" i="1" s="1"/>
  <c r="Q84" i="1" s="1"/>
  <c r="R84" i="1" s="1"/>
  <c r="J265" i="1"/>
  <c r="S84" i="1" l="1"/>
  <c r="T84" i="1" s="1"/>
  <c r="U84" i="1"/>
  <c r="K265" i="1"/>
  <c r="O265" i="1" s="1"/>
  <c r="L265" i="1"/>
  <c r="M265" i="1" l="1"/>
  <c r="N265" i="1" l="1"/>
  <c r="G266" i="1" s="1"/>
  <c r="H266" i="1" s="1"/>
  <c r="I266" i="1" s="1"/>
  <c r="V84" i="1"/>
  <c r="X84" i="1" s="1"/>
  <c r="J266" i="1" l="1"/>
  <c r="W84" i="1"/>
  <c r="P85" i="1" s="1"/>
  <c r="Q85" i="1" s="1"/>
  <c r="R85" i="1" s="1"/>
  <c r="S85" i="1" l="1"/>
  <c r="T85" i="1" s="1"/>
  <c r="U85" i="1"/>
  <c r="K266" i="1"/>
  <c r="O266" i="1" s="1"/>
  <c r="L266" i="1"/>
  <c r="M266" i="1" l="1"/>
  <c r="N266" i="1" l="1"/>
  <c r="G267" i="1" s="1"/>
  <c r="H267" i="1" s="1"/>
  <c r="I267" i="1" s="1"/>
  <c r="V85" i="1"/>
  <c r="X85" i="1" s="1"/>
  <c r="W85" i="1" l="1"/>
  <c r="P86" i="1" s="1"/>
  <c r="Q86" i="1" s="1"/>
  <c r="R86" i="1" s="1"/>
  <c r="J267" i="1"/>
  <c r="S86" i="1" l="1"/>
  <c r="T86" i="1" s="1"/>
  <c r="U86" i="1"/>
  <c r="K267" i="1"/>
  <c r="O267" i="1" s="1"/>
  <c r="L267" i="1"/>
  <c r="M267" i="1" l="1"/>
  <c r="N267" i="1" l="1"/>
  <c r="G268" i="1" s="1"/>
  <c r="V86" i="1"/>
  <c r="X86" i="1" s="1"/>
  <c r="W86" i="1" l="1"/>
  <c r="P87" i="1" s="1"/>
  <c r="Q87" i="1" s="1"/>
  <c r="R87" i="1" s="1"/>
  <c r="H268" i="1"/>
  <c r="I268" i="1" s="1"/>
  <c r="S87" i="1" l="1"/>
  <c r="T87" i="1" s="1"/>
  <c r="U87" i="1"/>
  <c r="J268" i="1"/>
  <c r="K268" i="1" l="1"/>
  <c r="O268" i="1" s="1"/>
  <c r="L268" i="1"/>
  <c r="M268" i="1" l="1"/>
  <c r="V87" i="1"/>
  <c r="X87" i="1" s="1"/>
  <c r="W87" i="1" l="1"/>
  <c r="P88" i="1" s="1"/>
  <c r="Q88" i="1" s="1"/>
  <c r="R88" i="1" s="1"/>
  <c r="N268" i="1"/>
  <c r="G269" i="1" s="1"/>
  <c r="S88" i="1" l="1"/>
  <c r="T88" i="1" s="1"/>
  <c r="U88" i="1"/>
  <c r="H269" i="1"/>
  <c r="I269" i="1" s="1"/>
  <c r="J269" i="1" l="1"/>
  <c r="K269" i="1" l="1"/>
  <c r="L269" i="1"/>
  <c r="V88" i="1"/>
  <c r="X88" i="1" s="1"/>
  <c r="M269" i="1" l="1"/>
  <c r="W88" i="1"/>
  <c r="P89" i="1" s="1"/>
  <c r="Q89" i="1" s="1"/>
  <c r="R89" i="1" s="1"/>
  <c r="O269" i="1"/>
  <c r="S89" i="1" l="1"/>
  <c r="T89" i="1" s="1"/>
  <c r="U89" i="1"/>
  <c r="N269" i="1"/>
  <c r="G270" i="1" s="1"/>
  <c r="H270" i="1" l="1"/>
  <c r="I270" i="1" s="1"/>
  <c r="V89" i="1"/>
  <c r="X89" i="1" s="1"/>
  <c r="W89" i="1" l="1"/>
  <c r="P90" i="1" s="1"/>
  <c r="Q90" i="1" s="1"/>
  <c r="R90" i="1" s="1"/>
  <c r="J270" i="1"/>
  <c r="S90" i="1" l="1"/>
  <c r="T90" i="1" s="1"/>
  <c r="U90" i="1"/>
  <c r="K270" i="1"/>
  <c r="O270" i="1" s="1"/>
  <c r="L270" i="1"/>
  <c r="M270" i="1" l="1"/>
  <c r="V90" i="1"/>
  <c r="X90" i="1" s="1"/>
  <c r="W90" i="1" l="1"/>
  <c r="P91" i="1" s="1"/>
  <c r="Q91" i="1" s="1"/>
  <c r="R91" i="1" s="1"/>
  <c r="N270" i="1"/>
  <c r="G271" i="1" s="1"/>
  <c r="H271" i="1" s="1"/>
  <c r="I271" i="1" s="1"/>
  <c r="S91" i="1" l="1"/>
  <c r="T91" i="1" s="1"/>
  <c r="U91" i="1"/>
  <c r="J271" i="1"/>
  <c r="K271" i="1" l="1"/>
  <c r="L271" i="1"/>
  <c r="V91" i="1"/>
  <c r="X91" i="1" s="1"/>
  <c r="M271" i="1" l="1"/>
  <c r="N271" i="1" s="1"/>
  <c r="G272" i="1" s="1"/>
  <c r="W91" i="1"/>
  <c r="P92" i="1" s="1"/>
  <c r="Q92" i="1" s="1"/>
  <c r="R92" i="1" s="1"/>
  <c r="O271" i="1"/>
  <c r="S92" i="1" l="1"/>
  <c r="T92" i="1" s="1"/>
  <c r="U92" i="1"/>
  <c r="H272" i="1"/>
  <c r="I272" i="1" s="1"/>
  <c r="J272" i="1" l="1"/>
  <c r="V92" i="1"/>
  <c r="X92" i="1" s="1"/>
  <c r="W92" i="1" l="1"/>
  <c r="P93" i="1" s="1"/>
  <c r="Q93" i="1" s="1"/>
  <c r="R93" i="1" s="1"/>
  <c r="K272" i="1"/>
  <c r="O272" i="1" s="1"/>
  <c r="L272" i="1"/>
  <c r="S93" i="1" l="1"/>
  <c r="T93" i="1" s="1"/>
  <c r="U93" i="1"/>
  <c r="M272" i="1"/>
  <c r="N272" i="1" l="1"/>
  <c r="G273" i="1" s="1"/>
  <c r="H273" i="1" l="1"/>
  <c r="I273" i="1" s="1"/>
  <c r="V93" i="1"/>
  <c r="X93" i="1" s="1"/>
  <c r="J273" i="1" l="1"/>
  <c r="W93" i="1"/>
  <c r="P94" i="1" s="1"/>
  <c r="Q94" i="1" s="1"/>
  <c r="R94" i="1" s="1"/>
  <c r="S94" i="1" l="1"/>
  <c r="T94" i="1" s="1"/>
  <c r="U94" i="1"/>
  <c r="K273" i="1"/>
  <c r="O273" i="1" s="1"/>
  <c r="L273" i="1"/>
  <c r="M273" i="1" l="1"/>
  <c r="V94" i="1"/>
  <c r="X94" i="1" s="1"/>
  <c r="N273" i="1" l="1"/>
  <c r="G274" i="1" s="1"/>
  <c r="W94" i="1"/>
  <c r="P95" i="1" s="1"/>
  <c r="Q95" i="1" s="1"/>
  <c r="R95" i="1" s="1"/>
  <c r="S95" i="1" l="1"/>
  <c r="T95" i="1" s="1"/>
  <c r="U95" i="1"/>
  <c r="H274" i="1"/>
  <c r="I274" i="1" s="1"/>
  <c r="J274" i="1" l="1"/>
  <c r="L274" i="1" l="1"/>
  <c r="K274" i="1"/>
  <c r="V95" i="1"/>
  <c r="X95" i="1" s="1"/>
  <c r="M274" i="1" l="1"/>
  <c r="N274" i="1" s="1"/>
  <c r="G275" i="1" s="1"/>
  <c r="W95" i="1"/>
  <c r="P96" i="1" s="1"/>
  <c r="Q96" i="1" s="1"/>
  <c r="R96" i="1" s="1"/>
  <c r="O274" i="1"/>
  <c r="S96" i="1" l="1"/>
  <c r="T96" i="1" s="1"/>
  <c r="U96" i="1"/>
  <c r="H275" i="1"/>
  <c r="I275" i="1" s="1"/>
  <c r="J275" i="1" l="1"/>
  <c r="K275" i="1" l="1"/>
  <c r="L275" i="1"/>
  <c r="V96" i="1"/>
  <c r="X96" i="1" s="1"/>
  <c r="M275" i="1" l="1"/>
  <c r="N275" i="1" s="1"/>
  <c r="G276" i="1" s="1"/>
  <c r="W96" i="1"/>
  <c r="P97" i="1" s="1"/>
  <c r="Q97" i="1" s="1"/>
  <c r="R97" i="1" s="1"/>
  <c r="O275" i="1"/>
  <c r="S97" i="1" l="1"/>
  <c r="T97" i="1" s="1"/>
  <c r="U97" i="1"/>
  <c r="H276" i="1"/>
  <c r="I276" i="1" s="1"/>
  <c r="J276" i="1" l="1"/>
  <c r="V97" i="1"/>
  <c r="X97" i="1" s="1"/>
  <c r="W97" i="1" l="1"/>
  <c r="P98" i="1" s="1"/>
  <c r="Q98" i="1" s="1"/>
  <c r="R98" i="1" s="1"/>
  <c r="K276" i="1"/>
  <c r="O276" i="1" s="1"/>
  <c r="L276" i="1"/>
  <c r="S98" i="1" l="1"/>
  <c r="T98" i="1" s="1"/>
  <c r="U98" i="1"/>
  <c r="M276" i="1"/>
  <c r="N276" i="1" s="1"/>
  <c r="G277" i="1" s="1"/>
  <c r="H277" i="1" l="1"/>
  <c r="I277" i="1" s="1"/>
  <c r="J277" i="1" l="1"/>
  <c r="V98" i="1"/>
  <c r="X98" i="1" s="1"/>
  <c r="K277" i="1" l="1"/>
  <c r="O277" i="1" s="1"/>
  <c r="L277" i="1"/>
  <c r="W98" i="1"/>
  <c r="P99" i="1" s="1"/>
  <c r="Q99" i="1" s="1"/>
  <c r="R99" i="1" s="1"/>
  <c r="S99" i="1" l="1"/>
  <c r="T99" i="1" s="1"/>
  <c r="U99" i="1"/>
  <c r="M277" i="1"/>
  <c r="N277" i="1" l="1"/>
  <c r="G278" i="1" s="1"/>
  <c r="H278" i="1" l="1"/>
  <c r="I278" i="1" s="1"/>
  <c r="V99" i="1"/>
  <c r="X99" i="1" s="1"/>
  <c r="J278" i="1" l="1"/>
  <c r="W99" i="1"/>
  <c r="P100" i="1" s="1"/>
  <c r="Q100" i="1" s="1"/>
  <c r="R100" i="1" s="1"/>
  <c r="S100" i="1" l="1"/>
  <c r="T100" i="1" s="1"/>
  <c r="U100" i="1"/>
  <c r="K278" i="1"/>
  <c r="O278" i="1" s="1"/>
  <c r="L278" i="1"/>
  <c r="M278" i="1" l="1"/>
  <c r="N278" i="1" l="1"/>
  <c r="G279" i="1" s="1"/>
  <c r="V100" i="1"/>
  <c r="X100" i="1" s="1"/>
  <c r="H279" i="1" l="1"/>
  <c r="I279" i="1" s="1"/>
  <c r="W100" i="1"/>
  <c r="P101" i="1" s="1"/>
  <c r="Q101" i="1" s="1"/>
  <c r="R101" i="1" s="1"/>
  <c r="S101" i="1" l="1"/>
  <c r="T101" i="1" s="1"/>
  <c r="U101" i="1"/>
  <c r="J279" i="1"/>
  <c r="K279" i="1" l="1"/>
  <c r="O279" i="1" s="1"/>
  <c r="L279" i="1"/>
  <c r="M279" i="1" l="1"/>
  <c r="V101" i="1"/>
  <c r="X101" i="1" s="1"/>
  <c r="W101" i="1" l="1"/>
  <c r="P102" i="1" s="1"/>
  <c r="Q102" i="1" s="1"/>
  <c r="R102" i="1" s="1"/>
  <c r="N279" i="1"/>
  <c r="G280" i="1" s="1"/>
  <c r="S102" i="1" l="1"/>
  <c r="T102" i="1" s="1"/>
  <c r="U102" i="1"/>
  <c r="H280" i="1"/>
  <c r="I280" i="1" s="1"/>
  <c r="J280" i="1" l="1"/>
  <c r="K280" i="1" l="1"/>
  <c r="L280" i="1"/>
  <c r="V102" i="1"/>
  <c r="X102" i="1" s="1"/>
  <c r="M280" i="1" l="1"/>
  <c r="N280" i="1" s="1"/>
  <c r="G281" i="1" s="1"/>
  <c r="W102" i="1"/>
  <c r="P103" i="1" s="1"/>
  <c r="Q103" i="1" s="1"/>
  <c r="R103" i="1" s="1"/>
  <c r="O280" i="1"/>
  <c r="S103" i="1" l="1"/>
  <c r="T103" i="1" s="1"/>
  <c r="U103" i="1"/>
  <c r="H281" i="1"/>
  <c r="I281" i="1" s="1"/>
  <c r="J281" i="1" l="1"/>
  <c r="K281" i="1" l="1"/>
  <c r="L281" i="1"/>
  <c r="V103" i="1"/>
  <c r="X103" i="1" s="1"/>
  <c r="M281" i="1" l="1"/>
  <c r="N281" i="1" s="1"/>
  <c r="G282" i="1" s="1"/>
  <c r="W103" i="1"/>
  <c r="P104" i="1" s="1"/>
  <c r="Q104" i="1" s="1"/>
  <c r="R104" i="1" s="1"/>
  <c r="O281" i="1"/>
  <c r="S104" i="1" l="1"/>
  <c r="T104" i="1" s="1"/>
  <c r="U104" i="1"/>
  <c r="H282" i="1"/>
  <c r="I282" i="1" s="1"/>
  <c r="J282" i="1" l="1"/>
  <c r="V104" i="1"/>
  <c r="X104" i="1" s="1"/>
  <c r="W104" i="1" l="1"/>
  <c r="P105" i="1" s="1"/>
  <c r="Q105" i="1" s="1"/>
  <c r="R105" i="1" s="1"/>
  <c r="K282" i="1"/>
  <c r="L282" i="1"/>
  <c r="S105" i="1" l="1"/>
  <c r="T105" i="1" s="1"/>
  <c r="U105" i="1"/>
  <c r="M282" i="1"/>
  <c r="N282" i="1" s="1"/>
  <c r="G283" i="1" s="1"/>
  <c r="O282" i="1"/>
  <c r="H283" i="1" l="1"/>
  <c r="I283" i="1" s="1"/>
  <c r="V105" i="1"/>
  <c r="X105" i="1" s="1"/>
  <c r="W105" i="1" l="1"/>
  <c r="P106" i="1" s="1"/>
  <c r="Q106" i="1" s="1"/>
  <c r="R106" i="1" s="1"/>
  <c r="J283" i="1"/>
  <c r="S106" i="1" l="1"/>
  <c r="T106" i="1" s="1"/>
  <c r="U106" i="1"/>
  <c r="K283" i="1"/>
  <c r="O283" i="1" s="1"/>
  <c r="L283" i="1"/>
  <c r="M283" i="1" l="1"/>
  <c r="N283" i="1" s="1"/>
  <c r="G284" i="1" s="1"/>
  <c r="H284" i="1" l="1"/>
  <c r="I284" i="1" s="1"/>
  <c r="V106" i="1"/>
  <c r="X106" i="1" s="1"/>
  <c r="J284" i="1" l="1"/>
  <c r="W106" i="1"/>
  <c r="P107" i="1" s="1"/>
  <c r="Q107" i="1" s="1"/>
  <c r="R107" i="1" s="1"/>
  <c r="S107" i="1" l="1"/>
  <c r="T107" i="1" s="1"/>
  <c r="U107" i="1"/>
  <c r="K284" i="1"/>
  <c r="O284" i="1" s="1"/>
  <c r="L284" i="1"/>
  <c r="M284" i="1" l="1"/>
  <c r="N284" i="1" s="1"/>
  <c r="G285" i="1" s="1"/>
  <c r="V107" i="1"/>
  <c r="X107" i="1" s="1"/>
  <c r="H285" i="1" l="1"/>
  <c r="I285" i="1" s="1"/>
  <c r="W107" i="1"/>
  <c r="P108" i="1" s="1"/>
  <c r="Q108" i="1" s="1"/>
  <c r="R108" i="1" s="1"/>
  <c r="S108" i="1" l="1"/>
  <c r="T108" i="1" s="1"/>
  <c r="U108" i="1"/>
  <c r="J285" i="1"/>
  <c r="K285" i="1" l="1"/>
  <c r="O285" i="1" s="1"/>
  <c r="L285" i="1"/>
  <c r="M285" i="1" l="1"/>
  <c r="N285" i="1" s="1"/>
  <c r="G286" i="1" s="1"/>
  <c r="V108" i="1"/>
  <c r="X108" i="1" s="1"/>
  <c r="W108" i="1" l="1"/>
  <c r="P109" i="1" s="1"/>
  <c r="Q109" i="1" s="1"/>
  <c r="R109" i="1" s="1"/>
  <c r="H286" i="1"/>
  <c r="I286" i="1" s="1"/>
  <c r="S109" i="1" l="1"/>
  <c r="T109" i="1" s="1"/>
  <c r="U109" i="1"/>
  <c r="J286" i="1"/>
  <c r="K286" i="1" l="1"/>
  <c r="L286" i="1"/>
  <c r="V109" i="1"/>
  <c r="X109" i="1" s="1"/>
  <c r="M286" i="1" l="1"/>
  <c r="W109" i="1"/>
  <c r="P110" i="1" s="1"/>
  <c r="Q110" i="1" s="1"/>
  <c r="R110" i="1" s="1"/>
  <c r="O286" i="1"/>
  <c r="S110" i="1" l="1"/>
  <c r="T110" i="1" s="1"/>
  <c r="U110" i="1"/>
  <c r="N286" i="1"/>
  <c r="G287" i="1" s="1"/>
  <c r="V110" i="1" l="1"/>
  <c r="X110" i="1" s="1"/>
  <c r="H287" i="1"/>
  <c r="I287" i="1" s="1"/>
  <c r="J287" i="1" l="1"/>
  <c r="W110" i="1"/>
  <c r="P111" i="1" s="1"/>
  <c r="Q111" i="1" s="1"/>
  <c r="R111" i="1" s="1"/>
  <c r="S111" i="1" l="1"/>
  <c r="T111" i="1" s="1"/>
  <c r="U111" i="1"/>
  <c r="K287" i="1"/>
  <c r="O287" i="1" s="1"/>
  <c r="L287" i="1"/>
  <c r="M287" i="1" l="1"/>
  <c r="N287" i="1" s="1"/>
  <c r="G288" i="1" s="1"/>
  <c r="V111" i="1"/>
  <c r="X111" i="1" s="1"/>
  <c r="W111" i="1" l="1"/>
  <c r="P112" i="1" s="1"/>
  <c r="Q112" i="1" s="1"/>
  <c r="R112" i="1" s="1"/>
  <c r="H288" i="1"/>
  <c r="I288" i="1" s="1"/>
  <c r="S112" i="1" l="1"/>
  <c r="T112" i="1" s="1"/>
  <c r="U112" i="1"/>
  <c r="J288" i="1"/>
  <c r="L288" i="1" l="1"/>
  <c r="K288" i="1"/>
  <c r="O288" i="1" s="1"/>
  <c r="M288" i="1" l="1"/>
  <c r="N288" i="1" s="1"/>
  <c r="G289" i="1" s="1"/>
  <c r="V112" i="1"/>
  <c r="X112" i="1" s="1"/>
  <c r="W112" i="1" l="1"/>
  <c r="P113" i="1" s="1"/>
  <c r="Q113" i="1" s="1"/>
  <c r="R113" i="1" s="1"/>
  <c r="H289" i="1"/>
  <c r="I289" i="1" s="1"/>
  <c r="S113" i="1" l="1"/>
  <c r="T113" i="1" s="1"/>
  <c r="U113" i="1"/>
  <c r="J289" i="1"/>
  <c r="K289" i="1" l="1"/>
  <c r="O289" i="1" s="1"/>
  <c r="L289" i="1"/>
  <c r="V113" i="1"/>
  <c r="X113" i="1" s="1"/>
  <c r="M289" i="1" l="1"/>
  <c r="N289" i="1" s="1"/>
  <c r="G290" i="1" s="1"/>
  <c r="W113" i="1"/>
  <c r="P114" i="1" s="1"/>
  <c r="Q114" i="1" s="1"/>
  <c r="R114" i="1" s="1"/>
  <c r="S114" i="1" l="1"/>
  <c r="T114" i="1" s="1"/>
  <c r="U114" i="1"/>
  <c r="H290" i="1"/>
  <c r="I290" i="1" s="1"/>
  <c r="J290" i="1" l="1"/>
  <c r="V114" i="1"/>
  <c r="X114" i="1" s="1"/>
  <c r="K290" i="1" l="1"/>
  <c r="O290" i="1" s="1"/>
  <c r="L290" i="1"/>
  <c r="W114" i="1"/>
  <c r="P115" i="1" s="1"/>
  <c r="Q115" i="1" s="1"/>
  <c r="R115" i="1" s="1"/>
  <c r="S115" i="1" l="1"/>
  <c r="T115" i="1" s="1"/>
  <c r="U115" i="1"/>
  <c r="M290" i="1"/>
  <c r="N290" i="1" l="1"/>
  <c r="G291" i="1" s="1"/>
  <c r="H291" i="1" l="1"/>
  <c r="I291" i="1" s="1"/>
  <c r="V115" i="1"/>
  <c r="X115" i="1" s="1"/>
  <c r="W115" i="1" l="1"/>
  <c r="P116" i="1" s="1"/>
  <c r="Q116" i="1" s="1"/>
  <c r="R116" i="1" s="1"/>
  <c r="J291" i="1"/>
  <c r="S116" i="1" l="1"/>
  <c r="T116" i="1" s="1"/>
  <c r="U116" i="1"/>
  <c r="K291" i="1"/>
  <c r="O291" i="1" s="1"/>
  <c r="L291" i="1"/>
  <c r="M291" i="1" l="1"/>
  <c r="N291" i="1" l="1"/>
  <c r="G292" i="1" s="1"/>
  <c r="V116" i="1"/>
  <c r="X116" i="1" s="1"/>
  <c r="H292" i="1" l="1"/>
  <c r="I292" i="1" s="1"/>
  <c r="W116" i="1"/>
  <c r="P117" i="1" s="1"/>
  <c r="Q117" i="1" s="1"/>
  <c r="R117" i="1" s="1"/>
  <c r="S117" i="1" l="1"/>
  <c r="T117" i="1" s="1"/>
  <c r="U117" i="1"/>
  <c r="J292" i="1"/>
  <c r="K292" i="1" l="1"/>
  <c r="O292" i="1" s="1"/>
  <c r="L292" i="1"/>
  <c r="M292" i="1" l="1"/>
  <c r="V117" i="1"/>
  <c r="X117" i="1" s="1"/>
  <c r="W117" i="1" l="1"/>
  <c r="P118" i="1" s="1"/>
  <c r="Q118" i="1" s="1"/>
  <c r="R118" i="1" s="1"/>
  <c r="N292" i="1"/>
  <c r="G293" i="1" s="1"/>
  <c r="S118" i="1" l="1"/>
  <c r="T118" i="1" s="1"/>
  <c r="U118" i="1"/>
  <c r="H293" i="1"/>
  <c r="I293" i="1" s="1"/>
  <c r="J293" i="1" l="1"/>
  <c r="K293" i="1" l="1"/>
  <c r="L293" i="1"/>
  <c r="V118" i="1"/>
  <c r="X118" i="1" s="1"/>
  <c r="M293" i="1" l="1"/>
  <c r="N293" i="1" s="1"/>
  <c r="G294" i="1" s="1"/>
  <c r="W118" i="1"/>
  <c r="P119" i="1" s="1"/>
  <c r="Q119" i="1" s="1"/>
  <c r="R119" i="1" s="1"/>
  <c r="O293" i="1"/>
  <c r="S119" i="1" l="1"/>
  <c r="T119" i="1" s="1"/>
  <c r="U119" i="1"/>
  <c r="H294" i="1"/>
  <c r="I294" i="1" s="1"/>
  <c r="J294" i="1" l="1"/>
  <c r="K294" i="1" l="1"/>
  <c r="L294" i="1"/>
  <c r="V119" i="1"/>
  <c r="X119" i="1" s="1"/>
  <c r="M294" i="1" l="1"/>
  <c r="N294" i="1" s="1"/>
  <c r="G295" i="1" s="1"/>
  <c r="W119" i="1"/>
  <c r="P120" i="1" s="1"/>
  <c r="Q120" i="1" s="1"/>
  <c r="R120" i="1" s="1"/>
  <c r="O294" i="1"/>
  <c r="S120" i="1" l="1"/>
  <c r="T120" i="1" s="1"/>
  <c r="U120" i="1"/>
  <c r="H295" i="1"/>
  <c r="I295" i="1" s="1"/>
  <c r="V120" i="1" l="1"/>
  <c r="J295" i="1"/>
  <c r="X120" i="1" l="1"/>
  <c r="W120" i="1"/>
  <c r="P121" i="1" s="1"/>
  <c r="Q121" i="1" s="1"/>
  <c r="R121" i="1" s="1"/>
  <c r="K295" i="1"/>
  <c r="L295" i="1"/>
  <c r="S121" i="1" l="1"/>
  <c r="T121" i="1" s="1"/>
  <c r="U121" i="1"/>
  <c r="M295" i="1"/>
  <c r="N295" i="1" s="1"/>
  <c r="G296" i="1" s="1"/>
  <c r="O295" i="1"/>
  <c r="H296" i="1" l="1"/>
  <c r="I296" i="1" s="1"/>
  <c r="V121" i="1"/>
  <c r="X121" i="1" s="1"/>
  <c r="W121" i="1" l="1"/>
  <c r="P122" i="1" s="1"/>
  <c r="Q122" i="1" s="1"/>
  <c r="R122" i="1" s="1"/>
  <c r="J296" i="1"/>
  <c r="S122" i="1" l="1"/>
  <c r="T122" i="1" s="1"/>
  <c r="U122" i="1"/>
  <c r="K296" i="1"/>
  <c r="O296" i="1" s="1"/>
  <c r="L296" i="1"/>
  <c r="M296" i="1" l="1"/>
  <c r="N296" i="1" l="1"/>
  <c r="G297" i="1" s="1"/>
  <c r="V122" i="1"/>
  <c r="X122" i="1" s="1"/>
  <c r="W122" i="1" l="1"/>
  <c r="P123" i="1" s="1"/>
  <c r="Q123" i="1" s="1"/>
  <c r="R123" i="1" s="1"/>
  <c r="H297" i="1"/>
  <c r="I297" i="1" s="1"/>
  <c r="S123" i="1" l="1"/>
  <c r="T123" i="1" s="1"/>
  <c r="U123" i="1"/>
  <c r="J297" i="1"/>
  <c r="K297" i="1" l="1"/>
  <c r="O297" i="1" s="1"/>
  <c r="L297" i="1"/>
  <c r="M297" i="1" l="1"/>
  <c r="V123" i="1"/>
  <c r="X123" i="1" s="1"/>
  <c r="W123" i="1" l="1"/>
  <c r="P124" i="1" s="1"/>
  <c r="Q124" i="1" s="1"/>
  <c r="R124" i="1" s="1"/>
  <c r="N297" i="1"/>
  <c r="G298" i="1" s="1"/>
  <c r="S124" i="1" l="1"/>
  <c r="T124" i="1" s="1"/>
  <c r="U124" i="1"/>
  <c r="H298" i="1"/>
  <c r="I298" i="1" s="1"/>
  <c r="J298" i="1" l="1"/>
  <c r="V124" i="1"/>
  <c r="X124" i="1" s="1"/>
  <c r="W124" i="1" l="1"/>
  <c r="P125" i="1" s="1"/>
  <c r="Q125" i="1" s="1"/>
  <c r="R125" i="1" s="1"/>
  <c r="K298" i="1"/>
  <c r="O298" i="1" s="1"/>
  <c r="L298" i="1"/>
  <c r="S125" i="1" l="1"/>
  <c r="T125" i="1" s="1"/>
  <c r="U125" i="1"/>
  <c r="M298" i="1"/>
  <c r="N298" i="1" s="1"/>
  <c r="G299" i="1" s="1"/>
  <c r="H299" i="1" l="1"/>
  <c r="I299" i="1" s="1"/>
  <c r="V125" i="1"/>
  <c r="X125" i="1" s="1"/>
  <c r="W125" i="1" l="1"/>
  <c r="P126" i="1" s="1"/>
  <c r="Q126" i="1" s="1"/>
  <c r="R126" i="1" s="1"/>
  <c r="J299" i="1"/>
  <c r="S126" i="1" l="1"/>
  <c r="T126" i="1" s="1"/>
  <c r="U126" i="1"/>
  <c r="K299" i="1"/>
  <c r="O299" i="1" s="1"/>
  <c r="L299" i="1"/>
  <c r="M299" i="1" l="1"/>
  <c r="V126" i="1"/>
  <c r="X126" i="1" s="1"/>
  <c r="N299" i="1" l="1"/>
  <c r="G300" i="1" s="1"/>
  <c r="W126" i="1"/>
  <c r="P127" i="1" s="1"/>
  <c r="Q127" i="1" s="1"/>
  <c r="R127" i="1" s="1"/>
  <c r="S127" i="1" l="1"/>
  <c r="T127" i="1" s="1"/>
  <c r="U127" i="1"/>
  <c r="H300" i="1"/>
  <c r="I300" i="1" s="1"/>
  <c r="J300" i="1" l="1"/>
  <c r="V127" i="1"/>
  <c r="X127" i="1" l="1"/>
  <c r="W127" i="1"/>
  <c r="P128" i="1" s="1"/>
  <c r="Q128" i="1" s="1"/>
  <c r="R128" i="1" s="1"/>
  <c r="K300" i="1"/>
  <c r="O300" i="1" s="1"/>
  <c r="L300" i="1"/>
  <c r="S128" i="1" l="1"/>
  <c r="T128" i="1" s="1"/>
  <c r="U128" i="1"/>
  <c r="M300" i="1"/>
  <c r="N300" i="1" l="1"/>
  <c r="G301" i="1" s="1"/>
  <c r="V128" i="1"/>
  <c r="X128" i="1" s="1"/>
  <c r="W128" i="1" l="1"/>
  <c r="P129" i="1" s="1"/>
  <c r="Q129" i="1" s="1"/>
  <c r="R129" i="1" s="1"/>
  <c r="H301" i="1"/>
  <c r="I301" i="1" s="1"/>
  <c r="S129" i="1" l="1"/>
  <c r="T129" i="1" s="1"/>
  <c r="U129" i="1"/>
  <c r="J301" i="1"/>
  <c r="K301" i="1" l="1"/>
  <c r="O301" i="1" s="1"/>
  <c r="L301" i="1"/>
  <c r="M301" i="1" l="1"/>
  <c r="V129" i="1"/>
  <c r="X129" i="1" s="1"/>
  <c r="W129" i="1" l="1"/>
  <c r="P130" i="1" s="1"/>
  <c r="Q130" i="1" s="1"/>
  <c r="R130" i="1" s="1"/>
  <c r="N301" i="1"/>
  <c r="G302" i="1" s="1"/>
  <c r="S130" i="1" l="1"/>
  <c r="T130" i="1" s="1"/>
  <c r="U130" i="1"/>
  <c r="H302" i="1"/>
  <c r="I302" i="1" s="1"/>
  <c r="J302" i="1" l="1"/>
  <c r="K302" i="1" l="1"/>
  <c r="L302" i="1"/>
  <c r="V130" i="1"/>
  <c r="X130" i="1" s="1"/>
  <c r="M302" i="1" l="1"/>
  <c r="W130" i="1"/>
  <c r="P131" i="1" s="1"/>
  <c r="Q131" i="1" s="1"/>
  <c r="R131" i="1" s="1"/>
  <c r="O302" i="1"/>
  <c r="S131" i="1" l="1"/>
  <c r="T131" i="1" s="1"/>
  <c r="U131" i="1"/>
  <c r="N302" i="1"/>
  <c r="G303" i="1" s="1"/>
  <c r="H303" i="1" s="1"/>
  <c r="I303" i="1" s="1"/>
  <c r="J303" i="1" l="1"/>
  <c r="K303" i="1" l="1"/>
  <c r="L303" i="1"/>
  <c r="V131" i="1"/>
  <c r="X131" i="1" s="1"/>
  <c r="M303" i="1" l="1"/>
  <c r="N303" i="1" s="1"/>
  <c r="G304" i="1" s="1"/>
  <c r="W131" i="1"/>
  <c r="P132" i="1" s="1"/>
  <c r="Q132" i="1" s="1"/>
  <c r="R132" i="1" s="1"/>
  <c r="O303" i="1"/>
  <c r="S132" i="1" l="1"/>
  <c r="T132" i="1" s="1"/>
  <c r="U132" i="1"/>
  <c r="H304" i="1"/>
  <c r="I304" i="1" s="1"/>
  <c r="J304" i="1" l="1"/>
  <c r="K304" i="1" l="1"/>
  <c r="L304" i="1"/>
  <c r="V132" i="1"/>
  <c r="X132" i="1" s="1"/>
  <c r="W132" i="1" l="1"/>
  <c r="P133" i="1" s="1"/>
  <c r="Q133" i="1" s="1"/>
  <c r="R133" i="1" s="1"/>
  <c r="M304" i="1"/>
  <c r="N304" i="1" s="1"/>
  <c r="G305" i="1" s="1"/>
  <c r="O304" i="1"/>
  <c r="S133" i="1" l="1"/>
  <c r="T133" i="1" s="1"/>
  <c r="U133" i="1"/>
  <c r="H305" i="1"/>
  <c r="I305" i="1" s="1"/>
  <c r="J305" i="1" l="1"/>
  <c r="V133" i="1"/>
  <c r="X133" i="1" s="1"/>
  <c r="W133" i="1" l="1"/>
  <c r="P134" i="1" s="1"/>
  <c r="Q134" i="1" s="1"/>
  <c r="R134" i="1" s="1"/>
  <c r="K305" i="1"/>
  <c r="O305" i="1" s="1"/>
  <c r="L305" i="1"/>
  <c r="S134" i="1" l="1"/>
  <c r="T134" i="1" s="1"/>
  <c r="U134" i="1"/>
  <c r="M305" i="1"/>
  <c r="N305" i="1" s="1"/>
  <c r="G306" i="1" s="1"/>
  <c r="H306" i="1" l="1"/>
  <c r="I306" i="1" s="1"/>
  <c r="V134" i="1"/>
  <c r="X134" i="1" s="1"/>
  <c r="W134" i="1" l="1"/>
  <c r="P135" i="1" s="1"/>
  <c r="Q135" i="1" s="1"/>
  <c r="R135" i="1" s="1"/>
  <c r="J306" i="1"/>
  <c r="S135" i="1" l="1"/>
  <c r="T135" i="1" s="1"/>
  <c r="U135" i="1"/>
  <c r="L306" i="1"/>
  <c r="K306" i="1"/>
  <c r="O306" i="1" s="1"/>
  <c r="M306" i="1" l="1"/>
  <c r="V135" i="1"/>
  <c r="X135" i="1" s="1"/>
  <c r="W135" i="1" l="1"/>
  <c r="P136" i="1" s="1"/>
  <c r="Q136" i="1" s="1"/>
  <c r="R136" i="1" s="1"/>
  <c r="N306" i="1"/>
  <c r="G307" i="1" s="1"/>
  <c r="S136" i="1" l="1"/>
  <c r="T136" i="1" s="1"/>
  <c r="U136" i="1"/>
  <c r="H307" i="1"/>
  <c r="I307" i="1" s="1"/>
  <c r="J307" i="1" l="1"/>
  <c r="V136" i="1"/>
  <c r="X136" i="1" s="1"/>
  <c r="W136" i="1" l="1"/>
  <c r="P137" i="1" s="1"/>
  <c r="Q137" i="1" s="1"/>
  <c r="R137" i="1" s="1"/>
  <c r="K307" i="1"/>
  <c r="O307" i="1" s="1"/>
  <c r="L307" i="1"/>
  <c r="S137" i="1" l="1"/>
  <c r="T137" i="1" s="1"/>
  <c r="U137" i="1"/>
  <c r="M307" i="1"/>
  <c r="N307" i="1" l="1"/>
  <c r="G308" i="1" s="1"/>
  <c r="H308" i="1" l="1"/>
  <c r="I308" i="1" s="1"/>
  <c r="V137" i="1"/>
  <c r="X137" i="1" s="1"/>
  <c r="W137" i="1" l="1"/>
  <c r="P138" i="1" s="1"/>
  <c r="Q138" i="1" s="1"/>
  <c r="R138" i="1" s="1"/>
  <c r="J308" i="1"/>
  <c r="S138" i="1" l="1"/>
  <c r="T138" i="1" s="1"/>
  <c r="U138" i="1"/>
  <c r="K308" i="1"/>
  <c r="O308" i="1" s="1"/>
  <c r="L308" i="1"/>
  <c r="M308" i="1" l="1"/>
  <c r="V138" i="1"/>
  <c r="X138" i="1" s="1"/>
  <c r="N308" i="1" l="1"/>
  <c r="G309" i="1" s="1"/>
  <c r="W138" i="1"/>
  <c r="P139" i="1" s="1"/>
  <c r="Q139" i="1" s="1"/>
  <c r="R139" i="1" s="1"/>
  <c r="S139" i="1" l="1"/>
  <c r="T139" i="1" s="1"/>
  <c r="U139" i="1"/>
  <c r="H309" i="1"/>
  <c r="I309" i="1" s="1"/>
  <c r="J309" i="1" l="1"/>
  <c r="V139" i="1"/>
  <c r="X139" i="1" s="1"/>
  <c r="W139" i="1" l="1"/>
  <c r="P140" i="1" s="1"/>
  <c r="Q140" i="1" s="1"/>
  <c r="R140" i="1" s="1"/>
  <c r="K309" i="1"/>
  <c r="L309" i="1"/>
  <c r="S140" i="1" l="1"/>
  <c r="T140" i="1" s="1"/>
  <c r="U140" i="1"/>
  <c r="M309" i="1"/>
  <c r="N309" i="1" s="1"/>
  <c r="G310" i="1" s="1"/>
  <c r="O309" i="1"/>
  <c r="H310" i="1" l="1"/>
  <c r="I310" i="1" s="1"/>
  <c r="J310" i="1" l="1"/>
  <c r="V140" i="1"/>
  <c r="X140" i="1" s="1"/>
  <c r="K310" i="1" l="1"/>
  <c r="O310" i="1" s="1"/>
  <c r="L310" i="1"/>
  <c r="W140" i="1"/>
  <c r="P141" i="1" s="1"/>
  <c r="Q141" i="1" s="1"/>
  <c r="R141" i="1" s="1"/>
  <c r="S141" i="1" l="1"/>
  <c r="T141" i="1" s="1"/>
  <c r="U141" i="1"/>
  <c r="M310" i="1"/>
  <c r="N310" i="1" l="1"/>
  <c r="G311" i="1" s="1"/>
  <c r="V141" i="1"/>
  <c r="X141" i="1" s="1"/>
  <c r="W141" i="1" l="1"/>
  <c r="P142" i="1" s="1"/>
  <c r="Q142" i="1" s="1"/>
  <c r="R142" i="1" s="1"/>
  <c r="H311" i="1"/>
  <c r="I311" i="1" s="1"/>
  <c r="S142" i="1" l="1"/>
  <c r="T142" i="1" s="1"/>
  <c r="U142" i="1"/>
  <c r="J311" i="1"/>
  <c r="K311" i="1" l="1"/>
  <c r="O311" i="1" s="1"/>
  <c r="L311" i="1"/>
  <c r="M311" i="1" l="1"/>
  <c r="V142" i="1"/>
  <c r="X142" i="1" s="1"/>
  <c r="N311" i="1" l="1"/>
  <c r="G312" i="1" s="1"/>
  <c r="W142" i="1"/>
  <c r="P143" i="1" s="1"/>
  <c r="Q143" i="1" s="1"/>
  <c r="R143" i="1" s="1"/>
  <c r="S143" i="1" l="1"/>
  <c r="T143" i="1" s="1"/>
  <c r="U143" i="1"/>
  <c r="H312" i="1"/>
  <c r="I312" i="1" s="1"/>
  <c r="J312" i="1" l="1"/>
  <c r="V143" i="1"/>
  <c r="X143" i="1" s="1"/>
  <c r="W143" i="1" l="1"/>
  <c r="P144" i="1" s="1"/>
  <c r="Q144" i="1" s="1"/>
  <c r="R144" i="1" s="1"/>
  <c r="L312" i="1"/>
  <c r="K312" i="1"/>
  <c r="O312" i="1" s="1"/>
  <c r="S144" i="1" l="1"/>
  <c r="T144" i="1" s="1"/>
  <c r="U144" i="1"/>
  <c r="M312" i="1"/>
  <c r="N312" i="1" s="1"/>
  <c r="G313" i="1" s="1"/>
  <c r="H313" i="1" l="1"/>
  <c r="I313" i="1" s="1"/>
  <c r="V144" i="1"/>
  <c r="X144" i="1" s="1"/>
  <c r="J313" i="1" l="1"/>
  <c r="W144" i="1"/>
  <c r="P145" i="1" s="1"/>
  <c r="Q145" i="1" s="1"/>
  <c r="R145" i="1" s="1"/>
  <c r="S145" i="1" l="1"/>
  <c r="T145" i="1" s="1"/>
  <c r="U145" i="1"/>
  <c r="K313" i="1"/>
  <c r="O313" i="1" s="1"/>
  <c r="L313" i="1"/>
  <c r="M313" i="1" l="1"/>
  <c r="N313" i="1" l="1"/>
  <c r="G314" i="1" s="1"/>
  <c r="V145" i="1"/>
  <c r="X145" i="1" s="1"/>
  <c r="W145" i="1" l="1"/>
  <c r="P146" i="1" s="1"/>
  <c r="Q146" i="1" s="1"/>
  <c r="R146" i="1" s="1"/>
  <c r="H314" i="1"/>
  <c r="I314" i="1" s="1"/>
  <c r="S146" i="1" l="1"/>
  <c r="T146" i="1" s="1"/>
  <c r="U146" i="1"/>
  <c r="J314" i="1"/>
  <c r="K314" i="1" l="1"/>
  <c r="O314" i="1" s="1"/>
  <c r="L314" i="1"/>
  <c r="M314" i="1" l="1"/>
  <c r="V146" i="1"/>
  <c r="X146" i="1" s="1"/>
  <c r="W146" i="1" l="1"/>
  <c r="P147" i="1" s="1"/>
  <c r="Q147" i="1" s="1"/>
  <c r="R147" i="1" s="1"/>
  <c r="N314" i="1"/>
  <c r="G315" i="1" s="1"/>
  <c r="S147" i="1" l="1"/>
  <c r="T147" i="1" s="1"/>
  <c r="U147" i="1"/>
  <c r="H315" i="1"/>
  <c r="I315" i="1" s="1"/>
  <c r="J315" i="1" l="1"/>
  <c r="K315" i="1" l="1"/>
  <c r="L315" i="1"/>
  <c r="V147" i="1"/>
  <c r="X147" i="1" s="1"/>
  <c r="M315" i="1" l="1"/>
  <c r="W147" i="1"/>
  <c r="P148" i="1" s="1"/>
  <c r="Q148" i="1" s="1"/>
  <c r="R148" i="1" s="1"/>
  <c r="O315" i="1"/>
  <c r="S148" i="1" l="1"/>
  <c r="T148" i="1" s="1"/>
  <c r="U148" i="1"/>
  <c r="N315" i="1"/>
  <c r="G316" i="1" s="1"/>
  <c r="H316" i="1" s="1"/>
  <c r="I316" i="1" s="1"/>
  <c r="J316" i="1" l="1"/>
  <c r="K316" i="1" l="1"/>
  <c r="O316" i="1" s="1"/>
  <c r="L316" i="1"/>
  <c r="V148" i="1"/>
  <c r="X148" i="1" s="1"/>
  <c r="M316" i="1" l="1"/>
  <c r="N316" i="1" s="1"/>
  <c r="G317" i="1" s="1"/>
  <c r="W148" i="1"/>
  <c r="P149" i="1" s="1"/>
  <c r="Q149" i="1" s="1"/>
  <c r="R149" i="1" s="1"/>
  <c r="S149" i="1" l="1"/>
  <c r="T149" i="1" s="1"/>
  <c r="U149" i="1"/>
  <c r="H317" i="1"/>
  <c r="I317" i="1" s="1"/>
  <c r="J317" i="1" l="1"/>
  <c r="K317" i="1" l="1"/>
  <c r="O317" i="1" s="1"/>
  <c r="L317" i="1"/>
  <c r="V149" i="1"/>
  <c r="X149" i="1" s="1"/>
  <c r="M317" i="1" l="1"/>
  <c r="N317" i="1" s="1"/>
  <c r="G318" i="1" s="1"/>
  <c r="W149" i="1"/>
  <c r="P150" i="1" s="1"/>
  <c r="Q150" i="1" s="1"/>
  <c r="R150" i="1" s="1"/>
  <c r="S150" i="1" l="1"/>
  <c r="T150" i="1" s="1"/>
  <c r="U150" i="1"/>
  <c r="H318" i="1"/>
  <c r="I318" i="1" s="1"/>
  <c r="J318" i="1" l="1"/>
  <c r="K318" i="1" l="1"/>
  <c r="L318" i="1"/>
  <c r="V150" i="1"/>
  <c r="X150" i="1" s="1"/>
  <c r="M318" i="1" l="1"/>
  <c r="W150" i="1"/>
  <c r="P151" i="1" s="1"/>
  <c r="Q151" i="1" s="1"/>
  <c r="R151" i="1" s="1"/>
  <c r="O318" i="1"/>
  <c r="S151" i="1" l="1"/>
  <c r="T151" i="1" s="1"/>
  <c r="U151" i="1"/>
  <c r="N318" i="1"/>
  <c r="G319" i="1" s="1"/>
  <c r="H319" i="1" s="1"/>
  <c r="I319" i="1" s="1"/>
  <c r="J319" i="1" l="1"/>
  <c r="K319" i="1" l="1"/>
  <c r="L319" i="1"/>
  <c r="V151" i="1"/>
  <c r="X151" i="1" s="1"/>
  <c r="M319" i="1" l="1"/>
  <c r="W151" i="1"/>
  <c r="P152" i="1" s="1"/>
  <c r="Q152" i="1" s="1"/>
  <c r="R152" i="1" s="1"/>
  <c r="O319" i="1"/>
  <c r="S152" i="1" l="1"/>
  <c r="T152" i="1" s="1"/>
  <c r="U152" i="1"/>
  <c r="N319" i="1"/>
  <c r="G320" i="1" s="1"/>
  <c r="H320" i="1" l="1"/>
  <c r="I320" i="1" s="1"/>
  <c r="V152" i="1"/>
  <c r="X152" i="1" s="1"/>
  <c r="W152" i="1" l="1"/>
  <c r="P153" i="1" s="1"/>
  <c r="Q153" i="1" s="1"/>
  <c r="R153" i="1" s="1"/>
  <c r="J320" i="1"/>
  <c r="S153" i="1" l="1"/>
  <c r="T153" i="1" s="1"/>
  <c r="U153" i="1"/>
  <c r="K320" i="1"/>
  <c r="O320" i="1" s="1"/>
  <c r="L320" i="1"/>
  <c r="M320" i="1" l="1"/>
  <c r="V153" i="1"/>
  <c r="X153" i="1" s="1"/>
  <c r="N320" i="1" l="1"/>
  <c r="G321" i="1" s="1"/>
  <c r="W153" i="1"/>
  <c r="P154" i="1" s="1"/>
  <c r="Q154" i="1" s="1"/>
  <c r="R154" i="1" s="1"/>
  <c r="S154" i="1" l="1"/>
  <c r="T154" i="1" s="1"/>
  <c r="U154" i="1"/>
  <c r="H321" i="1"/>
  <c r="I321" i="1" s="1"/>
  <c r="J321" i="1" l="1"/>
  <c r="V154" i="1"/>
  <c r="X154" i="1" s="1"/>
  <c r="W154" i="1" l="1"/>
  <c r="P155" i="1" s="1"/>
  <c r="Q155" i="1" s="1"/>
  <c r="R155" i="1" s="1"/>
  <c r="K321" i="1"/>
  <c r="L321" i="1"/>
  <c r="S155" i="1" l="1"/>
  <c r="T155" i="1" s="1"/>
  <c r="U155" i="1"/>
  <c r="M321" i="1"/>
  <c r="N321" i="1" s="1"/>
  <c r="G322" i="1" s="1"/>
  <c r="O321" i="1"/>
  <c r="H322" i="1" l="1"/>
  <c r="I322" i="1" s="1"/>
  <c r="V155" i="1"/>
  <c r="X155" i="1" s="1"/>
  <c r="W155" i="1" l="1"/>
  <c r="P156" i="1" s="1"/>
  <c r="Q156" i="1" s="1"/>
  <c r="R156" i="1" s="1"/>
  <c r="J322" i="1"/>
  <c r="S156" i="1" l="1"/>
  <c r="T156" i="1" s="1"/>
  <c r="U156" i="1"/>
  <c r="K322" i="1"/>
  <c r="O322" i="1" s="1"/>
  <c r="L322" i="1"/>
  <c r="M322" i="1" l="1"/>
  <c r="V156" i="1"/>
  <c r="X156" i="1" s="1"/>
  <c r="N322" i="1" l="1"/>
  <c r="G323" i="1" s="1"/>
  <c r="W156" i="1"/>
  <c r="P157" i="1" s="1"/>
  <c r="Q157" i="1" s="1"/>
  <c r="R157" i="1" s="1"/>
  <c r="S157" i="1" l="1"/>
  <c r="T157" i="1" s="1"/>
  <c r="U157" i="1"/>
  <c r="H323" i="1"/>
  <c r="I323" i="1" s="1"/>
  <c r="J323" i="1" l="1"/>
  <c r="V157" i="1"/>
  <c r="X157" i="1" s="1"/>
  <c r="K323" i="1" l="1"/>
  <c r="O323" i="1" s="1"/>
  <c r="L323" i="1"/>
  <c r="W157" i="1"/>
  <c r="P158" i="1" s="1"/>
  <c r="Q158" i="1" s="1"/>
  <c r="R158" i="1" s="1"/>
  <c r="S158" i="1" l="1"/>
  <c r="T158" i="1" s="1"/>
  <c r="U158" i="1"/>
  <c r="M323" i="1"/>
  <c r="N323" i="1" l="1"/>
  <c r="G324" i="1" s="1"/>
  <c r="H324" i="1" l="1"/>
  <c r="I324" i="1" s="1"/>
  <c r="V158" i="1"/>
  <c r="X158" i="1" s="1"/>
  <c r="J324" i="1" l="1"/>
  <c r="W158" i="1"/>
  <c r="P159" i="1" s="1"/>
  <c r="Q159" i="1" s="1"/>
  <c r="R159" i="1" s="1"/>
  <c r="S159" i="1" l="1"/>
  <c r="T159" i="1" s="1"/>
  <c r="U159" i="1"/>
  <c r="K324" i="1"/>
  <c r="O324" i="1" s="1"/>
  <c r="L324" i="1"/>
  <c r="M324" i="1" l="1"/>
  <c r="N324" i="1" l="1"/>
  <c r="G325" i="1" s="1"/>
  <c r="H325" i="1" s="1"/>
  <c r="I325" i="1" s="1"/>
  <c r="V159" i="1"/>
  <c r="X159" i="1" s="1"/>
  <c r="J325" i="1" l="1"/>
  <c r="W159" i="1"/>
  <c r="P160" i="1" s="1"/>
  <c r="Q160" i="1" s="1"/>
  <c r="R160" i="1" s="1"/>
  <c r="S160" i="1" l="1"/>
  <c r="T160" i="1" s="1"/>
  <c r="U160" i="1"/>
  <c r="K325" i="1"/>
  <c r="O325" i="1" s="1"/>
  <c r="L325" i="1"/>
  <c r="M325" i="1" l="1"/>
  <c r="N325" i="1" s="1"/>
  <c r="G326" i="1" s="1"/>
  <c r="H326" i="1" l="1"/>
  <c r="I326" i="1" s="1"/>
  <c r="V160" i="1"/>
  <c r="X160" i="1" s="1"/>
  <c r="W160" i="1" l="1"/>
  <c r="P161" i="1" s="1"/>
  <c r="Q161" i="1" s="1"/>
  <c r="R161" i="1" s="1"/>
  <c r="J326" i="1"/>
  <c r="S161" i="1" l="1"/>
  <c r="T161" i="1" s="1"/>
  <c r="U161" i="1"/>
  <c r="K326" i="1"/>
  <c r="O326" i="1" s="1"/>
  <c r="L326" i="1"/>
  <c r="M326" i="1" l="1"/>
  <c r="V161" i="1"/>
  <c r="X161" i="1" s="1"/>
  <c r="W161" i="1" l="1"/>
  <c r="P162" i="1" s="1"/>
  <c r="Q162" i="1" s="1"/>
  <c r="R162" i="1" s="1"/>
  <c r="N326" i="1"/>
  <c r="G327" i="1" s="1"/>
  <c r="S162" i="1" l="1"/>
  <c r="T162" i="1" s="1"/>
  <c r="U162" i="1"/>
  <c r="H327" i="1"/>
  <c r="I327" i="1" s="1"/>
  <c r="J327" i="1" l="1"/>
  <c r="K327" i="1" l="1"/>
  <c r="L327" i="1"/>
  <c r="V162" i="1"/>
  <c r="X162" i="1" s="1"/>
  <c r="M327" i="1" l="1"/>
  <c r="N327" i="1" s="1"/>
  <c r="G328" i="1" s="1"/>
  <c r="W162" i="1"/>
  <c r="P163" i="1" s="1"/>
  <c r="Q163" i="1" s="1"/>
  <c r="R163" i="1" s="1"/>
  <c r="O327" i="1"/>
  <c r="S163" i="1" l="1"/>
  <c r="T163" i="1" s="1"/>
  <c r="U163" i="1"/>
  <c r="H328" i="1"/>
  <c r="I328" i="1" s="1"/>
  <c r="J328" i="1" l="1"/>
  <c r="K328" i="1" l="1"/>
  <c r="L328" i="1"/>
  <c r="V163" i="1"/>
  <c r="X163" i="1" s="1"/>
  <c r="M328" i="1" l="1"/>
  <c r="N328" i="1" s="1"/>
  <c r="G329" i="1" s="1"/>
  <c r="W163" i="1"/>
  <c r="P164" i="1" s="1"/>
  <c r="Q164" i="1" s="1"/>
  <c r="R164" i="1" s="1"/>
  <c r="O328" i="1"/>
  <c r="S164" i="1" l="1"/>
  <c r="T164" i="1" s="1"/>
  <c r="U164" i="1"/>
  <c r="H329" i="1"/>
  <c r="I329" i="1" s="1"/>
  <c r="J329" i="1" l="1"/>
  <c r="L329" i="1" l="1"/>
  <c r="K329" i="1"/>
  <c r="V164" i="1"/>
  <c r="X164" i="1" s="1"/>
  <c r="W164" i="1" l="1"/>
  <c r="P165" i="1" s="1"/>
  <c r="Q165" i="1" s="1"/>
  <c r="R165" i="1" s="1"/>
  <c r="M329" i="1"/>
  <c r="O329" i="1"/>
  <c r="S165" i="1" l="1"/>
  <c r="T165" i="1" s="1"/>
  <c r="U165" i="1"/>
  <c r="N329" i="1"/>
  <c r="G330" i="1" s="1"/>
  <c r="H330" i="1" l="1"/>
  <c r="I330" i="1" s="1"/>
  <c r="V165" i="1"/>
  <c r="X165" i="1" s="1"/>
  <c r="W165" i="1" l="1"/>
  <c r="P166" i="1" s="1"/>
  <c r="Q166" i="1" s="1"/>
  <c r="R166" i="1" s="1"/>
  <c r="J330" i="1"/>
  <c r="S166" i="1" l="1"/>
  <c r="T166" i="1" s="1"/>
  <c r="U166" i="1"/>
  <c r="K330" i="1"/>
  <c r="O330" i="1" s="1"/>
  <c r="L330" i="1"/>
  <c r="M330" i="1" l="1"/>
  <c r="V166" i="1"/>
  <c r="X166" i="1" s="1"/>
  <c r="W166" i="1" l="1"/>
  <c r="P167" i="1" s="1"/>
  <c r="Q167" i="1" s="1"/>
  <c r="R167" i="1" s="1"/>
  <c r="N330" i="1"/>
  <c r="G331" i="1" s="1"/>
  <c r="S167" i="1" l="1"/>
  <c r="T167" i="1" s="1"/>
  <c r="U167" i="1"/>
  <c r="H331" i="1"/>
  <c r="I331" i="1" s="1"/>
  <c r="J331" i="1" l="1"/>
  <c r="V167" i="1"/>
  <c r="X167" i="1" s="1"/>
  <c r="L331" i="1" l="1"/>
  <c r="K331" i="1"/>
  <c r="O331" i="1" s="1"/>
  <c r="W167" i="1"/>
  <c r="P168" i="1" s="1"/>
  <c r="Q168" i="1" s="1"/>
  <c r="R168" i="1" s="1"/>
  <c r="S168" i="1" l="1"/>
  <c r="T168" i="1" s="1"/>
  <c r="U168" i="1"/>
  <c r="M331" i="1"/>
  <c r="N331" i="1" s="1"/>
  <c r="G332" i="1" s="1"/>
  <c r="H332" i="1" s="1"/>
  <c r="I332" i="1" s="1"/>
  <c r="J332" i="1" l="1"/>
  <c r="K332" i="1" l="1"/>
  <c r="O332" i="1" s="1"/>
  <c r="L332" i="1"/>
  <c r="V168" i="1"/>
  <c r="X168" i="1" s="1"/>
  <c r="W168" i="1" l="1"/>
  <c r="P169" i="1" s="1"/>
  <c r="Q169" i="1" s="1"/>
  <c r="R169" i="1" s="1"/>
  <c r="M332" i="1"/>
  <c r="S169" i="1" l="1"/>
  <c r="T169" i="1" s="1"/>
  <c r="U169" i="1"/>
  <c r="N332" i="1"/>
  <c r="G333" i="1" s="1"/>
  <c r="H333" i="1" l="1"/>
  <c r="I333" i="1" s="1"/>
  <c r="V169" i="1"/>
  <c r="X169" i="1" s="1"/>
  <c r="J333" i="1" l="1"/>
  <c r="W169" i="1"/>
  <c r="P170" i="1" s="1"/>
  <c r="Q170" i="1" s="1"/>
  <c r="R170" i="1" s="1"/>
  <c r="S170" i="1" l="1"/>
  <c r="T170" i="1" s="1"/>
  <c r="U170" i="1"/>
  <c r="K333" i="1"/>
  <c r="L333" i="1"/>
  <c r="V170" i="1" l="1"/>
  <c r="X170" i="1" s="1"/>
  <c r="M333" i="1"/>
  <c r="O333" i="1"/>
  <c r="N333" i="1" l="1"/>
  <c r="G334" i="1" s="1"/>
  <c r="W170" i="1"/>
  <c r="P171" i="1" s="1"/>
  <c r="Q171" i="1" s="1"/>
  <c r="R171" i="1" s="1"/>
  <c r="S171" i="1" l="1"/>
  <c r="T171" i="1" s="1"/>
  <c r="U171" i="1"/>
  <c r="H334" i="1"/>
  <c r="I334" i="1" s="1"/>
  <c r="J334" i="1" l="1"/>
  <c r="V171" i="1"/>
  <c r="X171" i="1" s="1"/>
  <c r="W171" i="1" l="1"/>
  <c r="P172" i="1" s="1"/>
  <c r="Q172" i="1" s="1"/>
  <c r="R172" i="1" s="1"/>
  <c r="K334" i="1"/>
  <c r="O334" i="1" s="1"/>
  <c r="L334" i="1"/>
  <c r="S172" i="1" l="1"/>
  <c r="T172" i="1" s="1"/>
  <c r="U172" i="1"/>
  <c r="M334" i="1"/>
  <c r="N334" i="1" s="1"/>
  <c r="G335" i="1" s="1"/>
  <c r="H335" i="1" l="1"/>
  <c r="I335" i="1" s="1"/>
  <c r="V172" i="1"/>
  <c r="X172" i="1" s="1"/>
  <c r="W172" i="1" l="1"/>
  <c r="P173" i="1" s="1"/>
  <c r="Q173" i="1" s="1"/>
  <c r="R173" i="1" s="1"/>
  <c r="J335" i="1"/>
  <c r="S173" i="1" l="1"/>
  <c r="T173" i="1" s="1"/>
  <c r="U173" i="1"/>
  <c r="K335" i="1"/>
  <c r="O335" i="1" s="1"/>
  <c r="L335" i="1"/>
  <c r="M335" i="1" l="1"/>
  <c r="V173" i="1"/>
  <c r="X173" i="1" s="1"/>
  <c r="N335" i="1" l="1"/>
  <c r="G336" i="1" s="1"/>
  <c r="W173" i="1"/>
  <c r="P174" i="1" s="1"/>
  <c r="Q174" i="1" s="1"/>
  <c r="R174" i="1" s="1"/>
  <c r="S174" i="1" l="1"/>
  <c r="T174" i="1" s="1"/>
  <c r="U174" i="1"/>
  <c r="H336" i="1"/>
  <c r="I336" i="1" s="1"/>
  <c r="J336" i="1" l="1"/>
  <c r="K336" i="1" l="1"/>
  <c r="L336" i="1"/>
  <c r="V174" i="1"/>
  <c r="X174" i="1" s="1"/>
  <c r="M336" i="1" l="1"/>
  <c r="N336" i="1" s="1"/>
  <c r="G337" i="1" s="1"/>
  <c r="W174" i="1"/>
  <c r="P175" i="1" s="1"/>
  <c r="Q175" i="1" s="1"/>
  <c r="R175" i="1" s="1"/>
  <c r="O336" i="1"/>
  <c r="S175" i="1" l="1"/>
  <c r="T175" i="1" s="1"/>
  <c r="U175" i="1"/>
  <c r="H337" i="1"/>
  <c r="I337" i="1" s="1"/>
  <c r="J337" i="1" l="1"/>
  <c r="V175" i="1"/>
  <c r="X175" i="1" s="1"/>
  <c r="K337" i="1" l="1"/>
  <c r="O337" i="1" s="1"/>
  <c r="L337" i="1"/>
  <c r="W175" i="1"/>
  <c r="P176" i="1" s="1"/>
  <c r="Q176" i="1" s="1"/>
  <c r="R176" i="1" s="1"/>
  <c r="S176" i="1" l="1"/>
  <c r="T176" i="1" s="1"/>
  <c r="U176" i="1"/>
  <c r="M337" i="1"/>
  <c r="N337" i="1" l="1"/>
  <c r="G338" i="1" s="1"/>
  <c r="H338" i="1" l="1"/>
  <c r="I338" i="1" s="1"/>
  <c r="V176" i="1"/>
  <c r="X176" i="1" s="1"/>
  <c r="W176" i="1" l="1"/>
  <c r="P177" i="1" s="1"/>
  <c r="Q177" i="1" s="1"/>
  <c r="R177" i="1" s="1"/>
  <c r="J338" i="1"/>
  <c r="S177" i="1" l="1"/>
  <c r="T177" i="1" s="1"/>
  <c r="U177" i="1"/>
  <c r="L338" i="1"/>
  <c r="K338" i="1"/>
  <c r="M338" i="1" l="1"/>
  <c r="N338" i="1" s="1"/>
  <c r="G339" i="1" s="1"/>
  <c r="O338" i="1"/>
  <c r="H339" i="1" l="1"/>
  <c r="I339" i="1" s="1"/>
  <c r="V177" i="1"/>
  <c r="X177" i="1" s="1"/>
  <c r="W177" i="1" l="1"/>
  <c r="P178" i="1" s="1"/>
  <c r="Q178" i="1" s="1"/>
  <c r="R178" i="1" s="1"/>
  <c r="J339" i="1"/>
  <c r="S178" i="1" l="1"/>
  <c r="T178" i="1" s="1"/>
  <c r="U178" i="1"/>
  <c r="K339" i="1"/>
  <c r="O339" i="1" s="1"/>
  <c r="L339" i="1"/>
  <c r="M339" i="1" l="1"/>
  <c r="N339" i="1" l="1"/>
  <c r="G340" i="1" s="1"/>
  <c r="V178" i="1"/>
  <c r="X178" i="1" s="1"/>
  <c r="W178" i="1" l="1"/>
  <c r="P179" i="1" s="1"/>
  <c r="Q179" i="1" s="1"/>
  <c r="R179" i="1" s="1"/>
  <c r="H340" i="1"/>
  <c r="I340" i="1" s="1"/>
  <c r="S179" i="1" l="1"/>
  <c r="T179" i="1" s="1"/>
  <c r="U179" i="1"/>
  <c r="J340" i="1"/>
  <c r="K340" i="1" l="1"/>
  <c r="O340" i="1" s="1"/>
  <c r="L340" i="1"/>
  <c r="V179" i="1"/>
  <c r="X179" i="1" s="1"/>
  <c r="M340" i="1" l="1"/>
  <c r="W179" i="1"/>
  <c r="P180" i="1" s="1"/>
  <c r="Q180" i="1" s="1"/>
  <c r="R180" i="1" s="1"/>
  <c r="S180" i="1" l="1"/>
  <c r="T180" i="1" s="1"/>
  <c r="U180" i="1"/>
  <c r="N340" i="1"/>
  <c r="G341" i="1" s="1"/>
  <c r="H341" i="1" s="1"/>
  <c r="I341" i="1" s="1"/>
  <c r="J341" i="1" l="1"/>
  <c r="V180" i="1"/>
  <c r="X180" i="1" s="1"/>
  <c r="W180" i="1" l="1"/>
  <c r="P181" i="1" s="1"/>
  <c r="Q181" i="1" s="1"/>
  <c r="R181" i="1" s="1"/>
  <c r="L341" i="1"/>
  <c r="K341" i="1"/>
  <c r="O341" i="1" s="1"/>
  <c r="S181" i="1" l="1"/>
  <c r="T181" i="1" s="1"/>
  <c r="U181" i="1"/>
  <c r="M341" i="1"/>
  <c r="N341" i="1" s="1"/>
  <c r="G342" i="1" s="1"/>
  <c r="H342" i="1" l="1"/>
  <c r="I342" i="1" s="1"/>
  <c r="V181" i="1"/>
  <c r="X181" i="1" s="1"/>
  <c r="J342" i="1" l="1"/>
  <c r="W181" i="1"/>
  <c r="P182" i="1" s="1"/>
  <c r="Q182" i="1" s="1"/>
  <c r="R182" i="1" s="1"/>
  <c r="S182" i="1" l="1"/>
  <c r="T182" i="1" s="1"/>
  <c r="U182" i="1"/>
  <c r="K342" i="1"/>
  <c r="O342" i="1" s="1"/>
  <c r="L342" i="1"/>
  <c r="M342" i="1" l="1"/>
  <c r="V182" i="1"/>
  <c r="X182" i="1" s="1"/>
  <c r="W182" i="1" l="1"/>
  <c r="P183" i="1" s="1"/>
  <c r="Q183" i="1" s="1"/>
  <c r="R183" i="1" s="1"/>
  <c r="N342" i="1"/>
  <c r="G343" i="1" s="1"/>
  <c r="S183" i="1" l="1"/>
  <c r="T183" i="1" s="1"/>
  <c r="U183" i="1"/>
  <c r="H343" i="1"/>
  <c r="I343" i="1" s="1"/>
  <c r="J343" i="1" l="1"/>
  <c r="V183" i="1"/>
  <c r="X183" i="1" s="1"/>
  <c r="K343" i="1" l="1"/>
  <c r="O343" i="1" s="1"/>
  <c r="L343" i="1"/>
  <c r="W183" i="1"/>
  <c r="P184" i="1" s="1"/>
  <c r="Q184" i="1" s="1"/>
  <c r="R184" i="1" s="1"/>
  <c r="S184" i="1" l="1"/>
  <c r="T184" i="1" s="1"/>
  <c r="U184" i="1"/>
  <c r="M343" i="1"/>
  <c r="N343" i="1" l="1"/>
  <c r="G344" i="1" s="1"/>
  <c r="V184" i="1"/>
  <c r="X184" i="1" s="1"/>
  <c r="W184" i="1" l="1"/>
  <c r="P185" i="1" s="1"/>
  <c r="Q185" i="1" s="1"/>
  <c r="R185" i="1" s="1"/>
  <c r="H344" i="1"/>
  <c r="I344" i="1" s="1"/>
  <c r="S185" i="1" l="1"/>
  <c r="T185" i="1" s="1"/>
  <c r="U185" i="1"/>
  <c r="J344" i="1"/>
  <c r="K344" i="1" l="1"/>
  <c r="O344" i="1" s="1"/>
  <c r="L344" i="1"/>
  <c r="V185" i="1"/>
  <c r="X185" i="1" s="1"/>
  <c r="M344" i="1" l="1"/>
  <c r="N344" i="1" s="1"/>
  <c r="G345" i="1" s="1"/>
  <c r="W185" i="1"/>
  <c r="P186" i="1" s="1"/>
  <c r="Q186" i="1" s="1"/>
  <c r="R186" i="1" s="1"/>
  <c r="S186" i="1" l="1"/>
  <c r="T186" i="1" s="1"/>
  <c r="U186" i="1"/>
  <c r="H345" i="1"/>
  <c r="I345" i="1" s="1"/>
  <c r="J345" i="1" l="1"/>
  <c r="V186" i="1"/>
  <c r="X186" i="1" s="1"/>
  <c r="W186" i="1" l="1"/>
  <c r="P187" i="1" s="1"/>
  <c r="Q187" i="1" s="1"/>
  <c r="R187" i="1" s="1"/>
  <c r="K345" i="1"/>
  <c r="O345" i="1" s="1"/>
  <c r="L345" i="1"/>
  <c r="S187" i="1" l="1"/>
  <c r="T187" i="1" s="1"/>
  <c r="U187" i="1"/>
  <c r="M345" i="1"/>
  <c r="N345" i="1" s="1"/>
  <c r="G346" i="1" s="1"/>
  <c r="H346" i="1" l="1"/>
  <c r="I346" i="1" s="1"/>
  <c r="V187" i="1"/>
  <c r="X187" i="1" s="1"/>
  <c r="W187" i="1" l="1"/>
  <c r="P188" i="1" s="1"/>
  <c r="Q188" i="1" s="1"/>
  <c r="R188" i="1" s="1"/>
  <c r="J346" i="1"/>
  <c r="S188" i="1" l="1"/>
  <c r="T188" i="1" s="1"/>
  <c r="U188" i="1"/>
  <c r="K346" i="1"/>
  <c r="O346" i="1" s="1"/>
  <c r="L346" i="1"/>
  <c r="M346" i="1" l="1"/>
  <c r="V188" i="1"/>
  <c r="X188" i="1" s="1"/>
  <c r="W188" i="1" l="1"/>
  <c r="P189" i="1" s="1"/>
  <c r="Q189" i="1" s="1"/>
  <c r="R189" i="1" s="1"/>
  <c r="N346" i="1"/>
  <c r="G347" i="1" s="1"/>
  <c r="S189" i="1" l="1"/>
  <c r="T189" i="1" s="1"/>
  <c r="U189" i="1"/>
  <c r="H347" i="1"/>
  <c r="I347" i="1" s="1"/>
  <c r="J347" i="1" l="1"/>
  <c r="V189" i="1"/>
  <c r="X189" i="1" s="1"/>
  <c r="W189" i="1" l="1"/>
  <c r="P190" i="1" s="1"/>
  <c r="Q190" i="1" s="1"/>
  <c r="R190" i="1" s="1"/>
  <c r="K347" i="1"/>
  <c r="O347" i="1" s="1"/>
  <c r="L347" i="1"/>
  <c r="S190" i="1" l="1"/>
  <c r="T190" i="1" s="1"/>
  <c r="U190" i="1"/>
  <c r="M347" i="1"/>
  <c r="N347" i="1" l="1"/>
  <c r="G348" i="1" s="1"/>
  <c r="V190" i="1"/>
  <c r="X190" i="1" s="1"/>
  <c r="W190" i="1" l="1"/>
  <c r="P191" i="1" s="1"/>
  <c r="Q191" i="1" s="1"/>
  <c r="R191" i="1" s="1"/>
  <c r="H348" i="1"/>
  <c r="I348" i="1" s="1"/>
  <c r="S191" i="1" l="1"/>
  <c r="T191" i="1" s="1"/>
  <c r="U191" i="1"/>
  <c r="J348" i="1"/>
  <c r="L348" i="1" l="1"/>
  <c r="K348" i="1"/>
  <c r="V191" i="1"/>
  <c r="X191" i="1" s="1"/>
  <c r="M348" i="1" l="1"/>
  <c r="N348" i="1" s="1"/>
  <c r="G349" i="1" s="1"/>
  <c r="W191" i="1"/>
  <c r="P192" i="1" s="1"/>
  <c r="Q192" i="1" s="1"/>
  <c r="R192" i="1" s="1"/>
  <c r="O348" i="1"/>
  <c r="S192" i="1" l="1"/>
  <c r="T192" i="1" s="1"/>
  <c r="U192" i="1"/>
  <c r="H349" i="1"/>
  <c r="I349" i="1" s="1"/>
  <c r="J349" i="1" l="1"/>
  <c r="K349" i="1" l="1"/>
  <c r="L349" i="1"/>
  <c r="V192" i="1"/>
  <c r="X192" i="1" s="1"/>
  <c r="M349" i="1" l="1"/>
  <c r="N349" i="1" s="1"/>
  <c r="G350" i="1" s="1"/>
  <c r="W192" i="1"/>
  <c r="P193" i="1" s="1"/>
  <c r="Q193" i="1" s="1"/>
  <c r="R193" i="1" s="1"/>
  <c r="O349" i="1"/>
  <c r="S193" i="1" l="1"/>
  <c r="T193" i="1" s="1"/>
  <c r="U193" i="1"/>
  <c r="H350" i="1"/>
  <c r="I350" i="1" s="1"/>
  <c r="J350" i="1" l="1"/>
  <c r="K350" i="1" l="1"/>
  <c r="L350" i="1"/>
  <c r="V193" i="1"/>
  <c r="X193" i="1" s="1"/>
  <c r="M350" i="1" l="1"/>
  <c r="N350" i="1" s="1"/>
  <c r="G351" i="1" s="1"/>
  <c r="W193" i="1"/>
  <c r="P194" i="1" s="1"/>
  <c r="Q194" i="1" s="1"/>
  <c r="R194" i="1" s="1"/>
  <c r="O350" i="1"/>
  <c r="S194" i="1" l="1"/>
  <c r="T194" i="1" s="1"/>
  <c r="U194" i="1"/>
  <c r="H351" i="1"/>
  <c r="I351" i="1" s="1"/>
  <c r="J351" i="1" l="1"/>
  <c r="V194" i="1"/>
  <c r="X194" i="1" s="1"/>
  <c r="K351" i="1" l="1"/>
  <c r="O351" i="1" s="1"/>
  <c r="L351" i="1"/>
  <c r="W194" i="1"/>
  <c r="P195" i="1" s="1"/>
  <c r="Q195" i="1" s="1"/>
  <c r="R195" i="1" s="1"/>
  <c r="S195" i="1" l="1"/>
  <c r="T195" i="1" s="1"/>
  <c r="U195" i="1"/>
  <c r="M351" i="1"/>
  <c r="N351" i="1" l="1"/>
  <c r="G352" i="1" s="1"/>
  <c r="H352" i="1" l="1"/>
  <c r="I352" i="1" s="1"/>
  <c r="V195" i="1"/>
  <c r="X195" i="1" s="1"/>
  <c r="J352" i="1" l="1"/>
  <c r="W195" i="1"/>
  <c r="P196" i="1" s="1"/>
  <c r="Q196" i="1" s="1"/>
  <c r="R196" i="1" s="1"/>
  <c r="S196" i="1" l="1"/>
  <c r="T196" i="1" s="1"/>
  <c r="U196" i="1"/>
  <c r="K352" i="1"/>
  <c r="L352" i="1"/>
  <c r="M352" i="1" l="1"/>
  <c r="N352" i="1" s="1"/>
  <c r="G353" i="1" s="1"/>
  <c r="O352" i="1"/>
  <c r="H353" i="1" l="1"/>
  <c r="I353" i="1" s="1"/>
  <c r="V196" i="1"/>
  <c r="X196" i="1" s="1"/>
  <c r="W196" i="1" l="1"/>
  <c r="P197" i="1" s="1"/>
  <c r="Q197" i="1" s="1"/>
  <c r="R197" i="1" s="1"/>
  <c r="J353" i="1"/>
  <c r="S197" i="1" l="1"/>
  <c r="T197" i="1" s="1"/>
  <c r="U197" i="1"/>
  <c r="K353" i="1"/>
  <c r="O353" i="1" s="1"/>
  <c r="L353" i="1"/>
  <c r="M353" i="1" l="1"/>
  <c r="N353" i="1" l="1"/>
  <c r="G354" i="1" s="1"/>
  <c r="V197" i="1"/>
  <c r="X197" i="1" s="1"/>
  <c r="W197" i="1" l="1"/>
  <c r="P198" i="1" s="1"/>
  <c r="Q198" i="1" s="1"/>
  <c r="R198" i="1" s="1"/>
  <c r="H354" i="1"/>
  <c r="I354" i="1" s="1"/>
  <c r="S198" i="1" l="1"/>
  <c r="T198" i="1" s="1"/>
  <c r="U198" i="1"/>
  <c r="J354" i="1"/>
  <c r="K354" i="1" l="1"/>
  <c r="O354" i="1" s="1"/>
  <c r="L354" i="1"/>
  <c r="M354" i="1" l="1"/>
  <c r="V198" i="1"/>
  <c r="X198" i="1" s="1"/>
  <c r="N354" i="1" l="1"/>
  <c r="G355" i="1" s="1"/>
  <c r="W198" i="1"/>
  <c r="P199" i="1" s="1"/>
  <c r="Q199" i="1" s="1"/>
  <c r="R199" i="1" s="1"/>
  <c r="S199" i="1" l="1"/>
  <c r="T199" i="1" s="1"/>
  <c r="U199" i="1"/>
  <c r="H355" i="1"/>
  <c r="I355" i="1" s="1"/>
  <c r="J355" i="1" l="1"/>
  <c r="V199" i="1"/>
  <c r="X199" i="1" s="1"/>
  <c r="W199" i="1" l="1"/>
  <c r="P200" i="1" s="1"/>
  <c r="Q200" i="1" s="1"/>
  <c r="R200" i="1" s="1"/>
  <c r="K355" i="1"/>
  <c r="L355" i="1"/>
  <c r="S200" i="1" l="1"/>
  <c r="T200" i="1" s="1"/>
  <c r="U200" i="1"/>
  <c r="M355" i="1"/>
  <c r="N355" i="1" s="1"/>
  <c r="G356" i="1" s="1"/>
  <c r="O355" i="1"/>
  <c r="H356" i="1" l="1"/>
  <c r="I356" i="1" s="1"/>
  <c r="J356" i="1" l="1"/>
  <c r="V200" i="1"/>
  <c r="X200" i="1" s="1"/>
  <c r="W200" i="1" l="1"/>
  <c r="P201" i="1" s="1"/>
  <c r="Q201" i="1" s="1"/>
  <c r="R201" i="1" s="1"/>
  <c r="K356" i="1"/>
  <c r="O356" i="1" s="1"/>
  <c r="L356" i="1"/>
  <c r="S201" i="1" l="1"/>
  <c r="T201" i="1" s="1"/>
  <c r="U201" i="1"/>
  <c r="M356" i="1"/>
  <c r="N356" i="1" s="1"/>
  <c r="G357" i="1" s="1"/>
  <c r="H357" i="1" l="1"/>
  <c r="I357" i="1" s="1"/>
  <c r="J357" i="1" l="1"/>
  <c r="V201" i="1"/>
  <c r="X201" i="1" s="1"/>
  <c r="K357" i="1" l="1"/>
  <c r="O357" i="1" s="1"/>
  <c r="L357" i="1"/>
  <c r="W201" i="1"/>
  <c r="P202" i="1" s="1"/>
  <c r="Q202" i="1" s="1"/>
  <c r="R202" i="1" s="1"/>
  <c r="S202" i="1" l="1"/>
  <c r="T202" i="1" s="1"/>
  <c r="U202" i="1"/>
  <c r="M357" i="1"/>
  <c r="N357" i="1" l="1"/>
  <c r="G358" i="1" s="1"/>
  <c r="H358" i="1" s="1"/>
  <c r="I358" i="1" s="1"/>
  <c r="V202" i="1"/>
  <c r="X202" i="1" l="1"/>
  <c r="W202" i="1"/>
  <c r="P203" i="1" s="1"/>
  <c r="Q203" i="1" s="1"/>
  <c r="R203" i="1" s="1"/>
  <c r="J358" i="1"/>
  <c r="S203" i="1" l="1"/>
  <c r="T203" i="1" s="1"/>
  <c r="U203" i="1"/>
  <c r="L358" i="1"/>
  <c r="K358" i="1"/>
  <c r="M358" i="1" l="1"/>
  <c r="N358" i="1" s="1"/>
  <c r="G359" i="1" s="1"/>
  <c r="O358" i="1"/>
  <c r="V203" i="1"/>
  <c r="X203" i="1" s="1"/>
  <c r="W203" i="1" l="1"/>
  <c r="P204" i="1" s="1"/>
  <c r="Q204" i="1" s="1"/>
  <c r="R204" i="1" s="1"/>
  <c r="H359" i="1"/>
  <c r="I359" i="1" s="1"/>
  <c r="S204" i="1" l="1"/>
  <c r="T204" i="1" s="1"/>
  <c r="U204" i="1"/>
  <c r="J359" i="1"/>
  <c r="K359" i="1" l="1"/>
  <c r="O359" i="1" s="1"/>
  <c r="L359" i="1"/>
  <c r="V204" i="1"/>
  <c r="X204" i="1" s="1"/>
  <c r="M359" i="1" l="1"/>
  <c r="W204" i="1"/>
  <c r="P205" i="1" s="1"/>
  <c r="Q205" i="1" s="1"/>
  <c r="R205" i="1" s="1"/>
  <c r="S205" i="1" l="1"/>
  <c r="T205" i="1" s="1"/>
  <c r="U205" i="1"/>
  <c r="N359" i="1"/>
  <c r="G360" i="1" s="1"/>
  <c r="H360" i="1" l="1"/>
  <c r="I360" i="1" s="1"/>
  <c r="J360" i="1" l="1"/>
  <c r="V205" i="1"/>
  <c r="X205" i="1" s="1"/>
  <c r="W205" i="1" l="1"/>
  <c r="P206" i="1" s="1"/>
  <c r="Q206" i="1" s="1"/>
  <c r="R206" i="1" s="1"/>
  <c r="K360" i="1"/>
  <c r="O360" i="1" s="1"/>
  <c r="L360" i="1"/>
  <c r="S206" i="1" l="1"/>
  <c r="T206" i="1" s="1"/>
  <c r="U206" i="1"/>
  <c r="M360" i="1"/>
  <c r="N360" i="1" s="1"/>
  <c r="G361" i="1" s="1"/>
  <c r="H361" i="1" l="1"/>
  <c r="I361" i="1" s="1"/>
  <c r="J361" i="1" l="1"/>
  <c r="V206" i="1"/>
  <c r="X206" i="1" s="1"/>
  <c r="K361" i="1" l="1"/>
  <c r="O361" i="1" s="1"/>
  <c r="L361" i="1"/>
  <c r="W206" i="1"/>
  <c r="P207" i="1" s="1"/>
  <c r="Q207" i="1" s="1"/>
  <c r="R207" i="1" s="1"/>
  <c r="S207" i="1" l="1"/>
  <c r="T207" i="1" s="1"/>
  <c r="U207" i="1"/>
  <c r="M361" i="1"/>
  <c r="N361" i="1" l="1"/>
  <c r="G362" i="1" s="1"/>
  <c r="H362" i="1" l="1"/>
  <c r="I362" i="1" s="1"/>
  <c r="V207" i="1"/>
  <c r="X207" i="1" s="1"/>
  <c r="J362" i="1" l="1"/>
  <c r="W207" i="1"/>
  <c r="P208" i="1" s="1"/>
  <c r="Q208" i="1" s="1"/>
  <c r="R208" i="1" s="1"/>
  <c r="S208" i="1" l="1"/>
  <c r="T208" i="1" s="1"/>
  <c r="U208" i="1"/>
  <c r="K362" i="1"/>
  <c r="O362" i="1" s="1"/>
  <c r="L362" i="1"/>
  <c r="M362" i="1" l="1"/>
  <c r="V208" i="1"/>
  <c r="X208" i="1" s="1"/>
  <c r="N362" i="1" l="1"/>
  <c r="G363" i="1" s="1"/>
  <c r="W208" i="1"/>
  <c r="P209" i="1" s="1"/>
  <c r="Q209" i="1" s="1"/>
  <c r="R209" i="1" s="1"/>
  <c r="S209" i="1" l="1"/>
  <c r="T209" i="1" s="1"/>
  <c r="U209" i="1"/>
  <c r="H363" i="1"/>
  <c r="I363" i="1" s="1"/>
  <c r="J363" i="1" l="1"/>
  <c r="V209" i="1"/>
  <c r="X209" i="1" s="1"/>
  <c r="K363" i="1" l="1"/>
  <c r="O363" i="1" s="1"/>
  <c r="L363" i="1"/>
  <c r="W209" i="1"/>
  <c r="P210" i="1" s="1"/>
  <c r="Q210" i="1" s="1"/>
  <c r="R210" i="1" s="1"/>
  <c r="S210" i="1" l="1"/>
  <c r="T210" i="1" s="1"/>
  <c r="U210" i="1"/>
  <c r="M363" i="1"/>
  <c r="N363" i="1" l="1"/>
  <c r="G364" i="1" s="1"/>
  <c r="H364" i="1" l="1"/>
  <c r="I364" i="1" s="1"/>
  <c r="V210" i="1"/>
  <c r="X210" i="1" s="1"/>
  <c r="W210" i="1" l="1"/>
  <c r="P211" i="1" s="1"/>
  <c r="Q211" i="1" s="1"/>
  <c r="R211" i="1" s="1"/>
  <c r="J364" i="1"/>
  <c r="S211" i="1" l="1"/>
  <c r="T211" i="1" s="1"/>
  <c r="U211" i="1"/>
  <c r="K364" i="1"/>
  <c r="O364" i="1" s="1"/>
  <c r="L364" i="1"/>
  <c r="M364" i="1" l="1"/>
  <c r="N364" i="1" s="1"/>
  <c r="G365" i="1" s="1"/>
  <c r="H365" i="1" l="1"/>
  <c r="I365" i="1" s="1"/>
  <c r="V211" i="1"/>
  <c r="X211" i="1" s="1"/>
  <c r="J365" i="1" l="1"/>
  <c r="W211" i="1"/>
  <c r="P212" i="1" s="1"/>
  <c r="Q212" i="1" s="1"/>
  <c r="R212" i="1" s="1"/>
  <c r="S212" i="1" l="1"/>
  <c r="T212" i="1" s="1"/>
  <c r="U212" i="1"/>
  <c r="K365" i="1"/>
  <c r="O365" i="1" s="1"/>
  <c r="L365" i="1"/>
  <c r="M365" i="1" l="1"/>
  <c r="V212" i="1"/>
  <c r="X212" i="1" s="1"/>
  <c r="W212" i="1" l="1"/>
  <c r="P213" i="1" s="1"/>
  <c r="Q213" i="1" s="1"/>
  <c r="R213" i="1" s="1"/>
  <c r="N365" i="1"/>
  <c r="G366" i="1" s="1"/>
  <c r="S213" i="1" l="1"/>
  <c r="T213" i="1" s="1"/>
  <c r="U213" i="1"/>
  <c r="H366" i="1"/>
  <c r="I366" i="1" s="1"/>
  <c r="J366" i="1" l="1"/>
  <c r="V213" i="1"/>
  <c r="X213" i="1" s="1"/>
  <c r="W213" i="1" l="1"/>
  <c r="P214" i="1" s="1"/>
  <c r="Q214" i="1" s="1"/>
  <c r="R214" i="1" s="1"/>
  <c r="L366" i="1"/>
  <c r="K366" i="1"/>
  <c r="S214" i="1" l="1"/>
  <c r="T214" i="1" s="1"/>
  <c r="U214" i="1"/>
  <c r="M366" i="1"/>
  <c r="N366" i="1" s="1"/>
  <c r="G367" i="1" s="1"/>
  <c r="O366" i="1"/>
  <c r="H367" i="1" l="1"/>
  <c r="I367" i="1" s="1"/>
  <c r="J367" i="1" l="1"/>
  <c r="V214" i="1"/>
  <c r="X214" i="1" s="1"/>
  <c r="K367" i="1" l="1"/>
  <c r="L367" i="1"/>
  <c r="W214" i="1"/>
  <c r="P215" i="1" s="1"/>
  <c r="Q215" i="1" s="1"/>
  <c r="R215" i="1" s="1"/>
  <c r="S215" i="1" l="1"/>
  <c r="T215" i="1" s="1"/>
  <c r="U215" i="1"/>
  <c r="M367" i="1"/>
  <c r="N367" i="1" s="1"/>
  <c r="G368" i="1" s="1"/>
  <c r="O367" i="1"/>
  <c r="H368" i="1" l="1"/>
  <c r="I368" i="1" s="1"/>
  <c r="J368" i="1" l="1"/>
  <c r="V215" i="1"/>
  <c r="X215" i="1" s="1"/>
  <c r="W215" i="1" l="1"/>
  <c r="P216" i="1" s="1"/>
  <c r="Q216" i="1" s="1"/>
  <c r="R216" i="1" s="1"/>
  <c r="K368" i="1"/>
  <c r="O368" i="1" s="1"/>
  <c r="L368" i="1"/>
  <c r="S216" i="1" l="1"/>
  <c r="T216" i="1" s="1"/>
  <c r="U216" i="1"/>
  <c r="M368" i="1"/>
  <c r="N368" i="1" l="1"/>
  <c r="G369" i="1" s="1"/>
  <c r="H369" i="1" l="1"/>
  <c r="I369" i="1" s="1"/>
  <c r="V216" i="1"/>
  <c r="X216" i="1" s="1"/>
  <c r="W216" i="1" l="1"/>
  <c r="P217" i="1" s="1"/>
  <c r="Q217" i="1" s="1"/>
  <c r="R217" i="1" s="1"/>
  <c r="J369" i="1"/>
  <c r="S217" i="1" l="1"/>
  <c r="T217" i="1" s="1"/>
  <c r="U217" i="1"/>
  <c r="K369" i="1"/>
  <c r="O369" i="1" s="1"/>
  <c r="L369" i="1"/>
  <c r="M369" i="1" l="1"/>
  <c r="V217" i="1"/>
  <c r="X217" i="1" s="1"/>
  <c r="N369" i="1" l="1"/>
  <c r="G370" i="1" s="1"/>
  <c r="W217" i="1"/>
  <c r="P218" i="1" s="1"/>
  <c r="Q218" i="1" s="1"/>
  <c r="R218" i="1" s="1"/>
  <c r="S218" i="1" l="1"/>
  <c r="T218" i="1" s="1"/>
  <c r="U218" i="1"/>
  <c r="H370" i="1"/>
  <c r="I370" i="1" s="1"/>
  <c r="J370" i="1" l="1"/>
  <c r="V218" i="1"/>
  <c r="X218" i="1" l="1"/>
  <c r="W218" i="1"/>
  <c r="P219" i="1" s="1"/>
  <c r="Q219" i="1" s="1"/>
  <c r="R219" i="1" s="1"/>
  <c r="K370" i="1"/>
  <c r="L370" i="1"/>
  <c r="S219" i="1" l="1"/>
  <c r="T219" i="1" s="1"/>
  <c r="U219" i="1"/>
  <c r="M370" i="1"/>
  <c r="N370" i="1" s="1"/>
  <c r="G371" i="1" s="1"/>
  <c r="O370" i="1"/>
  <c r="H371" i="1" l="1"/>
  <c r="I371" i="1" s="1"/>
  <c r="V219" i="1"/>
  <c r="X219" i="1" s="1"/>
  <c r="W219" i="1" l="1"/>
  <c r="P220" i="1" s="1"/>
  <c r="Q220" i="1" s="1"/>
  <c r="R220" i="1" s="1"/>
  <c r="J371" i="1"/>
  <c r="S220" i="1" l="1"/>
  <c r="T220" i="1" s="1"/>
  <c r="U220" i="1"/>
  <c r="L371" i="1"/>
  <c r="K371" i="1"/>
  <c r="M371" i="1" l="1"/>
  <c r="N371" i="1" s="1"/>
  <c r="G372" i="1" s="1"/>
  <c r="O371" i="1"/>
  <c r="V220" i="1"/>
  <c r="X220" i="1" s="1"/>
  <c r="W220" i="1" l="1"/>
  <c r="P221" i="1" s="1"/>
  <c r="Q221" i="1" s="1"/>
  <c r="R221" i="1" s="1"/>
  <c r="H372" i="1"/>
  <c r="I372" i="1" s="1"/>
  <c r="S221" i="1" l="1"/>
  <c r="T221" i="1" s="1"/>
  <c r="U221" i="1"/>
  <c r="J372" i="1"/>
  <c r="K372" i="1" l="1"/>
  <c r="O372" i="1" s="1"/>
  <c r="L372" i="1"/>
  <c r="V221" i="1"/>
  <c r="X221" i="1" s="1"/>
  <c r="M372" i="1" l="1"/>
  <c r="N372" i="1" s="1"/>
  <c r="G373" i="1" s="1"/>
  <c r="W221" i="1"/>
  <c r="P222" i="1" s="1"/>
  <c r="Q222" i="1" s="1"/>
  <c r="R222" i="1" s="1"/>
  <c r="S222" i="1" l="1"/>
  <c r="T222" i="1" s="1"/>
  <c r="U222" i="1"/>
  <c r="H373" i="1"/>
  <c r="I373" i="1" s="1"/>
  <c r="J373" i="1" l="1"/>
  <c r="V222" i="1"/>
  <c r="X222" i="1" s="1"/>
  <c r="K373" i="1" l="1"/>
  <c r="O373" i="1" s="1"/>
  <c r="L373" i="1"/>
  <c r="W222" i="1"/>
  <c r="P223" i="1" s="1"/>
  <c r="Q223" i="1" s="1"/>
  <c r="R223" i="1" s="1"/>
  <c r="S223" i="1" l="1"/>
  <c r="T223" i="1" s="1"/>
  <c r="U223" i="1"/>
  <c r="M373" i="1"/>
  <c r="N373" i="1" l="1"/>
  <c r="G374" i="1" s="1"/>
  <c r="H374" i="1" l="1"/>
  <c r="I374" i="1" s="1"/>
  <c r="V223" i="1"/>
  <c r="X223" i="1" s="1"/>
  <c r="W223" i="1" l="1"/>
  <c r="P224" i="1" s="1"/>
  <c r="Q224" i="1" s="1"/>
  <c r="R224" i="1" s="1"/>
  <c r="J374" i="1"/>
  <c r="S224" i="1" l="1"/>
  <c r="T224" i="1" s="1"/>
  <c r="U224" i="1"/>
  <c r="K374" i="1"/>
  <c r="O374" i="1" s="1"/>
  <c r="L374" i="1"/>
  <c r="M374" i="1" l="1"/>
  <c r="N374" i="1" l="1"/>
  <c r="G375" i="1" s="1"/>
  <c r="V224" i="1"/>
  <c r="X224" i="1" s="1"/>
  <c r="W224" i="1" l="1"/>
  <c r="P225" i="1" s="1"/>
  <c r="Q225" i="1" s="1"/>
  <c r="R225" i="1" s="1"/>
  <c r="H375" i="1"/>
  <c r="I375" i="1" s="1"/>
  <c r="S225" i="1" l="1"/>
  <c r="T225" i="1" s="1"/>
  <c r="U225" i="1"/>
  <c r="J375" i="1"/>
  <c r="L375" i="1" l="1"/>
  <c r="K375" i="1"/>
  <c r="O375" i="1" s="1"/>
  <c r="V225" i="1"/>
  <c r="X225" i="1" s="1"/>
  <c r="M375" i="1" l="1"/>
  <c r="N375" i="1" s="1"/>
  <c r="G376" i="1" s="1"/>
  <c r="W225" i="1"/>
  <c r="P226" i="1" s="1"/>
  <c r="Q226" i="1" s="1"/>
  <c r="R226" i="1" s="1"/>
  <c r="S226" i="1" l="1"/>
  <c r="T226" i="1" s="1"/>
  <c r="U226" i="1"/>
  <c r="H376" i="1"/>
  <c r="I376" i="1" s="1"/>
  <c r="J376" i="1" l="1"/>
  <c r="V226" i="1"/>
  <c r="X226" i="1" s="1"/>
  <c r="W226" i="1" l="1"/>
  <c r="P227" i="1" s="1"/>
  <c r="Q227" i="1" s="1"/>
  <c r="R227" i="1" s="1"/>
  <c r="K376" i="1"/>
  <c r="L376" i="1"/>
  <c r="S227" i="1" l="1"/>
  <c r="T227" i="1" s="1"/>
  <c r="U227" i="1"/>
  <c r="M376" i="1"/>
  <c r="O376" i="1"/>
  <c r="N376" i="1" l="1"/>
  <c r="G377" i="1" s="1"/>
  <c r="H377" i="1" l="1"/>
  <c r="I377" i="1" s="1"/>
  <c r="V227" i="1"/>
  <c r="X227" i="1" s="1"/>
  <c r="W227" i="1" l="1"/>
  <c r="P228" i="1" s="1"/>
  <c r="Q228" i="1" s="1"/>
  <c r="R228" i="1" s="1"/>
  <c r="J377" i="1"/>
  <c r="S228" i="1" l="1"/>
  <c r="T228" i="1" s="1"/>
  <c r="U228" i="1"/>
  <c r="K377" i="1"/>
  <c r="O377" i="1" s="1"/>
  <c r="L377" i="1"/>
  <c r="M377" i="1" l="1"/>
  <c r="N377" i="1" l="1"/>
  <c r="G378" i="1" s="1"/>
  <c r="H378" i="1" s="1"/>
  <c r="I378" i="1" s="1"/>
  <c r="V228" i="1"/>
  <c r="X228" i="1" s="1"/>
  <c r="J378" i="1" l="1"/>
  <c r="W228" i="1"/>
  <c r="P229" i="1" s="1"/>
  <c r="Q229" i="1" s="1"/>
  <c r="R229" i="1" s="1"/>
  <c r="S229" i="1" l="1"/>
  <c r="T229" i="1" s="1"/>
  <c r="U229" i="1"/>
  <c r="K378" i="1"/>
  <c r="O378" i="1" s="1"/>
  <c r="L378" i="1"/>
  <c r="M378" i="1" l="1"/>
  <c r="N378" i="1" l="1"/>
  <c r="G379" i="1" s="1"/>
  <c r="V229" i="1"/>
  <c r="X229" i="1" s="1"/>
  <c r="W229" i="1" l="1"/>
  <c r="P230" i="1" s="1"/>
  <c r="Q230" i="1" s="1"/>
  <c r="R230" i="1" s="1"/>
  <c r="H379" i="1"/>
  <c r="I379" i="1" s="1"/>
  <c r="S230" i="1" l="1"/>
  <c r="T230" i="1" s="1"/>
  <c r="U230" i="1"/>
  <c r="J379" i="1"/>
  <c r="K379" i="1" l="1"/>
  <c r="O379" i="1" s="1"/>
  <c r="L379" i="1"/>
  <c r="M379" i="1" l="1"/>
  <c r="V230" i="1"/>
  <c r="X230" i="1" s="1"/>
  <c r="W230" i="1" l="1"/>
  <c r="P231" i="1" s="1"/>
  <c r="Q231" i="1" s="1"/>
  <c r="R231" i="1" s="1"/>
  <c r="N379" i="1"/>
  <c r="G380" i="1" s="1"/>
  <c r="S231" i="1" l="1"/>
  <c r="T231" i="1" s="1"/>
  <c r="U231" i="1"/>
  <c r="H380" i="1"/>
  <c r="I380" i="1" s="1"/>
  <c r="J380" i="1" l="1"/>
  <c r="K380" i="1" l="1"/>
  <c r="L380" i="1"/>
  <c r="V231" i="1"/>
  <c r="X231" i="1" s="1"/>
  <c r="M380" i="1" l="1"/>
  <c r="W231" i="1"/>
  <c r="P232" i="1" s="1"/>
  <c r="Q232" i="1" s="1"/>
  <c r="R232" i="1" s="1"/>
  <c r="O380" i="1"/>
  <c r="S232" i="1" l="1"/>
  <c r="T232" i="1" s="1"/>
  <c r="U232" i="1"/>
  <c r="N380" i="1"/>
  <c r="G381" i="1" s="1"/>
  <c r="H381" i="1" s="1"/>
  <c r="I381" i="1" s="1"/>
  <c r="J381" i="1" l="1"/>
  <c r="L381" i="1" l="1"/>
  <c r="K381" i="1"/>
  <c r="V232" i="1"/>
  <c r="X232" i="1" s="1"/>
  <c r="W232" i="1" l="1"/>
  <c r="P233" i="1" s="1"/>
  <c r="Q233" i="1" s="1"/>
  <c r="R233" i="1" s="1"/>
  <c r="M381" i="1"/>
  <c r="O381" i="1"/>
  <c r="S233" i="1" l="1"/>
  <c r="T233" i="1" s="1"/>
  <c r="U233" i="1"/>
  <c r="N381" i="1"/>
  <c r="G382" i="1" s="1"/>
  <c r="H382" i="1" l="1"/>
  <c r="I382" i="1" s="1"/>
  <c r="J382" i="1" l="1"/>
  <c r="V233" i="1"/>
  <c r="X233" i="1" s="1"/>
  <c r="W233" i="1" l="1"/>
  <c r="P234" i="1" s="1"/>
  <c r="Q234" i="1" s="1"/>
  <c r="R234" i="1" s="1"/>
  <c r="K382" i="1"/>
  <c r="O382" i="1" s="1"/>
  <c r="L382" i="1"/>
  <c r="S234" i="1" l="1"/>
  <c r="T234" i="1" s="1"/>
  <c r="U234" i="1"/>
  <c r="M382" i="1"/>
  <c r="N382" i="1" s="1"/>
  <c r="G383" i="1" s="1"/>
  <c r="H383" i="1" l="1"/>
  <c r="I383" i="1" s="1"/>
  <c r="V234" i="1"/>
  <c r="X234" i="1" s="1"/>
  <c r="W234" i="1" l="1"/>
  <c r="P235" i="1" s="1"/>
  <c r="Q235" i="1" s="1"/>
  <c r="R235" i="1" s="1"/>
  <c r="J383" i="1"/>
  <c r="S235" i="1" l="1"/>
  <c r="T235" i="1" s="1"/>
  <c r="U235" i="1"/>
  <c r="K383" i="1"/>
  <c r="O383" i="1" s="1"/>
  <c r="L383" i="1"/>
  <c r="M383" i="1" l="1"/>
  <c r="N383" i="1" s="1"/>
  <c r="G384" i="1" s="1"/>
  <c r="V235" i="1"/>
  <c r="X235" i="1" s="1"/>
  <c r="W235" i="1" l="1"/>
  <c r="P236" i="1" s="1"/>
  <c r="Q236" i="1" s="1"/>
  <c r="R236" i="1" s="1"/>
  <c r="H384" i="1"/>
  <c r="I384" i="1" s="1"/>
  <c r="S236" i="1" l="1"/>
  <c r="T236" i="1" s="1"/>
  <c r="U236" i="1"/>
  <c r="J384" i="1"/>
  <c r="K384" i="1" l="1"/>
  <c r="O384" i="1" s="1"/>
  <c r="L384" i="1"/>
  <c r="V236" i="1"/>
  <c r="X236" i="1" s="1"/>
  <c r="W236" i="1" l="1"/>
  <c r="P237" i="1" s="1"/>
  <c r="Q237" i="1" s="1"/>
  <c r="R237" i="1" s="1"/>
  <c r="M384" i="1"/>
  <c r="S237" i="1" l="1"/>
  <c r="T237" i="1" s="1"/>
  <c r="U237" i="1"/>
  <c r="N384" i="1"/>
  <c r="G385" i="1" s="1"/>
  <c r="H385" i="1" s="1"/>
  <c r="I385" i="1" s="1"/>
  <c r="J385" i="1" l="1"/>
  <c r="L385" i="1" l="1"/>
  <c r="K385" i="1"/>
  <c r="V237" i="1"/>
  <c r="X237" i="1" s="1"/>
  <c r="M385" i="1" l="1"/>
  <c r="N385" i="1" s="1"/>
  <c r="G386" i="1" s="1"/>
  <c r="H386" i="1" s="1"/>
  <c r="I386" i="1" s="1"/>
  <c r="O385" i="1"/>
  <c r="W237" i="1"/>
  <c r="P238" i="1" s="1"/>
  <c r="Q238" i="1" s="1"/>
  <c r="R238" i="1" s="1"/>
  <c r="S238" i="1" l="1"/>
  <c r="T238" i="1" s="1"/>
  <c r="U238" i="1"/>
  <c r="J386" i="1"/>
  <c r="K386" i="1" l="1"/>
  <c r="O386" i="1" s="1"/>
  <c r="L386" i="1"/>
  <c r="M386" i="1" l="1"/>
  <c r="N386" i="1" s="1"/>
  <c r="G387" i="1" s="1"/>
  <c r="V238" i="1"/>
  <c r="X238" i="1" s="1"/>
  <c r="W238" i="1" l="1"/>
  <c r="P239" i="1" s="1"/>
  <c r="Q239" i="1" s="1"/>
  <c r="R239" i="1" s="1"/>
  <c r="H387" i="1"/>
  <c r="I387" i="1" s="1"/>
  <c r="S239" i="1" l="1"/>
  <c r="T239" i="1" s="1"/>
  <c r="U239" i="1"/>
  <c r="J387" i="1"/>
  <c r="L387" i="1" l="1"/>
  <c r="K387" i="1"/>
  <c r="V239" i="1"/>
  <c r="X239" i="1" s="1"/>
  <c r="W239" i="1" l="1"/>
  <c r="P240" i="1" s="1"/>
  <c r="Q240" i="1" s="1"/>
  <c r="R240" i="1" s="1"/>
  <c r="M387" i="1"/>
  <c r="O387" i="1"/>
  <c r="S240" i="1" l="1"/>
  <c r="T240" i="1" s="1"/>
  <c r="U240" i="1"/>
  <c r="N387" i="1"/>
  <c r="G388" i="1" s="1"/>
  <c r="H388" i="1" l="1"/>
  <c r="I388" i="1" s="1"/>
  <c r="J388" i="1" l="1"/>
  <c r="V240" i="1"/>
  <c r="X240" i="1" s="1"/>
  <c r="K388" i="1" l="1"/>
  <c r="O388" i="1" s="1"/>
  <c r="L388" i="1"/>
  <c r="W240" i="1"/>
  <c r="P241" i="1" s="1"/>
  <c r="Q241" i="1" s="1"/>
  <c r="R241" i="1" s="1"/>
  <c r="S241" i="1" l="1"/>
  <c r="T241" i="1" s="1"/>
  <c r="U241" i="1"/>
  <c r="M388" i="1"/>
  <c r="N388" i="1" l="1"/>
  <c r="G389" i="1" s="1"/>
  <c r="H389" i="1" l="1"/>
  <c r="I389" i="1" s="1"/>
  <c r="V241" i="1"/>
  <c r="X241" i="1" s="1"/>
  <c r="W241" i="1" l="1"/>
  <c r="P242" i="1" s="1"/>
  <c r="Q242" i="1" s="1"/>
  <c r="R242" i="1" s="1"/>
  <c r="J389" i="1"/>
  <c r="S242" i="1" l="1"/>
  <c r="T242" i="1" s="1"/>
  <c r="U242" i="1"/>
  <c r="K389" i="1"/>
  <c r="O389" i="1" s="1"/>
  <c r="L389" i="1"/>
  <c r="M389" i="1" l="1"/>
  <c r="N389" i="1" l="1"/>
  <c r="G390" i="1" s="1"/>
  <c r="H390" i="1" s="1"/>
  <c r="I390" i="1" s="1"/>
  <c r="V242" i="1"/>
  <c r="X242" i="1" s="1"/>
  <c r="J390" i="1" l="1"/>
  <c r="W242" i="1"/>
  <c r="P243" i="1" s="1"/>
  <c r="Q243" i="1" s="1"/>
  <c r="R243" i="1" s="1"/>
  <c r="S243" i="1" l="1"/>
  <c r="T243" i="1" s="1"/>
  <c r="U243" i="1"/>
  <c r="K390" i="1"/>
  <c r="L390" i="1"/>
  <c r="M390" i="1" l="1"/>
  <c r="N390" i="1" s="1"/>
  <c r="G391" i="1" s="1"/>
  <c r="O390" i="1"/>
  <c r="H391" i="1" l="1"/>
  <c r="I391" i="1" s="1"/>
  <c r="V243" i="1"/>
  <c r="X243" i="1" s="1"/>
  <c r="W243" i="1" l="1"/>
  <c r="P244" i="1" s="1"/>
  <c r="Q244" i="1" s="1"/>
  <c r="R244" i="1" s="1"/>
  <c r="J391" i="1"/>
  <c r="S244" i="1" l="1"/>
  <c r="T244" i="1" s="1"/>
  <c r="U244" i="1"/>
  <c r="L391" i="1"/>
  <c r="K391" i="1"/>
  <c r="O391" i="1" s="1"/>
  <c r="M391" i="1" l="1"/>
  <c r="N391" i="1" s="1"/>
  <c r="G392" i="1" s="1"/>
  <c r="H392" i="1" l="1"/>
  <c r="I392" i="1" s="1"/>
  <c r="V244" i="1"/>
  <c r="X244" i="1" s="1"/>
  <c r="W244" i="1" l="1"/>
  <c r="P245" i="1" s="1"/>
  <c r="Q245" i="1" s="1"/>
  <c r="R245" i="1" s="1"/>
  <c r="J392" i="1"/>
  <c r="S245" i="1" l="1"/>
  <c r="T245" i="1" s="1"/>
  <c r="U245" i="1"/>
  <c r="K392" i="1"/>
  <c r="L392" i="1"/>
  <c r="M392" i="1" l="1"/>
  <c r="N392" i="1" s="1"/>
  <c r="G393" i="1" s="1"/>
  <c r="O392" i="1"/>
  <c r="V245" i="1"/>
  <c r="X245" i="1" s="1"/>
  <c r="W245" i="1" l="1"/>
  <c r="P246" i="1" s="1"/>
  <c r="Q246" i="1" s="1"/>
  <c r="R246" i="1" s="1"/>
  <c r="H393" i="1"/>
  <c r="I393" i="1" s="1"/>
  <c r="S246" i="1" l="1"/>
  <c r="T246" i="1" s="1"/>
  <c r="U246" i="1"/>
  <c r="J393" i="1"/>
  <c r="K393" i="1" l="1"/>
  <c r="O393" i="1" s="1"/>
  <c r="L393" i="1"/>
  <c r="V246" i="1"/>
  <c r="X246" i="1" s="1"/>
  <c r="W246" i="1" l="1"/>
  <c r="P247" i="1" s="1"/>
  <c r="Q247" i="1" s="1"/>
  <c r="R247" i="1" s="1"/>
  <c r="M393" i="1"/>
  <c r="S247" i="1" l="1"/>
  <c r="T247" i="1" s="1"/>
  <c r="U247" i="1"/>
  <c r="N393" i="1"/>
  <c r="G394" i="1" s="1"/>
  <c r="H394" i="1" l="1"/>
  <c r="I394" i="1" s="1"/>
  <c r="V247" i="1"/>
  <c r="X247" i="1" s="1"/>
  <c r="W247" i="1" l="1"/>
  <c r="P248" i="1" s="1"/>
  <c r="Q248" i="1" s="1"/>
  <c r="R248" i="1" s="1"/>
  <c r="J394" i="1"/>
  <c r="S248" i="1" l="1"/>
  <c r="T248" i="1" s="1"/>
  <c r="U248" i="1"/>
  <c r="K394" i="1"/>
  <c r="L394" i="1"/>
  <c r="M394" i="1" l="1"/>
  <c r="O394" i="1"/>
  <c r="N394" i="1" l="1"/>
  <c r="G395" i="1" s="1"/>
  <c r="H395" i="1" s="1"/>
  <c r="I395" i="1" s="1"/>
  <c r="V248" i="1"/>
  <c r="X248" i="1" s="1"/>
  <c r="J395" i="1" l="1"/>
  <c r="W248" i="1"/>
  <c r="P249" i="1" s="1"/>
  <c r="Q249" i="1" s="1"/>
  <c r="R249" i="1" s="1"/>
  <c r="S249" i="1" l="1"/>
  <c r="T249" i="1" s="1"/>
  <c r="U249" i="1"/>
  <c r="K395" i="1"/>
  <c r="L395" i="1"/>
  <c r="V249" i="1" l="1"/>
  <c r="X249" i="1" s="1"/>
  <c r="M395" i="1"/>
  <c r="O395" i="1"/>
  <c r="N395" i="1" l="1"/>
  <c r="G396" i="1" s="1"/>
  <c r="W249" i="1"/>
  <c r="P250" i="1" s="1"/>
  <c r="Q250" i="1" s="1"/>
  <c r="R250" i="1" s="1"/>
  <c r="S250" i="1" l="1"/>
  <c r="T250" i="1" s="1"/>
  <c r="U250" i="1"/>
  <c r="H396" i="1"/>
  <c r="I396" i="1" s="1"/>
  <c r="J396" i="1" l="1"/>
  <c r="V250" i="1"/>
  <c r="X250" i="1" s="1"/>
  <c r="W250" i="1" l="1"/>
  <c r="P251" i="1" s="1"/>
  <c r="Q251" i="1" s="1"/>
  <c r="R251" i="1" s="1"/>
  <c r="K396" i="1"/>
  <c r="L396" i="1"/>
  <c r="S251" i="1" l="1"/>
  <c r="T251" i="1" s="1"/>
  <c r="U251" i="1"/>
  <c r="M396" i="1"/>
  <c r="O396" i="1"/>
  <c r="V251" i="1" l="1"/>
  <c r="X251" i="1" s="1"/>
  <c r="N396" i="1"/>
  <c r="G397" i="1" s="1"/>
  <c r="W251" i="1" l="1"/>
  <c r="P252" i="1" s="1"/>
  <c r="Q252" i="1" s="1"/>
  <c r="R252" i="1" s="1"/>
  <c r="H397" i="1"/>
  <c r="I397" i="1" s="1"/>
  <c r="S252" i="1" l="1"/>
  <c r="T252" i="1" s="1"/>
  <c r="U252" i="1"/>
  <c r="J397" i="1"/>
  <c r="K397" i="1" l="1"/>
  <c r="O397" i="1" s="1"/>
  <c r="L397" i="1"/>
  <c r="V252" i="1"/>
  <c r="X252" i="1" s="1"/>
  <c r="W252" i="1" l="1"/>
  <c r="P253" i="1" s="1"/>
  <c r="Q253" i="1" s="1"/>
  <c r="R253" i="1" s="1"/>
  <c r="M397" i="1"/>
  <c r="S253" i="1" l="1"/>
  <c r="T253" i="1" s="1"/>
  <c r="U253" i="1"/>
  <c r="N397" i="1"/>
  <c r="G398" i="1" s="1"/>
  <c r="H398" i="1" l="1"/>
  <c r="I398" i="1" s="1"/>
  <c r="J398" i="1" l="1"/>
  <c r="V253" i="1"/>
  <c r="X253" i="1" s="1"/>
  <c r="W253" i="1" l="1"/>
  <c r="P254" i="1" s="1"/>
  <c r="Q254" i="1" s="1"/>
  <c r="R254" i="1" s="1"/>
  <c r="K398" i="1"/>
  <c r="O398" i="1" s="1"/>
  <c r="L398" i="1"/>
  <c r="S254" i="1" l="1"/>
  <c r="T254" i="1" s="1"/>
  <c r="U254" i="1"/>
  <c r="M398" i="1"/>
  <c r="N398" i="1" l="1"/>
  <c r="G399" i="1" s="1"/>
  <c r="V254" i="1"/>
  <c r="X254" i="1" s="1"/>
  <c r="W254" i="1" l="1"/>
  <c r="P255" i="1" s="1"/>
  <c r="Q255" i="1" s="1"/>
  <c r="R255" i="1" s="1"/>
  <c r="H399" i="1"/>
  <c r="I399" i="1" s="1"/>
  <c r="S255" i="1" l="1"/>
  <c r="T255" i="1" s="1"/>
  <c r="U255" i="1"/>
  <c r="J399" i="1"/>
  <c r="K399" i="1" l="1"/>
  <c r="O399" i="1" s="1"/>
  <c r="L399" i="1"/>
  <c r="V255" i="1"/>
  <c r="X255" i="1" s="1"/>
  <c r="W255" i="1" l="1"/>
  <c r="P256" i="1" s="1"/>
  <c r="Q256" i="1" s="1"/>
  <c r="R256" i="1" s="1"/>
  <c r="M399" i="1"/>
  <c r="S256" i="1" l="1"/>
  <c r="T256" i="1" s="1"/>
  <c r="U256" i="1"/>
  <c r="N399" i="1"/>
  <c r="G400" i="1" s="1"/>
  <c r="H400" i="1" l="1"/>
  <c r="I400" i="1" s="1"/>
  <c r="J400" i="1" l="1"/>
  <c r="V256" i="1"/>
  <c r="X256" i="1" s="1"/>
  <c r="W256" i="1" l="1"/>
  <c r="P257" i="1" s="1"/>
  <c r="Q257" i="1" s="1"/>
  <c r="R257" i="1" s="1"/>
  <c r="K400" i="1"/>
  <c r="O400" i="1" s="1"/>
  <c r="L400" i="1"/>
  <c r="S257" i="1" l="1"/>
  <c r="T257" i="1" s="1"/>
  <c r="U257" i="1"/>
  <c r="M400" i="1"/>
  <c r="N400" i="1" s="1"/>
  <c r="G401" i="1" s="1"/>
  <c r="H401" i="1" s="1"/>
  <c r="I401" i="1" s="1"/>
  <c r="J401" i="1" l="1"/>
  <c r="K401" i="1" l="1"/>
  <c r="O401" i="1" s="1"/>
  <c r="L401" i="1"/>
  <c r="V257" i="1"/>
  <c r="X257" i="1" s="1"/>
  <c r="W257" i="1" l="1"/>
  <c r="P258" i="1" s="1"/>
  <c r="Q258" i="1" s="1"/>
  <c r="R258" i="1" s="1"/>
  <c r="M401" i="1"/>
  <c r="S258" i="1" l="1"/>
  <c r="T258" i="1" s="1"/>
  <c r="U258" i="1"/>
  <c r="N401" i="1"/>
  <c r="G402" i="1" s="1"/>
  <c r="H402" i="1" l="1"/>
  <c r="I402" i="1" s="1"/>
  <c r="J402" i="1" l="1"/>
  <c r="V258" i="1"/>
  <c r="X258" i="1" s="1"/>
  <c r="W258" i="1" l="1"/>
  <c r="P259" i="1" s="1"/>
  <c r="Q259" i="1" s="1"/>
  <c r="R259" i="1" s="1"/>
  <c r="K402" i="1"/>
  <c r="O402" i="1" s="1"/>
  <c r="L402" i="1"/>
  <c r="S259" i="1" l="1"/>
  <c r="T259" i="1" s="1"/>
  <c r="U259" i="1"/>
  <c r="M402" i="1"/>
  <c r="N402" i="1" l="1"/>
  <c r="G403" i="1" s="1"/>
  <c r="H403" i="1" l="1"/>
  <c r="I403" i="1" s="1"/>
  <c r="V259" i="1"/>
  <c r="X259" i="1" s="1"/>
  <c r="W259" i="1" l="1"/>
  <c r="P260" i="1" s="1"/>
  <c r="Q260" i="1" s="1"/>
  <c r="R260" i="1" s="1"/>
  <c r="J403" i="1"/>
  <c r="S260" i="1" l="1"/>
  <c r="T260" i="1" s="1"/>
  <c r="U260" i="1"/>
  <c r="K403" i="1"/>
  <c r="L403" i="1"/>
  <c r="M403" i="1" l="1"/>
  <c r="N403" i="1" s="1"/>
  <c r="G404" i="1" s="1"/>
  <c r="O403" i="1"/>
  <c r="H404" i="1" l="1"/>
  <c r="I404" i="1" s="1"/>
  <c r="V260" i="1"/>
  <c r="X260" i="1" s="1"/>
  <c r="J404" i="1" l="1"/>
  <c r="W260" i="1"/>
  <c r="P261" i="1" s="1"/>
  <c r="Q261" i="1" s="1"/>
  <c r="R261" i="1" s="1"/>
  <c r="S261" i="1" l="1"/>
  <c r="T261" i="1" s="1"/>
  <c r="U261" i="1"/>
  <c r="K404" i="1"/>
  <c r="L404" i="1"/>
  <c r="M404" i="1" l="1"/>
  <c r="O404" i="1"/>
  <c r="V261" i="1"/>
  <c r="X261" i="1" s="1"/>
  <c r="W261" i="1" l="1"/>
  <c r="P262" i="1" s="1"/>
  <c r="Q262" i="1" s="1"/>
  <c r="R262" i="1" s="1"/>
  <c r="N404" i="1"/>
  <c r="G405" i="1" s="1"/>
  <c r="H405" i="1" s="1"/>
  <c r="I405" i="1" s="1"/>
  <c r="S262" i="1" l="1"/>
  <c r="T262" i="1" s="1"/>
  <c r="U262" i="1"/>
  <c r="J405" i="1"/>
  <c r="K405" i="1" l="1"/>
  <c r="L405" i="1"/>
  <c r="M405" i="1" l="1"/>
  <c r="N405" i="1" s="1"/>
  <c r="G406" i="1" s="1"/>
  <c r="O405" i="1"/>
  <c r="V262" i="1"/>
  <c r="X262" i="1" s="1"/>
  <c r="W262" i="1" l="1"/>
  <c r="P263" i="1" s="1"/>
  <c r="Q263" i="1" s="1"/>
  <c r="R263" i="1" s="1"/>
  <c r="H406" i="1"/>
  <c r="I406" i="1" s="1"/>
  <c r="S263" i="1" l="1"/>
  <c r="T263" i="1" s="1"/>
  <c r="U263" i="1"/>
  <c r="J406" i="1"/>
  <c r="K406" i="1" l="1"/>
  <c r="O406" i="1" s="1"/>
  <c r="L406" i="1"/>
  <c r="M406" i="1" l="1"/>
  <c r="V263" i="1"/>
  <c r="X263" i="1" s="1"/>
  <c r="W263" i="1" l="1"/>
  <c r="P264" i="1" s="1"/>
  <c r="Q264" i="1" s="1"/>
  <c r="R264" i="1" s="1"/>
  <c r="N406" i="1"/>
  <c r="G407" i="1" s="1"/>
  <c r="S264" i="1" l="1"/>
  <c r="T264" i="1" s="1"/>
  <c r="U264" i="1"/>
  <c r="H407" i="1"/>
  <c r="I407" i="1" s="1"/>
  <c r="J407" i="1" l="1"/>
  <c r="K407" i="1" l="1"/>
  <c r="L407" i="1"/>
  <c r="V264" i="1"/>
  <c r="X264" i="1" s="1"/>
  <c r="M407" i="1" l="1"/>
  <c r="N407" i="1" s="1"/>
  <c r="G408" i="1" s="1"/>
  <c r="W264" i="1"/>
  <c r="P265" i="1" s="1"/>
  <c r="Q265" i="1" s="1"/>
  <c r="R265" i="1" s="1"/>
  <c r="O407" i="1"/>
  <c r="S265" i="1" l="1"/>
  <c r="T265" i="1" s="1"/>
  <c r="U265" i="1"/>
  <c r="H408" i="1"/>
  <c r="I408" i="1" s="1"/>
  <c r="V265" i="1" l="1"/>
  <c r="X265" i="1" s="1"/>
  <c r="J408" i="1"/>
  <c r="K408" i="1" l="1"/>
  <c r="L408" i="1"/>
  <c r="W265" i="1"/>
  <c r="P266" i="1" s="1"/>
  <c r="Q266" i="1" s="1"/>
  <c r="R266" i="1" s="1"/>
  <c r="S266" i="1" l="1"/>
  <c r="T266" i="1" s="1"/>
  <c r="U266" i="1"/>
  <c r="M408" i="1"/>
  <c r="N408" i="1" s="1"/>
  <c r="G409" i="1" s="1"/>
  <c r="H409" i="1" s="1"/>
  <c r="I409" i="1" s="1"/>
  <c r="O408" i="1"/>
  <c r="J409" i="1" l="1"/>
  <c r="K409" i="1" l="1"/>
  <c r="L409" i="1"/>
  <c r="V266" i="1"/>
  <c r="X266" i="1" s="1"/>
  <c r="M409" i="1" l="1"/>
  <c r="W266" i="1"/>
  <c r="P267" i="1" s="1"/>
  <c r="Q267" i="1" s="1"/>
  <c r="R267" i="1" s="1"/>
  <c r="O409" i="1"/>
  <c r="S267" i="1" l="1"/>
  <c r="T267" i="1" s="1"/>
  <c r="U267" i="1"/>
  <c r="N409" i="1"/>
  <c r="G410" i="1" s="1"/>
  <c r="H410" i="1" l="1"/>
  <c r="I410" i="1" s="1"/>
  <c r="V267" i="1"/>
  <c r="X267" i="1" s="1"/>
  <c r="J410" i="1" l="1"/>
  <c r="W267" i="1"/>
  <c r="P268" i="1" s="1"/>
  <c r="Q268" i="1" s="1"/>
  <c r="R268" i="1" s="1"/>
  <c r="S268" i="1" l="1"/>
  <c r="T268" i="1" s="1"/>
  <c r="U268" i="1"/>
  <c r="K410" i="1"/>
  <c r="O410" i="1" s="1"/>
  <c r="L410" i="1"/>
  <c r="M410" i="1" l="1"/>
  <c r="N410" i="1" l="1"/>
  <c r="G411" i="1" s="1"/>
  <c r="V268" i="1"/>
  <c r="X268" i="1" s="1"/>
  <c r="W268" i="1" l="1"/>
  <c r="P269" i="1" s="1"/>
  <c r="Q269" i="1" s="1"/>
  <c r="R269" i="1" s="1"/>
  <c r="H411" i="1"/>
  <c r="I411" i="1" s="1"/>
  <c r="S269" i="1" l="1"/>
  <c r="T269" i="1" s="1"/>
  <c r="U269" i="1"/>
  <c r="J411" i="1"/>
  <c r="K411" i="1" l="1"/>
  <c r="O411" i="1" s="1"/>
  <c r="L411" i="1"/>
  <c r="M411" i="1" l="1"/>
  <c r="V269" i="1"/>
  <c r="X269" i="1" s="1"/>
  <c r="W269" i="1" l="1"/>
  <c r="P270" i="1" s="1"/>
  <c r="Q270" i="1" s="1"/>
  <c r="R270" i="1" s="1"/>
  <c r="N411" i="1"/>
  <c r="G412" i="1" s="1"/>
  <c r="S270" i="1" l="1"/>
  <c r="T270" i="1" s="1"/>
  <c r="U270" i="1"/>
  <c r="H412" i="1"/>
  <c r="I412" i="1" s="1"/>
  <c r="J412" i="1" l="1"/>
  <c r="K412" i="1" l="1"/>
  <c r="O412" i="1" s="1"/>
  <c r="L412" i="1"/>
  <c r="V270" i="1"/>
  <c r="X270" i="1" s="1"/>
  <c r="M412" i="1" l="1"/>
  <c r="W270" i="1"/>
  <c r="P271" i="1" s="1"/>
  <c r="Q271" i="1" s="1"/>
  <c r="R271" i="1" s="1"/>
  <c r="S271" i="1" l="1"/>
  <c r="T271" i="1" s="1"/>
  <c r="U271" i="1"/>
  <c r="N412" i="1"/>
  <c r="G413" i="1" s="1"/>
  <c r="H413" i="1" l="1"/>
  <c r="I413" i="1" s="1"/>
  <c r="V271" i="1"/>
  <c r="X271" i="1" s="1"/>
  <c r="W271" i="1" l="1"/>
  <c r="P272" i="1" s="1"/>
  <c r="Q272" i="1" s="1"/>
  <c r="R272" i="1" s="1"/>
  <c r="J413" i="1"/>
  <c r="S272" i="1" l="1"/>
  <c r="T272" i="1" s="1"/>
  <c r="U272" i="1"/>
  <c r="K413" i="1"/>
  <c r="O413" i="1" s="1"/>
  <c r="L413" i="1"/>
  <c r="M413" i="1" l="1"/>
  <c r="N413" i="1" s="1"/>
  <c r="G414" i="1" s="1"/>
  <c r="V272" i="1"/>
  <c r="X272" i="1" s="1"/>
  <c r="W272" i="1" l="1"/>
  <c r="P273" i="1" s="1"/>
  <c r="Q273" i="1" s="1"/>
  <c r="R273" i="1" s="1"/>
  <c r="H414" i="1"/>
  <c r="I414" i="1" s="1"/>
  <c r="S273" i="1" l="1"/>
  <c r="T273" i="1" s="1"/>
  <c r="U273" i="1"/>
  <c r="J414" i="1"/>
  <c r="K414" i="1" l="1"/>
  <c r="O414" i="1" s="1"/>
  <c r="L414" i="1"/>
  <c r="M414" i="1" l="1"/>
  <c r="N414" i="1" s="1"/>
  <c r="G415" i="1" s="1"/>
  <c r="V273" i="1"/>
  <c r="X273" i="1" s="1"/>
  <c r="W273" i="1" l="1"/>
  <c r="P274" i="1" s="1"/>
  <c r="Q274" i="1" s="1"/>
  <c r="R274" i="1" s="1"/>
  <c r="H415" i="1"/>
  <c r="I415" i="1" s="1"/>
  <c r="S274" i="1" l="1"/>
  <c r="T274" i="1" s="1"/>
  <c r="U274" i="1"/>
  <c r="J415" i="1"/>
  <c r="L415" i="1" l="1"/>
  <c r="K415" i="1"/>
  <c r="O415" i="1" s="1"/>
  <c r="V274" i="1"/>
  <c r="X274" i="1" s="1"/>
  <c r="M415" i="1" l="1"/>
  <c r="N415" i="1" s="1"/>
  <c r="G416" i="1" s="1"/>
  <c r="W274" i="1"/>
  <c r="P275" i="1" s="1"/>
  <c r="Q275" i="1" s="1"/>
  <c r="R275" i="1" s="1"/>
  <c r="S275" i="1" l="1"/>
  <c r="T275" i="1" s="1"/>
  <c r="U275" i="1"/>
  <c r="H416" i="1"/>
  <c r="I416" i="1" s="1"/>
  <c r="J416" i="1" l="1"/>
  <c r="V275" i="1"/>
  <c r="X275" i="1" s="1"/>
  <c r="W275" i="1" l="1"/>
  <c r="P276" i="1" s="1"/>
  <c r="Q276" i="1" s="1"/>
  <c r="R276" i="1" s="1"/>
  <c r="K416" i="1"/>
  <c r="O416" i="1" s="1"/>
  <c r="L416" i="1"/>
  <c r="S276" i="1" l="1"/>
  <c r="T276" i="1" s="1"/>
  <c r="U276" i="1"/>
  <c r="M416" i="1"/>
  <c r="N416" i="1" s="1"/>
  <c r="G417" i="1" s="1"/>
  <c r="H417" i="1" l="1"/>
  <c r="I417" i="1" s="1"/>
  <c r="V276" i="1"/>
  <c r="X276" i="1" s="1"/>
  <c r="W276" i="1" l="1"/>
  <c r="P277" i="1" s="1"/>
  <c r="Q277" i="1" s="1"/>
  <c r="R277" i="1" s="1"/>
  <c r="J417" i="1"/>
  <c r="S277" i="1" l="1"/>
  <c r="T277" i="1" s="1"/>
  <c r="U277" i="1"/>
  <c r="K417" i="1"/>
  <c r="O417" i="1" s="1"/>
  <c r="L417" i="1"/>
  <c r="M417" i="1" l="1"/>
  <c r="V277" i="1"/>
  <c r="X277" i="1" s="1"/>
  <c r="N417" i="1" l="1"/>
  <c r="G418" i="1" s="1"/>
  <c r="W277" i="1"/>
  <c r="P278" i="1" s="1"/>
  <c r="Q278" i="1" s="1"/>
  <c r="R278" i="1" s="1"/>
  <c r="S278" i="1" l="1"/>
  <c r="T278" i="1" s="1"/>
  <c r="U278" i="1"/>
  <c r="H418" i="1"/>
  <c r="I418" i="1" s="1"/>
  <c r="J418" i="1" l="1"/>
  <c r="V278" i="1"/>
  <c r="X278" i="1" s="1"/>
  <c r="W278" i="1" l="1"/>
  <c r="P279" i="1" s="1"/>
  <c r="Q279" i="1" s="1"/>
  <c r="R279" i="1" s="1"/>
  <c r="K418" i="1"/>
  <c r="O418" i="1" s="1"/>
  <c r="L418" i="1"/>
  <c r="S279" i="1" l="1"/>
  <c r="T279" i="1" s="1"/>
  <c r="U279" i="1"/>
  <c r="M418" i="1"/>
  <c r="N418" i="1" l="1"/>
  <c r="G419" i="1" s="1"/>
  <c r="V279" i="1"/>
  <c r="X279" i="1" s="1"/>
  <c r="W279" i="1" l="1"/>
  <c r="P280" i="1" s="1"/>
  <c r="Q280" i="1" s="1"/>
  <c r="R280" i="1" s="1"/>
  <c r="H419" i="1"/>
  <c r="I419" i="1" s="1"/>
  <c r="S280" i="1" l="1"/>
  <c r="T280" i="1" s="1"/>
  <c r="U280" i="1"/>
  <c r="J419" i="1"/>
  <c r="K419" i="1" l="1"/>
  <c r="O419" i="1" s="1"/>
  <c r="L419" i="1"/>
  <c r="V280" i="1"/>
  <c r="X280" i="1" s="1"/>
  <c r="M419" i="1" l="1"/>
  <c r="N419" i="1" s="1"/>
  <c r="G420" i="1" s="1"/>
  <c r="H420" i="1" s="1"/>
  <c r="I420" i="1" s="1"/>
  <c r="W280" i="1"/>
  <c r="P281" i="1" s="1"/>
  <c r="Q281" i="1" s="1"/>
  <c r="R281" i="1" s="1"/>
  <c r="S281" i="1" l="1"/>
  <c r="T281" i="1" s="1"/>
  <c r="U281" i="1"/>
  <c r="J420" i="1"/>
  <c r="K420" i="1" l="1"/>
  <c r="O420" i="1" s="1"/>
  <c r="L420" i="1"/>
  <c r="V281" i="1"/>
  <c r="X281" i="1" s="1"/>
  <c r="M420" i="1" l="1"/>
  <c r="W281" i="1"/>
  <c r="P282" i="1" s="1"/>
  <c r="Q282" i="1" s="1"/>
  <c r="R282" i="1" s="1"/>
  <c r="S282" i="1" l="1"/>
  <c r="T282" i="1" s="1"/>
  <c r="U282" i="1"/>
  <c r="N420" i="1"/>
  <c r="G421" i="1" s="1"/>
  <c r="H421" i="1" l="1"/>
  <c r="I421" i="1" s="1"/>
  <c r="V282" i="1"/>
  <c r="X282" i="1" s="1"/>
  <c r="J421" i="1" l="1"/>
  <c r="W282" i="1"/>
  <c r="P283" i="1" s="1"/>
  <c r="Q283" i="1" s="1"/>
  <c r="R283" i="1" s="1"/>
  <c r="S283" i="1" l="1"/>
  <c r="T283" i="1" s="1"/>
  <c r="U283" i="1"/>
  <c r="K421" i="1"/>
  <c r="O421" i="1" s="1"/>
  <c r="L421" i="1"/>
  <c r="M421" i="1" l="1"/>
  <c r="V283" i="1"/>
  <c r="X283" i="1" s="1"/>
  <c r="W283" i="1" l="1"/>
  <c r="P284" i="1" s="1"/>
  <c r="Q284" i="1" s="1"/>
  <c r="R284" i="1" s="1"/>
  <c r="N421" i="1"/>
  <c r="G422" i="1" s="1"/>
  <c r="S284" i="1" l="1"/>
  <c r="T284" i="1" s="1"/>
  <c r="U284" i="1"/>
  <c r="H422" i="1"/>
  <c r="I422" i="1" s="1"/>
  <c r="J422" i="1" l="1"/>
  <c r="V284" i="1"/>
  <c r="X284" i="1" s="1"/>
  <c r="W284" i="1" l="1"/>
  <c r="P285" i="1" s="1"/>
  <c r="Q285" i="1" s="1"/>
  <c r="R285" i="1" s="1"/>
  <c r="K422" i="1"/>
  <c r="L422" i="1"/>
  <c r="S285" i="1" l="1"/>
  <c r="T285" i="1" s="1"/>
  <c r="U285" i="1"/>
  <c r="M422" i="1"/>
  <c r="N422" i="1" s="1"/>
  <c r="G423" i="1" s="1"/>
  <c r="O422" i="1"/>
  <c r="H423" i="1" l="1"/>
  <c r="I423" i="1" s="1"/>
  <c r="J423" i="1" l="1"/>
  <c r="V285" i="1"/>
  <c r="X285" i="1" s="1"/>
  <c r="W285" i="1" l="1"/>
  <c r="P286" i="1" s="1"/>
  <c r="Q286" i="1" s="1"/>
  <c r="R286" i="1" s="1"/>
  <c r="K423" i="1"/>
  <c r="O423" i="1" s="1"/>
  <c r="L423" i="1"/>
  <c r="S286" i="1" l="1"/>
  <c r="T286" i="1" s="1"/>
  <c r="U286" i="1"/>
  <c r="M423" i="1"/>
  <c r="N423" i="1" s="1"/>
  <c r="G424" i="1" s="1"/>
  <c r="H424" i="1" l="1"/>
  <c r="I424" i="1" s="1"/>
  <c r="V286" i="1"/>
  <c r="X286" i="1" s="1"/>
  <c r="W286" i="1" l="1"/>
  <c r="P287" i="1" s="1"/>
  <c r="Q287" i="1" s="1"/>
  <c r="R287" i="1" s="1"/>
  <c r="J424" i="1"/>
  <c r="S287" i="1" l="1"/>
  <c r="T287" i="1" s="1"/>
  <c r="U287" i="1"/>
  <c r="K424" i="1"/>
  <c r="O424" i="1" s="1"/>
  <c r="L424" i="1"/>
  <c r="M424" i="1" l="1"/>
  <c r="N424" i="1" s="1"/>
  <c r="G425" i="1" s="1"/>
  <c r="V287" i="1"/>
  <c r="X287" i="1" s="1"/>
  <c r="W287" i="1" l="1"/>
  <c r="P288" i="1" s="1"/>
  <c r="Q288" i="1" s="1"/>
  <c r="R288" i="1" s="1"/>
  <c r="H425" i="1"/>
  <c r="I425" i="1" s="1"/>
  <c r="S288" i="1" l="1"/>
  <c r="T288" i="1" s="1"/>
  <c r="U288" i="1"/>
  <c r="J425" i="1"/>
  <c r="K425" i="1" l="1"/>
  <c r="O425" i="1" s="1"/>
  <c r="L425" i="1"/>
  <c r="M425" i="1" l="1"/>
  <c r="V288" i="1"/>
  <c r="X288" i="1" s="1"/>
  <c r="W288" i="1" l="1"/>
  <c r="P289" i="1" s="1"/>
  <c r="Q289" i="1" s="1"/>
  <c r="R289" i="1" s="1"/>
  <c r="N425" i="1"/>
  <c r="G426" i="1" s="1"/>
  <c r="S289" i="1" l="1"/>
  <c r="T289" i="1" s="1"/>
  <c r="U289" i="1"/>
  <c r="H426" i="1"/>
  <c r="I426" i="1" s="1"/>
  <c r="J426" i="1" l="1"/>
  <c r="V289" i="1"/>
  <c r="X289" i="1" s="1"/>
  <c r="W289" i="1" l="1"/>
  <c r="P290" i="1" s="1"/>
  <c r="Q290" i="1" s="1"/>
  <c r="R290" i="1" s="1"/>
  <c r="K426" i="1"/>
  <c r="O426" i="1" s="1"/>
  <c r="L426" i="1"/>
  <c r="S290" i="1" l="1"/>
  <c r="T290" i="1" s="1"/>
  <c r="U290" i="1"/>
  <c r="M426" i="1"/>
  <c r="N426" i="1" l="1"/>
  <c r="G427" i="1" s="1"/>
  <c r="H427" i="1" s="1"/>
  <c r="I427" i="1" s="1"/>
  <c r="V290" i="1"/>
  <c r="X290" i="1" s="1"/>
  <c r="W290" i="1" l="1"/>
  <c r="P291" i="1" s="1"/>
  <c r="Q291" i="1" s="1"/>
  <c r="R291" i="1" s="1"/>
  <c r="J427" i="1"/>
  <c r="S291" i="1" l="1"/>
  <c r="T291" i="1" s="1"/>
  <c r="U291" i="1"/>
  <c r="K427" i="1"/>
  <c r="O427" i="1" s="1"/>
  <c r="L427" i="1"/>
  <c r="M427" i="1" l="1"/>
  <c r="N427" i="1" s="1"/>
  <c r="G428" i="1" s="1"/>
  <c r="H428" i="1" l="1"/>
  <c r="I428" i="1" s="1"/>
  <c r="V291" i="1"/>
  <c r="X291" i="1" s="1"/>
  <c r="J428" i="1" l="1"/>
  <c r="W291" i="1"/>
  <c r="P292" i="1" s="1"/>
  <c r="Q292" i="1" s="1"/>
  <c r="R292" i="1" s="1"/>
  <c r="S292" i="1" l="1"/>
  <c r="T292" i="1" s="1"/>
  <c r="U292" i="1"/>
  <c r="K428" i="1"/>
  <c r="O428" i="1" s="1"/>
  <c r="L428" i="1"/>
  <c r="M428" i="1" l="1"/>
  <c r="N428" i="1" s="1"/>
  <c r="G429" i="1" s="1"/>
  <c r="H429" i="1" s="1"/>
  <c r="I429" i="1" s="1"/>
  <c r="J429" i="1" l="1"/>
  <c r="V292" i="1"/>
  <c r="X292" i="1" s="1"/>
  <c r="K429" i="1" l="1"/>
  <c r="O429" i="1" s="1"/>
  <c r="L429" i="1"/>
  <c r="W292" i="1"/>
  <c r="P293" i="1" s="1"/>
  <c r="Q293" i="1" s="1"/>
  <c r="R293" i="1" s="1"/>
  <c r="S293" i="1" l="1"/>
  <c r="T293" i="1" s="1"/>
  <c r="U293" i="1"/>
  <c r="M429" i="1"/>
  <c r="N429" i="1" s="1"/>
  <c r="G430" i="1" s="1"/>
  <c r="H430" i="1" l="1"/>
  <c r="I430" i="1" s="1"/>
  <c r="V293" i="1"/>
  <c r="X293" i="1" s="1"/>
  <c r="W293" i="1" l="1"/>
  <c r="P294" i="1" s="1"/>
  <c r="Q294" i="1" s="1"/>
  <c r="R294" i="1" s="1"/>
  <c r="J430" i="1"/>
  <c r="S294" i="1" l="1"/>
  <c r="T294" i="1" s="1"/>
  <c r="U294" i="1"/>
  <c r="K430" i="1"/>
  <c r="O430" i="1" s="1"/>
  <c r="L430" i="1"/>
  <c r="M430" i="1" l="1"/>
  <c r="N430" i="1" s="1"/>
  <c r="G431" i="1" s="1"/>
  <c r="V294" i="1"/>
  <c r="X294" i="1" s="1"/>
  <c r="W294" i="1" l="1"/>
  <c r="P295" i="1" s="1"/>
  <c r="Q295" i="1" s="1"/>
  <c r="R295" i="1" s="1"/>
  <c r="H431" i="1"/>
  <c r="I431" i="1" s="1"/>
  <c r="S295" i="1" l="1"/>
  <c r="T295" i="1" s="1"/>
  <c r="U295" i="1"/>
  <c r="J431" i="1"/>
  <c r="K431" i="1" l="1"/>
  <c r="O431" i="1" s="1"/>
  <c r="L431" i="1"/>
  <c r="V295" i="1"/>
  <c r="X295" i="1" s="1"/>
  <c r="M431" i="1" l="1"/>
  <c r="N431" i="1" s="1"/>
  <c r="G432" i="1" s="1"/>
  <c r="W295" i="1"/>
  <c r="P296" i="1" s="1"/>
  <c r="Q296" i="1" s="1"/>
  <c r="R296" i="1" s="1"/>
  <c r="S296" i="1" l="1"/>
  <c r="T296" i="1" s="1"/>
  <c r="U296" i="1"/>
  <c r="H432" i="1"/>
  <c r="I432" i="1" s="1"/>
  <c r="J432" i="1" l="1"/>
  <c r="V296" i="1"/>
  <c r="X296" i="1" s="1"/>
  <c r="K432" i="1" l="1"/>
  <c r="O432" i="1" s="1"/>
  <c r="L432" i="1"/>
  <c r="W296" i="1"/>
  <c r="P297" i="1" s="1"/>
  <c r="Q297" i="1" s="1"/>
  <c r="R297" i="1" s="1"/>
  <c r="S297" i="1" l="1"/>
  <c r="T297" i="1" s="1"/>
  <c r="U297" i="1"/>
  <c r="M432" i="1"/>
  <c r="N432" i="1" l="1"/>
  <c r="G433" i="1" s="1"/>
  <c r="V297" i="1"/>
  <c r="X297" i="1" s="1"/>
  <c r="H433" i="1" l="1"/>
  <c r="I433" i="1" s="1"/>
  <c r="W297" i="1"/>
  <c r="P298" i="1" s="1"/>
  <c r="Q298" i="1" s="1"/>
  <c r="R298" i="1" s="1"/>
  <c r="S298" i="1" l="1"/>
  <c r="T298" i="1" s="1"/>
  <c r="U298" i="1"/>
  <c r="J433" i="1"/>
  <c r="L433" i="1" l="1"/>
  <c r="K433" i="1"/>
  <c r="M433" i="1" l="1"/>
  <c r="N433" i="1" s="1"/>
  <c r="G434" i="1" s="1"/>
  <c r="O433" i="1"/>
  <c r="V298" i="1"/>
  <c r="X298" i="1" s="1"/>
  <c r="H434" i="1" l="1"/>
  <c r="I434" i="1" s="1"/>
  <c r="W298" i="1"/>
  <c r="P299" i="1" s="1"/>
  <c r="Q299" i="1" s="1"/>
  <c r="R299" i="1" s="1"/>
  <c r="S299" i="1" l="1"/>
  <c r="T299" i="1" s="1"/>
  <c r="U299" i="1"/>
  <c r="J434" i="1"/>
  <c r="V299" i="1" l="1"/>
  <c r="X299" i="1" s="1"/>
  <c r="K434" i="1"/>
  <c r="O434" i="1" s="1"/>
  <c r="L434" i="1"/>
  <c r="W299" i="1" l="1"/>
  <c r="P300" i="1" s="1"/>
  <c r="Q300" i="1" s="1"/>
  <c r="R300" i="1" s="1"/>
  <c r="M434" i="1"/>
  <c r="S300" i="1" l="1"/>
  <c r="T300" i="1" s="1"/>
  <c r="U300" i="1"/>
  <c r="N434" i="1"/>
  <c r="G435" i="1" s="1"/>
  <c r="H435" i="1" l="1"/>
  <c r="I435" i="1" s="1"/>
  <c r="J435" i="1" l="1"/>
  <c r="V300" i="1"/>
  <c r="X300" i="1" s="1"/>
  <c r="K435" i="1" l="1"/>
  <c r="O435" i="1" s="1"/>
  <c r="L435" i="1"/>
  <c r="W300" i="1"/>
  <c r="P301" i="1" s="1"/>
  <c r="Q301" i="1" s="1"/>
  <c r="R301" i="1" s="1"/>
  <c r="S301" i="1" l="1"/>
  <c r="T301" i="1" s="1"/>
  <c r="U301" i="1"/>
  <c r="M435" i="1"/>
  <c r="N435" i="1" l="1"/>
  <c r="G436" i="1" s="1"/>
  <c r="V301" i="1"/>
  <c r="X301" i="1" s="1"/>
  <c r="W301" i="1" l="1"/>
  <c r="P302" i="1" s="1"/>
  <c r="Q302" i="1" s="1"/>
  <c r="R302" i="1" s="1"/>
  <c r="H436" i="1"/>
  <c r="I436" i="1" s="1"/>
  <c r="S302" i="1" l="1"/>
  <c r="T302" i="1" s="1"/>
  <c r="U302" i="1"/>
  <c r="J436" i="1"/>
  <c r="K436" i="1" l="1"/>
  <c r="O436" i="1" s="1"/>
  <c r="L436" i="1"/>
  <c r="M436" i="1" l="1"/>
  <c r="V302" i="1"/>
  <c r="X302" i="1" s="1"/>
  <c r="N436" i="1" l="1"/>
  <c r="G437" i="1" s="1"/>
  <c r="W302" i="1"/>
  <c r="P303" i="1" s="1"/>
  <c r="Q303" i="1" s="1"/>
  <c r="R303" i="1" s="1"/>
  <c r="S303" i="1" l="1"/>
  <c r="T303" i="1" s="1"/>
  <c r="U303" i="1"/>
  <c r="H437" i="1"/>
  <c r="I437" i="1" s="1"/>
  <c r="J437" i="1" l="1"/>
  <c r="K437" i="1" l="1"/>
  <c r="O437" i="1" s="1"/>
  <c r="L437" i="1"/>
  <c r="V303" i="1"/>
  <c r="X303" i="1" s="1"/>
  <c r="M437" i="1" l="1"/>
  <c r="W303" i="1"/>
  <c r="P304" i="1" s="1"/>
  <c r="Q304" i="1" s="1"/>
  <c r="R304" i="1" s="1"/>
  <c r="S304" i="1" l="1"/>
  <c r="T304" i="1" s="1"/>
  <c r="U304" i="1"/>
  <c r="N437" i="1"/>
  <c r="G438" i="1" s="1"/>
  <c r="H438" i="1" l="1"/>
  <c r="I438" i="1" s="1"/>
  <c r="V304" i="1"/>
  <c r="X304" i="1" l="1"/>
  <c r="W304" i="1"/>
  <c r="P305" i="1" s="1"/>
  <c r="Q305" i="1" s="1"/>
  <c r="R305" i="1" s="1"/>
  <c r="J438" i="1"/>
  <c r="S305" i="1" l="1"/>
  <c r="T305" i="1" s="1"/>
  <c r="U305" i="1"/>
  <c r="K438" i="1"/>
  <c r="O438" i="1" s="1"/>
  <c r="L438" i="1"/>
  <c r="M438" i="1" l="1"/>
  <c r="V305" i="1"/>
  <c r="X305" i="1" s="1"/>
  <c r="W305" i="1" l="1"/>
  <c r="P306" i="1" s="1"/>
  <c r="Q306" i="1" s="1"/>
  <c r="R306" i="1" s="1"/>
  <c r="N438" i="1"/>
  <c r="G439" i="1" s="1"/>
  <c r="H439" i="1" s="1"/>
  <c r="I439" i="1" s="1"/>
  <c r="S306" i="1" l="1"/>
  <c r="T306" i="1" s="1"/>
  <c r="U306" i="1"/>
  <c r="J439" i="1"/>
  <c r="L439" i="1" l="1"/>
  <c r="K439" i="1"/>
  <c r="O439" i="1" s="1"/>
  <c r="V306" i="1"/>
  <c r="X306" i="1" s="1"/>
  <c r="M439" i="1" l="1"/>
  <c r="N439" i="1" s="1"/>
  <c r="G440" i="1" s="1"/>
  <c r="W306" i="1"/>
  <c r="P307" i="1" s="1"/>
  <c r="Q307" i="1" s="1"/>
  <c r="R307" i="1" s="1"/>
  <c r="S307" i="1" l="1"/>
  <c r="T307" i="1" s="1"/>
  <c r="U307" i="1"/>
  <c r="H440" i="1"/>
  <c r="I440" i="1" s="1"/>
  <c r="J440" i="1" l="1"/>
  <c r="V307" i="1"/>
  <c r="X307" i="1" s="1"/>
  <c r="W307" i="1" l="1"/>
  <c r="P308" i="1" s="1"/>
  <c r="Q308" i="1" s="1"/>
  <c r="R308" i="1" s="1"/>
  <c r="K440" i="1"/>
  <c r="O440" i="1" s="1"/>
  <c r="L440" i="1"/>
  <c r="S308" i="1" l="1"/>
  <c r="T308" i="1" s="1"/>
  <c r="U308" i="1"/>
  <c r="M440" i="1"/>
  <c r="N440" i="1" l="1"/>
  <c r="G441" i="1" s="1"/>
  <c r="H441" i="1" l="1"/>
  <c r="I441" i="1" s="1"/>
  <c r="V308" i="1"/>
  <c r="X308" i="1" s="1"/>
  <c r="W308" i="1" l="1"/>
  <c r="P309" i="1" s="1"/>
  <c r="Q309" i="1" s="1"/>
  <c r="R309" i="1" s="1"/>
  <c r="J441" i="1"/>
  <c r="S309" i="1" l="1"/>
  <c r="T309" i="1" s="1"/>
  <c r="U309" i="1"/>
  <c r="K441" i="1"/>
  <c r="O441" i="1" s="1"/>
  <c r="L441" i="1"/>
  <c r="M441" i="1" l="1"/>
  <c r="N441" i="1" l="1"/>
  <c r="G442" i="1" s="1"/>
  <c r="V309" i="1"/>
  <c r="X309" i="1" s="1"/>
  <c r="W309" i="1" l="1"/>
  <c r="P310" i="1" s="1"/>
  <c r="Q310" i="1" s="1"/>
  <c r="R310" i="1" s="1"/>
  <c r="H442" i="1"/>
  <c r="I442" i="1" s="1"/>
  <c r="S310" i="1" l="1"/>
  <c r="T310" i="1" s="1"/>
  <c r="U310" i="1"/>
  <c r="J442" i="1"/>
  <c r="K442" i="1" l="1"/>
  <c r="L442" i="1"/>
  <c r="V310" i="1"/>
  <c r="X310" i="1" l="1"/>
  <c r="W310" i="1"/>
  <c r="P311" i="1" s="1"/>
  <c r="Q311" i="1" s="1"/>
  <c r="R311" i="1" s="1"/>
  <c r="M442" i="1"/>
  <c r="O442" i="1"/>
  <c r="S311" i="1" l="1"/>
  <c r="T311" i="1" s="1"/>
  <c r="U311" i="1"/>
  <c r="N442" i="1"/>
  <c r="G443" i="1" s="1"/>
  <c r="H443" i="1" s="1"/>
  <c r="I443" i="1" s="1"/>
  <c r="V311" i="1" l="1"/>
  <c r="J443" i="1"/>
  <c r="X311" i="1" l="1"/>
  <c r="W311" i="1"/>
  <c r="P312" i="1" s="1"/>
  <c r="Q312" i="1" s="1"/>
  <c r="R312" i="1" s="1"/>
  <c r="K443" i="1"/>
  <c r="O443" i="1" s="1"/>
  <c r="L443" i="1"/>
  <c r="S312" i="1" l="1"/>
  <c r="T312" i="1" s="1"/>
  <c r="U312" i="1"/>
  <c r="M443" i="1"/>
  <c r="N443" i="1" l="1"/>
  <c r="G444" i="1" s="1"/>
  <c r="H444" i="1" l="1"/>
  <c r="I444" i="1" s="1"/>
  <c r="V312" i="1"/>
  <c r="X312" i="1" s="1"/>
  <c r="W312" i="1" l="1"/>
  <c r="P313" i="1" s="1"/>
  <c r="Q313" i="1" s="1"/>
  <c r="R313" i="1" s="1"/>
  <c r="J444" i="1"/>
  <c r="S313" i="1" l="1"/>
  <c r="T313" i="1" s="1"/>
  <c r="U313" i="1"/>
  <c r="K444" i="1"/>
  <c r="O444" i="1" s="1"/>
  <c r="L444" i="1"/>
  <c r="M444" i="1" l="1"/>
  <c r="V313" i="1"/>
  <c r="X313" i="1" s="1"/>
  <c r="W313" i="1" l="1"/>
  <c r="P314" i="1" s="1"/>
  <c r="Q314" i="1" s="1"/>
  <c r="R314" i="1" s="1"/>
  <c r="N444" i="1"/>
  <c r="G445" i="1" s="1"/>
  <c r="S314" i="1" l="1"/>
  <c r="T314" i="1" s="1"/>
  <c r="U314" i="1"/>
  <c r="H445" i="1"/>
  <c r="I445" i="1" s="1"/>
  <c r="J445" i="1" l="1"/>
  <c r="K445" i="1" l="1"/>
  <c r="L445" i="1"/>
  <c r="V314" i="1"/>
  <c r="X314" i="1" s="1"/>
  <c r="M445" i="1" l="1"/>
  <c r="W314" i="1"/>
  <c r="P315" i="1" s="1"/>
  <c r="Q315" i="1" s="1"/>
  <c r="R315" i="1" s="1"/>
  <c r="O445" i="1"/>
  <c r="S315" i="1" l="1"/>
  <c r="T315" i="1" s="1"/>
  <c r="U315" i="1"/>
  <c r="N445" i="1"/>
  <c r="G446" i="1" s="1"/>
  <c r="H446" i="1" s="1"/>
  <c r="I446" i="1" s="1"/>
  <c r="J446" i="1" l="1"/>
  <c r="K446" i="1" l="1"/>
  <c r="L446" i="1"/>
  <c r="V315" i="1"/>
  <c r="X315" i="1" s="1"/>
  <c r="W315" i="1" l="1"/>
  <c r="P316" i="1" s="1"/>
  <c r="Q316" i="1" s="1"/>
  <c r="R316" i="1" s="1"/>
  <c r="M446" i="1"/>
  <c r="O446" i="1"/>
  <c r="S316" i="1" l="1"/>
  <c r="T316" i="1" s="1"/>
  <c r="U316" i="1"/>
  <c r="N446" i="1"/>
  <c r="G447" i="1" s="1"/>
  <c r="H447" i="1" l="1"/>
  <c r="I447" i="1" s="1"/>
  <c r="J447" i="1" l="1"/>
  <c r="V316" i="1"/>
  <c r="X316" i="1" s="1"/>
  <c r="W316" i="1" l="1"/>
  <c r="P317" i="1" s="1"/>
  <c r="Q317" i="1" s="1"/>
  <c r="R317" i="1" s="1"/>
  <c r="K447" i="1"/>
  <c r="O447" i="1" s="1"/>
  <c r="L447" i="1"/>
  <c r="S317" i="1" l="1"/>
  <c r="T317" i="1" s="1"/>
  <c r="U317" i="1"/>
  <c r="M447" i="1"/>
  <c r="N447" i="1" l="1"/>
  <c r="G448" i="1" s="1"/>
  <c r="V317" i="1"/>
  <c r="X317" i="1" s="1"/>
  <c r="W317" i="1" l="1"/>
  <c r="P318" i="1" s="1"/>
  <c r="Q318" i="1" s="1"/>
  <c r="R318" i="1" s="1"/>
  <c r="H448" i="1"/>
  <c r="I448" i="1" s="1"/>
  <c r="S318" i="1" l="1"/>
  <c r="T318" i="1" s="1"/>
  <c r="U318" i="1"/>
  <c r="J448" i="1"/>
  <c r="V318" i="1" l="1"/>
  <c r="X318" i="1" s="1"/>
  <c r="K448" i="1"/>
  <c r="L448" i="1"/>
  <c r="M448" i="1" l="1"/>
  <c r="N448" i="1" s="1"/>
  <c r="G449" i="1" s="1"/>
  <c r="W318" i="1"/>
  <c r="P319" i="1" s="1"/>
  <c r="Q319" i="1" s="1"/>
  <c r="R319" i="1" s="1"/>
  <c r="O448" i="1"/>
  <c r="S319" i="1" l="1"/>
  <c r="T319" i="1" s="1"/>
  <c r="U319" i="1"/>
  <c r="H449" i="1"/>
  <c r="I449" i="1" s="1"/>
  <c r="V319" i="1" l="1"/>
  <c r="X319" i="1" s="1"/>
  <c r="J449" i="1"/>
  <c r="W319" i="1" l="1"/>
  <c r="P320" i="1" s="1"/>
  <c r="Q320" i="1" s="1"/>
  <c r="R320" i="1" s="1"/>
  <c r="K449" i="1"/>
  <c r="O449" i="1" s="1"/>
  <c r="L449" i="1"/>
  <c r="S320" i="1" l="1"/>
  <c r="T320" i="1" s="1"/>
  <c r="U320" i="1"/>
  <c r="M449" i="1"/>
  <c r="N449" i="1" l="1"/>
  <c r="G450" i="1" s="1"/>
  <c r="H450" i="1" l="1"/>
  <c r="I450" i="1" s="1"/>
  <c r="V320" i="1"/>
  <c r="X320" i="1" s="1"/>
  <c r="J450" i="1" l="1"/>
  <c r="W320" i="1"/>
  <c r="P321" i="1" s="1"/>
  <c r="Q321" i="1" s="1"/>
  <c r="R321" i="1" s="1"/>
  <c r="S321" i="1" l="1"/>
  <c r="T321" i="1" s="1"/>
  <c r="U321" i="1"/>
  <c r="K450" i="1"/>
  <c r="O450" i="1" s="1"/>
  <c r="L450" i="1"/>
  <c r="M450" i="1" l="1"/>
  <c r="N450" i="1" s="1"/>
  <c r="G451" i="1" s="1"/>
  <c r="H451" i="1" l="1"/>
  <c r="I451" i="1" s="1"/>
  <c r="V321" i="1"/>
  <c r="X321" i="1" s="1"/>
  <c r="J451" i="1" l="1"/>
  <c r="W321" i="1"/>
  <c r="P322" i="1" s="1"/>
  <c r="Q322" i="1" s="1"/>
  <c r="R322" i="1" s="1"/>
  <c r="S322" i="1" l="1"/>
  <c r="T322" i="1" s="1"/>
  <c r="U322" i="1"/>
  <c r="K451" i="1"/>
  <c r="O451" i="1" s="1"/>
  <c r="L451" i="1"/>
  <c r="M451" i="1" l="1"/>
  <c r="N451" i="1" l="1"/>
  <c r="G452" i="1" s="1"/>
  <c r="V322" i="1"/>
  <c r="X322" i="1" s="1"/>
  <c r="W322" i="1" l="1"/>
  <c r="P323" i="1" s="1"/>
  <c r="Q323" i="1" s="1"/>
  <c r="R323" i="1" s="1"/>
  <c r="H452" i="1"/>
  <c r="I452" i="1" s="1"/>
  <c r="S323" i="1" l="1"/>
  <c r="T323" i="1" s="1"/>
  <c r="U323" i="1"/>
  <c r="J452" i="1"/>
  <c r="L452" i="1" l="1"/>
  <c r="K452" i="1"/>
  <c r="V323" i="1"/>
  <c r="X323" i="1" s="1"/>
  <c r="M452" i="1" l="1"/>
  <c r="N452" i="1" s="1"/>
  <c r="G453" i="1" s="1"/>
  <c r="O452" i="1"/>
  <c r="W323" i="1"/>
  <c r="P324" i="1" s="1"/>
  <c r="Q324" i="1" s="1"/>
  <c r="R324" i="1" s="1"/>
  <c r="S324" i="1" l="1"/>
  <c r="T324" i="1" s="1"/>
  <c r="U324" i="1"/>
  <c r="H453" i="1"/>
  <c r="I453" i="1" s="1"/>
  <c r="J453" i="1" l="1"/>
  <c r="K453" i="1" l="1"/>
  <c r="L453" i="1"/>
  <c r="V324" i="1"/>
  <c r="X324" i="1" s="1"/>
  <c r="M453" i="1" l="1"/>
  <c r="W324" i="1"/>
  <c r="P325" i="1" s="1"/>
  <c r="Q325" i="1" s="1"/>
  <c r="R325" i="1" s="1"/>
  <c r="O453" i="1"/>
  <c r="S325" i="1" l="1"/>
  <c r="T325" i="1" s="1"/>
  <c r="U325" i="1"/>
  <c r="N453" i="1"/>
  <c r="G454" i="1" s="1"/>
  <c r="H454" i="1" s="1"/>
  <c r="I454" i="1" s="1"/>
  <c r="J454" i="1" l="1"/>
  <c r="K454" i="1" l="1"/>
  <c r="L454" i="1"/>
  <c r="V325" i="1"/>
  <c r="X325" i="1" s="1"/>
  <c r="M454" i="1" l="1"/>
  <c r="W325" i="1"/>
  <c r="P326" i="1" s="1"/>
  <c r="Q326" i="1" s="1"/>
  <c r="R326" i="1" s="1"/>
  <c r="O454" i="1"/>
  <c r="S326" i="1" l="1"/>
  <c r="T326" i="1" s="1"/>
  <c r="U326" i="1"/>
  <c r="N454" i="1"/>
  <c r="G455" i="1" s="1"/>
  <c r="H455" i="1" s="1"/>
  <c r="I455" i="1" s="1"/>
  <c r="J455" i="1" l="1"/>
  <c r="K455" i="1" l="1"/>
  <c r="O455" i="1" s="1"/>
  <c r="L455" i="1"/>
  <c r="V326" i="1"/>
  <c r="X326" i="1" s="1"/>
  <c r="W326" i="1" l="1"/>
  <c r="P327" i="1" s="1"/>
  <c r="Q327" i="1" s="1"/>
  <c r="R327" i="1" s="1"/>
  <c r="M455" i="1"/>
  <c r="S327" i="1" l="1"/>
  <c r="T327" i="1" s="1"/>
  <c r="U327" i="1"/>
  <c r="N455" i="1"/>
  <c r="G456" i="1" s="1"/>
  <c r="H456" i="1" l="1"/>
  <c r="I456" i="1" s="1"/>
  <c r="J456" i="1" l="1"/>
  <c r="V327" i="1"/>
  <c r="X327" i="1" s="1"/>
  <c r="K456" i="1" l="1"/>
  <c r="O456" i="1" s="1"/>
  <c r="L456" i="1"/>
  <c r="W327" i="1"/>
  <c r="P328" i="1" s="1"/>
  <c r="Q328" i="1" s="1"/>
  <c r="R328" i="1" s="1"/>
  <c r="S328" i="1" l="1"/>
  <c r="T328" i="1" s="1"/>
  <c r="U328" i="1"/>
  <c r="M456" i="1"/>
  <c r="N456" i="1" l="1"/>
  <c r="G457" i="1" s="1"/>
  <c r="H457" i="1" l="1"/>
  <c r="I457" i="1" s="1"/>
  <c r="V328" i="1"/>
  <c r="X328" i="1" s="1"/>
  <c r="W328" i="1" l="1"/>
  <c r="P329" i="1" s="1"/>
  <c r="Q329" i="1" s="1"/>
  <c r="R329" i="1" s="1"/>
  <c r="J457" i="1"/>
  <c r="S329" i="1" l="1"/>
  <c r="T329" i="1" s="1"/>
  <c r="U329" i="1"/>
  <c r="L457" i="1"/>
  <c r="K457" i="1"/>
  <c r="O457" i="1" s="1"/>
  <c r="M457" i="1" l="1"/>
  <c r="N457" i="1" s="1"/>
  <c r="G458" i="1" s="1"/>
  <c r="H458" i="1" l="1"/>
  <c r="I458" i="1" s="1"/>
  <c r="V329" i="1"/>
  <c r="X329" i="1" s="1"/>
  <c r="W329" i="1" l="1"/>
  <c r="P330" i="1" s="1"/>
  <c r="Q330" i="1" s="1"/>
  <c r="R330" i="1" s="1"/>
  <c r="J458" i="1"/>
  <c r="S330" i="1" l="1"/>
  <c r="T330" i="1" s="1"/>
  <c r="U330" i="1"/>
  <c r="K458" i="1"/>
  <c r="O458" i="1" s="1"/>
  <c r="L458" i="1"/>
  <c r="M458" i="1" l="1"/>
  <c r="N458" i="1" l="1"/>
  <c r="G459" i="1" s="1"/>
  <c r="V330" i="1"/>
  <c r="X330" i="1" s="1"/>
  <c r="W330" i="1" l="1"/>
  <c r="P331" i="1" s="1"/>
  <c r="Q331" i="1" s="1"/>
  <c r="R331" i="1" s="1"/>
  <c r="H459" i="1"/>
  <c r="I459" i="1" s="1"/>
  <c r="S331" i="1" l="1"/>
  <c r="T331" i="1" s="1"/>
  <c r="U331" i="1"/>
  <c r="J459" i="1"/>
  <c r="K459" i="1" l="1"/>
  <c r="O459" i="1" s="1"/>
  <c r="L459" i="1"/>
  <c r="M459" i="1" l="1"/>
  <c r="V331" i="1"/>
  <c r="X331" i="1" s="1"/>
  <c r="W331" i="1" l="1"/>
  <c r="P332" i="1" s="1"/>
  <c r="Q332" i="1" s="1"/>
  <c r="R332" i="1" s="1"/>
  <c r="N459" i="1"/>
  <c r="G460" i="1" s="1"/>
  <c r="S332" i="1" l="1"/>
  <c r="T332" i="1" s="1"/>
  <c r="U332" i="1"/>
  <c r="H460" i="1"/>
  <c r="I460" i="1" s="1"/>
  <c r="J460" i="1" l="1"/>
  <c r="K460" i="1" l="1"/>
  <c r="L460" i="1"/>
  <c r="V332" i="1"/>
  <c r="X332" i="1" s="1"/>
  <c r="M460" i="1" l="1"/>
  <c r="W332" i="1"/>
  <c r="P333" i="1" s="1"/>
  <c r="Q333" i="1" s="1"/>
  <c r="R333" i="1" s="1"/>
  <c r="O460" i="1"/>
  <c r="S333" i="1" l="1"/>
  <c r="T333" i="1" s="1"/>
  <c r="U333" i="1"/>
  <c r="N460" i="1"/>
  <c r="G461" i="1" s="1"/>
  <c r="H461" i="1" l="1"/>
  <c r="I461" i="1" s="1"/>
  <c r="J461" i="1" l="1"/>
  <c r="V333" i="1"/>
  <c r="X333" i="1" s="1"/>
  <c r="W333" i="1" l="1"/>
  <c r="P334" i="1" s="1"/>
  <c r="Q334" i="1" s="1"/>
  <c r="R334" i="1" s="1"/>
  <c r="K461" i="1"/>
  <c r="O461" i="1" s="1"/>
  <c r="L461" i="1"/>
  <c r="S334" i="1" l="1"/>
  <c r="T334" i="1" s="1"/>
  <c r="U334" i="1"/>
  <c r="M461" i="1"/>
  <c r="N461" i="1" l="1"/>
  <c r="G462" i="1" s="1"/>
  <c r="H462" i="1" l="1"/>
  <c r="I462" i="1" s="1"/>
  <c r="V334" i="1"/>
  <c r="X334" i="1" s="1"/>
  <c r="W334" i="1" l="1"/>
  <c r="P335" i="1" s="1"/>
  <c r="Q335" i="1" s="1"/>
  <c r="R335" i="1" s="1"/>
  <c r="J462" i="1"/>
  <c r="S335" i="1" l="1"/>
  <c r="T335" i="1" s="1"/>
  <c r="U335" i="1"/>
  <c r="K462" i="1"/>
  <c r="O462" i="1" s="1"/>
  <c r="L462" i="1"/>
  <c r="M462" i="1" l="1"/>
  <c r="N462" i="1" l="1"/>
  <c r="G463" i="1" s="1"/>
  <c r="H463" i="1" s="1"/>
  <c r="I463" i="1" s="1"/>
  <c r="V335" i="1"/>
  <c r="X335" i="1" s="1"/>
  <c r="J463" i="1" l="1"/>
  <c r="W335" i="1"/>
  <c r="P336" i="1" s="1"/>
  <c r="Q336" i="1" s="1"/>
  <c r="R336" i="1" s="1"/>
  <c r="S336" i="1" l="1"/>
  <c r="T336" i="1" s="1"/>
  <c r="U336" i="1"/>
  <c r="K463" i="1"/>
  <c r="O463" i="1" s="1"/>
  <c r="L463" i="1"/>
  <c r="M463" i="1" l="1"/>
  <c r="N463" i="1" l="1"/>
  <c r="G464" i="1" s="1"/>
  <c r="H464" i="1" s="1"/>
  <c r="I464" i="1" s="1"/>
  <c r="V336" i="1"/>
  <c r="X336" i="1" s="1"/>
  <c r="J464" i="1" l="1"/>
  <c r="W336" i="1"/>
  <c r="P337" i="1" s="1"/>
  <c r="Q337" i="1" s="1"/>
  <c r="R337" i="1" s="1"/>
  <c r="S337" i="1" l="1"/>
  <c r="T337" i="1" s="1"/>
  <c r="U337" i="1"/>
  <c r="K464" i="1"/>
  <c r="O464" i="1" s="1"/>
  <c r="L464" i="1"/>
  <c r="M464" i="1" l="1"/>
  <c r="N464" i="1" l="1"/>
  <c r="G465" i="1" s="1"/>
  <c r="H465" i="1" s="1"/>
  <c r="I465" i="1" s="1"/>
  <c r="V337" i="1"/>
  <c r="X337" i="1" s="1"/>
  <c r="J465" i="1" l="1"/>
  <c r="W337" i="1"/>
  <c r="P338" i="1" s="1"/>
  <c r="Q338" i="1" s="1"/>
  <c r="R338" i="1" s="1"/>
  <c r="S338" i="1" l="1"/>
  <c r="T338" i="1" s="1"/>
  <c r="U338" i="1"/>
  <c r="L465" i="1"/>
  <c r="K465" i="1"/>
  <c r="O465" i="1" s="1"/>
  <c r="M465" i="1" l="1"/>
  <c r="N465" i="1" s="1"/>
  <c r="G466" i="1" s="1"/>
  <c r="H466" i="1" l="1"/>
  <c r="I466" i="1" s="1"/>
  <c r="V338" i="1"/>
  <c r="X338" i="1" s="1"/>
  <c r="W338" i="1" l="1"/>
  <c r="P339" i="1" s="1"/>
  <c r="Q339" i="1" s="1"/>
  <c r="R339" i="1" s="1"/>
  <c r="J466" i="1"/>
  <c r="S339" i="1" l="1"/>
  <c r="T339" i="1" s="1"/>
  <c r="U339" i="1"/>
  <c r="K466" i="1"/>
  <c r="O466" i="1" s="1"/>
  <c r="L466" i="1"/>
  <c r="M466" i="1" l="1"/>
  <c r="V339" i="1"/>
  <c r="X339" i="1" s="1"/>
  <c r="W339" i="1" l="1"/>
  <c r="P340" i="1" s="1"/>
  <c r="Q340" i="1" s="1"/>
  <c r="R340" i="1" s="1"/>
  <c r="N466" i="1"/>
  <c r="G467" i="1" s="1"/>
  <c r="S340" i="1" l="1"/>
  <c r="T340" i="1" s="1"/>
  <c r="U340" i="1"/>
  <c r="H467" i="1"/>
  <c r="I467" i="1" s="1"/>
  <c r="J467" i="1" l="1"/>
  <c r="K467" i="1" l="1"/>
  <c r="L467" i="1"/>
  <c r="V340" i="1"/>
  <c r="X340" i="1" s="1"/>
  <c r="M467" i="1" l="1"/>
  <c r="N467" i="1" s="1"/>
  <c r="G468" i="1" s="1"/>
  <c r="W340" i="1"/>
  <c r="P341" i="1" s="1"/>
  <c r="Q341" i="1" s="1"/>
  <c r="R341" i="1" s="1"/>
  <c r="O467" i="1"/>
  <c r="S341" i="1" l="1"/>
  <c r="T341" i="1" s="1"/>
  <c r="U341" i="1"/>
  <c r="H468" i="1"/>
  <c r="I468" i="1" s="1"/>
  <c r="J468" i="1" l="1"/>
  <c r="K468" i="1" l="1"/>
  <c r="O468" i="1" s="1"/>
  <c r="L468" i="1"/>
  <c r="V341" i="1"/>
  <c r="X341" i="1" s="1"/>
  <c r="W341" i="1" l="1"/>
  <c r="P342" i="1" s="1"/>
  <c r="Q342" i="1" s="1"/>
  <c r="R342" i="1" s="1"/>
  <c r="M468" i="1"/>
  <c r="S342" i="1" l="1"/>
  <c r="T342" i="1" s="1"/>
  <c r="U342" i="1"/>
  <c r="N468" i="1"/>
  <c r="G469" i="1" s="1"/>
  <c r="H469" i="1" s="1"/>
  <c r="I469" i="1" s="1"/>
  <c r="J469" i="1" l="1"/>
  <c r="K469" i="1" l="1"/>
  <c r="L469" i="1"/>
  <c r="V342" i="1"/>
  <c r="X342" i="1" s="1"/>
  <c r="M469" i="1" l="1"/>
  <c r="W342" i="1"/>
  <c r="P343" i="1" s="1"/>
  <c r="Q343" i="1" s="1"/>
  <c r="R343" i="1" s="1"/>
  <c r="O469" i="1"/>
  <c r="S343" i="1" l="1"/>
  <c r="T343" i="1" s="1"/>
  <c r="U343" i="1"/>
  <c r="N469" i="1"/>
  <c r="G470" i="1" s="1"/>
  <c r="H470" i="1" l="1"/>
  <c r="I470" i="1" s="1"/>
  <c r="J470" i="1" l="1"/>
  <c r="V343" i="1"/>
  <c r="X343" i="1" s="1"/>
  <c r="W343" i="1" l="1"/>
  <c r="P344" i="1" s="1"/>
  <c r="Q344" i="1" s="1"/>
  <c r="R344" i="1" s="1"/>
  <c r="K470" i="1"/>
  <c r="O470" i="1" s="1"/>
  <c r="L470" i="1"/>
  <c r="S344" i="1" l="1"/>
  <c r="T344" i="1" s="1"/>
  <c r="U344" i="1"/>
  <c r="M470" i="1"/>
  <c r="N470" i="1" s="1"/>
  <c r="G471" i="1" s="1"/>
  <c r="H471" i="1" l="1"/>
  <c r="I471" i="1" s="1"/>
  <c r="J471" i="1" l="1"/>
  <c r="V344" i="1"/>
  <c r="X344" i="1" s="1"/>
  <c r="W344" i="1" l="1"/>
  <c r="P345" i="1" s="1"/>
  <c r="Q345" i="1" s="1"/>
  <c r="R345" i="1" s="1"/>
  <c r="K471" i="1"/>
  <c r="L471" i="1"/>
  <c r="S345" i="1" l="1"/>
  <c r="T345" i="1" s="1"/>
  <c r="U345" i="1"/>
  <c r="M471" i="1"/>
  <c r="N471" i="1" s="1"/>
  <c r="G472" i="1" s="1"/>
  <c r="O471" i="1"/>
  <c r="H472" i="1" l="1"/>
  <c r="I472" i="1" s="1"/>
  <c r="J472" i="1" l="1"/>
  <c r="V345" i="1"/>
  <c r="X345" i="1" s="1"/>
  <c r="W345" i="1" l="1"/>
  <c r="P346" i="1" s="1"/>
  <c r="Q346" i="1" s="1"/>
  <c r="R346" i="1" s="1"/>
  <c r="K472" i="1"/>
  <c r="O472" i="1" s="1"/>
  <c r="L472" i="1"/>
  <c r="S346" i="1" l="1"/>
  <c r="T346" i="1" s="1"/>
  <c r="U346" i="1"/>
  <c r="M472" i="1"/>
  <c r="N472" i="1" l="1"/>
  <c r="G473" i="1" s="1"/>
  <c r="H473" i="1" l="1"/>
  <c r="I473" i="1" s="1"/>
  <c r="V346" i="1"/>
  <c r="X346" i="1" s="1"/>
  <c r="W346" i="1" l="1"/>
  <c r="P347" i="1" s="1"/>
  <c r="Q347" i="1" s="1"/>
  <c r="R347" i="1" s="1"/>
  <c r="J473" i="1"/>
  <c r="S347" i="1" l="1"/>
  <c r="T347" i="1" s="1"/>
  <c r="U347" i="1"/>
  <c r="K473" i="1"/>
  <c r="O473" i="1" s="1"/>
  <c r="L473" i="1"/>
  <c r="M473" i="1" l="1"/>
  <c r="N473" i="1" l="1"/>
  <c r="G474" i="1" s="1"/>
  <c r="H474" i="1" s="1"/>
  <c r="I474" i="1" s="1"/>
  <c r="V347" i="1"/>
  <c r="X347" i="1" s="1"/>
  <c r="J474" i="1" l="1"/>
  <c r="W347" i="1"/>
  <c r="P348" i="1" s="1"/>
  <c r="Q348" i="1" s="1"/>
  <c r="R348" i="1" s="1"/>
  <c r="S348" i="1" l="1"/>
  <c r="T348" i="1" s="1"/>
  <c r="U348" i="1"/>
  <c r="K474" i="1"/>
  <c r="O474" i="1" s="1"/>
  <c r="L474" i="1"/>
  <c r="M474" i="1" l="1"/>
  <c r="N474" i="1" l="1"/>
  <c r="G475" i="1" s="1"/>
  <c r="H475" i="1" s="1"/>
  <c r="I475" i="1" s="1"/>
  <c r="V348" i="1"/>
  <c r="X348" i="1" s="1"/>
  <c r="J475" i="1" l="1"/>
  <c r="W348" i="1"/>
  <c r="P349" i="1" s="1"/>
  <c r="Q349" i="1" s="1"/>
  <c r="R349" i="1" s="1"/>
  <c r="S349" i="1" l="1"/>
  <c r="T349" i="1" s="1"/>
  <c r="U349" i="1"/>
  <c r="K475" i="1"/>
  <c r="O475" i="1" s="1"/>
  <c r="L475" i="1"/>
  <c r="M475" i="1" l="1"/>
  <c r="N475" i="1" l="1"/>
  <c r="G476" i="1" s="1"/>
  <c r="H476" i="1" s="1"/>
  <c r="I476" i="1" s="1"/>
  <c r="V349" i="1"/>
  <c r="X349" i="1" s="1"/>
  <c r="J476" i="1" l="1"/>
  <c r="W349" i="1"/>
  <c r="P350" i="1" s="1"/>
  <c r="Q350" i="1" s="1"/>
  <c r="R350" i="1" s="1"/>
  <c r="S350" i="1" l="1"/>
  <c r="T350" i="1" s="1"/>
  <c r="U350" i="1"/>
  <c r="K476" i="1"/>
  <c r="O476" i="1" s="1"/>
  <c r="L476" i="1"/>
  <c r="M476" i="1" l="1"/>
  <c r="N476" i="1" l="1"/>
  <c r="G477" i="1" s="1"/>
  <c r="V350" i="1"/>
  <c r="X350" i="1" s="1"/>
  <c r="W350" i="1" l="1"/>
  <c r="P351" i="1" s="1"/>
  <c r="Q351" i="1" s="1"/>
  <c r="R351" i="1" s="1"/>
  <c r="H477" i="1"/>
  <c r="I477" i="1" s="1"/>
  <c r="S351" i="1" l="1"/>
  <c r="T351" i="1" s="1"/>
  <c r="U351" i="1"/>
  <c r="J477" i="1"/>
  <c r="K477" i="1" l="1"/>
  <c r="O477" i="1" s="1"/>
  <c r="L477" i="1"/>
  <c r="V351" i="1"/>
  <c r="X351" i="1" s="1"/>
  <c r="W351" i="1" l="1"/>
  <c r="P352" i="1" s="1"/>
  <c r="Q352" i="1" s="1"/>
  <c r="R352" i="1" s="1"/>
  <c r="M477" i="1"/>
  <c r="S352" i="1" l="1"/>
  <c r="T352" i="1" s="1"/>
  <c r="U352" i="1"/>
  <c r="N477" i="1"/>
  <c r="G478" i="1" s="1"/>
  <c r="H478" i="1" s="1"/>
  <c r="I478" i="1" s="1"/>
  <c r="V352" i="1" l="1"/>
  <c r="X352" i="1" s="1"/>
  <c r="J478" i="1"/>
  <c r="W352" i="1" l="1"/>
  <c r="P353" i="1" s="1"/>
  <c r="Q353" i="1" s="1"/>
  <c r="R353" i="1" s="1"/>
  <c r="L478" i="1"/>
  <c r="K478" i="1"/>
  <c r="O478" i="1" s="1"/>
  <c r="S353" i="1" l="1"/>
  <c r="T353" i="1" s="1"/>
  <c r="U353" i="1"/>
  <c r="M478" i="1"/>
  <c r="N478" i="1" s="1"/>
  <c r="G479" i="1" s="1"/>
  <c r="H479" i="1" l="1"/>
  <c r="I479" i="1" s="1"/>
  <c r="J479" i="1" l="1"/>
  <c r="V353" i="1"/>
  <c r="X353" i="1" s="1"/>
  <c r="W353" i="1" l="1"/>
  <c r="P354" i="1" s="1"/>
  <c r="Q354" i="1" s="1"/>
  <c r="R354" i="1" s="1"/>
  <c r="K479" i="1"/>
  <c r="O479" i="1" s="1"/>
  <c r="L479" i="1"/>
  <c r="S354" i="1" l="1"/>
  <c r="T354" i="1" s="1"/>
  <c r="U354" i="1"/>
  <c r="M479" i="1"/>
  <c r="N479" i="1" l="1"/>
  <c r="G480" i="1" s="1"/>
  <c r="H480" i="1" l="1"/>
  <c r="I480" i="1" s="1"/>
  <c r="V354" i="1"/>
  <c r="X354" i="1" s="1"/>
  <c r="W354" i="1" l="1"/>
  <c r="P355" i="1" s="1"/>
  <c r="Q355" i="1" s="1"/>
  <c r="R355" i="1" s="1"/>
  <c r="J480" i="1"/>
  <c r="S355" i="1" l="1"/>
  <c r="T355" i="1" s="1"/>
  <c r="U355" i="1"/>
  <c r="K480" i="1"/>
  <c r="O480" i="1" s="1"/>
  <c r="L480" i="1"/>
  <c r="M480" i="1" l="1"/>
  <c r="N480" i="1" l="1"/>
  <c r="G481" i="1" s="1"/>
  <c r="V355" i="1"/>
  <c r="X355" i="1" s="1"/>
  <c r="W355" i="1" l="1"/>
  <c r="P356" i="1" s="1"/>
  <c r="Q356" i="1" s="1"/>
  <c r="R356" i="1" s="1"/>
  <c r="H481" i="1"/>
  <c r="I481" i="1" s="1"/>
  <c r="S356" i="1" l="1"/>
  <c r="T356" i="1" s="1"/>
  <c r="U356" i="1"/>
  <c r="J481" i="1"/>
  <c r="L481" i="1" l="1"/>
  <c r="K481" i="1"/>
  <c r="O481" i="1" s="1"/>
  <c r="M481" i="1" l="1"/>
  <c r="N481" i="1" s="1"/>
  <c r="G482" i="1" s="1"/>
  <c r="V356" i="1"/>
  <c r="X356" i="1" s="1"/>
  <c r="H482" i="1" l="1"/>
  <c r="I482" i="1" s="1"/>
  <c r="W356" i="1"/>
  <c r="P357" i="1" s="1"/>
  <c r="Q357" i="1" s="1"/>
  <c r="R357" i="1" s="1"/>
  <c r="S357" i="1" l="1"/>
  <c r="T357" i="1" s="1"/>
  <c r="U357" i="1"/>
  <c r="J482" i="1"/>
  <c r="K482" i="1" l="1"/>
  <c r="O482" i="1" s="1"/>
  <c r="L482" i="1"/>
  <c r="M482" i="1" l="1"/>
  <c r="V357" i="1"/>
  <c r="X357" i="1" s="1"/>
  <c r="N482" i="1" l="1"/>
  <c r="G483" i="1" s="1"/>
  <c r="W357" i="1"/>
  <c r="P358" i="1" s="1"/>
  <c r="Q358" i="1" s="1"/>
  <c r="R358" i="1" s="1"/>
  <c r="S358" i="1" l="1"/>
  <c r="T358" i="1" s="1"/>
  <c r="U358" i="1"/>
  <c r="H483" i="1"/>
  <c r="I483" i="1" s="1"/>
  <c r="V358" i="1" l="1"/>
  <c r="J483" i="1"/>
  <c r="X358" i="1" l="1"/>
  <c r="W358" i="1"/>
  <c r="P359" i="1" s="1"/>
  <c r="Q359" i="1" s="1"/>
  <c r="R359" i="1" s="1"/>
  <c r="K483" i="1"/>
  <c r="O483" i="1" s="1"/>
  <c r="L483" i="1"/>
  <c r="S359" i="1" l="1"/>
  <c r="T359" i="1" s="1"/>
  <c r="U359" i="1"/>
  <c r="M483" i="1"/>
  <c r="N483" i="1" s="1"/>
  <c r="G484" i="1" s="1"/>
  <c r="H484" i="1" l="1"/>
  <c r="I484" i="1" s="1"/>
  <c r="V359" i="1"/>
  <c r="X359" i="1" s="1"/>
  <c r="W359" i="1" l="1"/>
  <c r="P360" i="1" s="1"/>
  <c r="Q360" i="1" s="1"/>
  <c r="R360" i="1" s="1"/>
  <c r="J484" i="1"/>
  <c r="S360" i="1" l="1"/>
  <c r="T360" i="1" s="1"/>
  <c r="U360" i="1"/>
  <c r="K484" i="1"/>
  <c r="O484" i="1" s="1"/>
  <c r="L484" i="1"/>
  <c r="M484" i="1" l="1"/>
  <c r="N484" i="1" l="1"/>
  <c r="G485" i="1" s="1"/>
  <c r="V360" i="1"/>
  <c r="X360" i="1" s="1"/>
  <c r="W360" i="1" l="1"/>
  <c r="P361" i="1" s="1"/>
  <c r="Q361" i="1" s="1"/>
  <c r="R361" i="1" s="1"/>
  <c r="H485" i="1"/>
  <c r="I485" i="1" s="1"/>
  <c r="S361" i="1" l="1"/>
  <c r="T361" i="1" s="1"/>
  <c r="U361" i="1"/>
  <c r="J485" i="1"/>
  <c r="K485" i="1" l="1"/>
  <c r="O485" i="1" s="1"/>
  <c r="L485" i="1"/>
  <c r="M485" i="1" l="1"/>
  <c r="V361" i="1"/>
  <c r="X361" i="1" s="1"/>
  <c r="W361" i="1" l="1"/>
  <c r="P362" i="1" s="1"/>
  <c r="Q362" i="1" s="1"/>
  <c r="R362" i="1" s="1"/>
  <c r="N485" i="1"/>
  <c r="G486" i="1" s="1"/>
  <c r="S362" i="1" l="1"/>
  <c r="T362" i="1" s="1"/>
  <c r="U362" i="1"/>
  <c r="H486" i="1"/>
  <c r="I486" i="1" s="1"/>
  <c r="J486" i="1" l="1"/>
  <c r="K486" i="1" l="1"/>
  <c r="O486" i="1" s="1"/>
  <c r="L486" i="1"/>
  <c r="V362" i="1"/>
  <c r="X362" i="1" s="1"/>
  <c r="W362" i="1" l="1"/>
  <c r="P363" i="1" s="1"/>
  <c r="Q363" i="1" s="1"/>
  <c r="R363" i="1" s="1"/>
  <c r="M486" i="1"/>
  <c r="S363" i="1" l="1"/>
  <c r="T363" i="1" s="1"/>
  <c r="U363" i="1"/>
  <c r="N486" i="1"/>
  <c r="G487" i="1" s="1"/>
  <c r="H487" i="1" l="1"/>
  <c r="I487" i="1" s="1"/>
  <c r="J487" i="1" l="1"/>
  <c r="V363" i="1"/>
  <c r="X363" i="1" s="1"/>
  <c r="W363" i="1" l="1"/>
  <c r="P364" i="1" s="1"/>
  <c r="Q364" i="1" s="1"/>
  <c r="R364" i="1" s="1"/>
  <c r="K487" i="1"/>
  <c r="O487" i="1" s="1"/>
  <c r="L487" i="1"/>
  <c r="S364" i="1" l="1"/>
  <c r="T364" i="1" s="1"/>
  <c r="U364" i="1"/>
  <c r="M487" i="1"/>
  <c r="N487" i="1" l="1"/>
  <c r="G488" i="1" s="1"/>
  <c r="H488" i="1" l="1"/>
  <c r="I488" i="1" s="1"/>
  <c r="V364" i="1"/>
  <c r="X364" i="1" s="1"/>
  <c r="W364" i="1" l="1"/>
  <c r="P365" i="1" s="1"/>
  <c r="Q365" i="1" s="1"/>
  <c r="R365" i="1" s="1"/>
  <c r="J488" i="1"/>
  <c r="S365" i="1" l="1"/>
  <c r="T365" i="1" s="1"/>
  <c r="U365" i="1"/>
  <c r="K488" i="1"/>
  <c r="O488" i="1" s="1"/>
  <c r="L488" i="1"/>
  <c r="M488" i="1" l="1"/>
  <c r="N488" i="1" l="1"/>
  <c r="G489" i="1" s="1"/>
  <c r="V365" i="1"/>
  <c r="X365" i="1" s="1"/>
  <c r="H489" i="1" l="1"/>
  <c r="I489" i="1" s="1"/>
  <c r="W365" i="1"/>
  <c r="P366" i="1" s="1"/>
  <c r="Q366" i="1" s="1"/>
  <c r="R366" i="1" s="1"/>
  <c r="S366" i="1" l="1"/>
  <c r="T366" i="1" s="1"/>
  <c r="U366" i="1"/>
  <c r="J489" i="1"/>
  <c r="K489" i="1" l="1"/>
  <c r="O489" i="1" s="1"/>
  <c r="L489" i="1"/>
  <c r="M489" i="1" l="1"/>
  <c r="V366" i="1"/>
  <c r="X366" i="1" s="1"/>
  <c r="W366" i="1" l="1"/>
  <c r="P367" i="1" s="1"/>
  <c r="Q367" i="1" s="1"/>
  <c r="R367" i="1" s="1"/>
  <c r="N489" i="1"/>
  <c r="G490" i="1" s="1"/>
  <c r="S367" i="1" l="1"/>
  <c r="T367" i="1" s="1"/>
  <c r="U367" i="1"/>
  <c r="H490" i="1"/>
  <c r="I490" i="1" s="1"/>
  <c r="J490" i="1" l="1"/>
  <c r="K490" i="1" l="1"/>
  <c r="L490" i="1"/>
  <c r="V367" i="1"/>
  <c r="X367" i="1" s="1"/>
  <c r="M490" i="1" l="1"/>
  <c r="W367" i="1"/>
  <c r="P368" i="1" s="1"/>
  <c r="Q368" i="1" s="1"/>
  <c r="R368" i="1" s="1"/>
  <c r="O490" i="1"/>
  <c r="S368" i="1" l="1"/>
  <c r="T368" i="1" s="1"/>
  <c r="U368" i="1"/>
  <c r="N490" i="1"/>
  <c r="G491" i="1" s="1"/>
  <c r="H491" i="1" s="1"/>
  <c r="I491" i="1" s="1"/>
  <c r="J491" i="1" l="1"/>
  <c r="K491" i="1" l="1"/>
  <c r="L491" i="1"/>
  <c r="V368" i="1"/>
  <c r="X368" i="1" s="1"/>
  <c r="W368" i="1" l="1"/>
  <c r="P369" i="1" s="1"/>
  <c r="Q369" i="1" s="1"/>
  <c r="R369" i="1" s="1"/>
  <c r="M491" i="1"/>
  <c r="O491" i="1"/>
  <c r="S369" i="1" l="1"/>
  <c r="T369" i="1" s="1"/>
  <c r="U369" i="1"/>
  <c r="N491" i="1"/>
  <c r="G492" i="1" s="1"/>
  <c r="H492" i="1" l="1"/>
  <c r="I492" i="1" s="1"/>
  <c r="J492" i="1" l="1"/>
  <c r="V369" i="1"/>
  <c r="X369" i="1" s="1"/>
  <c r="W369" i="1" l="1"/>
  <c r="P370" i="1" s="1"/>
  <c r="Q370" i="1" s="1"/>
  <c r="R370" i="1" s="1"/>
  <c r="K492" i="1"/>
  <c r="O492" i="1" s="1"/>
  <c r="L492" i="1"/>
  <c r="S370" i="1" l="1"/>
  <c r="T370" i="1" s="1"/>
  <c r="U370" i="1"/>
  <c r="M492" i="1"/>
  <c r="N492" i="1" s="1"/>
  <c r="G493" i="1" s="1"/>
  <c r="H493" i="1" l="1"/>
  <c r="I493" i="1" s="1"/>
  <c r="J493" i="1" l="1"/>
  <c r="V370" i="1"/>
  <c r="X370" i="1" s="1"/>
  <c r="W370" i="1" l="1"/>
  <c r="P371" i="1" s="1"/>
  <c r="Q371" i="1" s="1"/>
  <c r="R371" i="1" s="1"/>
  <c r="K493" i="1"/>
  <c r="O493" i="1" s="1"/>
  <c r="L493" i="1"/>
  <c r="S371" i="1" l="1"/>
  <c r="T371" i="1" s="1"/>
  <c r="U371" i="1"/>
  <c r="M493" i="1"/>
  <c r="N493" i="1" l="1"/>
  <c r="G494" i="1" s="1"/>
  <c r="H494" i="1" s="1"/>
  <c r="I494" i="1" s="1"/>
  <c r="V371" i="1"/>
  <c r="X371" i="1" s="1"/>
  <c r="W371" i="1" l="1"/>
  <c r="P372" i="1" s="1"/>
  <c r="Q372" i="1" s="1"/>
  <c r="R372" i="1" s="1"/>
  <c r="J494" i="1"/>
  <c r="S372" i="1" l="1"/>
  <c r="T372" i="1" s="1"/>
  <c r="U372" i="1"/>
  <c r="K494" i="1"/>
  <c r="O494" i="1" s="1"/>
  <c r="L494" i="1"/>
  <c r="M494" i="1" l="1"/>
  <c r="V372" i="1"/>
  <c r="X372" i="1" s="1"/>
  <c r="N494" i="1" l="1"/>
  <c r="G495" i="1" s="1"/>
  <c r="W372" i="1"/>
  <c r="P373" i="1" s="1"/>
  <c r="Q373" i="1" s="1"/>
  <c r="R373" i="1" s="1"/>
  <c r="S373" i="1" l="1"/>
  <c r="T373" i="1" s="1"/>
  <c r="U373" i="1"/>
  <c r="H495" i="1"/>
  <c r="I495" i="1" s="1"/>
  <c r="J495" i="1" l="1"/>
  <c r="K495" i="1" l="1"/>
  <c r="L495" i="1"/>
  <c r="V373" i="1"/>
  <c r="X373" i="1" s="1"/>
  <c r="W373" i="1" l="1"/>
  <c r="P374" i="1" s="1"/>
  <c r="Q374" i="1" s="1"/>
  <c r="R374" i="1" s="1"/>
  <c r="M495" i="1"/>
  <c r="O495" i="1"/>
  <c r="S374" i="1" l="1"/>
  <c r="T374" i="1" s="1"/>
  <c r="U374" i="1"/>
  <c r="N495" i="1"/>
  <c r="G496" i="1" s="1"/>
  <c r="H496" i="1" l="1"/>
  <c r="I496" i="1" s="1"/>
  <c r="J496" i="1" l="1"/>
  <c r="V374" i="1"/>
  <c r="X374" i="1" s="1"/>
  <c r="W374" i="1" l="1"/>
  <c r="P375" i="1" s="1"/>
  <c r="Q375" i="1" s="1"/>
  <c r="R375" i="1" s="1"/>
  <c r="K496" i="1"/>
  <c r="O496" i="1" s="1"/>
  <c r="L496" i="1"/>
  <c r="S375" i="1" l="1"/>
  <c r="T375" i="1" s="1"/>
  <c r="U375" i="1"/>
  <c r="M496" i="1"/>
  <c r="N496" i="1" l="1"/>
  <c r="G497" i="1" s="1"/>
  <c r="H497" i="1" l="1"/>
  <c r="I497" i="1" s="1"/>
  <c r="V375" i="1"/>
  <c r="X375" i="1" s="1"/>
  <c r="J497" i="1" l="1"/>
  <c r="W375" i="1"/>
  <c r="P376" i="1" s="1"/>
  <c r="Q376" i="1" s="1"/>
  <c r="R376" i="1" s="1"/>
  <c r="S376" i="1" l="1"/>
  <c r="T376" i="1" s="1"/>
  <c r="U376" i="1"/>
  <c r="K497" i="1"/>
  <c r="O497" i="1" s="1"/>
  <c r="L497" i="1"/>
  <c r="M497" i="1" l="1"/>
  <c r="N497" i="1" l="1"/>
  <c r="G498" i="1" s="1"/>
  <c r="V376" i="1"/>
  <c r="X376" i="1" s="1"/>
  <c r="W376" i="1" l="1"/>
  <c r="P377" i="1" s="1"/>
  <c r="Q377" i="1" s="1"/>
  <c r="R377" i="1" s="1"/>
  <c r="H498" i="1"/>
  <c r="I498" i="1" s="1"/>
  <c r="S377" i="1" l="1"/>
  <c r="T377" i="1" s="1"/>
  <c r="U377" i="1"/>
  <c r="J498" i="1"/>
  <c r="K498" i="1" l="1"/>
  <c r="O498" i="1" s="1"/>
  <c r="L498" i="1"/>
  <c r="M498" i="1" l="1"/>
  <c r="N498" i="1" s="1"/>
  <c r="G499" i="1" s="1"/>
  <c r="V377" i="1"/>
  <c r="X377" i="1" s="1"/>
  <c r="W377" i="1" l="1"/>
  <c r="P378" i="1" s="1"/>
  <c r="Q378" i="1" s="1"/>
  <c r="R378" i="1" s="1"/>
  <c r="H499" i="1"/>
  <c r="I499" i="1" s="1"/>
  <c r="S378" i="1" l="1"/>
  <c r="T378" i="1" s="1"/>
  <c r="U378" i="1"/>
  <c r="J499" i="1"/>
  <c r="K499" i="1" l="1"/>
  <c r="L499" i="1"/>
  <c r="V378" i="1"/>
  <c r="X378" i="1" s="1"/>
  <c r="M499" i="1" l="1"/>
  <c r="W378" i="1"/>
  <c r="P379" i="1" s="1"/>
  <c r="Q379" i="1" s="1"/>
  <c r="R379" i="1" s="1"/>
  <c r="O499" i="1"/>
  <c r="S379" i="1" l="1"/>
  <c r="T379" i="1" s="1"/>
  <c r="U379" i="1"/>
  <c r="N499" i="1"/>
  <c r="G500" i="1" s="1"/>
  <c r="H500" i="1" l="1"/>
  <c r="I500" i="1" s="1"/>
  <c r="V379" i="1"/>
  <c r="X379" i="1" s="1"/>
  <c r="W379" i="1" l="1"/>
  <c r="P380" i="1" s="1"/>
  <c r="Q380" i="1" s="1"/>
  <c r="R380" i="1" s="1"/>
  <c r="J500" i="1"/>
  <c r="S380" i="1" l="1"/>
  <c r="T380" i="1" s="1"/>
  <c r="U380" i="1"/>
  <c r="K500" i="1"/>
  <c r="O500" i="1" s="1"/>
  <c r="L500" i="1"/>
  <c r="M500" i="1" l="1"/>
  <c r="N500" i="1" l="1"/>
  <c r="G501" i="1" s="1"/>
  <c r="H501" i="1" s="1"/>
  <c r="I501" i="1" s="1"/>
  <c r="V380" i="1"/>
  <c r="X380" i="1" s="1"/>
  <c r="J501" i="1" l="1"/>
  <c r="W380" i="1"/>
  <c r="P381" i="1" s="1"/>
  <c r="Q381" i="1" s="1"/>
  <c r="R381" i="1" s="1"/>
  <c r="S381" i="1" l="1"/>
  <c r="T381" i="1" s="1"/>
  <c r="U381" i="1"/>
  <c r="K501" i="1"/>
  <c r="O501" i="1" s="1"/>
  <c r="L501" i="1"/>
  <c r="M501" i="1" l="1"/>
  <c r="N501" i="1" l="1"/>
  <c r="G502" i="1" s="1"/>
  <c r="V381" i="1"/>
  <c r="X381" i="1" s="1"/>
  <c r="H502" i="1" l="1"/>
  <c r="I502" i="1" s="1"/>
  <c r="W381" i="1"/>
  <c r="P382" i="1" s="1"/>
  <c r="Q382" i="1" s="1"/>
  <c r="R382" i="1" s="1"/>
  <c r="S382" i="1" l="1"/>
  <c r="T382" i="1" s="1"/>
  <c r="U382" i="1"/>
  <c r="J502" i="1"/>
  <c r="K502" i="1" l="1"/>
  <c r="O502" i="1" s="1"/>
  <c r="L502" i="1"/>
  <c r="M502" i="1" l="1"/>
  <c r="V382" i="1"/>
  <c r="X382" i="1" s="1"/>
  <c r="N502" i="1" l="1"/>
  <c r="G503" i="1" s="1"/>
  <c r="W382" i="1"/>
  <c r="P383" i="1" s="1"/>
  <c r="Q383" i="1" s="1"/>
  <c r="R383" i="1" s="1"/>
  <c r="S383" i="1" l="1"/>
  <c r="T383" i="1" s="1"/>
  <c r="U383" i="1"/>
  <c r="H503" i="1"/>
  <c r="I503" i="1" s="1"/>
  <c r="J503" i="1" l="1"/>
  <c r="K503" i="1" l="1"/>
  <c r="L503" i="1"/>
  <c r="V383" i="1"/>
  <c r="X383" i="1" s="1"/>
  <c r="W383" i="1" l="1"/>
  <c r="P384" i="1" s="1"/>
  <c r="Q384" i="1" s="1"/>
  <c r="R384" i="1" s="1"/>
  <c r="M503" i="1"/>
  <c r="O503" i="1"/>
  <c r="S384" i="1" l="1"/>
  <c r="T384" i="1" s="1"/>
  <c r="U384" i="1"/>
  <c r="N503" i="1"/>
  <c r="G504" i="1" s="1"/>
  <c r="H504" i="1" l="1"/>
  <c r="I504" i="1" s="1"/>
  <c r="J504" i="1" l="1"/>
  <c r="V384" i="1"/>
  <c r="X384" i="1" s="1"/>
  <c r="W384" i="1" l="1"/>
  <c r="P385" i="1" s="1"/>
  <c r="Q385" i="1" s="1"/>
  <c r="R385" i="1" s="1"/>
  <c r="K504" i="1"/>
  <c r="O504" i="1" s="1"/>
  <c r="L504" i="1"/>
  <c r="S385" i="1" l="1"/>
  <c r="T385" i="1" s="1"/>
  <c r="U385" i="1"/>
  <c r="M504" i="1"/>
  <c r="N504" i="1" l="1"/>
  <c r="G505" i="1" s="1"/>
  <c r="H505" i="1" l="1"/>
  <c r="I505" i="1" s="1"/>
  <c r="V385" i="1"/>
  <c r="X385" i="1" s="1"/>
  <c r="W385" i="1" l="1"/>
  <c r="P386" i="1" s="1"/>
  <c r="Q386" i="1" s="1"/>
  <c r="R386" i="1" s="1"/>
  <c r="J505" i="1"/>
  <c r="S386" i="1" l="1"/>
  <c r="T386" i="1" s="1"/>
  <c r="U386" i="1"/>
  <c r="K505" i="1"/>
  <c r="O505" i="1" s="1"/>
  <c r="L505" i="1"/>
  <c r="M505" i="1" l="1"/>
  <c r="V386" i="1"/>
  <c r="X386" i="1" s="1"/>
  <c r="W386" i="1" l="1"/>
  <c r="P387" i="1" s="1"/>
  <c r="Q387" i="1" s="1"/>
  <c r="R387" i="1" s="1"/>
  <c r="N505" i="1"/>
  <c r="G506" i="1" s="1"/>
  <c r="S387" i="1" l="1"/>
  <c r="T387" i="1" s="1"/>
  <c r="U387" i="1"/>
  <c r="H506" i="1"/>
  <c r="I506" i="1" s="1"/>
  <c r="J506" i="1" l="1"/>
  <c r="V387" i="1"/>
  <c r="X387" i="1" s="1"/>
  <c r="W387" i="1" l="1"/>
  <c r="P388" i="1" s="1"/>
  <c r="Q388" i="1" s="1"/>
  <c r="R388" i="1" s="1"/>
  <c r="K506" i="1"/>
  <c r="O506" i="1" s="1"/>
  <c r="L506" i="1"/>
  <c r="S388" i="1" l="1"/>
  <c r="T388" i="1" s="1"/>
  <c r="U388" i="1"/>
  <c r="M506" i="1"/>
  <c r="N506" i="1" l="1"/>
  <c r="G507" i="1" s="1"/>
  <c r="H507" i="1" s="1"/>
  <c r="I507" i="1" s="1"/>
  <c r="V388" i="1"/>
  <c r="X388" i="1" s="1"/>
  <c r="J507" i="1" l="1"/>
  <c r="W388" i="1"/>
  <c r="P389" i="1" s="1"/>
  <c r="Q389" i="1" s="1"/>
  <c r="R389" i="1" s="1"/>
  <c r="S389" i="1" l="1"/>
  <c r="T389" i="1" s="1"/>
  <c r="U389" i="1"/>
  <c r="K507" i="1"/>
  <c r="L507" i="1"/>
  <c r="V389" i="1" l="1"/>
  <c r="X389" i="1" s="1"/>
  <c r="M507" i="1"/>
  <c r="O507" i="1"/>
  <c r="N507" i="1" l="1"/>
  <c r="G508" i="1" s="1"/>
  <c r="W389" i="1"/>
  <c r="P390" i="1" s="1"/>
  <c r="Q390" i="1" s="1"/>
  <c r="R390" i="1" s="1"/>
  <c r="S390" i="1" l="1"/>
  <c r="T390" i="1" s="1"/>
  <c r="U390" i="1"/>
  <c r="H508" i="1"/>
  <c r="I508" i="1" s="1"/>
  <c r="J508" i="1" l="1"/>
  <c r="V390" i="1"/>
  <c r="X390" i="1" s="1"/>
  <c r="K508" i="1" l="1"/>
  <c r="L508" i="1"/>
  <c r="W390" i="1"/>
  <c r="P391" i="1" s="1"/>
  <c r="Q391" i="1" s="1"/>
  <c r="R391" i="1" s="1"/>
  <c r="S391" i="1" l="1"/>
  <c r="T391" i="1" s="1"/>
  <c r="U391" i="1"/>
  <c r="M508" i="1"/>
  <c r="N508" i="1" s="1"/>
  <c r="G509" i="1" s="1"/>
  <c r="O508" i="1"/>
  <c r="H509" i="1" l="1"/>
  <c r="I509" i="1" s="1"/>
  <c r="V391" i="1"/>
  <c r="X391" i="1" s="1"/>
  <c r="J509" i="1" l="1"/>
  <c r="W391" i="1"/>
  <c r="P392" i="1" s="1"/>
  <c r="Q392" i="1" s="1"/>
  <c r="R392" i="1" s="1"/>
  <c r="S392" i="1" l="1"/>
  <c r="T392" i="1" s="1"/>
  <c r="U392" i="1"/>
  <c r="K509" i="1"/>
  <c r="O509" i="1" s="1"/>
  <c r="L509" i="1"/>
  <c r="M509" i="1" l="1"/>
  <c r="N509" i="1" s="1"/>
  <c r="G510" i="1" s="1"/>
  <c r="V392" i="1"/>
  <c r="X392" i="1" s="1"/>
  <c r="W392" i="1" l="1"/>
  <c r="P393" i="1" s="1"/>
  <c r="Q393" i="1" s="1"/>
  <c r="R393" i="1" s="1"/>
  <c r="H510" i="1"/>
  <c r="I510" i="1" s="1"/>
  <c r="S393" i="1" l="1"/>
  <c r="T393" i="1" s="1"/>
  <c r="U393" i="1"/>
  <c r="J510" i="1"/>
  <c r="K510" i="1" l="1"/>
  <c r="L510" i="1"/>
  <c r="V393" i="1"/>
  <c r="X393" i="1" s="1"/>
  <c r="M510" i="1" l="1"/>
  <c r="W393" i="1"/>
  <c r="P394" i="1" s="1"/>
  <c r="Q394" i="1" s="1"/>
  <c r="R394" i="1" s="1"/>
  <c r="O510" i="1"/>
  <c r="S394" i="1" l="1"/>
  <c r="T394" i="1" s="1"/>
  <c r="U394" i="1"/>
  <c r="N510" i="1"/>
  <c r="G511" i="1" s="1"/>
  <c r="H511" i="1" s="1"/>
  <c r="I511" i="1" s="1"/>
  <c r="J511" i="1" l="1"/>
  <c r="V394" i="1"/>
  <c r="X394" i="1" s="1"/>
  <c r="W394" i="1" l="1"/>
  <c r="P395" i="1" s="1"/>
  <c r="Q395" i="1" s="1"/>
  <c r="R395" i="1" s="1"/>
  <c r="K511" i="1"/>
  <c r="O511" i="1" s="1"/>
  <c r="L511" i="1"/>
  <c r="S395" i="1" l="1"/>
  <c r="T395" i="1" s="1"/>
  <c r="U395" i="1"/>
  <c r="M511" i="1"/>
  <c r="N511" i="1" l="1"/>
  <c r="G512" i="1" s="1"/>
  <c r="V395" i="1"/>
  <c r="X395" i="1" s="1"/>
  <c r="W395" i="1" l="1"/>
  <c r="P396" i="1" s="1"/>
  <c r="Q396" i="1" s="1"/>
  <c r="R396" i="1" s="1"/>
  <c r="H512" i="1"/>
  <c r="I512" i="1" s="1"/>
  <c r="S396" i="1" l="1"/>
  <c r="T396" i="1" s="1"/>
  <c r="U396" i="1"/>
  <c r="J512" i="1"/>
  <c r="V396" i="1" l="1"/>
  <c r="X396" i="1" s="1"/>
  <c r="K512" i="1"/>
  <c r="O512" i="1" s="1"/>
  <c r="L512" i="1"/>
  <c r="M512" i="1" l="1"/>
  <c r="N512" i="1" s="1"/>
  <c r="G513" i="1" s="1"/>
  <c r="W396" i="1"/>
  <c r="P397" i="1" s="1"/>
  <c r="Q397" i="1" s="1"/>
  <c r="R397" i="1" s="1"/>
  <c r="S397" i="1" l="1"/>
  <c r="T397" i="1" s="1"/>
  <c r="U397" i="1"/>
  <c r="H513" i="1"/>
  <c r="I513" i="1" s="1"/>
  <c r="J513" i="1" l="1"/>
  <c r="V397" i="1"/>
  <c r="X397" i="1" s="1"/>
  <c r="W397" i="1" l="1"/>
  <c r="P398" i="1" s="1"/>
  <c r="Q398" i="1" s="1"/>
  <c r="R398" i="1" s="1"/>
  <c r="K513" i="1"/>
  <c r="O513" i="1" s="1"/>
  <c r="L513" i="1"/>
  <c r="S398" i="1" l="1"/>
  <c r="T398" i="1" s="1"/>
  <c r="U398" i="1"/>
  <c r="M513" i="1"/>
  <c r="N513" i="1" l="1"/>
  <c r="G514" i="1" s="1"/>
  <c r="H514" i="1" l="1"/>
  <c r="I514" i="1" s="1"/>
  <c r="V398" i="1"/>
  <c r="X398" i="1" s="1"/>
  <c r="W398" i="1" l="1"/>
  <c r="P399" i="1" s="1"/>
  <c r="Q399" i="1" s="1"/>
  <c r="R399" i="1" s="1"/>
  <c r="J514" i="1"/>
  <c r="S399" i="1" l="1"/>
  <c r="T399" i="1" s="1"/>
  <c r="U399" i="1"/>
  <c r="K514" i="1"/>
  <c r="O514" i="1" s="1"/>
  <c r="L514" i="1"/>
  <c r="M514" i="1" l="1"/>
  <c r="V399" i="1"/>
  <c r="X399" i="1" s="1"/>
  <c r="W399" i="1" l="1"/>
  <c r="P400" i="1" s="1"/>
  <c r="Q400" i="1" s="1"/>
  <c r="R400" i="1" s="1"/>
  <c r="N514" i="1"/>
  <c r="G515" i="1" s="1"/>
  <c r="S400" i="1" l="1"/>
  <c r="T400" i="1" s="1"/>
  <c r="U400" i="1"/>
  <c r="H515" i="1"/>
  <c r="I515" i="1" s="1"/>
  <c r="J515" i="1" l="1"/>
  <c r="K515" i="1" l="1"/>
  <c r="O515" i="1" s="1"/>
  <c r="L515" i="1"/>
  <c r="V400" i="1"/>
  <c r="X400" i="1" s="1"/>
  <c r="W400" i="1" l="1"/>
  <c r="P401" i="1" s="1"/>
  <c r="Q401" i="1" s="1"/>
  <c r="R401" i="1" s="1"/>
  <c r="M515" i="1"/>
  <c r="N515" i="1" s="1"/>
  <c r="G516" i="1" s="1"/>
  <c r="S401" i="1" l="1"/>
  <c r="T401" i="1" s="1"/>
  <c r="U401" i="1"/>
  <c r="H516" i="1"/>
  <c r="I516" i="1" s="1"/>
  <c r="J516" i="1" l="1"/>
  <c r="K516" i="1" l="1"/>
  <c r="L516" i="1"/>
  <c r="V401" i="1"/>
  <c r="X401" i="1" s="1"/>
  <c r="M516" i="1" l="1"/>
  <c r="W401" i="1"/>
  <c r="P402" i="1" s="1"/>
  <c r="Q402" i="1" s="1"/>
  <c r="R402" i="1" s="1"/>
  <c r="O516" i="1"/>
  <c r="S402" i="1" l="1"/>
  <c r="T402" i="1" s="1"/>
  <c r="U402" i="1"/>
  <c r="N516" i="1"/>
  <c r="G517" i="1" s="1"/>
  <c r="H517" i="1" s="1"/>
  <c r="I517" i="1" s="1"/>
  <c r="J517" i="1" l="1"/>
  <c r="K517" i="1" l="1"/>
  <c r="L517" i="1"/>
  <c r="V402" i="1"/>
  <c r="X402" i="1" s="1"/>
  <c r="W402" i="1" l="1"/>
  <c r="P403" i="1" s="1"/>
  <c r="Q403" i="1" s="1"/>
  <c r="R403" i="1" s="1"/>
  <c r="M517" i="1"/>
  <c r="O517" i="1"/>
  <c r="S403" i="1" l="1"/>
  <c r="T403" i="1" s="1"/>
  <c r="U403" i="1"/>
  <c r="N517" i="1"/>
  <c r="G518" i="1" s="1"/>
  <c r="H518" i="1" l="1"/>
  <c r="I518" i="1" s="1"/>
  <c r="V403" i="1"/>
  <c r="X403" i="1" s="1"/>
  <c r="W403" i="1" l="1"/>
  <c r="P404" i="1" s="1"/>
  <c r="Q404" i="1" s="1"/>
  <c r="R404" i="1" s="1"/>
  <c r="J518" i="1"/>
  <c r="S404" i="1" l="1"/>
  <c r="T404" i="1" s="1"/>
  <c r="U404" i="1"/>
  <c r="K518" i="1"/>
  <c r="O518" i="1" s="1"/>
  <c r="L518" i="1"/>
  <c r="M518" i="1" l="1"/>
  <c r="N518" i="1" l="1"/>
  <c r="G519" i="1" s="1"/>
  <c r="V404" i="1"/>
  <c r="X404" i="1" s="1"/>
  <c r="W404" i="1" l="1"/>
  <c r="P405" i="1" s="1"/>
  <c r="Q405" i="1" s="1"/>
  <c r="R405" i="1" s="1"/>
  <c r="H519" i="1"/>
  <c r="I519" i="1" s="1"/>
  <c r="S405" i="1" l="1"/>
  <c r="T405" i="1" s="1"/>
  <c r="U405" i="1"/>
  <c r="J519" i="1"/>
  <c r="K519" i="1" l="1"/>
  <c r="O519" i="1" s="1"/>
  <c r="L519" i="1"/>
  <c r="M519" i="1" l="1"/>
  <c r="V405" i="1"/>
  <c r="X405" i="1" s="1"/>
  <c r="W405" i="1" l="1"/>
  <c r="P406" i="1" s="1"/>
  <c r="Q406" i="1" s="1"/>
  <c r="R406" i="1" s="1"/>
  <c r="N519" i="1"/>
  <c r="G520" i="1" s="1"/>
  <c r="S406" i="1" l="1"/>
  <c r="T406" i="1" s="1"/>
  <c r="U406" i="1"/>
  <c r="H520" i="1"/>
  <c r="I520" i="1" s="1"/>
  <c r="J520" i="1" l="1"/>
  <c r="K520" i="1" l="1"/>
  <c r="L520" i="1"/>
  <c r="V406" i="1"/>
  <c r="X406" i="1" s="1"/>
  <c r="W406" i="1" l="1"/>
  <c r="P407" i="1" s="1"/>
  <c r="Q407" i="1" s="1"/>
  <c r="R407" i="1" s="1"/>
  <c r="M520" i="1"/>
  <c r="O520" i="1"/>
  <c r="S407" i="1" l="1"/>
  <c r="T407" i="1" s="1"/>
  <c r="U407" i="1"/>
  <c r="N520" i="1"/>
  <c r="G521" i="1" s="1"/>
  <c r="H521" i="1" l="1"/>
  <c r="I521" i="1" s="1"/>
  <c r="J521" i="1" l="1"/>
  <c r="V407" i="1"/>
  <c r="X407" i="1" s="1"/>
  <c r="W407" i="1" l="1"/>
  <c r="P408" i="1" s="1"/>
  <c r="Q408" i="1" s="1"/>
  <c r="R408" i="1" s="1"/>
  <c r="K521" i="1"/>
  <c r="O521" i="1" s="1"/>
  <c r="L521" i="1"/>
  <c r="S408" i="1" l="1"/>
  <c r="T408" i="1" s="1"/>
  <c r="U408" i="1"/>
  <c r="M521" i="1"/>
  <c r="N521" i="1" l="1"/>
  <c r="G522" i="1" s="1"/>
  <c r="H522" i="1" l="1"/>
  <c r="I522" i="1" s="1"/>
  <c r="V408" i="1"/>
  <c r="X408" i="1" s="1"/>
  <c r="W408" i="1" l="1"/>
  <c r="P409" i="1" s="1"/>
  <c r="Q409" i="1" s="1"/>
  <c r="R409" i="1" s="1"/>
  <c r="J522" i="1"/>
  <c r="S409" i="1" l="1"/>
  <c r="T409" i="1" s="1"/>
  <c r="U409" i="1"/>
  <c r="K522" i="1"/>
  <c r="O522" i="1" s="1"/>
  <c r="L522" i="1"/>
  <c r="M522" i="1" l="1"/>
  <c r="N522" i="1" l="1"/>
  <c r="G523" i="1" s="1"/>
  <c r="H523" i="1" s="1"/>
  <c r="I523" i="1" s="1"/>
  <c r="V409" i="1"/>
  <c r="X409" i="1" s="1"/>
  <c r="W409" i="1" l="1"/>
  <c r="P410" i="1" s="1"/>
  <c r="Q410" i="1" s="1"/>
  <c r="R410" i="1" s="1"/>
  <c r="J523" i="1"/>
  <c r="S410" i="1" l="1"/>
  <c r="T410" i="1" s="1"/>
  <c r="U410" i="1"/>
  <c r="K523" i="1"/>
  <c r="O523" i="1" s="1"/>
  <c r="L523" i="1"/>
  <c r="M523" i="1" l="1"/>
  <c r="N523" i="1" l="1"/>
  <c r="G524" i="1" s="1"/>
  <c r="V410" i="1"/>
  <c r="X410" i="1" s="1"/>
  <c r="W410" i="1" l="1"/>
  <c r="P411" i="1" s="1"/>
  <c r="Q411" i="1" s="1"/>
  <c r="R411" i="1" s="1"/>
  <c r="H524" i="1"/>
  <c r="I524" i="1" s="1"/>
  <c r="S411" i="1" l="1"/>
  <c r="T411" i="1" s="1"/>
  <c r="U411" i="1"/>
  <c r="J524" i="1"/>
  <c r="K524" i="1" l="1"/>
  <c r="O524" i="1" s="1"/>
  <c r="L524" i="1"/>
  <c r="M524" i="1" l="1"/>
  <c r="V411" i="1"/>
  <c r="X411" i="1" s="1"/>
  <c r="W411" i="1" l="1"/>
  <c r="P412" i="1" s="1"/>
  <c r="Q412" i="1" s="1"/>
  <c r="R412" i="1" s="1"/>
  <c r="N524" i="1"/>
  <c r="G525" i="1" s="1"/>
  <c r="S412" i="1" l="1"/>
  <c r="T412" i="1" s="1"/>
  <c r="U412" i="1"/>
  <c r="H525" i="1"/>
  <c r="I525" i="1" s="1"/>
  <c r="J525" i="1" l="1"/>
  <c r="K525" i="1" l="1"/>
  <c r="L525" i="1"/>
  <c r="V412" i="1"/>
  <c r="X412" i="1" s="1"/>
  <c r="W412" i="1" l="1"/>
  <c r="P413" i="1" s="1"/>
  <c r="Q413" i="1" s="1"/>
  <c r="R413" i="1" s="1"/>
  <c r="M525" i="1"/>
  <c r="O525" i="1"/>
  <c r="S413" i="1" l="1"/>
  <c r="T413" i="1" s="1"/>
  <c r="U413" i="1"/>
  <c r="N525" i="1"/>
  <c r="G526" i="1" s="1"/>
  <c r="H526" i="1" l="1"/>
  <c r="I526" i="1" s="1"/>
  <c r="V413" i="1"/>
  <c r="X413" i="1" s="1"/>
  <c r="W413" i="1" l="1"/>
  <c r="P414" i="1" s="1"/>
  <c r="Q414" i="1" s="1"/>
  <c r="R414" i="1" s="1"/>
  <c r="J526" i="1"/>
  <c r="S414" i="1" l="1"/>
  <c r="T414" i="1" s="1"/>
  <c r="U414" i="1"/>
  <c r="K526" i="1"/>
  <c r="O526" i="1" s="1"/>
  <c r="L526" i="1"/>
  <c r="M526" i="1" l="1"/>
  <c r="V414" i="1"/>
  <c r="X414" i="1" s="1"/>
  <c r="W414" i="1" l="1"/>
  <c r="P415" i="1" s="1"/>
  <c r="Q415" i="1" s="1"/>
  <c r="R415" i="1" s="1"/>
  <c r="N526" i="1"/>
  <c r="G527" i="1" s="1"/>
  <c r="S415" i="1" l="1"/>
  <c r="T415" i="1" s="1"/>
  <c r="U415" i="1"/>
  <c r="H527" i="1"/>
  <c r="I527" i="1" s="1"/>
  <c r="J527" i="1" l="1"/>
  <c r="V415" i="1"/>
  <c r="X415" i="1" s="1"/>
  <c r="W415" i="1" l="1"/>
  <c r="P416" i="1" s="1"/>
  <c r="Q416" i="1" s="1"/>
  <c r="R416" i="1" s="1"/>
  <c r="K527" i="1"/>
  <c r="O527" i="1" s="1"/>
  <c r="L527" i="1"/>
  <c r="S416" i="1" l="1"/>
  <c r="T416" i="1" s="1"/>
  <c r="U416" i="1"/>
  <c r="M527" i="1"/>
  <c r="N527" i="1" l="1"/>
  <c r="G528" i="1" s="1"/>
  <c r="V416" i="1"/>
  <c r="X416" i="1" s="1"/>
  <c r="W416" i="1" l="1"/>
  <c r="P417" i="1" s="1"/>
  <c r="Q417" i="1" s="1"/>
  <c r="R417" i="1" s="1"/>
  <c r="H528" i="1"/>
  <c r="I528" i="1" s="1"/>
  <c r="S417" i="1" l="1"/>
  <c r="T417" i="1" s="1"/>
  <c r="U417" i="1"/>
  <c r="J528" i="1"/>
  <c r="K528" i="1" l="1"/>
  <c r="O528" i="1" s="1"/>
  <c r="L528" i="1"/>
  <c r="M528" i="1" l="1"/>
  <c r="V417" i="1"/>
  <c r="X417" i="1" s="1"/>
  <c r="W417" i="1" l="1"/>
  <c r="P418" i="1" s="1"/>
  <c r="Q418" i="1" s="1"/>
  <c r="R418" i="1" s="1"/>
  <c r="N528" i="1"/>
  <c r="G529" i="1" s="1"/>
  <c r="S418" i="1" l="1"/>
  <c r="T418" i="1" s="1"/>
  <c r="U418" i="1"/>
  <c r="H529" i="1"/>
  <c r="I529" i="1" s="1"/>
  <c r="J529" i="1" l="1"/>
  <c r="K529" i="1" l="1"/>
  <c r="O529" i="1" s="1"/>
  <c r="L529" i="1"/>
  <c r="V418" i="1"/>
  <c r="X418" i="1" s="1"/>
  <c r="W418" i="1" l="1"/>
  <c r="P419" i="1" s="1"/>
  <c r="Q419" i="1" s="1"/>
  <c r="R419" i="1" s="1"/>
  <c r="M529" i="1"/>
  <c r="N529" i="1" s="1"/>
  <c r="G530" i="1" s="1"/>
  <c r="H530" i="1" s="1"/>
  <c r="I530" i="1" s="1"/>
  <c r="S419" i="1" l="1"/>
  <c r="T419" i="1" s="1"/>
  <c r="U419" i="1"/>
  <c r="J530" i="1"/>
  <c r="K530" i="1" l="1"/>
  <c r="O530" i="1" s="1"/>
  <c r="L530" i="1"/>
  <c r="M530" i="1" l="1"/>
  <c r="V419" i="1"/>
  <c r="X419" i="1" s="1"/>
  <c r="W419" i="1" l="1"/>
  <c r="P420" i="1" s="1"/>
  <c r="Q420" i="1" s="1"/>
  <c r="R420" i="1" s="1"/>
  <c r="N530" i="1"/>
  <c r="G531" i="1" s="1"/>
  <c r="H531" i="1" s="1"/>
  <c r="I531" i="1" s="1"/>
  <c r="S420" i="1" l="1"/>
  <c r="T420" i="1" s="1"/>
  <c r="U420" i="1"/>
  <c r="J531" i="1"/>
  <c r="K531" i="1" l="1"/>
  <c r="L531" i="1"/>
  <c r="V420" i="1"/>
  <c r="X420" i="1" s="1"/>
  <c r="W420" i="1" l="1"/>
  <c r="P421" i="1" s="1"/>
  <c r="Q421" i="1" s="1"/>
  <c r="R421" i="1" s="1"/>
  <c r="M531" i="1"/>
  <c r="O531" i="1"/>
  <c r="S421" i="1" l="1"/>
  <c r="T421" i="1" s="1"/>
  <c r="U421" i="1"/>
  <c r="N531" i="1"/>
  <c r="G532" i="1" s="1"/>
  <c r="H532" i="1" l="1"/>
  <c r="I532" i="1" s="1"/>
  <c r="V421" i="1"/>
  <c r="X421" i="1" s="1"/>
  <c r="J532" i="1" l="1"/>
  <c r="W421" i="1"/>
  <c r="P422" i="1" s="1"/>
  <c r="Q422" i="1" s="1"/>
  <c r="R422" i="1" s="1"/>
  <c r="S422" i="1" l="1"/>
  <c r="T422" i="1" s="1"/>
  <c r="U422" i="1"/>
  <c r="K532" i="1"/>
  <c r="O532" i="1" s="1"/>
  <c r="L532" i="1"/>
  <c r="M532" i="1" l="1"/>
  <c r="N532" i="1" s="1"/>
  <c r="G533" i="1" s="1"/>
  <c r="H533" i="1" l="1"/>
  <c r="I533" i="1" s="1"/>
  <c r="V422" i="1"/>
  <c r="X422" i="1" s="1"/>
  <c r="W422" i="1" l="1"/>
  <c r="P423" i="1" s="1"/>
  <c r="Q423" i="1" s="1"/>
  <c r="R423" i="1" s="1"/>
  <c r="J533" i="1"/>
  <c r="S423" i="1" l="1"/>
  <c r="T423" i="1" s="1"/>
  <c r="U423" i="1"/>
  <c r="K533" i="1"/>
  <c r="O533" i="1" s="1"/>
  <c r="L533" i="1"/>
  <c r="M533" i="1" l="1"/>
  <c r="N533" i="1" l="1"/>
  <c r="G534" i="1" s="1"/>
  <c r="V423" i="1"/>
  <c r="X423" i="1" s="1"/>
  <c r="W423" i="1" l="1"/>
  <c r="P424" i="1" s="1"/>
  <c r="Q424" i="1" s="1"/>
  <c r="R424" i="1" s="1"/>
  <c r="H534" i="1"/>
  <c r="I534" i="1" s="1"/>
  <c r="S424" i="1" l="1"/>
  <c r="T424" i="1" s="1"/>
  <c r="U424" i="1"/>
  <c r="J534" i="1"/>
  <c r="K534" i="1" l="1"/>
  <c r="O534" i="1" s="1"/>
  <c r="L534" i="1"/>
  <c r="M534" i="1" l="1"/>
  <c r="V424" i="1"/>
  <c r="X424" i="1" s="1"/>
  <c r="W424" i="1" l="1"/>
  <c r="P425" i="1" s="1"/>
  <c r="Q425" i="1" s="1"/>
  <c r="R425" i="1" s="1"/>
  <c r="N534" i="1"/>
  <c r="G535" i="1" s="1"/>
  <c r="S425" i="1" l="1"/>
  <c r="T425" i="1" s="1"/>
  <c r="U425" i="1"/>
  <c r="H535" i="1"/>
  <c r="I535" i="1" s="1"/>
  <c r="J535" i="1" l="1"/>
  <c r="K535" i="1" l="1"/>
  <c r="L535" i="1"/>
  <c r="V425" i="1"/>
  <c r="X425" i="1" s="1"/>
  <c r="M535" i="1" l="1"/>
  <c r="W425" i="1"/>
  <c r="P426" i="1" s="1"/>
  <c r="Q426" i="1" s="1"/>
  <c r="R426" i="1" s="1"/>
  <c r="O535" i="1"/>
  <c r="S426" i="1" l="1"/>
  <c r="T426" i="1" s="1"/>
  <c r="U426" i="1"/>
  <c r="N535" i="1"/>
  <c r="G536" i="1" s="1"/>
  <c r="H536" i="1" s="1"/>
  <c r="I536" i="1" s="1"/>
  <c r="J536" i="1" l="1"/>
  <c r="K536" i="1" l="1"/>
  <c r="O536" i="1" s="1"/>
  <c r="L536" i="1"/>
  <c r="V426" i="1"/>
  <c r="X426" i="1" s="1"/>
  <c r="W426" i="1" l="1"/>
  <c r="P427" i="1" s="1"/>
  <c r="Q427" i="1" s="1"/>
  <c r="R427" i="1" s="1"/>
  <c r="M536" i="1"/>
  <c r="S427" i="1" l="1"/>
  <c r="T427" i="1" s="1"/>
  <c r="U427" i="1"/>
  <c r="N536" i="1"/>
  <c r="G537" i="1" s="1"/>
  <c r="H537" i="1" l="1"/>
  <c r="I537" i="1" s="1"/>
  <c r="J537" i="1" l="1"/>
  <c r="V427" i="1"/>
  <c r="X427" i="1" s="1"/>
  <c r="K537" i="1" l="1"/>
  <c r="O537" i="1" s="1"/>
  <c r="L537" i="1"/>
  <c r="W427" i="1"/>
  <c r="P428" i="1" s="1"/>
  <c r="Q428" i="1" s="1"/>
  <c r="R428" i="1" s="1"/>
  <c r="S428" i="1" l="1"/>
  <c r="T428" i="1" s="1"/>
  <c r="U428" i="1"/>
  <c r="M537" i="1"/>
  <c r="N537" i="1" l="1"/>
  <c r="G538" i="1" s="1"/>
  <c r="H538" i="1" l="1"/>
  <c r="I538" i="1" s="1"/>
  <c r="V428" i="1"/>
  <c r="X428" i="1" s="1"/>
  <c r="J538" i="1" l="1"/>
  <c r="W428" i="1"/>
  <c r="P429" i="1" s="1"/>
  <c r="Q429" i="1" s="1"/>
  <c r="R429" i="1" s="1"/>
  <c r="S429" i="1" l="1"/>
  <c r="T429" i="1" s="1"/>
  <c r="U429" i="1"/>
  <c r="K538" i="1"/>
  <c r="O538" i="1" s="1"/>
  <c r="L538" i="1"/>
  <c r="M538" i="1" l="1"/>
  <c r="N538" i="1" l="1"/>
  <c r="G539" i="1" s="1"/>
  <c r="V429" i="1"/>
  <c r="X429" i="1" s="1"/>
  <c r="W429" i="1" l="1"/>
  <c r="P430" i="1" s="1"/>
  <c r="Q430" i="1" s="1"/>
  <c r="R430" i="1" s="1"/>
  <c r="H539" i="1"/>
  <c r="I539" i="1" s="1"/>
  <c r="S430" i="1" l="1"/>
  <c r="T430" i="1" s="1"/>
  <c r="U430" i="1"/>
  <c r="J539" i="1"/>
  <c r="K539" i="1" l="1"/>
  <c r="O539" i="1" s="1"/>
  <c r="L539" i="1"/>
  <c r="M539" i="1" l="1"/>
  <c r="V430" i="1"/>
  <c r="X430" i="1" s="1"/>
  <c r="W430" i="1" l="1"/>
  <c r="P431" i="1" s="1"/>
  <c r="Q431" i="1" s="1"/>
  <c r="R431" i="1" s="1"/>
  <c r="N539" i="1"/>
  <c r="G540" i="1" s="1"/>
  <c r="S431" i="1" l="1"/>
  <c r="T431" i="1" s="1"/>
  <c r="U431" i="1"/>
  <c r="H540" i="1"/>
  <c r="I540" i="1" s="1"/>
  <c r="J540" i="1" l="1"/>
  <c r="K540" i="1" l="1"/>
  <c r="O540" i="1" s="1"/>
  <c r="L540" i="1"/>
  <c r="V431" i="1"/>
  <c r="X431" i="1" s="1"/>
  <c r="W431" i="1" l="1"/>
  <c r="P432" i="1" s="1"/>
  <c r="Q432" i="1" s="1"/>
  <c r="R432" i="1" s="1"/>
  <c r="M540" i="1"/>
  <c r="S432" i="1" l="1"/>
  <c r="T432" i="1" s="1"/>
  <c r="U432" i="1"/>
  <c r="N540" i="1"/>
  <c r="G541" i="1" s="1"/>
  <c r="H541" i="1" s="1"/>
  <c r="I541" i="1" s="1"/>
  <c r="J541" i="1" l="1"/>
  <c r="K541" i="1" l="1"/>
  <c r="L541" i="1"/>
  <c r="V432" i="1"/>
  <c r="X432" i="1" s="1"/>
  <c r="W432" i="1" l="1"/>
  <c r="P433" i="1" s="1"/>
  <c r="Q433" i="1" s="1"/>
  <c r="R433" i="1" s="1"/>
  <c r="M541" i="1"/>
  <c r="O541" i="1"/>
  <c r="S433" i="1" l="1"/>
  <c r="T433" i="1" s="1"/>
  <c r="U433" i="1"/>
  <c r="N541" i="1"/>
  <c r="G542" i="1" s="1"/>
  <c r="H542" i="1" s="1"/>
  <c r="I542" i="1" s="1"/>
  <c r="J542" i="1" l="1"/>
  <c r="V433" i="1"/>
  <c r="X433" i="1" s="1"/>
  <c r="W433" i="1" l="1"/>
  <c r="P434" i="1" s="1"/>
  <c r="Q434" i="1" s="1"/>
  <c r="R434" i="1" s="1"/>
  <c r="K542" i="1"/>
  <c r="O542" i="1" s="1"/>
  <c r="L542" i="1"/>
  <c r="S434" i="1" l="1"/>
  <c r="T434" i="1" s="1"/>
  <c r="U434" i="1"/>
  <c r="M542" i="1"/>
  <c r="N542" i="1" l="1"/>
  <c r="G543" i="1" s="1"/>
  <c r="H543" i="1" s="1"/>
  <c r="I543" i="1" s="1"/>
  <c r="V434" i="1"/>
  <c r="X434" i="1" s="1"/>
  <c r="J543" i="1" l="1"/>
  <c r="W434" i="1"/>
  <c r="P435" i="1" s="1"/>
  <c r="Q435" i="1" s="1"/>
  <c r="R435" i="1" s="1"/>
  <c r="S435" i="1" l="1"/>
  <c r="T435" i="1" s="1"/>
  <c r="U435" i="1"/>
  <c r="K543" i="1"/>
  <c r="O543" i="1" s="1"/>
  <c r="L543" i="1"/>
  <c r="M543" i="1" l="1"/>
  <c r="N543" i="1" s="1"/>
  <c r="G544" i="1" s="1"/>
  <c r="H544" i="1" s="1"/>
  <c r="I544" i="1" s="1"/>
  <c r="J544" i="1" l="1"/>
  <c r="V435" i="1"/>
  <c r="X435" i="1" s="1"/>
  <c r="W435" i="1" l="1"/>
  <c r="P436" i="1" s="1"/>
  <c r="Q436" i="1" s="1"/>
  <c r="R436" i="1" s="1"/>
  <c r="K544" i="1"/>
  <c r="O544" i="1" s="1"/>
  <c r="L544" i="1"/>
  <c r="S436" i="1" l="1"/>
  <c r="T436" i="1" s="1"/>
  <c r="U436" i="1"/>
  <c r="M544" i="1"/>
  <c r="N544" i="1" s="1"/>
  <c r="G545" i="1" s="1"/>
  <c r="H545" i="1" l="1"/>
  <c r="I545" i="1" s="1"/>
  <c r="J545" i="1" l="1"/>
  <c r="V436" i="1"/>
  <c r="X436" i="1" s="1"/>
  <c r="K545" i="1" l="1"/>
  <c r="O545" i="1" s="1"/>
  <c r="L545" i="1"/>
  <c r="W436" i="1"/>
  <c r="P437" i="1" s="1"/>
  <c r="Q437" i="1" s="1"/>
  <c r="R437" i="1" s="1"/>
  <c r="S437" i="1" l="1"/>
  <c r="T437" i="1" s="1"/>
  <c r="U437" i="1"/>
  <c r="M545" i="1"/>
  <c r="N545" i="1" s="1"/>
  <c r="G546" i="1" s="1"/>
  <c r="H546" i="1" s="1"/>
  <c r="I546" i="1" s="1"/>
  <c r="J546" i="1" l="1"/>
  <c r="L546" i="1" l="1"/>
  <c r="K546" i="1"/>
  <c r="V437" i="1"/>
  <c r="X437" i="1" s="1"/>
  <c r="M546" i="1" l="1"/>
  <c r="N546" i="1" s="1"/>
  <c r="G547" i="1" s="1"/>
  <c r="W437" i="1"/>
  <c r="P438" i="1" s="1"/>
  <c r="Q438" i="1" s="1"/>
  <c r="R438" i="1" s="1"/>
  <c r="O546" i="1"/>
  <c r="S438" i="1" l="1"/>
  <c r="T438" i="1" s="1"/>
  <c r="U438" i="1"/>
  <c r="H547" i="1"/>
  <c r="I547" i="1" s="1"/>
  <c r="J547" i="1" l="1"/>
  <c r="K547" i="1" l="1"/>
  <c r="L547" i="1"/>
  <c r="V438" i="1"/>
  <c r="X438" i="1" s="1"/>
  <c r="W438" i="1" l="1"/>
  <c r="P439" i="1" s="1"/>
  <c r="Q439" i="1" s="1"/>
  <c r="R439" i="1" s="1"/>
  <c r="M547" i="1"/>
  <c r="O547" i="1"/>
  <c r="S439" i="1" l="1"/>
  <c r="T439" i="1" s="1"/>
  <c r="U439" i="1"/>
  <c r="N547" i="1"/>
  <c r="G548" i="1" s="1"/>
  <c r="H548" i="1" l="1"/>
  <c r="I548" i="1" s="1"/>
  <c r="J548" i="1" l="1"/>
  <c r="V439" i="1"/>
  <c r="X439" i="1" s="1"/>
  <c r="W439" i="1" l="1"/>
  <c r="P440" i="1" s="1"/>
  <c r="Q440" i="1" s="1"/>
  <c r="R440" i="1" s="1"/>
  <c r="K548" i="1"/>
  <c r="O548" i="1" s="1"/>
  <c r="L548" i="1"/>
  <c r="S440" i="1" l="1"/>
  <c r="T440" i="1" s="1"/>
  <c r="U440" i="1"/>
  <c r="M548" i="1"/>
  <c r="N548" i="1" l="1"/>
  <c r="G549" i="1" s="1"/>
  <c r="V440" i="1"/>
  <c r="X440" i="1" s="1"/>
  <c r="W440" i="1" l="1"/>
  <c r="P441" i="1" s="1"/>
  <c r="Q441" i="1" s="1"/>
  <c r="R441" i="1" s="1"/>
  <c r="H549" i="1"/>
  <c r="I549" i="1" s="1"/>
  <c r="S441" i="1" l="1"/>
  <c r="T441" i="1" s="1"/>
  <c r="U441" i="1"/>
  <c r="J549" i="1"/>
  <c r="K549" i="1" l="1"/>
  <c r="L549" i="1"/>
  <c r="V441" i="1"/>
  <c r="X441" i="1" s="1"/>
  <c r="M549" i="1" l="1"/>
  <c r="W441" i="1"/>
  <c r="P442" i="1" s="1"/>
  <c r="Q442" i="1" s="1"/>
  <c r="R442" i="1" s="1"/>
  <c r="O549" i="1"/>
  <c r="S442" i="1" l="1"/>
  <c r="T442" i="1" s="1"/>
  <c r="U442" i="1"/>
  <c r="N549" i="1"/>
  <c r="G550" i="1" s="1"/>
  <c r="H550" i="1" s="1"/>
  <c r="I550" i="1" s="1"/>
  <c r="J550" i="1" l="1"/>
  <c r="K550" i="1" l="1"/>
  <c r="L550" i="1"/>
  <c r="V442" i="1"/>
  <c r="X442" i="1" s="1"/>
  <c r="M550" i="1" l="1"/>
  <c r="W442" i="1"/>
  <c r="P443" i="1" s="1"/>
  <c r="Q443" i="1" s="1"/>
  <c r="R443" i="1" s="1"/>
  <c r="O550" i="1"/>
  <c r="S443" i="1" l="1"/>
  <c r="T443" i="1" s="1"/>
  <c r="U443" i="1"/>
  <c r="N550" i="1"/>
  <c r="G551" i="1" s="1"/>
  <c r="H551" i="1" s="1"/>
  <c r="I551" i="1" s="1"/>
  <c r="J551" i="1" l="1"/>
  <c r="K551" i="1" l="1"/>
  <c r="L551" i="1"/>
  <c r="V443" i="1"/>
  <c r="X443" i="1" s="1"/>
  <c r="M551" i="1" l="1"/>
  <c r="W443" i="1"/>
  <c r="P444" i="1" s="1"/>
  <c r="Q444" i="1" s="1"/>
  <c r="R444" i="1" s="1"/>
  <c r="O551" i="1"/>
  <c r="S444" i="1" l="1"/>
  <c r="T444" i="1" s="1"/>
  <c r="U444" i="1"/>
  <c r="N551" i="1"/>
  <c r="G552" i="1" s="1"/>
  <c r="H552" i="1" s="1"/>
  <c r="I552" i="1" s="1"/>
  <c r="J552" i="1" l="1"/>
  <c r="K552" i="1" l="1"/>
  <c r="O552" i="1" s="1"/>
  <c r="L552" i="1"/>
  <c r="V444" i="1"/>
  <c r="X444" i="1" s="1"/>
  <c r="W444" i="1" l="1"/>
  <c r="P445" i="1" s="1"/>
  <c r="Q445" i="1" s="1"/>
  <c r="R445" i="1" s="1"/>
  <c r="M552" i="1"/>
  <c r="S445" i="1" l="1"/>
  <c r="T445" i="1" s="1"/>
  <c r="U445" i="1"/>
  <c r="N552" i="1"/>
  <c r="G553" i="1" s="1"/>
  <c r="H553" i="1" l="1"/>
  <c r="I553" i="1" s="1"/>
  <c r="J553" i="1" l="1"/>
  <c r="V445" i="1"/>
  <c r="X445" i="1" s="1"/>
  <c r="K553" i="1" l="1"/>
  <c r="O553" i="1" s="1"/>
  <c r="L553" i="1"/>
  <c r="W445" i="1"/>
  <c r="P446" i="1" s="1"/>
  <c r="Q446" i="1" s="1"/>
  <c r="R446" i="1" s="1"/>
  <c r="S446" i="1" l="1"/>
  <c r="T446" i="1" s="1"/>
  <c r="U446" i="1"/>
  <c r="M553" i="1"/>
  <c r="N553" i="1" l="1"/>
  <c r="G554" i="1" s="1"/>
  <c r="H554" i="1" l="1"/>
  <c r="I554" i="1" s="1"/>
  <c r="V446" i="1"/>
  <c r="X446" i="1" s="1"/>
  <c r="W446" i="1" l="1"/>
  <c r="P447" i="1" s="1"/>
  <c r="Q447" i="1" s="1"/>
  <c r="R447" i="1" s="1"/>
  <c r="J554" i="1"/>
  <c r="S447" i="1" l="1"/>
  <c r="T447" i="1" s="1"/>
  <c r="U447" i="1"/>
  <c r="K554" i="1"/>
  <c r="O554" i="1" s="1"/>
  <c r="L554" i="1"/>
  <c r="M554" i="1" l="1"/>
  <c r="N554" i="1" l="1"/>
  <c r="G555" i="1" s="1"/>
  <c r="V447" i="1"/>
  <c r="X447" i="1" s="1"/>
  <c r="W447" i="1" l="1"/>
  <c r="P448" i="1" s="1"/>
  <c r="Q448" i="1" s="1"/>
  <c r="R448" i="1" s="1"/>
  <c r="H555" i="1"/>
  <c r="I555" i="1" s="1"/>
  <c r="S448" i="1" l="1"/>
  <c r="T448" i="1" s="1"/>
  <c r="U448" i="1"/>
  <c r="J555" i="1"/>
  <c r="V448" i="1" l="1"/>
  <c r="X448" i="1" s="1"/>
  <c r="K555" i="1"/>
  <c r="L555" i="1"/>
  <c r="W448" i="1" l="1"/>
  <c r="P449" i="1" s="1"/>
  <c r="Q449" i="1" s="1"/>
  <c r="R449" i="1" s="1"/>
  <c r="M555" i="1"/>
  <c r="O555" i="1"/>
  <c r="S449" i="1" l="1"/>
  <c r="T449" i="1" s="1"/>
  <c r="U449" i="1"/>
  <c r="N555" i="1"/>
  <c r="G556" i="1" s="1"/>
  <c r="H556" i="1" l="1"/>
  <c r="I556" i="1" s="1"/>
  <c r="J556" i="1" l="1"/>
  <c r="V449" i="1"/>
  <c r="X449" i="1" s="1"/>
  <c r="W449" i="1" l="1"/>
  <c r="P450" i="1" s="1"/>
  <c r="Q450" i="1" s="1"/>
  <c r="R450" i="1" s="1"/>
  <c r="K556" i="1"/>
  <c r="O556" i="1" s="1"/>
  <c r="L556" i="1"/>
  <c r="S450" i="1" l="1"/>
  <c r="T450" i="1" s="1"/>
  <c r="U450" i="1"/>
  <c r="M556" i="1"/>
  <c r="N556" i="1" l="1"/>
  <c r="G557" i="1" s="1"/>
  <c r="H557" i="1" l="1"/>
  <c r="I557" i="1" s="1"/>
  <c r="V450" i="1"/>
  <c r="X450" i="1" s="1"/>
  <c r="W450" i="1" l="1"/>
  <c r="P451" i="1" s="1"/>
  <c r="Q451" i="1" s="1"/>
  <c r="R451" i="1" s="1"/>
  <c r="J557" i="1"/>
  <c r="S451" i="1" l="1"/>
  <c r="T451" i="1" s="1"/>
  <c r="U451" i="1"/>
  <c r="K557" i="1"/>
  <c r="O557" i="1" s="1"/>
  <c r="L557" i="1"/>
  <c r="M557" i="1" l="1"/>
  <c r="N557" i="1" l="1"/>
  <c r="G558" i="1" s="1"/>
  <c r="H558" i="1" s="1"/>
  <c r="I558" i="1" s="1"/>
  <c r="V451" i="1"/>
  <c r="X451" i="1" s="1"/>
  <c r="J558" i="1" l="1"/>
  <c r="W451" i="1"/>
  <c r="P452" i="1" s="1"/>
  <c r="Q452" i="1" s="1"/>
  <c r="R452" i="1" s="1"/>
  <c r="S452" i="1" l="1"/>
  <c r="T452" i="1" s="1"/>
  <c r="U452" i="1"/>
  <c r="K558" i="1"/>
  <c r="L558" i="1"/>
  <c r="M558" i="1" l="1"/>
  <c r="O558" i="1"/>
  <c r="V452" i="1"/>
  <c r="X452" i="1" s="1"/>
  <c r="W452" i="1" l="1"/>
  <c r="P453" i="1" s="1"/>
  <c r="Q453" i="1" s="1"/>
  <c r="R453" i="1" s="1"/>
  <c r="N558" i="1"/>
  <c r="G559" i="1" s="1"/>
  <c r="S453" i="1" l="1"/>
  <c r="T453" i="1" s="1"/>
  <c r="U453" i="1"/>
  <c r="H559" i="1"/>
  <c r="I559" i="1" s="1"/>
  <c r="J559" i="1" l="1"/>
  <c r="L559" i="1" l="1"/>
  <c r="K559" i="1"/>
  <c r="V453" i="1"/>
  <c r="X453" i="1" s="1"/>
  <c r="M559" i="1" l="1"/>
  <c r="N559" i="1" s="1"/>
  <c r="G560" i="1" s="1"/>
  <c r="W453" i="1"/>
  <c r="P454" i="1" s="1"/>
  <c r="Q454" i="1" s="1"/>
  <c r="R454" i="1" s="1"/>
  <c r="O559" i="1"/>
  <c r="S454" i="1" l="1"/>
  <c r="T454" i="1" s="1"/>
  <c r="U454" i="1"/>
  <c r="H560" i="1"/>
  <c r="I560" i="1" s="1"/>
  <c r="J560" i="1" l="1"/>
  <c r="K560" i="1" l="1"/>
  <c r="O560" i="1" s="1"/>
  <c r="L560" i="1"/>
  <c r="V454" i="1"/>
  <c r="X454" i="1" s="1"/>
  <c r="M560" i="1" l="1"/>
  <c r="W454" i="1"/>
  <c r="P455" i="1" s="1"/>
  <c r="Q455" i="1" s="1"/>
  <c r="R455" i="1" s="1"/>
  <c r="S455" i="1" l="1"/>
  <c r="T455" i="1" s="1"/>
  <c r="U455" i="1"/>
  <c r="N560" i="1"/>
  <c r="G561" i="1" s="1"/>
  <c r="H561" i="1" l="1"/>
  <c r="I561" i="1" s="1"/>
  <c r="J561" i="1" l="1"/>
  <c r="V455" i="1"/>
  <c r="X455" i="1" s="1"/>
  <c r="W455" i="1" l="1"/>
  <c r="P456" i="1" s="1"/>
  <c r="Q456" i="1" s="1"/>
  <c r="R456" i="1" s="1"/>
  <c r="K561" i="1"/>
  <c r="O561" i="1" s="1"/>
  <c r="L561" i="1"/>
  <c r="S456" i="1" l="1"/>
  <c r="T456" i="1" s="1"/>
  <c r="U456" i="1"/>
  <c r="M561" i="1"/>
  <c r="N561" i="1" l="1"/>
  <c r="G562" i="1" s="1"/>
  <c r="H562" i="1" l="1"/>
  <c r="I562" i="1" s="1"/>
  <c r="V456" i="1"/>
  <c r="X456" i="1" s="1"/>
  <c r="W456" i="1" l="1"/>
  <c r="P457" i="1" s="1"/>
  <c r="Q457" i="1" s="1"/>
  <c r="R457" i="1" s="1"/>
  <c r="J562" i="1"/>
  <c r="S457" i="1" l="1"/>
  <c r="T457" i="1" s="1"/>
  <c r="U457" i="1"/>
  <c r="K562" i="1"/>
  <c r="O562" i="1" s="1"/>
  <c r="L562" i="1"/>
  <c r="M562" i="1" l="1"/>
  <c r="N562" i="1" l="1"/>
  <c r="G563" i="1" s="1"/>
  <c r="H563" i="1" s="1"/>
  <c r="I563" i="1" s="1"/>
  <c r="V457" i="1"/>
  <c r="X457" i="1" s="1"/>
  <c r="W457" i="1" l="1"/>
  <c r="P458" i="1" s="1"/>
  <c r="Q458" i="1" s="1"/>
  <c r="R458" i="1" s="1"/>
  <c r="J563" i="1"/>
  <c r="S458" i="1" l="1"/>
  <c r="T458" i="1" s="1"/>
  <c r="U458" i="1"/>
  <c r="K563" i="1"/>
  <c r="O563" i="1" s="1"/>
  <c r="L563" i="1"/>
  <c r="M563" i="1" l="1"/>
  <c r="N563" i="1" l="1"/>
  <c r="G564" i="1" s="1"/>
  <c r="H564" i="1" s="1"/>
  <c r="I564" i="1" s="1"/>
  <c r="V458" i="1"/>
  <c r="X458" i="1" s="1"/>
  <c r="J564" i="1" l="1"/>
  <c r="W458" i="1"/>
  <c r="P459" i="1" s="1"/>
  <c r="Q459" i="1" s="1"/>
  <c r="R459" i="1" s="1"/>
  <c r="S459" i="1" l="1"/>
  <c r="T459" i="1" s="1"/>
  <c r="U459" i="1"/>
  <c r="L564" i="1"/>
  <c r="K564" i="1"/>
  <c r="O564" i="1" s="1"/>
  <c r="M564" i="1" l="1"/>
  <c r="N564" i="1" l="1"/>
  <c r="G565" i="1" s="1"/>
  <c r="H565" i="1" s="1"/>
  <c r="I565" i="1" s="1"/>
  <c r="V459" i="1"/>
  <c r="X459" i="1" s="1"/>
  <c r="W459" i="1" l="1"/>
  <c r="P460" i="1" s="1"/>
  <c r="Q460" i="1" s="1"/>
  <c r="R460" i="1" s="1"/>
  <c r="J565" i="1"/>
  <c r="S460" i="1" l="1"/>
  <c r="T460" i="1" s="1"/>
  <c r="U460" i="1"/>
  <c r="K565" i="1"/>
  <c r="O565" i="1" s="1"/>
  <c r="L565" i="1"/>
  <c r="M565" i="1" l="1"/>
  <c r="V460" i="1"/>
  <c r="X460" i="1" s="1"/>
  <c r="W460" i="1" l="1"/>
  <c r="P461" i="1" s="1"/>
  <c r="Q461" i="1" s="1"/>
  <c r="R461" i="1" s="1"/>
  <c r="N565" i="1"/>
  <c r="G566" i="1" s="1"/>
  <c r="S461" i="1" l="1"/>
  <c r="T461" i="1" s="1"/>
  <c r="U461" i="1"/>
  <c r="H566" i="1"/>
  <c r="I566" i="1" s="1"/>
  <c r="J566" i="1" l="1"/>
  <c r="V461" i="1"/>
  <c r="X461" i="1" s="1"/>
  <c r="K566" i="1" l="1"/>
  <c r="O566" i="1" s="1"/>
  <c r="L566" i="1"/>
  <c r="W461" i="1"/>
  <c r="P462" i="1" s="1"/>
  <c r="Q462" i="1" s="1"/>
  <c r="R462" i="1" s="1"/>
  <c r="S462" i="1" l="1"/>
  <c r="T462" i="1" s="1"/>
  <c r="U462" i="1"/>
  <c r="M566" i="1"/>
  <c r="N566" i="1" l="1"/>
  <c r="G567" i="1" s="1"/>
  <c r="H567" i="1" s="1"/>
  <c r="I567" i="1" s="1"/>
  <c r="V462" i="1"/>
  <c r="X462" i="1" l="1"/>
  <c r="W462" i="1"/>
  <c r="P463" i="1" s="1"/>
  <c r="Q463" i="1" s="1"/>
  <c r="R463" i="1" s="1"/>
  <c r="J567" i="1"/>
  <c r="S463" i="1" l="1"/>
  <c r="T463" i="1" s="1"/>
  <c r="U463" i="1"/>
  <c r="K567" i="1"/>
  <c r="O567" i="1" s="1"/>
  <c r="L567" i="1"/>
  <c r="M567" i="1" l="1"/>
  <c r="V463" i="1"/>
  <c r="X463" i="1" s="1"/>
  <c r="W463" i="1" l="1"/>
  <c r="P464" i="1" s="1"/>
  <c r="Q464" i="1" s="1"/>
  <c r="R464" i="1" s="1"/>
  <c r="N567" i="1"/>
  <c r="G568" i="1" s="1"/>
  <c r="S464" i="1" l="1"/>
  <c r="T464" i="1" s="1"/>
  <c r="U464" i="1"/>
  <c r="H568" i="1"/>
  <c r="I568" i="1" s="1"/>
  <c r="J568" i="1" l="1"/>
  <c r="K568" i="1" l="1"/>
  <c r="L568" i="1"/>
  <c r="V464" i="1"/>
  <c r="X464" i="1" s="1"/>
  <c r="W464" i="1" l="1"/>
  <c r="P465" i="1" s="1"/>
  <c r="Q465" i="1" s="1"/>
  <c r="R465" i="1" s="1"/>
  <c r="M568" i="1"/>
  <c r="O568" i="1"/>
  <c r="S465" i="1" l="1"/>
  <c r="T465" i="1" s="1"/>
  <c r="U465" i="1"/>
  <c r="N568" i="1"/>
  <c r="G569" i="1" s="1"/>
  <c r="H569" i="1" l="1"/>
  <c r="I569" i="1" s="1"/>
  <c r="J569" i="1" l="1"/>
  <c r="V465" i="1"/>
  <c r="X465" i="1" s="1"/>
  <c r="W465" i="1" l="1"/>
  <c r="P466" i="1" s="1"/>
  <c r="Q466" i="1" s="1"/>
  <c r="R466" i="1" s="1"/>
  <c r="K569" i="1"/>
  <c r="O569" i="1" s="1"/>
  <c r="L569" i="1"/>
  <c r="S466" i="1" l="1"/>
  <c r="T466" i="1" s="1"/>
  <c r="U466" i="1"/>
  <c r="M569" i="1"/>
  <c r="N569" i="1" l="1"/>
  <c r="G570" i="1" s="1"/>
  <c r="H570" i="1" l="1"/>
  <c r="I570" i="1" s="1"/>
  <c r="V466" i="1"/>
  <c r="X466" i="1" s="1"/>
  <c r="W466" i="1" l="1"/>
  <c r="P467" i="1" s="1"/>
  <c r="Q467" i="1" s="1"/>
  <c r="R467" i="1" s="1"/>
  <c r="J570" i="1"/>
  <c r="S467" i="1" l="1"/>
  <c r="T467" i="1" s="1"/>
  <c r="U467" i="1"/>
  <c r="K570" i="1"/>
  <c r="O570" i="1" s="1"/>
  <c r="L570" i="1"/>
  <c r="M570" i="1" l="1"/>
  <c r="N570" i="1" l="1"/>
  <c r="G571" i="1" s="1"/>
  <c r="H571" i="1" s="1"/>
  <c r="I571" i="1" s="1"/>
  <c r="V467" i="1"/>
  <c r="X467" i="1" s="1"/>
  <c r="J571" i="1" l="1"/>
  <c r="W467" i="1"/>
  <c r="P468" i="1" s="1"/>
  <c r="Q468" i="1" s="1"/>
  <c r="R468" i="1" s="1"/>
  <c r="S468" i="1" l="1"/>
  <c r="T468" i="1" s="1"/>
  <c r="U468" i="1"/>
  <c r="K571" i="1"/>
  <c r="O571" i="1" s="1"/>
  <c r="L571" i="1"/>
  <c r="M571" i="1" l="1"/>
  <c r="N571" i="1" l="1"/>
  <c r="G572" i="1" s="1"/>
  <c r="H572" i="1" s="1"/>
  <c r="I572" i="1" s="1"/>
  <c r="V468" i="1"/>
  <c r="X468" i="1" s="1"/>
  <c r="W468" i="1" l="1"/>
  <c r="P469" i="1" s="1"/>
  <c r="Q469" i="1" s="1"/>
  <c r="R469" i="1" s="1"/>
  <c r="J572" i="1"/>
  <c r="S469" i="1" l="1"/>
  <c r="T469" i="1" s="1"/>
  <c r="U469" i="1"/>
  <c r="K572" i="1"/>
  <c r="O572" i="1" s="1"/>
  <c r="L572" i="1"/>
  <c r="M572" i="1" l="1"/>
  <c r="N572" i="1" l="1"/>
  <c r="G573" i="1" s="1"/>
  <c r="V469" i="1"/>
  <c r="X469" i="1" s="1"/>
  <c r="W469" i="1" l="1"/>
  <c r="P470" i="1" s="1"/>
  <c r="Q470" i="1" s="1"/>
  <c r="R470" i="1" s="1"/>
  <c r="H573" i="1"/>
  <c r="I573" i="1" s="1"/>
  <c r="S470" i="1" l="1"/>
  <c r="T470" i="1" s="1"/>
  <c r="U470" i="1"/>
  <c r="J573" i="1"/>
  <c r="K573" i="1" l="1"/>
  <c r="O573" i="1" s="1"/>
  <c r="L573" i="1"/>
  <c r="M573" i="1" l="1"/>
  <c r="V470" i="1"/>
  <c r="X470" i="1" s="1"/>
  <c r="W470" i="1" l="1"/>
  <c r="P471" i="1" s="1"/>
  <c r="Q471" i="1" s="1"/>
  <c r="R471" i="1" s="1"/>
  <c r="N573" i="1"/>
  <c r="G574" i="1" s="1"/>
  <c r="S471" i="1" l="1"/>
  <c r="T471" i="1" s="1"/>
  <c r="U471" i="1"/>
  <c r="H574" i="1"/>
  <c r="I574" i="1" s="1"/>
  <c r="J574" i="1" l="1"/>
  <c r="V471" i="1"/>
  <c r="X471" i="1" s="1"/>
  <c r="W471" i="1" l="1"/>
  <c r="P472" i="1" s="1"/>
  <c r="Q472" i="1" s="1"/>
  <c r="R472" i="1" s="1"/>
  <c r="K574" i="1"/>
  <c r="O574" i="1" s="1"/>
  <c r="L574" i="1"/>
  <c r="S472" i="1" l="1"/>
  <c r="T472" i="1" s="1"/>
  <c r="U472" i="1"/>
  <c r="M574" i="1"/>
  <c r="N574" i="1" l="1"/>
  <c r="G575" i="1" s="1"/>
  <c r="H575" i="1" s="1"/>
  <c r="I575" i="1" s="1"/>
  <c r="V472" i="1"/>
  <c r="X472" i="1" s="1"/>
  <c r="W472" i="1" l="1"/>
  <c r="P473" i="1" s="1"/>
  <c r="Q473" i="1" s="1"/>
  <c r="R473" i="1" s="1"/>
  <c r="J575" i="1"/>
  <c r="S473" i="1" l="1"/>
  <c r="T473" i="1" s="1"/>
  <c r="U473" i="1"/>
  <c r="K575" i="1"/>
  <c r="O575" i="1" s="1"/>
  <c r="L575" i="1"/>
  <c r="M575" i="1" l="1"/>
  <c r="V473" i="1"/>
  <c r="X473" i="1" s="1"/>
  <c r="W473" i="1" l="1"/>
  <c r="P474" i="1" s="1"/>
  <c r="Q474" i="1" s="1"/>
  <c r="R474" i="1" s="1"/>
  <c r="N575" i="1"/>
  <c r="G576" i="1" s="1"/>
  <c r="S474" i="1" l="1"/>
  <c r="T474" i="1" s="1"/>
  <c r="U474" i="1"/>
  <c r="H576" i="1"/>
  <c r="I576" i="1" s="1"/>
  <c r="J576" i="1" l="1"/>
  <c r="V474" i="1"/>
  <c r="X474" i="1" s="1"/>
  <c r="K576" i="1" l="1"/>
  <c r="O576" i="1" s="1"/>
  <c r="L576" i="1"/>
  <c r="W474" i="1"/>
  <c r="P475" i="1" s="1"/>
  <c r="Q475" i="1" s="1"/>
  <c r="R475" i="1" s="1"/>
  <c r="S475" i="1" l="1"/>
  <c r="T475" i="1" s="1"/>
  <c r="U475" i="1"/>
  <c r="M576" i="1"/>
  <c r="N576" i="1" l="1"/>
  <c r="G577" i="1" s="1"/>
  <c r="V475" i="1"/>
  <c r="X475" i="1" s="1"/>
  <c r="W475" i="1" l="1"/>
  <c r="P476" i="1" s="1"/>
  <c r="Q476" i="1" s="1"/>
  <c r="R476" i="1" s="1"/>
  <c r="H577" i="1"/>
  <c r="I577" i="1" s="1"/>
  <c r="S476" i="1" l="1"/>
  <c r="T476" i="1" s="1"/>
  <c r="U476" i="1"/>
  <c r="J577" i="1"/>
  <c r="K577" i="1" l="1"/>
  <c r="L577" i="1"/>
  <c r="V476" i="1"/>
  <c r="X476" i="1" s="1"/>
  <c r="M577" i="1" l="1"/>
  <c r="W476" i="1"/>
  <c r="P477" i="1" s="1"/>
  <c r="Q477" i="1" s="1"/>
  <c r="R477" i="1" s="1"/>
  <c r="O577" i="1"/>
  <c r="S477" i="1" l="1"/>
  <c r="T477" i="1" s="1"/>
  <c r="U477" i="1"/>
  <c r="N577" i="1"/>
  <c r="G578" i="1" s="1"/>
  <c r="H578" i="1" s="1"/>
  <c r="I578" i="1" s="1"/>
  <c r="J578" i="1" l="1"/>
  <c r="K578" i="1" l="1"/>
  <c r="L578" i="1"/>
  <c r="V477" i="1"/>
  <c r="X477" i="1" s="1"/>
  <c r="W477" i="1" l="1"/>
  <c r="P478" i="1" s="1"/>
  <c r="Q478" i="1" s="1"/>
  <c r="R478" i="1" s="1"/>
  <c r="M578" i="1"/>
  <c r="O578" i="1"/>
  <c r="S478" i="1" l="1"/>
  <c r="T478" i="1" s="1"/>
  <c r="U478" i="1"/>
  <c r="N578" i="1"/>
  <c r="G579" i="1" s="1"/>
  <c r="H579" i="1" l="1"/>
  <c r="I579" i="1" s="1"/>
  <c r="J579" i="1" l="1"/>
  <c r="V478" i="1"/>
  <c r="X478" i="1" s="1"/>
  <c r="K579" i="1" l="1"/>
  <c r="O579" i="1" s="1"/>
  <c r="L579" i="1"/>
  <c r="W478" i="1"/>
  <c r="P479" i="1" s="1"/>
  <c r="Q479" i="1" s="1"/>
  <c r="R479" i="1" s="1"/>
  <c r="S479" i="1" l="1"/>
  <c r="T479" i="1" s="1"/>
  <c r="U479" i="1"/>
  <c r="M579" i="1"/>
  <c r="N579" i="1" l="1"/>
  <c r="G580" i="1" s="1"/>
  <c r="V479" i="1"/>
  <c r="X479" i="1" s="1"/>
  <c r="W479" i="1" l="1"/>
  <c r="P480" i="1" s="1"/>
  <c r="Q480" i="1" s="1"/>
  <c r="R480" i="1" s="1"/>
  <c r="H580" i="1"/>
  <c r="I580" i="1" s="1"/>
  <c r="S480" i="1" l="1"/>
  <c r="T480" i="1" s="1"/>
  <c r="U480" i="1"/>
  <c r="J580" i="1"/>
  <c r="K580" i="1" l="1"/>
  <c r="L580" i="1"/>
  <c r="V480" i="1"/>
  <c r="X480" i="1" s="1"/>
  <c r="M580" i="1" l="1"/>
  <c r="W480" i="1"/>
  <c r="P481" i="1" s="1"/>
  <c r="Q481" i="1" s="1"/>
  <c r="R481" i="1" s="1"/>
  <c r="O580" i="1"/>
  <c r="S481" i="1" l="1"/>
  <c r="T481" i="1" s="1"/>
  <c r="U481" i="1"/>
  <c r="N580" i="1"/>
  <c r="G581" i="1" s="1"/>
  <c r="H581" i="1" s="1"/>
  <c r="I581" i="1" s="1"/>
  <c r="J581" i="1" l="1"/>
  <c r="K581" i="1" l="1"/>
  <c r="L581" i="1"/>
  <c r="V481" i="1"/>
  <c r="X481" i="1" s="1"/>
  <c r="M581" i="1" l="1"/>
  <c r="W481" i="1"/>
  <c r="P482" i="1" s="1"/>
  <c r="Q482" i="1" s="1"/>
  <c r="R482" i="1" s="1"/>
  <c r="O581" i="1"/>
  <c r="S482" i="1" l="1"/>
  <c r="T482" i="1" s="1"/>
  <c r="U482" i="1"/>
  <c r="N581" i="1"/>
  <c r="G582" i="1" s="1"/>
  <c r="H582" i="1" s="1"/>
  <c r="I582" i="1" s="1"/>
  <c r="J582" i="1" l="1"/>
  <c r="K582" i="1" l="1"/>
  <c r="L582" i="1"/>
  <c r="V482" i="1"/>
  <c r="X482" i="1" s="1"/>
  <c r="M582" i="1" l="1"/>
  <c r="W482" i="1"/>
  <c r="P483" i="1" s="1"/>
  <c r="Q483" i="1" s="1"/>
  <c r="R483" i="1" s="1"/>
  <c r="O582" i="1"/>
  <c r="S483" i="1" l="1"/>
  <c r="T483" i="1" s="1"/>
  <c r="U483" i="1"/>
  <c r="N582" i="1"/>
  <c r="G583" i="1" s="1"/>
  <c r="H583" i="1" s="1"/>
  <c r="I583" i="1" s="1"/>
  <c r="J583" i="1" l="1"/>
  <c r="K583" i="1" l="1"/>
  <c r="O583" i="1" s="1"/>
  <c r="L583" i="1"/>
  <c r="V483" i="1"/>
  <c r="X483" i="1" s="1"/>
  <c r="W483" i="1" l="1"/>
  <c r="P484" i="1" s="1"/>
  <c r="Q484" i="1" s="1"/>
  <c r="R484" i="1" s="1"/>
  <c r="M583" i="1"/>
  <c r="S484" i="1" l="1"/>
  <c r="T484" i="1" s="1"/>
  <c r="U484" i="1"/>
  <c r="N583" i="1"/>
  <c r="G584" i="1" s="1"/>
  <c r="H584" i="1" l="1"/>
  <c r="I584" i="1" s="1"/>
  <c r="J584" i="1" l="1"/>
  <c r="V484" i="1"/>
  <c r="X484" i="1" s="1"/>
  <c r="W484" i="1" l="1"/>
  <c r="P485" i="1" s="1"/>
  <c r="Q485" i="1" s="1"/>
  <c r="R485" i="1" s="1"/>
  <c r="K584" i="1"/>
  <c r="L584" i="1"/>
  <c r="S485" i="1" l="1"/>
  <c r="T485" i="1" s="1"/>
  <c r="U485" i="1"/>
  <c r="M584" i="1"/>
  <c r="N584" i="1" s="1"/>
  <c r="G585" i="1" s="1"/>
  <c r="O584" i="1"/>
  <c r="H585" i="1" l="1"/>
  <c r="I585" i="1" s="1"/>
  <c r="V485" i="1"/>
  <c r="X485" i="1" s="1"/>
  <c r="W485" i="1" l="1"/>
  <c r="P486" i="1" s="1"/>
  <c r="Q486" i="1" s="1"/>
  <c r="R486" i="1" s="1"/>
  <c r="J585" i="1"/>
  <c r="S486" i="1" l="1"/>
  <c r="T486" i="1" s="1"/>
  <c r="U486" i="1"/>
  <c r="K585" i="1"/>
  <c r="L585" i="1"/>
  <c r="M585" i="1" l="1"/>
  <c r="N585" i="1" s="1"/>
  <c r="G586" i="1" s="1"/>
  <c r="H586" i="1" s="1"/>
  <c r="I586" i="1" s="1"/>
  <c r="O585" i="1"/>
  <c r="V486" i="1"/>
  <c r="X486" i="1" s="1"/>
  <c r="W486" i="1" l="1"/>
  <c r="P487" i="1" s="1"/>
  <c r="Q487" i="1" s="1"/>
  <c r="R487" i="1" s="1"/>
  <c r="J586" i="1"/>
  <c r="S487" i="1" l="1"/>
  <c r="T487" i="1" s="1"/>
  <c r="U487" i="1"/>
  <c r="K586" i="1"/>
  <c r="L586" i="1"/>
  <c r="M586" i="1" l="1"/>
  <c r="O586" i="1"/>
  <c r="N586" i="1" l="1"/>
  <c r="G587" i="1" s="1"/>
  <c r="H587" i="1" s="1"/>
  <c r="I587" i="1" s="1"/>
  <c r="V487" i="1"/>
  <c r="X487" i="1" s="1"/>
  <c r="W487" i="1" l="1"/>
  <c r="P488" i="1" s="1"/>
  <c r="Q488" i="1" s="1"/>
  <c r="R488" i="1" s="1"/>
  <c r="J587" i="1"/>
  <c r="S488" i="1" l="1"/>
  <c r="T488" i="1" s="1"/>
  <c r="U488" i="1"/>
  <c r="L587" i="1"/>
  <c r="K587" i="1"/>
  <c r="M587" i="1" l="1"/>
  <c r="N587" i="1" s="1"/>
  <c r="G588" i="1" s="1"/>
  <c r="O587" i="1"/>
  <c r="H588" i="1" l="1"/>
  <c r="I588" i="1" s="1"/>
  <c r="V488" i="1"/>
  <c r="X488" i="1" s="1"/>
  <c r="J588" i="1" l="1"/>
  <c r="W488" i="1"/>
  <c r="P489" i="1" s="1"/>
  <c r="Q489" i="1" s="1"/>
  <c r="R489" i="1" s="1"/>
  <c r="S489" i="1" l="1"/>
  <c r="T489" i="1" s="1"/>
  <c r="U489" i="1"/>
  <c r="K588" i="1"/>
  <c r="O588" i="1" s="1"/>
  <c r="L588" i="1"/>
  <c r="M588" i="1" l="1"/>
  <c r="N588" i="1" s="1"/>
  <c r="G589" i="1" s="1"/>
  <c r="H589" i="1" l="1"/>
  <c r="I589" i="1" s="1"/>
  <c r="V489" i="1"/>
  <c r="X489" i="1" s="1"/>
  <c r="J589" i="1" l="1"/>
  <c r="W489" i="1"/>
  <c r="P490" i="1" s="1"/>
  <c r="Q490" i="1" s="1"/>
  <c r="R490" i="1" s="1"/>
  <c r="S490" i="1" l="1"/>
  <c r="T490" i="1" s="1"/>
  <c r="U490" i="1"/>
  <c r="K589" i="1"/>
  <c r="L589" i="1"/>
  <c r="M589" i="1" l="1"/>
  <c r="N589" i="1" s="1"/>
  <c r="G590" i="1" s="1"/>
  <c r="O589" i="1"/>
  <c r="H590" i="1" l="1"/>
  <c r="I590" i="1" s="1"/>
  <c r="V490" i="1"/>
  <c r="X490" i="1" s="1"/>
  <c r="W490" i="1" l="1"/>
  <c r="P491" i="1" s="1"/>
  <c r="Q491" i="1" s="1"/>
  <c r="R491" i="1" s="1"/>
  <c r="J590" i="1"/>
  <c r="S491" i="1" l="1"/>
  <c r="T491" i="1" s="1"/>
  <c r="U491" i="1"/>
  <c r="K590" i="1"/>
  <c r="O590" i="1" s="1"/>
  <c r="L590" i="1"/>
  <c r="M590" i="1" l="1"/>
  <c r="N590" i="1" l="1"/>
  <c r="G591" i="1" s="1"/>
  <c r="V491" i="1"/>
  <c r="X491" i="1" s="1"/>
  <c r="W491" i="1" l="1"/>
  <c r="P492" i="1" s="1"/>
  <c r="Q492" i="1" s="1"/>
  <c r="R492" i="1" s="1"/>
  <c r="H591" i="1"/>
  <c r="I591" i="1" s="1"/>
  <c r="S492" i="1" l="1"/>
  <c r="T492" i="1" s="1"/>
  <c r="U492" i="1"/>
  <c r="J591" i="1"/>
  <c r="L591" i="1" l="1"/>
  <c r="K591" i="1"/>
  <c r="V492" i="1"/>
  <c r="X492" i="1" s="1"/>
  <c r="M591" i="1" l="1"/>
  <c r="N591" i="1" s="1"/>
  <c r="G592" i="1" s="1"/>
  <c r="H592" i="1" s="1"/>
  <c r="I592" i="1" s="1"/>
  <c r="O591" i="1"/>
  <c r="W492" i="1"/>
  <c r="P493" i="1" s="1"/>
  <c r="Q493" i="1" s="1"/>
  <c r="R493" i="1" s="1"/>
  <c r="S493" i="1" l="1"/>
  <c r="T493" i="1" s="1"/>
  <c r="U493" i="1"/>
  <c r="J592" i="1"/>
  <c r="K592" i="1" l="1"/>
  <c r="O592" i="1" s="1"/>
  <c r="L592" i="1"/>
  <c r="M592" i="1" l="1"/>
  <c r="V493" i="1"/>
  <c r="X493" i="1" s="1"/>
  <c r="W493" i="1" l="1"/>
  <c r="P494" i="1" s="1"/>
  <c r="Q494" i="1" s="1"/>
  <c r="R494" i="1" s="1"/>
  <c r="N592" i="1"/>
  <c r="G593" i="1" s="1"/>
  <c r="S494" i="1" l="1"/>
  <c r="T494" i="1" s="1"/>
  <c r="U494" i="1"/>
  <c r="H593" i="1"/>
  <c r="I593" i="1" s="1"/>
  <c r="J593" i="1" l="1"/>
  <c r="L593" i="1" l="1"/>
  <c r="K593" i="1"/>
  <c r="V494" i="1"/>
  <c r="X494" i="1" s="1"/>
  <c r="M593" i="1" l="1"/>
  <c r="N593" i="1" s="1"/>
  <c r="G594" i="1" s="1"/>
  <c r="W494" i="1"/>
  <c r="P495" i="1" s="1"/>
  <c r="Q495" i="1" s="1"/>
  <c r="R495" i="1" s="1"/>
  <c r="O593" i="1"/>
  <c r="S495" i="1" l="1"/>
  <c r="T495" i="1" s="1"/>
  <c r="U495" i="1"/>
  <c r="H594" i="1"/>
  <c r="I594" i="1" s="1"/>
  <c r="J594" i="1" l="1"/>
  <c r="K594" i="1" l="1"/>
  <c r="L594" i="1"/>
  <c r="V495" i="1"/>
  <c r="X495" i="1" s="1"/>
  <c r="W495" i="1" l="1"/>
  <c r="P496" i="1" s="1"/>
  <c r="Q496" i="1" s="1"/>
  <c r="R496" i="1" s="1"/>
  <c r="M594" i="1"/>
  <c r="O594" i="1"/>
  <c r="S496" i="1" l="1"/>
  <c r="T496" i="1" s="1"/>
  <c r="U496" i="1"/>
  <c r="N594" i="1"/>
  <c r="G595" i="1" s="1"/>
  <c r="H595" i="1" l="1"/>
  <c r="I595" i="1" s="1"/>
  <c r="V496" i="1"/>
  <c r="X496" i="1" s="1"/>
  <c r="W496" i="1" l="1"/>
  <c r="P497" i="1" s="1"/>
  <c r="Q497" i="1" s="1"/>
  <c r="R497" i="1" s="1"/>
  <c r="J595" i="1"/>
  <c r="S497" i="1" l="1"/>
  <c r="T497" i="1" s="1"/>
  <c r="U497" i="1"/>
  <c r="K595" i="1"/>
  <c r="O595" i="1" s="1"/>
  <c r="L595" i="1"/>
  <c r="M595" i="1" l="1"/>
  <c r="N595" i="1" l="1"/>
  <c r="G596" i="1" s="1"/>
  <c r="H596" i="1" s="1"/>
  <c r="I596" i="1" s="1"/>
  <c r="V497" i="1"/>
  <c r="X497" i="1" s="1"/>
  <c r="W497" i="1" l="1"/>
  <c r="P498" i="1" s="1"/>
  <c r="Q498" i="1" s="1"/>
  <c r="R498" i="1" s="1"/>
  <c r="J596" i="1"/>
  <c r="S498" i="1" l="1"/>
  <c r="T498" i="1" s="1"/>
  <c r="U498" i="1"/>
  <c r="K596" i="1"/>
  <c r="O596" i="1" s="1"/>
  <c r="L596" i="1"/>
  <c r="M596" i="1" l="1"/>
  <c r="V498" i="1"/>
  <c r="X498" i="1" s="1"/>
  <c r="W498" i="1" l="1"/>
  <c r="P499" i="1" s="1"/>
  <c r="Q499" i="1" s="1"/>
  <c r="R499" i="1" s="1"/>
  <c r="N596" i="1"/>
  <c r="G597" i="1" s="1"/>
  <c r="S499" i="1" l="1"/>
  <c r="T499" i="1" s="1"/>
  <c r="U499" i="1"/>
  <c r="H597" i="1"/>
  <c r="I597" i="1" s="1"/>
  <c r="J597" i="1" l="1"/>
  <c r="V499" i="1"/>
  <c r="X499" i="1" s="1"/>
  <c r="W499" i="1" l="1"/>
  <c r="P500" i="1" s="1"/>
  <c r="Q500" i="1" s="1"/>
  <c r="R500" i="1" s="1"/>
  <c r="K597" i="1"/>
  <c r="O597" i="1" s="1"/>
  <c r="L597" i="1"/>
  <c r="S500" i="1" l="1"/>
  <c r="T500" i="1" s="1"/>
  <c r="U500" i="1"/>
  <c r="M597" i="1"/>
  <c r="N597" i="1" l="1"/>
  <c r="G598" i="1" s="1"/>
  <c r="H598" i="1" l="1"/>
  <c r="I598" i="1" s="1"/>
  <c r="V500" i="1"/>
  <c r="X500" i="1" s="1"/>
  <c r="W500" i="1" l="1"/>
  <c r="P501" i="1" s="1"/>
  <c r="Q501" i="1" s="1"/>
  <c r="R501" i="1" s="1"/>
  <c r="J598" i="1"/>
  <c r="S501" i="1" l="1"/>
  <c r="T501" i="1" s="1"/>
  <c r="U501" i="1"/>
  <c r="V501" i="1" s="1"/>
  <c r="K598" i="1"/>
  <c r="O598" i="1" s="1"/>
  <c r="L598" i="1"/>
  <c r="M598" i="1" l="1"/>
  <c r="X501" i="1"/>
  <c r="N598" i="1" l="1"/>
  <c r="G599" i="1" s="1"/>
  <c r="W501" i="1" l="1"/>
  <c r="P502" i="1" s="1"/>
  <c r="Q502" i="1" s="1"/>
  <c r="R502" i="1" s="1"/>
  <c r="H599" i="1"/>
  <c r="I599" i="1" s="1"/>
  <c r="S502" i="1" l="1"/>
  <c r="T502" i="1" s="1"/>
  <c r="U502" i="1"/>
  <c r="V502" i="1" s="1"/>
  <c r="X502" i="1" s="1"/>
  <c r="J599" i="1"/>
  <c r="K599" i="1" l="1"/>
  <c r="O599" i="1" s="1"/>
  <c r="L599" i="1"/>
  <c r="W502" i="1"/>
  <c r="P503" i="1" s="1"/>
  <c r="Q503" i="1" s="1"/>
  <c r="R503" i="1" s="1"/>
  <c r="S503" i="1" l="1"/>
  <c r="T503" i="1" s="1"/>
  <c r="U503" i="1"/>
  <c r="M599" i="1"/>
  <c r="N599" i="1" l="1"/>
  <c r="G600" i="1" s="1"/>
  <c r="H600" i="1" s="1"/>
  <c r="I600" i="1" s="1"/>
  <c r="V503" i="1"/>
  <c r="X503" i="1" s="1"/>
  <c r="W503" i="1" l="1"/>
  <c r="P504" i="1" s="1"/>
  <c r="Q504" i="1" s="1"/>
  <c r="R504" i="1" s="1"/>
  <c r="J600" i="1"/>
  <c r="S504" i="1" l="1"/>
  <c r="T504" i="1" s="1"/>
  <c r="U504" i="1"/>
  <c r="K600" i="1"/>
  <c r="O600" i="1" s="1"/>
  <c r="L600" i="1"/>
  <c r="M600" i="1" l="1"/>
  <c r="V504" i="1"/>
  <c r="X504" i="1" s="1"/>
  <c r="N600" i="1" l="1"/>
  <c r="G601" i="1" s="1"/>
  <c r="W504" i="1"/>
  <c r="P505" i="1" s="1"/>
  <c r="Q505" i="1" s="1"/>
  <c r="R505" i="1" s="1"/>
  <c r="S505" i="1" l="1"/>
  <c r="T505" i="1" s="1"/>
  <c r="U505" i="1"/>
  <c r="H601" i="1"/>
  <c r="I601" i="1" s="1"/>
  <c r="J601" i="1" l="1"/>
  <c r="V505" i="1"/>
  <c r="X505" i="1" s="1"/>
  <c r="W505" i="1" l="1"/>
  <c r="P506" i="1" s="1"/>
  <c r="Q506" i="1" s="1"/>
  <c r="R506" i="1" s="1"/>
  <c r="K601" i="1"/>
  <c r="O601" i="1" s="1"/>
  <c r="L601" i="1"/>
  <c r="S506" i="1" l="1"/>
  <c r="T506" i="1" s="1"/>
  <c r="U506" i="1"/>
  <c r="M601" i="1"/>
  <c r="N601" i="1" l="1"/>
  <c r="G602" i="1" s="1"/>
  <c r="V506" i="1"/>
  <c r="X506" i="1" s="1"/>
  <c r="W506" i="1" l="1"/>
  <c r="P507" i="1" s="1"/>
  <c r="Q507" i="1" s="1"/>
  <c r="R507" i="1" s="1"/>
  <c r="H602" i="1"/>
  <c r="I602" i="1" s="1"/>
  <c r="S507" i="1" l="1"/>
  <c r="T507" i="1" s="1"/>
  <c r="U507" i="1"/>
  <c r="J602" i="1"/>
  <c r="L602" i="1" l="1"/>
  <c r="K602" i="1"/>
  <c r="V507" i="1"/>
  <c r="X507" i="1" s="1"/>
  <c r="M602" i="1" l="1"/>
  <c r="N602" i="1" s="1"/>
  <c r="G603" i="1" s="1"/>
  <c r="W507" i="1"/>
  <c r="P508" i="1" s="1"/>
  <c r="Q508" i="1" s="1"/>
  <c r="R508" i="1" s="1"/>
  <c r="O602" i="1"/>
  <c r="S508" i="1" l="1"/>
  <c r="T508" i="1" s="1"/>
  <c r="U508" i="1"/>
  <c r="H603" i="1"/>
  <c r="I603" i="1" s="1"/>
  <c r="J603" i="1" l="1"/>
  <c r="V508" i="1"/>
  <c r="X508" i="1" s="1"/>
  <c r="K603" i="1" l="1"/>
  <c r="O603" i="1" s="1"/>
  <c r="L603" i="1"/>
  <c r="W508" i="1"/>
  <c r="P509" i="1" s="1"/>
  <c r="Q509" i="1" s="1"/>
  <c r="R509" i="1" s="1"/>
  <c r="S509" i="1" l="1"/>
  <c r="T509" i="1" s="1"/>
  <c r="U509" i="1"/>
  <c r="M603" i="1"/>
  <c r="N603" i="1" l="1"/>
  <c r="G604" i="1" s="1"/>
  <c r="V509" i="1"/>
  <c r="X509" i="1" s="1"/>
  <c r="H604" i="1" l="1"/>
  <c r="I604" i="1" s="1"/>
  <c r="W509" i="1"/>
  <c r="P510" i="1" s="1"/>
  <c r="Q510" i="1" s="1"/>
  <c r="R510" i="1" s="1"/>
  <c r="S510" i="1" l="1"/>
  <c r="T510" i="1" s="1"/>
  <c r="U510" i="1"/>
  <c r="J604" i="1"/>
  <c r="K604" i="1" l="1"/>
  <c r="O604" i="1" s="1"/>
  <c r="L604" i="1"/>
  <c r="V510" i="1"/>
  <c r="X510" i="1" s="1"/>
  <c r="W510" i="1" l="1"/>
  <c r="P511" i="1" s="1"/>
  <c r="Q511" i="1" s="1"/>
  <c r="R511" i="1" s="1"/>
  <c r="M604" i="1"/>
  <c r="S511" i="1" l="1"/>
  <c r="T511" i="1" s="1"/>
  <c r="U511" i="1"/>
  <c r="N604" i="1"/>
  <c r="G605" i="1" s="1"/>
  <c r="H605" i="1" l="1"/>
  <c r="I605" i="1" s="1"/>
  <c r="V511" i="1"/>
  <c r="X511" i="1" s="1"/>
  <c r="W511" i="1" l="1"/>
  <c r="P512" i="1" s="1"/>
  <c r="Q512" i="1" s="1"/>
  <c r="R512" i="1" s="1"/>
  <c r="J605" i="1"/>
  <c r="S512" i="1" l="1"/>
  <c r="T512" i="1" s="1"/>
  <c r="U512" i="1"/>
  <c r="L605" i="1"/>
  <c r="K605" i="1"/>
  <c r="O605" i="1" s="1"/>
  <c r="M605" i="1" l="1"/>
  <c r="N605" i="1" s="1"/>
  <c r="G606" i="1" s="1"/>
  <c r="H606" i="1" s="1"/>
  <c r="I606" i="1" s="1"/>
  <c r="V512" i="1"/>
  <c r="X512" i="1" s="1"/>
  <c r="W512" i="1" l="1"/>
  <c r="P513" i="1" s="1"/>
  <c r="Q513" i="1" s="1"/>
  <c r="R513" i="1" s="1"/>
  <c r="J606" i="1"/>
  <c r="S513" i="1" l="1"/>
  <c r="T513" i="1" s="1"/>
  <c r="U513" i="1"/>
  <c r="K606" i="1"/>
  <c r="O606" i="1" s="1"/>
  <c r="L606" i="1"/>
  <c r="M606" i="1" l="1"/>
  <c r="V513" i="1"/>
  <c r="X513" i="1" s="1"/>
  <c r="W513" i="1" l="1"/>
  <c r="P514" i="1" s="1"/>
  <c r="Q514" i="1" s="1"/>
  <c r="R514" i="1" s="1"/>
  <c r="N606" i="1"/>
  <c r="G607" i="1" s="1"/>
  <c r="S514" i="1" l="1"/>
  <c r="T514" i="1" s="1"/>
  <c r="U514" i="1"/>
  <c r="H607" i="1"/>
  <c r="I607" i="1" s="1"/>
  <c r="J607" i="1" l="1"/>
  <c r="V514" i="1"/>
  <c r="X514" i="1" s="1"/>
  <c r="K607" i="1" l="1"/>
  <c r="O607" i="1" s="1"/>
  <c r="L607" i="1"/>
  <c r="W514" i="1"/>
  <c r="P515" i="1" s="1"/>
  <c r="Q515" i="1" s="1"/>
  <c r="R515" i="1" s="1"/>
  <c r="S515" i="1" l="1"/>
  <c r="T515" i="1" s="1"/>
  <c r="U515" i="1"/>
  <c r="M607" i="1"/>
  <c r="N607" i="1" l="1"/>
  <c r="G608" i="1" s="1"/>
  <c r="H608" i="1" s="1"/>
  <c r="I608" i="1" s="1"/>
  <c r="V515" i="1"/>
  <c r="X515" i="1" s="1"/>
  <c r="W515" i="1" l="1"/>
  <c r="P516" i="1" s="1"/>
  <c r="Q516" i="1" s="1"/>
  <c r="R516" i="1" s="1"/>
  <c r="J608" i="1"/>
  <c r="S516" i="1" l="1"/>
  <c r="T516" i="1" s="1"/>
  <c r="U516" i="1"/>
  <c r="K608" i="1"/>
  <c r="O608" i="1" s="1"/>
  <c r="L608" i="1"/>
  <c r="M608" i="1" l="1"/>
  <c r="V516" i="1"/>
  <c r="X516" i="1" s="1"/>
  <c r="N608" i="1" l="1"/>
  <c r="G609" i="1" s="1"/>
  <c r="W516" i="1"/>
  <c r="P517" i="1" s="1"/>
  <c r="Q517" i="1" s="1"/>
  <c r="R517" i="1" s="1"/>
  <c r="S517" i="1" l="1"/>
  <c r="T517" i="1" s="1"/>
  <c r="U517" i="1"/>
  <c r="H609" i="1"/>
  <c r="I609" i="1" s="1"/>
  <c r="V517" i="1" l="1"/>
  <c r="X517" i="1" s="1"/>
  <c r="J609" i="1"/>
  <c r="K609" i="1" l="1"/>
  <c r="O609" i="1" s="1"/>
  <c r="L609" i="1"/>
  <c r="W517" i="1"/>
  <c r="P518" i="1" s="1"/>
  <c r="Q518" i="1" s="1"/>
  <c r="R518" i="1" s="1"/>
  <c r="S518" i="1" l="1"/>
  <c r="T518" i="1" s="1"/>
  <c r="U518" i="1"/>
  <c r="M609" i="1"/>
  <c r="N609" i="1" s="1"/>
  <c r="G610" i="1" s="1"/>
  <c r="H610" i="1" s="1"/>
  <c r="I610" i="1" s="1"/>
  <c r="J610" i="1" l="1"/>
  <c r="V518" i="1"/>
  <c r="X518" i="1" s="1"/>
  <c r="W518" i="1" l="1"/>
  <c r="P519" i="1" s="1"/>
  <c r="Q519" i="1" s="1"/>
  <c r="R519" i="1" s="1"/>
  <c r="K610" i="1"/>
  <c r="O610" i="1" s="1"/>
  <c r="L610" i="1"/>
  <c r="S519" i="1" l="1"/>
  <c r="T519" i="1" s="1"/>
  <c r="U519" i="1"/>
  <c r="M610" i="1"/>
  <c r="N610" i="1" s="1"/>
  <c r="G611" i="1" s="1"/>
  <c r="H611" i="1" l="1"/>
  <c r="I611" i="1" s="1"/>
  <c r="V519" i="1"/>
  <c r="X519" i="1" s="1"/>
  <c r="W519" i="1" l="1"/>
  <c r="P520" i="1" s="1"/>
  <c r="Q520" i="1" s="1"/>
  <c r="R520" i="1" s="1"/>
  <c r="J611" i="1"/>
  <c r="S520" i="1" l="1"/>
  <c r="T520" i="1" s="1"/>
  <c r="U520" i="1"/>
  <c r="K611" i="1"/>
  <c r="L611" i="1"/>
  <c r="M611" i="1" l="1"/>
  <c r="N611" i="1" s="1"/>
  <c r="G612" i="1" s="1"/>
  <c r="H612" i="1" s="1"/>
  <c r="I612" i="1" s="1"/>
  <c r="O611" i="1"/>
  <c r="V520" i="1"/>
  <c r="X520" i="1" s="1"/>
  <c r="J612" i="1" l="1"/>
  <c r="W520" i="1"/>
  <c r="P521" i="1" s="1"/>
  <c r="Q521" i="1" s="1"/>
  <c r="R521" i="1" s="1"/>
  <c r="S521" i="1" l="1"/>
  <c r="T521" i="1" s="1"/>
  <c r="U521" i="1"/>
  <c r="K612" i="1"/>
  <c r="L612" i="1"/>
  <c r="M612" i="1" l="1"/>
  <c r="O612" i="1"/>
  <c r="V521" i="1"/>
  <c r="X521" i="1" s="1"/>
  <c r="W521" i="1" l="1"/>
  <c r="P522" i="1" s="1"/>
  <c r="Q522" i="1" s="1"/>
  <c r="R522" i="1" s="1"/>
  <c r="N612" i="1"/>
  <c r="G613" i="1" s="1"/>
  <c r="H613" i="1" s="1"/>
  <c r="I613" i="1" s="1"/>
  <c r="S522" i="1" l="1"/>
  <c r="T522" i="1" s="1"/>
  <c r="U522" i="1"/>
  <c r="J613" i="1"/>
  <c r="K613" i="1" l="1"/>
  <c r="O613" i="1" s="1"/>
  <c r="L613" i="1"/>
  <c r="V522" i="1"/>
  <c r="X522" i="1" s="1"/>
  <c r="W522" i="1" l="1"/>
  <c r="P523" i="1" s="1"/>
  <c r="Q523" i="1" s="1"/>
  <c r="R523" i="1" s="1"/>
  <c r="M613" i="1"/>
  <c r="S523" i="1" l="1"/>
  <c r="T523" i="1" s="1"/>
  <c r="U523" i="1"/>
  <c r="N613" i="1"/>
  <c r="G614" i="1" s="1"/>
  <c r="H614" i="1" l="1"/>
  <c r="I614" i="1" s="1"/>
  <c r="V523" i="1"/>
  <c r="X523" i="1" s="1"/>
  <c r="W523" i="1" l="1"/>
  <c r="P524" i="1" s="1"/>
  <c r="Q524" i="1" s="1"/>
  <c r="R524" i="1" s="1"/>
  <c r="J614" i="1"/>
  <c r="S524" i="1" l="1"/>
  <c r="T524" i="1" s="1"/>
  <c r="U524" i="1"/>
  <c r="K614" i="1"/>
  <c r="O614" i="1" s="1"/>
  <c r="L614" i="1"/>
  <c r="M614" i="1" l="1"/>
  <c r="V524" i="1"/>
  <c r="X524" i="1" s="1"/>
  <c r="W524" i="1" l="1"/>
  <c r="P525" i="1" s="1"/>
  <c r="Q525" i="1" s="1"/>
  <c r="R525" i="1" s="1"/>
  <c r="N614" i="1"/>
  <c r="G615" i="1" s="1"/>
  <c r="S525" i="1" l="1"/>
  <c r="T525" i="1" s="1"/>
  <c r="U525" i="1"/>
  <c r="H615" i="1"/>
  <c r="I615" i="1" s="1"/>
  <c r="J615" i="1" l="1"/>
  <c r="V525" i="1"/>
  <c r="X525" i="1" s="1"/>
  <c r="W525" i="1" l="1"/>
  <c r="P526" i="1" s="1"/>
  <c r="Q526" i="1" s="1"/>
  <c r="R526" i="1" s="1"/>
  <c r="K615" i="1"/>
  <c r="O615" i="1" s="1"/>
  <c r="L615" i="1"/>
  <c r="S526" i="1" l="1"/>
  <c r="T526" i="1" s="1"/>
  <c r="U526" i="1"/>
  <c r="M615" i="1"/>
  <c r="N615" i="1" l="1"/>
  <c r="G616" i="1" s="1"/>
  <c r="H616" i="1" s="1"/>
  <c r="I616" i="1" s="1"/>
  <c r="V526" i="1"/>
  <c r="X526" i="1" s="1"/>
  <c r="W526" i="1" l="1"/>
  <c r="P527" i="1" s="1"/>
  <c r="Q527" i="1" s="1"/>
  <c r="R527" i="1" s="1"/>
  <c r="J616" i="1"/>
  <c r="S527" i="1" l="1"/>
  <c r="T527" i="1" s="1"/>
  <c r="U527" i="1"/>
  <c r="K616" i="1"/>
  <c r="L616" i="1"/>
  <c r="M616" i="1" l="1"/>
  <c r="O616" i="1"/>
  <c r="V527" i="1"/>
  <c r="X527" i="1" s="1"/>
  <c r="W527" i="1" l="1"/>
  <c r="P528" i="1" s="1"/>
  <c r="Q528" i="1" s="1"/>
  <c r="R528" i="1" s="1"/>
  <c r="N616" i="1"/>
  <c r="G617" i="1" s="1"/>
  <c r="H617" i="1" s="1"/>
  <c r="I617" i="1" s="1"/>
  <c r="S528" i="1" l="1"/>
  <c r="T528" i="1" s="1"/>
  <c r="U528" i="1"/>
  <c r="J617" i="1"/>
  <c r="K617" i="1" l="1"/>
  <c r="O617" i="1" s="1"/>
  <c r="L617" i="1"/>
  <c r="V528" i="1"/>
  <c r="X528" i="1" s="1"/>
  <c r="W528" i="1" l="1"/>
  <c r="P529" i="1" s="1"/>
  <c r="Q529" i="1" s="1"/>
  <c r="R529" i="1" s="1"/>
  <c r="M617" i="1"/>
  <c r="S529" i="1" l="1"/>
  <c r="T529" i="1" s="1"/>
  <c r="U529" i="1"/>
  <c r="N617" i="1"/>
  <c r="G618" i="1" s="1"/>
  <c r="V529" i="1" l="1"/>
  <c r="X529" i="1" s="1"/>
  <c r="H618" i="1"/>
  <c r="I618" i="1" s="1"/>
  <c r="W529" i="1" l="1"/>
  <c r="P530" i="1" s="1"/>
  <c r="Q530" i="1" s="1"/>
  <c r="R530" i="1" s="1"/>
  <c r="J618" i="1"/>
  <c r="S530" i="1" l="1"/>
  <c r="T530" i="1" s="1"/>
  <c r="U530" i="1"/>
  <c r="K618" i="1"/>
  <c r="O618" i="1" s="1"/>
  <c r="L618" i="1"/>
  <c r="M618" i="1" l="1"/>
  <c r="V530" i="1"/>
  <c r="W530" i="1" s="1"/>
  <c r="P531" i="1" s="1"/>
  <c r="Q531" i="1" s="1"/>
  <c r="R531" i="1" s="1"/>
  <c r="S531" i="1" l="1"/>
  <c r="T531" i="1" s="1"/>
  <c r="U531" i="1"/>
  <c r="N618" i="1"/>
  <c r="G619" i="1" s="1"/>
  <c r="X530" i="1"/>
  <c r="H619" i="1" l="1"/>
  <c r="I619" i="1" s="1"/>
  <c r="J619" i="1" l="1"/>
  <c r="V531" i="1"/>
  <c r="X531" i="1" s="1"/>
  <c r="W531" i="1" l="1"/>
  <c r="P532" i="1" s="1"/>
  <c r="Q532" i="1" s="1"/>
  <c r="R532" i="1" s="1"/>
  <c r="L619" i="1"/>
  <c r="K619" i="1"/>
  <c r="O619" i="1" s="1"/>
  <c r="S532" i="1" l="1"/>
  <c r="T532" i="1" s="1"/>
  <c r="U532" i="1"/>
  <c r="M619" i="1"/>
  <c r="N619" i="1" l="1"/>
  <c r="G620" i="1" s="1"/>
  <c r="V532" i="1"/>
  <c r="X532" i="1" s="1"/>
  <c r="W532" i="1" l="1"/>
  <c r="P533" i="1" s="1"/>
  <c r="Q533" i="1" s="1"/>
  <c r="R533" i="1" s="1"/>
  <c r="H620" i="1"/>
  <c r="I620" i="1" s="1"/>
  <c r="S533" i="1" l="1"/>
  <c r="T533" i="1" s="1"/>
  <c r="U533" i="1"/>
  <c r="J620" i="1"/>
  <c r="K620" i="1" l="1"/>
  <c r="O620" i="1" s="1"/>
  <c r="L620" i="1"/>
  <c r="V533" i="1"/>
  <c r="X533" i="1" s="1"/>
  <c r="M620" i="1" l="1"/>
  <c r="W533" i="1"/>
  <c r="P534" i="1" s="1"/>
  <c r="Q534" i="1" s="1"/>
  <c r="R534" i="1" s="1"/>
  <c r="S534" i="1" l="1"/>
  <c r="T534" i="1" s="1"/>
  <c r="U534" i="1"/>
  <c r="N620" i="1"/>
  <c r="G621" i="1" s="1"/>
  <c r="V534" i="1" l="1"/>
  <c r="H621" i="1"/>
  <c r="I621" i="1" s="1"/>
  <c r="X534" i="1" l="1"/>
  <c r="W534" i="1"/>
  <c r="P535" i="1" s="1"/>
  <c r="Q535" i="1" s="1"/>
  <c r="R535" i="1" s="1"/>
  <c r="J621" i="1"/>
  <c r="S535" i="1" l="1"/>
  <c r="T535" i="1" s="1"/>
  <c r="U535" i="1"/>
  <c r="K621" i="1"/>
  <c r="L621" i="1"/>
  <c r="V535" i="1" l="1"/>
  <c r="X535" i="1" s="1"/>
  <c r="M621" i="1"/>
  <c r="O621" i="1"/>
  <c r="N621" i="1" l="1"/>
  <c r="G622" i="1" s="1"/>
  <c r="W535" i="1"/>
  <c r="P536" i="1" s="1"/>
  <c r="Q536" i="1" s="1"/>
  <c r="R536" i="1" s="1"/>
  <c r="S536" i="1" l="1"/>
  <c r="T536" i="1" s="1"/>
  <c r="U536" i="1"/>
  <c r="H622" i="1"/>
  <c r="I622" i="1" s="1"/>
  <c r="J622" i="1" l="1"/>
  <c r="V536" i="1"/>
  <c r="X536" i="1" s="1"/>
  <c r="W536" i="1" l="1"/>
  <c r="P537" i="1" s="1"/>
  <c r="Q537" i="1" s="1"/>
  <c r="R537" i="1" s="1"/>
  <c r="K622" i="1"/>
  <c r="O622" i="1" s="1"/>
  <c r="L622" i="1"/>
  <c r="S537" i="1" l="1"/>
  <c r="T537" i="1" s="1"/>
  <c r="U537" i="1"/>
  <c r="M622" i="1"/>
  <c r="N622" i="1" l="1"/>
  <c r="G623" i="1" s="1"/>
  <c r="H623" i="1" s="1"/>
  <c r="I623" i="1" s="1"/>
  <c r="V537" i="1"/>
  <c r="X537" i="1" s="1"/>
  <c r="J623" i="1" l="1"/>
  <c r="W537" i="1"/>
  <c r="P538" i="1" s="1"/>
  <c r="Q538" i="1" s="1"/>
  <c r="R538" i="1" s="1"/>
  <c r="S538" i="1" l="1"/>
  <c r="T538" i="1" s="1"/>
  <c r="U538" i="1"/>
  <c r="L623" i="1"/>
  <c r="K623" i="1"/>
  <c r="O623" i="1" s="1"/>
  <c r="M623" i="1" l="1"/>
  <c r="N623" i="1" s="1"/>
  <c r="G624" i="1" s="1"/>
  <c r="H624" i="1" s="1"/>
  <c r="I624" i="1" s="1"/>
  <c r="V538" i="1"/>
  <c r="X538" i="1" s="1"/>
  <c r="W538" i="1" l="1"/>
  <c r="P539" i="1" s="1"/>
  <c r="Q539" i="1" s="1"/>
  <c r="R539" i="1" s="1"/>
  <c r="J624" i="1"/>
  <c r="S539" i="1" l="1"/>
  <c r="T539" i="1" s="1"/>
  <c r="U539" i="1"/>
  <c r="K624" i="1"/>
  <c r="L624" i="1"/>
  <c r="M624" i="1" l="1"/>
  <c r="O624" i="1"/>
  <c r="V539" i="1"/>
  <c r="X539" i="1" s="1"/>
  <c r="N624" i="1" l="1"/>
  <c r="G625" i="1" s="1"/>
  <c r="W539" i="1"/>
  <c r="P540" i="1" s="1"/>
  <c r="Q540" i="1" s="1"/>
  <c r="R540" i="1" s="1"/>
  <c r="S540" i="1" l="1"/>
  <c r="T540" i="1" s="1"/>
  <c r="U540" i="1"/>
  <c r="H625" i="1"/>
  <c r="I625" i="1" s="1"/>
  <c r="J625" i="1" l="1"/>
  <c r="V540" i="1"/>
  <c r="X540" i="1" s="1"/>
  <c r="W540" i="1" l="1"/>
  <c r="P541" i="1" s="1"/>
  <c r="Q541" i="1" s="1"/>
  <c r="R541" i="1" s="1"/>
  <c r="K625" i="1"/>
  <c r="L625" i="1"/>
  <c r="S541" i="1" l="1"/>
  <c r="T541" i="1" s="1"/>
  <c r="U541" i="1"/>
  <c r="M625" i="1"/>
  <c r="N625" i="1" s="1"/>
  <c r="G626" i="1" s="1"/>
  <c r="O625" i="1"/>
  <c r="H626" i="1" l="1"/>
  <c r="I626" i="1" s="1"/>
  <c r="V541" i="1"/>
  <c r="X541" i="1" s="1"/>
  <c r="W541" i="1" l="1"/>
  <c r="P542" i="1" s="1"/>
  <c r="Q542" i="1" s="1"/>
  <c r="R542" i="1" s="1"/>
  <c r="J626" i="1"/>
  <c r="S542" i="1" l="1"/>
  <c r="T542" i="1" s="1"/>
  <c r="U542" i="1"/>
  <c r="K626" i="1"/>
  <c r="L626" i="1"/>
  <c r="M626" i="1" l="1"/>
  <c r="O626" i="1"/>
  <c r="V542" i="1"/>
  <c r="X542" i="1" s="1"/>
  <c r="N626" i="1" l="1"/>
  <c r="G627" i="1" s="1"/>
  <c r="H627" i="1" s="1"/>
  <c r="I627" i="1" s="1"/>
  <c r="W542" i="1"/>
  <c r="P543" i="1" s="1"/>
  <c r="Q543" i="1" s="1"/>
  <c r="R543" i="1" s="1"/>
  <c r="S543" i="1" l="1"/>
  <c r="T543" i="1" s="1"/>
  <c r="U543" i="1"/>
  <c r="J627" i="1"/>
  <c r="K627" i="1" l="1"/>
  <c r="L627" i="1"/>
  <c r="V543" i="1"/>
  <c r="X543" i="1" s="1"/>
  <c r="M627" i="1" l="1"/>
  <c r="W543" i="1"/>
  <c r="P544" i="1" s="1"/>
  <c r="Q544" i="1" s="1"/>
  <c r="R544" i="1" s="1"/>
  <c r="O627" i="1"/>
  <c r="S544" i="1" l="1"/>
  <c r="T544" i="1" s="1"/>
  <c r="U544" i="1"/>
  <c r="N627" i="1"/>
  <c r="G628" i="1" s="1"/>
  <c r="H628" i="1" s="1"/>
  <c r="I628" i="1" s="1"/>
  <c r="J628" i="1" l="1"/>
  <c r="V544" i="1"/>
  <c r="X544" i="1" s="1"/>
  <c r="W544" i="1" l="1"/>
  <c r="P545" i="1" s="1"/>
  <c r="Q545" i="1" s="1"/>
  <c r="R545" i="1" s="1"/>
  <c r="K628" i="1"/>
  <c r="O628" i="1" s="1"/>
  <c r="L628" i="1"/>
  <c r="S545" i="1" l="1"/>
  <c r="T545" i="1" s="1"/>
  <c r="U545" i="1"/>
  <c r="M628" i="1"/>
  <c r="N628" i="1" l="1"/>
  <c r="G629" i="1" s="1"/>
  <c r="H629" i="1" s="1"/>
  <c r="I629" i="1" s="1"/>
  <c r="V545" i="1"/>
  <c r="X545" i="1" s="1"/>
  <c r="J629" i="1" l="1"/>
  <c r="W545" i="1"/>
  <c r="P546" i="1" s="1"/>
  <c r="Q546" i="1" s="1"/>
  <c r="R546" i="1" s="1"/>
  <c r="S546" i="1" l="1"/>
  <c r="T546" i="1" s="1"/>
  <c r="U546" i="1"/>
  <c r="K629" i="1"/>
  <c r="O629" i="1" s="1"/>
  <c r="L629" i="1"/>
  <c r="V546" i="1" l="1"/>
  <c r="X546" i="1" s="1"/>
  <c r="M629" i="1"/>
  <c r="N629" i="1" l="1"/>
  <c r="G630" i="1" s="1"/>
  <c r="W546" i="1"/>
  <c r="P547" i="1" s="1"/>
  <c r="Q547" i="1" s="1"/>
  <c r="R547" i="1" s="1"/>
  <c r="S547" i="1" l="1"/>
  <c r="T547" i="1" s="1"/>
  <c r="U547" i="1"/>
  <c r="H630" i="1"/>
  <c r="I630" i="1" s="1"/>
  <c r="V547" i="1" l="1"/>
  <c r="X547" i="1" s="1"/>
  <c r="J630" i="1"/>
  <c r="W547" i="1" l="1"/>
  <c r="P548" i="1" s="1"/>
  <c r="Q548" i="1" s="1"/>
  <c r="R548" i="1" s="1"/>
  <c r="K630" i="1"/>
  <c r="O630" i="1" s="1"/>
  <c r="L630" i="1"/>
  <c r="S548" i="1" l="1"/>
  <c r="T548" i="1" s="1"/>
  <c r="U548" i="1"/>
  <c r="M630" i="1"/>
  <c r="N630" i="1" l="1"/>
  <c r="G631" i="1" s="1"/>
  <c r="H631" i="1" s="1"/>
  <c r="I631" i="1" s="1"/>
  <c r="V548" i="1"/>
  <c r="X548" i="1" s="1"/>
  <c r="W548" i="1" l="1"/>
  <c r="P549" i="1" s="1"/>
  <c r="Q549" i="1" s="1"/>
  <c r="R549" i="1" s="1"/>
  <c r="J631" i="1"/>
  <c r="S549" i="1" l="1"/>
  <c r="T549" i="1" s="1"/>
  <c r="U549" i="1"/>
  <c r="K631" i="1"/>
  <c r="O631" i="1" s="1"/>
  <c r="L631" i="1"/>
  <c r="M631" i="1" l="1"/>
  <c r="N631" i="1" s="1"/>
  <c r="G632" i="1" s="1"/>
  <c r="V549" i="1"/>
  <c r="X549" i="1" s="1"/>
  <c r="H632" i="1" l="1"/>
  <c r="I632" i="1" s="1"/>
  <c r="W549" i="1"/>
  <c r="P550" i="1" s="1"/>
  <c r="Q550" i="1" s="1"/>
  <c r="R550" i="1" s="1"/>
  <c r="S550" i="1" l="1"/>
  <c r="T550" i="1" s="1"/>
  <c r="U550" i="1"/>
  <c r="J632" i="1"/>
  <c r="K632" i="1" l="1"/>
  <c r="O632" i="1" s="1"/>
  <c r="L632" i="1"/>
  <c r="V550" i="1"/>
  <c r="X550" i="1" s="1"/>
  <c r="M632" i="1" l="1"/>
  <c r="W550" i="1"/>
  <c r="P551" i="1" s="1"/>
  <c r="Q551" i="1" s="1"/>
  <c r="R551" i="1" s="1"/>
  <c r="S551" i="1" l="1"/>
  <c r="T551" i="1" s="1"/>
  <c r="U551" i="1"/>
  <c r="N632" i="1"/>
  <c r="G633" i="1" s="1"/>
  <c r="H633" i="1" l="1"/>
  <c r="I633" i="1" s="1"/>
  <c r="V551" i="1"/>
  <c r="X551" i="1" s="1"/>
  <c r="W551" i="1" l="1"/>
  <c r="P552" i="1" s="1"/>
  <c r="Q552" i="1" s="1"/>
  <c r="R552" i="1" s="1"/>
  <c r="J633" i="1"/>
  <c r="S552" i="1" l="1"/>
  <c r="T552" i="1" s="1"/>
  <c r="U552" i="1"/>
  <c r="K633" i="1"/>
  <c r="O633" i="1" s="1"/>
  <c r="L633" i="1"/>
  <c r="M633" i="1" l="1"/>
  <c r="V552" i="1"/>
  <c r="X552" i="1" s="1"/>
  <c r="W552" i="1" l="1"/>
  <c r="P553" i="1" s="1"/>
  <c r="Q553" i="1" s="1"/>
  <c r="R553" i="1" s="1"/>
  <c r="N633" i="1"/>
  <c r="G634" i="1" s="1"/>
  <c r="S553" i="1" l="1"/>
  <c r="T553" i="1" s="1"/>
  <c r="U553" i="1"/>
  <c r="H634" i="1"/>
  <c r="I634" i="1" s="1"/>
  <c r="J634" i="1" l="1"/>
  <c r="V553" i="1"/>
  <c r="X553" i="1" s="1"/>
  <c r="W553" i="1" l="1"/>
  <c r="P554" i="1" s="1"/>
  <c r="Q554" i="1" s="1"/>
  <c r="R554" i="1" s="1"/>
  <c r="L634" i="1"/>
  <c r="K634" i="1"/>
  <c r="O634" i="1" s="1"/>
  <c r="S554" i="1" l="1"/>
  <c r="T554" i="1" s="1"/>
  <c r="U554" i="1"/>
  <c r="M634" i="1"/>
  <c r="N634" i="1" s="1"/>
  <c r="G635" i="1" s="1"/>
  <c r="H635" i="1" l="1"/>
  <c r="I635" i="1" s="1"/>
  <c r="V554" i="1"/>
  <c r="X554" i="1" s="1"/>
  <c r="J635" i="1" l="1"/>
  <c r="W554" i="1"/>
  <c r="P555" i="1" s="1"/>
  <c r="Q555" i="1" s="1"/>
  <c r="R555" i="1" s="1"/>
  <c r="S555" i="1" l="1"/>
  <c r="T555" i="1" s="1"/>
  <c r="U555" i="1"/>
  <c r="K635" i="1"/>
  <c r="O635" i="1" s="1"/>
  <c r="L635" i="1"/>
  <c r="M635" i="1" l="1"/>
  <c r="V555" i="1"/>
  <c r="X555" i="1" s="1"/>
  <c r="W555" i="1" l="1"/>
  <c r="P556" i="1" s="1"/>
  <c r="Q556" i="1" s="1"/>
  <c r="R556" i="1" s="1"/>
  <c r="N635" i="1"/>
  <c r="G636" i="1" s="1"/>
  <c r="S556" i="1" l="1"/>
  <c r="T556" i="1" s="1"/>
  <c r="U556" i="1"/>
  <c r="H636" i="1"/>
  <c r="I636" i="1" s="1"/>
  <c r="J636" i="1" l="1"/>
  <c r="V556" i="1"/>
  <c r="X556" i="1" s="1"/>
  <c r="W556" i="1" l="1"/>
  <c r="P557" i="1" s="1"/>
  <c r="Q557" i="1" s="1"/>
  <c r="R557" i="1" s="1"/>
  <c r="K636" i="1"/>
  <c r="O636" i="1" s="1"/>
  <c r="L636" i="1"/>
  <c r="S557" i="1" l="1"/>
  <c r="T557" i="1" s="1"/>
  <c r="U557" i="1"/>
  <c r="M636" i="1"/>
  <c r="N636" i="1" s="1"/>
  <c r="G637" i="1" s="1"/>
  <c r="H637" i="1" l="1"/>
  <c r="I637" i="1" s="1"/>
  <c r="V557" i="1"/>
  <c r="X557" i="1" s="1"/>
  <c r="W557" i="1" l="1"/>
  <c r="P558" i="1" s="1"/>
  <c r="Q558" i="1" s="1"/>
  <c r="R558" i="1" s="1"/>
  <c r="J637" i="1"/>
  <c r="S558" i="1" l="1"/>
  <c r="T558" i="1" s="1"/>
  <c r="U558" i="1"/>
  <c r="L637" i="1"/>
  <c r="K637" i="1"/>
  <c r="O637" i="1" s="1"/>
  <c r="M637" i="1" l="1"/>
  <c r="N637" i="1" s="1"/>
  <c r="G638" i="1" s="1"/>
  <c r="V558" i="1"/>
  <c r="X558" i="1" s="1"/>
  <c r="W558" i="1" l="1"/>
  <c r="P559" i="1" s="1"/>
  <c r="Q559" i="1" s="1"/>
  <c r="R559" i="1" s="1"/>
  <c r="H638" i="1"/>
  <c r="I638" i="1" s="1"/>
  <c r="S559" i="1" l="1"/>
  <c r="T559" i="1" s="1"/>
  <c r="U559" i="1"/>
  <c r="J638" i="1"/>
  <c r="K638" i="1" l="1"/>
  <c r="O638" i="1" s="1"/>
  <c r="L638" i="1"/>
  <c r="V559" i="1"/>
  <c r="X559" i="1" s="1"/>
  <c r="M638" i="1" l="1"/>
  <c r="N638" i="1" s="1"/>
  <c r="G639" i="1" s="1"/>
  <c r="H639" i="1" s="1"/>
  <c r="I639" i="1" s="1"/>
  <c r="W559" i="1"/>
  <c r="P560" i="1" s="1"/>
  <c r="Q560" i="1" s="1"/>
  <c r="R560" i="1" s="1"/>
  <c r="S560" i="1" l="1"/>
  <c r="T560" i="1" s="1"/>
  <c r="U560" i="1"/>
  <c r="J639" i="1"/>
  <c r="K639" i="1" l="1"/>
  <c r="O639" i="1" s="1"/>
  <c r="L639" i="1"/>
  <c r="V560" i="1"/>
  <c r="X560" i="1" s="1"/>
  <c r="M639" i="1" l="1"/>
  <c r="W560" i="1"/>
  <c r="P561" i="1" s="1"/>
  <c r="Q561" i="1" s="1"/>
  <c r="R561" i="1" s="1"/>
  <c r="S561" i="1" l="1"/>
  <c r="T561" i="1" s="1"/>
  <c r="U561" i="1"/>
  <c r="N639" i="1"/>
  <c r="G640" i="1" s="1"/>
  <c r="V561" i="1" l="1"/>
  <c r="H640" i="1"/>
  <c r="I640" i="1" s="1"/>
  <c r="X561" i="1" l="1"/>
  <c r="W561" i="1"/>
  <c r="P562" i="1" s="1"/>
  <c r="Q562" i="1" s="1"/>
  <c r="R562" i="1" s="1"/>
  <c r="J640" i="1"/>
  <c r="S562" i="1" l="1"/>
  <c r="T562" i="1" s="1"/>
  <c r="U562" i="1"/>
  <c r="K640" i="1"/>
  <c r="O640" i="1" s="1"/>
  <c r="L640" i="1"/>
  <c r="M640" i="1" l="1"/>
  <c r="V562" i="1"/>
  <c r="X562" i="1" s="1"/>
  <c r="N640" i="1" l="1"/>
  <c r="G641" i="1" s="1"/>
  <c r="W562" i="1"/>
  <c r="P563" i="1" s="1"/>
  <c r="Q563" i="1" s="1"/>
  <c r="R563" i="1" s="1"/>
  <c r="S563" i="1" l="1"/>
  <c r="T563" i="1" s="1"/>
  <c r="U563" i="1"/>
  <c r="H641" i="1"/>
  <c r="I641" i="1" s="1"/>
  <c r="V563" i="1" l="1"/>
  <c r="X563" i="1" s="1"/>
  <c r="J641" i="1"/>
  <c r="W563" i="1" l="1"/>
  <c r="P564" i="1" s="1"/>
  <c r="Q564" i="1" s="1"/>
  <c r="R564" i="1" s="1"/>
  <c r="K641" i="1"/>
  <c r="L641" i="1"/>
  <c r="S564" i="1" l="1"/>
  <c r="T564" i="1" s="1"/>
  <c r="U564" i="1"/>
  <c r="M641" i="1"/>
  <c r="N641" i="1" s="1"/>
  <c r="G642" i="1" s="1"/>
  <c r="H642" i="1" s="1"/>
  <c r="I642" i="1" s="1"/>
  <c r="O641" i="1"/>
  <c r="J642" i="1" l="1"/>
  <c r="V564" i="1"/>
  <c r="X564" i="1" s="1"/>
  <c r="W564" i="1" l="1"/>
  <c r="P565" i="1" s="1"/>
  <c r="Q565" i="1" s="1"/>
  <c r="R565" i="1" s="1"/>
  <c r="L642" i="1"/>
  <c r="K642" i="1"/>
  <c r="S565" i="1" l="1"/>
  <c r="T565" i="1" s="1"/>
  <c r="U565" i="1"/>
  <c r="M642" i="1"/>
  <c r="O642" i="1"/>
  <c r="N642" i="1" l="1"/>
  <c r="G643" i="1" s="1"/>
  <c r="H643" i="1" s="1"/>
  <c r="I643" i="1" s="1"/>
  <c r="V565" i="1"/>
  <c r="X565" i="1" s="1"/>
  <c r="J643" i="1" l="1"/>
  <c r="W565" i="1"/>
  <c r="P566" i="1" s="1"/>
  <c r="Q566" i="1" s="1"/>
  <c r="R566" i="1" s="1"/>
  <c r="S566" i="1" l="1"/>
  <c r="T566" i="1" s="1"/>
  <c r="U566" i="1"/>
  <c r="K643" i="1"/>
  <c r="L643" i="1"/>
  <c r="M643" i="1" l="1"/>
  <c r="O643" i="1"/>
  <c r="V566" i="1"/>
  <c r="X566" i="1" s="1"/>
  <c r="W566" i="1" l="1"/>
  <c r="P567" i="1" s="1"/>
  <c r="Q567" i="1" s="1"/>
  <c r="R567" i="1" s="1"/>
  <c r="N643" i="1"/>
  <c r="G644" i="1" s="1"/>
  <c r="H644" i="1" s="1"/>
  <c r="I644" i="1" s="1"/>
  <c r="S567" i="1" l="1"/>
  <c r="T567" i="1" s="1"/>
  <c r="U567" i="1"/>
  <c r="J644" i="1"/>
  <c r="K644" i="1" l="1"/>
  <c r="O644" i="1" s="1"/>
  <c r="L644" i="1"/>
  <c r="V567" i="1"/>
  <c r="X567" i="1" s="1"/>
  <c r="W567" i="1" l="1"/>
  <c r="P568" i="1" s="1"/>
  <c r="Q568" i="1" s="1"/>
  <c r="R568" i="1" s="1"/>
  <c r="M644" i="1"/>
  <c r="S568" i="1" l="1"/>
  <c r="T568" i="1" s="1"/>
  <c r="U568" i="1"/>
  <c r="N644" i="1"/>
  <c r="G645" i="1" s="1"/>
  <c r="H645" i="1" l="1"/>
  <c r="I645" i="1" s="1"/>
  <c r="V568" i="1"/>
  <c r="X568" i="1" s="1"/>
  <c r="J645" i="1" l="1"/>
  <c r="W568" i="1"/>
  <c r="P569" i="1" s="1"/>
  <c r="Q569" i="1" s="1"/>
  <c r="R569" i="1" s="1"/>
  <c r="S569" i="1" l="1"/>
  <c r="T569" i="1" s="1"/>
  <c r="U569" i="1"/>
  <c r="K645" i="1"/>
  <c r="O645" i="1" s="1"/>
  <c r="L645" i="1"/>
  <c r="M645" i="1" l="1"/>
  <c r="V569" i="1"/>
  <c r="X569" i="1" s="1"/>
  <c r="W569" i="1" l="1"/>
  <c r="P570" i="1" s="1"/>
  <c r="Q570" i="1" s="1"/>
  <c r="R570" i="1" s="1"/>
  <c r="N645" i="1"/>
  <c r="G646" i="1" s="1"/>
  <c r="H646" i="1" s="1"/>
  <c r="I646" i="1" s="1"/>
  <c r="S570" i="1" l="1"/>
  <c r="T570" i="1" s="1"/>
  <c r="U570" i="1"/>
  <c r="J646" i="1"/>
  <c r="K646" i="1" l="1"/>
  <c r="O646" i="1" s="1"/>
  <c r="L646" i="1"/>
  <c r="V570" i="1"/>
  <c r="X570" i="1" s="1"/>
  <c r="M646" i="1" l="1"/>
  <c r="W570" i="1"/>
  <c r="P571" i="1" s="1"/>
  <c r="Q571" i="1" s="1"/>
  <c r="R571" i="1" s="1"/>
  <c r="S571" i="1" l="1"/>
  <c r="T571" i="1" s="1"/>
  <c r="U571" i="1"/>
  <c r="N646" i="1"/>
  <c r="G647" i="1" s="1"/>
  <c r="H647" i="1" l="1"/>
  <c r="I647" i="1" s="1"/>
  <c r="V571" i="1"/>
  <c r="X571" i="1" s="1"/>
  <c r="W571" i="1" l="1"/>
  <c r="P572" i="1" s="1"/>
  <c r="Q572" i="1" s="1"/>
  <c r="R572" i="1" s="1"/>
  <c r="J647" i="1"/>
  <c r="S572" i="1" l="1"/>
  <c r="T572" i="1" s="1"/>
  <c r="U572" i="1"/>
  <c r="K647" i="1"/>
  <c r="L647" i="1"/>
  <c r="M647" i="1" l="1"/>
  <c r="N647" i="1" s="1"/>
  <c r="G648" i="1" s="1"/>
  <c r="H648" i="1" s="1"/>
  <c r="I648" i="1" s="1"/>
  <c r="V572" i="1"/>
  <c r="X572" i="1" s="1"/>
  <c r="O647" i="1"/>
  <c r="J648" i="1" l="1"/>
  <c r="W572" i="1"/>
  <c r="P573" i="1" s="1"/>
  <c r="Q573" i="1" s="1"/>
  <c r="R573" i="1" s="1"/>
  <c r="S573" i="1" l="1"/>
  <c r="T573" i="1" s="1"/>
  <c r="U573" i="1"/>
  <c r="K648" i="1"/>
  <c r="O648" i="1" s="1"/>
  <c r="L648" i="1"/>
  <c r="V573" i="1" l="1"/>
  <c r="M648" i="1"/>
  <c r="X573" i="1" l="1"/>
  <c r="W573" i="1"/>
  <c r="P574" i="1" s="1"/>
  <c r="Q574" i="1" s="1"/>
  <c r="R574" i="1" s="1"/>
  <c r="N648" i="1"/>
  <c r="G649" i="1" s="1"/>
  <c r="H649" i="1" s="1"/>
  <c r="I649" i="1" s="1"/>
  <c r="S574" i="1" l="1"/>
  <c r="T574" i="1" s="1"/>
  <c r="U574" i="1"/>
  <c r="J649" i="1"/>
  <c r="L649" i="1" l="1"/>
  <c r="K649" i="1"/>
  <c r="V574" i="1"/>
  <c r="X574" i="1" s="1"/>
  <c r="M649" i="1" l="1"/>
  <c r="N649" i="1" s="1"/>
  <c r="G650" i="1" s="1"/>
  <c r="O649" i="1"/>
  <c r="W574" i="1"/>
  <c r="P575" i="1" s="1"/>
  <c r="Q575" i="1" s="1"/>
  <c r="R575" i="1" s="1"/>
  <c r="S575" i="1" l="1"/>
  <c r="T575" i="1" s="1"/>
  <c r="U575" i="1"/>
  <c r="H650" i="1"/>
  <c r="I650" i="1" s="1"/>
  <c r="J650" i="1" l="1"/>
  <c r="V575" i="1"/>
  <c r="X575" i="1" s="1"/>
  <c r="W575" i="1" l="1"/>
  <c r="P576" i="1" s="1"/>
  <c r="Q576" i="1" s="1"/>
  <c r="R576" i="1" s="1"/>
  <c r="K650" i="1"/>
  <c r="O650" i="1" s="1"/>
  <c r="L650" i="1"/>
  <c r="S576" i="1" l="1"/>
  <c r="T576" i="1" s="1"/>
  <c r="U576" i="1"/>
  <c r="M650" i="1"/>
  <c r="N650" i="1" l="1"/>
  <c r="G651" i="1" s="1"/>
  <c r="V576" i="1"/>
  <c r="X576" i="1" s="1"/>
  <c r="W576" i="1" l="1"/>
  <c r="P577" i="1" s="1"/>
  <c r="Q577" i="1" s="1"/>
  <c r="R577" i="1" s="1"/>
  <c r="H651" i="1"/>
  <c r="I651" i="1" s="1"/>
  <c r="S577" i="1" l="1"/>
  <c r="T577" i="1" s="1"/>
  <c r="U577" i="1"/>
  <c r="J651" i="1"/>
  <c r="K651" i="1" l="1"/>
  <c r="O651" i="1" s="1"/>
  <c r="L651" i="1"/>
  <c r="V577" i="1"/>
  <c r="X577" i="1" s="1"/>
  <c r="M651" i="1" l="1"/>
  <c r="N651" i="1" s="1"/>
  <c r="G652" i="1" s="1"/>
  <c r="H652" i="1" s="1"/>
  <c r="I652" i="1" s="1"/>
  <c r="W577" i="1"/>
  <c r="P578" i="1" s="1"/>
  <c r="Q578" i="1" s="1"/>
  <c r="R578" i="1" s="1"/>
  <c r="S578" i="1" l="1"/>
  <c r="T578" i="1" s="1"/>
  <c r="U578" i="1"/>
  <c r="J652" i="1"/>
  <c r="K652" i="1" l="1"/>
  <c r="L652" i="1"/>
  <c r="V578" i="1"/>
  <c r="X578" i="1" s="1"/>
  <c r="M652" i="1" l="1"/>
  <c r="W578" i="1"/>
  <c r="P579" i="1" s="1"/>
  <c r="Q579" i="1" s="1"/>
  <c r="R579" i="1" s="1"/>
  <c r="O652" i="1"/>
  <c r="S579" i="1" l="1"/>
  <c r="T579" i="1" s="1"/>
  <c r="U579" i="1"/>
  <c r="N652" i="1"/>
  <c r="G653" i="1" s="1"/>
  <c r="H653" i="1" s="1"/>
  <c r="I653" i="1" s="1"/>
  <c r="J653" i="1" l="1"/>
  <c r="V579" i="1"/>
  <c r="X579" i="1" s="1"/>
  <c r="W579" i="1" l="1"/>
  <c r="P580" i="1" s="1"/>
  <c r="Q580" i="1" s="1"/>
  <c r="R580" i="1" s="1"/>
  <c r="K653" i="1"/>
  <c r="L653" i="1"/>
  <c r="S580" i="1" l="1"/>
  <c r="T580" i="1" s="1"/>
  <c r="U580" i="1"/>
  <c r="M653" i="1"/>
  <c r="N653" i="1" s="1"/>
  <c r="G654" i="1" s="1"/>
  <c r="O653" i="1"/>
  <c r="H654" i="1" l="1"/>
  <c r="I654" i="1" s="1"/>
  <c r="V580" i="1"/>
  <c r="X580" i="1" s="1"/>
  <c r="W580" i="1" l="1"/>
  <c r="P581" i="1" s="1"/>
  <c r="Q581" i="1" s="1"/>
  <c r="R581" i="1" s="1"/>
  <c r="J654" i="1"/>
  <c r="S581" i="1" l="1"/>
  <c r="T581" i="1" s="1"/>
  <c r="U581" i="1"/>
  <c r="K654" i="1"/>
  <c r="L654" i="1"/>
  <c r="M654" i="1" l="1"/>
  <c r="N654" i="1" s="1"/>
  <c r="G655" i="1" s="1"/>
  <c r="H655" i="1" s="1"/>
  <c r="I655" i="1" s="1"/>
  <c r="O654" i="1"/>
  <c r="V581" i="1"/>
  <c r="X581" i="1" s="1"/>
  <c r="J655" i="1" l="1"/>
  <c r="W581" i="1"/>
  <c r="P582" i="1" s="1"/>
  <c r="Q582" i="1" s="1"/>
  <c r="R582" i="1" s="1"/>
  <c r="S582" i="1" l="1"/>
  <c r="T582" i="1" s="1"/>
  <c r="U582" i="1"/>
  <c r="K655" i="1"/>
  <c r="O655" i="1" s="1"/>
  <c r="L655" i="1"/>
  <c r="V582" i="1" l="1"/>
  <c r="M655" i="1"/>
  <c r="X582" i="1" l="1"/>
  <c r="W582" i="1"/>
  <c r="P583" i="1" s="1"/>
  <c r="Q583" i="1" s="1"/>
  <c r="R583" i="1" s="1"/>
  <c r="N655" i="1"/>
  <c r="G656" i="1" s="1"/>
  <c r="S583" i="1" l="1"/>
  <c r="T583" i="1" s="1"/>
  <c r="U583" i="1"/>
  <c r="H656" i="1"/>
  <c r="I656" i="1" s="1"/>
  <c r="J656" i="1" l="1"/>
  <c r="V583" i="1"/>
  <c r="X583" i="1" s="1"/>
  <c r="W583" i="1" l="1"/>
  <c r="P584" i="1" s="1"/>
  <c r="Q584" i="1" s="1"/>
  <c r="R584" i="1" s="1"/>
  <c r="K656" i="1"/>
  <c r="O656" i="1" s="1"/>
  <c r="L656" i="1"/>
  <c r="S584" i="1" l="1"/>
  <c r="T584" i="1" s="1"/>
  <c r="U584" i="1"/>
  <c r="M656" i="1"/>
  <c r="N656" i="1" l="1"/>
  <c r="G657" i="1" s="1"/>
  <c r="V584" i="1"/>
  <c r="X584" i="1" s="1"/>
  <c r="W584" i="1" l="1"/>
  <c r="P585" i="1" s="1"/>
  <c r="Q585" i="1" s="1"/>
  <c r="R585" i="1" s="1"/>
  <c r="H657" i="1"/>
  <c r="I657" i="1" s="1"/>
  <c r="S585" i="1" l="1"/>
  <c r="T585" i="1" s="1"/>
  <c r="U585" i="1"/>
  <c r="J657" i="1"/>
  <c r="V585" i="1" l="1"/>
  <c r="X585" i="1" s="1"/>
  <c r="K657" i="1"/>
  <c r="L657" i="1"/>
  <c r="M657" i="1" l="1"/>
  <c r="N657" i="1" s="1"/>
  <c r="G658" i="1" s="1"/>
  <c r="W585" i="1"/>
  <c r="P586" i="1" s="1"/>
  <c r="Q586" i="1" s="1"/>
  <c r="R586" i="1" s="1"/>
  <c r="O657" i="1"/>
  <c r="S586" i="1" l="1"/>
  <c r="T586" i="1" s="1"/>
  <c r="U586" i="1"/>
  <c r="H658" i="1"/>
  <c r="I658" i="1" s="1"/>
  <c r="J658" i="1" l="1"/>
  <c r="V586" i="1"/>
  <c r="X586" i="1" s="1"/>
  <c r="W586" i="1" l="1"/>
  <c r="P587" i="1" s="1"/>
  <c r="Q587" i="1" s="1"/>
  <c r="R587" i="1" s="1"/>
  <c r="K658" i="1"/>
  <c r="O658" i="1" s="1"/>
  <c r="L658" i="1"/>
  <c r="S587" i="1" l="1"/>
  <c r="T587" i="1" s="1"/>
  <c r="U587" i="1"/>
  <c r="M658" i="1"/>
  <c r="N658" i="1" l="1"/>
  <c r="G659" i="1" s="1"/>
  <c r="H659" i="1" s="1"/>
  <c r="I659" i="1" s="1"/>
  <c r="V587" i="1"/>
  <c r="X587" i="1" s="1"/>
  <c r="J659" i="1" l="1"/>
  <c r="W587" i="1"/>
  <c r="P588" i="1" s="1"/>
  <c r="Q588" i="1" s="1"/>
  <c r="R588" i="1" s="1"/>
  <c r="S588" i="1" l="1"/>
  <c r="T588" i="1" s="1"/>
  <c r="U588" i="1"/>
  <c r="K659" i="1"/>
  <c r="O659" i="1" s="1"/>
  <c r="L659" i="1"/>
  <c r="V588" i="1" l="1"/>
  <c r="X588" i="1" s="1"/>
  <c r="M659" i="1"/>
  <c r="W588" i="1" l="1"/>
  <c r="P589" i="1" s="1"/>
  <c r="Q589" i="1" s="1"/>
  <c r="R589" i="1" s="1"/>
  <c r="N659" i="1"/>
  <c r="G660" i="1" s="1"/>
  <c r="S589" i="1" l="1"/>
  <c r="T589" i="1" s="1"/>
  <c r="U589" i="1"/>
  <c r="H660" i="1"/>
  <c r="I660" i="1" s="1"/>
  <c r="J660" i="1" l="1"/>
  <c r="V589" i="1"/>
  <c r="X589" i="1" s="1"/>
  <c r="W589" i="1" l="1"/>
  <c r="P590" i="1" s="1"/>
  <c r="Q590" i="1" s="1"/>
  <c r="R590" i="1" s="1"/>
  <c r="K660" i="1"/>
  <c r="L660" i="1"/>
  <c r="S590" i="1" l="1"/>
  <c r="T590" i="1" s="1"/>
  <c r="U590" i="1"/>
  <c r="M660" i="1"/>
  <c r="N660" i="1" s="1"/>
  <c r="G661" i="1" s="1"/>
  <c r="O660" i="1"/>
  <c r="H661" i="1" l="1"/>
  <c r="I661" i="1" s="1"/>
  <c r="V590" i="1"/>
  <c r="X590" i="1" s="1"/>
  <c r="W590" i="1" l="1"/>
  <c r="P591" i="1" s="1"/>
  <c r="Q591" i="1" s="1"/>
  <c r="R591" i="1" s="1"/>
  <c r="J661" i="1"/>
  <c r="S591" i="1" l="1"/>
  <c r="T591" i="1" s="1"/>
  <c r="U591" i="1"/>
  <c r="K661" i="1"/>
  <c r="O661" i="1" s="1"/>
  <c r="L661" i="1"/>
  <c r="M661" i="1" l="1"/>
  <c r="V591" i="1"/>
  <c r="X591" i="1" s="1"/>
  <c r="N661" i="1" l="1"/>
  <c r="G662" i="1" s="1"/>
  <c r="W591" i="1"/>
  <c r="P592" i="1" s="1"/>
  <c r="Q592" i="1" s="1"/>
  <c r="R592" i="1" s="1"/>
  <c r="S592" i="1" l="1"/>
  <c r="T592" i="1" s="1"/>
  <c r="U592" i="1"/>
  <c r="H662" i="1"/>
  <c r="I662" i="1" s="1"/>
  <c r="J662" i="1" l="1"/>
  <c r="V592" i="1"/>
  <c r="X592" i="1" s="1"/>
  <c r="W592" i="1" l="1"/>
  <c r="P593" i="1" s="1"/>
  <c r="Q593" i="1" s="1"/>
  <c r="R593" i="1" s="1"/>
  <c r="K662" i="1"/>
  <c r="L662" i="1"/>
  <c r="S593" i="1" l="1"/>
  <c r="T593" i="1" s="1"/>
  <c r="U593" i="1"/>
  <c r="M662" i="1"/>
  <c r="N662" i="1" s="1"/>
  <c r="G663" i="1" s="1"/>
  <c r="O662" i="1"/>
  <c r="V593" i="1" l="1"/>
  <c r="X593" i="1" s="1"/>
  <c r="H663" i="1"/>
  <c r="I663" i="1" s="1"/>
  <c r="W593" i="1" l="1"/>
  <c r="P594" i="1" s="1"/>
  <c r="Q594" i="1" s="1"/>
  <c r="R594" i="1" s="1"/>
  <c r="J663" i="1"/>
  <c r="S594" i="1" l="1"/>
  <c r="T594" i="1" s="1"/>
  <c r="U594" i="1"/>
  <c r="K663" i="1"/>
  <c r="L663" i="1"/>
  <c r="M663" i="1" l="1"/>
  <c r="O663" i="1"/>
  <c r="V594" i="1"/>
  <c r="X594" i="1" s="1"/>
  <c r="N663" i="1" l="1"/>
  <c r="G664" i="1" s="1"/>
  <c r="W594" i="1"/>
  <c r="P595" i="1" s="1"/>
  <c r="Q595" i="1" s="1"/>
  <c r="R595" i="1" s="1"/>
  <c r="S595" i="1" l="1"/>
  <c r="T595" i="1" s="1"/>
  <c r="U595" i="1"/>
  <c r="H664" i="1"/>
  <c r="I664" i="1" s="1"/>
  <c r="J664" i="1" l="1"/>
  <c r="V595" i="1"/>
  <c r="X595" i="1" s="1"/>
  <c r="W595" i="1" l="1"/>
  <c r="P596" i="1" s="1"/>
  <c r="Q596" i="1" s="1"/>
  <c r="R596" i="1" s="1"/>
  <c r="K664" i="1"/>
  <c r="O664" i="1" s="1"/>
  <c r="L664" i="1"/>
  <c r="S596" i="1" l="1"/>
  <c r="T596" i="1" s="1"/>
  <c r="U596" i="1"/>
  <c r="M664" i="1"/>
  <c r="N664" i="1" l="1"/>
  <c r="G665" i="1" s="1"/>
  <c r="V596" i="1"/>
  <c r="X596" i="1" s="1"/>
  <c r="W596" i="1" l="1"/>
  <c r="P597" i="1" s="1"/>
  <c r="Q597" i="1" s="1"/>
  <c r="R597" i="1" s="1"/>
  <c r="H665" i="1"/>
  <c r="I665" i="1" s="1"/>
  <c r="S597" i="1" l="1"/>
  <c r="T597" i="1" s="1"/>
  <c r="U597" i="1"/>
  <c r="J665" i="1"/>
  <c r="V597" i="1" l="1"/>
  <c r="K665" i="1"/>
  <c r="L665" i="1"/>
  <c r="M665" i="1" l="1"/>
  <c r="N665" i="1" s="1"/>
  <c r="G666" i="1" s="1"/>
  <c r="H666" i="1" s="1"/>
  <c r="I666" i="1" s="1"/>
  <c r="X597" i="1"/>
  <c r="W597" i="1"/>
  <c r="P598" i="1" s="1"/>
  <c r="Q598" i="1" s="1"/>
  <c r="R598" i="1" s="1"/>
  <c r="O665" i="1"/>
  <c r="S598" i="1" l="1"/>
  <c r="T598" i="1" s="1"/>
  <c r="U598" i="1"/>
  <c r="J666" i="1"/>
  <c r="V598" i="1" l="1"/>
  <c r="X598" i="1" s="1"/>
  <c r="L666" i="1"/>
  <c r="K666" i="1"/>
  <c r="W598" i="1" l="1"/>
  <c r="P599" i="1" s="1"/>
  <c r="Q599" i="1" s="1"/>
  <c r="R599" i="1" s="1"/>
  <c r="M666" i="1"/>
  <c r="O666" i="1"/>
  <c r="S599" i="1" l="1"/>
  <c r="T599" i="1" s="1"/>
  <c r="U599" i="1"/>
  <c r="N666" i="1"/>
  <c r="G667" i="1" s="1"/>
  <c r="H667" i="1" l="1"/>
  <c r="I667" i="1" s="1"/>
  <c r="V599" i="1"/>
  <c r="X599" i="1" s="1"/>
  <c r="W599" i="1" l="1"/>
  <c r="P600" i="1" s="1"/>
  <c r="Q600" i="1" s="1"/>
  <c r="R600" i="1" s="1"/>
  <c r="J667" i="1"/>
  <c r="S600" i="1" l="1"/>
  <c r="T600" i="1" s="1"/>
  <c r="U600" i="1"/>
  <c r="K667" i="1"/>
  <c r="O667" i="1" s="1"/>
  <c r="L667" i="1"/>
  <c r="M667" i="1" l="1"/>
  <c r="V600" i="1"/>
  <c r="X600" i="1" s="1"/>
  <c r="W600" i="1" l="1"/>
  <c r="P601" i="1" s="1"/>
  <c r="Q601" i="1" s="1"/>
  <c r="R601" i="1" s="1"/>
  <c r="N667" i="1"/>
  <c r="G668" i="1" s="1"/>
  <c r="S601" i="1" l="1"/>
  <c r="T601" i="1" s="1"/>
  <c r="U601" i="1"/>
  <c r="H668" i="1"/>
  <c r="I668" i="1" s="1"/>
  <c r="J668" i="1" l="1"/>
  <c r="V601" i="1"/>
  <c r="X601" i="1" s="1"/>
  <c r="W601" i="1" l="1"/>
  <c r="P602" i="1" s="1"/>
  <c r="Q602" i="1" s="1"/>
  <c r="R602" i="1" s="1"/>
  <c r="K668" i="1"/>
  <c r="O668" i="1" s="1"/>
  <c r="L668" i="1"/>
  <c r="S602" i="1" l="1"/>
  <c r="T602" i="1" s="1"/>
  <c r="U602" i="1"/>
  <c r="M668" i="1"/>
  <c r="N668" i="1" s="1"/>
  <c r="G669" i="1" s="1"/>
  <c r="H669" i="1" s="1"/>
  <c r="I669" i="1" s="1"/>
  <c r="J669" i="1" l="1"/>
  <c r="V602" i="1"/>
  <c r="X602" i="1" s="1"/>
  <c r="K669" i="1" l="1"/>
  <c r="O669" i="1" s="1"/>
  <c r="L669" i="1"/>
  <c r="W602" i="1"/>
  <c r="P603" i="1" s="1"/>
  <c r="Q603" i="1" s="1"/>
  <c r="R603" i="1" s="1"/>
  <c r="S603" i="1" l="1"/>
  <c r="T603" i="1" s="1"/>
  <c r="U603" i="1"/>
  <c r="M669" i="1"/>
  <c r="N669" i="1" l="1"/>
  <c r="G670" i="1" s="1"/>
  <c r="H670" i="1" s="1"/>
  <c r="I670" i="1" s="1"/>
  <c r="V603" i="1"/>
  <c r="X603" i="1" s="1"/>
  <c r="J670" i="1" l="1"/>
  <c r="W603" i="1"/>
  <c r="P604" i="1" s="1"/>
  <c r="Q604" i="1" s="1"/>
  <c r="R604" i="1" s="1"/>
  <c r="S604" i="1" l="1"/>
  <c r="T604" i="1" s="1"/>
  <c r="U604" i="1"/>
  <c r="K670" i="1"/>
  <c r="L670" i="1"/>
  <c r="V604" i="1" l="1"/>
  <c r="X604" i="1" s="1"/>
  <c r="M670" i="1"/>
  <c r="O670" i="1"/>
  <c r="W604" i="1" l="1"/>
  <c r="P605" i="1" s="1"/>
  <c r="Q605" i="1" s="1"/>
  <c r="R605" i="1" s="1"/>
  <c r="N670" i="1"/>
  <c r="G671" i="1" s="1"/>
  <c r="H671" i="1" s="1"/>
  <c r="I671" i="1" s="1"/>
  <c r="S605" i="1" l="1"/>
  <c r="T605" i="1" s="1"/>
  <c r="U605" i="1"/>
  <c r="J671" i="1"/>
  <c r="K671" i="1" l="1"/>
  <c r="O671" i="1" s="1"/>
  <c r="L671" i="1"/>
  <c r="V605" i="1"/>
  <c r="X605" i="1" s="1"/>
  <c r="M671" i="1" l="1"/>
  <c r="N671" i="1" s="1"/>
  <c r="G672" i="1" s="1"/>
  <c r="H672" i="1" s="1"/>
  <c r="I672" i="1" s="1"/>
  <c r="W605" i="1"/>
  <c r="P606" i="1" s="1"/>
  <c r="Q606" i="1" s="1"/>
  <c r="R606" i="1" s="1"/>
  <c r="S606" i="1" l="1"/>
  <c r="T606" i="1" s="1"/>
  <c r="U606" i="1"/>
  <c r="J672" i="1"/>
  <c r="K672" i="1" l="1"/>
  <c r="L672" i="1"/>
  <c r="V606" i="1"/>
  <c r="X606" i="1" s="1"/>
  <c r="M672" i="1" l="1"/>
  <c r="N672" i="1" s="1"/>
  <c r="G673" i="1" s="1"/>
  <c r="H673" i="1" s="1"/>
  <c r="I673" i="1" s="1"/>
  <c r="W606" i="1"/>
  <c r="P607" i="1" s="1"/>
  <c r="Q607" i="1" s="1"/>
  <c r="R607" i="1" s="1"/>
  <c r="O672" i="1"/>
  <c r="S607" i="1" l="1"/>
  <c r="T607" i="1" s="1"/>
  <c r="U607" i="1"/>
  <c r="J673" i="1"/>
  <c r="K673" i="1" l="1"/>
  <c r="O673" i="1" s="1"/>
  <c r="L673" i="1"/>
  <c r="V607" i="1"/>
  <c r="X607" i="1" s="1"/>
  <c r="M673" i="1" l="1"/>
  <c r="W607" i="1"/>
  <c r="P608" i="1" s="1"/>
  <c r="Q608" i="1" s="1"/>
  <c r="R608" i="1" s="1"/>
  <c r="S608" i="1" l="1"/>
  <c r="T608" i="1" s="1"/>
  <c r="U608" i="1"/>
  <c r="N673" i="1"/>
  <c r="G674" i="1" s="1"/>
  <c r="H674" i="1" s="1"/>
  <c r="I674" i="1" s="1"/>
  <c r="V608" i="1" l="1"/>
  <c r="X608" i="1" s="1"/>
  <c r="J674" i="1"/>
  <c r="W608" i="1" l="1"/>
  <c r="P609" i="1" s="1"/>
  <c r="Q609" i="1" s="1"/>
  <c r="R609" i="1" s="1"/>
  <c r="L674" i="1"/>
  <c r="K674" i="1"/>
  <c r="O674" i="1" s="1"/>
  <c r="S609" i="1" l="1"/>
  <c r="T609" i="1" s="1"/>
  <c r="U609" i="1"/>
  <c r="M674" i="1"/>
  <c r="N674" i="1" l="1"/>
  <c r="G675" i="1" s="1"/>
  <c r="H675" i="1" s="1"/>
  <c r="I675" i="1" s="1"/>
  <c r="V609" i="1"/>
  <c r="X609" i="1" s="1"/>
  <c r="J675" i="1" l="1"/>
  <c r="W609" i="1"/>
  <c r="P610" i="1" s="1"/>
  <c r="Q610" i="1" s="1"/>
  <c r="R610" i="1" s="1"/>
  <c r="S610" i="1" l="1"/>
  <c r="T610" i="1" s="1"/>
  <c r="U610" i="1"/>
  <c r="K675" i="1"/>
  <c r="L675" i="1"/>
  <c r="M675" i="1" l="1"/>
  <c r="O675" i="1"/>
  <c r="V610" i="1"/>
  <c r="W610" i="1" s="1"/>
  <c r="P611" i="1" s="1"/>
  <c r="Q611" i="1" s="1"/>
  <c r="R611" i="1" s="1"/>
  <c r="S611" i="1" l="1"/>
  <c r="T611" i="1" s="1"/>
  <c r="U611" i="1"/>
  <c r="N675" i="1"/>
  <c r="G676" i="1" s="1"/>
  <c r="H676" i="1" s="1"/>
  <c r="I676" i="1" s="1"/>
  <c r="X610" i="1"/>
  <c r="J676" i="1" l="1"/>
  <c r="L676" i="1" l="1"/>
  <c r="K676" i="1"/>
  <c r="V611" i="1"/>
  <c r="X611" i="1" s="1"/>
  <c r="M676" i="1" l="1"/>
  <c r="N676" i="1" s="1"/>
  <c r="G677" i="1" s="1"/>
  <c r="W611" i="1"/>
  <c r="P612" i="1" s="1"/>
  <c r="Q612" i="1" s="1"/>
  <c r="R612" i="1" s="1"/>
  <c r="O676" i="1"/>
  <c r="S612" i="1" l="1"/>
  <c r="T612" i="1" s="1"/>
  <c r="U612" i="1"/>
  <c r="H677" i="1"/>
  <c r="I677" i="1" s="1"/>
  <c r="V612" i="1" l="1"/>
  <c r="X612" i="1" s="1"/>
  <c r="J677" i="1"/>
  <c r="L677" i="1" l="1"/>
  <c r="K677" i="1"/>
  <c r="O677" i="1" s="1"/>
  <c r="W612" i="1"/>
  <c r="P613" i="1" s="1"/>
  <c r="Q613" i="1" s="1"/>
  <c r="R613" i="1" s="1"/>
  <c r="S613" i="1" l="1"/>
  <c r="T613" i="1" s="1"/>
  <c r="U613" i="1"/>
  <c r="M677" i="1"/>
  <c r="N677" i="1" s="1"/>
  <c r="G678" i="1" s="1"/>
  <c r="H678" i="1" s="1"/>
  <c r="I678" i="1" s="1"/>
  <c r="V613" i="1" l="1"/>
  <c r="X613" i="1" s="1"/>
  <c r="J678" i="1"/>
  <c r="W613" i="1" l="1"/>
  <c r="P614" i="1" s="1"/>
  <c r="Q614" i="1" s="1"/>
  <c r="R614" i="1" s="1"/>
  <c r="K678" i="1"/>
  <c r="O678" i="1" s="1"/>
  <c r="L678" i="1"/>
  <c r="S614" i="1" l="1"/>
  <c r="T614" i="1" s="1"/>
  <c r="U614" i="1"/>
  <c r="M678" i="1"/>
  <c r="N678" i="1" l="1"/>
  <c r="G679" i="1" s="1"/>
  <c r="H679" i="1" s="1"/>
  <c r="I679" i="1" s="1"/>
  <c r="V614" i="1"/>
  <c r="X614" i="1" s="1"/>
  <c r="W614" i="1" l="1"/>
  <c r="P615" i="1" s="1"/>
  <c r="Q615" i="1" s="1"/>
  <c r="R615" i="1" s="1"/>
  <c r="J679" i="1"/>
  <c r="S615" i="1" l="1"/>
  <c r="T615" i="1" s="1"/>
  <c r="U615" i="1"/>
  <c r="K679" i="1"/>
  <c r="L679" i="1"/>
  <c r="M679" i="1" l="1"/>
  <c r="N679" i="1" s="1"/>
  <c r="G680" i="1" s="1"/>
  <c r="H680" i="1" s="1"/>
  <c r="I680" i="1" s="1"/>
  <c r="O679" i="1"/>
  <c r="V615" i="1"/>
  <c r="X615" i="1" s="1"/>
  <c r="J680" i="1" l="1"/>
  <c r="W615" i="1"/>
  <c r="P616" i="1" s="1"/>
  <c r="Q616" i="1" s="1"/>
  <c r="R616" i="1" s="1"/>
  <c r="S616" i="1" l="1"/>
  <c r="T616" i="1" s="1"/>
  <c r="U616" i="1"/>
  <c r="K680" i="1"/>
  <c r="O680" i="1" s="1"/>
  <c r="L680" i="1"/>
  <c r="M680" i="1" l="1"/>
  <c r="V616" i="1"/>
  <c r="X616" i="1" s="1"/>
  <c r="N680" i="1" l="1"/>
  <c r="G681" i="1" s="1"/>
  <c r="W616" i="1"/>
  <c r="P617" i="1" s="1"/>
  <c r="Q617" i="1" s="1"/>
  <c r="R617" i="1" s="1"/>
  <c r="S617" i="1" l="1"/>
  <c r="T617" i="1" s="1"/>
  <c r="U617" i="1"/>
  <c r="H681" i="1"/>
  <c r="I681" i="1" s="1"/>
  <c r="J681" i="1" l="1"/>
  <c r="V617" i="1"/>
  <c r="X617" i="1" s="1"/>
  <c r="K681" i="1" l="1"/>
  <c r="L681" i="1"/>
  <c r="W617" i="1"/>
  <c r="P618" i="1" s="1"/>
  <c r="Q618" i="1" s="1"/>
  <c r="R618" i="1" s="1"/>
  <c r="S618" i="1" l="1"/>
  <c r="T618" i="1" s="1"/>
  <c r="U618" i="1"/>
  <c r="M681" i="1"/>
  <c r="N681" i="1" s="1"/>
  <c r="G682" i="1" s="1"/>
  <c r="H682" i="1" s="1"/>
  <c r="I682" i="1" s="1"/>
  <c r="O681" i="1"/>
  <c r="J682" i="1" l="1"/>
  <c r="V618" i="1"/>
  <c r="X618" i="1" s="1"/>
  <c r="K682" i="1" l="1"/>
  <c r="L682" i="1"/>
  <c r="W618" i="1"/>
  <c r="P619" i="1" s="1"/>
  <c r="Q619" i="1" s="1"/>
  <c r="R619" i="1" s="1"/>
  <c r="S619" i="1" l="1"/>
  <c r="T619" i="1" s="1"/>
  <c r="U619" i="1"/>
  <c r="M682" i="1"/>
  <c r="N682" i="1" s="1"/>
  <c r="G683" i="1" s="1"/>
  <c r="O682" i="1"/>
  <c r="H683" i="1" l="1"/>
  <c r="I683" i="1" s="1"/>
  <c r="V619" i="1"/>
  <c r="X619" i="1" s="1"/>
  <c r="J683" i="1" l="1"/>
  <c r="W619" i="1"/>
  <c r="P620" i="1" s="1"/>
  <c r="Q620" i="1" s="1"/>
  <c r="R620" i="1" s="1"/>
  <c r="S620" i="1" l="1"/>
  <c r="T620" i="1" s="1"/>
  <c r="U620" i="1"/>
  <c r="K683" i="1"/>
  <c r="O683" i="1" s="1"/>
  <c r="L683" i="1"/>
  <c r="M683" i="1" l="1"/>
  <c r="V620" i="1"/>
  <c r="X620" i="1" s="1"/>
  <c r="W620" i="1" l="1"/>
  <c r="P621" i="1" s="1"/>
  <c r="Q621" i="1" s="1"/>
  <c r="R621" i="1" s="1"/>
  <c r="N683" i="1"/>
  <c r="G684" i="1" s="1"/>
  <c r="H684" i="1" s="1"/>
  <c r="I684" i="1" s="1"/>
  <c r="S621" i="1" l="1"/>
  <c r="T621" i="1" s="1"/>
  <c r="U621" i="1"/>
  <c r="J684" i="1"/>
  <c r="L684" i="1" l="1"/>
  <c r="K684" i="1"/>
  <c r="V621" i="1"/>
  <c r="X621" i="1" s="1"/>
  <c r="M684" i="1" l="1"/>
  <c r="N684" i="1" s="1"/>
  <c r="G685" i="1" s="1"/>
  <c r="W621" i="1"/>
  <c r="P622" i="1" s="1"/>
  <c r="Q622" i="1" s="1"/>
  <c r="R622" i="1" s="1"/>
  <c r="O684" i="1"/>
  <c r="S622" i="1" l="1"/>
  <c r="T622" i="1" s="1"/>
  <c r="U622" i="1"/>
  <c r="H685" i="1"/>
  <c r="I685" i="1" s="1"/>
  <c r="J685" i="1" l="1"/>
  <c r="V622" i="1"/>
  <c r="X622" i="1" s="1"/>
  <c r="W622" i="1" l="1"/>
  <c r="P623" i="1" s="1"/>
  <c r="Q623" i="1" s="1"/>
  <c r="R623" i="1" s="1"/>
  <c r="K685" i="1"/>
  <c r="L685" i="1"/>
  <c r="S623" i="1" l="1"/>
  <c r="T623" i="1" s="1"/>
  <c r="U623" i="1"/>
  <c r="M685" i="1"/>
  <c r="N685" i="1" s="1"/>
  <c r="G686" i="1" s="1"/>
  <c r="O685" i="1"/>
  <c r="H686" i="1" l="1"/>
  <c r="I686" i="1" s="1"/>
  <c r="V623" i="1"/>
  <c r="X623" i="1" s="1"/>
  <c r="W623" i="1" l="1"/>
  <c r="P624" i="1" s="1"/>
  <c r="Q624" i="1" s="1"/>
  <c r="R624" i="1" s="1"/>
  <c r="J686" i="1"/>
  <c r="S624" i="1" l="1"/>
  <c r="T624" i="1" s="1"/>
  <c r="U624" i="1"/>
  <c r="K686" i="1"/>
  <c r="O686" i="1" s="1"/>
  <c r="L686" i="1"/>
  <c r="M686" i="1" l="1"/>
  <c r="V624" i="1"/>
  <c r="X624" i="1" s="1"/>
  <c r="W624" i="1" l="1"/>
  <c r="P625" i="1" s="1"/>
  <c r="Q625" i="1" s="1"/>
  <c r="R625" i="1" s="1"/>
  <c r="N686" i="1"/>
  <c r="G687" i="1" s="1"/>
  <c r="S625" i="1" l="1"/>
  <c r="T625" i="1" s="1"/>
  <c r="U625" i="1"/>
  <c r="H687" i="1"/>
  <c r="I687" i="1" s="1"/>
  <c r="J687" i="1" l="1"/>
  <c r="V625" i="1"/>
  <c r="X625" i="1" s="1"/>
  <c r="W625" i="1" l="1"/>
  <c r="P626" i="1" s="1"/>
  <c r="Q626" i="1" s="1"/>
  <c r="R626" i="1" s="1"/>
  <c r="K687" i="1"/>
  <c r="O687" i="1" s="1"/>
  <c r="L687" i="1"/>
  <c r="S626" i="1" l="1"/>
  <c r="T626" i="1" s="1"/>
  <c r="U626" i="1"/>
  <c r="M687" i="1"/>
  <c r="N687" i="1" l="1"/>
  <c r="G688" i="1" s="1"/>
  <c r="V626" i="1"/>
  <c r="X626" i="1" s="1"/>
  <c r="H688" i="1" l="1"/>
  <c r="I688" i="1" s="1"/>
  <c r="W626" i="1"/>
  <c r="P627" i="1" s="1"/>
  <c r="Q627" i="1" s="1"/>
  <c r="R627" i="1" s="1"/>
  <c r="S627" i="1" l="1"/>
  <c r="T627" i="1" s="1"/>
  <c r="U627" i="1"/>
  <c r="J688" i="1"/>
  <c r="K688" i="1" l="1"/>
  <c r="L688" i="1"/>
  <c r="V627" i="1"/>
  <c r="X627" i="1" s="1"/>
  <c r="W627" i="1" l="1"/>
  <c r="P628" i="1" s="1"/>
  <c r="Q628" i="1" s="1"/>
  <c r="R628" i="1" s="1"/>
  <c r="M688" i="1"/>
  <c r="O688" i="1"/>
  <c r="S628" i="1" l="1"/>
  <c r="T628" i="1" s="1"/>
  <c r="U628" i="1"/>
  <c r="N688" i="1"/>
  <c r="G689" i="1" s="1"/>
  <c r="H689" i="1" l="1"/>
  <c r="I689" i="1" s="1"/>
  <c r="V628" i="1"/>
  <c r="X628" i="1" s="1"/>
  <c r="W628" i="1" l="1"/>
  <c r="P629" i="1" s="1"/>
  <c r="Q629" i="1" s="1"/>
  <c r="R629" i="1" s="1"/>
  <c r="J689" i="1"/>
  <c r="S629" i="1" l="1"/>
  <c r="T629" i="1" s="1"/>
  <c r="U629" i="1"/>
  <c r="L689" i="1"/>
  <c r="K689" i="1"/>
  <c r="O689" i="1" s="1"/>
  <c r="M689" i="1" l="1"/>
  <c r="V629" i="1"/>
  <c r="X629" i="1" s="1"/>
  <c r="W629" i="1" l="1"/>
  <c r="P630" i="1" s="1"/>
  <c r="Q630" i="1" s="1"/>
  <c r="R630" i="1" s="1"/>
  <c r="N689" i="1"/>
  <c r="G690" i="1" s="1"/>
  <c r="S630" i="1" l="1"/>
  <c r="T630" i="1" s="1"/>
  <c r="U630" i="1"/>
  <c r="H690" i="1"/>
  <c r="I690" i="1" s="1"/>
  <c r="J690" i="1" l="1"/>
  <c r="V630" i="1"/>
  <c r="X630" i="1" s="1"/>
  <c r="K690" i="1" l="1"/>
  <c r="L690" i="1"/>
  <c r="W630" i="1"/>
  <c r="P631" i="1" s="1"/>
  <c r="Q631" i="1" s="1"/>
  <c r="R631" i="1" s="1"/>
  <c r="S631" i="1" l="1"/>
  <c r="T631" i="1" s="1"/>
  <c r="U631" i="1"/>
  <c r="M690" i="1"/>
  <c r="N690" i="1" s="1"/>
  <c r="G691" i="1" s="1"/>
  <c r="H691" i="1" s="1"/>
  <c r="I691" i="1" s="1"/>
  <c r="O690" i="1"/>
  <c r="J691" i="1" l="1"/>
  <c r="V631" i="1"/>
  <c r="X631" i="1" s="1"/>
  <c r="W631" i="1" l="1"/>
  <c r="P632" i="1" s="1"/>
  <c r="Q632" i="1" s="1"/>
  <c r="R632" i="1" s="1"/>
  <c r="K691" i="1"/>
  <c r="O691" i="1" s="1"/>
  <c r="L691" i="1"/>
  <c r="S632" i="1" l="1"/>
  <c r="T632" i="1" s="1"/>
  <c r="U632" i="1"/>
  <c r="M691" i="1"/>
  <c r="N691" i="1" s="1"/>
  <c r="G692" i="1" s="1"/>
  <c r="H692" i="1" l="1"/>
  <c r="I692" i="1" s="1"/>
  <c r="V632" i="1"/>
  <c r="X632" i="1" s="1"/>
  <c r="J692" i="1" l="1"/>
  <c r="W632" i="1"/>
  <c r="P633" i="1" s="1"/>
  <c r="Q633" i="1" s="1"/>
  <c r="R633" i="1" s="1"/>
  <c r="S633" i="1" l="1"/>
  <c r="T633" i="1" s="1"/>
  <c r="U633" i="1"/>
  <c r="L692" i="1"/>
  <c r="K692" i="1"/>
  <c r="O692" i="1" s="1"/>
  <c r="V633" i="1" l="1"/>
  <c r="X633" i="1" s="1"/>
  <c r="M692" i="1"/>
  <c r="N692" i="1" s="1"/>
  <c r="G693" i="1" s="1"/>
  <c r="H693" i="1" l="1"/>
  <c r="I693" i="1" s="1"/>
  <c r="W633" i="1"/>
  <c r="P634" i="1" s="1"/>
  <c r="Q634" i="1" s="1"/>
  <c r="R634" i="1" s="1"/>
  <c r="S634" i="1" l="1"/>
  <c r="T634" i="1" s="1"/>
  <c r="U634" i="1"/>
  <c r="J693" i="1"/>
  <c r="V634" i="1" l="1"/>
  <c r="X634" i="1" s="1"/>
  <c r="K693" i="1"/>
  <c r="L693" i="1"/>
  <c r="M693" i="1" l="1"/>
  <c r="N693" i="1" s="1"/>
  <c r="G694" i="1" s="1"/>
  <c r="W634" i="1"/>
  <c r="P635" i="1" s="1"/>
  <c r="Q635" i="1" s="1"/>
  <c r="R635" i="1" s="1"/>
  <c r="O693" i="1"/>
  <c r="S635" i="1" l="1"/>
  <c r="T635" i="1" s="1"/>
  <c r="U635" i="1"/>
  <c r="H694" i="1"/>
  <c r="I694" i="1" s="1"/>
  <c r="V635" i="1" l="1"/>
  <c r="X635" i="1" s="1"/>
  <c r="J694" i="1"/>
  <c r="K694" i="1" l="1"/>
  <c r="O694" i="1" s="1"/>
  <c r="L694" i="1"/>
  <c r="W635" i="1"/>
  <c r="P636" i="1" s="1"/>
  <c r="Q636" i="1" s="1"/>
  <c r="R636" i="1" s="1"/>
  <c r="S636" i="1" l="1"/>
  <c r="T636" i="1" s="1"/>
  <c r="U636" i="1"/>
  <c r="M694" i="1"/>
  <c r="N694" i="1" l="1"/>
  <c r="G695" i="1" s="1"/>
  <c r="H695" i="1" s="1"/>
  <c r="I695" i="1" s="1"/>
  <c r="V636" i="1"/>
  <c r="X636" i="1" s="1"/>
  <c r="J695" i="1" l="1"/>
  <c r="W636" i="1"/>
  <c r="P637" i="1" s="1"/>
  <c r="Q637" i="1" s="1"/>
  <c r="R637" i="1" s="1"/>
  <c r="S637" i="1" l="1"/>
  <c r="T637" i="1" s="1"/>
  <c r="U637" i="1"/>
  <c r="K695" i="1"/>
  <c r="L695" i="1"/>
  <c r="V637" i="1" l="1"/>
  <c r="X637" i="1" s="1"/>
  <c r="M695" i="1"/>
  <c r="O695" i="1"/>
  <c r="W637" i="1" l="1"/>
  <c r="P638" i="1" s="1"/>
  <c r="Q638" i="1" s="1"/>
  <c r="R638" i="1" s="1"/>
  <c r="N695" i="1"/>
  <c r="G696" i="1" s="1"/>
  <c r="H696" i="1" s="1"/>
  <c r="I696" i="1" s="1"/>
  <c r="S638" i="1" l="1"/>
  <c r="T638" i="1" s="1"/>
  <c r="U638" i="1"/>
  <c r="J696" i="1"/>
  <c r="K696" i="1" l="1"/>
  <c r="O696" i="1" s="1"/>
  <c r="L696" i="1"/>
  <c r="V638" i="1"/>
  <c r="X638" i="1" s="1"/>
  <c r="W638" i="1" l="1"/>
  <c r="P639" i="1" s="1"/>
  <c r="Q639" i="1" s="1"/>
  <c r="R639" i="1" s="1"/>
  <c r="M696" i="1"/>
  <c r="S639" i="1" l="1"/>
  <c r="T639" i="1" s="1"/>
  <c r="U639" i="1"/>
  <c r="N696" i="1"/>
  <c r="G697" i="1" s="1"/>
  <c r="H697" i="1" l="1"/>
  <c r="I697" i="1" s="1"/>
  <c r="V639" i="1"/>
  <c r="X639" i="1" s="1"/>
  <c r="W639" i="1" l="1"/>
  <c r="P640" i="1" s="1"/>
  <c r="Q640" i="1" s="1"/>
  <c r="R640" i="1" s="1"/>
  <c r="J697" i="1"/>
  <c r="S640" i="1" l="1"/>
  <c r="T640" i="1" s="1"/>
  <c r="U640" i="1"/>
  <c r="K697" i="1"/>
  <c r="O697" i="1" s="1"/>
  <c r="L697" i="1"/>
  <c r="M697" i="1" l="1"/>
  <c r="V640" i="1"/>
  <c r="X640" i="1" s="1"/>
  <c r="N697" i="1" l="1"/>
  <c r="G698" i="1" s="1"/>
  <c r="W640" i="1"/>
  <c r="P641" i="1" s="1"/>
  <c r="Q641" i="1" s="1"/>
  <c r="R641" i="1" s="1"/>
  <c r="S641" i="1" l="1"/>
  <c r="T641" i="1" s="1"/>
  <c r="U641" i="1"/>
  <c r="H698" i="1"/>
  <c r="I698" i="1" s="1"/>
  <c r="J698" i="1" l="1"/>
  <c r="V641" i="1"/>
  <c r="X641" i="1" l="1"/>
  <c r="W641" i="1"/>
  <c r="P642" i="1" s="1"/>
  <c r="Q642" i="1" s="1"/>
  <c r="R642" i="1" s="1"/>
  <c r="L698" i="1"/>
  <c r="K698" i="1"/>
  <c r="O698" i="1" s="1"/>
  <c r="S642" i="1" l="1"/>
  <c r="T642" i="1" s="1"/>
  <c r="U642" i="1"/>
  <c r="M698" i="1"/>
  <c r="N698" i="1" l="1"/>
  <c r="G699" i="1" s="1"/>
  <c r="H699" i="1" s="1"/>
  <c r="I699" i="1" s="1"/>
  <c r="V642" i="1"/>
  <c r="X642" i="1" s="1"/>
  <c r="J699" i="1" l="1"/>
  <c r="W642" i="1"/>
  <c r="P643" i="1" s="1"/>
  <c r="Q643" i="1" s="1"/>
  <c r="R643" i="1" s="1"/>
  <c r="S643" i="1" l="1"/>
  <c r="T643" i="1" s="1"/>
  <c r="U643" i="1"/>
  <c r="K699" i="1"/>
  <c r="O699" i="1" s="1"/>
  <c r="L699" i="1"/>
  <c r="M699" i="1" l="1"/>
  <c r="N699" i="1" s="1"/>
  <c r="G700" i="1" s="1"/>
  <c r="H700" i="1" s="1"/>
  <c r="I700" i="1" s="1"/>
  <c r="V643" i="1"/>
  <c r="X643" i="1" s="1"/>
  <c r="J700" i="1" l="1"/>
  <c r="W643" i="1"/>
  <c r="P644" i="1" s="1"/>
  <c r="Q644" i="1" s="1"/>
  <c r="R644" i="1" s="1"/>
  <c r="S644" i="1" l="1"/>
  <c r="T644" i="1" s="1"/>
  <c r="U644" i="1"/>
  <c r="K700" i="1"/>
  <c r="L700" i="1"/>
  <c r="M700" i="1" l="1"/>
  <c r="O700" i="1"/>
  <c r="V644" i="1"/>
  <c r="X644" i="1" s="1"/>
  <c r="W644" i="1" l="1"/>
  <c r="P645" i="1" s="1"/>
  <c r="Q645" i="1" s="1"/>
  <c r="R645" i="1" s="1"/>
  <c r="N700" i="1"/>
  <c r="G701" i="1" s="1"/>
  <c r="S645" i="1" l="1"/>
  <c r="T645" i="1" s="1"/>
  <c r="U645" i="1"/>
  <c r="H701" i="1"/>
  <c r="I701" i="1" s="1"/>
  <c r="J701" i="1" l="1"/>
  <c r="V645" i="1"/>
  <c r="X645" i="1" s="1"/>
  <c r="W645" i="1" l="1"/>
  <c r="P646" i="1" s="1"/>
  <c r="Q646" i="1" s="1"/>
  <c r="R646" i="1" s="1"/>
  <c r="K701" i="1"/>
  <c r="O701" i="1" s="1"/>
  <c r="L701" i="1"/>
  <c r="S646" i="1" l="1"/>
  <c r="T646" i="1" s="1"/>
  <c r="U646" i="1"/>
  <c r="M701" i="1"/>
  <c r="N701" i="1" l="1"/>
  <c r="G702" i="1" s="1"/>
  <c r="V646" i="1"/>
  <c r="X646" i="1" s="1"/>
  <c r="W646" i="1" l="1"/>
  <c r="P647" i="1" s="1"/>
  <c r="Q647" i="1" s="1"/>
  <c r="R647" i="1" s="1"/>
  <c r="H702" i="1"/>
  <c r="I702" i="1" s="1"/>
  <c r="S647" i="1" l="1"/>
  <c r="T647" i="1" s="1"/>
  <c r="U647" i="1"/>
  <c r="J702" i="1"/>
  <c r="L702" i="1" l="1"/>
  <c r="K702" i="1"/>
  <c r="V647" i="1"/>
  <c r="X647" i="1" s="1"/>
  <c r="M702" i="1" l="1"/>
  <c r="N702" i="1" s="1"/>
  <c r="G703" i="1" s="1"/>
  <c r="W647" i="1"/>
  <c r="P648" i="1" s="1"/>
  <c r="Q648" i="1" s="1"/>
  <c r="R648" i="1" s="1"/>
  <c r="O702" i="1"/>
  <c r="S648" i="1" l="1"/>
  <c r="T648" i="1" s="1"/>
  <c r="U648" i="1"/>
  <c r="H703" i="1"/>
  <c r="I703" i="1" s="1"/>
  <c r="V648" i="1" l="1"/>
  <c r="X648" i="1" s="1"/>
  <c r="J703" i="1"/>
  <c r="K703" i="1" l="1"/>
  <c r="O703" i="1" s="1"/>
  <c r="L703" i="1"/>
  <c r="W648" i="1"/>
  <c r="P649" i="1" s="1"/>
  <c r="Q649" i="1" s="1"/>
  <c r="R649" i="1" s="1"/>
  <c r="S649" i="1" l="1"/>
  <c r="T649" i="1" s="1"/>
  <c r="U649" i="1"/>
  <c r="M703" i="1"/>
  <c r="N703" i="1" l="1"/>
  <c r="G704" i="1" s="1"/>
  <c r="V649" i="1"/>
  <c r="X649" i="1" s="1"/>
  <c r="H704" i="1" l="1"/>
  <c r="I704" i="1" s="1"/>
  <c r="W649" i="1"/>
  <c r="P650" i="1" s="1"/>
  <c r="Q650" i="1" s="1"/>
  <c r="R650" i="1" s="1"/>
  <c r="S650" i="1" l="1"/>
  <c r="T650" i="1" s="1"/>
  <c r="U650" i="1"/>
  <c r="J704" i="1"/>
  <c r="L704" i="1" l="1"/>
  <c r="K704" i="1"/>
  <c r="O704" i="1" s="1"/>
  <c r="V650" i="1"/>
  <c r="X650" i="1" s="1"/>
  <c r="M704" i="1" l="1"/>
  <c r="N704" i="1" s="1"/>
  <c r="G705" i="1" s="1"/>
  <c r="W650" i="1"/>
  <c r="P651" i="1" s="1"/>
  <c r="Q651" i="1" s="1"/>
  <c r="R651" i="1" s="1"/>
  <c r="S651" i="1" l="1"/>
  <c r="T651" i="1" s="1"/>
  <c r="U651" i="1"/>
  <c r="H705" i="1"/>
  <c r="I705" i="1" s="1"/>
  <c r="J705" i="1" l="1"/>
  <c r="V651" i="1"/>
  <c r="X651" i="1" s="1"/>
  <c r="K705" i="1" l="1"/>
  <c r="O705" i="1" s="1"/>
  <c r="L705" i="1"/>
  <c r="W651" i="1"/>
  <c r="P652" i="1" s="1"/>
  <c r="Q652" i="1" s="1"/>
  <c r="R652" i="1" s="1"/>
  <c r="S652" i="1" l="1"/>
  <c r="T652" i="1" s="1"/>
  <c r="U652" i="1"/>
  <c r="M705" i="1"/>
  <c r="N705" i="1" l="1"/>
  <c r="G706" i="1" s="1"/>
  <c r="V652" i="1"/>
  <c r="X652" i="1" s="1"/>
  <c r="W652" i="1" l="1"/>
  <c r="P653" i="1" s="1"/>
  <c r="Q653" i="1" s="1"/>
  <c r="R653" i="1" s="1"/>
  <c r="H706" i="1"/>
  <c r="I706" i="1" s="1"/>
  <c r="S653" i="1" l="1"/>
  <c r="T653" i="1" s="1"/>
  <c r="U653" i="1"/>
  <c r="J706" i="1"/>
  <c r="L706" i="1" l="1"/>
  <c r="K706" i="1"/>
  <c r="V653" i="1"/>
  <c r="X653" i="1" s="1"/>
  <c r="M706" i="1" l="1"/>
  <c r="N706" i="1" s="1"/>
  <c r="G707" i="1" s="1"/>
  <c r="O706" i="1"/>
  <c r="W653" i="1"/>
  <c r="P654" i="1" s="1"/>
  <c r="Q654" i="1" s="1"/>
  <c r="R654" i="1" s="1"/>
  <c r="S654" i="1" l="1"/>
  <c r="T654" i="1" s="1"/>
  <c r="U654" i="1"/>
  <c r="H707" i="1"/>
  <c r="I707" i="1" s="1"/>
  <c r="J707" i="1" l="1"/>
  <c r="V654" i="1"/>
  <c r="X654" i="1" s="1"/>
  <c r="W654" i="1" l="1"/>
  <c r="P655" i="1" s="1"/>
  <c r="Q655" i="1" s="1"/>
  <c r="R655" i="1" s="1"/>
  <c r="K707" i="1"/>
  <c r="O707" i="1" s="1"/>
  <c r="L707" i="1"/>
  <c r="S655" i="1" l="1"/>
  <c r="T655" i="1" s="1"/>
  <c r="U655" i="1"/>
  <c r="M707" i="1"/>
  <c r="N707" i="1" l="1"/>
  <c r="G708" i="1" s="1"/>
  <c r="H708" i="1" s="1"/>
  <c r="I708" i="1" s="1"/>
  <c r="V655" i="1"/>
  <c r="X655" i="1" s="1"/>
  <c r="J708" i="1" l="1"/>
  <c r="W655" i="1"/>
  <c r="P656" i="1" s="1"/>
  <c r="Q656" i="1" s="1"/>
  <c r="R656" i="1" s="1"/>
  <c r="S656" i="1" l="1"/>
  <c r="T656" i="1" s="1"/>
  <c r="U656" i="1"/>
  <c r="K708" i="1"/>
  <c r="L708" i="1"/>
  <c r="M708" i="1" l="1"/>
  <c r="O708" i="1"/>
  <c r="V656" i="1"/>
  <c r="X656" i="1" s="1"/>
  <c r="W656" i="1" l="1"/>
  <c r="P657" i="1" s="1"/>
  <c r="Q657" i="1" s="1"/>
  <c r="R657" i="1" s="1"/>
  <c r="N708" i="1"/>
  <c r="G709" i="1" s="1"/>
  <c r="H709" i="1" s="1"/>
  <c r="I709" i="1" s="1"/>
  <c r="S657" i="1" l="1"/>
  <c r="T657" i="1" s="1"/>
  <c r="U657" i="1"/>
  <c r="J709" i="1"/>
  <c r="K709" i="1" l="1"/>
  <c r="O709" i="1" s="1"/>
  <c r="L709" i="1"/>
  <c r="V657" i="1"/>
  <c r="X657" i="1" s="1"/>
  <c r="M709" i="1" l="1"/>
  <c r="N709" i="1" s="1"/>
  <c r="G710" i="1" s="1"/>
  <c r="W657" i="1"/>
  <c r="P658" i="1" s="1"/>
  <c r="Q658" i="1" s="1"/>
  <c r="R658" i="1" s="1"/>
  <c r="S658" i="1" l="1"/>
  <c r="T658" i="1" s="1"/>
  <c r="U658" i="1"/>
  <c r="H710" i="1"/>
  <c r="I710" i="1" s="1"/>
  <c r="V658" i="1" l="1"/>
  <c r="X658" i="1" s="1"/>
  <c r="J710" i="1"/>
  <c r="W658" i="1" l="1"/>
  <c r="P659" i="1" s="1"/>
  <c r="Q659" i="1" s="1"/>
  <c r="R659" i="1" s="1"/>
  <c r="K710" i="1"/>
  <c r="O710" i="1" s="1"/>
  <c r="L710" i="1"/>
  <c r="S659" i="1" l="1"/>
  <c r="T659" i="1" s="1"/>
  <c r="U659" i="1"/>
  <c r="M710" i="1"/>
  <c r="N710" i="1" l="1"/>
  <c r="G711" i="1" s="1"/>
  <c r="V659" i="1"/>
  <c r="X659" i="1" s="1"/>
  <c r="H711" i="1" l="1"/>
  <c r="I711" i="1" s="1"/>
  <c r="W659" i="1"/>
  <c r="P660" i="1" s="1"/>
  <c r="Q660" i="1" s="1"/>
  <c r="R660" i="1" s="1"/>
  <c r="S660" i="1" l="1"/>
  <c r="T660" i="1" s="1"/>
  <c r="U660" i="1"/>
  <c r="J711" i="1"/>
  <c r="L711" i="1" l="1"/>
  <c r="K711" i="1"/>
  <c r="V660" i="1"/>
  <c r="X660" i="1" s="1"/>
  <c r="M711" i="1" l="1"/>
  <c r="N711" i="1" s="1"/>
  <c r="G712" i="1" s="1"/>
  <c r="H712" i="1" s="1"/>
  <c r="I712" i="1" s="1"/>
  <c r="O711" i="1"/>
  <c r="W660" i="1"/>
  <c r="P661" i="1" s="1"/>
  <c r="Q661" i="1" s="1"/>
  <c r="R661" i="1" s="1"/>
  <c r="S661" i="1" l="1"/>
  <c r="T661" i="1" s="1"/>
  <c r="U661" i="1"/>
  <c r="J712" i="1"/>
  <c r="K712" i="1" l="1"/>
  <c r="O712" i="1" s="1"/>
  <c r="L712" i="1"/>
  <c r="V661" i="1"/>
  <c r="X661" i="1" s="1"/>
  <c r="W661" i="1" l="1"/>
  <c r="P662" i="1" s="1"/>
  <c r="Q662" i="1" s="1"/>
  <c r="R662" i="1" s="1"/>
  <c r="M712" i="1"/>
  <c r="S662" i="1" l="1"/>
  <c r="T662" i="1" s="1"/>
  <c r="U662" i="1"/>
  <c r="N712" i="1"/>
  <c r="G713" i="1" s="1"/>
  <c r="H713" i="1" l="1"/>
  <c r="I713" i="1" s="1"/>
  <c r="V662" i="1"/>
  <c r="X662" i="1" s="1"/>
  <c r="W662" i="1" l="1"/>
  <c r="P663" i="1" s="1"/>
  <c r="Q663" i="1" s="1"/>
  <c r="R663" i="1" s="1"/>
  <c r="J713" i="1"/>
  <c r="S663" i="1" l="1"/>
  <c r="T663" i="1" s="1"/>
  <c r="U663" i="1"/>
  <c r="L713" i="1"/>
  <c r="K713" i="1"/>
  <c r="O713" i="1" s="1"/>
  <c r="M713" i="1" l="1"/>
  <c r="N713" i="1" s="1"/>
  <c r="G714" i="1" s="1"/>
  <c r="V663" i="1"/>
  <c r="X663" i="1" s="1"/>
  <c r="H714" i="1" l="1"/>
  <c r="I714" i="1" s="1"/>
  <c r="W663" i="1"/>
  <c r="P664" i="1" s="1"/>
  <c r="Q664" i="1" s="1"/>
  <c r="R664" i="1" s="1"/>
  <c r="S664" i="1" l="1"/>
  <c r="T664" i="1" s="1"/>
  <c r="U664" i="1"/>
  <c r="J714" i="1"/>
  <c r="K714" i="1" l="1"/>
  <c r="O714" i="1" s="1"/>
  <c r="L714" i="1"/>
  <c r="V664" i="1"/>
  <c r="X664" i="1" s="1"/>
  <c r="W664" i="1" l="1"/>
  <c r="P665" i="1" s="1"/>
  <c r="Q665" i="1" s="1"/>
  <c r="R665" i="1" s="1"/>
  <c r="M714" i="1"/>
  <c r="S665" i="1" l="1"/>
  <c r="T665" i="1" s="1"/>
  <c r="U665" i="1"/>
  <c r="N714" i="1"/>
  <c r="G715" i="1" s="1"/>
  <c r="H715" i="1" l="1"/>
  <c r="I715" i="1" s="1"/>
  <c r="V665" i="1"/>
  <c r="X665" i="1" s="1"/>
  <c r="W665" i="1" l="1"/>
  <c r="P666" i="1" s="1"/>
  <c r="Q666" i="1" s="1"/>
  <c r="R666" i="1" s="1"/>
  <c r="J715" i="1"/>
  <c r="S666" i="1" l="1"/>
  <c r="T666" i="1" s="1"/>
  <c r="U666" i="1"/>
  <c r="K715" i="1"/>
  <c r="O715" i="1" s="1"/>
  <c r="L715" i="1"/>
  <c r="M715" i="1" l="1"/>
  <c r="N715" i="1" s="1"/>
  <c r="G716" i="1" s="1"/>
  <c r="V666" i="1"/>
  <c r="X666" i="1" s="1"/>
  <c r="W666" i="1" l="1"/>
  <c r="P667" i="1" s="1"/>
  <c r="Q667" i="1" s="1"/>
  <c r="R667" i="1" s="1"/>
  <c r="H716" i="1"/>
  <c r="I716" i="1" s="1"/>
  <c r="S667" i="1" l="1"/>
  <c r="T667" i="1" s="1"/>
  <c r="U667" i="1"/>
  <c r="J716" i="1"/>
  <c r="K716" i="1" l="1"/>
  <c r="L716" i="1"/>
  <c r="V667" i="1"/>
  <c r="X667" i="1" s="1"/>
  <c r="M716" i="1" l="1"/>
  <c r="W667" i="1"/>
  <c r="P668" i="1" s="1"/>
  <c r="Q668" i="1" s="1"/>
  <c r="R668" i="1" s="1"/>
  <c r="O716" i="1"/>
  <c r="S668" i="1" l="1"/>
  <c r="T668" i="1" s="1"/>
  <c r="U668" i="1"/>
  <c r="N716" i="1"/>
  <c r="G717" i="1" s="1"/>
  <c r="H717" i="1" s="1"/>
  <c r="I717" i="1" s="1"/>
  <c r="J717" i="1" l="1"/>
  <c r="V668" i="1"/>
  <c r="X668" i="1" s="1"/>
  <c r="W668" i="1" l="1"/>
  <c r="P669" i="1" s="1"/>
  <c r="Q669" i="1" s="1"/>
  <c r="R669" i="1" s="1"/>
  <c r="K717" i="1"/>
  <c r="O717" i="1" s="1"/>
  <c r="L717" i="1"/>
  <c r="S669" i="1" l="1"/>
  <c r="T669" i="1" s="1"/>
  <c r="U669" i="1"/>
  <c r="M717" i="1"/>
  <c r="N717" i="1" l="1"/>
  <c r="G718" i="1" s="1"/>
  <c r="H718" i="1" s="1"/>
  <c r="I718" i="1" s="1"/>
  <c r="V669" i="1"/>
  <c r="X669" i="1" s="1"/>
  <c r="J718" i="1" l="1"/>
  <c r="W669" i="1"/>
  <c r="P670" i="1" s="1"/>
  <c r="Q670" i="1" s="1"/>
  <c r="R670" i="1" s="1"/>
  <c r="S670" i="1" l="1"/>
  <c r="T670" i="1" s="1"/>
  <c r="U670" i="1"/>
  <c r="K718" i="1"/>
  <c r="L718" i="1"/>
  <c r="M718" i="1" l="1"/>
  <c r="N718" i="1" s="1"/>
  <c r="G719" i="1" s="1"/>
  <c r="V670" i="1"/>
  <c r="X670" i="1" s="1"/>
  <c r="O718" i="1"/>
  <c r="W670" i="1" l="1"/>
  <c r="P671" i="1" s="1"/>
  <c r="Q671" i="1" s="1"/>
  <c r="R671" i="1" s="1"/>
  <c r="H719" i="1"/>
  <c r="I719" i="1" s="1"/>
  <c r="S671" i="1" l="1"/>
  <c r="T671" i="1" s="1"/>
  <c r="U671" i="1"/>
  <c r="J719" i="1"/>
  <c r="L719" i="1" l="1"/>
  <c r="K719" i="1"/>
  <c r="V671" i="1"/>
  <c r="X671" i="1" s="1"/>
  <c r="M719" i="1" l="1"/>
  <c r="N719" i="1" s="1"/>
  <c r="G720" i="1" s="1"/>
  <c r="W671" i="1"/>
  <c r="P672" i="1" s="1"/>
  <c r="Q672" i="1" s="1"/>
  <c r="R672" i="1" s="1"/>
  <c r="O719" i="1"/>
  <c r="S672" i="1" l="1"/>
  <c r="T672" i="1" s="1"/>
  <c r="U672" i="1"/>
  <c r="H720" i="1"/>
  <c r="I720" i="1" s="1"/>
  <c r="V672" i="1" l="1"/>
  <c r="X672" i="1" s="1"/>
  <c r="J720" i="1"/>
  <c r="W672" i="1" l="1"/>
  <c r="P673" i="1" s="1"/>
  <c r="Q673" i="1" s="1"/>
  <c r="R673" i="1" s="1"/>
  <c r="K720" i="1"/>
  <c r="L720" i="1"/>
  <c r="S673" i="1" l="1"/>
  <c r="T673" i="1" s="1"/>
  <c r="U673" i="1"/>
  <c r="M720" i="1"/>
  <c r="O720" i="1"/>
  <c r="N720" i="1" l="1"/>
  <c r="G721" i="1" s="1"/>
  <c r="V673" i="1"/>
  <c r="X673" i="1" s="1"/>
  <c r="W673" i="1" l="1"/>
  <c r="P674" i="1" s="1"/>
  <c r="Q674" i="1" s="1"/>
  <c r="R674" i="1" s="1"/>
  <c r="H721" i="1"/>
  <c r="I721" i="1" s="1"/>
  <c r="S674" i="1" l="1"/>
  <c r="T674" i="1" s="1"/>
  <c r="U674" i="1"/>
  <c r="J721" i="1"/>
  <c r="K721" i="1" l="1"/>
  <c r="O721" i="1" s="1"/>
  <c r="L721" i="1"/>
  <c r="V674" i="1"/>
  <c r="X674" i="1" s="1"/>
  <c r="W674" i="1" l="1"/>
  <c r="P675" i="1" s="1"/>
  <c r="Q675" i="1" s="1"/>
  <c r="R675" i="1" s="1"/>
  <c r="M721" i="1"/>
  <c r="S675" i="1" l="1"/>
  <c r="T675" i="1" s="1"/>
  <c r="U675" i="1"/>
  <c r="N721" i="1"/>
  <c r="G722" i="1" s="1"/>
  <c r="H722" i="1" l="1"/>
  <c r="I722" i="1" s="1"/>
  <c r="V675" i="1"/>
  <c r="X675" i="1" s="1"/>
  <c r="J722" i="1" l="1"/>
  <c r="W675" i="1"/>
  <c r="P676" i="1" s="1"/>
  <c r="Q676" i="1" s="1"/>
  <c r="R676" i="1" s="1"/>
  <c r="S676" i="1" l="1"/>
  <c r="T676" i="1" s="1"/>
  <c r="U676" i="1"/>
  <c r="K722" i="1"/>
  <c r="O722" i="1" s="1"/>
  <c r="L722" i="1"/>
  <c r="M722" i="1" l="1"/>
  <c r="V676" i="1"/>
  <c r="X676" i="1" s="1"/>
  <c r="N722" i="1" l="1"/>
  <c r="G723" i="1" s="1"/>
  <c r="W676" i="1"/>
  <c r="P677" i="1" s="1"/>
  <c r="Q677" i="1" s="1"/>
  <c r="R677" i="1" s="1"/>
  <c r="S677" i="1" l="1"/>
  <c r="T677" i="1" s="1"/>
  <c r="U677" i="1"/>
  <c r="H723" i="1"/>
  <c r="I723" i="1" s="1"/>
  <c r="J723" i="1" l="1"/>
  <c r="V677" i="1"/>
  <c r="X677" i="1" s="1"/>
  <c r="W677" i="1" l="1"/>
  <c r="P678" i="1" s="1"/>
  <c r="Q678" i="1" s="1"/>
  <c r="R678" i="1" s="1"/>
  <c r="K723" i="1"/>
  <c r="L723" i="1"/>
  <c r="S678" i="1" l="1"/>
  <c r="T678" i="1" s="1"/>
  <c r="U678" i="1"/>
  <c r="M723" i="1"/>
  <c r="O723" i="1"/>
  <c r="N723" i="1" l="1"/>
  <c r="G724" i="1" s="1"/>
  <c r="H724" i="1" s="1"/>
  <c r="I724" i="1" s="1"/>
  <c r="V678" i="1"/>
  <c r="X678" i="1" s="1"/>
  <c r="J724" i="1" l="1"/>
  <c r="W678" i="1"/>
  <c r="P679" i="1" s="1"/>
  <c r="Q679" i="1" s="1"/>
  <c r="R679" i="1" s="1"/>
  <c r="S679" i="1" l="1"/>
  <c r="T679" i="1" s="1"/>
  <c r="U679" i="1"/>
  <c r="K724" i="1"/>
  <c r="L724" i="1"/>
  <c r="M724" i="1" l="1"/>
  <c r="O724" i="1"/>
  <c r="V679" i="1"/>
  <c r="X679" i="1" s="1"/>
  <c r="N724" i="1" l="1"/>
  <c r="G725" i="1" s="1"/>
  <c r="W679" i="1"/>
  <c r="P680" i="1" s="1"/>
  <c r="Q680" i="1" s="1"/>
  <c r="R680" i="1" s="1"/>
  <c r="S680" i="1" l="1"/>
  <c r="T680" i="1" s="1"/>
  <c r="U680" i="1"/>
  <c r="H725" i="1"/>
  <c r="I725" i="1" s="1"/>
  <c r="J725" i="1" l="1"/>
  <c r="V680" i="1"/>
  <c r="X680" i="1" s="1"/>
  <c r="W680" i="1" l="1"/>
  <c r="P681" i="1" s="1"/>
  <c r="Q681" i="1" s="1"/>
  <c r="R681" i="1" s="1"/>
  <c r="K725" i="1"/>
  <c r="O725" i="1" s="1"/>
  <c r="L725" i="1"/>
  <c r="S681" i="1" l="1"/>
  <c r="T681" i="1" s="1"/>
  <c r="U681" i="1"/>
  <c r="M725" i="1"/>
  <c r="N725" i="1" l="1"/>
  <c r="G726" i="1" s="1"/>
  <c r="V681" i="1"/>
  <c r="X681" i="1" s="1"/>
  <c r="W681" i="1" l="1"/>
  <c r="P682" i="1" s="1"/>
  <c r="Q682" i="1" s="1"/>
  <c r="R682" i="1" s="1"/>
  <c r="H726" i="1"/>
  <c r="I726" i="1" s="1"/>
  <c r="S682" i="1" l="1"/>
  <c r="T682" i="1" s="1"/>
  <c r="U682" i="1"/>
  <c r="J726" i="1"/>
  <c r="K726" i="1" l="1"/>
  <c r="L726" i="1"/>
  <c r="V682" i="1"/>
  <c r="X682" i="1" s="1"/>
  <c r="W682" i="1" l="1"/>
  <c r="P683" i="1" s="1"/>
  <c r="Q683" i="1" s="1"/>
  <c r="R683" i="1" s="1"/>
  <c r="M726" i="1"/>
  <c r="O726" i="1"/>
  <c r="S683" i="1" l="1"/>
  <c r="T683" i="1" s="1"/>
  <c r="U683" i="1"/>
  <c r="N726" i="1"/>
  <c r="G727" i="1" s="1"/>
  <c r="H727" i="1" l="1"/>
  <c r="I727" i="1" s="1"/>
  <c r="V683" i="1"/>
  <c r="X683" i="1" s="1"/>
  <c r="W683" i="1" l="1"/>
  <c r="P684" i="1" s="1"/>
  <c r="Q684" i="1" s="1"/>
  <c r="R684" i="1" s="1"/>
  <c r="J727" i="1"/>
  <c r="S684" i="1" l="1"/>
  <c r="T684" i="1" s="1"/>
  <c r="U684" i="1"/>
  <c r="K727" i="1"/>
  <c r="O727" i="1" s="1"/>
  <c r="L727" i="1"/>
  <c r="M727" i="1" l="1"/>
  <c r="V684" i="1"/>
  <c r="X684" i="1" s="1"/>
  <c r="W684" i="1" l="1"/>
  <c r="P685" i="1" s="1"/>
  <c r="Q685" i="1" s="1"/>
  <c r="R685" i="1" s="1"/>
  <c r="N727" i="1"/>
  <c r="G728" i="1" s="1"/>
  <c r="S685" i="1" l="1"/>
  <c r="T685" i="1" s="1"/>
  <c r="U685" i="1"/>
  <c r="H728" i="1"/>
  <c r="I728" i="1" s="1"/>
  <c r="J728" i="1" l="1"/>
  <c r="V685" i="1"/>
  <c r="X685" i="1" s="1"/>
  <c r="W685" i="1" l="1"/>
  <c r="P686" i="1" s="1"/>
  <c r="Q686" i="1" s="1"/>
  <c r="R686" i="1" s="1"/>
  <c r="K728" i="1"/>
  <c r="O728" i="1" s="1"/>
  <c r="L728" i="1"/>
  <c r="S686" i="1" l="1"/>
  <c r="T686" i="1" s="1"/>
  <c r="U686" i="1"/>
  <c r="M728" i="1"/>
  <c r="N728" i="1" l="1"/>
  <c r="G729" i="1" s="1"/>
  <c r="V686" i="1"/>
  <c r="X686" i="1" s="1"/>
  <c r="W686" i="1" l="1"/>
  <c r="P687" i="1" s="1"/>
  <c r="Q687" i="1" s="1"/>
  <c r="R687" i="1" s="1"/>
  <c r="H729" i="1"/>
  <c r="I729" i="1" s="1"/>
  <c r="S687" i="1" l="1"/>
  <c r="T687" i="1" s="1"/>
  <c r="U687" i="1"/>
  <c r="J729" i="1"/>
  <c r="V687" i="1" l="1"/>
  <c r="X687" i="1" s="1"/>
  <c r="K729" i="1"/>
  <c r="O729" i="1" s="1"/>
  <c r="L729" i="1"/>
  <c r="M729" i="1" l="1"/>
  <c r="N729" i="1" s="1"/>
  <c r="G730" i="1" s="1"/>
  <c r="W687" i="1"/>
  <c r="P688" i="1" s="1"/>
  <c r="Q688" i="1" s="1"/>
  <c r="R688" i="1" s="1"/>
  <c r="S688" i="1" l="1"/>
  <c r="T688" i="1" s="1"/>
  <c r="U688" i="1"/>
  <c r="H730" i="1"/>
  <c r="I730" i="1" s="1"/>
  <c r="J730" i="1" l="1"/>
  <c r="V688" i="1"/>
  <c r="X688" i="1" s="1"/>
  <c r="K730" i="1" l="1"/>
  <c r="O730" i="1" s="1"/>
  <c r="L730" i="1"/>
  <c r="W688" i="1"/>
  <c r="P689" i="1" s="1"/>
  <c r="Q689" i="1" s="1"/>
  <c r="R689" i="1" s="1"/>
  <c r="S689" i="1" l="1"/>
  <c r="T689" i="1" s="1"/>
  <c r="U689" i="1"/>
  <c r="M730" i="1"/>
  <c r="N730" i="1" s="1"/>
  <c r="G731" i="1" s="1"/>
  <c r="H731" i="1" l="1"/>
  <c r="I731" i="1" s="1"/>
  <c r="V689" i="1"/>
  <c r="X689" i="1" s="1"/>
  <c r="W689" i="1" l="1"/>
  <c r="P690" i="1" s="1"/>
  <c r="Q690" i="1" s="1"/>
  <c r="R690" i="1" s="1"/>
  <c r="J731" i="1"/>
  <c r="S690" i="1" l="1"/>
  <c r="T690" i="1" s="1"/>
  <c r="U690" i="1"/>
  <c r="L731" i="1"/>
  <c r="K731" i="1"/>
  <c r="O731" i="1" s="1"/>
  <c r="M731" i="1" l="1"/>
  <c r="N731" i="1" s="1"/>
  <c r="G732" i="1" s="1"/>
  <c r="V690" i="1"/>
  <c r="X690" i="1" s="1"/>
  <c r="W690" i="1" l="1"/>
  <c r="P691" i="1" s="1"/>
  <c r="Q691" i="1" s="1"/>
  <c r="R691" i="1" s="1"/>
  <c r="H732" i="1"/>
  <c r="I732" i="1" s="1"/>
  <c r="S691" i="1" l="1"/>
  <c r="T691" i="1" s="1"/>
  <c r="U691" i="1"/>
  <c r="J732" i="1"/>
  <c r="K732" i="1" l="1"/>
  <c r="L732" i="1"/>
  <c r="V691" i="1"/>
  <c r="X691" i="1" s="1"/>
  <c r="M732" i="1" l="1"/>
  <c r="W691" i="1"/>
  <c r="P692" i="1" s="1"/>
  <c r="Q692" i="1" s="1"/>
  <c r="R692" i="1" s="1"/>
  <c r="O732" i="1"/>
  <c r="S692" i="1" l="1"/>
  <c r="T692" i="1" s="1"/>
  <c r="U692" i="1"/>
  <c r="N732" i="1"/>
  <c r="G733" i="1" s="1"/>
  <c r="H733" i="1" s="1"/>
  <c r="I733" i="1" s="1"/>
  <c r="J733" i="1" l="1"/>
  <c r="V692" i="1"/>
  <c r="X692" i="1" s="1"/>
  <c r="W692" i="1" l="1"/>
  <c r="P693" i="1" s="1"/>
  <c r="Q693" i="1" s="1"/>
  <c r="R693" i="1" s="1"/>
  <c r="K733" i="1"/>
  <c r="O733" i="1" s="1"/>
  <c r="L733" i="1"/>
  <c r="S693" i="1" l="1"/>
  <c r="T693" i="1" s="1"/>
  <c r="U693" i="1"/>
  <c r="M733" i="1"/>
  <c r="N733" i="1" l="1"/>
  <c r="G734" i="1" s="1"/>
  <c r="H734" i="1" s="1"/>
  <c r="I734" i="1" s="1"/>
  <c r="V693" i="1"/>
  <c r="X693" i="1" s="1"/>
  <c r="J734" i="1" l="1"/>
  <c r="W693" i="1"/>
  <c r="P694" i="1" s="1"/>
  <c r="Q694" i="1" s="1"/>
  <c r="R694" i="1" s="1"/>
  <c r="S694" i="1" l="1"/>
  <c r="T694" i="1" s="1"/>
  <c r="U694" i="1"/>
  <c r="L734" i="1"/>
  <c r="K734" i="1"/>
  <c r="M734" i="1" l="1"/>
  <c r="N734" i="1" s="1"/>
  <c r="G735" i="1" s="1"/>
  <c r="H735" i="1" s="1"/>
  <c r="I735" i="1" s="1"/>
  <c r="V694" i="1"/>
  <c r="X694" i="1" s="1"/>
  <c r="O734" i="1"/>
  <c r="J735" i="1" l="1"/>
  <c r="W694" i="1"/>
  <c r="P695" i="1" s="1"/>
  <c r="Q695" i="1" s="1"/>
  <c r="R695" i="1" s="1"/>
  <c r="S695" i="1" l="1"/>
  <c r="T695" i="1" s="1"/>
  <c r="U695" i="1"/>
  <c r="K735" i="1"/>
  <c r="L735" i="1"/>
  <c r="M735" i="1" l="1"/>
  <c r="O735" i="1"/>
  <c r="V695" i="1"/>
  <c r="X695" i="1" s="1"/>
  <c r="W695" i="1" l="1"/>
  <c r="P696" i="1" s="1"/>
  <c r="Q696" i="1" s="1"/>
  <c r="R696" i="1" s="1"/>
  <c r="N735" i="1"/>
  <c r="G736" i="1" s="1"/>
  <c r="H736" i="1" s="1"/>
  <c r="I736" i="1" s="1"/>
  <c r="S696" i="1" l="1"/>
  <c r="T696" i="1" s="1"/>
  <c r="U696" i="1"/>
  <c r="J736" i="1"/>
  <c r="K736" i="1" l="1"/>
  <c r="L736" i="1"/>
  <c r="V696" i="1"/>
  <c r="X696" i="1" s="1"/>
  <c r="M736" i="1" l="1"/>
  <c r="N736" i="1" s="1"/>
  <c r="G737" i="1" s="1"/>
  <c r="W696" i="1"/>
  <c r="P697" i="1" s="1"/>
  <c r="Q697" i="1" s="1"/>
  <c r="R697" i="1" s="1"/>
  <c r="O736" i="1"/>
  <c r="S697" i="1" l="1"/>
  <c r="T697" i="1" s="1"/>
  <c r="U697" i="1"/>
  <c r="H737" i="1"/>
  <c r="I737" i="1" s="1"/>
  <c r="J737" i="1" l="1"/>
  <c r="V697" i="1"/>
  <c r="X697" i="1" s="1"/>
  <c r="L737" i="1" l="1"/>
  <c r="K737" i="1"/>
  <c r="O737" i="1" s="1"/>
  <c r="W697" i="1"/>
  <c r="P698" i="1" s="1"/>
  <c r="Q698" i="1" s="1"/>
  <c r="R698" i="1" s="1"/>
  <c r="S698" i="1" l="1"/>
  <c r="T698" i="1" s="1"/>
  <c r="U698" i="1"/>
  <c r="M737" i="1"/>
  <c r="V698" i="1" l="1"/>
  <c r="X698" i="1" s="1"/>
  <c r="N737" i="1"/>
  <c r="G738" i="1" s="1"/>
  <c r="H738" i="1" s="1"/>
  <c r="I738" i="1" s="1"/>
  <c r="J738" i="1" l="1"/>
  <c r="W698" i="1"/>
  <c r="P699" i="1" s="1"/>
  <c r="Q699" i="1" s="1"/>
  <c r="R699" i="1" s="1"/>
  <c r="S699" i="1" l="1"/>
  <c r="T699" i="1" s="1"/>
  <c r="U699" i="1"/>
  <c r="K738" i="1"/>
  <c r="L738" i="1"/>
  <c r="M738" i="1" l="1"/>
  <c r="N738" i="1" s="1"/>
  <c r="G739" i="1" s="1"/>
  <c r="H739" i="1" s="1"/>
  <c r="I739" i="1" s="1"/>
  <c r="O738" i="1"/>
  <c r="V699" i="1"/>
  <c r="X699" i="1" s="1"/>
  <c r="J739" i="1" l="1"/>
  <c r="W699" i="1"/>
  <c r="P700" i="1" s="1"/>
  <c r="Q700" i="1" s="1"/>
  <c r="R700" i="1" s="1"/>
  <c r="S700" i="1" l="1"/>
  <c r="T700" i="1" s="1"/>
  <c r="U700" i="1"/>
  <c r="K739" i="1"/>
  <c r="L739" i="1"/>
  <c r="M739" i="1" l="1"/>
  <c r="O739" i="1"/>
  <c r="V700" i="1"/>
  <c r="X700" i="1" s="1"/>
  <c r="N739" i="1" l="1"/>
  <c r="G740" i="1" s="1"/>
  <c r="W700" i="1"/>
  <c r="P701" i="1" s="1"/>
  <c r="Q701" i="1" s="1"/>
  <c r="R701" i="1" s="1"/>
  <c r="S701" i="1" l="1"/>
  <c r="T701" i="1" s="1"/>
  <c r="U701" i="1"/>
  <c r="H740" i="1"/>
  <c r="I740" i="1" s="1"/>
  <c r="J740" i="1" l="1"/>
  <c r="V701" i="1"/>
  <c r="X701" i="1" s="1"/>
  <c r="K740" i="1" l="1"/>
  <c r="L740" i="1"/>
  <c r="W701" i="1"/>
  <c r="P702" i="1" s="1"/>
  <c r="Q702" i="1" s="1"/>
  <c r="R702" i="1" s="1"/>
  <c r="S702" i="1" l="1"/>
  <c r="T702" i="1" s="1"/>
  <c r="U702" i="1"/>
  <c r="M740" i="1"/>
  <c r="N740" i="1" s="1"/>
  <c r="G741" i="1" s="1"/>
  <c r="O740" i="1"/>
  <c r="V702" i="1" l="1"/>
  <c r="H741" i="1"/>
  <c r="I741" i="1" s="1"/>
  <c r="X702" i="1" l="1"/>
  <c r="W702" i="1"/>
  <c r="P703" i="1" s="1"/>
  <c r="Q703" i="1" s="1"/>
  <c r="R703" i="1" s="1"/>
  <c r="J741" i="1"/>
  <c r="S703" i="1" l="1"/>
  <c r="T703" i="1" s="1"/>
  <c r="U703" i="1"/>
  <c r="K741" i="1"/>
  <c r="L741" i="1"/>
  <c r="M741" i="1" l="1"/>
  <c r="N741" i="1" s="1"/>
  <c r="G742" i="1" s="1"/>
  <c r="H742" i="1" s="1"/>
  <c r="I742" i="1" s="1"/>
  <c r="V703" i="1"/>
  <c r="X703" i="1" s="1"/>
  <c r="O741" i="1"/>
  <c r="J742" i="1" l="1"/>
  <c r="W703" i="1"/>
  <c r="P704" i="1" s="1"/>
  <c r="Q704" i="1" s="1"/>
  <c r="R704" i="1" s="1"/>
  <c r="S704" i="1" l="1"/>
  <c r="T704" i="1" s="1"/>
  <c r="U704" i="1"/>
  <c r="K742" i="1"/>
  <c r="L742" i="1"/>
  <c r="M742" i="1" l="1"/>
  <c r="N742" i="1" s="1"/>
  <c r="G743" i="1" s="1"/>
  <c r="H743" i="1" s="1"/>
  <c r="I743" i="1" s="1"/>
  <c r="O742" i="1"/>
  <c r="V704" i="1"/>
  <c r="X704" i="1" s="1"/>
  <c r="J743" i="1" l="1"/>
  <c r="W704" i="1"/>
  <c r="P705" i="1" s="1"/>
  <c r="Q705" i="1" s="1"/>
  <c r="R705" i="1" s="1"/>
  <c r="S705" i="1" l="1"/>
  <c r="T705" i="1" s="1"/>
  <c r="U705" i="1"/>
  <c r="K743" i="1"/>
  <c r="L743" i="1"/>
  <c r="M743" i="1" l="1"/>
  <c r="N743" i="1" s="1"/>
  <c r="G744" i="1" s="1"/>
  <c r="O743" i="1"/>
  <c r="V705" i="1"/>
  <c r="X705" i="1" s="1"/>
  <c r="W705" i="1" l="1"/>
  <c r="P706" i="1" s="1"/>
  <c r="Q706" i="1" s="1"/>
  <c r="R706" i="1" s="1"/>
  <c r="H744" i="1"/>
  <c r="I744" i="1" s="1"/>
  <c r="S706" i="1" l="1"/>
  <c r="T706" i="1" s="1"/>
  <c r="U706" i="1"/>
  <c r="J744" i="1"/>
  <c r="V706" i="1" l="1"/>
  <c r="X706" i="1" s="1"/>
  <c r="K744" i="1"/>
  <c r="L744" i="1"/>
  <c r="M744" i="1" l="1"/>
  <c r="W706" i="1"/>
  <c r="P707" i="1" s="1"/>
  <c r="Q707" i="1" s="1"/>
  <c r="R707" i="1" s="1"/>
  <c r="O744" i="1"/>
  <c r="S707" i="1" l="1"/>
  <c r="T707" i="1" s="1"/>
  <c r="U707" i="1"/>
  <c r="N744" i="1"/>
  <c r="G745" i="1" s="1"/>
  <c r="H745" i="1" l="1"/>
  <c r="I745" i="1" s="1"/>
  <c r="V707" i="1"/>
  <c r="X707" i="1" s="1"/>
  <c r="W707" i="1" l="1"/>
  <c r="P708" i="1" s="1"/>
  <c r="Q708" i="1" s="1"/>
  <c r="R708" i="1" s="1"/>
  <c r="J745" i="1"/>
  <c r="S708" i="1" l="1"/>
  <c r="T708" i="1" s="1"/>
  <c r="U708" i="1"/>
  <c r="K745" i="1"/>
  <c r="L745" i="1"/>
  <c r="M745" i="1" l="1"/>
  <c r="N745" i="1" s="1"/>
  <c r="G746" i="1" s="1"/>
  <c r="H746" i="1" s="1"/>
  <c r="I746" i="1" s="1"/>
  <c r="O745" i="1"/>
  <c r="V708" i="1"/>
  <c r="X708" i="1" s="1"/>
  <c r="J746" i="1" l="1"/>
  <c r="W708" i="1"/>
  <c r="P709" i="1" s="1"/>
  <c r="Q709" i="1" s="1"/>
  <c r="R709" i="1" s="1"/>
  <c r="S709" i="1" l="1"/>
  <c r="T709" i="1" s="1"/>
  <c r="U709" i="1"/>
  <c r="K746" i="1"/>
  <c r="O746" i="1" s="1"/>
  <c r="L746" i="1"/>
  <c r="V709" i="1" l="1"/>
  <c r="X709" i="1" s="1"/>
  <c r="M746" i="1"/>
  <c r="W709" i="1" l="1"/>
  <c r="P710" i="1" s="1"/>
  <c r="Q710" i="1" s="1"/>
  <c r="R710" i="1" s="1"/>
  <c r="N746" i="1"/>
  <c r="G747" i="1" s="1"/>
  <c r="S710" i="1" l="1"/>
  <c r="T710" i="1" s="1"/>
  <c r="U710" i="1"/>
  <c r="H747" i="1"/>
  <c r="I747" i="1" s="1"/>
  <c r="J747" i="1" l="1"/>
  <c r="V710" i="1"/>
  <c r="X710" i="1" s="1"/>
  <c r="W710" i="1" l="1"/>
  <c r="P711" i="1" s="1"/>
  <c r="Q711" i="1" s="1"/>
  <c r="R711" i="1" s="1"/>
  <c r="K747" i="1"/>
  <c r="O747" i="1" s="1"/>
  <c r="L747" i="1"/>
  <c r="S711" i="1" l="1"/>
  <c r="T711" i="1" s="1"/>
  <c r="U711" i="1"/>
  <c r="M747" i="1"/>
  <c r="N747" i="1" l="1"/>
  <c r="G748" i="1" s="1"/>
  <c r="H748" i="1" s="1"/>
  <c r="I748" i="1" s="1"/>
  <c r="V711" i="1"/>
  <c r="X711" i="1" s="1"/>
  <c r="J748" i="1" l="1"/>
  <c r="W711" i="1"/>
  <c r="P712" i="1" s="1"/>
  <c r="Q712" i="1" s="1"/>
  <c r="R712" i="1" s="1"/>
  <c r="S712" i="1" l="1"/>
  <c r="T712" i="1" s="1"/>
  <c r="U712" i="1"/>
  <c r="K748" i="1"/>
  <c r="O748" i="1" s="1"/>
  <c r="L748" i="1"/>
  <c r="M748" i="1" l="1"/>
  <c r="N748" i="1" s="1"/>
  <c r="G749" i="1" s="1"/>
  <c r="V712" i="1"/>
  <c r="X712" i="1" s="1"/>
  <c r="W712" i="1" l="1"/>
  <c r="P713" i="1" s="1"/>
  <c r="Q713" i="1" s="1"/>
  <c r="R713" i="1" s="1"/>
  <c r="H749" i="1"/>
  <c r="I749" i="1" s="1"/>
  <c r="S713" i="1" l="1"/>
  <c r="T713" i="1" s="1"/>
  <c r="U713" i="1"/>
  <c r="J749" i="1"/>
  <c r="K749" i="1" l="1"/>
  <c r="O749" i="1" s="1"/>
  <c r="L749" i="1"/>
  <c r="V713" i="1"/>
  <c r="X713" i="1" s="1"/>
  <c r="M749" i="1" l="1"/>
  <c r="N749" i="1" s="1"/>
  <c r="G750" i="1" s="1"/>
  <c r="W713" i="1"/>
  <c r="P714" i="1" s="1"/>
  <c r="Q714" i="1" s="1"/>
  <c r="R714" i="1" s="1"/>
  <c r="S714" i="1" l="1"/>
  <c r="T714" i="1" s="1"/>
  <c r="U714" i="1"/>
  <c r="H750" i="1"/>
  <c r="I750" i="1" s="1"/>
  <c r="J750" i="1" l="1"/>
  <c r="V714" i="1"/>
  <c r="X714" i="1" l="1"/>
  <c r="W714" i="1"/>
  <c r="P715" i="1" s="1"/>
  <c r="Q715" i="1" s="1"/>
  <c r="R715" i="1" s="1"/>
  <c r="K750" i="1"/>
  <c r="O750" i="1" s="1"/>
  <c r="L750" i="1"/>
  <c r="S715" i="1" l="1"/>
  <c r="T715" i="1" s="1"/>
  <c r="U715" i="1"/>
  <c r="M750" i="1"/>
  <c r="N750" i="1" s="1"/>
  <c r="G751" i="1" s="1"/>
  <c r="H751" i="1" l="1"/>
  <c r="I751" i="1" s="1"/>
  <c r="V715" i="1"/>
  <c r="X715" i="1" s="1"/>
  <c r="W715" i="1" l="1"/>
  <c r="P716" i="1" s="1"/>
  <c r="Q716" i="1" s="1"/>
  <c r="R716" i="1" s="1"/>
  <c r="J751" i="1"/>
  <c r="S716" i="1" l="1"/>
  <c r="T716" i="1" s="1"/>
  <c r="U716" i="1"/>
  <c r="K751" i="1"/>
  <c r="O751" i="1" s="1"/>
  <c r="L751" i="1"/>
  <c r="M751" i="1" l="1"/>
  <c r="V716" i="1"/>
  <c r="X716" i="1" s="1"/>
  <c r="N751" i="1" l="1"/>
  <c r="G752" i="1" s="1"/>
  <c r="W716" i="1"/>
  <c r="P717" i="1" s="1"/>
  <c r="Q717" i="1" s="1"/>
  <c r="R717" i="1" s="1"/>
  <c r="S717" i="1" l="1"/>
  <c r="T717" i="1" s="1"/>
  <c r="U717" i="1"/>
  <c r="H752" i="1"/>
  <c r="I752" i="1" s="1"/>
  <c r="J752" i="1" l="1"/>
  <c r="V717" i="1"/>
  <c r="X717" i="1" s="1"/>
  <c r="K752" i="1" l="1"/>
  <c r="L752" i="1"/>
  <c r="W717" i="1"/>
  <c r="P718" i="1" s="1"/>
  <c r="Q718" i="1" s="1"/>
  <c r="R718" i="1" s="1"/>
  <c r="S718" i="1" l="1"/>
  <c r="T718" i="1" s="1"/>
  <c r="U718" i="1"/>
  <c r="M752" i="1"/>
  <c r="N752" i="1" s="1"/>
  <c r="G753" i="1" s="1"/>
  <c r="H753" i="1" s="1"/>
  <c r="I753" i="1" s="1"/>
  <c r="O752" i="1"/>
  <c r="J753" i="1" l="1"/>
  <c r="V718" i="1"/>
  <c r="X718" i="1" s="1"/>
  <c r="W718" i="1" l="1"/>
  <c r="P719" i="1" s="1"/>
  <c r="Q719" i="1" s="1"/>
  <c r="R719" i="1" s="1"/>
  <c r="K753" i="1"/>
  <c r="O753" i="1" s="1"/>
  <c r="L753" i="1"/>
  <c r="S719" i="1" l="1"/>
  <c r="T719" i="1" s="1"/>
  <c r="U719" i="1"/>
  <c r="M753" i="1"/>
  <c r="N753" i="1" s="1"/>
  <c r="G754" i="1" s="1"/>
  <c r="H754" i="1" l="1"/>
  <c r="I754" i="1" s="1"/>
  <c r="V719" i="1"/>
  <c r="X719" i="1" s="1"/>
  <c r="W719" i="1" l="1"/>
  <c r="P720" i="1" s="1"/>
  <c r="Q720" i="1" s="1"/>
  <c r="R720" i="1" s="1"/>
  <c r="J754" i="1"/>
  <c r="S720" i="1" l="1"/>
  <c r="T720" i="1" s="1"/>
  <c r="U720" i="1"/>
  <c r="K754" i="1"/>
  <c r="L754" i="1"/>
  <c r="M754" i="1" l="1"/>
  <c r="O754" i="1"/>
  <c r="V720" i="1"/>
  <c r="X720" i="1" s="1"/>
  <c r="N754" i="1" l="1"/>
  <c r="G755" i="1" s="1"/>
  <c r="W720" i="1"/>
  <c r="P721" i="1" s="1"/>
  <c r="Q721" i="1" s="1"/>
  <c r="R721" i="1" s="1"/>
  <c r="S721" i="1" l="1"/>
  <c r="T721" i="1" s="1"/>
  <c r="U721" i="1"/>
  <c r="H755" i="1"/>
  <c r="I755" i="1" s="1"/>
  <c r="J755" i="1" l="1"/>
  <c r="V721" i="1"/>
  <c r="X721" i="1" s="1"/>
  <c r="W721" i="1" l="1"/>
  <c r="P722" i="1" s="1"/>
  <c r="Q722" i="1" s="1"/>
  <c r="R722" i="1" s="1"/>
  <c r="K755" i="1"/>
  <c r="O755" i="1" s="1"/>
  <c r="L755" i="1"/>
  <c r="S722" i="1" l="1"/>
  <c r="T722" i="1" s="1"/>
  <c r="U722" i="1"/>
  <c r="M755" i="1"/>
  <c r="N755" i="1" l="1"/>
  <c r="G756" i="1" s="1"/>
  <c r="V722" i="1"/>
  <c r="W722" i="1" s="1"/>
  <c r="P723" i="1" s="1"/>
  <c r="Q723" i="1" s="1"/>
  <c r="R723" i="1" s="1"/>
  <c r="S723" i="1" l="1"/>
  <c r="T723" i="1" s="1"/>
  <c r="U723" i="1"/>
  <c r="H756" i="1"/>
  <c r="I756" i="1" s="1"/>
  <c r="X722" i="1"/>
  <c r="J756" i="1" l="1"/>
  <c r="K756" i="1" l="1"/>
  <c r="L756" i="1"/>
  <c r="V723" i="1"/>
  <c r="X723" i="1" s="1"/>
  <c r="M756" i="1" l="1"/>
  <c r="W723" i="1"/>
  <c r="P724" i="1" s="1"/>
  <c r="Q724" i="1" s="1"/>
  <c r="R724" i="1" s="1"/>
  <c r="O756" i="1"/>
  <c r="S724" i="1" l="1"/>
  <c r="T724" i="1" s="1"/>
  <c r="U724" i="1"/>
  <c r="N756" i="1"/>
  <c r="G757" i="1" s="1"/>
  <c r="H757" i="1" s="1"/>
  <c r="I757" i="1" s="1"/>
  <c r="J757" i="1" l="1"/>
  <c r="V724" i="1"/>
  <c r="X724" i="1" s="1"/>
  <c r="W724" i="1" l="1"/>
  <c r="P725" i="1" s="1"/>
  <c r="Q725" i="1" s="1"/>
  <c r="R725" i="1" s="1"/>
  <c r="K757" i="1"/>
  <c r="O757" i="1" s="1"/>
  <c r="L757" i="1"/>
  <c r="S725" i="1" l="1"/>
  <c r="T725" i="1" s="1"/>
  <c r="U725" i="1"/>
  <c r="M757" i="1"/>
  <c r="N757" i="1" s="1"/>
  <c r="G758" i="1" s="1"/>
  <c r="H758" i="1" l="1"/>
  <c r="I758" i="1" s="1"/>
  <c r="V725" i="1"/>
  <c r="X725" i="1" s="1"/>
  <c r="J758" i="1" l="1"/>
  <c r="W725" i="1"/>
  <c r="P726" i="1" s="1"/>
  <c r="Q726" i="1" s="1"/>
  <c r="R726" i="1" s="1"/>
  <c r="S726" i="1" l="1"/>
  <c r="T726" i="1" s="1"/>
  <c r="U726" i="1"/>
  <c r="K758" i="1"/>
  <c r="L758" i="1"/>
  <c r="V726" i="1" l="1"/>
  <c r="X726" i="1" s="1"/>
  <c r="M758" i="1"/>
  <c r="O758" i="1"/>
  <c r="W726" i="1" l="1"/>
  <c r="P727" i="1" s="1"/>
  <c r="Q727" i="1" s="1"/>
  <c r="R727" i="1" s="1"/>
  <c r="N758" i="1"/>
  <c r="G759" i="1" s="1"/>
  <c r="S727" i="1" l="1"/>
  <c r="T727" i="1" s="1"/>
  <c r="U727" i="1"/>
  <c r="H759" i="1"/>
  <c r="I759" i="1" s="1"/>
  <c r="J759" i="1" l="1"/>
  <c r="V727" i="1"/>
  <c r="X727" i="1" s="1"/>
  <c r="K759" i="1" l="1"/>
  <c r="O759" i="1" s="1"/>
  <c r="L759" i="1"/>
  <c r="W727" i="1"/>
  <c r="P728" i="1" s="1"/>
  <c r="Q728" i="1" s="1"/>
  <c r="R728" i="1" s="1"/>
  <c r="S728" i="1" l="1"/>
  <c r="T728" i="1" s="1"/>
  <c r="U728" i="1"/>
  <c r="M759" i="1"/>
  <c r="N759" i="1" s="1"/>
  <c r="G760" i="1" s="1"/>
  <c r="H760" i="1" s="1"/>
  <c r="I760" i="1" s="1"/>
  <c r="V728" i="1" l="1"/>
  <c r="X728" i="1" s="1"/>
  <c r="J760" i="1"/>
  <c r="W728" i="1" l="1"/>
  <c r="P729" i="1" s="1"/>
  <c r="Q729" i="1" s="1"/>
  <c r="R729" i="1" s="1"/>
  <c r="K760" i="1"/>
  <c r="O760" i="1" s="1"/>
  <c r="L760" i="1"/>
  <c r="S729" i="1" l="1"/>
  <c r="T729" i="1" s="1"/>
  <c r="U729" i="1"/>
  <c r="M760" i="1"/>
  <c r="N760" i="1" l="1"/>
  <c r="G761" i="1" s="1"/>
  <c r="H761" i="1" s="1"/>
  <c r="I761" i="1" s="1"/>
  <c r="V729" i="1"/>
  <c r="X729" i="1" s="1"/>
  <c r="J761" i="1" l="1"/>
  <c r="W729" i="1"/>
  <c r="P730" i="1" s="1"/>
  <c r="Q730" i="1" s="1"/>
  <c r="R730" i="1" s="1"/>
  <c r="S730" i="1" l="1"/>
  <c r="T730" i="1" s="1"/>
  <c r="U730" i="1"/>
  <c r="L761" i="1"/>
  <c r="K761" i="1"/>
  <c r="M761" i="1" l="1"/>
  <c r="N761" i="1" s="1"/>
  <c r="G762" i="1" s="1"/>
  <c r="H762" i="1" s="1"/>
  <c r="I762" i="1" s="1"/>
  <c r="O761" i="1"/>
  <c r="V730" i="1"/>
  <c r="X730" i="1" s="1"/>
  <c r="W730" i="1" l="1"/>
  <c r="P731" i="1" s="1"/>
  <c r="Q731" i="1" s="1"/>
  <c r="R731" i="1" s="1"/>
  <c r="J762" i="1"/>
  <c r="S731" i="1" l="1"/>
  <c r="T731" i="1" s="1"/>
  <c r="U731" i="1"/>
  <c r="K762" i="1"/>
  <c r="O762" i="1" s="1"/>
  <c r="L762" i="1"/>
  <c r="M762" i="1" l="1"/>
  <c r="V731" i="1"/>
  <c r="X731" i="1" s="1"/>
  <c r="N762" i="1" l="1"/>
  <c r="G763" i="1" s="1"/>
  <c r="W731" i="1"/>
  <c r="P732" i="1" s="1"/>
  <c r="Q732" i="1" s="1"/>
  <c r="R732" i="1" s="1"/>
  <c r="S732" i="1" l="1"/>
  <c r="T732" i="1" s="1"/>
  <c r="U732" i="1"/>
  <c r="H763" i="1"/>
  <c r="I763" i="1" s="1"/>
  <c r="J763" i="1" l="1"/>
  <c r="V732" i="1"/>
  <c r="X732" i="1" s="1"/>
  <c r="W732" i="1" l="1"/>
  <c r="P733" i="1" s="1"/>
  <c r="Q733" i="1" s="1"/>
  <c r="R733" i="1" s="1"/>
  <c r="K763" i="1"/>
  <c r="O763" i="1" s="1"/>
  <c r="L763" i="1"/>
  <c r="S733" i="1" l="1"/>
  <c r="T733" i="1" s="1"/>
  <c r="U733" i="1"/>
  <c r="M763" i="1"/>
  <c r="N763" i="1" l="1"/>
  <c r="G764" i="1" s="1"/>
  <c r="H764" i="1" s="1"/>
  <c r="I764" i="1" s="1"/>
  <c r="V733" i="1"/>
  <c r="X733" i="1" s="1"/>
  <c r="J764" i="1" l="1"/>
  <c r="W733" i="1"/>
  <c r="P734" i="1" s="1"/>
  <c r="Q734" i="1" s="1"/>
  <c r="R734" i="1" s="1"/>
  <c r="S734" i="1" l="1"/>
  <c r="T734" i="1" s="1"/>
  <c r="U734" i="1"/>
  <c r="L764" i="1"/>
  <c r="K764" i="1"/>
  <c r="M764" i="1" l="1"/>
  <c r="O764" i="1"/>
  <c r="V734" i="1"/>
  <c r="X734" i="1" s="1"/>
  <c r="W734" i="1" l="1"/>
  <c r="P735" i="1" s="1"/>
  <c r="Q735" i="1" s="1"/>
  <c r="R735" i="1" s="1"/>
  <c r="N764" i="1"/>
  <c r="G765" i="1" s="1"/>
  <c r="S735" i="1" l="1"/>
  <c r="T735" i="1" s="1"/>
  <c r="U735" i="1"/>
  <c r="H765" i="1"/>
  <c r="I765" i="1" s="1"/>
  <c r="J765" i="1" l="1"/>
  <c r="V735" i="1"/>
  <c r="X735" i="1" s="1"/>
  <c r="W735" i="1" l="1"/>
  <c r="P736" i="1" s="1"/>
  <c r="Q736" i="1" s="1"/>
  <c r="R736" i="1" s="1"/>
  <c r="K765" i="1"/>
  <c r="O765" i="1" s="1"/>
  <c r="L765" i="1"/>
  <c r="S736" i="1" l="1"/>
  <c r="T736" i="1" s="1"/>
  <c r="U736" i="1"/>
  <c r="M765" i="1"/>
  <c r="N765" i="1" l="1"/>
  <c r="G766" i="1" s="1"/>
  <c r="V736" i="1"/>
  <c r="X736" i="1" s="1"/>
  <c r="W736" i="1" l="1"/>
  <c r="P737" i="1" s="1"/>
  <c r="Q737" i="1" s="1"/>
  <c r="R737" i="1" s="1"/>
  <c r="H766" i="1"/>
  <c r="I766" i="1" s="1"/>
  <c r="S737" i="1" l="1"/>
  <c r="T737" i="1" s="1"/>
  <c r="U737" i="1"/>
  <c r="J766" i="1"/>
  <c r="V737" i="1" l="1"/>
  <c r="X737" i="1" s="1"/>
  <c r="K766" i="1"/>
  <c r="O766" i="1" s="1"/>
  <c r="L766" i="1"/>
  <c r="M766" i="1" l="1"/>
  <c r="N766" i="1" s="1"/>
  <c r="G767" i="1" s="1"/>
  <c r="W737" i="1"/>
  <c r="P738" i="1" s="1"/>
  <c r="Q738" i="1" s="1"/>
  <c r="R738" i="1" s="1"/>
  <c r="S738" i="1" l="1"/>
  <c r="T738" i="1" s="1"/>
  <c r="U738" i="1"/>
  <c r="H767" i="1"/>
  <c r="I767" i="1" s="1"/>
  <c r="J767" i="1" l="1"/>
  <c r="V738" i="1"/>
  <c r="X738" i="1" s="1"/>
  <c r="W738" i="1" l="1"/>
  <c r="P739" i="1" s="1"/>
  <c r="Q739" i="1" s="1"/>
  <c r="R739" i="1" s="1"/>
  <c r="K767" i="1"/>
  <c r="O767" i="1" s="1"/>
  <c r="L767" i="1"/>
  <c r="S739" i="1" l="1"/>
  <c r="T739" i="1" s="1"/>
  <c r="U739" i="1"/>
  <c r="M767" i="1"/>
  <c r="N767" i="1" l="1"/>
  <c r="G768" i="1" s="1"/>
  <c r="V739" i="1"/>
  <c r="X739" i="1" s="1"/>
  <c r="W739" i="1" l="1"/>
  <c r="P740" i="1" s="1"/>
  <c r="Q740" i="1" s="1"/>
  <c r="R740" i="1" s="1"/>
  <c r="H768" i="1"/>
  <c r="I768" i="1" s="1"/>
  <c r="S740" i="1" l="1"/>
  <c r="T740" i="1" s="1"/>
  <c r="U740" i="1"/>
  <c r="J768" i="1"/>
  <c r="K768" i="1" l="1"/>
  <c r="L768" i="1"/>
  <c r="V740" i="1"/>
  <c r="X740" i="1" s="1"/>
  <c r="M768" i="1" l="1"/>
  <c r="W740" i="1"/>
  <c r="P741" i="1" s="1"/>
  <c r="Q741" i="1" s="1"/>
  <c r="R741" i="1" s="1"/>
  <c r="O768" i="1"/>
  <c r="S741" i="1" l="1"/>
  <c r="T741" i="1" s="1"/>
  <c r="U741" i="1"/>
  <c r="N768" i="1"/>
  <c r="G769" i="1" s="1"/>
  <c r="H769" i="1" s="1"/>
  <c r="I769" i="1" s="1"/>
  <c r="J769" i="1" l="1"/>
  <c r="V741" i="1"/>
  <c r="X741" i="1" s="1"/>
  <c r="W741" i="1" l="1"/>
  <c r="P742" i="1" s="1"/>
  <c r="Q742" i="1" s="1"/>
  <c r="R742" i="1" s="1"/>
  <c r="K769" i="1"/>
  <c r="O769" i="1" s="1"/>
  <c r="L769" i="1"/>
  <c r="S742" i="1" l="1"/>
  <c r="T742" i="1" s="1"/>
  <c r="U742" i="1"/>
  <c r="M769" i="1"/>
  <c r="N769" i="1" l="1"/>
  <c r="G770" i="1" s="1"/>
  <c r="V742" i="1"/>
  <c r="X742" i="1" s="1"/>
  <c r="H770" i="1" l="1"/>
  <c r="I770" i="1" s="1"/>
  <c r="W742" i="1"/>
  <c r="P743" i="1" s="1"/>
  <c r="Q743" i="1" s="1"/>
  <c r="R743" i="1" s="1"/>
  <c r="S743" i="1" l="1"/>
  <c r="T743" i="1" s="1"/>
  <c r="U743" i="1"/>
  <c r="J770" i="1"/>
  <c r="L770" i="1" l="1"/>
  <c r="K770" i="1"/>
  <c r="O770" i="1" s="1"/>
  <c r="V743" i="1"/>
  <c r="X743" i="1" s="1"/>
  <c r="M770" i="1" l="1"/>
  <c r="N770" i="1" s="1"/>
  <c r="G771" i="1" s="1"/>
  <c r="W743" i="1"/>
  <c r="P744" i="1" s="1"/>
  <c r="Q744" i="1" s="1"/>
  <c r="R744" i="1" s="1"/>
  <c r="S744" i="1" l="1"/>
  <c r="T744" i="1" s="1"/>
  <c r="U744" i="1"/>
  <c r="H771" i="1"/>
  <c r="I771" i="1" s="1"/>
  <c r="J771" i="1" l="1"/>
  <c r="V744" i="1"/>
  <c r="X744" i="1" s="1"/>
  <c r="K771" i="1" l="1"/>
  <c r="L771" i="1"/>
  <c r="W744" i="1"/>
  <c r="P745" i="1" s="1"/>
  <c r="Q745" i="1" s="1"/>
  <c r="R745" i="1" s="1"/>
  <c r="S745" i="1" l="1"/>
  <c r="T745" i="1" s="1"/>
  <c r="U745" i="1"/>
  <c r="M771" i="1"/>
  <c r="O771" i="1"/>
  <c r="N771" i="1" l="1"/>
  <c r="G772" i="1" s="1"/>
  <c r="H772" i="1" s="1"/>
  <c r="I772" i="1" s="1"/>
  <c r="V745" i="1"/>
  <c r="X745" i="1" s="1"/>
  <c r="J772" i="1" l="1"/>
  <c r="W745" i="1"/>
  <c r="P746" i="1" s="1"/>
  <c r="Q746" i="1" s="1"/>
  <c r="R746" i="1" s="1"/>
  <c r="S746" i="1" l="1"/>
  <c r="T746" i="1" s="1"/>
  <c r="U746" i="1"/>
  <c r="K772" i="1"/>
  <c r="O772" i="1" s="1"/>
  <c r="L772" i="1"/>
  <c r="V746" i="1" l="1"/>
  <c r="X746" i="1" s="1"/>
  <c r="M772" i="1"/>
  <c r="W746" i="1" l="1"/>
  <c r="P747" i="1" s="1"/>
  <c r="Q747" i="1" s="1"/>
  <c r="R747" i="1" s="1"/>
  <c r="N772" i="1"/>
  <c r="G773" i="1" s="1"/>
  <c r="S747" i="1" l="1"/>
  <c r="T747" i="1" s="1"/>
  <c r="U747" i="1"/>
  <c r="H773" i="1"/>
  <c r="I773" i="1" s="1"/>
  <c r="J773" i="1" l="1"/>
  <c r="V747" i="1"/>
  <c r="X747" i="1" s="1"/>
  <c r="W747" i="1" l="1"/>
  <c r="P748" i="1" s="1"/>
  <c r="Q748" i="1" s="1"/>
  <c r="R748" i="1" s="1"/>
  <c r="K773" i="1"/>
  <c r="O773" i="1" s="1"/>
  <c r="L773" i="1"/>
  <c r="S748" i="1" l="1"/>
  <c r="T748" i="1" s="1"/>
  <c r="U748" i="1"/>
  <c r="M773" i="1"/>
  <c r="N773" i="1" s="1"/>
  <c r="G774" i="1" s="1"/>
  <c r="H774" i="1" l="1"/>
  <c r="I774" i="1" s="1"/>
  <c r="V748" i="1"/>
  <c r="X748" i="1" s="1"/>
  <c r="W748" i="1" l="1"/>
  <c r="P749" i="1" s="1"/>
  <c r="Q749" i="1" s="1"/>
  <c r="R749" i="1" s="1"/>
  <c r="J774" i="1"/>
  <c r="S749" i="1" l="1"/>
  <c r="T749" i="1" s="1"/>
  <c r="U749" i="1"/>
  <c r="K774" i="1"/>
  <c r="L774" i="1"/>
  <c r="M774" i="1" l="1"/>
  <c r="N774" i="1" s="1"/>
  <c r="G775" i="1" s="1"/>
  <c r="H775" i="1" s="1"/>
  <c r="I775" i="1" s="1"/>
  <c r="O774" i="1"/>
  <c r="V749" i="1"/>
  <c r="X749" i="1" s="1"/>
  <c r="J775" i="1" l="1"/>
  <c r="W749" i="1"/>
  <c r="P750" i="1" s="1"/>
  <c r="Q750" i="1" s="1"/>
  <c r="R750" i="1" s="1"/>
  <c r="S750" i="1" l="1"/>
  <c r="T750" i="1" s="1"/>
  <c r="U750" i="1"/>
  <c r="K775" i="1"/>
  <c r="O775" i="1" s="1"/>
  <c r="L775" i="1"/>
  <c r="M775" i="1" l="1"/>
  <c r="V750" i="1"/>
  <c r="X750" i="1" s="1"/>
  <c r="N775" i="1" l="1"/>
  <c r="G776" i="1" s="1"/>
  <c r="W750" i="1"/>
  <c r="P751" i="1" s="1"/>
  <c r="Q751" i="1" s="1"/>
  <c r="R751" i="1" s="1"/>
  <c r="S751" i="1" l="1"/>
  <c r="T751" i="1" s="1"/>
  <c r="U751" i="1"/>
  <c r="H776" i="1"/>
  <c r="I776" i="1" s="1"/>
  <c r="J776" i="1" l="1"/>
  <c r="V751" i="1"/>
  <c r="X751" i="1" s="1"/>
  <c r="L776" i="1" l="1"/>
  <c r="K776" i="1"/>
  <c r="O776" i="1" s="1"/>
  <c r="W751" i="1"/>
  <c r="P752" i="1" s="1"/>
  <c r="Q752" i="1" s="1"/>
  <c r="R752" i="1" s="1"/>
  <c r="S752" i="1" l="1"/>
  <c r="T752" i="1" s="1"/>
  <c r="U752" i="1"/>
  <c r="M776" i="1"/>
  <c r="N776" i="1" s="1"/>
  <c r="G777" i="1" s="1"/>
  <c r="H777" i="1" s="1"/>
  <c r="I777" i="1" s="1"/>
  <c r="V752" i="1" l="1"/>
  <c r="X752" i="1" s="1"/>
  <c r="J777" i="1"/>
  <c r="W752" i="1" l="1"/>
  <c r="P753" i="1" s="1"/>
  <c r="Q753" i="1" s="1"/>
  <c r="R753" i="1" s="1"/>
  <c r="K777" i="1"/>
  <c r="O777" i="1" s="1"/>
  <c r="L777" i="1"/>
  <c r="S753" i="1" l="1"/>
  <c r="T753" i="1" s="1"/>
  <c r="U753" i="1"/>
  <c r="M777" i="1"/>
  <c r="N777" i="1" l="1"/>
  <c r="G778" i="1" s="1"/>
  <c r="H778" i="1" s="1"/>
  <c r="I778" i="1" s="1"/>
  <c r="V753" i="1"/>
  <c r="X753" i="1" s="1"/>
  <c r="J778" i="1" l="1"/>
  <c r="W753" i="1"/>
  <c r="P754" i="1" s="1"/>
  <c r="Q754" i="1" s="1"/>
  <c r="R754" i="1" s="1"/>
  <c r="S754" i="1" l="1"/>
  <c r="T754" i="1" s="1"/>
  <c r="U754" i="1"/>
  <c r="K778" i="1"/>
  <c r="O778" i="1" s="1"/>
  <c r="L778" i="1"/>
  <c r="M778" i="1" l="1"/>
  <c r="N778" i="1" s="1"/>
  <c r="G779" i="1" s="1"/>
  <c r="V754" i="1"/>
  <c r="X754" i="1" s="1"/>
  <c r="W754" i="1" l="1"/>
  <c r="P755" i="1" s="1"/>
  <c r="Q755" i="1" s="1"/>
  <c r="R755" i="1" s="1"/>
  <c r="H779" i="1"/>
  <c r="I779" i="1" s="1"/>
  <c r="S755" i="1" l="1"/>
  <c r="T755" i="1" s="1"/>
  <c r="U755" i="1"/>
  <c r="J779" i="1"/>
  <c r="L779" i="1" l="1"/>
  <c r="K779" i="1"/>
  <c r="O779" i="1" s="1"/>
  <c r="V755" i="1"/>
  <c r="X755" i="1" s="1"/>
  <c r="M779" i="1" l="1"/>
  <c r="N779" i="1" s="1"/>
  <c r="G780" i="1" s="1"/>
  <c r="W755" i="1"/>
  <c r="P756" i="1" s="1"/>
  <c r="Q756" i="1" s="1"/>
  <c r="R756" i="1" s="1"/>
  <c r="S756" i="1" l="1"/>
  <c r="T756" i="1" s="1"/>
  <c r="U756" i="1"/>
  <c r="H780" i="1"/>
  <c r="I780" i="1" s="1"/>
  <c r="J780" i="1" l="1"/>
  <c r="V756" i="1"/>
  <c r="X756" i="1" s="1"/>
  <c r="W756" i="1" l="1"/>
  <c r="P757" i="1" s="1"/>
  <c r="Q757" i="1" s="1"/>
  <c r="R757" i="1" s="1"/>
  <c r="K780" i="1"/>
  <c r="L780" i="1"/>
  <c r="S757" i="1" l="1"/>
  <c r="T757" i="1" s="1"/>
  <c r="U757" i="1"/>
  <c r="M780" i="1"/>
  <c r="N780" i="1" s="1"/>
  <c r="G781" i="1" s="1"/>
  <c r="O780" i="1"/>
  <c r="H781" i="1" l="1"/>
  <c r="I781" i="1" s="1"/>
  <c r="V757" i="1"/>
  <c r="X757" i="1" s="1"/>
  <c r="W757" i="1" l="1"/>
  <c r="P758" i="1" s="1"/>
  <c r="Q758" i="1" s="1"/>
  <c r="R758" i="1" s="1"/>
  <c r="J781" i="1"/>
  <c r="S758" i="1" l="1"/>
  <c r="T758" i="1" s="1"/>
  <c r="U758" i="1"/>
  <c r="K781" i="1"/>
  <c r="O781" i="1" s="1"/>
  <c r="L781" i="1"/>
  <c r="M781" i="1" l="1"/>
  <c r="V758" i="1"/>
  <c r="X758" i="1" s="1"/>
  <c r="W758" i="1" l="1"/>
  <c r="P759" i="1" s="1"/>
  <c r="Q759" i="1" s="1"/>
  <c r="R759" i="1" s="1"/>
  <c r="N781" i="1"/>
  <c r="G782" i="1" s="1"/>
  <c r="S759" i="1" l="1"/>
  <c r="T759" i="1" s="1"/>
  <c r="U759" i="1"/>
  <c r="H782" i="1"/>
  <c r="I782" i="1" s="1"/>
  <c r="J782" i="1" l="1"/>
  <c r="V759" i="1"/>
  <c r="X759" i="1" s="1"/>
  <c r="W759" i="1" l="1"/>
  <c r="P760" i="1" s="1"/>
  <c r="Q760" i="1" s="1"/>
  <c r="R760" i="1" s="1"/>
  <c r="L782" i="1"/>
  <c r="K782" i="1"/>
  <c r="O782" i="1" s="1"/>
  <c r="S760" i="1" l="1"/>
  <c r="T760" i="1" s="1"/>
  <c r="U760" i="1"/>
  <c r="M782" i="1"/>
  <c r="N782" i="1" s="1"/>
  <c r="G783" i="1" s="1"/>
  <c r="H783" i="1" l="1"/>
  <c r="I783" i="1" s="1"/>
  <c r="V760" i="1"/>
  <c r="X760" i="1" s="1"/>
  <c r="W760" i="1" l="1"/>
  <c r="P761" i="1" s="1"/>
  <c r="Q761" i="1" s="1"/>
  <c r="R761" i="1" s="1"/>
  <c r="J783" i="1"/>
  <c r="S761" i="1" l="1"/>
  <c r="T761" i="1" s="1"/>
  <c r="U761" i="1"/>
  <c r="K783" i="1"/>
  <c r="L783" i="1"/>
  <c r="M783" i="1" l="1"/>
  <c r="N783" i="1" s="1"/>
  <c r="G784" i="1" s="1"/>
  <c r="H784" i="1" s="1"/>
  <c r="I784" i="1" s="1"/>
  <c r="O783" i="1"/>
  <c r="V761" i="1"/>
  <c r="X761" i="1" s="1"/>
  <c r="W761" i="1" l="1"/>
  <c r="P762" i="1" s="1"/>
  <c r="Q762" i="1" s="1"/>
  <c r="R762" i="1" s="1"/>
  <c r="J784" i="1"/>
  <c r="S762" i="1" l="1"/>
  <c r="T762" i="1" s="1"/>
  <c r="U762" i="1"/>
  <c r="K784" i="1"/>
  <c r="O784" i="1" s="1"/>
  <c r="L784" i="1"/>
  <c r="M784" i="1" l="1"/>
  <c r="N784" i="1" s="1"/>
  <c r="G785" i="1" s="1"/>
  <c r="H785" i="1" s="1"/>
  <c r="I785" i="1" s="1"/>
  <c r="V762" i="1"/>
  <c r="X762" i="1" s="1"/>
  <c r="J785" i="1" l="1"/>
  <c r="W762" i="1"/>
  <c r="P763" i="1" s="1"/>
  <c r="Q763" i="1" s="1"/>
  <c r="R763" i="1" s="1"/>
  <c r="S763" i="1" l="1"/>
  <c r="T763" i="1" s="1"/>
  <c r="U763" i="1"/>
  <c r="L785" i="1"/>
  <c r="K785" i="1"/>
  <c r="M785" i="1" l="1"/>
  <c r="N785" i="1" s="1"/>
  <c r="G786" i="1" s="1"/>
  <c r="O785" i="1"/>
  <c r="V763" i="1"/>
  <c r="X763" i="1" s="1"/>
  <c r="W763" i="1" l="1"/>
  <c r="P764" i="1" s="1"/>
  <c r="Q764" i="1" s="1"/>
  <c r="R764" i="1" s="1"/>
  <c r="H786" i="1"/>
  <c r="I786" i="1" s="1"/>
  <c r="S764" i="1" l="1"/>
  <c r="T764" i="1" s="1"/>
  <c r="U764" i="1"/>
  <c r="J786" i="1"/>
  <c r="K786" i="1" l="1"/>
  <c r="L786" i="1"/>
  <c r="V764" i="1"/>
  <c r="X764" i="1" s="1"/>
  <c r="M786" i="1" l="1"/>
  <c r="W764" i="1"/>
  <c r="P765" i="1" s="1"/>
  <c r="Q765" i="1" s="1"/>
  <c r="R765" i="1" s="1"/>
  <c r="O786" i="1"/>
  <c r="S765" i="1" l="1"/>
  <c r="T765" i="1" s="1"/>
  <c r="U765" i="1"/>
  <c r="N786" i="1"/>
  <c r="G787" i="1" s="1"/>
  <c r="H787" i="1" s="1"/>
  <c r="I787" i="1" s="1"/>
  <c r="J787" i="1" l="1"/>
  <c r="V765" i="1"/>
  <c r="X765" i="1" s="1"/>
  <c r="W765" i="1" l="1"/>
  <c r="P766" i="1" s="1"/>
  <c r="Q766" i="1" s="1"/>
  <c r="R766" i="1" s="1"/>
  <c r="K787" i="1"/>
  <c r="L787" i="1"/>
  <c r="S766" i="1" l="1"/>
  <c r="T766" i="1" s="1"/>
  <c r="U766" i="1"/>
  <c r="M787" i="1"/>
  <c r="O787" i="1"/>
  <c r="N787" i="1" l="1"/>
  <c r="G788" i="1" s="1"/>
  <c r="H788" i="1" s="1"/>
  <c r="I788" i="1" s="1"/>
  <c r="V766" i="1"/>
  <c r="X766" i="1" s="1"/>
  <c r="J788" i="1" l="1"/>
  <c r="W766" i="1"/>
  <c r="P767" i="1" s="1"/>
  <c r="Q767" i="1" s="1"/>
  <c r="R767" i="1" s="1"/>
  <c r="S767" i="1" l="1"/>
  <c r="T767" i="1" s="1"/>
  <c r="U767" i="1"/>
  <c r="K788" i="1"/>
  <c r="L788" i="1"/>
  <c r="V767" i="1" l="1"/>
  <c r="X767" i="1" s="1"/>
  <c r="M788" i="1"/>
  <c r="O788" i="1"/>
  <c r="N788" i="1" l="1"/>
  <c r="G789" i="1" s="1"/>
  <c r="W767" i="1"/>
  <c r="P768" i="1" s="1"/>
  <c r="Q768" i="1" s="1"/>
  <c r="R768" i="1" s="1"/>
  <c r="S768" i="1" l="1"/>
  <c r="T768" i="1" s="1"/>
  <c r="U768" i="1"/>
  <c r="H789" i="1"/>
  <c r="I789" i="1" s="1"/>
  <c r="J789" i="1" l="1"/>
  <c r="V768" i="1"/>
  <c r="X768" i="1" s="1"/>
  <c r="K789" i="1" l="1"/>
  <c r="O789" i="1" s="1"/>
  <c r="L789" i="1"/>
  <c r="W768" i="1"/>
  <c r="P769" i="1" s="1"/>
  <c r="Q769" i="1" s="1"/>
  <c r="R769" i="1" s="1"/>
  <c r="S769" i="1" l="1"/>
  <c r="T769" i="1" s="1"/>
  <c r="U769" i="1"/>
  <c r="M789" i="1"/>
  <c r="N789" i="1" s="1"/>
  <c r="G790" i="1" s="1"/>
  <c r="H790" i="1" s="1"/>
  <c r="I790" i="1" s="1"/>
  <c r="V769" i="1" l="1"/>
  <c r="X769" i="1" s="1"/>
  <c r="J790" i="1"/>
  <c r="W769" i="1" l="1"/>
  <c r="P770" i="1" s="1"/>
  <c r="Q770" i="1" s="1"/>
  <c r="R770" i="1" s="1"/>
  <c r="K790" i="1"/>
  <c r="O790" i="1" s="1"/>
  <c r="L790" i="1"/>
  <c r="S770" i="1" l="1"/>
  <c r="T770" i="1" s="1"/>
  <c r="U770" i="1"/>
  <c r="M790" i="1"/>
  <c r="N790" i="1" l="1"/>
  <c r="G791" i="1" s="1"/>
  <c r="H791" i="1" s="1"/>
  <c r="I791" i="1" s="1"/>
  <c r="V770" i="1"/>
  <c r="X770" i="1" s="1"/>
  <c r="J791" i="1" l="1"/>
  <c r="W770" i="1"/>
  <c r="P771" i="1" s="1"/>
  <c r="Q771" i="1" s="1"/>
  <c r="R771" i="1" s="1"/>
  <c r="S771" i="1" l="1"/>
  <c r="T771" i="1" s="1"/>
  <c r="U771" i="1"/>
  <c r="L791" i="1"/>
  <c r="K791" i="1"/>
  <c r="M791" i="1" l="1"/>
  <c r="N791" i="1" s="1"/>
  <c r="G792" i="1" s="1"/>
  <c r="V771" i="1"/>
  <c r="X771" i="1" s="1"/>
  <c r="O791" i="1"/>
  <c r="H792" i="1" l="1"/>
  <c r="I792" i="1" s="1"/>
  <c r="W771" i="1"/>
  <c r="P772" i="1" s="1"/>
  <c r="Q772" i="1" s="1"/>
  <c r="R772" i="1" s="1"/>
  <c r="S772" i="1" l="1"/>
  <c r="T772" i="1" s="1"/>
  <c r="U772" i="1"/>
  <c r="J792" i="1"/>
  <c r="V772" i="1" l="1"/>
  <c r="K792" i="1"/>
  <c r="L792" i="1"/>
  <c r="M792" i="1" l="1"/>
  <c r="N792" i="1" s="1"/>
  <c r="G793" i="1" s="1"/>
  <c r="H793" i="1" s="1"/>
  <c r="I793" i="1" s="1"/>
  <c r="X772" i="1"/>
  <c r="W772" i="1"/>
  <c r="P773" i="1" s="1"/>
  <c r="Q773" i="1" s="1"/>
  <c r="R773" i="1" s="1"/>
  <c r="O792" i="1"/>
  <c r="S773" i="1" l="1"/>
  <c r="T773" i="1" s="1"/>
  <c r="U773" i="1"/>
  <c r="J793" i="1"/>
  <c r="K793" i="1" l="1"/>
  <c r="L793" i="1"/>
  <c r="V773" i="1"/>
  <c r="X773" i="1" s="1"/>
  <c r="M793" i="1" l="1"/>
  <c r="O793" i="1"/>
  <c r="W773" i="1"/>
  <c r="P774" i="1" s="1"/>
  <c r="Q774" i="1" s="1"/>
  <c r="R774" i="1" s="1"/>
  <c r="S774" i="1" l="1"/>
  <c r="T774" i="1" s="1"/>
  <c r="U774" i="1"/>
  <c r="N793" i="1"/>
  <c r="G794" i="1" s="1"/>
  <c r="H794" i="1" s="1"/>
  <c r="I794" i="1" s="1"/>
  <c r="J794" i="1" l="1"/>
  <c r="V774" i="1"/>
  <c r="X774" i="1" s="1"/>
  <c r="W774" i="1" l="1"/>
  <c r="P775" i="1" s="1"/>
  <c r="Q775" i="1" s="1"/>
  <c r="R775" i="1" s="1"/>
  <c r="K794" i="1"/>
  <c r="O794" i="1" s="1"/>
  <c r="L794" i="1"/>
  <c r="S775" i="1" l="1"/>
  <c r="T775" i="1" s="1"/>
  <c r="U775" i="1"/>
  <c r="M794" i="1"/>
  <c r="N794" i="1" l="1"/>
  <c r="G795" i="1" s="1"/>
  <c r="V775" i="1"/>
  <c r="X775" i="1" s="1"/>
  <c r="W775" i="1" l="1"/>
  <c r="P776" i="1" s="1"/>
  <c r="Q776" i="1" s="1"/>
  <c r="R776" i="1" s="1"/>
  <c r="H795" i="1"/>
  <c r="I795" i="1" s="1"/>
  <c r="S776" i="1" l="1"/>
  <c r="T776" i="1" s="1"/>
  <c r="U776" i="1"/>
  <c r="J795" i="1"/>
  <c r="V776" i="1" l="1"/>
  <c r="K795" i="1"/>
  <c r="O795" i="1" s="1"/>
  <c r="L795" i="1"/>
  <c r="M795" i="1" l="1"/>
  <c r="N795" i="1" s="1"/>
  <c r="G796" i="1" s="1"/>
  <c r="X776" i="1"/>
  <c r="W776" i="1"/>
  <c r="P777" i="1" s="1"/>
  <c r="Q777" i="1" s="1"/>
  <c r="R777" i="1" s="1"/>
  <c r="S777" i="1" l="1"/>
  <c r="T777" i="1" s="1"/>
  <c r="U777" i="1"/>
  <c r="H796" i="1"/>
  <c r="I796" i="1" s="1"/>
  <c r="J796" i="1" l="1"/>
  <c r="V777" i="1"/>
  <c r="X777" i="1" s="1"/>
  <c r="K796" i="1" l="1"/>
  <c r="O796" i="1" s="1"/>
  <c r="L796" i="1"/>
  <c r="W777" i="1"/>
  <c r="P778" i="1" s="1"/>
  <c r="Q778" i="1" s="1"/>
  <c r="R778" i="1" s="1"/>
  <c r="S778" i="1" l="1"/>
  <c r="T778" i="1" s="1"/>
  <c r="U778" i="1"/>
  <c r="M796" i="1"/>
  <c r="N796" i="1" l="1"/>
  <c r="G797" i="1" s="1"/>
  <c r="V778" i="1"/>
  <c r="X778" i="1" s="1"/>
  <c r="H797" i="1" l="1"/>
  <c r="I797" i="1" s="1"/>
  <c r="W778" i="1"/>
  <c r="P779" i="1" s="1"/>
  <c r="Q779" i="1" s="1"/>
  <c r="R779" i="1" s="1"/>
  <c r="S779" i="1" l="1"/>
  <c r="T779" i="1" s="1"/>
  <c r="U779" i="1"/>
  <c r="J797" i="1"/>
  <c r="L797" i="1" l="1"/>
  <c r="K797" i="1"/>
  <c r="V779" i="1"/>
  <c r="X779" i="1" s="1"/>
  <c r="M797" i="1" l="1"/>
  <c r="N797" i="1" s="1"/>
  <c r="G798" i="1" s="1"/>
  <c r="W779" i="1"/>
  <c r="P780" i="1" s="1"/>
  <c r="Q780" i="1" s="1"/>
  <c r="R780" i="1" s="1"/>
  <c r="O797" i="1"/>
  <c r="S780" i="1" l="1"/>
  <c r="T780" i="1" s="1"/>
  <c r="U780" i="1"/>
  <c r="H798" i="1"/>
  <c r="I798" i="1" s="1"/>
  <c r="J798" i="1" l="1"/>
  <c r="V780" i="1"/>
  <c r="X780" i="1" s="1"/>
  <c r="K798" i="1" l="1"/>
  <c r="O798" i="1" s="1"/>
  <c r="L798" i="1"/>
  <c r="W780" i="1"/>
  <c r="P781" i="1" s="1"/>
  <c r="Q781" i="1" s="1"/>
  <c r="R781" i="1" s="1"/>
  <c r="S781" i="1" l="1"/>
  <c r="T781" i="1" s="1"/>
  <c r="U781" i="1"/>
  <c r="M798" i="1"/>
  <c r="N798" i="1" s="1"/>
  <c r="G799" i="1" s="1"/>
  <c r="H799" i="1" s="1"/>
  <c r="I799" i="1" s="1"/>
  <c r="J799" i="1" l="1"/>
  <c r="V781" i="1"/>
  <c r="X781" i="1" s="1"/>
  <c r="W781" i="1" l="1"/>
  <c r="P782" i="1" s="1"/>
  <c r="Q782" i="1" s="1"/>
  <c r="R782" i="1" s="1"/>
  <c r="K799" i="1"/>
  <c r="O799" i="1" s="1"/>
  <c r="L799" i="1"/>
  <c r="S782" i="1" l="1"/>
  <c r="T782" i="1" s="1"/>
  <c r="U782" i="1"/>
  <c r="M799" i="1"/>
  <c r="N799" i="1" l="1"/>
  <c r="G800" i="1" s="1"/>
  <c r="H800" i="1" s="1"/>
  <c r="I800" i="1" s="1"/>
  <c r="V782" i="1"/>
  <c r="X782" i="1" s="1"/>
  <c r="J800" i="1" l="1"/>
  <c r="W782" i="1"/>
  <c r="P783" i="1" s="1"/>
  <c r="Q783" i="1" s="1"/>
  <c r="R783" i="1" s="1"/>
  <c r="S783" i="1" l="1"/>
  <c r="T783" i="1" s="1"/>
  <c r="U783" i="1"/>
  <c r="K800" i="1"/>
  <c r="O800" i="1" s="1"/>
  <c r="L800" i="1"/>
  <c r="M800" i="1" l="1"/>
  <c r="V783" i="1"/>
  <c r="X783" i="1" s="1"/>
  <c r="W783" i="1" l="1"/>
  <c r="P784" i="1" s="1"/>
  <c r="Q784" i="1" s="1"/>
  <c r="R784" i="1" s="1"/>
  <c r="N800" i="1"/>
  <c r="G801" i="1" s="1"/>
  <c r="S784" i="1" l="1"/>
  <c r="T784" i="1" s="1"/>
  <c r="U784" i="1"/>
  <c r="H801" i="1"/>
  <c r="I801" i="1" s="1"/>
  <c r="J801" i="1" l="1"/>
  <c r="V784" i="1"/>
  <c r="X784" i="1" s="1"/>
  <c r="W784" i="1" l="1"/>
  <c r="P785" i="1" s="1"/>
  <c r="Q785" i="1" s="1"/>
  <c r="R785" i="1" s="1"/>
  <c r="K801" i="1"/>
  <c r="O801" i="1" s="1"/>
  <c r="L801" i="1"/>
  <c r="S785" i="1" l="1"/>
  <c r="T785" i="1" s="1"/>
  <c r="U785" i="1"/>
  <c r="M801" i="1"/>
  <c r="N801" i="1" l="1"/>
  <c r="G802" i="1" s="1"/>
  <c r="H802" i="1" s="1"/>
  <c r="I802" i="1" s="1"/>
  <c r="V785" i="1"/>
  <c r="X785" i="1" s="1"/>
  <c r="J802" i="1" l="1"/>
  <c r="W785" i="1"/>
  <c r="P786" i="1" s="1"/>
  <c r="Q786" i="1" s="1"/>
  <c r="R786" i="1" s="1"/>
  <c r="S786" i="1" l="1"/>
  <c r="T786" i="1" s="1"/>
  <c r="U786" i="1"/>
  <c r="K802" i="1"/>
  <c r="L802" i="1"/>
  <c r="V786" i="1" l="1"/>
  <c r="X786" i="1" s="1"/>
  <c r="M802" i="1"/>
  <c r="O802" i="1"/>
  <c r="W786" i="1" l="1"/>
  <c r="P787" i="1" s="1"/>
  <c r="Q787" i="1" s="1"/>
  <c r="R787" i="1" s="1"/>
  <c r="N802" i="1"/>
  <c r="G803" i="1" s="1"/>
  <c r="S787" i="1" l="1"/>
  <c r="T787" i="1" s="1"/>
  <c r="U787" i="1"/>
  <c r="H803" i="1"/>
  <c r="I803" i="1" s="1"/>
  <c r="J803" i="1" l="1"/>
  <c r="V787" i="1"/>
  <c r="X787" i="1" s="1"/>
  <c r="K803" i="1" l="1"/>
  <c r="O803" i="1" s="1"/>
  <c r="L803" i="1"/>
  <c r="W787" i="1"/>
  <c r="P788" i="1" s="1"/>
  <c r="Q788" i="1" s="1"/>
  <c r="R788" i="1" s="1"/>
  <c r="S788" i="1" l="1"/>
  <c r="T788" i="1" s="1"/>
  <c r="U788" i="1"/>
  <c r="M803" i="1"/>
  <c r="N803" i="1" l="1"/>
  <c r="G804" i="1" s="1"/>
  <c r="V788" i="1"/>
  <c r="X788" i="1" s="1"/>
  <c r="W788" i="1" l="1"/>
  <c r="P789" i="1" s="1"/>
  <c r="Q789" i="1" s="1"/>
  <c r="R789" i="1" s="1"/>
  <c r="H804" i="1"/>
  <c r="I804" i="1" s="1"/>
  <c r="S789" i="1" l="1"/>
  <c r="T789" i="1" s="1"/>
  <c r="U789" i="1"/>
  <c r="J804" i="1"/>
  <c r="V789" i="1" l="1"/>
  <c r="X789" i="1" s="1"/>
  <c r="K804" i="1"/>
  <c r="O804" i="1" s="1"/>
  <c r="L804" i="1"/>
  <c r="W789" i="1" l="1"/>
  <c r="P790" i="1" s="1"/>
  <c r="Q790" i="1" s="1"/>
  <c r="R790" i="1" s="1"/>
  <c r="M804" i="1"/>
  <c r="S790" i="1" l="1"/>
  <c r="T790" i="1" s="1"/>
  <c r="U790" i="1"/>
  <c r="N804" i="1"/>
  <c r="G805" i="1" s="1"/>
  <c r="H805" i="1" l="1"/>
  <c r="I805" i="1" s="1"/>
  <c r="V790" i="1"/>
  <c r="X790" i="1" s="1"/>
  <c r="W790" i="1" l="1"/>
  <c r="P791" i="1" s="1"/>
  <c r="Q791" i="1" s="1"/>
  <c r="R791" i="1" s="1"/>
  <c r="J805" i="1"/>
  <c r="S791" i="1" l="1"/>
  <c r="T791" i="1" s="1"/>
  <c r="U791" i="1"/>
  <c r="L805" i="1"/>
  <c r="K805" i="1"/>
  <c r="O805" i="1" s="1"/>
  <c r="M805" i="1" l="1"/>
  <c r="N805" i="1" s="1"/>
  <c r="G806" i="1" s="1"/>
  <c r="H806" i="1" s="1"/>
  <c r="I806" i="1" s="1"/>
  <c r="V791" i="1"/>
  <c r="X791" i="1" s="1"/>
  <c r="J806" i="1" l="1"/>
  <c r="W791" i="1"/>
  <c r="P792" i="1" s="1"/>
  <c r="Q792" i="1" s="1"/>
  <c r="R792" i="1" s="1"/>
  <c r="S792" i="1" l="1"/>
  <c r="T792" i="1" s="1"/>
  <c r="U792" i="1"/>
  <c r="L806" i="1"/>
  <c r="K806" i="1"/>
  <c r="M806" i="1" l="1"/>
  <c r="N806" i="1" s="1"/>
  <c r="G807" i="1" s="1"/>
  <c r="H807" i="1" s="1"/>
  <c r="I807" i="1" s="1"/>
  <c r="O806" i="1"/>
  <c r="V792" i="1"/>
  <c r="X792" i="1" s="1"/>
  <c r="J807" i="1" l="1"/>
  <c r="W792" i="1"/>
  <c r="P793" i="1" s="1"/>
  <c r="Q793" i="1" s="1"/>
  <c r="R793" i="1" s="1"/>
  <c r="S793" i="1" l="1"/>
  <c r="T793" i="1" s="1"/>
  <c r="U793" i="1"/>
  <c r="K807" i="1"/>
  <c r="L807" i="1"/>
  <c r="M807" i="1" l="1"/>
  <c r="O807" i="1"/>
  <c r="V793" i="1"/>
  <c r="X793" i="1" s="1"/>
  <c r="W793" i="1" l="1"/>
  <c r="P794" i="1" s="1"/>
  <c r="Q794" i="1" s="1"/>
  <c r="R794" i="1" s="1"/>
  <c r="N807" i="1"/>
  <c r="G808" i="1" s="1"/>
  <c r="S794" i="1" l="1"/>
  <c r="T794" i="1" s="1"/>
  <c r="U794" i="1"/>
  <c r="H808" i="1"/>
  <c r="I808" i="1" s="1"/>
  <c r="J808" i="1" l="1"/>
  <c r="V794" i="1"/>
  <c r="X794" i="1" s="1"/>
  <c r="W794" i="1" l="1"/>
  <c r="P795" i="1" s="1"/>
  <c r="Q795" i="1" s="1"/>
  <c r="R795" i="1" s="1"/>
  <c r="K808" i="1"/>
  <c r="O808" i="1" s="1"/>
  <c r="L808" i="1"/>
  <c r="S795" i="1" l="1"/>
  <c r="T795" i="1" s="1"/>
  <c r="U795" i="1"/>
  <c r="M808" i="1"/>
  <c r="N808" i="1" l="1"/>
  <c r="G809" i="1" s="1"/>
  <c r="H809" i="1" s="1"/>
  <c r="I809" i="1" s="1"/>
  <c r="V795" i="1"/>
  <c r="X795" i="1" s="1"/>
  <c r="W795" i="1" l="1"/>
  <c r="P796" i="1" s="1"/>
  <c r="Q796" i="1" s="1"/>
  <c r="R796" i="1" s="1"/>
  <c r="J809" i="1"/>
  <c r="S796" i="1" l="1"/>
  <c r="T796" i="1" s="1"/>
  <c r="U796" i="1"/>
  <c r="K809" i="1"/>
  <c r="O809" i="1" s="1"/>
  <c r="L809" i="1"/>
  <c r="M809" i="1" l="1"/>
  <c r="V796" i="1"/>
  <c r="X796" i="1" s="1"/>
  <c r="N809" i="1" l="1"/>
  <c r="G810" i="1" s="1"/>
  <c r="W796" i="1"/>
  <c r="P797" i="1" s="1"/>
  <c r="Q797" i="1" s="1"/>
  <c r="R797" i="1" s="1"/>
  <c r="S797" i="1" l="1"/>
  <c r="T797" i="1" s="1"/>
  <c r="U797" i="1"/>
  <c r="H810" i="1"/>
  <c r="I810" i="1" s="1"/>
  <c r="J810" i="1" l="1"/>
  <c r="V797" i="1"/>
  <c r="X797" i="1" s="1"/>
  <c r="K810" i="1" l="1"/>
  <c r="O810" i="1" s="1"/>
  <c r="L810" i="1"/>
  <c r="W797" i="1"/>
  <c r="P798" i="1" s="1"/>
  <c r="Q798" i="1" s="1"/>
  <c r="R798" i="1" s="1"/>
  <c r="S798" i="1" l="1"/>
  <c r="T798" i="1" s="1"/>
  <c r="U798" i="1"/>
  <c r="M810" i="1"/>
  <c r="N810" i="1" l="1"/>
  <c r="G811" i="1" s="1"/>
  <c r="V798" i="1"/>
  <c r="X798" i="1" s="1"/>
  <c r="W798" i="1" l="1"/>
  <c r="P799" i="1" s="1"/>
  <c r="Q799" i="1" s="1"/>
  <c r="R799" i="1" s="1"/>
  <c r="H811" i="1"/>
  <c r="I811" i="1" s="1"/>
  <c r="S799" i="1" l="1"/>
  <c r="T799" i="1" s="1"/>
  <c r="U799" i="1"/>
  <c r="J811" i="1"/>
  <c r="K811" i="1" l="1"/>
  <c r="L811" i="1"/>
  <c r="V799" i="1"/>
  <c r="X799" i="1" s="1"/>
  <c r="M811" i="1" l="1"/>
  <c r="W799" i="1"/>
  <c r="P800" i="1" s="1"/>
  <c r="Q800" i="1" s="1"/>
  <c r="R800" i="1" s="1"/>
  <c r="O811" i="1"/>
  <c r="S800" i="1" l="1"/>
  <c r="T800" i="1" s="1"/>
  <c r="U800" i="1"/>
  <c r="N811" i="1"/>
  <c r="G812" i="1" s="1"/>
  <c r="H812" i="1" s="1"/>
  <c r="I812" i="1" s="1"/>
  <c r="J812" i="1" l="1"/>
  <c r="V800" i="1"/>
  <c r="X800" i="1" s="1"/>
  <c r="W800" i="1" l="1"/>
  <c r="P801" i="1" s="1"/>
  <c r="Q801" i="1" s="1"/>
  <c r="R801" i="1" s="1"/>
  <c r="K812" i="1"/>
  <c r="O812" i="1" s="1"/>
  <c r="L812" i="1"/>
  <c r="S801" i="1" l="1"/>
  <c r="T801" i="1" s="1"/>
  <c r="U801" i="1"/>
  <c r="M812" i="1"/>
  <c r="N812" i="1" l="1"/>
  <c r="G813" i="1" s="1"/>
  <c r="H813" i="1" s="1"/>
  <c r="I813" i="1" s="1"/>
  <c r="V801" i="1"/>
  <c r="X801" i="1" s="1"/>
  <c r="J813" i="1" l="1"/>
  <c r="W801" i="1"/>
  <c r="P802" i="1" s="1"/>
  <c r="Q802" i="1" s="1"/>
  <c r="R802" i="1" s="1"/>
  <c r="S802" i="1" l="1"/>
  <c r="T802" i="1" s="1"/>
  <c r="U802" i="1"/>
  <c r="K813" i="1"/>
  <c r="O813" i="1" s="1"/>
  <c r="L813" i="1"/>
  <c r="M813" i="1" l="1"/>
  <c r="N813" i="1" s="1"/>
  <c r="G814" i="1" s="1"/>
  <c r="H814" i="1" s="1"/>
  <c r="I814" i="1" s="1"/>
  <c r="V802" i="1"/>
  <c r="W802" i="1" s="1"/>
  <c r="P803" i="1" s="1"/>
  <c r="Q803" i="1" s="1"/>
  <c r="R803" i="1" s="1"/>
  <c r="S803" i="1" l="1"/>
  <c r="T803" i="1" s="1"/>
  <c r="U803" i="1"/>
  <c r="J814" i="1"/>
  <c r="X802" i="1"/>
  <c r="K814" i="1" l="1"/>
  <c r="O814" i="1" s="1"/>
  <c r="L814" i="1"/>
  <c r="M814" i="1" l="1"/>
  <c r="N814" i="1" s="1"/>
  <c r="G815" i="1" s="1"/>
  <c r="H815" i="1" s="1"/>
  <c r="I815" i="1" s="1"/>
  <c r="V803" i="1"/>
  <c r="X803" i="1" s="1"/>
  <c r="J815" i="1" l="1"/>
  <c r="W803" i="1"/>
  <c r="P804" i="1" s="1"/>
  <c r="Q804" i="1" s="1"/>
  <c r="R804" i="1" s="1"/>
  <c r="S804" i="1" l="1"/>
  <c r="T804" i="1" s="1"/>
  <c r="U804" i="1"/>
  <c r="K815" i="1"/>
  <c r="O815" i="1" s="1"/>
  <c r="L815" i="1"/>
  <c r="M815" i="1" l="1"/>
  <c r="V804" i="1"/>
  <c r="X804" i="1" s="1"/>
  <c r="N815" i="1" l="1"/>
  <c r="G816" i="1" s="1"/>
  <c r="W804" i="1"/>
  <c r="P805" i="1" s="1"/>
  <c r="Q805" i="1" s="1"/>
  <c r="R805" i="1" s="1"/>
  <c r="S805" i="1" l="1"/>
  <c r="T805" i="1" s="1"/>
  <c r="U805" i="1"/>
  <c r="H816" i="1"/>
  <c r="I816" i="1" s="1"/>
  <c r="J816" i="1" l="1"/>
  <c r="V805" i="1"/>
  <c r="X805" i="1" l="1"/>
  <c r="W805" i="1"/>
  <c r="P806" i="1" s="1"/>
  <c r="Q806" i="1" s="1"/>
  <c r="R806" i="1" s="1"/>
  <c r="K816" i="1"/>
  <c r="L816" i="1"/>
  <c r="S806" i="1" l="1"/>
  <c r="T806" i="1" s="1"/>
  <c r="U806" i="1"/>
  <c r="M816" i="1"/>
  <c r="N816" i="1" s="1"/>
  <c r="G817" i="1" s="1"/>
  <c r="O816" i="1"/>
  <c r="H817" i="1" l="1"/>
  <c r="I817" i="1" s="1"/>
  <c r="V806" i="1"/>
  <c r="X806" i="1" s="1"/>
  <c r="W806" i="1" l="1"/>
  <c r="P807" i="1" s="1"/>
  <c r="Q807" i="1" s="1"/>
  <c r="R807" i="1" s="1"/>
  <c r="J817" i="1"/>
  <c r="S807" i="1" l="1"/>
  <c r="T807" i="1" s="1"/>
  <c r="U807" i="1"/>
  <c r="K817" i="1"/>
  <c r="O817" i="1" s="1"/>
  <c r="L817" i="1"/>
  <c r="V807" i="1" l="1"/>
  <c r="X807" i="1" s="1"/>
  <c r="M817" i="1"/>
  <c r="W807" i="1" l="1"/>
  <c r="P808" i="1" s="1"/>
  <c r="Q808" i="1" s="1"/>
  <c r="R808" i="1" s="1"/>
  <c r="N817" i="1"/>
  <c r="G818" i="1" s="1"/>
  <c r="S808" i="1" l="1"/>
  <c r="T808" i="1" s="1"/>
  <c r="U808" i="1"/>
  <c r="H818" i="1"/>
  <c r="I818" i="1" s="1"/>
  <c r="J818" i="1" l="1"/>
  <c r="V808" i="1"/>
  <c r="X808" i="1" s="1"/>
  <c r="W808" i="1" l="1"/>
  <c r="P809" i="1" s="1"/>
  <c r="Q809" i="1" s="1"/>
  <c r="R809" i="1" s="1"/>
  <c r="K818" i="1"/>
  <c r="O818" i="1" s="1"/>
  <c r="L818" i="1"/>
  <c r="S809" i="1" l="1"/>
  <c r="T809" i="1" s="1"/>
  <c r="U809" i="1"/>
  <c r="M818" i="1"/>
  <c r="N818" i="1" l="1"/>
  <c r="G819" i="1" s="1"/>
  <c r="H819" i="1" s="1"/>
  <c r="I819" i="1" s="1"/>
  <c r="V809" i="1"/>
  <c r="X809" i="1" s="1"/>
  <c r="J819" i="1" l="1"/>
  <c r="W809" i="1"/>
  <c r="P810" i="1" s="1"/>
  <c r="Q810" i="1" s="1"/>
  <c r="R810" i="1" s="1"/>
  <c r="S810" i="1" l="1"/>
  <c r="T810" i="1" s="1"/>
  <c r="U810" i="1"/>
  <c r="K819" i="1"/>
  <c r="L819" i="1"/>
  <c r="M819" i="1" l="1"/>
  <c r="O819" i="1"/>
  <c r="V810" i="1"/>
  <c r="X810" i="1" s="1"/>
  <c r="W810" i="1" l="1"/>
  <c r="P811" i="1" s="1"/>
  <c r="Q811" i="1" s="1"/>
  <c r="R811" i="1" s="1"/>
  <c r="N819" i="1"/>
  <c r="G820" i="1" s="1"/>
  <c r="H820" i="1" s="1"/>
  <c r="I820" i="1" s="1"/>
  <c r="S811" i="1" l="1"/>
  <c r="T811" i="1" s="1"/>
  <c r="U811" i="1"/>
  <c r="J820" i="1"/>
  <c r="K820" i="1" l="1"/>
  <c r="L820" i="1"/>
  <c r="V811" i="1"/>
  <c r="X811" i="1" s="1"/>
  <c r="W811" i="1" l="1"/>
  <c r="P812" i="1" s="1"/>
  <c r="Q812" i="1" s="1"/>
  <c r="R812" i="1" s="1"/>
  <c r="M820" i="1"/>
  <c r="O820" i="1"/>
  <c r="S812" i="1" l="1"/>
  <c r="T812" i="1" s="1"/>
  <c r="U812" i="1"/>
  <c r="N820" i="1"/>
  <c r="G821" i="1" s="1"/>
  <c r="H821" i="1" l="1"/>
  <c r="I821" i="1" s="1"/>
  <c r="V812" i="1"/>
  <c r="X812" i="1" s="1"/>
  <c r="J821" i="1" l="1"/>
  <c r="W812" i="1"/>
  <c r="P813" i="1" s="1"/>
  <c r="Q813" i="1" s="1"/>
  <c r="R813" i="1" s="1"/>
  <c r="S813" i="1" l="1"/>
  <c r="T813" i="1" s="1"/>
  <c r="U813" i="1"/>
  <c r="K821" i="1"/>
  <c r="O821" i="1" s="1"/>
  <c r="L821" i="1"/>
  <c r="V813" i="1" l="1"/>
  <c r="X813" i="1" s="1"/>
  <c r="M821" i="1"/>
  <c r="W813" i="1" l="1"/>
  <c r="P814" i="1" s="1"/>
  <c r="Q814" i="1" s="1"/>
  <c r="R814" i="1" s="1"/>
  <c r="N821" i="1"/>
  <c r="G822" i="1" s="1"/>
  <c r="S814" i="1" l="1"/>
  <c r="T814" i="1" s="1"/>
  <c r="U814" i="1"/>
  <c r="H822" i="1"/>
  <c r="I822" i="1" s="1"/>
  <c r="J822" i="1" l="1"/>
  <c r="V814" i="1"/>
  <c r="X814" i="1" s="1"/>
  <c r="W814" i="1" l="1"/>
  <c r="P815" i="1" s="1"/>
  <c r="Q815" i="1" s="1"/>
  <c r="R815" i="1" s="1"/>
  <c r="K822" i="1"/>
  <c r="O822" i="1" s="1"/>
  <c r="L822" i="1"/>
  <c r="S815" i="1" l="1"/>
  <c r="T815" i="1" s="1"/>
  <c r="U815" i="1"/>
  <c r="M822" i="1"/>
  <c r="N822" i="1" l="1"/>
  <c r="G823" i="1" s="1"/>
  <c r="V815" i="1"/>
  <c r="X815" i="1" s="1"/>
  <c r="H823" i="1" l="1"/>
  <c r="I823" i="1" s="1"/>
  <c r="W815" i="1"/>
  <c r="P816" i="1" s="1"/>
  <c r="Q816" i="1" s="1"/>
  <c r="R816" i="1" s="1"/>
  <c r="S816" i="1" l="1"/>
  <c r="T816" i="1" s="1"/>
  <c r="U816" i="1"/>
  <c r="J823" i="1"/>
  <c r="K823" i="1" l="1"/>
  <c r="L823" i="1"/>
  <c r="V816" i="1"/>
  <c r="X816" i="1" s="1"/>
  <c r="W816" i="1" l="1"/>
  <c r="P817" i="1" s="1"/>
  <c r="Q817" i="1" s="1"/>
  <c r="R817" i="1" s="1"/>
  <c r="M823" i="1"/>
  <c r="N823" i="1" s="1"/>
  <c r="G824" i="1" s="1"/>
  <c r="H824" i="1" s="1"/>
  <c r="I824" i="1" s="1"/>
  <c r="O823" i="1"/>
  <c r="S817" i="1" l="1"/>
  <c r="T817" i="1" s="1"/>
  <c r="U817" i="1"/>
  <c r="J824" i="1"/>
  <c r="K824" i="1" l="1"/>
  <c r="L824" i="1"/>
  <c r="V817" i="1"/>
  <c r="X817" i="1" s="1"/>
  <c r="W817" i="1" l="1"/>
  <c r="P818" i="1" s="1"/>
  <c r="Q818" i="1" s="1"/>
  <c r="R818" i="1" s="1"/>
  <c r="M824" i="1"/>
  <c r="O824" i="1"/>
  <c r="S818" i="1" l="1"/>
  <c r="T818" i="1" s="1"/>
  <c r="U818" i="1"/>
  <c r="N824" i="1"/>
  <c r="G825" i="1" s="1"/>
  <c r="H825" i="1" l="1"/>
  <c r="I825" i="1" s="1"/>
  <c r="V818" i="1"/>
  <c r="X818" i="1" s="1"/>
  <c r="W818" i="1" l="1"/>
  <c r="P819" i="1" s="1"/>
  <c r="Q819" i="1" s="1"/>
  <c r="R819" i="1" s="1"/>
  <c r="J825" i="1"/>
  <c r="S819" i="1" l="1"/>
  <c r="T819" i="1" s="1"/>
  <c r="U819" i="1"/>
  <c r="K825" i="1"/>
  <c r="O825" i="1" s="1"/>
  <c r="L825" i="1"/>
  <c r="M825" i="1" l="1"/>
  <c r="V819" i="1"/>
  <c r="X819" i="1" s="1"/>
  <c r="W819" i="1" l="1"/>
  <c r="P820" i="1" s="1"/>
  <c r="Q820" i="1" s="1"/>
  <c r="R820" i="1" s="1"/>
  <c r="N825" i="1"/>
  <c r="G826" i="1" s="1"/>
  <c r="S820" i="1" l="1"/>
  <c r="T820" i="1" s="1"/>
  <c r="U820" i="1"/>
  <c r="H826" i="1"/>
  <c r="I826" i="1" s="1"/>
  <c r="J826" i="1" l="1"/>
  <c r="V820" i="1"/>
  <c r="X820" i="1" s="1"/>
  <c r="K826" i="1" l="1"/>
  <c r="O826" i="1" s="1"/>
  <c r="L826" i="1"/>
  <c r="W820" i="1"/>
  <c r="P821" i="1" s="1"/>
  <c r="Q821" i="1" s="1"/>
  <c r="R821" i="1" s="1"/>
  <c r="S821" i="1" l="1"/>
  <c r="T821" i="1" s="1"/>
  <c r="U821" i="1"/>
  <c r="M826" i="1"/>
  <c r="N826" i="1" l="1"/>
  <c r="G827" i="1" s="1"/>
  <c r="V821" i="1"/>
  <c r="X821" i="1" s="1"/>
  <c r="W821" i="1" l="1"/>
  <c r="P822" i="1" s="1"/>
  <c r="Q822" i="1" s="1"/>
  <c r="R822" i="1" s="1"/>
  <c r="H827" i="1"/>
  <c r="I827" i="1" s="1"/>
  <c r="S822" i="1" l="1"/>
  <c r="T822" i="1" s="1"/>
  <c r="U822" i="1"/>
  <c r="J827" i="1"/>
  <c r="L827" i="1" l="1"/>
  <c r="K827" i="1"/>
  <c r="O827" i="1" s="1"/>
  <c r="V822" i="1"/>
  <c r="X822" i="1" s="1"/>
  <c r="M827" i="1" l="1"/>
  <c r="N827" i="1" s="1"/>
  <c r="G828" i="1" s="1"/>
  <c r="W822" i="1"/>
  <c r="P823" i="1" s="1"/>
  <c r="Q823" i="1" s="1"/>
  <c r="R823" i="1" s="1"/>
  <c r="S823" i="1" l="1"/>
  <c r="T823" i="1" s="1"/>
  <c r="U823" i="1"/>
  <c r="H828" i="1"/>
  <c r="I828" i="1" s="1"/>
  <c r="J828" i="1" l="1"/>
  <c r="V823" i="1"/>
  <c r="X823" i="1" s="1"/>
  <c r="K828" i="1" l="1"/>
  <c r="O828" i="1" s="1"/>
  <c r="L828" i="1"/>
  <c r="W823" i="1"/>
  <c r="P824" i="1" s="1"/>
  <c r="Q824" i="1" s="1"/>
  <c r="R824" i="1" s="1"/>
  <c r="S824" i="1" l="1"/>
  <c r="T824" i="1" s="1"/>
  <c r="U824" i="1"/>
  <c r="M828" i="1"/>
  <c r="N828" i="1" l="1"/>
  <c r="G829" i="1" s="1"/>
  <c r="V824" i="1"/>
  <c r="X824" i="1" s="1"/>
  <c r="W824" i="1" l="1"/>
  <c r="P825" i="1" s="1"/>
  <c r="Q825" i="1" s="1"/>
  <c r="R825" i="1" s="1"/>
  <c r="H829" i="1"/>
  <c r="I829" i="1" s="1"/>
  <c r="S825" i="1" l="1"/>
  <c r="T825" i="1" s="1"/>
  <c r="U825" i="1"/>
  <c r="J829" i="1"/>
  <c r="K829" i="1" l="1"/>
  <c r="O829" i="1" s="1"/>
  <c r="L829" i="1"/>
  <c r="V825" i="1"/>
  <c r="X825" i="1" s="1"/>
  <c r="M829" i="1" l="1"/>
  <c r="W825" i="1"/>
  <c r="P826" i="1" s="1"/>
  <c r="Q826" i="1" s="1"/>
  <c r="R826" i="1" s="1"/>
  <c r="S826" i="1" l="1"/>
  <c r="T826" i="1" s="1"/>
  <c r="U826" i="1"/>
  <c r="N829" i="1"/>
  <c r="G830" i="1" s="1"/>
  <c r="H830" i="1" s="1"/>
  <c r="I830" i="1" s="1"/>
  <c r="J830" i="1" l="1"/>
  <c r="V826" i="1"/>
  <c r="X826" i="1" s="1"/>
  <c r="K830" i="1" l="1"/>
  <c r="O830" i="1" s="1"/>
  <c r="L830" i="1"/>
  <c r="W826" i="1"/>
  <c r="P827" i="1" s="1"/>
  <c r="Q827" i="1" s="1"/>
  <c r="R827" i="1" s="1"/>
  <c r="S827" i="1" l="1"/>
  <c r="T827" i="1" s="1"/>
  <c r="U827" i="1"/>
  <c r="M830" i="1"/>
  <c r="N830" i="1" l="1"/>
  <c r="G831" i="1" s="1"/>
  <c r="H831" i="1" s="1"/>
  <c r="I831" i="1" s="1"/>
  <c r="V827" i="1"/>
  <c r="X827" i="1" s="1"/>
  <c r="W827" i="1" l="1"/>
  <c r="P828" i="1" s="1"/>
  <c r="Q828" i="1" s="1"/>
  <c r="R828" i="1" s="1"/>
  <c r="J831" i="1"/>
  <c r="S828" i="1" l="1"/>
  <c r="T828" i="1" s="1"/>
  <c r="U828" i="1"/>
  <c r="K831" i="1"/>
  <c r="O831" i="1" s="1"/>
  <c r="L831" i="1"/>
  <c r="M831" i="1" l="1"/>
  <c r="V828" i="1"/>
  <c r="X828" i="1" s="1"/>
  <c r="N831" i="1" l="1"/>
  <c r="G832" i="1" s="1"/>
  <c r="W828" i="1"/>
  <c r="P829" i="1" s="1"/>
  <c r="Q829" i="1" s="1"/>
  <c r="R829" i="1" s="1"/>
  <c r="S829" i="1" l="1"/>
  <c r="T829" i="1" s="1"/>
  <c r="U829" i="1"/>
  <c r="H832" i="1"/>
  <c r="I832" i="1" s="1"/>
  <c r="J832" i="1" l="1"/>
  <c r="V829" i="1"/>
  <c r="X829" i="1" s="1"/>
  <c r="W829" i="1" l="1"/>
  <c r="P830" i="1" s="1"/>
  <c r="Q830" i="1" s="1"/>
  <c r="R830" i="1" s="1"/>
  <c r="K832" i="1"/>
  <c r="L832" i="1"/>
  <c r="S830" i="1" l="1"/>
  <c r="T830" i="1" s="1"/>
  <c r="U830" i="1"/>
  <c r="M832" i="1"/>
  <c r="N832" i="1" s="1"/>
  <c r="G833" i="1" s="1"/>
  <c r="O832" i="1"/>
  <c r="H833" i="1" l="1"/>
  <c r="I833" i="1" s="1"/>
  <c r="V830" i="1"/>
  <c r="X830" i="1" s="1"/>
  <c r="W830" i="1" l="1"/>
  <c r="P831" i="1" s="1"/>
  <c r="Q831" i="1" s="1"/>
  <c r="R831" i="1" s="1"/>
  <c r="J833" i="1"/>
  <c r="S831" i="1" l="1"/>
  <c r="T831" i="1" s="1"/>
  <c r="U831" i="1"/>
  <c r="L833" i="1"/>
  <c r="K833" i="1"/>
  <c r="O833" i="1" s="1"/>
  <c r="M833" i="1" l="1"/>
  <c r="V831" i="1"/>
  <c r="X831" i="1" s="1"/>
  <c r="W831" i="1" l="1"/>
  <c r="P832" i="1" s="1"/>
  <c r="Q832" i="1" s="1"/>
  <c r="R832" i="1" s="1"/>
  <c r="N833" i="1"/>
  <c r="G834" i="1" s="1"/>
  <c r="S832" i="1" l="1"/>
  <c r="T832" i="1" s="1"/>
  <c r="U832" i="1"/>
  <c r="H834" i="1"/>
  <c r="I834" i="1" s="1"/>
  <c r="J834" i="1" l="1"/>
  <c r="V832" i="1"/>
  <c r="X832" i="1" s="1"/>
  <c r="K834" i="1" l="1"/>
  <c r="O834" i="1" s="1"/>
  <c r="L834" i="1"/>
  <c r="W832" i="1"/>
  <c r="P833" i="1" s="1"/>
  <c r="Q833" i="1" s="1"/>
  <c r="R833" i="1" s="1"/>
  <c r="S833" i="1" l="1"/>
  <c r="T833" i="1" s="1"/>
  <c r="U833" i="1"/>
  <c r="M834" i="1"/>
  <c r="N834" i="1" l="1"/>
  <c r="G835" i="1" s="1"/>
  <c r="V833" i="1"/>
  <c r="X833" i="1" s="1"/>
  <c r="W833" i="1" l="1"/>
  <c r="P834" i="1" s="1"/>
  <c r="Q834" i="1" s="1"/>
  <c r="R834" i="1" s="1"/>
  <c r="H835" i="1"/>
  <c r="I835" i="1" s="1"/>
  <c r="S834" i="1" l="1"/>
  <c r="T834" i="1" s="1"/>
  <c r="U834" i="1"/>
  <c r="J835" i="1"/>
  <c r="K835" i="1" l="1"/>
  <c r="O835" i="1" s="1"/>
  <c r="L835" i="1"/>
  <c r="V834" i="1"/>
  <c r="X834" i="1" s="1"/>
  <c r="M835" i="1" l="1"/>
  <c r="W834" i="1"/>
  <c r="P835" i="1" s="1"/>
  <c r="Q835" i="1" s="1"/>
  <c r="R835" i="1" s="1"/>
  <c r="S835" i="1" l="1"/>
  <c r="T835" i="1" s="1"/>
  <c r="U835" i="1"/>
  <c r="N835" i="1"/>
  <c r="G836" i="1" s="1"/>
  <c r="H836" i="1" l="1"/>
  <c r="I836" i="1" s="1"/>
  <c r="V835" i="1"/>
  <c r="X835" i="1" s="1"/>
  <c r="W835" i="1" l="1"/>
  <c r="J836" i="1"/>
  <c r="L836" i="1" l="1"/>
  <c r="P836" i="1" s="1"/>
  <c r="Q836" i="1" s="1"/>
  <c r="R836" i="1" s="1"/>
  <c r="K836" i="1"/>
  <c r="O836" i="1" s="1"/>
  <c r="S836" i="1" l="1"/>
  <c r="T836" i="1" s="1"/>
  <c r="U836" i="1"/>
  <c r="M836" i="1"/>
  <c r="V836" i="1" l="1"/>
  <c r="X836" i="1" s="1"/>
  <c r="N836" i="1"/>
  <c r="G837" i="1" s="1"/>
  <c r="H837" i="1" l="1"/>
  <c r="I837" i="1" s="1"/>
  <c r="W836" i="1"/>
  <c r="J837" i="1" l="1"/>
  <c r="K837" i="1" l="1"/>
  <c r="O837" i="1" s="1"/>
  <c r="L837" i="1"/>
  <c r="P837" i="1" s="1"/>
  <c r="Q837" i="1" s="1"/>
  <c r="R837" i="1" s="1"/>
  <c r="S837" i="1" l="1"/>
  <c r="T837" i="1" s="1"/>
  <c r="U837" i="1"/>
  <c r="M837" i="1"/>
  <c r="N837" i="1" s="1"/>
  <c r="G838" i="1" s="1"/>
  <c r="H838" i="1" s="1"/>
  <c r="I838" i="1" s="1"/>
  <c r="J838" i="1" l="1"/>
  <c r="V837" i="1"/>
  <c r="X837" i="1" s="1"/>
  <c r="W837" i="1" l="1"/>
  <c r="K838" i="1"/>
  <c r="L838" i="1"/>
  <c r="P838" i="1" l="1"/>
  <c r="Q838" i="1" s="1"/>
  <c r="M838" i="1"/>
  <c r="O838" i="1"/>
  <c r="R838" i="1" l="1"/>
  <c r="N838" i="1"/>
  <c r="G839" i="1" s="1"/>
  <c r="H839" i="1" s="1"/>
  <c r="I839" i="1" s="1"/>
  <c r="S838" i="1" l="1"/>
  <c r="T838" i="1" s="1"/>
  <c r="U838" i="1"/>
  <c r="V838" i="1" s="1"/>
  <c r="X838" i="1" s="1"/>
  <c r="J839" i="1"/>
  <c r="W838" i="1" l="1"/>
  <c r="L839" i="1"/>
  <c r="K839" i="1"/>
  <c r="O839" i="1" s="1"/>
  <c r="P839" i="1" l="1"/>
  <c r="Q839" i="1" s="1"/>
  <c r="R839" i="1" s="1"/>
  <c r="M839" i="1"/>
  <c r="N839" i="1" s="1"/>
  <c r="G840" i="1" s="1"/>
  <c r="H840" i="1" s="1"/>
  <c r="I840" i="1" s="1"/>
  <c r="S839" i="1" l="1"/>
  <c r="T839" i="1" s="1"/>
  <c r="U839" i="1"/>
  <c r="V839" i="1" s="1"/>
  <c r="X839" i="1" s="1"/>
  <c r="J840" i="1"/>
  <c r="W839" i="1" l="1"/>
  <c r="K840" i="1"/>
  <c r="L840" i="1"/>
  <c r="P840" i="1" l="1"/>
  <c r="Q840" i="1" s="1"/>
  <c r="R840" i="1" s="1"/>
  <c r="M840" i="1"/>
  <c r="O840" i="1"/>
  <c r="S840" i="1" l="1"/>
  <c r="T840" i="1" s="1"/>
  <c r="U840" i="1"/>
  <c r="V840" i="1" s="1"/>
  <c r="X840" i="1" s="1"/>
  <c r="N840" i="1"/>
  <c r="G841" i="1" s="1"/>
  <c r="W840" i="1" l="1"/>
  <c r="H841" i="1"/>
  <c r="I841" i="1" s="1"/>
  <c r="J841" i="1" l="1"/>
  <c r="K841" i="1" l="1"/>
  <c r="O841" i="1" s="1"/>
  <c r="L841" i="1"/>
  <c r="P841" i="1" s="1"/>
  <c r="Q841" i="1" s="1"/>
  <c r="R841" i="1" s="1"/>
  <c r="S841" i="1" l="1"/>
  <c r="T841" i="1" s="1"/>
  <c r="U841" i="1"/>
  <c r="M841" i="1"/>
  <c r="N841" i="1" s="1"/>
  <c r="G842" i="1" s="1"/>
  <c r="H842" i="1" s="1"/>
  <c r="I842" i="1" s="1"/>
  <c r="J842" i="1" l="1"/>
  <c r="V841" i="1"/>
  <c r="X841" i="1" s="1"/>
  <c r="W841" i="1" l="1"/>
  <c r="L842" i="1"/>
  <c r="K842" i="1"/>
  <c r="M842" i="1" l="1"/>
  <c r="P842" i="1"/>
  <c r="Q842" i="1" s="1"/>
  <c r="R842" i="1" s="1"/>
  <c r="O842" i="1"/>
  <c r="S842" i="1" l="1"/>
  <c r="T842" i="1" s="1"/>
  <c r="U842" i="1"/>
  <c r="N842" i="1"/>
  <c r="G843" i="1" s="1"/>
  <c r="H843" i="1" s="1"/>
  <c r="I843" i="1" s="1"/>
  <c r="J843" i="1" l="1"/>
  <c r="V842" i="1"/>
  <c r="X842" i="1" s="1"/>
  <c r="W842" i="1" l="1"/>
  <c r="K843" i="1"/>
  <c r="L843" i="1"/>
  <c r="M843" i="1" l="1"/>
  <c r="N843" i="1" s="1"/>
  <c r="G844" i="1" s="1"/>
  <c r="P843" i="1"/>
  <c r="Q843" i="1" s="1"/>
  <c r="R843" i="1" s="1"/>
  <c r="O843" i="1"/>
  <c r="S843" i="1" l="1"/>
  <c r="T843" i="1" s="1"/>
  <c r="U843" i="1"/>
  <c r="H844" i="1"/>
  <c r="I844" i="1" s="1"/>
  <c r="V843" i="1" l="1"/>
  <c r="X843" i="1" s="1"/>
  <c r="J844" i="1"/>
  <c r="L844" i="1" l="1"/>
  <c r="K844" i="1"/>
  <c r="O844" i="1" s="1"/>
  <c r="W843" i="1"/>
  <c r="P844" i="1" l="1"/>
  <c r="Q844" i="1" s="1"/>
  <c r="M844" i="1"/>
  <c r="N844" i="1" s="1"/>
  <c r="G845" i="1" s="1"/>
  <c r="R844" i="1" l="1"/>
  <c r="H845" i="1"/>
  <c r="I845" i="1" s="1"/>
  <c r="S844" i="1" l="1"/>
  <c r="T844" i="1" s="1"/>
  <c r="U844" i="1"/>
  <c r="V844" i="1" s="1"/>
  <c r="X844" i="1" s="1"/>
  <c r="J845" i="1"/>
  <c r="W844" i="1" l="1"/>
  <c r="K845" i="1"/>
  <c r="O845" i="1" s="1"/>
  <c r="L845" i="1"/>
  <c r="P845" i="1" l="1"/>
  <c r="Q845" i="1" s="1"/>
  <c r="R845" i="1" s="1"/>
  <c r="M845" i="1"/>
  <c r="S845" i="1" l="1"/>
  <c r="T845" i="1" s="1"/>
  <c r="U845" i="1"/>
  <c r="V845" i="1" s="1"/>
  <c r="X845" i="1" s="1"/>
  <c r="N845" i="1"/>
  <c r="G846" i="1" s="1"/>
  <c r="W845" i="1" l="1"/>
  <c r="H846" i="1"/>
  <c r="I846" i="1" s="1"/>
  <c r="J846" i="1" l="1"/>
  <c r="K846" i="1" l="1"/>
  <c r="L846" i="1"/>
  <c r="P846" i="1" s="1"/>
  <c r="Q846" i="1" s="1"/>
  <c r="R846" i="1" s="1"/>
  <c r="S846" i="1" l="1"/>
  <c r="T846" i="1" s="1"/>
  <c r="U846" i="1"/>
  <c r="M846" i="1"/>
  <c r="N846" i="1" s="1"/>
  <c r="G847" i="1" s="1"/>
  <c r="O846" i="1"/>
  <c r="V846" i="1" l="1"/>
  <c r="X846" i="1" s="1"/>
  <c r="H847" i="1"/>
  <c r="I847" i="1" s="1"/>
  <c r="W846" i="1" l="1"/>
  <c r="J847" i="1"/>
  <c r="K847" i="1" l="1"/>
  <c r="O847" i="1" s="1"/>
  <c r="L847" i="1"/>
  <c r="P847" i="1" s="1"/>
  <c r="Q847" i="1" s="1"/>
  <c r="R847" i="1" s="1"/>
  <c r="S847" i="1" l="1"/>
  <c r="T847" i="1" s="1"/>
  <c r="U847" i="1"/>
  <c r="M847" i="1"/>
  <c r="N847" i="1" s="1"/>
  <c r="G848" i="1" s="1"/>
  <c r="H848" i="1" s="1"/>
  <c r="I848" i="1" s="1"/>
  <c r="J848" i="1" l="1"/>
  <c r="V847" i="1"/>
  <c r="X847" i="1" s="1"/>
  <c r="W847" i="1" l="1"/>
  <c r="K848" i="1"/>
  <c r="L848" i="1"/>
  <c r="M848" i="1" l="1"/>
  <c r="P848" i="1"/>
  <c r="Q848" i="1" s="1"/>
  <c r="R848" i="1" s="1"/>
  <c r="O848" i="1"/>
  <c r="S848" i="1" l="1"/>
  <c r="T848" i="1" s="1"/>
  <c r="U848" i="1"/>
  <c r="N848" i="1"/>
  <c r="G849" i="1" s="1"/>
  <c r="H849" i="1" s="1"/>
  <c r="I849" i="1" s="1"/>
  <c r="J849" i="1" l="1"/>
  <c r="V848" i="1"/>
  <c r="X848" i="1" s="1"/>
  <c r="W848" i="1" l="1"/>
  <c r="K849" i="1"/>
  <c r="L849" i="1"/>
  <c r="P849" i="1" l="1"/>
  <c r="Q849" i="1" s="1"/>
  <c r="R849" i="1" s="1"/>
  <c r="M849" i="1"/>
  <c r="O849" i="1"/>
  <c r="S849" i="1" l="1"/>
  <c r="T849" i="1" s="1"/>
  <c r="U849" i="1"/>
  <c r="V849" i="1" s="1"/>
  <c r="X849" i="1" s="1"/>
  <c r="N849" i="1"/>
  <c r="G850" i="1" s="1"/>
  <c r="H850" i="1" s="1"/>
  <c r="I850" i="1" s="1"/>
  <c r="J850" i="1" l="1"/>
  <c r="W849" i="1"/>
  <c r="K850" i="1" l="1"/>
  <c r="O850" i="1" s="1"/>
  <c r="L850" i="1"/>
  <c r="P850" i="1" s="1"/>
  <c r="Q850" i="1" s="1"/>
  <c r="R850" i="1" s="1"/>
  <c r="S850" i="1" l="1"/>
  <c r="T850" i="1" s="1"/>
  <c r="U850" i="1"/>
  <c r="M850" i="1"/>
  <c r="N850" i="1" l="1"/>
  <c r="G851" i="1" s="1"/>
  <c r="V850" i="1"/>
  <c r="X850" i="1" s="1"/>
  <c r="W850" i="1" l="1"/>
  <c r="H851" i="1"/>
  <c r="I851" i="1" s="1"/>
  <c r="J851" i="1" l="1"/>
  <c r="K851" i="1" l="1"/>
  <c r="O851" i="1" s="1"/>
  <c r="L851" i="1"/>
  <c r="P851" i="1" s="1"/>
  <c r="Q851" i="1" s="1"/>
  <c r="R851" i="1" s="1"/>
  <c r="S851" i="1" l="1"/>
  <c r="T851" i="1" s="1"/>
  <c r="U851" i="1"/>
  <c r="M851" i="1"/>
  <c r="V851" i="1" l="1"/>
  <c r="X851" i="1" s="1"/>
  <c r="N851" i="1"/>
  <c r="G852" i="1" s="1"/>
  <c r="H852" i="1" s="1"/>
  <c r="I852" i="1" s="1"/>
  <c r="J852" i="1" l="1"/>
  <c r="W851" i="1"/>
  <c r="K852" i="1" l="1"/>
  <c r="O852" i="1" s="1"/>
  <c r="L852" i="1"/>
  <c r="P852" i="1" s="1"/>
  <c r="Q852" i="1" s="1"/>
  <c r="R852" i="1" s="1"/>
  <c r="S852" i="1" l="1"/>
  <c r="T852" i="1" s="1"/>
  <c r="U852" i="1"/>
  <c r="M852" i="1"/>
  <c r="N852" i="1" l="1"/>
  <c r="G853" i="1" s="1"/>
  <c r="V852" i="1"/>
  <c r="X852" i="1" s="1"/>
  <c r="W852" i="1" l="1"/>
  <c r="H853" i="1"/>
  <c r="I853" i="1" s="1"/>
  <c r="J853" i="1" l="1"/>
  <c r="K853" i="1" l="1"/>
  <c r="O853" i="1" s="1"/>
  <c r="L853" i="1"/>
  <c r="P853" i="1" s="1"/>
  <c r="Q853" i="1" s="1"/>
  <c r="R853" i="1" s="1"/>
  <c r="S853" i="1" l="1"/>
  <c r="T853" i="1" s="1"/>
  <c r="U853" i="1"/>
  <c r="M853" i="1"/>
  <c r="N853" i="1" l="1"/>
  <c r="G854" i="1" s="1"/>
  <c r="V853" i="1"/>
  <c r="X853" i="1" s="1"/>
  <c r="W853" i="1" l="1"/>
  <c r="H854" i="1"/>
  <c r="I854" i="1" s="1"/>
  <c r="J854" i="1" l="1"/>
  <c r="L854" i="1" l="1"/>
  <c r="P854" i="1" s="1"/>
  <c r="Q854" i="1" s="1"/>
  <c r="R854" i="1" s="1"/>
  <c r="K854" i="1"/>
  <c r="O854" i="1" s="1"/>
  <c r="S854" i="1" l="1"/>
  <c r="T854" i="1" s="1"/>
  <c r="U854" i="1"/>
  <c r="M854" i="1"/>
  <c r="N854" i="1" s="1"/>
  <c r="G855" i="1" s="1"/>
  <c r="V854" i="1" l="1"/>
  <c r="X854" i="1" s="1"/>
  <c r="H855" i="1"/>
  <c r="I855" i="1" s="1"/>
  <c r="W854" i="1" l="1"/>
  <c r="J855" i="1"/>
  <c r="K855" i="1" l="1"/>
  <c r="O855" i="1" s="1"/>
  <c r="L855" i="1"/>
  <c r="P855" i="1" s="1"/>
  <c r="Q855" i="1" s="1"/>
  <c r="R855" i="1" s="1"/>
  <c r="S855" i="1" l="1"/>
  <c r="T855" i="1" s="1"/>
  <c r="U855" i="1"/>
  <c r="M855" i="1"/>
  <c r="N855" i="1" l="1"/>
  <c r="G856" i="1" s="1"/>
  <c r="V855" i="1"/>
  <c r="X855" i="1" s="1"/>
  <c r="W855" i="1" l="1"/>
  <c r="H856" i="1"/>
  <c r="I856" i="1" s="1"/>
  <c r="J856" i="1" l="1"/>
  <c r="K856" i="1" l="1"/>
  <c r="O856" i="1" s="1"/>
  <c r="L856" i="1"/>
  <c r="P856" i="1" s="1"/>
  <c r="Q856" i="1" s="1"/>
  <c r="R856" i="1" s="1"/>
  <c r="S856" i="1" l="1"/>
  <c r="T856" i="1" s="1"/>
  <c r="U856" i="1"/>
  <c r="M856" i="1"/>
  <c r="N856" i="1" l="1"/>
  <c r="G857" i="1" s="1"/>
  <c r="V856" i="1"/>
  <c r="X856" i="1" s="1"/>
  <c r="W856" i="1" l="1"/>
  <c r="H857" i="1"/>
  <c r="I857" i="1" s="1"/>
  <c r="J857" i="1" l="1"/>
  <c r="K857" i="1" l="1"/>
  <c r="O857" i="1" s="1"/>
  <c r="L857" i="1"/>
  <c r="P857" i="1" s="1"/>
  <c r="Q857" i="1" s="1"/>
  <c r="R857" i="1" s="1"/>
  <c r="S857" i="1" l="1"/>
  <c r="T857" i="1" s="1"/>
  <c r="U857" i="1"/>
  <c r="M857" i="1"/>
  <c r="N857" i="1" l="1"/>
  <c r="G858" i="1" s="1"/>
  <c r="V857" i="1"/>
  <c r="X857" i="1" s="1"/>
  <c r="W857" i="1" l="1"/>
  <c r="H858" i="1"/>
  <c r="I858" i="1" s="1"/>
  <c r="J858" i="1" l="1"/>
  <c r="L858" i="1" l="1"/>
  <c r="P858" i="1" s="1"/>
  <c r="Q858" i="1" s="1"/>
  <c r="R858" i="1" s="1"/>
  <c r="K858" i="1"/>
  <c r="O858" i="1" s="1"/>
  <c r="S858" i="1" l="1"/>
  <c r="T858" i="1" s="1"/>
  <c r="U858" i="1"/>
  <c r="M858" i="1"/>
  <c r="N858" i="1" s="1"/>
  <c r="G859" i="1" s="1"/>
  <c r="V858" i="1" l="1"/>
  <c r="X858" i="1" s="1"/>
  <c r="H859" i="1"/>
  <c r="I859" i="1" s="1"/>
  <c r="J859" i="1" l="1"/>
  <c r="W858" i="1"/>
  <c r="K859" i="1" l="1"/>
  <c r="O859" i="1" s="1"/>
  <c r="L859" i="1"/>
  <c r="P859" i="1" s="1"/>
  <c r="Q859" i="1" s="1"/>
  <c r="R859" i="1" s="1"/>
  <c r="S859" i="1" l="1"/>
  <c r="T859" i="1" s="1"/>
  <c r="U859" i="1"/>
  <c r="M859" i="1"/>
  <c r="V859" i="1" l="1"/>
  <c r="X859" i="1" s="1"/>
  <c r="N859" i="1"/>
  <c r="G860" i="1" s="1"/>
  <c r="H860" i="1" s="1"/>
  <c r="I860" i="1" s="1"/>
  <c r="J860" i="1" l="1"/>
  <c r="W859" i="1"/>
  <c r="K860" i="1" l="1"/>
  <c r="O860" i="1" s="1"/>
  <c r="L860" i="1"/>
  <c r="P860" i="1" s="1"/>
  <c r="Q860" i="1" s="1"/>
  <c r="R860" i="1" s="1"/>
  <c r="S860" i="1" l="1"/>
  <c r="T860" i="1" s="1"/>
  <c r="U860" i="1"/>
  <c r="M860" i="1"/>
  <c r="N860" i="1" l="1"/>
  <c r="G861" i="1" s="1"/>
  <c r="V860" i="1"/>
  <c r="X860" i="1" s="1"/>
  <c r="W860" i="1" l="1"/>
  <c r="H861" i="1"/>
  <c r="I861" i="1" s="1"/>
  <c r="J861" i="1" l="1"/>
  <c r="K861" i="1" l="1"/>
  <c r="O861" i="1" s="1"/>
  <c r="L861" i="1"/>
  <c r="P861" i="1" s="1"/>
  <c r="Q861" i="1" s="1"/>
  <c r="R861" i="1" s="1"/>
  <c r="S861" i="1" l="1"/>
  <c r="T861" i="1" s="1"/>
  <c r="U861" i="1"/>
  <c r="M861" i="1"/>
  <c r="V861" i="1" l="1"/>
  <c r="X861" i="1" s="1"/>
  <c r="N861" i="1"/>
  <c r="G862" i="1" s="1"/>
  <c r="H862" i="1" s="1"/>
  <c r="I862" i="1" s="1"/>
  <c r="J862" i="1" l="1"/>
  <c r="W861" i="1"/>
  <c r="K862" i="1" l="1"/>
  <c r="O862" i="1" s="1"/>
  <c r="L862" i="1"/>
  <c r="P862" i="1" s="1"/>
  <c r="Q862" i="1" s="1"/>
  <c r="R862" i="1" s="1"/>
  <c r="S862" i="1" l="1"/>
  <c r="T862" i="1" s="1"/>
  <c r="U862" i="1"/>
  <c r="M862" i="1"/>
  <c r="V862" i="1" l="1"/>
  <c r="X862" i="1" s="1"/>
  <c r="N862" i="1"/>
  <c r="G863" i="1" s="1"/>
  <c r="H863" i="1" s="1"/>
  <c r="I863" i="1" s="1"/>
  <c r="J863" i="1" l="1"/>
  <c r="W862" i="1"/>
  <c r="K863" i="1" l="1"/>
  <c r="O863" i="1" s="1"/>
  <c r="L863" i="1"/>
  <c r="P863" i="1" s="1"/>
  <c r="Q863" i="1" s="1"/>
  <c r="R863" i="1" s="1"/>
  <c r="S863" i="1" l="1"/>
  <c r="T863" i="1" s="1"/>
  <c r="U863" i="1"/>
  <c r="M863" i="1"/>
  <c r="V863" i="1" l="1"/>
  <c r="X863" i="1" s="1"/>
  <c r="N863" i="1"/>
  <c r="G864" i="1" s="1"/>
  <c r="H864" i="1" s="1"/>
  <c r="I864" i="1" s="1"/>
  <c r="J864" i="1" l="1"/>
  <c r="W863" i="1"/>
  <c r="K864" i="1" l="1"/>
  <c r="O864" i="1" s="1"/>
  <c r="L864" i="1"/>
  <c r="P864" i="1" s="1"/>
  <c r="Q864" i="1" s="1"/>
  <c r="R864" i="1" s="1"/>
  <c r="S864" i="1" l="1"/>
  <c r="T864" i="1" s="1"/>
  <c r="U864" i="1"/>
  <c r="M864" i="1"/>
  <c r="V864" i="1" l="1"/>
  <c r="X864" i="1" s="1"/>
  <c r="N864" i="1"/>
  <c r="G865" i="1" s="1"/>
  <c r="H865" i="1" s="1"/>
  <c r="I865" i="1" s="1"/>
  <c r="J865" i="1" l="1"/>
  <c r="W864" i="1"/>
  <c r="K865" i="1" l="1"/>
  <c r="O865" i="1" s="1"/>
  <c r="L865" i="1"/>
  <c r="M865" i="1" l="1"/>
  <c r="N865" i="1" s="1"/>
  <c r="G866" i="1" s="1"/>
  <c r="P865" i="1"/>
  <c r="Q865" i="1" s="1"/>
  <c r="R865" i="1" s="1"/>
  <c r="S865" i="1" l="1"/>
  <c r="T865" i="1" s="1"/>
  <c r="U865" i="1"/>
  <c r="H866" i="1"/>
  <c r="I866" i="1" s="1"/>
  <c r="J866" i="1" l="1"/>
  <c r="V865" i="1"/>
  <c r="X865" i="1" s="1"/>
  <c r="W865" i="1" l="1"/>
  <c r="L866" i="1"/>
  <c r="K866" i="1"/>
  <c r="M866" i="1" l="1"/>
  <c r="N866" i="1" s="1"/>
  <c r="G867" i="1" s="1"/>
  <c r="P866" i="1"/>
  <c r="Q866" i="1" s="1"/>
  <c r="R866" i="1" s="1"/>
  <c r="O866" i="1"/>
  <c r="S866" i="1" l="1"/>
  <c r="T866" i="1" s="1"/>
  <c r="U866" i="1"/>
  <c r="V866" i="1" s="1"/>
  <c r="X866" i="1" s="1"/>
  <c r="H867" i="1"/>
  <c r="I867" i="1" s="1"/>
  <c r="W866" i="1" l="1"/>
  <c r="J867" i="1"/>
  <c r="K867" i="1" l="1"/>
  <c r="O867" i="1" s="1"/>
  <c r="L867" i="1"/>
  <c r="P867" i="1" s="1"/>
  <c r="Q867" i="1" s="1"/>
  <c r="R867" i="1" s="1"/>
  <c r="S867" i="1" l="1"/>
  <c r="T867" i="1" s="1"/>
  <c r="U867" i="1"/>
  <c r="M867" i="1"/>
  <c r="N867" i="1" l="1"/>
  <c r="G868" i="1" s="1"/>
  <c r="V867" i="1"/>
  <c r="X867" i="1" s="1"/>
  <c r="W867" i="1" l="1"/>
  <c r="H868" i="1"/>
  <c r="I868" i="1" s="1"/>
  <c r="J868" i="1" l="1"/>
  <c r="K868" i="1" l="1"/>
  <c r="O868" i="1" s="1"/>
  <c r="L868" i="1"/>
  <c r="P868" i="1" s="1"/>
  <c r="Q868" i="1" s="1"/>
  <c r="R868" i="1" s="1"/>
  <c r="S868" i="1" l="1"/>
  <c r="T868" i="1" s="1"/>
  <c r="U868" i="1"/>
  <c r="M868" i="1"/>
  <c r="N868" i="1" l="1"/>
  <c r="G869" i="1" s="1"/>
  <c r="V868" i="1"/>
  <c r="X868" i="1" s="1"/>
  <c r="W868" i="1" l="1"/>
  <c r="H869" i="1"/>
  <c r="I869" i="1" s="1"/>
  <c r="J869" i="1" l="1"/>
  <c r="L869" i="1" l="1"/>
  <c r="P869" i="1" s="1"/>
  <c r="Q869" i="1" s="1"/>
  <c r="R869" i="1" s="1"/>
  <c r="K869" i="1"/>
  <c r="O869" i="1" s="1"/>
  <c r="S869" i="1" l="1"/>
  <c r="T869" i="1" s="1"/>
  <c r="U869" i="1"/>
  <c r="M869" i="1"/>
  <c r="N869" i="1" s="1"/>
  <c r="G870" i="1" s="1"/>
  <c r="H870" i="1" l="1"/>
  <c r="I870" i="1" s="1"/>
  <c r="V869" i="1"/>
  <c r="X869" i="1" s="1"/>
  <c r="W869" i="1" l="1"/>
  <c r="J870" i="1"/>
  <c r="L870" i="1" l="1"/>
  <c r="P870" i="1" s="1"/>
  <c r="Q870" i="1" s="1"/>
  <c r="R870" i="1" s="1"/>
  <c r="K870" i="1"/>
  <c r="O870" i="1" s="1"/>
  <c r="S870" i="1" l="1"/>
  <c r="T870" i="1" s="1"/>
  <c r="U870" i="1"/>
  <c r="M870" i="1"/>
  <c r="N870" i="1" s="1"/>
  <c r="G871" i="1" s="1"/>
  <c r="H871" i="1" s="1"/>
  <c r="I871" i="1" s="1"/>
  <c r="J871" i="1" l="1"/>
  <c r="V870" i="1"/>
  <c r="X870" i="1" s="1"/>
  <c r="W870" i="1" l="1"/>
  <c r="K871" i="1"/>
  <c r="L871" i="1"/>
  <c r="P871" i="1" l="1"/>
  <c r="Q871" i="1" s="1"/>
  <c r="R871" i="1" s="1"/>
  <c r="M871" i="1"/>
  <c r="N871" i="1" s="1"/>
  <c r="G872" i="1" s="1"/>
  <c r="O871" i="1"/>
  <c r="S871" i="1" l="1"/>
  <c r="T871" i="1" s="1"/>
  <c r="U871" i="1"/>
  <c r="V871" i="1" s="1"/>
  <c r="X871" i="1" s="1"/>
  <c r="H872" i="1"/>
  <c r="I872" i="1" s="1"/>
  <c r="W871" i="1" l="1"/>
  <c r="J872" i="1"/>
  <c r="L872" i="1" l="1"/>
  <c r="P872" i="1" s="1"/>
  <c r="Q872" i="1" s="1"/>
  <c r="R872" i="1" s="1"/>
  <c r="K872" i="1"/>
  <c r="O872" i="1" s="1"/>
  <c r="S872" i="1" l="1"/>
  <c r="T872" i="1" s="1"/>
  <c r="U872" i="1"/>
  <c r="M872" i="1"/>
  <c r="N872" i="1" s="1"/>
  <c r="G873" i="1" s="1"/>
  <c r="H873" i="1" s="1"/>
  <c r="I873" i="1" s="1"/>
  <c r="J873" i="1" l="1"/>
  <c r="V872" i="1"/>
  <c r="X872" i="1" s="1"/>
  <c r="W872" i="1" l="1"/>
  <c r="K873" i="1"/>
  <c r="L873" i="1"/>
  <c r="M873" i="1" l="1"/>
  <c r="N873" i="1" s="1"/>
  <c r="G874" i="1" s="1"/>
  <c r="P873" i="1"/>
  <c r="Q873" i="1" s="1"/>
  <c r="R873" i="1" s="1"/>
  <c r="O873" i="1"/>
  <c r="S873" i="1" l="1"/>
  <c r="T873" i="1" s="1"/>
  <c r="U873" i="1"/>
  <c r="H874" i="1"/>
  <c r="I874" i="1" s="1"/>
  <c r="V873" i="1" l="1"/>
  <c r="X873" i="1" s="1"/>
  <c r="J874" i="1"/>
  <c r="K874" i="1" l="1"/>
  <c r="O874" i="1" s="1"/>
  <c r="L874" i="1"/>
  <c r="W873" i="1"/>
  <c r="P874" i="1" l="1"/>
  <c r="Q874" i="1" s="1"/>
  <c r="R874" i="1" s="1"/>
  <c r="M874" i="1"/>
  <c r="S874" i="1" l="1"/>
  <c r="T874" i="1" s="1"/>
  <c r="U874" i="1"/>
  <c r="V874" i="1" s="1"/>
  <c r="X874" i="1" s="1"/>
  <c r="N874" i="1"/>
  <c r="G875" i="1" s="1"/>
  <c r="W874" i="1" l="1"/>
  <c r="H875" i="1"/>
  <c r="I875" i="1" s="1"/>
  <c r="J875" i="1" l="1"/>
  <c r="L875" i="1" l="1"/>
  <c r="P875" i="1" s="1"/>
  <c r="Q875" i="1" s="1"/>
  <c r="R875" i="1" s="1"/>
  <c r="K875" i="1"/>
  <c r="O875" i="1" s="1"/>
  <c r="S875" i="1" l="1"/>
  <c r="T875" i="1" s="1"/>
  <c r="U875" i="1"/>
  <c r="M875" i="1"/>
  <c r="N875" i="1" s="1"/>
  <c r="G876" i="1" s="1"/>
  <c r="V875" i="1" l="1"/>
  <c r="X875" i="1" s="1"/>
  <c r="H876" i="1"/>
  <c r="I876" i="1" s="1"/>
  <c r="J876" i="1" l="1"/>
  <c r="W875" i="1"/>
  <c r="K876" i="1" l="1"/>
  <c r="O876" i="1" s="1"/>
  <c r="L876" i="1"/>
  <c r="P876" i="1" s="1"/>
  <c r="Q876" i="1" s="1"/>
  <c r="R876" i="1" s="1"/>
  <c r="S876" i="1" l="1"/>
  <c r="T876" i="1" s="1"/>
  <c r="U876" i="1"/>
  <c r="M876" i="1"/>
  <c r="N876" i="1" l="1"/>
  <c r="G877" i="1" s="1"/>
  <c r="V876" i="1"/>
  <c r="X876" i="1" s="1"/>
  <c r="W876" i="1" l="1"/>
  <c r="H877" i="1"/>
  <c r="I877" i="1" s="1"/>
  <c r="J877" i="1" l="1"/>
  <c r="K877" i="1" l="1"/>
  <c r="O877" i="1" s="1"/>
  <c r="L877" i="1"/>
  <c r="P877" i="1" s="1"/>
  <c r="Q877" i="1" s="1"/>
  <c r="R877" i="1" s="1"/>
  <c r="S877" i="1" l="1"/>
  <c r="T877" i="1" s="1"/>
  <c r="U877" i="1"/>
  <c r="M877" i="1"/>
  <c r="V877" i="1" l="1"/>
  <c r="X877" i="1" s="1"/>
  <c r="N877" i="1"/>
  <c r="G878" i="1" s="1"/>
  <c r="H878" i="1" s="1"/>
  <c r="I878" i="1" s="1"/>
  <c r="J878" i="1" l="1"/>
  <c r="W877" i="1"/>
  <c r="L878" i="1" l="1"/>
  <c r="P878" i="1" s="1"/>
  <c r="Q878" i="1" s="1"/>
  <c r="R878" i="1" s="1"/>
  <c r="K878" i="1"/>
  <c r="O878" i="1" s="1"/>
  <c r="S878" i="1" l="1"/>
  <c r="T878" i="1" s="1"/>
  <c r="U878" i="1"/>
  <c r="M878" i="1"/>
  <c r="N878" i="1" s="1"/>
  <c r="G879" i="1" s="1"/>
  <c r="H879" i="1" s="1"/>
  <c r="I879" i="1" s="1"/>
  <c r="J879" i="1" l="1"/>
  <c r="V878" i="1"/>
  <c r="X878" i="1" s="1"/>
  <c r="W878" i="1" l="1"/>
  <c r="K879" i="1"/>
  <c r="L879" i="1"/>
  <c r="P879" i="1" l="1"/>
  <c r="Q879" i="1" s="1"/>
  <c r="R879" i="1" s="1"/>
  <c r="M879" i="1"/>
  <c r="O879" i="1"/>
  <c r="S879" i="1" l="1"/>
  <c r="T879" i="1" s="1"/>
  <c r="U879" i="1"/>
  <c r="N879" i="1"/>
  <c r="G880" i="1" s="1"/>
  <c r="V879" i="1" l="1"/>
  <c r="X879" i="1" s="1"/>
  <c r="H880" i="1"/>
  <c r="I880" i="1" s="1"/>
  <c r="J880" i="1" l="1"/>
  <c r="W879" i="1"/>
  <c r="K880" i="1" l="1"/>
  <c r="O880" i="1" s="1"/>
  <c r="L880" i="1"/>
  <c r="P880" i="1" s="1"/>
  <c r="Q880" i="1" s="1"/>
  <c r="R880" i="1" s="1"/>
  <c r="S880" i="1" l="1"/>
  <c r="T880" i="1" s="1"/>
  <c r="U880" i="1"/>
  <c r="M880" i="1"/>
  <c r="N880" i="1" l="1"/>
  <c r="G881" i="1" s="1"/>
  <c r="V880" i="1"/>
  <c r="X880" i="1" s="1"/>
  <c r="W880" i="1" l="1"/>
  <c r="H881" i="1"/>
  <c r="I881" i="1" s="1"/>
  <c r="J881" i="1" l="1"/>
  <c r="L881" i="1" l="1"/>
  <c r="P881" i="1" s="1"/>
  <c r="Q881" i="1" s="1"/>
  <c r="R881" i="1" s="1"/>
  <c r="K881" i="1"/>
  <c r="O881" i="1" s="1"/>
  <c r="S881" i="1" l="1"/>
  <c r="T881" i="1" s="1"/>
  <c r="U881" i="1"/>
  <c r="M881" i="1"/>
  <c r="N881" i="1" s="1"/>
  <c r="G882" i="1" s="1"/>
  <c r="V881" i="1" l="1"/>
  <c r="X881" i="1" s="1"/>
  <c r="H882" i="1"/>
  <c r="I882" i="1" s="1"/>
  <c r="J882" i="1" l="1"/>
  <c r="W881" i="1"/>
  <c r="K882" i="1" l="1"/>
  <c r="O882" i="1" s="1"/>
  <c r="L882" i="1"/>
  <c r="P882" i="1" s="1"/>
  <c r="Q882" i="1" s="1"/>
  <c r="R882" i="1" s="1"/>
  <c r="S882" i="1" l="1"/>
  <c r="T882" i="1" s="1"/>
  <c r="U882" i="1"/>
  <c r="M882" i="1"/>
  <c r="N882" i="1" l="1"/>
  <c r="G883" i="1" s="1"/>
  <c r="V882" i="1"/>
  <c r="X882" i="1" s="1"/>
  <c r="W882" i="1" l="1"/>
  <c r="H883" i="1"/>
  <c r="I883" i="1" s="1"/>
  <c r="J883" i="1" l="1"/>
  <c r="K883" i="1" l="1"/>
  <c r="O883" i="1" s="1"/>
  <c r="L883" i="1"/>
  <c r="P883" i="1" s="1"/>
  <c r="Q883" i="1" s="1"/>
  <c r="R883" i="1" s="1"/>
  <c r="S883" i="1" l="1"/>
  <c r="T883" i="1" s="1"/>
  <c r="U883" i="1"/>
  <c r="M883" i="1"/>
  <c r="V883" i="1" l="1"/>
  <c r="X883" i="1" s="1"/>
  <c r="N883" i="1"/>
  <c r="G884" i="1" s="1"/>
  <c r="H884" i="1" s="1"/>
  <c r="I884" i="1" s="1"/>
  <c r="J884" i="1" l="1"/>
  <c r="W883" i="1"/>
  <c r="L884" i="1" l="1"/>
  <c r="P884" i="1" s="1"/>
  <c r="Q884" i="1" s="1"/>
  <c r="R884" i="1" s="1"/>
  <c r="K884" i="1"/>
  <c r="O884" i="1" s="1"/>
  <c r="S884" i="1" l="1"/>
  <c r="T884" i="1" s="1"/>
  <c r="U884" i="1"/>
  <c r="M884" i="1"/>
  <c r="N884" i="1" s="1"/>
  <c r="G885" i="1" s="1"/>
  <c r="H885" i="1" s="1"/>
  <c r="I885" i="1" s="1"/>
  <c r="J885" i="1" l="1"/>
  <c r="V884" i="1"/>
  <c r="X884" i="1" s="1"/>
  <c r="W884" i="1" l="1"/>
  <c r="K885" i="1"/>
  <c r="L885" i="1"/>
  <c r="P885" i="1" l="1"/>
  <c r="Q885" i="1" s="1"/>
  <c r="R885" i="1" s="1"/>
  <c r="M885" i="1"/>
  <c r="O885" i="1"/>
  <c r="S885" i="1" l="1"/>
  <c r="T885" i="1" s="1"/>
  <c r="U885" i="1"/>
  <c r="N885" i="1"/>
  <c r="G886" i="1" s="1"/>
  <c r="V885" i="1" l="1"/>
  <c r="X885" i="1" s="1"/>
  <c r="H886" i="1"/>
  <c r="I886" i="1" s="1"/>
  <c r="J886" i="1" l="1"/>
  <c r="W885" i="1"/>
  <c r="K886" i="1" l="1"/>
  <c r="O886" i="1" s="1"/>
  <c r="L886" i="1"/>
  <c r="M886" i="1" l="1"/>
  <c r="N886" i="1" s="1"/>
  <c r="G887" i="1" s="1"/>
  <c r="P886" i="1"/>
  <c r="Q886" i="1" s="1"/>
  <c r="R886" i="1" s="1"/>
  <c r="S886" i="1" l="1"/>
  <c r="T886" i="1" s="1"/>
  <c r="U886" i="1"/>
  <c r="H887" i="1"/>
  <c r="I887" i="1" s="1"/>
  <c r="J887" i="1" l="1"/>
  <c r="V886" i="1"/>
  <c r="X886" i="1" s="1"/>
  <c r="W886" i="1" l="1"/>
  <c r="L887" i="1"/>
  <c r="K887" i="1"/>
  <c r="M887" i="1" l="1"/>
  <c r="N887" i="1" s="1"/>
  <c r="G888" i="1" s="1"/>
  <c r="H888" i="1" s="1"/>
  <c r="I888" i="1" s="1"/>
  <c r="P887" i="1"/>
  <c r="Q887" i="1" s="1"/>
  <c r="O887" i="1"/>
  <c r="R887" i="1" l="1"/>
  <c r="J888" i="1"/>
  <c r="S887" i="1" l="1"/>
  <c r="T887" i="1" s="1"/>
  <c r="U887" i="1"/>
  <c r="V887" i="1" s="1"/>
  <c r="X887" i="1" s="1"/>
  <c r="K888" i="1"/>
  <c r="L888" i="1"/>
  <c r="W887" i="1" l="1"/>
  <c r="P888" i="1" s="1"/>
  <c r="Q888" i="1" s="1"/>
  <c r="R888" i="1" s="1"/>
  <c r="M888" i="1"/>
  <c r="O888" i="1"/>
  <c r="S888" i="1" l="1"/>
  <c r="T888" i="1" s="1"/>
  <c r="U888" i="1"/>
  <c r="N888" i="1"/>
  <c r="G889" i="1" s="1"/>
  <c r="H889" i="1" s="1"/>
  <c r="I889" i="1" s="1"/>
  <c r="J889" i="1" l="1"/>
  <c r="V888" i="1"/>
  <c r="X888" i="1" s="1"/>
  <c r="W888" i="1" l="1"/>
  <c r="L889" i="1"/>
  <c r="K889" i="1"/>
  <c r="M889" i="1" l="1"/>
  <c r="N889" i="1" s="1"/>
  <c r="G890" i="1" s="1"/>
  <c r="P889" i="1"/>
  <c r="Q889" i="1" s="1"/>
  <c r="R889" i="1" s="1"/>
  <c r="O889" i="1"/>
  <c r="S889" i="1" l="1"/>
  <c r="T889" i="1" s="1"/>
  <c r="U889" i="1"/>
  <c r="H890" i="1"/>
  <c r="I890" i="1" s="1"/>
  <c r="V889" i="1" l="1"/>
  <c r="X889" i="1" s="1"/>
  <c r="J890" i="1"/>
  <c r="L890" i="1" l="1"/>
  <c r="K890" i="1"/>
  <c r="O890" i="1" s="1"/>
  <c r="W889" i="1"/>
  <c r="P890" i="1" l="1"/>
  <c r="Q890" i="1" s="1"/>
  <c r="R890" i="1" s="1"/>
  <c r="M890" i="1"/>
  <c r="N890" i="1" s="1"/>
  <c r="G891" i="1" s="1"/>
  <c r="H891" i="1" s="1"/>
  <c r="I891" i="1" s="1"/>
  <c r="S890" i="1" l="1"/>
  <c r="T890" i="1" s="1"/>
  <c r="U890" i="1"/>
  <c r="V890" i="1" s="1"/>
  <c r="X890" i="1" s="1"/>
  <c r="J891" i="1"/>
  <c r="W890" i="1" l="1"/>
  <c r="K891" i="1"/>
  <c r="L891" i="1"/>
  <c r="M891" i="1" l="1"/>
  <c r="P891" i="1"/>
  <c r="Q891" i="1" s="1"/>
  <c r="R891" i="1" s="1"/>
  <c r="O891" i="1"/>
  <c r="S891" i="1" l="1"/>
  <c r="T891" i="1" s="1"/>
  <c r="U891" i="1"/>
  <c r="N891" i="1"/>
  <c r="G892" i="1" s="1"/>
  <c r="H892" i="1" s="1"/>
  <c r="I892" i="1" s="1"/>
  <c r="J892" i="1" l="1"/>
  <c r="V891" i="1"/>
  <c r="X891" i="1" s="1"/>
  <c r="W891" i="1" l="1"/>
  <c r="L892" i="1"/>
  <c r="K892" i="1"/>
  <c r="P892" i="1" l="1"/>
  <c r="Q892" i="1" s="1"/>
  <c r="M892" i="1"/>
  <c r="N892" i="1" s="1"/>
  <c r="G893" i="1" s="1"/>
  <c r="O892" i="1"/>
  <c r="R892" i="1" l="1"/>
  <c r="H893" i="1"/>
  <c r="I893" i="1" s="1"/>
  <c r="S892" i="1" l="1"/>
  <c r="T892" i="1" s="1"/>
  <c r="U892" i="1"/>
  <c r="V892" i="1" s="1"/>
  <c r="X892" i="1" s="1"/>
  <c r="J893" i="1"/>
  <c r="W892" i="1" l="1"/>
  <c r="K893" i="1"/>
  <c r="O893" i="1" s="1"/>
  <c r="L893" i="1"/>
  <c r="P893" i="1" l="1"/>
  <c r="Q893" i="1" s="1"/>
  <c r="R893" i="1" s="1"/>
  <c r="M893" i="1"/>
  <c r="S893" i="1" l="1"/>
  <c r="T893" i="1" s="1"/>
  <c r="U893" i="1"/>
  <c r="V893" i="1" s="1"/>
  <c r="X893" i="1" s="1"/>
  <c r="N893" i="1"/>
  <c r="G894" i="1" s="1"/>
  <c r="W893" i="1" l="1"/>
  <c r="H894" i="1"/>
  <c r="I894" i="1" s="1"/>
  <c r="J894" i="1" l="1"/>
  <c r="K894" i="1" l="1"/>
  <c r="O894" i="1" s="1"/>
  <c r="L894" i="1"/>
  <c r="M894" i="1" l="1"/>
  <c r="P894" i="1"/>
  <c r="Q894" i="1" s="1"/>
  <c r="R894" i="1" s="1"/>
  <c r="S894" i="1" l="1"/>
  <c r="T894" i="1" s="1"/>
  <c r="U894" i="1"/>
  <c r="N894" i="1"/>
  <c r="G895" i="1" s="1"/>
  <c r="H895" i="1" l="1"/>
  <c r="I895" i="1" s="1"/>
  <c r="V894" i="1"/>
  <c r="X894" i="1" s="1"/>
  <c r="W894" i="1" l="1"/>
  <c r="J895" i="1"/>
  <c r="K895" i="1" l="1"/>
  <c r="O895" i="1" s="1"/>
  <c r="L895" i="1"/>
  <c r="P895" i="1" s="1"/>
  <c r="Q895" i="1" s="1"/>
  <c r="R895" i="1" s="1"/>
  <c r="S895" i="1" l="1"/>
  <c r="T895" i="1" s="1"/>
  <c r="U895" i="1"/>
  <c r="M895" i="1"/>
  <c r="V895" i="1" l="1"/>
  <c r="X895" i="1" s="1"/>
  <c r="N895" i="1"/>
  <c r="G896" i="1" s="1"/>
  <c r="H896" i="1" s="1"/>
  <c r="I896" i="1" s="1"/>
  <c r="J896" i="1" l="1"/>
  <c r="W895" i="1"/>
  <c r="K896" i="1" l="1"/>
  <c r="O896" i="1" s="1"/>
  <c r="L896" i="1"/>
  <c r="P896" i="1" s="1"/>
  <c r="Q896" i="1" s="1"/>
  <c r="R896" i="1" s="1"/>
  <c r="S896" i="1" l="1"/>
  <c r="T896" i="1" s="1"/>
  <c r="U896" i="1"/>
  <c r="M896" i="1"/>
  <c r="V896" i="1" l="1"/>
  <c r="X896" i="1" s="1"/>
  <c r="N896" i="1"/>
  <c r="G897" i="1" s="1"/>
  <c r="H897" i="1" s="1"/>
  <c r="I897" i="1" s="1"/>
  <c r="J897" i="1" l="1"/>
  <c r="W896" i="1"/>
  <c r="K897" i="1" l="1"/>
  <c r="O897" i="1" s="1"/>
  <c r="L897" i="1"/>
  <c r="P897" i="1" s="1"/>
  <c r="Q897" i="1" s="1"/>
  <c r="R897" i="1" s="1"/>
  <c r="S897" i="1" l="1"/>
  <c r="T897" i="1" s="1"/>
  <c r="U897" i="1"/>
  <c r="M897" i="1"/>
  <c r="V897" i="1" l="1"/>
  <c r="X897" i="1" s="1"/>
  <c r="N897" i="1"/>
  <c r="G898" i="1" s="1"/>
  <c r="H898" i="1" s="1"/>
  <c r="I898" i="1" s="1"/>
  <c r="J898" i="1" l="1"/>
  <c r="W897" i="1"/>
  <c r="K898" i="1" l="1"/>
  <c r="O898" i="1" s="1"/>
  <c r="L898" i="1"/>
  <c r="P898" i="1" s="1"/>
  <c r="Q898" i="1" s="1"/>
  <c r="R898" i="1" s="1"/>
  <c r="S898" i="1" l="1"/>
  <c r="T898" i="1" s="1"/>
  <c r="U898" i="1"/>
  <c r="M898" i="1"/>
  <c r="V898" i="1" l="1"/>
  <c r="X898" i="1" s="1"/>
  <c r="N898" i="1"/>
  <c r="G899" i="1" s="1"/>
  <c r="H899" i="1" s="1"/>
  <c r="I899" i="1" s="1"/>
  <c r="J899" i="1" l="1"/>
  <c r="W898" i="1"/>
  <c r="K899" i="1" l="1"/>
  <c r="O899" i="1" s="1"/>
  <c r="L899" i="1"/>
  <c r="P899" i="1" s="1"/>
  <c r="Q899" i="1" s="1"/>
  <c r="R899" i="1" s="1"/>
  <c r="S899" i="1" l="1"/>
  <c r="T899" i="1" s="1"/>
  <c r="U899" i="1"/>
  <c r="M899" i="1"/>
  <c r="N899" i="1" l="1"/>
  <c r="G900" i="1" s="1"/>
  <c r="V899" i="1"/>
  <c r="X899" i="1" s="1"/>
  <c r="W899" i="1" l="1"/>
  <c r="H900" i="1"/>
  <c r="I900" i="1" s="1"/>
  <c r="J900" i="1" l="1"/>
  <c r="K900" i="1" l="1"/>
  <c r="O900" i="1" s="1"/>
  <c r="L900" i="1"/>
  <c r="M900" i="1" l="1"/>
  <c r="P900" i="1"/>
  <c r="Q900" i="1" s="1"/>
  <c r="R900" i="1" s="1"/>
  <c r="S900" i="1" l="1"/>
  <c r="T900" i="1" s="1"/>
  <c r="U900" i="1"/>
  <c r="N900" i="1"/>
  <c r="G901" i="1" s="1"/>
  <c r="H901" i="1" l="1"/>
  <c r="I901" i="1" s="1"/>
  <c r="V900" i="1"/>
  <c r="X900" i="1" s="1"/>
  <c r="W900" i="1" l="1"/>
  <c r="J901" i="1"/>
  <c r="K901" i="1" l="1"/>
  <c r="O901" i="1" s="1"/>
  <c r="L901" i="1"/>
  <c r="P901" i="1" s="1"/>
  <c r="Q901" i="1" s="1"/>
  <c r="R901" i="1" s="1"/>
  <c r="S901" i="1" l="1"/>
  <c r="T901" i="1" s="1"/>
  <c r="U901" i="1"/>
  <c r="M901" i="1"/>
  <c r="N901" i="1" l="1"/>
  <c r="G902" i="1" s="1"/>
  <c r="V901" i="1"/>
  <c r="X901" i="1" s="1"/>
  <c r="W901" i="1" l="1"/>
  <c r="H902" i="1"/>
  <c r="I902" i="1" s="1"/>
  <c r="J902" i="1" l="1"/>
  <c r="K902" i="1" l="1"/>
  <c r="O902" i="1" s="1"/>
  <c r="L902" i="1"/>
  <c r="P902" i="1" s="1"/>
  <c r="Q902" i="1" s="1"/>
  <c r="R902" i="1" s="1"/>
  <c r="S902" i="1" l="1"/>
  <c r="T902" i="1" s="1"/>
  <c r="U902" i="1"/>
  <c r="M902" i="1"/>
  <c r="V902" i="1" l="1"/>
  <c r="X902" i="1" s="1"/>
  <c r="N902" i="1"/>
  <c r="G903" i="1" s="1"/>
  <c r="H903" i="1" s="1"/>
  <c r="I903" i="1" s="1"/>
  <c r="J903" i="1" l="1"/>
  <c r="W902" i="1"/>
  <c r="K903" i="1" l="1"/>
  <c r="O903" i="1" s="1"/>
  <c r="L903" i="1"/>
  <c r="P903" i="1" s="1"/>
  <c r="Q903" i="1" s="1"/>
  <c r="R903" i="1" s="1"/>
  <c r="S903" i="1" l="1"/>
  <c r="T903" i="1" s="1"/>
  <c r="U903" i="1"/>
  <c r="M903" i="1"/>
  <c r="N903" i="1" l="1"/>
  <c r="G904" i="1" s="1"/>
  <c r="V903" i="1"/>
  <c r="X903" i="1" s="1"/>
  <c r="W903" i="1" l="1"/>
  <c r="H904" i="1"/>
  <c r="I904" i="1" s="1"/>
  <c r="J904" i="1" l="1"/>
  <c r="L904" i="1" l="1"/>
  <c r="P904" i="1" s="1"/>
  <c r="Q904" i="1" s="1"/>
  <c r="R904" i="1" s="1"/>
  <c r="K904" i="1"/>
  <c r="O904" i="1" s="1"/>
  <c r="S904" i="1" l="1"/>
  <c r="T904" i="1" s="1"/>
  <c r="U904" i="1"/>
  <c r="M904" i="1"/>
  <c r="N904" i="1" s="1"/>
  <c r="G905" i="1" s="1"/>
  <c r="V904" i="1" l="1"/>
  <c r="X904" i="1" s="1"/>
  <c r="H905" i="1"/>
  <c r="I905" i="1" s="1"/>
  <c r="J905" i="1" l="1"/>
  <c r="W904" i="1"/>
  <c r="K905" i="1" l="1"/>
  <c r="O905" i="1" s="1"/>
  <c r="L905" i="1"/>
  <c r="P905" i="1" s="1"/>
  <c r="Q905" i="1" s="1"/>
  <c r="R905" i="1" s="1"/>
  <c r="S905" i="1" l="1"/>
  <c r="T905" i="1" s="1"/>
  <c r="U905" i="1"/>
  <c r="M905" i="1"/>
  <c r="V905" i="1" l="1"/>
  <c r="X905" i="1" s="1"/>
  <c r="N905" i="1"/>
  <c r="G906" i="1" s="1"/>
  <c r="H906" i="1" s="1"/>
  <c r="I906" i="1" s="1"/>
  <c r="J906" i="1" l="1"/>
  <c r="W905" i="1"/>
  <c r="K906" i="1" l="1"/>
  <c r="O906" i="1" s="1"/>
  <c r="L906" i="1"/>
  <c r="P906" i="1" s="1"/>
  <c r="Q906" i="1" s="1"/>
  <c r="R906" i="1" s="1"/>
  <c r="S906" i="1" l="1"/>
  <c r="T906" i="1" s="1"/>
  <c r="U906" i="1"/>
  <c r="M906" i="1"/>
  <c r="N906" i="1" s="1"/>
  <c r="G907" i="1" s="1"/>
  <c r="AD3" i="5" l="1"/>
  <c r="AD9" i="5" s="1"/>
  <c r="V906" i="1"/>
  <c r="X906" i="1" s="1"/>
  <c r="H907" i="1"/>
  <c r="I907" i="1" s="1"/>
  <c r="AD10" i="5" l="1"/>
  <c r="AD11" i="5" s="1"/>
  <c r="AD8" i="5"/>
  <c r="AD7" i="5" s="1"/>
  <c r="AD12" i="5"/>
  <c r="AD13" i="5" s="1"/>
  <c r="AD6" i="5"/>
  <c r="AD5" i="5" s="1"/>
  <c r="D1" i="1"/>
  <c r="AA9" i="1" s="1"/>
  <c r="E1" i="1"/>
  <c r="AA13" i="1" s="1"/>
  <c r="W906" i="1"/>
  <c r="J907" i="1"/>
  <c r="AA10" i="1"/>
  <c r="AA14" i="1"/>
  <c r="F1" i="1" l="1"/>
  <c r="AA11" i="1" s="1"/>
  <c r="K907" i="1"/>
  <c r="O907" i="1" s="1"/>
  <c r="L907" i="1"/>
  <c r="P907" i="1" s="1"/>
  <c r="Q907" i="1" s="1"/>
  <c r="R907" i="1" s="1"/>
  <c r="AA12" i="1"/>
  <c r="S907" i="1" l="1"/>
  <c r="T907" i="1" s="1"/>
  <c r="U907" i="1"/>
  <c r="M907" i="1"/>
  <c r="V907" i="1" l="1"/>
  <c r="X907" i="1" s="1"/>
  <c r="N907" i="1"/>
  <c r="G908" i="1" s="1"/>
  <c r="H908" i="1" s="1"/>
  <c r="I908" i="1" s="1"/>
  <c r="J908" i="1" l="1"/>
  <c r="W907" i="1"/>
  <c r="K908" i="1" l="1"/>
  <c r="O908" i="1" s="1"/>
  <c r="L908" i="1"/>
  <c r="P908" i="1" s="1"/>
  <c r="Q908" i="1" s="1"/>
  <c r="R908" i="1" s="1"/>
  <c r="S908" i="1" l="1"/>
  <c r="T908" i="1" s="1"/>
  <c r="U908" i="1"/>
  <c r="M908" i="1"/>
  <c r="V908" i="1" l="1"/>
  <c r="X908" i="1" s="1"/>
  <c r="N908" i="1"/>
  <c r="G909" i="1" s="1"/>
  <c r="H909" i="1" s="1"/>
  <c r="I909" i="1" s="1"/>
  <c r="J909" i="1" l="1"/>
  <c r="W908" i="1"/>
  <c r="K909" i="1" l="1"/>
  <c r="O909" i="1" s="1"/>
  <c r="L909" i="1"/>
  <c r="P909" i="1" s="1"/>
  <c r="Q909" i="1" s="1"/>
  <c r="R909" i="1" s="1"/>
  <c r="S909" i="1" l="1"/>
  <c r="T909" i="1" s="1"/>
  <c r="U909" i="1"/>
  <c r="M909" i="1"/>
  <c r="N909" i="1" l="1"/>
  <c r="G910" i="1" s="1"/>
  <c r="V909" i="1"/>
  <c r="X909" i="1" s="1"/>
  <c r="W909" i="1" l="1"/>
  <c r="H910" i="1"/>
  <c r="I910" i="1" s="1"/>
  <c r="J910" i="1" l="1"/>
  <c r="K910" i="1" l="1"/>
  <c r="O910" i="1" s="1"/>
  <c r="L910" i="1"/>
  <c r="P910" i="1" s="1"/>
  <c r="Q910" i="1" s="1"/>
  <c r="R910" i="1" s="1"/>
  <c r="S910" i="1" l="1"/>
  <c r="T910" i="1" s="1"/>
  <c r="U910" i="1"/>
  <c r="M910" i="1"/>
  <c r="V910" i="1" l="1"/>
  <c r="X910" i="1" s="1"/>
  <c r="N910" i="1"/>
  <c r="G911" i="1" s="1"/>
  <c r="H911" i="1" s="1"/>
  <c r="I911" i="1" s="1"/>
  <c r="J911" i="1" l="1"/>
  <c r="W910" i="1"/>
  <c r="K911" i="1" l="1"/>
  <c r="O911" i="1" s="1"/>
  <c r="L911" i="1"/>
  <c r="P911" i="1" s="1"/>
  <c r="Q911" i="1" s="1"/>
  <c r="R911" i="1" s="1"/>
  <c r="S911" i="1" l="1"/>
  <c r="T911" i="1" s="1"/>
  <c r="U911" i="1"/>
  <c r="M911" i="1"/>
  <c r="V911" i="1" l="1"/>
  <c r="X911" i="1" s="1"/>
  <c r="N911" i="1"/>
  <c r="G912" i="1" s="1"/>
  <c r="H912" i="1" s="1"/>
  <c r="I912" i="1" s="1"/>
  <c r="J912" i="1" l="1"/>
  <c r="W911" i="1"/>
  <c r="L912" i="1" l="1"/>
  <c r="P912" i="1" s="1"/>
  <c r="Q912" i="1" s="1"/>
  <c r="R912" i="1" s="1"/>
  <c r="K912" i="1"/>
  <c r="S912" i="1" l="1"/>
  <c r="T912" i="1" s="1"/>
  <c r="U912" i="1"/>
  <c r="M912" i="1"/>
  <c r="N912" i="1" s="1"/>
  <c r="G913" i="1" s="1"/>
  <c r="H913" i="1" s="1"/>
  <c r="I913" i="1" s="1"/>
  <c r="O912" i="1"/>
  <c r="J913" i="1" l="1"/>
  <c r="V912" i="1"/>
  <c r="X912" i="1" s="1"/>
  <c r="W912" i="1" l="1"/>
  <c r="K913" i="1"/>
  <c r="L913" i="1"/>
  <c r="M913" i="1" l="1"/>
  <c r="O913" i="1"/>
  <c r="P913" i="1"/>
  <c r="Q913" i="1" s="1"/>
  <c r="R913" i="1" s="1"/>
  <c r="S913" i="1" l="1"/>
  <c r="T913" i="1" s="1"/>
  <c r="U913" i="1"/>
  <c r="N913" i="1"/>
  <c r="G914" i="1" s="1"/>
  <c r="H914" i="1" s="1"/>
  <c r="I914" i="1" s="1"/>
  <c r="J914" i="1" l="1"/>
  <c r="V913" i="1"/>
  <c r="X913" i="1" s="1"/>
  <c r="K914" i="1" l="1"/>
  <c r="O914" i="1" s="1"/>
  <c r="L914" i="1"/>
  <c r="W913" i="1"/>
  <c r="P914" i="1" l="1"/>
  <c r="Q914" i="1" s="1"/>
  <c r="R914" i="1" s="1"/>
  <c r="M914" i="1"/>
  <c r="S914" i="1" l="1"/>
  <c r="T914" i="1" s="1"/>
  <c r="U914" i="1"/>
  <c r="V914" i="1" s="1"/>
  <c r="X914" i="1" s="1"/>
  <c r="N914" i="1"/>
  <c r="G915" i="1" s="1"/>
  <c r="W914" i="1" l="1"/>
  <c r="H915" i="1"/>
  <c r="I915" i="1" s="1"/>
  <c r="J915" i="1" l="1"/>
  <c r="K915" i="1" l="1"/>
  <c r="O915" i="1" s="1"/>
  <c r="L915" i="1"/>
  <c r="M915" i="1" l="1"/>
  <c r="P915" i="1"/>
  <c r="Q915" i="1" s="1"/>
  <c r="R915" i="1" s="1"/>
  <c r="S915" i="1" l="1"/>
  <c r="T915" i="1" s="1"/>
  <c r="U915" i="1"/>
  <c r="N915" i="1"/>
  <c r="G916" i="1" s="1"/>
  <c r="H916" i="1" l="1"/>
  <c r="I916" i="1" s="1"/>
  <c r="V915" i="1"/>
  <c r="X915" i="1" s="1"/>
  <c r="W915" i="1" l="1"/>
  <c r="J916" i="1"/>
  <c r="L916" i="1" l="1"/>
  <c r="P916" i="1" s="1"/>
  <c r="Q916" i="1" s="1"/>
  <c r="R916" i="1" s="1"/>
  <c r="K916" i="1"/>
  <c r="O916" i="1" s="1"/>
  <c r="S916" i="1" l="1"/>
  <c r="T916" i="1" s="1"/>
  <c r="U916" i="1"/>
  <c r="M916" i="1"/>
  <c r="N916" i="1" s="1"/>
  <c r="G917" i="1" s="1"/>
  <c r="H917" i="1" s="1"/>
  <c r="I917" i="1" s="1"/>
  <c r="J917" i="1" l="1"/>
  <c r="V916" i="1"/>
  <c r="X916" i="1" s="1"/>
  <c r="L917" i="1" l="1"/>
  <c r="K917" i="1"/>
  <c r="W916" i="1"/>
  <c r="P917" i="1" l="1"/>
  <c r="Q917" i="1" s="1"/>
  <c r="R917" i="1" s="1"/>
  <c r="M917" i="1"/>
  <c r="N917" i="1" s="1"/>
  <c r="G918" i="1" s="1"/>
  <c r="O917" i="1"/>
  <c r="S917" i="1" l="1"/>
  <c r="T917" i="1" s="1"/>
  <c r="U917" i="1"/>
  <c r="V917" i="1" s="1"/>
  <c r="X917" i="1" s="1"/>
  <c r="H918" i="1"/>
  <c r="I918" i="1" s="1"/>
  <c r="J918" i="1" l="1"/>
  <c r="W917" i="1"/>
  <c r="L918" i="1" l="1"/>
  <c r="P918" i="1" s="1"/>
  <c r="Q918" i="1" s="1"/>
  <c r="R918" i="1" s="1"/>
  <c r="K918" i="1"/>
  <c r="S918" i="1" l="1"/>
  <c r="T918" i="1" s="1"/>
  <c r="U918" i="1"/>
  <c r="M918" i="1"/>
  <c r="N918" i="1" s="1"/>
  <c r="G919" i="1" s="1"/>
  <c r="H919" i="1" s="1"/>
  <c r="I919" i="1" s="1"/>
  <c r="O918" i="1"/>
  <c r="J919" i="1" l="1"/>
  <c r="V918" i="1"/>
  <c r="X918" i="1" s="1"/>
  <c r="W918" i="1" l="1"/>
  <c r="K919" i="1"/>
  <c r="L919" i="1"/>
  <c r="M919" i="1" l="1"/>
  <c r="P919" i="1"/>
  <c r="Q919" i="1" s="1"/>
  <c r="R919" i="1" s="1"/>
  <c r="O919" i="1"/>
  <c r="S919" i="1" l="1"/>
  <c r="T919" i="1" s="1"/>
  <c r="U919" i="1"/>
  <c r="N919" i="1"/>
  <c r="G920" i="1" s="1"/>
  <c r="H920" i="1" s="1"/>
  <c r="I920" i="1" s="1"/>
  <c r="J920" i="1" l="1"/>
  <c r="V919" i="1"/>
  <c r="X919" i="1" s="1"/>
  <c r="W919" i="1" l="1"/>
  <c r="K920" i="1"/>
  <c r="L920" i="1"/>
  <c r="M920" i="1" l="1"/>
  <c r="P920" i="1"/>
  <c r="Q920" i="1" s="1"/>
  <c r="R920" i="1" s="1"/>
  <c r="O920" i="1"/>
  <c r="S920" i="1" l="1"/>
  <c r="T920" i="1" s="1"/>
  <c r="U920" i="1"/>
  <c r="N920" i="1"/>
  <c r="G921" i="1" s="1"/>
  <c r="H921" i="1" s="1"/>
  <c r="I921" i="1" s="1"/>
  <c r="J921" i="1" l="1"/>
  <c r="V920" i="1"/>
  <c r="X920" i="1" s="1"/>
  <c r="W920" i="1" l="1"/>
  <c r="K921" i="1"/>
  <c r="L921" i="1"/>
  <c r="M921" i="1" l="1"/>
  <c r="N921" i="1" s="1"/>
  <c r="G922" i="1" s="1"/>
  <c r="P921" i="1"/>
  <c r="Q921" i="1" s="1"/>
  <c r="R921" i="1" s="1"/>
  <c r="O921" i="1"/>
  <c r="S921" i="1" l="1"/>
  <c r="T921" i="1" s="1"/>
  <c r="U921" i="1"/>
  <c r="H922" i="1"/>
  <c r="I922" i="1" s="1"/>
  <c r="J922" i="1" l="1"/>
  <c r="V921" i="1"/>
  <c r="X921" i="1" s="1"/>
  <c r="W921" i="1" l="1"/>
  <c r="K922" i="1"/>
  <c r="L922" i="1"/>
  <c r="P922" i="1" l="1"/>
  <c r="Q922" i="1" s="1"/>
  <c r="R922" i="1" s="1"/>
  <c r="M922" i="1"/>
  <c r="O922" i="1"/>
  <c r="S922" i="1" l="1"/>
  <c r="T922" i="1" s="1"/>
  <c r="U922" i="1"/>
  <c r="N922" i="1"/>
  <c r="G923" i="1" s="1"/>
  <c r="V922" i="1" l="1"/>
  <c r="X922" i="1" s="1"/>
  <c r="H923" i="1"/>
  <c r="I923" i="1" s="1"/>
  <c r="J923" i="1" l="1"/>
  <c r="W922" i="1"/>
  <c r="K923" i="1" l="1"/>
  <c r="O923" i="1" s="1"/>
  <c r="L923" i="1"/>
  <c r="P923" i="1" s="1"/>
  <c r="Q923" i="1" s="1"/>
  <c r="R923" i="1" s="1"/>
  <c r="S923" i="1" l="1"/>
  <c r="T923" i="1" s="1"/>
  <c r="U923" i="1"/>
  <c r="M923" i="1"/>
  <c r="N923" i="1" l="1"/>
  <c r="G924" i="1" s="1"/>
  <c r="V923" i="1"/>
  <c r="X923" i="1" s="1"/>
  <c r="W923" i="1" l="1"/>
  <c r="H924" i="1"/>
  <c r="I924" i="1" s="1"/>
  <c r="J924" i="1" l="1"/>
  <c r="K924" i="1" l="1"/>
  <c r="O924" i="1" s="1"/>
  <c r="L924" i="1"/>
  <c r="P924" i="1" s="1"/>
  <c r="Q924" i="1" s="1"/>
  <c r="R924" i="1" s="1"/>
  <c r="S924" i="1" l="1"/>
  <c r="T924" i="1" s="1"/>
  <c r="U924" i="1"/>
  <c r="M924" i="1"/>
  <c r="V924" i="1" l="1"/>
  <c r="X924" i="1" s="1"/>
  <c r="N924" i="1"/>
  <c r="G925" i="1" s="1"/>
  <c r="H925" i="1" s="1"/>
  <c r="I925" i="1" s="1"/>
  <c r="J925" i="1" l="1"/>
  <c r="W924" i="1"/>
  <c r="K925" i="1" l="1"/>
  <c r="O925" i="1" s="1"/>
  <c r="L925" i="1"/>
  <c r="P925" i="1" s="1"/>
  <c r="Q925" i="1" s="1"/>
  <c r="R925" i="1" s="1"/>
  <c r="S925" i="1" l="1"/>
  <c r="T925" i="1" s="1"/>
  <c r="U925" i="1"/>
  <c r="M925" i="1"/>
  <c r="V925" i="1" l="1"/>
  <c r="X925" i="1" s="1"/>
  <c r="N925" i="1"/>
  <c r="G926" i="1" s="1"/>
  <c r="H926" i="1" s="1"/>
  <c r="I926" i="1" s="1"/>
  <c r="J926" i="1" l="1"/>
  <c r="W925" i="1"/>
  <c r="L926" i="1" l="1"/>
  <c r="P926" i="1" s="1"/>
  <c r="Q926" i="1" s="1"/>
  <c r="R926" i="1" s="1"/>
  <c r="K926" i="1"/>
  <c r="O926" i="1" s="1"/>
  <c r="S926" i="1" l="1"/>
  <c r="T926" i="1" s="1"/>
  <c r="U926" i="1"/>
  <c r="M926" i="1"/>
  <c r="N926" i="1" s="1"/>
  <c r="G927" i="1" s="1"/>
  <c r="H927" i="1" s="1"/>
  <c r="I927" i="1" s="1"/>
  <c r="J927" i="1" l="1"/>
  <c r="V926" i="1"/>
  <c r="X926" i="1" s="1"/>
  <c r="W926" i="1" l="1"/>
  <c r="K927" i="1"/>
  <c r="L927" i="1"/>
  <c r="P927" i="1" l="1"/>
  <c r="Q927" i="1" s="1"/>
  <c r="M927" i="1"/>
  <c r="O927" i="1"/>
  <c r="R927" i="1" l="1"/>
  <c r="N927" i="1"/>
  <c r="G928" i="1" s="1"/>
  <c r="S927" i="1" l="1"/>
  <c r="T927" i="1" s="1"/>
  <c r="U927" i="1"/>
  <c r="V927" i="1" s="1"/>
  <c r="X927" i="1" s="1"/>
  <c r="H928" i="1"/>
  <c r="I928" i="1" s="1"/>
  <c r="W927" i="1" l="1"/>
  <c r="J928" i="1"/>
  <c r="K928" i="1" l="1"/>
  <c r="O928" i="1" s="1"/>
  <c r="L928" i="1"/>
  <c r="M928" i="1" l="1"/>
  <c r="P928" i="1"/>
  <c r="Q928" i="1" s="1"/>
  <c r="R928" i="1" s="1"/>
  <c r="S928" i="1" l="1"/>
  <c r="T928" i="1" s="1"/>
  <c r="U928" i="1"/>
  <c r="N928" i="1"/>
  <c r="G929" i="1" s="1"/>
  <c r="H929" i="1" l="1"/>
  <c r="I929" i="1" s="1"/>
  <c r="V928" i="1"/>
  <c r="X928" i="1" s="1"/>
  <c r="W928" i="1" l="1"/>
  <c r="J929" i="1"/>
  <c r="K929" i="1" l="1"/>
  <c r="O929" i="1" s="1"/>
  <c r="L929" i="1"/>
  <c r="P929" i="1" s="1"/>
  <c r="Q929" i="1" s="1"/>
  <c r="R929" i="1" s="1"/>
  <c r="S929" i="1" l="1"/>
  <c r="T929" i="1" s="1"/>
  <c r="U929" i="1"/>
  <c r="M929" i="1"/>
  <c r="N929" i="1" l="1"/>
  <c r="G930" i="1" s="1"/>
  <c r="V929" i="1"/>
  <c r="X929" i="1" s="1"/>
  <c r="W929" i="1" l="1"/>
  <c r="H930" i="1"/>
  <c r="I930" i="1" s="1"/>
  <c r="J930" i="1" l="1"/>
  <c r="K930" i="1" l="1"/>
  <c r="O930" i="1" s="1"/>
  <c r="L930" i="1"/>
  <c r="P930" i="1" s="1"/>
  <c r="Q930" i="1" s="1"/>
  <c r="R930" i="1" s="1"/>
  <c r="S930" i="1" l="1"/>
  <c r="T930" i="1" s="1"/>
  <c r="U930" i="1"/>
  <c r="M930" i="1"/>
  <c r="V930" i="1" l="1"/>
  <c r="X930" i="1" s="1"/>
  <c r="N930" i="1"/>
  <c r="G931" i="1" s="1"/>
  <c r="H931" i="1" s="1"/>
  <c r="I931" i="1" s="1"/>
  <c r="J931" i="1" l="1"/>
  <c r="W930" i="1"/>
  <c r="K931" i="1" l="1"/>
  <c r="O931" i="1" s="1"/>
  <c r="L931" i="1"/>
  <c r="P931" i="1" s="1"/>
  <c r="Q931" i="1" s="1"/>
  <c r="R931" i="1" s="1"/>
  <c r="S931" i="1" l="1"/>
  <c r="T931" i="1" s="1"/>
  <c r="U931" i="1"/>
  <c r="M931" i="1"/>
  <c r="N931" i="1" l="1"/>
  <c r="G932" i="1" s="1"/>
  <c r="V931" i="1"/>
  <c r="X931" i="1" s="1"/>
  <c r="W931" i="1" l="1"/>
  <c r="H932" i="1"/>
  <c r="I932" i="1" s="1"/>
  <c r="J932" i="1" l="1"/>
  <c r="K932" i="1" l="1"/>
  <c r="O932" i="1" s="1"/>
  <c r="L932" i="1"/>
  <c r="P932" i="1" s="1"/>
  <c r="Q932" i="1" s="1"/>
  <c r="R932" i="1" s="1"/>
  <c r="S932" i="1" l="1"/>
  <c r="T932" i="1" s="1"/>
  <c r="U932" i="1"/>
  <c r="M932" i="1"/>
  <c r="N932" i="1" l="1"/>
  <c r="G933" i="1" s="1"/>
  <c r="V932" i="1"/>
  <c r="X932" i="1" s="1"/>
  <c r="W932" i="1" l="1"/>
  <c r="H933" i="1"/>
  <c r="I933" i="1" s="1"/>
  <c r="J933" i="1" l="1"/>
  <c r="K933" i="1" l="1"/>
  <c r="O933" i="1" s="1"/>
  <c r="L933" i="1"/>
  <c r="P933" i="1" s="1"/>
  <c r="Q933" i="1" s="1"/>
  <c r="R933" i="1" s="1"/>
  <c r="S933" i="1" l="1"/>
  <c r="T933" i="1" s="1"/>
  <c r="U933" i="1"/>
  <c r="M933" i="1"/>
  <c r="V933" i="1" l="1"/>
  <c r="X933" i="1" s="1"/>
  <c r="N933" i="1"/>
  <c r="G934" i="1" s="1"/>
  <c r="H934" i="1" s="1"/>
  <c r="I934" i="1" s="1"/>
  <c r="J934" i="1" l="1"/>
  <c r="W933" i="1"/>
  <c r="K934" i="1" l="1"/>
  <c r="O934" i="1" s="1"/>
  <c r="L934" i="1"/>
  <c r="P934" i="1" s="1"/>
  <c r="Q934" i="1" s="1"/>
  <c r="R934" i="1" s="1"/>
  <c r="S934" i="1" l="1"/>
  <c r="T934" i="1" s="1"/>
  <c r="U934" i="1"/>
  <c r="M934" i="1"/>
  <c r="N934" i="1" l="1"/>
  <c r="G935" i="1" s="1"/>
  <c r="V934" i="1"/>
  <c r="X934" i="1" s="1"/>
  <c r="W934" i="1" l="1"/>
  <c r="H935" i="1"/>
  <c r="I935" i="1" s="1"/>
  <c r="J935" i="1" l="1"/>
  <c r="K935" i="1" l="1"/>
  <c r="O935" i="1" s="1"/>
  <c r="L935" i="1"/>
  <c r="P935" i="1" s="1"/>
  <c r="Q935" i="1" s="1"/>
  <c r="R935" i="1" s="1"/>
  <c r="S935" i="1" l="1"/>
  <c r="T935" i="1" s="1"/>
  <c r="U935" i="1"/>
  <c r="M935" i="1"/>
  <c r="N935" i="1" l="1"/>
  <c r="G936" i="1" s="1"/>
  <c r="V935" i="1"/>
  <c r="X935" i="1" s="1"/>
  <c r="W935" i="1" l="1"/>
  <c r="H936" i="1"/>
  <c r="I936" i="1" s="1"/>
  <c r="J936" i="1" l="1"/>
  <c r="K936" i="1" l="1"/>
  <c r="O936" i="1" s="1"/>
  <c r="L936" i="1"/>
  <c r="P936" i="1" s="1"/>
  <c r="Q936" i="1" s="1"/>
  <c r="R936" i="1" s="1"/>
  <c r="S936" i="1" l="1"/>
  <c r="T936" i="1" s="1"/>
  <c r="U936" i="1"/>
  <c r="M936" i="1"/>
  <c r="N936" i="1" l="1"/>
  <c r="G937" i="1" s="1"/>
  <c r="V936" i="1"/>
  <c r="X936" i="1" s="1"/>
  <c r="W936" i="1" l="1"/>
  <c r="H937" i="1"/>
  <c r="I937" i="1" s="1"/>
  <c r="J937" i="1" l="1"/>
  <c r="K937" i="1" l="1"/>
  <c r="O937" i="1" s="1"/>
  <c r="L937" i="1"/>
  <c r="M937" i="1" l="1"/>
  <c r="P937" i="1"/>
  <c r="Q937" i="1" s="1"/>
  <c r="R937" i="1" s="1"/>
  <c r="S937" i="1" l="1"/>
  <c r="T937" i="1" s="1"/>
  <c r="U937" i="1"/>
  <c r="N937" i="1"/>
  <c r="G938" i="1" s="1"/>
  <c r="H938" i="1" l="1"/>
  <c r="I938" i="1" s="1"/>
  <c r="V937" i="1"/>
  <c r="X937" i="1" s="1"/>
  <c r="W937" i="1" l="1"/>
  <c r="J938" i="1"/>
  <c r="L938" i="1" l="1"/>
  <c r="P938" i="1" s="1"/>
  <c r="Q938" i="1" s="1"/>
  <c r="R938" i="1" s="1"/>
  <c r="K938" i="1"/>
  <c r="O938" i="1" s="1"/>
  <c r="S938" i="1" l="1"/>
  <c r="T938" i="1" s="1"/>
  <c r="U938" i="1"/>
  <c r="M938" i="1"/>
  <c r="N938" i="1" l="1"/>
  <c r="G939" i="1" s="1"/>
  <c r="V938" i="1"/>
  <c r="X938" i="1" s="1"/>
  <c r="W938" i="1" l="1"/>
  <c r="H939" i="1"/>
  <c r="I939" i="1" s="1"/>
  <c r="J939" i="1" l="1"/>
  <c r="K939" i="1" l="1"/>
  <c r="O939" i="1" s="1"/>
  <c r="L939" i="1"/>
  <c r="P939" i="1" s="1"/>
  <c r="Q939" i="1" s="1"/>
  <c r="R939" i="1" s="1"/>
  <c r="S939" i="1" l="1"/>
  <c r="T939" i="1" s="1"/>
  <c r="U939" i="1"/>
  <c r="M939" i="1"/>
  <c r="N939" i="1" l="1"/>
  <c r="G940" i="1" s="1"/>
  <c r="V939" i="1"/>
  <c r="X939" i="1" s="1"/>
  <c r="W939" i="1" l="1"/>
  <c r="H940" i="1"/>
  <c r="I940" i="1" s="1"/>
  <c r="J940" i="1" l="1"/>
  <c r="K940" i="1" l="1"/>
  <c r="O940" i="1" s="1"/>
  <c r="L940" i="1"/>
  <c r="P940" i="1" s="1"/>
  <c r="Q940" i="1" s="1"/>
  <c r="R940" i="1" s="1"/>
  <c r="S940" i="1" l="1"/>
  <c r="T940" i="1" s="1"/>
  <c r="U940" i="1"/>
  <c r="M940" i="1"/>
  <c r="N940" i="1" l="1"/>
  <c r="G941" i="1" s="1"/>
  <c r="V940" i="1"/>
  <c r="X940" i="1" s="1"/>
  <c r="W940" i="1" l="1"/>
  <c r="H941" i="1"/>
  <c r="I941" i="1" s="1"/>
  <c r="J941" i="1" l="1"/>
  <c r="L941" i="1" l="1"/>
  <c r="P941" i="1" s="1"/>
  <c r="Q941" i="1" s="1"/>
  <c r="R941" i="1" s="1"/>
  <c r="K941" i="1"/>
  <c r="O941" i="1" s="1"/>
  <c r="S941" i="1" l="1"/>
  <c r="T941" i="1" s="1"/>
  <c r="U941" i="1"/>
  <c r="M941" i="1"/>
  <c r="N941" i="1" s="1"/>
  <c r="G942" i="1" s="1"/>
  <c r="V941" i="1" l="1"/>
  <c r="X941" i="1" s="1"/>
  <c r="H942" i="1"/>
  <c r="I942" i="1" s="1"/>
  <c r="W941" i="1" l="1"/>
  <c r="J942" i="1"/>
  <c r="K942" i="1" l="1"/>
  <c r="O942" i="1" s="1"/>
  <c r="L942" i="1"/>
  <c r="P942" i="1" s="1"/>
  <c r="Q942" i="1" s="1"/>
  <c r="R942" i="1" s="1"/>
  <c r="S942" i="1" l="1"/>
  <c r="T942" i="1" s="1"/>
  <c r="U942" i="1"/>
  <c r="M942" i="1"/>
  <c r="N942" i="1" l="1"/>
  <c r="G943" i="1" s="1"/>
  <c r="V942" i="1"/>
  <c r="X942" i="1" s="1"/>
  <c r="W942" i="1" l="1"/>
  <c r="H943" i="1"/>
  <c r="I943" i="1" s="1"/>
  <c r="J943" i="1" l="1"/>
  <c r="K943" i="1" l="1"/>
  <c r="O943" i="1" s="1"/>
  <c r="L943" i="1"/>
  <c r="M943" i="1" l="1"/>
  <c r="P943" i="1"/>
  <c r="Q943" i="1" s="1"/>
  <c r="R943" i="1" s="1"/>
  <c r="S943" i="1" l="1"/>
  <c r="T943" i="1" s="1"/>
  <c r="U943" i="1"/>
  <c r="N943" i="1"/>
  <c r="G944" i="1" s="1"/>
  <c r="H944" i="1" l="1"/>
  <c r="I944" i="1" s="1"/>
  <c r="V943" i="1"/>
  <c r="X943" i="1" s="1"/>
  <c r="J944" i="1" l="1"/>
  <c r="W943" i="1"/>
  <c r="K944" i="1" l="1"/>
  <c r="O944" i="1" s="1"/>
  <c r="L944" i="1"/>
  <c r="P944" i="1" s="1"/>
  <c r="Q944" i="1" s="1"/>
  <c r="R944" i="1" s="1"/>
  <c r="S944" i="1" l="1"/>
  <c r="T944" i="1" s="1"/>
  <c r="U944" i="1"/>
  <c r="M944" i="1"/>
  <c r="N944" i="1" l="1"/>
  <c r="G945" i="1" s="1"/>
  <c r="V944" i="1"/>
  <c r="X944" i="1" s="1"/>
  <c r="W944" i="1" l="1"/>
  <c r="H945" i="1"/>
  <c r="I945" i="1" s="1"/>
  <c r="J945" i="1" l="1"/>
  <c r="L945" i="1" l="1"/>
  <c r="P945" i="1" s="1"/>
  <c r="Q945" i="1" s="1"/>
  <c r="R945" i="1" s="1"/>
  <c r="K945" i="1"/>
  <c r="O945" i="1" s="1"/>
  <c r="S945" i="1" l="1"/>
  <c r="T945" i="1" s="1"/>
  <c r="U945" i="1"/>
  <c r="M945" i="1"/>
  <c r="N945" i="1" s="1"/>
  <c r="G946" i="1" s="1"/>
  <c r="V945" i="1" l="1"/>
  <c r="X945" i="1" s="1"/>
  <c r="H946" i="1"/>
  <c r="I946" i="1" s="1"/>
  <c r="J946" i="1" l="1"/>
  <c r="W945" i="1"/>
  <c r="K946" i="1" l="1"/>
  <c r="O946" i="1" s="1"/>
  <c r="L946" i="1"/>
  <c r="P946" i="1" s="1"/>
  <c r="Q946" i="1" s="1"/>
  <c r="R946" i="1" s="1"/>
  <c r="S946" i="1" l="1"/>
  <c r="T946" i="1" s="1"/>
  <c r="U946" i="1"/>
  <c r="M946" i="1"/>
  <c r="N946" i="1" s="1"/>
  <c r="G947" i="1" s="1"/>
  <c r="H947" i="1" l="1"/>
  <c r="I947" i="1" s="1"/>
  <c r="V946" i="1"/>
  <c r="X946" i="1" s="1"/>
  <c r="J947" i="1" l="1"/>
  <c r="W946" i="1"/>
  <c r="L947" i="1" l="1"/>
  <c r="P947" i="1" s="1"/>
  <c r="Q947" i="1" s="1"/>
  <c r="R947" i="1" s="1"/>
  <c r="K947" i="1"/>
  <c r="S947" i="1" l="1"/>
  <c r="T947" i="1" s="1"/>
  <c r="U947" i="1"/>
  <c r="M947" i="1"/>
  <c r="N947" i="1" s="1"/>
  <c r="G948" i="1" s="1"/>
  <c r="O947" i="1"/>
  <c r="V947" i="1" l="1"/>
  <c r="X947" i="1" s="1"/>
  <c r="H948" i="1"/>
  <c r="I948" i="1" s="1"/>
  <c r="J948" i="1" l="1"/>
  <c r="W947" i="1"/>
  <c r="L948" i="1" l="1"/>
  <c r="P948" i="1" s="1"/>
  <c r="Q948" i="1" s="1"/>
  <c r="R948" i="1" s="1"/>
  <c r="K948" i="1"/>
  <c r="S948" i="1" l="1"/>
  <c r="T948" i="1" s="1"/>
  <c r="U948" i="1"/>
  <c r="M948" i="1"/>
  <c r="N948" i="1" s="1"/>
  <c r="G949" i="1" s="1"/>
  <c r="H949" i="1" s="1"/>
  <c r="I949" i="1" s="1"/>
  <c r="O948" i="1"/>
  <c r="J949" i="1" l="1"/>
  <c r="V948" i="1"/>
  <c r="X948" i="1" s="1"/>
  <c r="W948" i="1" l="1"/>
  <c r="K949" i="1"/>
  <c r="L949" i="1"/>
  <c r="M949" i="1" l="1"/>
  <c r="O949" i="1"/>
  <c r="P949" i="1"/>
  <c r="Q949" i="1" s="1"/>
  <c r="R949" i="1" s="1"/>
  <c r="S949" i="1" l="1"/>
  <c r="T949" i="1" s="1"/>
  <c r="U949" i="1"/>
  <c r="N949" i="1"/>
  <c r="G950" i="1" s="1"/>
  <c r="V949" i="1" l="1"/>
  <c r="X949" i="1" s="1"/>
  <c r="H950" i="1"/>
  <c r="I950" i="1" s="1"/>
  <c r="J950" i="1" l="1"/>
  <c r="W949" i="1"/>
  <c r="K950" i="1" l="1"/>
  <c r="O950" i="1" s="1"/>
  <c r="L950" i="1"/>
  <c r="P950" i="1" s="1"/>
  <c r="Q950" i="1" s="1"/>
  <c r="R950" i="1" s="1"/>
  <c r="S950" i="1" l="1"/>
  <c r="T950" i="1" s="1"/>
  <c r="U950" i="1"/>
  <c r="M950" i="1"/>
  <c r="N950" i="1" l="1"/>
  <c r="G951" i="1" s="1"/>
  <c r="V950" i="1"/>
  <c r="X950" i="1" s="1"/>
  <c r="W950" i="1" l="1"/>
  <c r="H951" i="1"/>
  <c r="I951" i="1" s="1"/>
  <c r="J951" i="1" l="1"/>
  <c r="K951" i="1" l="1"/>
  <c r="O951" i="1" s="1"/>
  <c r="L951" i="1"/>
  <c r="P951" i="1" s="1"/>
  <c r="Q951" i="1" s="1"/>
  <c r="R951" i="1" s="1"/>
  <c r="S951" i="1" l="1"/>
  <c r="T951" i="1" s="1"/>
  <c r="U951" i="1"/>
  <c r="M951" i="1"/>
  <c r="V951" i="1" l="1"/>
  <c r="X951" i="1" s="1"/>
  <c r="N951" i="1"/>
  <c r="G952" i="1" s="1"/>
  <c r="H952" i="1" s="1"/>
  <c r="I952" i="1" s="1"/>
  <c r="J952" i="1" l="1"/>
  <c r="W951" i="1"/>
  <c r="K952" i="1" l="1"/>
  <c r="O952" i="1" s="1"/>
  <c r="L952" i="1"/>
  <c r="P952" i="1" s="1"/>
  <c r="Q952" i="1" s="1"/>
  <c r="R952" i="1" s="1"/>
  <c r="S952" i="1" l="1"/>
  <c r="T952" i="1" s="1"/>
  <c r="U952" i="1"/>
  <c r="M952" i="1"/>
  <c r="N952" i="1" s="1"/>
  <c r="G953" i="1" s="1"/>
  <c r="H953" i="1" s="1"/>
  <c r="I953" i="1" s="1"/>
  <c r="J953" i="1" l="1"/>
  <c r="V952" i="1"/>
  <c r="X952" i="1" s="1"/>
  <c r="W952" i="1" l="1"/>
  <c r="K953" i="1"/>
  <c r="O953" i="1" s="1"/>
  <c r="L953" i="1"/>
  <c r="P953" i="1" l="1"/>
  <c r="Q953" i="1" s="1"/>
  <c r="M953" i="1"/>
  <c r="R953" i="1" l="1"/>
  <c r="N953" i="1"/>
  <c r="G954" i="1" s="1"/>
  <c r="H954" i="1" s="1"/>
  <c r="I954" i="1" s="1"/>
  <c r="S953" i="1" l="1"/>
  <c r="T953" i="1" s="1"/>
  <c r="U953" i="1"/>
  <c r="V953" i="1" s="1"/>
  <c r="X953" i="1" s="1"/>
  <c r="J954" i="1"/>
  <c r="W953" i="1" l="1"/>
  <c r="K954" i="1"/>
  <c r="O954" i="1" s="1"/>
  <c r="L954" i="1"/>
  <c r="P954" i="1" l="1"/>
  <c r="Q954" i="1" s="1"/>
  <c r="R954" i="1" s="1"/>
  <c r="M954" i="1"/>
  <c r="S954" i="1" l="1"/>
  <c r="T954" i="1" s="1"/>
  <c r="U954" i="1"/>
  <c r="V954" i="1" s="1"/>
  <c r="X954" i="1" s="1"/>
  <c r="N954" i="1"/>
  <c r="G955" i="1" s="1"/>
  <c r="W954" i="1" l="1"/>
  <c r="H955" i="1"/>
  <c r="I955" i="1" s="1"/>
  <c r="J955" i="1" l="1"/>
  <c r="K955" i="1" l="1"/>
  <c r="O955" i="1" s="1"/>
  <c r="L955" i="1"/>
  <c r="P955" i="1" s="1"/>
  <c r="Q955" i="1" s="1"/>
  <c r="R955" i="1" s="1"/>
  <c r="S955" i="1" l="1"/>
  <c r="T955" i="1" s="1"/>
  <c r="U955" i="1"/>
  <c r="M955" i="1"/>
  <c r="V955" i="1" l="1"/>
  <c r="X955" i="1" s="1"/>
  <c r="N955" i="1"/>
  <c r="G956" i="1" s="1"/>
  <c r="H956" i="1" s="1"/>
  <c r="I956" i="1" s="1"/>
  <c r="J956" i="1" l="1"/>
  <c r="W955" i="1"/>
  <c r="K956" i="1" l="1"/>
  <c r="O956" i="1" s="1"/>
  <c r="L956" i="1"/>
  <c r="P956" i="1" s="1"/>
  <c r="Q956" i="1" s="1"/>
  <c r="R956" i="1" s="1"/>
  <c r="S956" i="1" l="1"/>
  <c r="T956" i="1" s="1"/>
  <c r="U956" i="1"/>
  <c r="M956" i="1"/>
  <c r="N956" i="1" l="1"/>
  <c r="G957" i="1" s="1"/>
  <c r="V956" i="1"/>
  <c r="X956" i="1" s="1"/>
  <c r="W956" i="1" l="1"/>
  <c r="H957" i="1"/>
  <c r="I957" i="1" s="1"/>
  <c r="J957" i="1" l="1"/>
  <c r="K957" i="1" l="1"/>
  <c r="O957" i="1" s="1"/>
  <c r="L957" i="1"/>
  <c r="P957" i="1" s="1"/>
  <c r="Q957" i="1" s="1"/>
  <c r="R957" i="1" s="1"/>
  <c r="S957" i="1" l="1"/>
  <c r="T957" i="1" s="1"/>
  <c r="U957" i="1"/>
  <c r="M957" i="1"/>
  <c r="N957" i="1" l="1"/>
  <c r="G958" i="1" s="1"/>
  <c r="V957" i="1"/>
  <c r="X957" i="1" s="1"/>
  <c r="W957" i="1" l="1"/>
  <c r="H958" i="1"/>
  <c r="I958" i="1" s="1"/>
  <c r="J958" i="1" l="1"/>
  <c r="K958" i="1" l="1"/>
  <c r="O958" i="1" s="1"/>
  <c r="L958" i="1"/>
  <c r="P958" i="1" s="1"/>
  <c r="Q958" i="1" s="1"/>
  <c r="R958" i="1" s="1"/>
  <c r="S958" i="1" l="1"/>
  <c r="T958" i="1" s="1"/>
  <c r="U958" i="1"/>
  <c r="M958" i="1"/>
  <c r="N958" i="1" l="1"/>
  <c r="G959" i="1" s="1"/>
  <c r="V958" i="1"/>
  <c r="X958" i="1" s="1"/>
  <c r="W958" i="1" l="1"/>
  <c r="H959" i="1"/>
  <c r="I959" i="1" s="1"/>
  <c r="J959" i="1" l="1"/>
  <c r="K959" i="1" l="1"/>
  <c r="O959" i="1" s="1"/>
  <c r="L959" i="1"/>
  <c r="P959" i="1" s="1"/>
  <c r="Q959" i="1" s="1"/>
  <c r="R959" i="1" s="1"/>
  <c r="S959" i="1" l="1"/>
  <c r="T959" i="1" s="1"/>
  <c r="U959" i="1"/>
  <c r="M959" i="1"/>
  <c r="N959" i="1" l="1"/>
  <c r="G960" i="1" s="1"/>
  <c r="V959" i="1"/>
  <c r="X959" i="1" s="1"/>
  <c r="W959" i="1" l="1"/>
  <c r="H960" i="1"/>
  <c r="I960" i="1" s="1"/>
  <c r="J960" i="1" l="1"/>
  <c r="K960" i="1" l="1"/>
  <c r="O960" i="1" s="1"/>
  <c r="L960" i="1"/>
  <c r="P960" i="1" s="1"/>
  <c r="Q960" i="1" s="1"/>
  <c r="R960" i="1" s="1"/>
  <c r="S960" i="1" l="1"/>
  <c r="T960" i="1" s="1"/>
  <c r="U960" i="1"/>
  <c r="M960" i="1"/>
  <c r="N960" i="1" l="1"/>
  <c r="G961" i="1" s="1"/>
  <c r="V960" i="1"/>
  <c r="X960" i="1" s="1"/>
  <c r="W960" i="1" l="1"/>
  <c r="H961" i="1"/>
  <c r="I961" i="1" s="1"/>
  <c r="J961" i="1" l="1"/>
  <c r="K961" i="1" l="1"/>
  <c r="O961" i="1" s="1"/>
  <c r="L961" i="1"/>
  <c r="P961" i="1" s="1"/>
  <c r="Q961" i="1" s="1"/>
  <c r="R961" i="1" s="1"/>
  <c r="S961" i="1" l="1"/>
  <c r="T961" i="1" s="1"/>
  <c r="U961" i="1"/>
  <c r="M961" i="1"/>
  <c r="N961" i="1" l="1"/>
  <c r="G962" i="1" s="1"/>
  <c r="V961" i="1"/>
  <c r="X961" i="1" s="1"/>
  <c r="W961" i="1" l="1"/>
  <c r="H962" i="1"/>
  <c r="I962" i="1" s="1"/>
  <c r="J962" i="1" l="1"/>
  <c r="K962" i="1" l="1"/>
  <c r="O962" i="1" s="1"/>
  <c r="L962" i="1"/>
  <c r="P962" i="1" s="1"/>
  <c r="Q962" i="1" s="1"/>
  <c r="R962" i="1" s="1"/>
  <c r="S962" i="1" l="1"/>
  <c r="T962" i="1" s="1"/>
  <c r="U962" i="1"/>
  <c r="M962" i="1"/>
  <c r="N962" i="1" l="1"/>
  <c r="G963" i="1" s="1"/>
  <c r="V962" i="1"/>
  <c r="X962" i="1" s="1"/>
  <c r="W962" i="1" l="1"/>
  <c r="H963" i="1"/>
  <c r="I963" i="1" s="1"/>
  <c r="J963" i="1" l="1"/>
  <c r="K963" i="1" l="1"/>
  <c r="O963" i="1" s="1"/>
  <c r="L963" i="1"/>
  <c r="P963" i="1" s="1"/>
  <c r="Q963" i="1" s="1"/>
  <c r="R963" i="1" s="1"/>
  <c r="S963" i="1" l="1"/>
  <c r="T963" i="1" s="1"/>
  <c r="U963" i="1"/>
  <c r="M963" i="1"/>
  <c r="N963" i="1" l="1"/>
  <c r="G964" i="1" s="1"/>
  <c r="V963" i="1"/>
  <c r="X963" i="1" s="1"/>
  <c r="W963" i="1" l="1"/>
  <c r="H964" i="1"/>
  <c r="I964" i="1" s="1"/>
  <c r="J964" i="1" l="1"/>
  <c r="K964" i="1" l="1"/>
  <c r="O964" i="1" s="1"/>
  <c r="L964" i="1"/>
  <c r="P964" i="1" s="1"/>
  <c r="Q964" i="1" s="1"/>
  <c r="R964" i="1" s="1"/>
  <c r="S964" i="1" l="1"/>
  <c r="T964" i="1" s="1"/>
  <c r="U964" i="1"/>
  <c r="M964" i="1"/>
  <c r="N964" i="1" l="1"/>
  <c r="G965" i="1" s="1"/>
  <c r="V964" i="1"/>
  <c r="X964" i="1" s="1"/>
  <c r="W964" i="1" l="1"/>
  <c r="H965" i="1"/>
  <c r="I965" i="1" s="1"/>
  <c r="J965" i="1" l="1"/>
  <c r="L965" i="1" l="1"/>
  <c r="P965" i="1" s="1"/>
  <c r="Q965" i="1" s="1"/>
  <c r="R965" i="1" s="1"/>
  <c r="K965" i="1"/>
  <c r="O965" i="1" s="1"/>
  <c r="S965" i="1" l="1"/>
  <c r="T965" i="1" s="1"/>
  <c r="U965" i="1"/>
  <c r="M965" i="1"/>
  <c r="N965" i="1" s="1"/>
  <c r="G966" i="1" s="1"/>
  <c r="H966" i="1" l="1"/>
  <c r="I966" i="1" s="1"/>
  <c r="V965" i="1"/>
  <c r="X965" i="1" s="1"/>
  <c r="J966" i="1" l="1"/>
  <c r="W965" i="1"/>
  <c r="K966" i="1" l="1"/>
  <c r="L966" i="1"/>
  <c r="P966" i="1" s="1"/>
  <c r="Q966" i="1" s="1"/>
  <c r="R966" i="1" s="1"/>
  <c r="S966" i="1" l="1"/>
  <c r="T966" i="1" s="1"/>
  <c r="U966" i="1"/>
  <c r="M966" i="1"/>
  <c r="N966" i="1" s="1"/>
  <c r="G967" i="1" s="1"/>
  <c r="O966" i="1"/>
  <c r="H967" i="1" l="1"/>
  <c r="I967" i="1" s="1"/>
  <c r="V966" i="1"/>
  <c r="X966" i="1" s="1"/>
  <c r="W966" i="1" l="1"/>
  <c r="J967" i="1"/>
  <c r="K967" i="1" l="1"/>
  <c r="O967" i="1" s="1"/>
  <c r="L967" i="1"/>
  <c r="P967" i="1" s="1"/>
  <c r="Q967" i="1" s="1"/>
  <c r="R967" i="1" s="1"/>
  <c r="S967" i="1" l="1"/>
  <c r="T967" i="1" s="1"/>
  <c r="U967" i="1"/>
  <c r="M967" i="1"/>
  <c r="N967" i="1" l="1"/>
  <c r="G968" i="1" s="1"/>
  <c r="V967" i="1"/>
  <c r="X967" i="1" s="1"/>
  <c r="W967" i="1" l="1"/>
  <c r="H968" i="1"/>
  <c r="I968" i="1" s="1"/>
  <c r="J968" i="1" l="1"/>
  <c r="K968" i="1" l="1"/>
  <c r="O968" i="1" s="1"/>
  <c r="L968" i="1"/>
  <c r="P968" i="1" s="1"/>
  <c r="Q968" i="1" s="1"/>
  <c r="R968" i="1" s="1"/>
  <c r="S968" i="1" l="1"/>
  <c r="T968" i="1" s="1"/>
  <c r="U968" i="1"/>
  <c r="M968" i="1"/>
  <c r="N968" i="1" l="1"/>
  <c r="G969" i="1" s="1"/>
  <c r="V968" i="1"/>
  <c r="X968" i="1" s="1"/>
  <c r="W968" i="1" l="1"/>
  <c r="H969" i="1"/>
  <c r="I969" i="1" s="1"/>
  <c r="J969" i="1" l="1"/>
  <c r="K969" i="1" l="1"/>
  <c r="O969" i="1" s="1"/>
  <c r="L969" i="1"/>
  <c r="P969" i="1" s="1"/>
  <c r="Q969" i="1" s="1"/>
  <c r="R969" i="1" s="1"/>
  <c r="S969" i="1" l="1"/>
  <c r="T969" i="1" s="1"/>
  <c r="U969" i="1"/>
  <c r="M969" i="1"/>
  <c r="V969" i="1" l="1"/>
  <c r="X969" i="1" s="1"/>
  <c r="N969" i="1"/>
  <c r="G970" i="1" s="1"/>
  <c r="H970" i="1" s="1"/>
  <c r="I970" i="1" s="1"/>
  <c r="J970" i="1" l="1"/>
  <c r="W969" i="1"/>
  <c r="K970" i="1" l="1"/>
  <c r="O970" i="1" s="1"/>
  <c r="L970" i="1"/>
  <c r="P970" i="1" s="1"/>
  <c r="Q970" i="1" s="1"/>
  <c r="R970" i="1" s="1"/>
  <c r="S970" i="1" l="1"/>
  <c r="T970" i="1" s="1"/>
  <c r="U970" i="1"/>
  <c r="M970" i="1"/>
  <c r="N970" i="1" l="1"/>
  <c r="G971" i="1" s="1"/>
  <c r="V970" i="1"/>
  <c r="X970" i="1" s="1"/>
  <c r="W970" i="1" l="1"/>
  <c r="H971" i="1"/>
  <c r="I971" i="1" s="1"/>
  <c r="J971" i="1" l="1"/>
  <c r="K971" i="1" l="1"/>
  <c r="O971" i="1" s="1"/>
  <c r="L971" i="1"/>
  <c r="P971" i="1" s="1"/>
  <c r="Q971" i="1" s="1"/>
  <c r="R971" i="1" s="1"/>
  <c r="S971" i="1" l="1"/>
  <c r="T971" i="1" s="1"/>
  <c r="U971" i="1"/>
  <c r="M971" i="1"/>
  <c r="N971" i="1" l="1"/>
  <c r="G972" i="1" s="1"/>
  <c r="V971" i="1"/>
  <c r="X971" i="1" s="1"/>
  <c r="W971" i="1" l="1"/>
  <c r="H972" i="1"/>
  <c r="I972" i="1" s="1"/>
  <c r="J972" i="1" l="1"/>
  <c r="K972" i="1" l="1"/>
  <c r="O972" i="1" s="1"/>
  <c r="L972" i="1"/>
  <c r="P972" i="1" s="1"/>
  <c r="Q972" i="1" s="1"/>
  <c r="R972" i="1" s="1"/>
  <c r="S972" i="1" l="1"/>
  <c r="T972" i="1" s="1"/>
  <c r="U972" i="1"/>
  <c r="M972" i="1"/>
  <c r="N972" i="1" l="1"/>
  <c r="G973" i="1" s="1"/>
  <c r="V972" i="1"/>
  <c r="X972" i="1" s="1"/>
  <c r="W972" i="1" l="1"/>
  <c r="H973" i="1"/>
  <c r="I973" i="1" s="1"/>
  <c r="J973" i="1" l="1"/>
  <c r="K973" i="1" l="1"/>
  <c r="O973" i="1" s="1"/>
  <c r="L973" i="1"/>
  <c r="P973" i="1" s="1"/>
  <c r="Q973" i="1" s="1"/>
  <c r="R973" i="1" s="1"/>
  <c r="S973" i="1" l="1"/>
  <c r="T973" i="1" s="1"/>
  <c r="U973" i="1"/>
  <c r="M973" i="1"/>
  <c r="N973" i="1" l="1"/>
  <c r="G974" i="1" s="1"/>
  <c r="V973" i="1"/>
  <c r="X973" i="1" s="1"/>
  <c r="W973" i="1" l="1"/>
  <c r="H974" i="1"/>
  <c r="I974" i="1" s="1"/>
  <c r="J974" i="1" l="1"/>
  <c r="K974" i="1" l="1"/>
  <c r="O974" i="1" s="1"/>
  <c r="L974" i="1"/>
  <c r="P974" i="1" s="1"/>
  <c r="Q974" i="1" s="1"/>
  <c r="R974" i="1" s="1"/>
  <c r="S974" i="1" l="1"/>
  <c r="T974" i="1" s="1"/>
  <c r="U974" i="1"/>
  <c r="M974" i="1"/>
  <c r="N974" i="1" l="1"/>
  <c r="G975" i="1" s="1"/>
  <c r="V974" i="1"/>
  <c r="X974" i="1" s="1"/>
  <c r="W974" i="1" l="1"/>
  <c r="H975" i="1"/>
  <c r="I975" i="1" s="1"/>
  <c r="J975" i="1" l="1"/>
  <c r="K975" i="1" l="1"/>
  <c r="O975" i="1" s="1"/>
  <c r="L975" i="1"/>
  <c r="P975" i="1" s="1"/>
  <c r="Q975" i="1" s="1"/>
  <c r="R975" i="1" s="1"/>
  <c r="S975" i="1" l="1"/>
  <c r="T975" i="1" s="1"/>
  <c r="U975" i="1"/>
  <c r="M975" i="1"/>
  <c r="N975" i="1" l="1"/>
  <c r="G976" i="1" s="1"/>
  <c r="V975" i="1"/>
  <c r="X975" i="1" s="1"/>
  <c r="W975" i="1" l="1"/>
  <c r="H976" i="1"/>
  <c r="I976" i="1" s="1"/>
  <c r="J976" i="1" l="1"/>
  <c r="K976" i="1" l="1"/>
  <c r="O976" i="1" s="1"/>
  <c r="L976" i="1"/>
  <c r="P976" i="1" s="1"/>
  <c r="Q976" i="1" s="1"/>
  <c r="R976" i="1" s="1"/>
  <c r="S976" i="1" l="1"/>
  <c r="T976" i="1" s="1"/>
  <c r="U976" i="1"/>
  <c r="M976" i="1"/>
  <c r="N976" i="1" l="1"/>
  <c r="G977" i="1" s="1"/>
  <c r="V976" i="1"/>
  <c r="X976" i="1" s="1"/>
  <c r="W976" i="1" l="1"/>
  <c r="H977" i="1"/>
  <c r="I977" i="1" s="1"/>
  <c r="J977" i="1" l="1"/>
  <c r="K977" i="1" l="1"/>
  <c r="O977" i="1" s="1"/>
  <c r="L977" i="1"/>
  <c r="P977" i="1" s="1"/>
  <c r="Q977" i="1" s="1"/>
  <c r="R977" i="1" s="1"/>
  <c r="S977" i="1" l="1"/>
  <c r="T977" i="1" s="1"/>
  <c r="U977" i="1"/>
  <c r="M977" i="1"/>
  <c r="N977" i="1" s="1"/>
  <c r="G978" i="1" s="1"/>
  <c r="H978" i="1" s="1"/>
  <c r="I978" i="1" s="1"/>
  <c r="J978" i="1" l="1"/>
  <c r="V977" i="1"/>
  <c r="X977" i="1" s="1"/>
  <c r="W977" i="1" l="1"/>
  <c r="K978" i="1"/>
  <c r="O978" i="1" s="1"/>
  <c r="L978" i="1"/>
  <c r="P978" i="1" l="1"/>
  <c r="Q978" i="1" s="1"/>
  <c r="M978" i="1"/>
  <c r="R978" i="1" l="1"/>
  <c r="N978" i="1"/>
  <c r="G979" i="1" s="1"/>
  <c r="H979" i="1" s="1"/>
  <c r="I979" i="1" s="1"/>
  <c r="S978" i="1" l="1"/>
  <c r="T978" i="1" s="1"/>
  <c r="U978" i="1"/>
  <c r="V978" i="1" s="1"/>
  <c r="X978" i="1" s="1"/>
  <c r="J979" i="1"/>
  <c r="W978" i="1" l="1"/>
  <c r="K979" i="1"/>
  <c r="O979" i="1" s="1"/>
  <c r="L979" i="1"/>
  <c r="P979" i="1" l="1"/>
  <c r="Q979" i="1" s="1"/>
  <c r="R979" i="1" s="1"/>
  <c r="M979" i="1"/>
  <c r="S979" i="1" l="1"/>
  <c r="T979" i="1" s="1"/>
  <c r="U979" i="1"/>
  <c r="V979" i="1" s="1"/>
  <c r="X979" i="1" s="1"/>
  <c r="N979" i="1"/>
  <c r="G980" i="1" s="1"/>
  <c r="W979" i="1" l="1"/>
  <c r="H980" i="1"/>
  <c r="I980" i="1" s="1"/>
  <c r="J980" i="1" l="1"/>
  <c r="K980" i="1" l="1"/>
  <c r="O980" i="1" s="1"/>
  <c r="L980" i="1"/>
  <c r="P980" i="1" s="1"/>
  <c r="Q980" i="1" s="1"/>
  <c r="R980" i="1" s="1"/>
  <c r="S980" i="1" l="1"/>
  <c r="T980" i="1" s="1"/>
  <c r="U980" i="1"/>
  <c r="M980" i="1"/>
  <c r="N980" i="1" l="1"/>
  <c r="G981" i="1" s="1"/>
  <c r="V980" i="1"/>
  <c r="X980" i="1" s="1"/>
  <c r="W980" i="1" l="1"/>
  <c r="H981" i="1"/>
  <c r="I981" i="1" s="1"/>
  <c r="J981" i="1" l="1"/>
  <c r="K981" i="1" l="1"/>
  <c r="O981" i="1" s="1"/>
  <c r="L981" i="1"/>
  <c r="P981" i="1" s="1"/>
  <c r="Q981" i="1" s="1"/>
  <c r="R981" i="1" s="1"/>
  <c r="S981" i="1" l="1"/>
  <c r="T981" i="1" s="1"/>
  <c r="U981" i="1"/>
  <c r="M981" i="1"/>
  <c r="N981" i="1" l="1"/>
  <c r="G982" i="1" s="1"/>
  <c r="V981" i="1"/>
  <c r="X981" i="1" s="1"/>
  <c r="W981" i="1" l="1"/>
  <c r="H982" i="1"/>
  <c r="I982" i="1" s="1"/>
  <c r="J982" i="1" l="1"/>
  <c r="K982" i="1" l="1"/>
  <c r="O982" i="1" s="1"/>
  <c r="L982" i="1"/>
  <c r="P982" i="1" s="1"/>
  <c r="Q982" i="1" s="1"/>
  <c r="R982" i="1" s="1"/>
  <c r="S982" i="1" l="1"/>
  <c r="T982" i="1" s="1"/>
  <c r="U982" i="1"/>
  <c r="M982" i="1"/>
  <c r="N982" i="1" l="1"/>
  <c r="G983" i="1" s="1"/>
  <c r="V982" i="1"/>
  <c r="X982" i="1" s="1"/>
  <c r="W982" i="1" l="1"/>
  <c r="H983" i="1"/>
  <c r="I983" i="1" s="1"/>
  <c r="J983" i="1" l="1"/>
  <c r="L983" i="1" l="1"/>
  <c r="P983" i="1" s="1"/>
  <c r="Q983" i="1" s="1"/>
  <c r="R983" i="1" s="1"/>
  <c r="K983" i="1"/>
  <c r="O983" i="1" s="1"/>
  <c r="S983" i="1" l="1"/>
  <c r="T983" i="1" s="1"/>
  <c r="U983" i="1"/>
  <c r="M983" i="1"/>
  <c r="N983" i="1" s="1"/>
  <c r="G984" i="1" s="1"/>
  <c r="H984" i="1" s="1"/>
  <c r="I984" i="1" s="1"/>
  <c r="J984" i="1" l="1"/>
  <c r="V983" i="1"/>
  <c r="X983" i="1" s="1"/>
  <c r="L984" i="1" l="1"/>
  <c r="K984" i="1"/>
  <c r="W983" i="1"/>
  <c r="P984" i="1" l="1"/>
  <c r="Q984" i="1" s="1"/>
  <c r="R984" i="1" s="1"/>
  <c r="M984" i="1"/>
  <c r="N984" i="1" s="1"/>
  <c r="G985" i="1" s="1"/>
  <c r="O984" i="1"/>
  <c r="S984" i="1" l="1"/>
  <c r="T984" i="1" s="1"/>
  <c r="U984" i="1"/>
  <c r="V984" i="1" s="1"/>
  <c r="X984" i="1" s="1"/>
  <c r="H985" i="1"/>
  <c r="I985" i="1" s="1"/>
  <c r="J985" i="1" l="1"/>
  <c r="W984" i="1"/>
  <c r="K985" i="1" l="1"/>
  <c r="O985" i="1" s="1"/>
  <c r="L985" i="1"/>
  <c r="P985" i="1" s="1"/>
  <c r="Q985" i="1" s="1"/>
  <c r="R985" i="1" s="1"/>
  <c r="S985" i="1" l="1"/>
  <c r="T985" i="1" s="1"/>
  <c r="U985" i="1"/>
  <c r="M985" i="1"/>
  <c r="N985" i="1" l="1"/>
  <c r="G986" i="1" s="1"/>
  <c r="V985" i="1"/>
  <c r="X985" i="1" s="1"/>
  <c r="H986" i="1" l="1"/>
  <c r="I986" i="1" s="1"/>
  <c r="W985" i="1"/>
  <c r="J986" i="1" l="1"/>
  <c r="K986" i="1" l="1"/>
  <c r="O986" i="1" s="1"/>
  <c r="L986" i="1"/>
  <c r="P986" i="1" s="1"/>
  <c r="Q986" i="1" s="1"/>
  <c r="R986" i="1" s="1"/>
  <c r="S986" i="1" l="1"/>
  <c r="T986" i="1" s="1"/>
  <c r="U986" i="1"/>
  <c r="M986" i="1"/>
  <c r="N986" i="1" l="1"/>
  <c r="G987" i="1" s="1"/>
  <c r="V986" i="1"/>
  <c r="X986" i="1" s="1"/>
  <c r="W986" i="1" l="1"/>
  <c r="H987" i="1"/>
  <c r="I987" i="1" s="1"/>
  <c r="J987" i="1" l="1"/>
  <c r="K987" i="1" l="1"/>
  <c r="O987" i="1" s="1"/>
  <c r="L987" i="1"/>
  <c r="P987" i="1" s="1"/>
  <c r="Q987" i="1" s="1"/>
  <c r="R987" i="1" s="1"/>
  <c r="S987" i="1" l="1"/>
  <c r="T987" i="1" s="1"/>
  <c r="U987" i="1"/>
  <c r="M987" i="1"/>
  <c r="V987" i="1" l="1"/>
  <c r="X987" i="1" s="1"/>
  <c r="N987" i="1"/>
  <c r="G988" i="1" s="1"/>
  <c r="H988" i="1" s="1"/>
  <c r="I988" i="1" s="1"/>
  <c r="J988" i="1" l="1"/>
  <c r="W987" i="1"/>
  <c r="K988" i="1" l="1"/>
  <c r="O988" i="1" s="1"/>
  <c r="L988" i="1"/>
  <c r="P988" i="1" s="1"/>
  <c r="Q988" i="1" s="1"/>
  <c r="R988" i="1" s="1"/>
  <c r="S988" i="1" l="1"/>
  <c r="T988" i="1" s="1"/>
  <c r="U988" i="1"/>
  <c r="M988" i="1"/>
  <c r="N988" i="1" l="1"/>
  <c r="G989" i="1" s="1"/>
  <c r="V988" i="1"/>
  <c r="X988" i="1" s="1"/>
  <c r="W988" i="1" l="1"/>
  <c r="H989" i="1"/>
  <c r="I989" i="1" s="1"/>
  <c r="J989" i="1" l="1"/>
  <c r="L989" i="1" l="1"/>
  <c r="P989" i="1" s="1"/>
  <c r="Q989" i="1" s="1"/>
  <c r="R989" i="1" s="1"/>
  <c r="K989" i="1"/>
  <c r="S989" i="1" l="1"/>
  <c r="T989" i="1" s="1"/>
  <c r="U989" i="1"/>
  <c r="M989" i="1"/>
  <c r="N989" i="1" s="1"/>
  <c r="G990" i="1" s="1"/>
  <c r="H990" i="1" s="1"/>
  <c r="I990" i="1" s="1"/>
  <c r="O989" i="1"/>
  <c r="J990" i="1" l="1"/>
  <c r="V989" i="1"/>
  <c r="X989" i="1" s="1"/>
  <c r="W989" i="1" l="1"/>
  <c r="K990" i="1"/>
  <c r="O990" i="1" s="1"/>
  <c r="L990" i="1"/>
  <c r="P990" i="1" l="1"/>
  <c r="Q990" i="1" s="1"/>
  <c r="M990" i="1"/>
  <c r="R990" i="1" l="1"/>
  <c r="N990" i="1"/>
  <c r="G991" i="1" s="1"/>
  <c r="H991" i="1" s="1"/>
  <c r="I991" i="1" s="1"/>
  <c r="S990" i="1" l="1"/>
  <c r="T990" i="1" s="1"/>
  <c r="U990" i="1"/>
  <c r="V990" i="1" s="1"/>
  <c r="X990" i="1" s="1"/>
  <c r="J991" i="1"/>
  <c r="W990" i="1" l="1"/>
  <c r="K991" i="1"/>
  <c r="O991" i="1" s="1"/>
  <c r="L991" i="1"/>
  <c r="P991" i="1" l="1"/>
  <c r="Q991" i="1" s="1"/>
  <c r="R991" i="1" s="1"/>
  <c r="M991" i="1"/>
  <c r="S991" i="1" l="1"/>
  <c r="T991" i="1" s="1"/>
  <c r="U991" i="1"/>
  <c r="V991" i="1" s="1"/>
  <c r="X991" i="1" s="1"/>
  <c r="N991" i="1"/>
  <c r="G992" i="1" s="1"/>
  <c r="W991" i="1" l="1"/>
  <c r="H992" i="1"/>
  <c r="I992" i="1" s="1"/>
  <c r="J992" i="1" l="1"/>
  <c r="L992" i="1" l="1"/>
  <c r="P992" i="1" s="1"/>
  <c r="Q992" i="1" s="1"/>
  <c r="R992" i="1" s="1"/>
  <c r="K992" i="1"/>
  <c r="O992" i="1" s="1"/>
  <c r="S992" i="1" l="1"/>
  <c r="T992" i="1" s="1"/>
  <c r="U992" i="1"/>
  <c r="M992" i="1"/>
  <c r="N992" i="1" s="1"/>
  <c r="G993" i="1" s="1"/>
  <c r="V992" i="1" l="1"/>
  <c r="X992" i="1" s="1"/>
  <c r="H993" i="1"/>
  <c r="I993" i="1" s="1"/>
  <c r="W992" i="1" l="1"/>
  <c r="J993" i="1"/>
  <c r="K993" i="1" l="1"/>
  <c r="O993" i="1" s="1"/>
  <c r="L993" i="1"/>
  <c r="P993" i="1" s="1"/>
  <c r="Q993" i="1" s="1"/>
  <c r="R993" i="1" s="1"/>
  <c r="S993" i="1" l="1"/>
  <c r="T993" i="1" s="1"/>
  <c r="U993" i="1"/>
  <c r="M993" i="1"/>
  <c r="V993" i="1" l="1"/>
  <c r="X993" i="1" s="1"/>
  <c r="N993" i="1"/>
  <c r="G994" i="1" s="1"/>
  <c r="H994" i="1" l="1"/>
  <c r="I994" i="1" s="1"/>
  <c r="W993" i="1"/>
  <c r="J994" i="1" l="1"/>
  <c r="K994" i="1" l="1"/>
  <c r="O994" i="1" s="1"/>
  <c r="L994" i="1"/>
  <c r="M994" i="1" l="1"/>
  <c r="P994" i="1"/>
  <c r="Q994" i="1" s="1"/>
  <c r="R994" i="1" s="1"/>
  <c r="S994" i="1" l="1"/>
  <c r="T994" i="1" s="1"/>
  <c r="U994" i="1"/>
  <c r="N994" i="1"/>
  <c r="G995" i="1" s="1"/>
  <c r="H995" i="1" l="1"/>
  <c r="I995" i="1" s="1"/>
  <c r="V994" i="1"/>
  <c r="X994" i="1" s="1"/>
  <c r="W994" i="1" l="1"/>
  <c r="J995" i="1"/>
  <c r="L995" i="1" l="1"/>
  <c r="P995" i="1" s="1"/>
  <c r="Q995" i="1" s="1"/>
  <c r="R995" i="1" s="1"/>
  <c r="K995" i="1"/>
  <c r="O995" i="1" s="1"/>
  <c r="S995" i="1" l="1"/>
  <c r="T995" i="1" s="1"/>
  <c r="U995" i="1"/>
  <c r="M995" i="1"/>
  <c r="N995" i="1" s="1"/>
  <c r="G996" i="1" s="1"/>
  <c r="H996" i="1" l="1"/>
  <c r="I996" i="1" s="1"/>
  <c r="V995" i="1"/>
  <c r="X995" i="1" s="1"/>
  <c r="W995" i="1" l="1"/>
  <c r="J996" i="1"/>
  <c r="K996" i="1" l="1"/>
  <c r="O996" i="1" s="1"/>
  <c r="L996" i="1"/>
  <c r="P996" i="1" s="1"/>
  <c r="Q996" i="1" s="1"/>
  <c r="R996" i="1" s="1"/>
  <c r="S996" i="1" l="1"/>
  <c r="T996" i="1" s="1"/>
  <c r="U996" i="1"/>
  <c r="M996" i="1"/>
  <c r="N996" i="1" l="1"/>
  <c r="G997" i="1" s="1"/>
  <c r="V996" i="1"/>
  <c r="X996" i="1" s="1"/>
  <c r="W996" i="1" l="1"/>
  <c r="H997" i="1"/>
  <c r="I997" i="1" s="1"/>
  <c r="J997" i="1" l="1"/>
  <c r="K997" i="1" l="1"/>
  <c r="O997" i="1" s="1"/>
  <c r="L997" i="1"/>
  <c r="P997" i="1" s="1"/>
  <c r="Q997" i="1" s="1"/>
  <c r="R997" i="1" s="1"/>
  <c r="S997" i="1" l="1"/>
  <c r="T997" i="1" s="1"/>
  <c r="U997" i="1"/>
  <c r="M997" i="1"/>
  <c r="V997" i="1" l="1"/>
  <c r="X997" i="1" s="1"/>
  <c r="N997" i="1"/>
  <c r="G998" i="1" s="1"/>
  <c r="H998" i="1" s="1"/>
  <c r="I998" i="1" s="1"/>
  <c r="J998" i="1" l="1"/>
  <c r="W997" i="1"/>
  <c r="K998" i="1" l="1"/>
  <c r="O998" i="1" s="1"/>
  <c r="L998" i="1"/>
  <c r="P998" i="1" s="1"/>
  <c r="Q998" i="1" s="1"/>
  <c r="R998" i="1" s="1"/>
  <c r="S998" i="1" l="1"/>
  <c r="T998" i="1" s="1"/>
  <c r="U998" i="1"/>
  <c r="M998" i="1"/>
  <c r="N998" i="1" l="1"/>
  <c r="G999" i="1" s="1"/>
  <c r="V998" i="1"/>
  <c r="X998" i="1" s="1"/>
  <c r="W998" i="1" l="1"/>
  <c r="H999" i="1"/>
  <c r="I999" i="1" s="1"/>
  <c r="J999" i="1" l="1"/>
  <c r="K999" i="1" l="1"/>
  <c r="O999" i="1" s="1"/>
  <c r="L999" i="1"/>
  <c r="P999" i="1" s="1"/>
  <c r="Q999" i="1" s="1"/>
  <c r="R999" i="1" s="1"/>
  <c r="S999" i="1" l="1"/>
  <c r="T999" i="1" s="1"/>
  <c r="U999" i="1"/>
  <c r="M999" i="1"/>
  <c r="V999" i="1" l="1"/>
  <c r="X999" i="1" s="1"/>
  <c r="N999" i="1"/>
  <c r="G1000" i="1" s="1"/>
  <c r="H1000" i="1" s="1"/>
  <c r="I1000" i="1" s="1"/>
  <c r="J1000" i="1" l="1"/>
  <c r="W999" i="1"/>
  <c r="K1000" i="1" l="1"/>
  <c r="O1000" i="1" s="1"/>
  <c r="L1000" i="1"/>
  <c r="P1000" i="1" s="1"/>
  <c r="Q1000" i="1" s="1"/>
  <c r="R1000" i="1" s="1"/>
  <c r="S1000" i="1" l="1"/>
  <c r="T1000" i="1" s="1"/>
  <c r="U1000" i="1"/>
  <c r="M1000" i="1"/>
  <c r="V1000" i="1" l="1"/>
  <c r="X1000" i="1" s="1"/>
  <c r="N1000" i="1"/>
  <c r="G1001" i="1" s="1"/>
  <c r="H1001" i="1" l="1"/>
  <c r="I1001" i="1" s="1"/>
  <c r="W1000" i="1"/>
  <c r="J1001" i="1" l="1"/>
  <c r="K1001" i="1" s="1"/>
  <c r="L1001" i="1" l="1"/>
  <c r="P1001" i="1" s="1"/>
  <c r="Q1001" i="1" s="1"/>
  <c r="R1001" i="1" s="1"/>
  <c r="U1001" i="1" s="1"/>
  <c r="O1001" i="1"/>
  <c r="M1001" i="1" l="1"/>
  <c r="N1001" i="1" s="1"/>
  <c r="G1002" i="1" s="1"/>
  <c r="H1002" i="1" s="1"/>
  <c r="S1001" i="1"/>
  <c r="T1001" i="1" s="1"/>
  <c r="V1001" i="1"/>
  <c r="J1002" i="1" l="1"/>
  <c r="I1002" i="1"/>
  <c r="W1001" i="1"/>
  <c r="X1001" i="1"/>
  <c r="L1002" i="1" l="1"/>
  <c r="P1002" i="1" s="1"/>
  <c r="Q1002" i="1" s="1"/>
  <c r="R1002" i="1" s="1"/>
  <c r="K1002" i="1"/>
  <c r="M1002" i="1" l="1"/>
  <c r="O1002" i="1"/>
  <c r="S1002" i="1"/>
  <c r="T1002" i="1" s="1"/>
  <c r="U1002" i="1"/>
  <c r="V1002" i="1" s="1"/>
  <c r="X1002" i="1" s="1"/>
  <c r="W1002" i="1" l="1"/>
  <c r="N1002" i="1"/>
  <c r="G1003" i="1" s="1"/>
  <c r="H1003" i="1" s="1"/>
  <c r="I1003" i="1" l="1"/>
  <c r="J1003" i="1"/>
  <c r="L1003" i="1" l="1"/>
  <c r="P1003" i="1" s="1"/>
  <c r="Q1003" i="1" s="1"/>
  <c r="R1003" i="1" s="1"/>
  <c r="K1003" i="1"/>
  <c r="M1003" i="1" l="1"/>
  <c r="O1003" i="1"/>
  <c r="U1003" i="1"/>
  <c r="V1003" i="1" s="1"/>
  <c r="X1003" i="1" s="1"/>
  <c r="S1003" i="1"/>
  <c r="T1003" i="1" s="1"/>
  <c r="W1003" i="1" l="1"/>
  <c r="N1003" i="1"/>
  <c r="G1004" i="1" s="1"/>
  <c r="H1004" i="1" s="1"/>
  <c r="I1004" i="1" l="1"/>
  <c r="J1004" i="1"/>
  <c r="L1004" i="1" l="1"/>
  <c r="P1004" i="1" s="1"/>
  <c r="Q1004" i="1" s="1"/>
  <c r="R1004" i="1" s="1"/>
  <c r="K1004" i="1"/>
  <c r="M1004" i="1" l="1"/>
  <c r="O1004" i="1"/>
  <c r="U1004" i="1"/>
  <c r="V1004" i="1" s="1"/>
  <c r="X1004" i="1" s="1"/>
  <c r="S1004" i="1"/>
  <c r="T1004" i="1" s="1"/>
  <c r="W1004" i="1" l="1"/>
  <c r="N1004" i="1"/>
  <c r="G1005" i="1" s="1"/>
  <c r="H1005" i="1" s="1"/>
  <c r="I1005" i="1" l="1"/>
  <c r="J1005" i="1"/>
  <c r="K1005" i="1" l="1"/>
  <c r="L1005" i="1"/>
  <c r="P1005" i="1" s="1"/>
  <c r="Q1005" i="1" s="1"/>
  <c r="R1005" i="1" s="1"/>
  <c r="U1005" i="1" l="1"/>
  <c r="V1005" i="1" s="1"/>
  <c r="X1005" i="1" s="1"/>
  <c r="S1005" i="1"/>
  <c r="T1005" i="1" s="1"/>
  <c r="M1005" i="1"/>
  <c r="O1005" i="1"/>
  <c r="N1005" i="1" l="1"/>
  <c r="G1006" i="1" s="1"/>
  <c r="H1006" i="1" s="1"/>
  <c r="W1005" i="1"/>
  <c r="J1006" i="1" l="1"/>
  <c r="I1006" i="1"/>
  <c r="K1006" i="1" l="1"/>
  <c r="L1006" i="1"/>
  <c r="P1006" i="1" s="1"/>
  <c r="Q1006" i="1" s="1"/>
  <c r="R1006" i="1" s="1"/>
  <c r="U1006" i="1" l="1"/>
  <c r="V1006" i="1" s="1"/>
  <c r="X1006" i="1" s="1"/>
  <c r="S1006" i="1"/>
  <c r="T1006" i="1" s="1"/>
  <c r="M1006" i="1"/>
  <c r="O1006" i="1"/>
  <c r="N1006" i="1" l="1"/>
  <c r="G1007" i="1" s="1"/>
  <c r="H1007" i="1" s="1"/>
  <c r="W1006" i="1"/>
  <c r="I1007" i="1" l="1"/>
  <c r="J1007" i="1"/>
  <c r="K1007" i="1" l="1"/>
  <c r="L1007" i="1"/>
  <c r="P1007" i="1" s="1"/>
  <c r="Q1007" i="1" s="1"/>
  <c r="R1007" i="1" s="1"/>
  <c r="S1007" i="1" l="1"/>
  <c r="T1007" i="1" s="1"/>
  <c r="U1007" i="1"/>
  <c r="V1007" i="1" s="1"/>
  <c r="X1007" i="1" s="1"/>
  <c r="M1007" i="1"/>
  <c r="O1007" i="1"/>
  <c r="N1007" i="1" l="1"/>
  <c r="G1008" i="1" s="1"/>
  <c r="H1008" i="1" s="1"/>
  <c r="W1007" i="1"/>
  <c r="I1008" i="1" l="1"/>
  <c r="J1008" i="1"/>
  <c r="L1008" i="1" l="1"/>
  <c r="P1008" i="1" s="1"/>
  <c r="Q1008" i="1" s="1"/>
  <c r="R1008" i="1" s="1"/>
  <c r="K1008" i="1"/>
  <c r="M1008" i="1" l="1"/>
  <c r="O1008" i="1"/>
  <c r="U1008" i="1"/>
  <c r="V1008" i="1" s="1"/>
  <c r="X1008" i="1" s="1"/>
  <c r="S1008" i="1"/>
  <c r="T1008" i="1" s="1"/>
  <c r="W1008" i="1" l="1"/>
  <c r="N1008" i="1"/>
  <c r="G1009" i="1" s="1"/>
  <c r="H1009" i="1" s="1"/>
  <c r="I1009" i="1" l="1"/>
  <c r="J1009" i="1"/>
  <c r="L1009" i="1" l="1"/>
  <c r="P1009" i="1" s="1"/>
  <c r="Q1009" i="1" s="1"/>
  <c r="R1009" i="1" s="1"/>
  <c r="K1009" i="1"/>
  <c r="U1009" i="1" l="1"/>
  <c r="V1009" i="1" s="1"/>
  <c r="X1009" i="1" s="1"/>
  <c r="S1009" i="1"/>
  <c r="T1009" i="1" s="1"/>
  <c r="M1009" i="1"/>
  <c r="O1009" i="1"/>
  <c r="N1009" i="1" l="1"/>
  <c r="G1010" i="1" s="1"/>
  <c r="H1010" i="1" s="1"/>
  <c r="W1009" i="1"/>
  <c r="I1010" i="1" l="1"/>
  <c r="J1010" i="1"/>
  <c r="L1010" i="1" l="1"/>
  <c r="P1010" i="1" s="1"/>
  <c r="Q1010" i="1" s="1"/>
  <c r="R1010" i="1" s="1"/>
  <c r="K1010" i="1"/>
  <c r="O1010" i="1" l="1"/>
  <c r="M1010" i="1"/>
  <c r="U1010" i="1"/>
  <c r="V1010" i="1" s="1"/>
  <c r="X1010" i="1" s="1"/>
  <c r="S1010" i="1"/>
  <c r="T1010" i="1" s="1"/>
  <c r="W1010" i="1" l="1"/>
  <c r="N1010" i="1"/>
  <c r="G1011" i="1" s="1"/>
  <c r="H1011" i="1" s="1"/>
  <c r="I1011" i="1" l="1"/>
  <c r="J1011" i="1"/>
  <c r="K1011" i="1" l="1"/>
  <c r="L1011" i="1"/>
  <c r="P1011" i="1" s="1"/>
  <c r="Q1011" i="1" s="1"/>
  <c r="R1011" i="1" s="1"/>
  <c r="U1011" i="1" l="1"/>
  <c r="V1011" i="1" s="1"/>
  <c r="X1011" i="1" s="1"/>
  <c r="S1011" i="1"/>
  <c r="T1011" i="1" s="1"/>
  <c r="M1011" i="1"/>
  <c r="O1011" i="1"/>
  <c r="N1011" i="1" l="1"/>
  <c r="G1012" i="1" s="1"/>
  <c r="H1012" i="1" s="1"/>
  <c r="W1011" i="1"/>
  <c r="I1012" i="1" l="1"/>
  <c r="J1012" i="1"/>
  <c r="K1012" i="1" l="1"/>
  <c r="L1012" i="1"/>
  <c r="P1012" i="1" s="1"/>
  <c r="Q1012" i="1" l="1"/>
  <c r="R1012" i="1" s="1"/>
  <c r="M1012" i="1"/>
  <c r="O1012" i="1"/>
  <c r="N1012" i="1" l="1"/>
  <c r="G1013" i="1" s="1"/>
  <c r="H1013" i="1" s="1"/>
  <c r="U1012" i="1"/>
  <c r="V1012" i="1" s="1"/>
  <c r="X1012" i="1" s="1"/>
  <c r="S1012" i="1"/>
  <c r="T1012" i="1" s="1"/>
  <c r="I1013" i="1" l="1"/>
  <c r="J1013" i="1"/>
  <c r="W1012" i="1"/>
  <c r="K1013" i="1" l="1"/>
  <c r="L1013" i="1"/>
  <c r="P1013" i="1" s="1"/>
  <c r="Q1013" i="1" s="1"/>
  <c r="R1013" i="1" s="1"/>
  <c r="U1013" i="1" l="1"/>
  <c r="V1013" i="1" s="1"/>
  <c r="X1013" i="1" s="1"/>
  <c r="S1013" i="1"/>
  <c r="T1013" i="1" s="1"/>
  <c r="M1013" i="1"/>
  <c r="O1013" i="1"/>
  <c r="N1013" i="1" l="1"/>
  <c r="G1014" i="1" s="1"/>
  <c r="H1014" i="1" s="1"/>
  <c r="W1013" i="1"/>
  <c r="I1014" i="1" l="1"/>
  <c r="J1014" i="1"/>
  <c r="L1014" i="1" l="1"/>
  <c r="P1014" i="1" s="1"/>
  <c r="Q1014" i="1" s="1"/>
  <c r="R1014" i="1" s="1"/>
  <c r="K1014" i="1"/>
  <c r="M1014" i="1" l="1"/>
  <c r="O1014" i="1"/>
  <c r="S1014" i="1"/>
  <c r="T1014" i="1" s="1"/>
  <c r="U1014" i="1"/>
  <c r="V1014" i="1" s="1"/>
  <c r="X1014" i="1" s="1"/>
  <c r="W1014" i="1" l="1"/>
  <c r="N1014" i="1"/>
  <c r="G1015" i="1" s="1"/>
  <c r="H1015" i="1" s="1"/>
  <c r="I1015" i="1" l="1"/>
  <c r="J1015" i="1"/>
  <c r="K1015" i="1" l="1"/>
  <c r="L1015" i="1"/>
  <c r="P1015" i="1" s="1"/>
  <c r="Q1015" i="1" l="1"/>
  <c r="R1015" i="1" s="1"/>
  <c r="M1015" i="1"/>
  <c r="O1015" i="1"/>
  <c r="N1015" i="1" l="1"/>
  <c r="G1016" i="1" s="1"/>
  <c r="H1016" i="1" s="1"/>
  <c r="S1015" i="1"/>
  <c r="T1015" i="1" s="1"/>
  <c r="U1015" i="1"/>
  <c r="V1015" i="1" s="1"/>
  <c r="X1015" i="1" s="1"/>
  <c r="W1015" i="1" l="1"/>
  <c r="I1016" i="1"/>
  <c r="J1016" i="1"/>
  <c r="L1016" i="1" l="1"/>
  <c r="P1016" i="1" s="1"/>
  <c r="Q1016" i="1" s="1"/>
  <c r="R1016" i="1" s="1"/>
  <c r="K1016" i="1"/>
  <c r="M1016" i="1" l="1"/>
  <c r="O1016" i="1"/>
  <c r="U1016" i="1"/>
  <c r="V1016" i="1" s="1"/>
  <c r="X1016" i="1" s="1"/>
  <c r="S1016" i="1"/>
  <c r="T1016" i="1" s="1"/>
  <c r="W1016" i="1" l="1"/>
  <c r="N1016" i="1"/>
  <c r="G1017" i="1" s="1"/>
  <c r="H1017" i="1" s="1"/>
  <c r="J1017" i="1" l="1"/>
  <c r="I1017" i="1"/>
  <c r="K1017" i="1" l="1"/>
  <c r="L1017" i="1"/>
  <c r="P1017" i="1" s="1"/>
  <c r="Q1017" i="1" s="1"/>
  <c r="R1017" i="1" s="1"/>
  <c r="S1017" i="1" l="1"/>
  <c r="T1017" i="1" s="1"/>
  <c r="U1017" i="1"/>
  <c r="V1017" i="1" s="1"/>
  <c r="X1017" i="1" s="1"/>
  <c r="M1017" i="1"/>
  <c r="O1017" i="1"/>
  <c r="N1017" i="1" l="1"/>
  <c r="G1018" i="1" s="1"/>
  <c r="H1018" i="1" s="1"/>
  <c r="W1017" i="1"/>
  <c r="I1018" i="1" l="1"/>
  <c r="J1018" i="1"/>
  <c r="L1018" i="1" l="1"/>
  <c r="P1018" i="1" s="1"/>
  <c r="Q1018" i="1" s="1"/>
  <c r="R1018" i="1" s="1"/>
  <c r="K1018" i="1"/>
  <c r="M1018" i="1" l="1"/>
  <c r="O1018" i="1"/>
  <c r="S1018" i="1"/>
  <c r="T1018" i="1" s="1"/>
  <c r="U1018" i="1"/>
  <c r="V1018" i="1" s="1"/>
  <c r="X1018" i="1" s="1"/>
  <c r="W1018" i="1" l="1"/>
  <c r="N1018" i="1"/>
  <c r="G1019" i="1" s="1"/>
  <c r="H1019" i="1" s="1"/>
  <c r="J1019" i="1" l="1"/>
  <c r="I1019" i="1"/>
  <c r="K1019" i="1" l="1"/>
  <c r="L1019" i="1"/>
  <c r="P1019" i="1" s="1"/>
  <c r="Q1019" i="1" s="1"/>
  <c r="R1019" i="1" s="1"/>
  <c r="S1019" i="1" l="1"/>
  <c r="T1019" i="1" s="1"/>
  <c r="U1019" i="1"/>
  <c r="V1019" i="1" s="1"/>
  <c r="X1019" i="1" s="1"/>
  <c r="M1019" i="1"/>
  <c r="O1019" i="1"/>
  <c r="N1019" i="1" l="1"/>
  <c r="G1020" i="1" s="1"/>
  <c r="H1020" i="1" s="1"/>
  <c r="W1019" i="1"/>
  <c r="I1020" i="1" l="1"/>
  <c r="J1020" i="1"/>
  <c r="L1020" i="1" l="1"/>
  <c r="P1020" i="1" s="1"/>
  <c r="Q1020" i="1" s="1"/>
  <c r="R1020" i="1" s="1"/>
  <c r="K1020" i="1"/>
  <c r="M1020" i="1" l="1"/>
  <c r="O1020" i="1"/>
  <c r="U1020" i="1"/>
  <c r="V1020" i="1" s="1"/>
  <c r="X1020" i="1" s="1"/>
  <c r="S1020" i="1"/>
  <c r="T1020" i="1" s="1"/>
  <c r="W1020" i="1" l="1"/>
  <c r="N1020" i="1"/>
  <c r="G1021" i="1" s="1"/>
  <c r="H1021" i="1" s="1"/>
  <c r="I1021" i="1" l="1"/>
  <c r="J1021" i="1"/>
  <c r="K1021" i="1" l="1"/>
  <c r="L1021" i="1"/>
  <c r="P1021" i="1" s="1"/>
  <c r="Q1021" i="1" l="1"/>
  <c r="R1021" i="1" s="1"/>
  <c r="M1021" i="1"/>
  <c r="O1021" i="1"/>
  <c r="N1021" i="1" l="1"/>
  <c r="G1022" i="1" s="1"/>
  <c r="H1022" i="1" s="1"/>
  <c r="U1021" i="1"/>
  <c r="V1021" i="1" s="1"/>
  <c r="X1021" i="1" s="1"/>
  <c r="S1021" i="1"/>
  <c r="T1021" i="1" s="1"/>
  <c r="I1022" i="1" l="1"/>
  <c r="J1022" i="1"/>
  <c r="W1021" i="1"/>
  <c r="K1022" i="1" l="1"/>
  <c r="L1022" i="1"/>
  <c r="P1022" i="1" s="1"/>
  <c r="Q1022" i="1" s="1"/>
  <c r="R1022" i="1" s="1"/>
  <c r="S1022" i="1" l="1"/>
  <c r="T1022" i="1" s="1"/>
  <c r="U1022" i="1"/>
  <c r="V1022" i="1" s="1"/>
  <c r="X1022" i="1" s="1"/>
  <c r="M1022" i="1"/>
  <c r="O1022" i="1"/>
  <c r="N1022" i="1" l="1"/>
  <c r="G1023" i="1" s="1"/>
  <c r="H1023" i="1" s="1"/>
  <c r="W1022" i="1"/>
  <c r="J1023" i="1" l="1"/>
  <c r="I1023" i="1"/>
  <c r="K1023" i="1" l="1"/>
  <c r="L1023" i="1"/>
  <c r="P1023" i="1" s="1"/>
  <c r="Q1023" i="1" s="1"/>
  <c r="R1023" i="1" s="1"/>
  <c r="S1023" i="1" l="1"/>
  <c r="T1023" i="1" s="1"/>
  <c r="U1023" i="1"/>
  <c r="V1023" i="1" s="1"/>
  <c r="X1023" i="1" s="1"/>
  <c r="M1023" i="1"/>
  <c r="O1023" i="1"/>
  <c r="N1023" i="1" l="1"/>
  <c r="G1024" i="1" s="1"/>
  <c r="H1024" i="1" s="1"/>
  <c r="W1023" i="1"/>
  <c r="J1024" i="1" l="1"/>
  <c r="I1024" i="1"/>
  <c r="L1024" i="1" l="1"/>
  <c r="P1024" i="1" s="1"/>
  <c r="Q1024" i="1" s="1"/>
  <c r="R1024" i="1" s="1"/>
  <c r="K1024" i="1"/>
  <c r="M1024" i="1" l="1"/>
  <c r="O1024" i="1"/>
  <c r="S1024" i="1"/>
  <c r="T1024" i="1" s="1"/>
  <c r="U1024" i="1"/>
  <c r="V1024" i="1" s="1"/>
  <c r="X1024" i="1" s="1"/>
  <c r="W1024" i="1" l="1"/>
  <c r="N1024" i="1"/>
  <c r="G1025" i="1" s="1"/>
  <c r="H1025" i="1" s="1"/>
  <c r="J1025" i="1" l="1"/>
  <c r="I1025" i="1"/>
  <c r="L1025" i="1" l="1"/>
  <c r="P1025" i="1" s="1"/>
  <c r="K1025" i="1"/>
  <c r="M1025" i="1" l="1"/>
  <c r="O1025" i="1"/>
  <c r="Q1025" i="1"/>
  <c r="R1025" i="1" s="1"/>
  <c r="S1025" i="1" l="1"/>
  <c r="T1025" i="1" s="1"/>
  <c r="U1025" i="1"/>
  <c r="V1025" i="1" s="1"/>
  <c r="X1025" i="1" s="1"/>
  <c r="N1025" i="1"/>
  <c r="G1026" i="1" s="1"/>
  <c r="H1026" i="1" s="1"/>
  <c r="J1026" i="1" l="1"/>
  <c r="I1026" i="1"/>
  <c r="W1025" i="1"/>
  <c r="K1026" i="1" l="1"/>
  <c r="L1026" i="1"/>
  <c r="P1026" i="1" s="1"/>
  <c r="Q1026" i="1" s="1"/>
  <c r="R1026" i="1" s="1"/>
  <c r="U1026" i="1" l="1"/>
  <c r="V1026" i="1" s="1"/>
  <c r="X1026" i="1" s="1"/>
  <c r="S1026" i="1"/>
  <c r="T1026" i="1" s="1"/>
  <c r="M1026" i="1"/>
  <c r="O1026" i="1"/>
  <c r="N1026" i="1" l="1"/>
  <c r="G1027" i="1" s="1"/>
  <c r="H1027" i="1" s="1"/>
  <c r="W1026" i="1"/>
  <c r="I1027" i="1" l="1"/>
  <c r="J1027" i="1"/>
  <c r="L1027" i="1" l="1"/>
  <c r="P1027" i="1" s="1"/>
  <c r="K1027" i="1"/>
  <c r="M1027" i="1" l="1"/>
  <c r="O1027" i="1"/>
  <c r="Q1027" i="1"/>
  <c r="R1027" i="1" s="1"/>
  <c r="U1027" i="1" l="1"/>
  <c r="V1027" i="1" s="1"/>
  <c r="X1027" i="1" s="1"/>
  <c r="S1027" i="1"/>
  <c r="T1027" i="1" s="1"/>
  <c r="N1027" i="1"/>
  <c r="G1028" i="1" s="1"/>
  <c r="H1028" i="1" s="1"/>
  <c r="W1027" i="1" l="1"/>
  <c r="I1028" i="1"/>
  <c r="J1028" i="1"/>
  <c r="L1028" i="1" l="1"/>
  <c r="P1028" i="1" s="1"/>
  <c r="Q1028" i="1" s="1"/>
  <c r="R1028" i="1" s="1"/>
  <c r="K1028" i="1"/>
  <c r="M1028" i="1" l="1"/>
  <c r="O1028" i="1"/>
  <c r="S1028" i="1"/>
  <c r="T1028" i="1" s="1"/>
  <c r="U1028" i="1"/>
  <c r="V1028" i="1" s="1"/>
  <c r="X1028" i="1" s="1"/>
  <c r="W1028" i="1" l="1"/>
  <c r="N1028" i="1"/>
  <c r="G1029" i="1" s="1"/>
  <c r="H1029" i="1" s="1"/>
  <c r="I1029" i="1" l="1"/>
  <c r="J1029" i="1"/>
  <c r="K1029" i="1" l="1"/>
  <c r="L1029" i="1"/>
  <c r="P1029" i="1" s="1"/>
  <c r="Q1029" i="1" s="1"/>
  <c r="R1029" i="1" s="1"/>
  <c r="U1029" i="1" l="1"/>
  <c r="V1029" i="1" s="1"/>
  <c r="X1029" i="1" s="1"/>
  <c r="S1029" i="1"/>
  <c r="T1029" i="1" s="1"/>
  <c r="M1029" i="1"/>
  <c r="O1029" i="1"/>
  <c r="N1029" i="1" l="1"/>
  <c r="G1030" i="1" s="1"/>
  <c r="H1030" i="1" s="1"/>
  <c r="W1029" i="1"/>
  <c r="J1030" i="1" l="1"/>
  <c r="I1030" i="1"/>
  <c r="K1030" i="1" l="1"/>
  <c r="L1030" i="1"/>
  <c r="P1030" i="1" s="1"/>
  <c r="Q1030" i="1" l="1"/>
  <c r="R1030" i="1" s="1"/>
  <c r="M1030" i="1"/>
  <c r="O1030" i="1"/>
  <c r="N1030" i="1" l="1"/>
  <c r="G1031" i="1" s="1"/>
  <c r="H1031" i="1" s="1"/>
  <c r="S1030" i="1"/>
  <c r="T1030" i="1" s="1"/>
  <c r="U1030" i="1"/>
  <c r="V1030" i="1" s="1"/>
  <c r="X1030" i="1" s="1"/>
  <c r="W1030" i="1" l="1"/>
  <c r="I1031" i="1"/>
  <c r="J1031" i="1"/>
  <c r="K1031" i="1" l="1"/>
  <c r="L1031" i="1"/>
  <c r="P1031" i="1" s="1"/>
  <c r="Q1031" i="1" s="1"/>
  <c r="R1031" i="1" s="1"/>
  <c r="S1031" i="1" l="1"/>
  <c r="T1031" i="1" s="1"/>
  <c r="U1031" i="1"/>
  <c r="V1031" i="1" s="1"/>
  <c r="X1031" i="1" s="1"/>
  <c r="M1031" i="1"/>
  <c r="O1031" i="1"/>
  <c r="N1031" i="1" l="1"/>
  <c r="G1032" i="1" s="1"/>
  <c r="H1032" i="1" s="1"/>
  <c r="W1031" i="1"/>
  <c r="J1032" i="1" l="1"/>
  <c r="I1032" i="1"/>
  <c r="L1032" i="1" l="1"/>
  <c r="P1032" i="1" s="1"/>
  <c r="Q1032" i="1" s="1"/>
  <c r="R1032" i="1" s="1"/>
  <c r="K1032" i="1"/>
  <c r="M1032" i="1" l="1"/>
  <c r="O1032" i="1"/>
  <c r="U1032" i="1"/>
  <c r="V1032" i="1" s="1"/>
  <c r="X1032" i="1" s="1"/>
  <c r="S1032" i="1"/>
  <c r="T1032" i="1" s="1"/>
  <c r="W1032" i="1" l="1"/>
  <c r="N1032" i="1"/>
  <c r="G1033" i="1" s="1"/>
  <c r="H1033" i="1" s="1"/>
  <c r="I1033" i="1" l="1"/>
  <c r="J1033" i="1"/>
  <c r="L1033" i="1" l="1"/>
  <c r="P1033" i="1" s="1"/>
  <c r="Q1033" i="1" s="1"/>
  <c r="R1033" i="1" s="1"/>
  <c r="K1033" i="1"/>
  <c r="M1033" i="1" l="1"/>
  <c r="O1033" i="1"/>
  <c r="U1033" i="1"/>
  <c r="V1033" i="1" s="1"/>
  <c r="X1033" i="1" s="1"/>
  <c r="S1033" i="1"/>
  <c r="T1033" i="1" s="1"/>
  <c r="W1033" i="1" l="1"/>
  <c r="N1033" i="1"/>
  <c r="G1034" i="1" s="1"/>
  <c r="H1034" i="1" s="1"/>
  <c r="I1034" i="1" l="1"/>
  <c r="J1034" i="1"/>
  <c r="K1034" i="1" l="1"/>
  <c r="L1034" i="1"/>
  <c r="P1034" i="1" s="1"/>
  <c r="Q1034" i="1" s="1"/>
  <c r="R1034" i="1" s="1"/>
  <c r="U1034" i="1" l="1"/>
  <c r="V1034" i="1" s="1"/>
  <c r="X1034" i="1" s="1"/>
  <c r="S1034" i="1"/>
  <c r="T1034" i="1" s="1"/>
  <c r="M1034" i="1"/>
  <c r="O1034" i="1"/>
  <c r="N1034" i="1" l="1"/>
  <c r="G1035" i="1" s="1"/>
  <c r="H1035" i="1" s="1"/>
  <c r="W1034" i="1"/>
  <c r="I1035" i="1" l="1"/>
  <c r="J1035" i="1"/>
  <c r="K1035" i="1" l="1"/>
  <c r="L1035" i="1"/>
  <c r="P1035" i="1" s="1"/>
  <c r="Q1035" i="1" s="1"/>
  <c r="R1035" i="1" s="1"/>
  <c r="S1035" i="1" l="1"/>
  <c r="T1035" i="1" s="1"/>
  <c r="U1035" i="1"/>
  <c r="V1035" i="1" s="1"/>
  <c r="X1035" i="1" s="1"/>
  <c r="M1035" i="1"/>
  <c r="O1035" i="1"/>
  <c r="N1035" i="1" l="1"/>
  <c r="G1036" i="1" s="1"/>
  <c r="H1036" i="1" s="1"/>
  <c r="W1035" i="1"/>
  <c r="I1036" i="1" l="1"/>
  <c r="J1036" i="1"/>
  <c r="L1036" i="1" l="1"/>
  <c r="P1036" i="1" s="1"/>
  <c r="K1036" i="1"/>
  <c r="M1036" i="1" l="1"/>
  <c r="O1036" i="1"/>
  <c r="Q1036" i="1"/>
  <c r="R1036" i="1" s="1"/>
  <c r="U1036" i="1" l="1"/>
  <c r="V1036" i="1" s="1"/>
  <c r="X1036" i="1" s="1"/>
  <c r="S1036" i="1"/>
  <c r="T1036" i="1" s="1"/>
  <c r="N1036" i="1"/>
  <c r="G1037" i="1" s="1"/>
  <c r="H1037" i="1" s="1"/>
  <c r="W1036" i="1" l="1"/>
  <c r="I1037" i="1"/>
  <c r="J1037" i="1"/>
  <c r="K1037" i="1" l="1"/>
  <c r="L1037" i="1"/>
  <c r="P1037" i="1" s="1"/>
  <c r="Q1037" i="1" l="1"/>
  <c r="R1037" i="1" s="1"/>
  <c r="M1037" i="1"/>
  <c r="O1037" i="1"/>
  <c r="N1037" i="1" l="1"/>
  <c r="G1038" i="1" s="1"/>
  <c r="H1038" i="1" s="1"/>
  <c r="U1037" i="1"/>
  <c r="V1037" i="1" s="1"/>
  <c r="X1037" i="1" s="1"/>
  <c r="S1037" i="1"/>
  <c r="T1037" i="1" s="1"/>
  <c r="J1038" i="1" l="1"/>
  <c r="I1038" i="1"/>
  <c r="W1037" i="1"/>
  <c r="L1038" i="1" l="1"/>
  <c r="P1038" i="1" s="1"/>
  <c r="Q1038" i="1" s="1"/>
  <c r="R1038" i="1" s="1"/>
  <c r="K1038" i="1"/>
  <c r="M1038" i="1" l="1"/>
  <c r="O1038" i="1"/>
  <c r="U1038" i="1"/>
  <c r="V1038" i="1" s="1"/>
  <c r="X1038" i="1" s="1"/>
  <c r="S1038" i="1"/>
  <c r="T1038" i="1" s="1"/>
  <c r="W1038" i="1" l="1"/>
  <c r="N1038" i="1"/>
  <c r="G1039" i="1" s="1"/>
  <c r="H1039" i="1" s="1"/>
  <c r="J1039" i="1" l="1"/>
  <c r="I1039" i="1"/>
  <c r="K1039" i="1" l="1"/>
  <c r="L1039" i="1"/>
  <c r="P1039" i="1" s="1"/>
  <c r="Q1039" i="1" s="1"/>
  <c r="R1039" i="1" s="1"/>
  <c r="U1039" i="1" l="1"/>
  <c r="V1039" i="1" s="1"/>
  <c r="X1039" i="1" s="1"/>
  <c r="S1039" i="1"/>
  <c r="T1039" i="1" s="1"/>
  <c r="M1039" i="1"/>
  <c r="O1039" i="1"/>
  <c r="N1039" i="1" l="1"/>
  <c r="G1040" i="1" s="1"/>
  <c r="H1040" i="1" s="1"/>
  <c r="W1039" i="1"/>
  <c r="J1040" i="1" l="1"/>
  <c r="I1040" i="1"/>
  <c r="K1040" i="1" l="1"/>
  <c r="L1040" i="1"/>
  <c r="P1040" i="1" s="1"/>
  <c r="Q1040" i="1" s="1"/>
  <c r="R1040" i="1" s="1"/>
  <c r="S1040" i="1" l="1"/>
  <c r="T1040" i="1" s="1"/>
  <c r="U1040" i="1"/>
  <c r="V1040" i="1" s="1"/>
  <c r="X1040" i="1" s="1"/>
  <c r="M1040" i="1"/>
  <c r="O1040" i="1"/>
  <c r="N1040" i="1" l="1"/>
  <c r="G1041" i="1" s="1"/>
  <c r="H1041" i="1" s="1"/>
  <c r="W1040" i="1"/>
  <c r="I1041" i="1" l="1"/>
  <c r="J1041" i="1"/>
  <c r="K1041" i="1" l="1"/>
  <c r="L1041" i="1"/>
  <c r="P1041" i="1" s="1"/>
  <c r="Q1041" i="1" s="1"/>
  <c r="R1041" i="1" s="1"/>
  <c r="S1041" i="1" l="1"/>
  <c r="T1041" i="1" s="1"/>
  <c r="U1041" i="1"/>
  <c r="V1041" i="1" s="1"/>
  <c r="X1041" i="1" s="1"/>
  <c r="M1041" i="1"/>
  <c r="O1041" i="1"/>
  <c r="N1041" i="1" l="1"/>
  <c r="G1042" i="1" s="1"/>
  <c r="H1042" i="1" s="1"/>
  <c r="W1041" i="1"/>
  <c r="J1042" i="1" l="1"/>
  <c r="I1042" i="1"/>
  <c r="L1042" i="1" l="1"/>
  <c r="P1042" i="1" s="1"/>
  <c r="Q1042" i="1" s="1"/>
  <c r="R1042" i="1" s="1"/>
  <c r="K1042" i="1"/>
  <c r="M1042" i="1" l="1"/>
  <c r="O1042" i="1"/>
  <c r="S1042" i="1"/>
  <c r="T1042" i="1" s="1"/>
  <c r="U1042" i="1"/>
  <c r="V1042" i="1" s="1"/>
  <c r="X1042" i="1" s="1"/>
  <c r="W1042" i="1" l="1"/>
  <c r="N1042" i="1"/>
  <c r="G1043" i="1" s="1"/>
  <c r="H1043" i="1" s="1"/>
  <c r="I1043" i="1" l="1"/>
  <c r="J1043" i="1"/>
  <c r="L1043" i="1" l="1"/>
  <c r="P1043" i="1" s="1"/>
  <c r="Q1043" i="1" s="1"/>
  <c r="R1043" i="1" s="1"/>
  <c r="K1043" i="1"/>
  <c r="M1043" i="1" l="1"/>
  <c r="O1043" i="1"/>
  <c r="U1043" i="1"/>
  <c r="V1043" i="1" s="1"/>
  <c r="X1043" i="1" s="1"/>
  <c r="S1043" i="1"/>
  <c r="T1043" i="1" s="1"/>
  <c r="W1043" i="1" l="1"/>
  <c r="N1043" i="1"/>
  <c r="G1044" i="1" s="1"/>
  <c r="H1044" i="1" s="1"/>
  <c r="I1044" i="1" l="1"/>
  <c r="J1044" i="1"/>
  <c r="L1044" i="1" l="1"/>
  <c r="P1044" i="1" s="1"/>
  <c r="K1044" i="1"/>
  <c r="M1044" i="1" l="1"/>
  <c r="O1044" i="1"/>
  <c r="Q1044" i="1"/>
  <c r="R1044" i="1" s="1"/>
  <c r="U1044" i="1" l="1"/>
  <c r="V1044" i="1" s="1"/>
  <c r="X1044" i="1" s="1"/>
  <c r="S1044" i="1"/>
  <c r="T1044" i="1" s="1"/>
  <c r="N1044" i="1"/>
  <c r="G1045" i="1" s="1"/>
  <c r="H1045" i="1" s="1"/>
  <c r="W1044" i="1" l="1"/>
  <c r="J1045" i="1"/>
  <c r="I1045" i="1"/>
  <c r="K1045" i="1" l="1"/>
  <c r="L1045" i="1"/>
  <c r="P1045" i="1" s="1"/>
  <c r="Q1045" i="1" s="1"/>
  <c r="R1045" i="1" s="1"/>
  <c r="S1045" i="1" l="1"/>
  <c r="T1045" i="1" s="1"/>
  <c r="U1045" i="1"/>
  <c r="V1045" i="1" s="1"/>
  <c r="X1045" i="1" s="1"/>
  <c r="M1045" i="1"/>
  <c r="O1045" i="1"/>
  <c r="N1045" i="1" l="1"/>
  <c r="G1046" i="1" s="1"/>
  <c r="H1046" i="1" s="1"/>
  <c r="W1045" i="1"/>
  <c r="J1046" i="1" l="1"/>
  <c r="I1046" i="1"/>
  <c r="K1046" i="1" l="1"/>
  <c r="L1046" i="1"/>
  <c r="P1046" i="1" s="1"/>
  <c r="Q1046" i="1" s="1"/>
  <c r="R1046" i="1" s="1"/>
  <c r="S1046" i="1" l="1"/>
  <c r="T1046" i="1" s="1"/>
  <c r="U1046" i="1"/>
  <c r="V1046" i="1" s="1"/>
  <c r="X1046" i="1" s="1"/>
  <c r="M1046" i="1"/>
  <c r="O1046" i="1"/>
  <c r="N1046" i="1" l="1"/>
  <c r="G1047" i="1" s="1"/>
  <c r="H1047" i="1" s="1"/>
  <c r="W1046" i="1"/>
  <c r="J1047" i="1" l="1"/>
  <c r="I1047" i="1"/>
  <c r="L1047" i="1" l="1"/>
  <c r="P1047" i="1" s="1"/>
  <c r="Q1047" i="1" s="1"/>
  <c r="R1047" i="1" s="1"/>
  <c r="K1047" i="1"/>
  <c r="M1047" i="1" l="1"/>
  <c r="O1047" i="1"/>
  <c r="S1047" i="1"/>
  <c r="T1047" i="1" s="1"/>
  <c r="U1047" i="1"/>
  <c r="V1047" i="1" s="1"/>
  <c r="X1047" i="1" s="1"/>
  <c r="W1047" i="1" l="1"/>
  <c r="N1047" i="1"/>
  <c r="G1048" i="1" s="1"/>
  <c r="H1048" i="1" s="1"/>
  <c r="I1048" i="1" l="1"/>
  <c r="J1048" i="1"/>
  <c r="K1048" i="1" l="1"/>
  <c r="L1048" i="1"/>
  <c r="P1048" i="1" s="1"/>
  <c r="Q1048" i="1" s="1"/>
  <c r="R1048" i="1" s="1"/>
  <c r="S1048" i="1" l="1"/>
  <c r="T1048" i="1" s="1"/>
  <c r="U1048" i="1"/>
  <c r="V1048" i="1" s="1"/>
  <c r="X1048" i="1" s="1"/>
  <c r="M1048" i="1"/>
  <c r="O1048" i="1"/>
  <c r="N1048" i="1" l="1"/>
  <c r="G1049" i="1" s="1"/>
  <c r="H1049" i="1" s="1"/>
  <c r="W1048" i="1"/>
  <c r="J1049" i="1" l="1"/>
  <c r="I1049" i="1"/>
  <c r="K1049" i="1" l="1"/>
  <c r="L1049" i="1"/>
  <c r="P1049" i="1" s="1"/>
  <c r="Q1049" i="1" l="1"/>
  <c r="R1049" i="1" s="1"/>
  <c r="M1049" i="1"/>
  <c r="O1049" i="1"/>
  <c r="N1049" i="1" l="1"/>
  <c r="G1050" i="1" s="1"/>
  <c r="H1050" i="1" s="1"/>
  <c r="S1049" i="1"/>
  <c r="T1049" i="1" s="1"/>
  <c r="U1049" i="1"/>
  <c r="V1049" i="1" s="1"/>
  <c r="X1049" i="1" s="1"/>
  <c r="W1049" i="1" l="1"/>
  <c r="I1050" i="1"/>
  <c r="J1050" i="1"/>
  <c r="K1050" i="1" l="1"/>
  <c r="L1050" i="1"/>
  <c r="P1050" i="1" s="1"/>
  <c r="Q1050" i="1" s="1"/>
  <c r="R1050" i="1" s="1"/>
  <c r="S1050" i="1" l="1"/>
  <c r="T1050" i="1" s="1"/>
  <c r="U1050" i="1"/>
  <c r="V1050" i="1" s="1"/>
  <c r="X1050" i="1" s="1"/>
  <c r="M1050" i="1"/>
  <c r="O1050" i="1"/>
  <c r="N1050" i="1" l="1"/>
  <c r="G1051" i="1" s="1"/>
  <c r="H1051" i="1" s="1"/>
  <c r="W1050" i="1"/>
  <c r="I1051" i="1" l="1"/>
  <c r="J1051" i="1"/>
  <c r="K1051" i="1" l="1"/>
  <c r="L1051" i="1"/>
  <c r="P1051" i="1" s="1"/>
  <c r="Q1051" i="1" s="1"/>
  <c r="R1051" i="1" s="1"/>
  <c r="U1051" i="1" l="1"/>
  <c r="V1051" i="1" s="1"/>
  <c r="X1051" i="1" s="1"/>
  <c r="S1051" i="1"/>
  <c r="T1051" i="1" s="1"/>
  <c r="M1051" i="1"/>
  <c r="O1051" i="1"/>
  <c r="N1051" i="1" l="1"/>
  <c r="G1052" i="1" s="1"/>
  <c r="H1052" i="1" s="1"/>
  <c r="W1051" i="1"/>
  <c r="J1052" i="1" l="1"/>
  <c r="I1052" i="1"/>
  <c r="K1052" i="1" l="1"/>
  <c r="L1052" i="1"/>
  <c r="P1052" i="1" s="1"/>
  <c r="Q1052" i="1" s="1"/>
  <c r="R1052" i="1" s="1"/>
  <c r="U1052" i="1" l="1"/>
  <c r="V1052" i="1" s="1"/>
  <c r="X1052" i="1" s="1"/>
  <c r="S1052" i="1"/>
  <c r="T1052" i="1" s="1"/>
  <c r="M1052" i="1"/>
  <c r="O1052" i="1"/>
  <c r="N1052" i="1" l="1"/>
  <c r="G1053" i="1" s="1"/>
  <c r="H1053" i="1" s="1"/>
  <c r="W1052" i="1"/>
  <c r="I1053" i="1" l="1"/>
  <c r="J1053" i="1"/>
  <c r="K1053" i="1" l="1"/>
  <c r="L1053" i="1"/>
  <c r="P1053" i="1" s="1"/>
  <c r="Q1053" i="1" s="1"/>
  <c r="R1053" i="1" s="1"/>
  <c r="S1053" i="1" l="1"/>
  <c r="T1053" i="1" s="1"/>
  <c r="U1053" i="1"/>
  <c r="V1053" i="1" s="1"/>
  <c r="X1053" i="1" s="1"/>
  <c r="M1053" i="1"/>
  <c r="O1053" i="1"/>
  <c r="N1053" i="1" l="1"/>
  <c r="G1054" i="1" s="1"/>
  <c r="H1054" i="1" s="1"/>
  <c r="W1053" i="1"/>
  <c r="J1054" i="1" l="1"/>
  <c r="I1054" i="1"/>
  <c r="K1054" i="1" l="1"/>
  <c r="L1054" i="1"/>
  <c r="P1054" i="1" s="1"/>
  <c r="Q1054" i="1" s="1"/>
  <c r="R1054" i="1" s="1"/>
  <c r="S1054" i="1" l="1"/>
  <c r="T1054" i="1" s="1"/>
  <c r="U1054" i="1"/>
  <c r="V1054" i="1" s="1"/>
  <c r="X1054" i="1" s="1"/>
  <c r="M1054" i="1"/>
  <c r="O1054" i="1"/>
  <c r="N1054" i="1" l="1"/>
  <c r="G1055" i="1" s="1"/>
  <c r="H1055" i="1" s="1"/>
  <c r="W1054" i="1"/>
  <c r="I1055" i="1" l="1"/>
  <c r="J1055" i="1"/>
  <c r="L1055" i="1" l="1"/>
  <c r="P1055" i="1" s="1"/>
  <c r="K1055" i="1"/>
  <c r="M1055" i="1" l="1"/>
  <c r="O1055" i="1"/>
  <c r="Q1055" i="1"/>
  <c r="R1055" i="1" s="1"/>
  <c r="U1055" i="1" l="1"/>
  <c r="V1055" i="1" s="1"/>
  <c r="X1055" i="1" s="1"/>
  <c r="S1055" i="1"/>
  <c r="T1055" i="1" s="1"/>
  <c r="N1055" i="1"/>
  <c r="G1056" i="1" s="1"/>
  <c r="H1056" i="1" s="1"/>
  <c r="W1055" i="1" l="1"/>
  <c r="I1056" i="1"/>
  <c r="J1056" i="1"/>
  <c r="L1056" i="1" l="1"/>
  <c r="P1056" i="1" s="1"/>
  <c r="Q1056" i="1" s="1"/>
  <c r="R1056" i="1" s="1"/>
  <c r="K1056" i="1"/>
  <c r="M1056" i="1" l="1"/>
  <c r="O1056" i="1"/>
  <c r="S1056" i="1"/>
  <c r="T1056" i="1" s="1"/>
  <c r="U1056" i="1"/>
  <c r="V1056" i="1" s="1"/>
  <c r="X1056" i="1" s="1"/>
  <c r="W1056" i="1" l="1"/>
  <c r="N1056" i="1"/>
  <c r="G1057" i="1" s="1"/>
  <c r="H1057" i="1" s="1"/>
  <c r="J1057" i="1" l="1"/>
  <c r="I1057" i="1"/>
  <c r="K1057" i="1" l="1"/>
  <c r="L1057" i="1"/>
  <c r="P1057" i="1" s="1"/>
  <c r="Q1057" i="1" s="1"/>
  <c r="R1057" i="1" s="1"/>
  <c r="S1057" i="1" l="1"/>
  <c r="T1057" i="1" s="1"/>
  <c r="U1057" i="1"/>
  <c r="V1057" i="1" s="1"/>
  <c r="X1057" i="1" s="1"/>
  <c r="M1057" i="1"/>
  <c r="O1057" i="1"/>
  <c r="N1057" i="1" l="1"/>
  <c r="G1058" i="1" s="1"/>
  <c r="H1058" i="1" s="1"/>
  <c r="W1057" i="1"/>
  <c r="J1058" i="1" l="1"/>
  <c r="I1058" i="1"/>
  <c r="K1058" i="1" l="1"/>
  <c r="L1058" i="1"/>
  <c r="P1058" i="1" s="1"/>
  <c r="Q1058" i="1" l="1"/>
  <c r="R1058" i="1" s="1"/>
  <c r="M1058" i="1"/>
  <c r="O1058" i="1"/>
  <c r="N1058" i="1" l="1"/>
  <c r="G1059" i="1" s="1"/>
  <c r="H1059" i="1" s="1"/>
  <c r="S1058" i="1"/>
  <c r="T1058" i="1" s="1"/>
  <c r="U1058" i="1"/>
  <c r="V1058" i="1" s="1"/>
  <c r="X1058" i="1" s="1"/>
  <c r="I1059" i="1" l="1"/>
  <c r="J1059" i="1"/>
  <c r="W1058" i="1"/>
  <c r="L1059" i="1" l="1"/>
  <c r="P1059" i="1" s="1"/>
  <c r="Q1059" i="1" s="1"/>
  <c r="R1059" i="1" s="1"/>
  <c r="K1059" i="1"/>
  <c r="U1059" i="1" l="1"/>
  <c r="V1059" i="1" s="1"/>
  <c r="X1059" i="1" s="1"/>
  <c r="S1059" i="1"/>
  <c r="T1059" i="1" s="1"/>
  <c r="M1059" i="1"/>
  <c r="O1059" i="1"/>
  <c r="N1059" i="1" l="1"/>
  <c r="G1060" i="1" s="1"/>
  <c r="H1060" i="1" s="1"/>
  <c r="W1059" i="1"/>
  <c r="I1060" i="1" l="1"/>
  <c r="J1060" i="1"/>
  <c r="K1060" i="1" l="1"/>
  <c r="L1060" i="1"/>
  <c r="P1060" i="1" s="1"/>
  <c r="Q1060" i="1" l="1"/>
  <c r="R1060" i="1" s="1"/>
  <c r="M1060" i="1"/>
  <c r="O1060" i="1"/>
  <c r="N1060" i="1" l="1"/>
  <c r="G1061" i="1" s="1"/>
  <c r="H1061" i="1" s="1"/>
  <c r="S1060" i="1"/>
  <c r="T1060" i="1" s="1"/>
  <c r="U1060" i="1"/>
  <c r="V1060" i="1" s="1"/>
  <c r="X1060" i="1" s="1"/>
  <c r="J1061" i="1" l="1"/>
  <c r="I1061" i="1"/>
  <c r="W1060" i="1"/>
  <c r="K1061" i="1" l="1"/>
  <c r="L1061" i="1"/>
  <c r="P1061" i="1" s="1"/>
  <c r="Q1061" i="1" s="1"/>
  <c r="R1061" i="1" s="1"/>
  <c r="S1061" i="1" l="1"/>
  <c r="T1061" i="1" s="1"/>
  <c r="U1061" i="1"/>
  <c r="V1061" i="1" s="1"/>
  <c r="X1061" i="1" s="1"/>
  <c r="M1061" i="1"/>
  <c r="O1061" i="1"/>
  <c r="N1061" i="1" l="1"/>
  <c r="G1062" i="1" s="1"/>
  <c r="H1062" i="1" s="1"/>
  <c r="W1061" i="1"/>
  <c r="I1062" i="1" l="1"/>
  <c r="J1062" i="1"/>
  <c r="L1062" i="1" l="1"/>
  <c r="P1062" i="1" s="1"/>
  <c r="Q1062" i="1" s="1"/>
  <c r="R1062" i="1" s="1"/>
  <c r="K1062" i="1"/>
  <c r="M1062" i="1" l="1"/>
  <c r="O1062" i="1"/>
  <c r="U1062" i="1"/>
  <c r="V1062" i="1" s="1"/>
  <c r="X1062" i="1" s="1"/>
  <c r="S1062" i="1"/>
  <c r="T1062" i="1" s="1"/>
  <c r="W1062" i="1" l="1"/>
  <c r="N1062" i="1"/>
  <c r="G1063" i="1" s="1"/>
  <c r="H1063" i="1" s="1"/>
  <c r="J1063" i="1" l="1"/>
  <c r="I1063" i="1"/>
  <c r="L1063" i="1" l="1"/>
  <c r="P1063" i="1" s="1"/>
  <c r="Q1063" i="1" s="1"/>
  <c r="R1063" i="1" s="1"/>
  <c r="K1063" i="1"/>
  <c r="M1063" i="1" l="1"/>
  <c r="O1063" i="1"/>
  <c r="U1063" i="1"/>
  <c r="V1063" i="1" s="1"/>
  <c r="X1063" i="1" s="1"/>
  <c r="S1063" i="1"/>
  <c r="T1063" i="1" s="1"/>
  <c r="W1063" i="1" l="1"/>
  <c r="N1063" i="1"/>
  <c r="G1064" i="1" s="1"/>
  <c r="H1064" i="1" s="1"/>
  <c r="J1064" i="1" l="1"/>
  <c r="I1064" i="1"/>
  <c r="K1064" i="1" l="1"/>
  <c r="L1064" i="1"/>
  <c r="P1064" i="1" s="1"/>
  <c r="Q1064" i="1" s="1"/>
  <c r="R1064" i="1" s="1"/>
  <c r="S1064" i="1" l="1"/>
  <c r="T1064" i="1" s="1"/>
  <c r="U1064" i="1"/>
  <c r="V1064" i="1" s="1"/>
  <c r="X1064" i="1" s="1"/>
  <c r="M1064" i="1"/>
  <c r="O1064" i="1"/>
  <c r="N1064" i="1" l="1"/>
  <c r="G1065" i="1" s="1"/>
  <c r="H1065" i="1" s="1"/>
  <c r="W1064" i="1"/>
  <c r="J1065" i="1" l="1"/>
  <c r="I1065" i="1"/>
  <c r="K1065" i="1" l="1"/>
  <c r="L1065" i="1"/>
  <c r="P1065" i="1" s="1"/>
  <c r="Q1065" i="1" s="1"/>
  <c r="R1065" i="1" s="1"/>
  <c r="U1065" i="1" l="1"/>
  <c r="V1065" i="1" s="1"/>
  <c r="X1065" i="1" s="1"/>
  <c r="S1065" i="1"/>
  <c r="T1065" i="1" s="1"/>
  <c r="M1065" i="1"/>
  <c r="O1065" i="1"/>
  <c r="N1065" i="1" l="1"/>
  <c r="G1066" i="1" s="1"/>
  <c r="H1066" i="1" s="1"/>
  <c r="W1065" i="1"/>
  <c r="I1066" i="1" l="1"/>
  <c r="J1066" i="1"/>
  <c r="L1066" i="1" l="1"/>
  <c r="P1066" i="1" s="1"/>
  <c r="Q1066" i="1" s="1"/>
  <c r="R1066" i="1" s="1"/>
  <c r="K1066" i="1"/>
  <c r="M1066" i="1" l="1"/>
  <c r="O1066" i="1"/>
  <c r="U1066" i="1"/>
  <c r="V1066" i="1" s="1"/>
  <c r="X1066" i="1" s="1"/>
  <c r="S1066" i="1"/>
  <c r="T1066" i="1" s="1"/>
  <c r="W1066" i="1" l="1"/>
  <c r="N1066" i="1"/>
  <c r="G1067" i="1" s="1"/>
  <c r="H1067" i="1" s="1"/>
  <c r="I1067" i="1" l="1"/>
  <c r="J1067" i="1"/>
  <c r="K1067" i="1" l="1"/>
  <c r="L1067" i="1"/>
  <c r="P1067" i="1" s="1"/>
  <c r="Q1067" i="1" s="1"/>
  <c r="R1067" i="1" s="1"/>
  <c r="U1067" i="1" l="1"/>
  <c r="V1067" i="1" s="1"/>
  <c r="X1067" i="1" s="1"/>
  <c r="S1067" i="1"/>
  <c r="T1067" i="1" s="1"/>
  <c r="M1067" i="1"/>
  <c r="O1067" i="1"/>
  <c r="N1067" i="1" l="1"/>
  <c r="G1068" i="1" s="1"/>
  <c r="H1068" i="1" s="1"/>
  <c r="W1067" i="1"/>
  <c r="I1068" i="1" l="1"/>
  <c r="J1068" i="1"/>
  <c r="L1068" i="1" l="1"/>
  <c r="P1068" i="1" s="1"/>
  <c r="Q1068" i="1" s="1"/>
  <c r="R1068" i="1" s="1"/>
  <c r="K1068" i="1"/>
  <c r="M1068" i="1" l="1"/>
  <c r="O1068" i="1"/>
  <c r="U1068" i="1"/>
  <c r="V1068" i="1" s="1"/>
  <c r="X1068" i="1" s="1"/>
  <c r="S1068" i="1"/>
  <c r="T1068" i="1" s="1"/>
  <c r="W1068" i="1" l="1"/>
  <c r="N1068" i="1"/>
  <c r="G1069" i="1" s="1"/>
  <c r="H1069" i="1" s="1"/>
  <c r="I1069" i="1" l="1"/>
  <c r="J1069" i="1"/>
  <c r="K1069" i="1" l="1"/>
  <c r="L1069" i="1"/>
  <c r="P1069" i="1" s="1"/>
  <c r="Q1069" i="1" s="1"/>
  <c r="R1069" i="1" s="1"/>
  <c r="U1069" i="1" l="1"/>
  <c r="V1069" i="1" s="1"/>
  <c r="X1069" i="1" s="1"/>
  <c r="S1069" i="1"/>
  <c r="T1069" i="1" s="1"/>
  <c r="M1069" i="1"/>
  <c r="O1069" i="1"/>
  <c r="N1069" i="1" l="1"/>
  <c r="G1070" i="1" s="1"/>
  <c r="H1070" i="1" s="1"/>
  <c r="W1069" i="1"/>
  <c r="J1070" i="1" l="1"/>
  <c r="I1070" i="1"/>
  <c r="L1070" i="1" l="1"/>
  <c r="P1070" i="1" s="1"/>
  <c r="K1070" i="1"/>
  <c r="M1070" i="1" l="1"/>
  <c r="O1070" i="1"/>
  <c r="Q1070" i="1"/>
  <c r="R1070" i="1" s="1"/>
  <c r="S1070" i="1" l="1"/>
  <c r="T1070" i="1" s="1"/>
  <c r="U1070" i="1"/>
  <c r="V1070" i="1" s="1"/>
  <c r="X1070" i="1" s="1"/>
  <c r="N1070" i="1"/>
  <c r="G1071" i="1" s="1"/>
  <c r="H1071" i="1" s="1"/>
  <c r="I1071" i="1" l="1"/>
  <c r="J1071" i="1"/>
  <c r="W1070" i="1"/>
  <c r="K1071" i="1" l="1"/>
  <c r="L1071" i="1"/>
  <c r="P1071" i="1" s="1"/>
  <c r="Q1071" i="1" l="1"/>
  <c r="R1071" i="1" s="1"/>
  <c r="M1071" i="1"/>
  <c r="O1071" i="1"/>
  <c r="N1071" i="1" l="1"/>
  <c r="G1072" i="1" s="1"/>
  <c r="H1072" i="1" s="1"/>
  <c r="S1071" i="1"/>
  <c r="T1071" i="1" s="1"/>
  <c r="U1071" i="1"/>
  <c r="V1071" i="1" s="1"/>
  <c r="X1071" i="1" s="1"/>
  <c r="W1071" i="1" l="1"/>
  <c r="J1072" i="1"/>
  <c r="I1072" i="1"/>
  <c r="L1072" i="1" l="1"/>
  <c r="P1072" i="1" s="1"/>
  <c r="Q1072" i="1" s="1"/>
  <c r="R1072" i="1" s="1"/>
  <c r="K1072" i="1"/>
  <c r="M1072" i="1" l="1"/>
  <c r="O1072" i="1"/>
  <c r="S1072" i="1"/>
  <c r="T1072" i="1" s="1"/>
  <c r="U1072" i="1"/>
  <c r="V1072" i="1" s="1"/>
  <c r="X1072" i="1" s="1"/>
  <c r="W1072" i="1" l="1"/>
  <c r="N1072" i="1"/>
  <c r="G1073" i="1" s="1"/>
  <c r="H1073" i="1" s="1"/>
  <c r="I1073" i="1" l="1"/>
  <c r="J1073" i="1"/>
  <c r="K1073" i="1" l="1"/>
  <c r="L1073" i="1"/>
  <c r="P1073" i="1" s="1"/>
  <c r="Q1073" i="1" s="1"/>
  <c r="R1073" i="1" s="1"/>
  <c r="S1073" i="1" l="1"/>
  <c r="T1073" i="1" s="1"/>
  <c r="U1073" i="1"/>
  <c r="V1073" i="1" s="1"/>
  <c r="X1073" i="1" s="1"/>
  <c r="M1073" i="1"/>
  <c r="O1073" i="1"/>
  <c r="N1073" i="1" l="1"/>
  <c r="G1074" i="1" s="1"/>
  <c r="H1074" i="1" s="1"/>
  <c r="W1073" i="1"/>
  <c r="I1074" i="1" l="1"/>
  <c r="J1074" i="1"/>
  <c r="L1074" i="1" l="1"/>
  <c r="P1074" i="1" s="1"/>
  <c r="K1074" i="1"/>
  <c r="M1074" i="1" l="1"/>
  <c r="O1074" i="1"/>
  <c r="Q1074" i="1"/>
  <c r="R1074" i="1" s="1"/>
  <c r="S1074" i="1" l="1"/>
  <c r="T1074" i="1" s="1"/>
  <c r="U1074" i="1"/>
  <c r="V1074" i="1" s="1"/>
  <c r="X1074" i="1" s="1"/>
  <c r="N1074" i="1"/>
  <c r="G1075" i="1" s="1"/>
  <c r="H1075" i="1" s="1"/>
  <c r="I1075" i="1" l="1"/>
  <c r="J1075" i="1"/>
  <c r="W1074" i="1"/>
  <c r="L1075" i="1" l="1"/>
  <c r="P1075" i="1" s="1"/>
  <c r="Q1075" i="1" s="1"/>
  <c r="R1075" i="1" s="1"/>
  <c r="K1075" i="1"/>
  <c r="M1075" i="1" l="1"/>
  <c r="O1075" i="1"/>
  <c r="U1075" i="1"/>
  <c r="V1075" i="1" s="1"/>
  <c r="X1075" i="1" s="1"/>
  <c r="S1075" i="1"/>
  <c r="T1075" i="1" s="1"/>
  <c r="W1075" i="1" l="1"/>
  <c r="N1075" i="1"/>
  <c r="G1076" i="1" s="1"/>
  <c r="H1076" i="1" s="1"/>
  <c r="I1076" i="1" l="1"/>
  <c r="J1076" i="1"/>
  <c r="K1076" i="1" l="1"/>
  <c r="L1076" i="1"/>
  <c r="P1076" i="1" s="1"/>
  <c r="Q1076" i="1" s="1"/>
  <c r="R1076" i="1" s="1"/>
  <c r="S1076" i="1" l="1"/>
  <c r="T1076" i="1" s="1"/>
  <c r="U1076" i="1"/>
  <c r="V1076" i="1" s="1"/>
  <c r="X1076" i="1" s="1"/>
  <c r="M1076" i="1"/>
  <c r="O1076" i="1"/>
  <c r="N1076" i="1" l="1"/>
  <c r="G1077" i="1" s="1"/>
  <c r="H1077" i="1" s="1"/>
  <c r="W1076" i="1"/>
  <c r="J1077" i="1" l="1"/>
  <c r="I1077" i="1"/>
  <c r="K1077" i="1" l="1"/>
  <c r="L1077" i="1"/>
  <c r="P1077" i="1" s="1"/>
  <c r="Q1077" i="1" l="1"/>
  <c r="R1077" i="1" s="1"/>
  <c r="M1077" i="1"/>
  <c r="O1077" i="1"/>
  <c r="N1077" i="1" l="1"/>
  <c r="G1078" i="1" s="1"/>
  <c r="H1078" i="1" s="1"/>
  <c r="S1077" i="1"/>
  <c r="T1077" i="1" s="1"/>
  <c r="U1077" i="1"/>
  <c r="V1077" i="1" s="1"/>
  <c r="X1077" i="1" s="1"/>
  <c r="W1077" i="1" l="1"/>
  <c r="J1078" i="1"/>
  <c r="I1078" i="1"/>
  <c r="K1078" i="1" l="1"/>
  <c r="L1078" i="1"/>
  <c r="P1078" i="1" s="1"/>
  <c r="Q1078" i="1" l="1"/>
  <c r="R1078" i="1" s="1"/>
  <c r="M1078" i="1"/>
  <c r="O1078" i="1"/>
  <c r="N1078" i="1" l="1"/>
  <c r="G1079" i="1" s="1"/>
  <c r="H1079" i="1" s="1"/>
  <c r="S1078" i="1"/>
  <c r="T1078" i="1" s="1"/>
  <c r="U1078" i="1"/>
  <c r="V1078" i="1" s="1"/>
  <c r="X1078" i="1" s="1"/>
  <c r="W1078" i="1" l="1"/>
  <c r="J1079" i="1"/>
  <c r="I1079" i="1"/>
  <c r="L1079" i="1" l="1"/>
  <c r="P1079" i="1" s="1"/>
  <c r="K1079" i="1"/>
  <c r="M1079" i="1" l="1"/>
  <c r="O1079" i="1"/>
  <c r="Q1079" i="1"/>
  <c r="R1079" i="1" s="1"/>
  <c r="S1079" i="1" l="1"/>
  <c r="T1079" i="1" s="1"/>
  <c r="U1079" i="1"/>
  <c r="V1079" i="1" s="1"/>
  <c r="X1079" i="1" s="1"/>
  <c r="N1079" i="1"/>
  <c r="G1080" i="1" s="1"/>
  <c r="H1080" i="1" s="1"/>
  <c r="I1080" i="1" l="1"/>
  <c r="J1080" i="1"/>
  <c r="W1079" i="1"/>
  <c r="L1080" i="1" l="1"/>
  <c r="P1080" i="1" s="1"/>
  <c r="Q1080" i="1" s="1"/>
  <c r="R1080" i="1" s="1"/>
  <c r="K1080" i="1"/>
  <c r="M1080" i="1" l="1"/>
  <c r="O1080" i="1"/>
  <c r="S1080" i="1"/>
  <c r="T1080" i="1" s="1"/>
  <c r="U1080" i="1"/>
  <c r="V1080" i="1" s="1"/>
  <c r="X1080" i="1" s="1"/>
  <c r="W1080" i="1" l="1"/>
  <c r="N1080" i="1"/>
  <c r="G1081" i="1" s="1"/>
  <c r="H1081" i="1" s="1"/>
  <c r="I1081" i="1" l="1"/>
  <c r="J1081" i="1"/>
  <c r="K1081" i="1" l="1"/>
  <c r="L1081" i="1"/>
  <c r="P1081" i="1" s="1"/>
  <c r="Q1081" i="1" l="1"/>
  <c r="R1081" i="1" s="1"/>
  <c r="M1081" i="1"/>
  <c r="O1081" i="1"/>
  <c r="N1081" i="1" l="1"/>
  <c r="G1082" i="1" s="1"/>
  <c r="H1082" i="1" s="1"/>
  <c r="U1081" i="1"/>
  <c r="V1081" i="1" s="1"/>
  <c r="X1081" i="1" s="1"/>
  <c r="S1081" i="1"/>
  <c r="T1081" i="1" s="1"/>
  <c r="J1082" i="1" l="1"/>
  <c r="I1082" i="1"/>
  <c r="W1081" i="1"/>
  <c r="L1082" i="1" l="1"/>
  <c r="P1082" i="1" s="1"/>
  <c r="Q1082" i="1" s="1"/>
  <c r="R1082" i="1" s="1"/>
  <c r="K1082" i="1"/>
  <c r="M1082" i="1" l="1"/>
  <c r="O1082" i="1"/>
  <c r="U1082" i="1"/>
  <c r="V1082" i="1" s="1"/>
  <c r="X1082" i="1" s="1"/>
  <c r="S1082" i="1"/>
  <c r="T1082" i="1" s="1"/>
  <c r="W1082" i="1" l="1"/>
  <c r="N1082" i="1"/>
  <c r="G1083" i="1" s="1"/>
  <c r="H1083" i="1" s="1"/>
  <c r="I1083" i="1" l="1"/>
  <c r="J1083" i="1"/>
  <c r="K1083" i="1" l="1"/>
  <c r="L1083" i="1"/>
  <c r="P1083" i="1" s="1"/>
  <c r="Q1083" i="1" s="1"/>
  <c r="R1083" i="1" s="1"/>
  <c r="U1083" i="1" l="1"/>
  <c r="V1083" i="1" s="1"/>
  <c r="X1083" i="1" s="1"/>
  <c r="S1083" i="1"/>
  <c r="T1083" i="1" s="1"/>
  <c r="M1083" i="1"/>
  <c r="O1083" i="1"/>
  <c r="N1083" i="1" l="1"/>
  <c r="G1084" i="1" s="1"/>
  <c r="H1084" i="1" s="1"/>
  <c r="W1083" i="1"/>
  <c r="J1084" i="1" l="1"/>
  <c r="I1084" i="1"/>
  <c r="L1084" i="1" l="1"/>
  <c r="P1084" i="1" s="1"/>
  <c r="Q1084" i="1" s="1"/>
  <c r="R1084" i="1" s="1"/>
  <c r="K1084" i="1"/>
  <c r="M1084" i="1" l="1"/>
  <c r="O1084" i="1"/>
  <c r="S1084" i="1"/>
  <c r="T1084" i="1" s="1"/>
  <c r="U1084" i="1"/>
  <c r="V1084" i="1" s="1"/>
  <c r="X1084" i="1" s="1"/>
  <c r="W1084" i="1" l="1"/>
  <c r="N1084" i="1"/>
  <c r="G1085" i="1" s="1"/>
  <c r="H1085" i="1" s="1"/>
  <c r="J1085" i="1" l="1"/>
  <c r="I1085" i="1"/>
  <c r="K1085" i="1" l="1"/>
  <c r="L1085" i="1"/>
  <c r="P1085" i="1" s="1"/>
  <c r="Q1085" i="1" s="1"/>
  <c r="R1085" i="1" s="1"/>
  <c r="S1085" i="1" l="1"/>
  <c r="T1085" i="1" s="1"/>
  <c r="U1085" i="1"/>
  <c r="V1085" i="1" s="1"/>
  <c r="X1085" i="1" s="1"/>
  <c r="M1085" i="1"/>
  <c r="O1085" i="1"/>
  <c r="N1085" i="1" l="1"/>
  <c r="G1086" i="1" s="1"/>
  <c r="H1086" i="1" s="1"/>
  <c r="W1085" i="1"/>
  <c r="J1086" i="1" l="1"/>
  <c r="I1086" i="1"/>
  <c r="L1086" i="1" l="1"/>
  <c r="P1086" i="1" s="1"/>
  <c r="Q1086" i="1" s="1"/>
  <c r="R1086" i="1" s="1"/>
  <c r="K1086" i="1"/>
  <c r="M1086" i="1" l="1"/>
  <c r="O1086" i="1"/>
  <c r="U1086" i="1"/>
  <c r="V1086" i="1" s="1"/>
  <c r="X1086" i="1" s="1"/>
  <c r="S1086" i="1"/>
  <c r="T1086" i="1" s="1"/>
  <c r="W1086" i="1" l="1"/>
  <c r="N1086" i="1"/>
  <c r="G1087" i="1" s="1"/>
  <c r="H1087" i="1" s="1"/>
  <c r="J1087" i="1" l="1"/>
  <c r="I1087" i="1"/>
  <c r="K1087" i="1" l="1"/>
  <c r="L1087" i="1"/>
  <c r="P1087" i="1" s="1"/>
  <c r="Q1087" i="1" s="1"/>
  <c r="R1087" i="1" s="1"/>
  <c r="U1087" i="1" l="1"/>
  <c r="V1087" i="1" s="1"/>
  <c r="X1087" i="1" s="1"/>
  <c r="S1087" i="1"/>
  <c r="T1087" i="1" s="1"/>
  <c r="M1087" i="1"/>
  <c r="O1087" i="1"/>
  <c r="N1087" i="1" l="1"/>
  <c r="G1088" i="1" s="1"/>
  <c r="H1088" i="1" s="1"/>
  <c r="W1087" i="1"/>
  <c r="I1088" i="1" l="1"/>
  <c r="J1088" i="1"/>
  <c r="L1088" i="1" l="1"/>
  <c r="P1088" i="1" s="1"/>
  <c r="Q1088" i="1" s="1"/>
  <c r="R1088" i="1" s="1"/>
  <c r="K1088" i="1"/>
  <c r="M1088" i="1" l="1"/>
  <c r="O1088" i="1"/>
  <c r="U1088" i="1"/>
  <c r="V1088" i="1" s="1"/>
  <c r="X1088" i="1" s="1"/>
  <c r="S1088" i="1"/>
  <c r="T1088" i="1" s="1"/>
  <c r="W1088" i="1" l="1"/>
  <c r="N1088" i="1"/>
  <c r="G1089" i="1" s="1"/>
  <c r="H1089" i="1" s="1"/>
  <c r="J1089" i="1" l="1"/>
  <c r="I1089" i="1"/>
  <c r="K1089" i="1" l="1"/>
  <c r="L1089" i="1"/>
  <c r="P1089" i="1" s="1"/>
  <c r="Q1089" i="1" s="1"/>
  <c r="R1089" i="1" s="1"/>
  <c r="S1089" i="1" l="1"/>
  <c r="T1089" i="1" s="1"/>
  <c r="U1089" i="1"/>
  <c r="V1089" i="1" s="1"/>
  <c r="X1089" i="1" s="1"/>
  <c r="M1089" i="1"/>
  <c r="O1089" i="1"/>
  <c r="N1089" i="1" l="1"/>
  <c r="G1090" i="1" s="1"/>
  <c r="H1090" i="1" s="1"/>
  <c r="W1089" i="1"/>
  <c r="J1090" i="1" l="1"/>
  <c r="I1090" i="1"/>
  <c r="L1090" i="1" l="1"/>
  <c r="P1090" i="1" s="1"/>
  <c r="K1090" i="1"/>
  <c r="M1090" i="1" l="1"/>
  <c r="O1090" i="1"/>
  <c r="Q1090" i="1"/>
  <c r="R1090" i="1" s="1"/>
  <c r="S1090" i="1" l="1"/>
  <c r="T1090" i="1" s="1"/>
  <c r="U1090" i="1"/>
  <c r="V1090" i="1" s="1"/>
  <c r="X1090" i="1" s="1"/>
  <c r="N1090" i="1"/>
  <c r="G1091" i="1" s="1"/>
  <c r="H1091" i="1" s="1"/>
  <c r="I1091" i="1" l="1"/>
  <c r="J1091" i="1"/>
  <c r="W1090" i="1"/>
  <c r="K1091" i="1" l="1"/>
  <c r="L1091" i="1"/>
  <c r="P1091" i="1" s="1"/>
  <c r="Q1091" i="1" s="1"/>
  <c r="R1091" i="1" s="1"/>
  <c r="U1091" i="1" l="1"/>
  <c r="V1091" i="1" s="1"/>
  <c r="X1091" i="1" s="1"/>
  <c r="S1091" i="1"/>
  <c r="T1091" i="1" s="1"/>
  <c r="M1091" i="1"/>
  <c r="O1091" i="1"/>
  <c r="N1091" i="1" l="1"/>
  <c r="G1092" i="1" s="1"/>
  <c r="H1092" i="1" s="1"/>
  <c r="W1091" i="1"/>
  <c r="J1092" i="1" l="1"/>
  <c r="I1092" i="1"/>
  <c r="K1092" i="1" l="1"/>
  <c r="L1092" i="1"/>
  <c r="P1092" i="1" s="1"/>
  <c r="Q1092" i="1" s="1"/>
  <c r="R1092" i="1" s="1"/>
  <c r="S1092" i="1" l="1"/>
  <c r="T1092" i="1" s="1"/>
  <c r="U1092" i="1"/>
  <c r="V1092" i="1" s="1"/>
  <c r="X1092" i="1" s="1"/>
  <c r="M1092" i="1"/>
  <c r="O1092" i="1"/>
  <c r="N1092" i="1" l="1"/>
  <c r="G1093" i="1" s="1"/>
  <c r="H1093" i="1" s="1"/>
  <c r="W1092" i="1"/>
  <c r="I1093" i="1" l="1"/>
  <c r="J1093" i="1"/>
  <c r="L1093" i="1" l="1"/>
  <c r="P1093" i="1" s="1"/>
  <c r="Q1093" i="1" s="1"/>
  <c r="R1093" i="1" s="1"/>
  <c r="K1093" i="1"/>
  <c r="M1093" i="1" l="1"/>
  <c r="O1093" i="1"/>
  <c r="U1093" i="1"/>
  <c r="V1093" i="1" s="1"/>
  <c r="X1093" i="1" s="1"/>
  <c r="S1093" i="1"/>
  <c r="T1093" i="1" s="1"/>
  <c r="W1093" i="1" l="1"/>
  <c r="N1093" i="1"/>
  <c r="G1094" i="1" s="1"/>
  <c r="H1094" i="1" s="1"/>
  <c r="I1094" i="1" l="1"/>
  <c r="J1094" i="1"/>
  <c r="L1094" i="1" l="1"/>
  <c r="P1094" i="1" s="1"/>
  <c r="K1094" i="1"/>
  <c r="M1094" i="1" l="1"/>
  <c r="O1094" i="1"/>
  <c r="Q1094" i="1"/>
  <c r="R1094" i="1" s="1"/>
  <c r="U1094" i="1" l="1"/>
  <c r="V1094" i="1" s="1"/>
  <c r="X1094" i="1" s="1"/>
  <c r="S1094" i="1"/>
  <c r="T1094" i="1" s="1"/>
  <c r="N1094" i="1"/>
  <c r="G1095" i="1" s="1"/>
  <c r="H1095" i="1" s="1"/>
  <c r="J1095" i="1" l="1"/>
  <c r="I1095" i="1"/>
  <c r="W1094" i="1"/>
  <c r="L1095" i="1" l="1"/>
  <c r="P1095" i="1" s="1"/>
  <c r="Q1095" i="1" s="1"/>
  <c r="R1095" i="1" s="1"/>
  <c r="K1095" i="1"/>
  <c r="M1095" i="1" l="1"/>
  <c r="O1095" i="1"/>
  <c r="U1095" i="1"/>
  <c r="V1095" i="1" s="1"/>
  <c r="X1095" i="1" s="1"/>
  <c r="S1095" i="1"/>
  <c r="T1095" i="1" s="1"/>
  <c r="W1095" i="1" l="1"/>
  <c r="N1095" i="1"/>
  <c r="G1096" i="1" s="1"/>
  <c r="H1096" i="1" s="1"/>
  <c r="I1096" i="1" l="1"/>
  <c r="J1096" i="1"/>
  <c r="L1096" i="1" l="1"/>
  <c r="P1096" i="1" s="1"/>
  <c r="Q1096" i="1" s="1"/>
  <c r="R1096" i="1" s="1"/>
  <c r="K1096" i="1"/>
  <c r="M1096" i="1" l="1"/>
  <c r="O1096" i="1"/>
  <c r="U1096" i="1"/>
  <c r="V1096" i="1" s="1"/>
  <c r="X1096" i="1" s="1"/>
  <c r="S1096" i="1"/>
  <c r="T1096" i="1" s="1"/>
  <c r="W1096" i="1" l="1"/>
  <c r="N1096" i="1"/>
  <c r="G1097" i="1" s="1"/>
  <c r="H1097" i="1" s="1"/>
  <c r="I1097" i="1" l="1"/>
  <c r="J1097" i="1"/>
  <c r="K1097" i="1" l="1"/>
  <c r="L1097" i="1"/>
  <c r="P1097" i="1" s="1"/>
  <c r="Q1097" i="1" s="1"/>
  <c r="R1097" i="1" s="1"/>
  <c r="S1097" i="1" l="1"/>
  <c r="T1097" i="1" s="1"/>
  <c r="U1097" i="1"/>
  <c r="V1097" i="1" s="1"/>
  <c r="X1097" i="1" s="1"/>
  <c r="M1097" i="1"/>
  <c r="O1097" i="1"/>
  <c r="N1097" i="1" l="1"/>
  <c r="G1098" i="1" s="1"/>
  <c r="H1098" i="1" s="1"/>
  <c r="W1097" i="1"/>
  <c r="I1098" i="1" l="1"/>
  <c r="J1098" i="1"/>
  <c r="L1098" i="1" l="1"/>
  <c r="P1098" i="1" s="1"/>
  <c r="K1098" i="1"/>
  <c r="M1098" i="1" l="1"/>
  <c r="O1098" i="1"/>
  <c r="Q1098" i="1"/>
  <c r="R1098" i="1" s="1"/>
  <c r="U1098" i="1" l="1"/>
  <c r="V1098" i="1" s="1"/>
  <c r="X1098" i="1" s="1"/>
  <c r="S1098" i="1"/>
  <c r="T1098" i="1" s="1"/>
  <c r="N1098" i="1"/>
  <c r="G1099" i="1" s="1"/>
  <c r="H1099" i="1" s="1"/>
  <c r="W1098" i="1" l="1"/>
  <c r="I1099" i="1"/>
  <c r="J1099" i="1"/>
  <c r="L1099" i="1" l="1"/>
  <c r="P1099" i="1" s="1"/>
  <c r="K1099" i="1"/>
  <c r="M1099" i="1" l="1"/>
  <c r="O1099" i="1"/>
  <c r="Q1099" i="1"/>
  <c r="R1099" i="1" s="1"/>
  <c r="U1099" i="1" l="1"/>
  <c r="V1099" i="1" s="1"/>
  <c r="X1099" i="1" s="1"/>
  <c r="S1099" i="1"/>
  <c r="T1099" i="1" s="1"/>
  <c r="N1099" i="1"/>
  <c r="G1100" i="1" s="1"/>
  <c r="H1100" i="1" s="1"/>
  <c r="W1099" i="1" l="1"/>
  <c r="J1100" i="1"/>
  <c r="I1100" i="1"/>
  <c r="L1100" i="1" l="1"/>
  <c r="P1100" i="1" s="1"/>
  <c r="K1100" i="1"/>
  <c r="M1100" i="1" l="1"/>
  <c r="O1100" i="1"/>
  <c r="Q1100" i="1"/>
  <c r="R1100" i="1" s="1"/>
  <c r="S1100" i="1" l="1"/>
  <c r="T1100" i="1" s="1"/>
  <c r="U1100" i="1"/>
  <c r="V1100" i="1" s="1"/>
  <c r="X1100" i="1" s="1"/>
  <c r="N1100" i="1"/>
  <c r="G1101" i="1" s="1"/>
  <c r="H1101" i="1" s="1"/>
  <c r="I1101" i="1" l="1"/>
  <c r="J1101" i="1"/>
  <c r="W1100" i="1"/>
  <c r="K1101" i="1" l="1"/>
  <c r="L1101" i="1"/>
  <c r="P1101" i="1" s="1"/>
  <c r="Q1101" i="1" s="1"/>
  <c r="R1101" i="1" s="1"/>
  <c r="S1101" i="1" l="1"/>
  <c r="T1101" i="1" s="1"/>
  <c r="U1101" i="1"/>
  <c r="V1101" i="1" s="1"/>
  <c r="X1101" i="1" s="1"/>
  <c r="M1101" i="1"/>
  <c r="O1101" i="1"/>
  <c r="N1101" i="1" l="1"/>
  <c r="G1102" i="1" s="1"/>
  <c r="H1102" i="1" s="1"/>
  <c r="W1101" i="1"/>
  <c r="J1102" i="1" l="1"/>
  <c r="I1102" i="1"/>
  <c r="L1102" i="1" l="1"/>
  <c r="P1102" i="1" s="1"/>
  <c r="Q1102" i="1" s="1"/>
  <c r="R1102" i="1" s="1"/>
  <c r="K1102" i="1"/>
  <c r="M1102" i="1" l="1"/>
  <c r="O1102" i="1"/>
  <c r="S1102" i="1"/>
  <c r="T1102" i="1" s="1"/>
  <c r="U1102" i="1"/>
  <c r="V1102" i="1" s="1"/>
  <c r="X1102" i="1" s="1"/>
  <c r="W1102" i="1" l="1"/>
  <c r="N1102" i="1"/>
  <c r="G1103" i="1" s="1"/>
  <c r="H1103" i="1" s="1"/>
  <c r="I1103" i="1" l="1"/>
  <c r="J1103" i="1"/>
  <c r="K1103" i="1" l="1"/>
  <c r="L1103" i="1"/>
  <c r="P1103" i="1" s="1"/>
  <c r="Q1103" i="1" l="1"/>
  <c r="R1103" i="1" s="1"/>
  <c r="M1103" i="1"/>
  <c r="O1103" i="1"/>
  <c r="N1103" i="1" l="1"/>
  <c r="G1104" i="1" s="1"/>
  <c r="H1104" i="1" s="1"/>
  <c r="S1103" i="1"/>
  <c r="T1103" i="1" s="1"/>
  <c r="U1103" i="1"/>
  <c r="V1103" i="1" s="1"/>
  <c r="X1103" i="1" s="1"/>
  <c r="W1103" i="1" l="1"/>
  <c r="J1104" i="1"/>
  <c r="I1104" i="1"/>
  <c r="K1104" i="1" l="1"/>
  <c r="L1104" i="1"/>
  <c r="P1104" i="1" s="1"/>
  <c r="Q1104" i="1" l="1"/>
  <c r="R1104" i="1" s="1"/>
  <c r="M1104" i="1"/>
  <c r="O1104" i="1"/>
  <c r="N1104" i="1" l="1"/>
  <c r="G1105" i="1" s="1"/>
  <c r="H1105" i="1" s="1"/>
  <c r="S1104" i="1"/>
  <c r="T1104" i="1" s="1"/>
  <c r="U1104" i="1"/>
  <c r="V1104" i="1" s="1"/>
  <c r="X1104" i="1" s="1"/>
  <c r="W1104" i="1" l="1"/>
  <c r="I1105" i="1"/>
  <c r="J1105" i="1"/>
  <c r="L1105" i="1" l="1"/>
  <c r="P1105" i="1" s="1"/>
  <c r="K1105" i="1"/>
  <c r="M1105" i="1" l="1"/>
  <c r="O1105" i="1"/>
  <c r="Q1105" i="1"/>
  <c r="R1105" i="1" s="1"/>
  <c r="S1105" i="1" l="1"/>
  <c r="T1105" i="1" s="1"/>
  <c r="U1105" i="1"/>
  <c r="V1105" i="1" s="1"/>
  <c r="X1105" i="1" s="1"/>
  <c r="N1105" i="1"/>
  <c r="G1106" i="1" s="1"/>
  <c r="H1106" i="1" s="1"/>
  <c r="I1106" i="1" l="1"/>
  <c r="J1106" i="1"/>
  <c r="W1105" i="1"/>
  <c r="L1106" i="1" l="1"/>
  <c r="P1106" i="1" s="1"/>
  <c r="Q1106" i="1" s="1"/>
  <c r="R1106" i="1" s="1"/>
  <c r="K1106" i="1"/>
  <c r="M1106" i="1" l="1"/>
  <c r="O1106" i="1"/>
  <c r="U1106" i="1"/>
  <c r="V1106" i="1" s="1"/>
  <c r="X1106" i="1" s="1"/>
  <c r="S1106" i="1"/>
  <c r="T1106" i="1" s="1"/>
  <c r="W1106" i="1" l="1"/>
  <c r="N1106" i="1"/>
  <c r="G1107" i="1" s="1"/>
  <c r="H1107" i="1" s="1"/>
  <c r="I1107" i="1" l="1"/>
  <c r="J1107" i="1"/>
  <c r="L1107" i="1" l="1"/>
  <c r="P1107" i="1" s="1"/>
  <c r="K1107" i="1"/>
  <c r="M1107" i="1" l="1"/>
  <c r="O1107" i="1"/>
  <c r="Q1107" i="1"/>
  <c r="R1107" i="1" s="1"/>
  <c r="U1107" i="1" l="1"/>
  <c r="V1107" i="1" s="1"/>
  <c r="X1107" i="1" s="1"/>
  <c r="S1107" i="1"/>
  <c r="T1107" i="1" s="1"/>
  <c r="N1107" i="1"/>
  <c r="G1108" i="1" s="1"/>
  <c r="H1108" i="1" s="1"/>
  <c r="J1108" i="1" l="1"/>
  <c r="I1108" i="1"/>
  <c r="W1107" i="1"/>
  <c r="L1108" i="1" l="1"/>
  <c r="P1108" i="1" s="1"/>
  <c r="K1108" i="1"/>
  <c r="M1108" i="1" l="1"/>
  <c r="O1108" i="1"/>
  <c r="Q1108" i="1"/>
  <c r="R1108" i="1" s="1"/>
  <c r="S1108" i="1" l="1"/>
  <c r="T1108" i="1" s="1"/>
  <c r="U1108" i="1"/>
  <c r="V1108" i="1" s="1"/>
  <c r="X1108" i="1" s="1"/>
  <c r="N1108" i="1"/>
  <c r="G1109" i="1" s="1"/>
  <c r="H1109" i="1" s="1"/>
  <c r="I1109" i="1" l="1"/>
  <c r="J1109" i="1"/>
  <c r="W1108" i="1"/>
  <c r="L1109" i="1" l="1"/>
  <c r="P1109" i="1" s="1"/>
  <c r="K1109" i="1"/>
  <c r="M1109" i="1" l="1"/>
  <c r="O1109" i="1"/>
  <c r="Q1109" i="1"/>
  <c r="R1109" i="1" s="1"/>
  <c r="S1109" i="1" l="1"/>
  <c r="T1109" i="1" s="1"/>
  <c r="U1109" i="1"/>
  <c r="V1109" i="1" s="1"/>
  <c r="X1109" i="1" s="1"/>
  <c r="N1109" i="1"/>
  <c r="G1110" i="1" s="1"/>
  <c r="H1110" i="1" s="1"/>
  <c r="J1110" i="1" l="1"/>
  <c r="I1110" i="1"/>
  <c r="W1109" i="1"/>
  <c r="L1110" i="1" l="1"/>
  <c r="P1110" i="1" s="1"/>
  <c r="Q1110" i="1" s="1"/>
  <c r="R1110" i="1" s="1"/>
  <c r="K1110" i="1"/>
  <c r="M1110" i="1" l="1"/>
  <c r="O1110" i="1"/>
  <c r="U1110" i="1"/>
  <c r="V1110" i="1" s="1"/>
  <c r="X1110" i="1" s="1"/>
  <c r="S1110" i="1"/>
  <c r="T1110" i="1" s="1"/>
  <c r="W1110" i="1" l="1"/>
  <c r="N1110" i="1"/>
  <c r="G1111" i="1" s="1"/>
  <c r="H1111" i="1" s="1"/>
  <c r="I1111" i="1" l="1"/>
  <c r="J1111" i="1"/>
  <c r="K1111" i="1" l="1"/>
  <c r="L1111" i="1"/>
  <c r="P1111" i="1" s="1"/>
  <c r="Q1111" i="1" s="1"/>
  <c r="R1111" i="1" s="1"/>
  <c r="U1111" i="1" l="1"/>
  <c r="V1111" i="1" s="1"/>
  <c r="X1111" i="1" s="1"/>
  <c r="S1111" i="1"/>
  <c r="T1111" i="1" s="1"/>
  <c r="M1111" i="1"/>
  <c r="O1111" i="1"/>
  <c r="N1111" i="1" l="1"/>
  <c r="G1112" i="1" s="1"/>
  <c r="H1112" i="1" s="1"/>
  <c r="W1111" i="1"/>
  <c r="I1112" i="1" l="1"/>
  <c r="J1112" i="1"/>
  <c r="L1112" i="1" l="1"/>
  <c r="P1112" i="1" s="1"/>
  <c r="Q1112" i="1" s="1"/>
  <c r="R1112" i="1" s="1"/>
  <c r="K1112" i="1"/>
  <c r="M1112" i="1" l="1"/>
  <c r="O1112" i="1"/>
  <c r="U1112" i="1"/>
  <c r="V1112" i="1" s="1"/>
  <c r="X1112" i="1" s="1"/>
  <c r="S1112" i="1"/>
  <c r="T1112" i="1" s="1"/>
  <c r="W1112" i="1" l="1"/>
  <c r="N1112" i="1"/>
  <c r="G1113" i="1" s="1"/>
  <c r="H1113" i="1" s="1"/>
  <c r="I1113" i="1" l="1"/>
  <c r="J1113" i="1"/>
  <c r="K1113" i="1" l="1"/>
  <c r="L1113" i="1"/>
  <c r="P1113" i="1" s="1"/>
  <c r="Q1113" i="1" l="1"/>
  <c r="R1113" i="1" s="1"/>
  <c r="M1113" i="1"/>
  <c r="O1113" i="1"/>
  <c r="N1113" i="1" l="1"/>
  <c r="G1114" i="1" s="1"/>
  <c r="H1114" i="1" s="1"/>
  <c r="U1113" i="1"/>
  <c r="V1113" i="1" s="1"/>
  <c r="X1113" i="1" s="1"/>
  <c r="S1113" i="1"/>
  <c r="T1113" i="1" s="1"/>
  <c r="J1114" i="1" l="1"/>
  <c r="I1114" i="1"/>
  <c r="W1113" i="1"/>
  <c r="L1114" i="1" l="1"/>
  <c r="P1114" i="1" s="1"/>
  <c r="K1114" i="1"/>
  <c r="M1114" i="1" l="1"/>
  <c r="O1114" i="1"/>
  <c r="Q1114" i="1"/>
  <c r="R1114" i="1" s="1"/>
  <c r="S1114" i="1" l="1"/>
  <c r="T1114" i="1" s="1"/>
  <c r="U1114" i="1"/>
  <c r="V1114" i="1" s="1"/>
  <c r="X1114" i="1" s="1"/>
  <c r="N1114" i="1"/>
  <c r="G1115" i="1" s="1"/>
  <c r="H1115" i="1" s="1"/>
  <c r="I1115" i="1" l="1"/>
  <c r="J1115" i="1"/>
  <c r="W1114" i="1"/>
  <c r="K1115" i="1" l="1"/>
  <c r="L1115" i="1"/>
  <c r="P1115" i="1" s="1"/>
  <c r="Q1115" i="1" s="1"/>
  <c r="R1115" i="1" s="1"/>
  <c r="S1115" i="1" l="1"/>
  <c r="T1115" i="1" s="1"/>
  <c r="U1115" i="1"/>
  <c r="V1115" i="1" s="1"/>
  <c r="X1115" i="1" s="1"/>
  <c r="M1115" i="1"/>
  <c r="O1115" i="1"/>
  <c r="N1115" i="1" l="1"/>
  <c r="G1116" i="1" s="1"/>
  <c r="H1116" i="1" s="1"/>
  <c r="W1115" i="1"/>
  <c r="I1116" i="1" l="1"/>
  <c r="J1116" i="1"/>
  <c r="L1116" i="1" l="1"/>
  <c r="P1116" i="1" s="1"/>
  <c r="K1116" i="1"/>
  <c r="M1116" i="1" l="1"/>
  <c r="O1116" i="1"/>
  <c r="Q1116" i="1"/>
  <c r="R1116" i="1" s="1"/>
  <c r="U1116" i="1" l="1"/>
  <c r="V1116" i="1" s="1"/>
  <c r="X1116" i="1" s="1"/>
  <c r="S1116" i="1"/>
  <c r="T1116" i="1" s="1"/>
  <c r="N1116" i="1"/>
  <c r="G1117" i="1" s="1"/>
  <c r="H1117" i="1" s="1"/>
  <c r="I1117" i="1" l="1"/>
  <c r="J1117" i="1"/>
  <c r="W1116" i="1"/>
  <c r="K1117" i="1" l="1"/>
  <c r="L1117" i="1"/>
  <c r="P1117" i="1" s="1"/>
  <c r="Q1117" i="1" l="1"/>
  <c r="R1117" i="1" s="1"/>
  <c r="M1117" i="1"/>
  <c r="O1117" i="1"/>
  <c r="N1117" i="1" l="1"/>
  <c r="G1118" i="1" s="1"/>
  <c r="H1118" i="1" s="1"/>
  <c r="S1117" i="1"/>
  <c r="T1117" i="1" s="1"/>
  <c r="U1117" i="1"/>
  <c r="V1117" i="1" s="1"/>
  <c r="X1117" i="1" s="1"/>
  <c r="W1117" i="1" l="1"/>
  <c r="J1118" i="1"/>
  <c r="I1118" i="1"/>
  <c r="K1118" i="1" l="1"/>
  <c r="L1118" i="1"/>
  <c r="P1118" i="1" s="1"/>
  <c r="Q1118" i="1" l="1"/>
  <c r="R1118" i="1" s="1"/>
  <c r="M1118" i="1"/>
  <c r="O1118" i="1"/>
  <c r="N1118" i="1" l="1"/>
  <c r="G1119" i="1" s="1"/>
  <c r="H1119" i="1" s="1"/>
  <c r="S1118" i="1"/>
  <c r="T1118" i="1" s="1"/>
  <c r="U1118" i="1"/>
  <c r="V1118" i="1" s="1"/>
  <c r="X1118" i="1" s="1"/>
  <c r="J1119" i="1" l="1"/>
  <c r="I1119" i="1"/>
  <c r="W1118" i="1"/>
  <c r="K1119" i="1" l="1"/>
  <c r="L1119" i="1"/>
  <c r="P1119" i="1" s="1"/>
  <c r="Q1119" i="1" s="1"/>
  <c r="R1119" i="1" s="1"/>
  <c r="U1119" i="1" l="1"/>
  <c r="V1119" i="1" s="1"/>
  <c r="X1119" i="1" s="1"/>
  <c r="S1119" i="1"/>
  <c r="T1119" i="1" s="1"/>
  <c r="M1119" i="1"/>
  <c r="O1119" i="1"/>
  <c r="N1119" i="1" l="1"/>
  <c r="G1120" i="1" s="1"/>
  <c r="H1120" i="1" s="1"/>
  <c r="W1119" i="1"/>
  <c r="J1120" i="1" l="1"/>
  <c r="I1120" i="1"/>
  <c r="K1120" i="1" l="1"/>
  <c r="L1120" i="1"/>
  <c r="P1120" i="1" s="1"/>
  <c r="Q1120" i="1" s="1"/>
  <c r="R1120" i="1" s="1"/>
  <c r="S1120" i="1" l="1"/>
  <c r="T1120" i="1" s="1"/>
  <c r="U1120" i="1"/>
  <c r="V1120" i="1" s="1"/>
  <c r="X1120" i="1" s="1"/>
  <c r="M1120" i="1"/>
  <c r="O1120" i="1"/>
  <c r="N1120" i="1" l="1"/>
  <c r="G1121" i="1" s="1"/>
  <c r="H1121" i="1" s="1"/>
  <c r="W1120" i="1"/>
  <c r="J1121" i="1" l="1"/>
  <c r="I1121" i="1"/>
  <c r="L1121" i="1" l="1"/>
  <c r="P1121" i="1" s="1"/>
  <c r="Q1121" i="1" s="1"/>
  <c r="R1121" i="1" s="1"/>
  <c r="K1121" i="1"/>
  <c r="M1121" i="1" l="1"/>
  <c r="O1121" i="1"/>
  <c r="U1121" i="1"/>
  <c r="V1121" i="1" s="1"/>
  <c r="X1121" i="1" s="1"/>
  <c r="S1121" i="1"/>
  <c r="T1121" i="1" s="1"/>
  <c r="W1121" i="1" l="1"/>
  <c r="N1121" i="1"/>
  <c r="G1122" i="1" s="1"/>
  <c r="H1122" i="1" s="1"/>
  <c r="J1122" i="1" l="1"/>
  <c r="I1122" i="1"/>
  <c r="L1122" i="1" l="1"/>
  <c r="P1122" i="1" s="1"/>
  <c r="K1122" i="1"/>
  <c r="M1122" i="1" l="1"/>
  <c r="O1122" i="1"/>
  <c r="Q1122" i="1"/>
  <c r="R1122" i="1" s="1"/>
  <c r="S1122" i="1" l="1"/>
  <c r="T1122" i="1" s="1"/>
  <c r="U1122" i="1"/>
  <c r="V1122" i="1" s="1"/>
  <c r="X1122" i="1" s="1"/>
  <c r="N1122" i="1"/>
  <c r="G1123" i="1" s="1"/>
  <c r="H1123" i="1" s="1"/>
  <c r="W1122" i="1" l="1"/>
  <c r="I1123" i="1"/>
  <c r="J1123" i="1"/>
  <c r="K1123" i="1" l="1"/>
  <c r="L1123" i="1"/>
  <c r="P1123" i="1" s="1"/>
  <c r="Q1123" i="1" s="1"/>
  <c r="R1123" i="1" s="1"/>
  <c r="S1123" i="1" l="1"/>
  <c r="T1123" i="1" s="1"/>
  <c r="U1123" i="1"/>
  <c r="V1123" i="1" s="1"/>
  <c r="X1123" i="1" s="1"/>
  <c r="M1123" i="1"/>
  <c r="O1123" i="1"/>
  <c r="N1123" i="1" l="1"/>
  <c r="G1124" i="1" s="1"/>
  <c r="H1124" i="1" s="1"/>
  <c r="W1123" i="1"/>
  <c r="I1124" i="1" l="1"/>
  <c r="J1124" i="1"/>
  <c r="L1124" i="1" l="1"/>
  <c r="P1124" i="1" s="1"/>
  <c r="Q1124" i="1" s="1"/>
  <c r="R1124" i="1" s="1"/>
  <c r="K1124" i="1"/>
  <c r="M1124" i="1" l="1"/>
  <c r="O1124" i="1"/>
  <c r="U1124" i="1"/>
  <c r="V1124" i="1" s="1"/>
  <c r="X1124" i="1" s="1"/>
  <c r="S1124" i="1"/>
  <c r="T1124" i="1" s="1"/>
  <c r="W1124" i="1" l="1"/>
  <c r="N1124" i="1"/>
  <c r="G1125" i="1" s="1"/>
  <c r="H1125" i="1" s="1"/>
  <c r="I1125" i="1" l="1"/>
  <c r="J1125" i="1"/>
  <c r="L1125" i="1" l="1"/>
  <c r="P1125" i="1" s="1"/>
  <c r="Q1125" i="1" s="1"/>
  <c r="R1125" i="1" s="1"/>
  <c r="K1125" i="1"/>
  <c r="M1125" i="1" l="1"/>
  <c r="O1125" i="1"/>
  <c r="U1125" i="1"/>
  <c r="V1125" i="1" s="1"/>
  <c r="X1125" i="1" s="1"/>
  <c r="S1125" i="1"/>
  <c r="T1125" i="1" s="1"/>
  <c r="W1125" i="1" l="1"/>
  <c r="N1125" i="1"/>
  <c r="G1126" i="1" s="1"/>
  <c r="H1126" i="1" s="1"/>
  <c r="I1126" i="1" l="1"/>
  <c r="J1126" i="1"/>
  <c r="K1126" i="1" l="1"/>
  <c r="L1126" i="1"/>
  <c r="P1126" i="1" s="1"/>
  <c r="Q1126" i="1" s="1"/>
  <c r="R1126" i="1" s="1"/>
  <c r="S1126" i="1" l="1"/>
  <c r="T1126" i="1" s="1"/>
  <c r="U1126" i="1"/>
  <c r="V1126" i="1" s="1"/>
  <c r="X1126" i="1" s="1"/>
  <c r="M1126" i="1"/>
  <c r="O1126" i="1"/>
  <c r="N1126" i="1" l="1"/>
  <c r="G1127" i="1" s="1"/>
  <c r="H1127" i="1" s="1"/>
  <c r="W1126" i="1"/>
  <c r="I1127" i="1" l="1"/>
  <c r="J1127" i="1"/>
  <c r="K1127" i="1" l="1"/>
  <c r="L1127" i="1"/>
  <c r="P1127" i="1" s="1"/>
  <c r="Q1127" i="1" l="1"/>
  <c r="R1127" i="1" s="1"/>
  <c r="M1127" i="1"/>
  <c r="O1127" i="1"/>
  <c r="N1127" i="1" l="1"/>
  <c r="G1128" i="1" s="1"/>
  <c r="H1128" i="1" s="1"/>
  <c r="S1127" i="1"/>
  <c r="T1127" i="1" s="1"/>
  <c r="U1127" i="1"/>
  <c r="V1127" i="1" s="1"/>
  <c r="X1127" i="1" s="1"/>
  <c r="W1127" i="1" l="1"/>
  <c r="I1128" i="1"/>
  <c r="J1128" i="1"/>
  <c r="L1128" i="1" l="1"/>
  <c r="P1128" i="1" s="1"/>
  <c r="K1128" i="1"/>
  <c r="M1128" i="1" l="1"/>
  <c r="O1128" i="1"/>
  <c r="Q1128" i="1"/>
  <c r="R1128" i="1" s="1"/>
  <c r="S1128" i="1" l="1"/>
  <c r="T1128" i="1" s="1"/>
  <c r="U1128" i="1"/>
  <c r="V1128" i="1" s="1"/>
  <c r="X1128" i="1" s="1"/>
  <c r="N1128" i="1"/>
  <c r="G1129" i="1" s="1"/>
  <c r="H1129" i="1" s="1"/>
  <c r="W1128" i="1" l="1"/>
  <c r="I1129" i="1"/>
  <c r="J1129" i="1"/>
  <c r="K1129" i="1" l="1"/>
  <c r="L1129" i="1"/>
  <c r="P1129" i="1" s="1"/>
  <c r="Q1129" i="1" s="1"/>
  <c r="R1129" i="1" s="1"/>
  <c r="S1129" i="1" l="1"/>
  <c r="T1129" i="1" s="1"/>
  <c r="U1129" i="1"/>
  <c r="V1129" i="1" s="1"/>
  <c r="X1129" i="1" s="1"/>
  <c r="M1129" i="1"/>
  <c r="O1129" i="1"/>
  <c r="N1129" i="1" l="1"/>
  <c r="G1130" i="1" s="1"/>
  <c r="H1130" i="1" s="1"/>
  <c r="W1129" i="1"/>
  <c r="J1130" i="1" l="1"/>
  <c r="I1130" i="1"/>
  <c r="K1130" i="1" l="1"/>
  <c r="L1130" i="1"/>
  <c r="P1130" i="1" s="1"/>
  <c r="Q1130" i="1" l="1"/>
  <c r="R1130" i="1" s="1"/>
  <c r="M1130" i="1"/>
  <c r="O1130" i="1"/>
  <c r="N1130" i="1" l="1"/>
  <c r="G1131" i="1" s="1"/>
  <c r="H1131" i="1" s="1"/>
  <c r="U1130" i="1"/>
  <c r="V1130" i="1" s="1"/>
  <c r="X1130" i="1" s="1"/>
  <c r="S1130" i="1"/>
  <c r="T1130" i="1" s="1"/>
  <c r="I1131" i="1" l="1"/>
  <c r="J1131" i="1"/>
  <c r="W1130" i="1"/>
  <c r="L1131" i="1" l="1"/>
  <c r="P1131" i="1" s="1"/>
  <c r="Q1131" i="1" s="1"/>
  <c r="R1131" i="1" s="1"/>
  <c r="K1131" i="1"/>
  <c r="M1131" i="1" l="1"/>
  <c r="O1131" i="1"/>
  <c r="S1131" i="1"/>
  <c r="T1131" i="1" s="1"/>
  <c r="U1131" i="1"/>
  <c r="V1131" i="1" s="1"/>
  <c r="X1131" i="1" s="1"/>
  <c r="W1131" i="1" l="1"/>
  <c r="N1131" i="1"/>
  <c r="G1132" i="1" s="1"/>
  <c r="H1132" i="1" s="1"/>
  <c r="J1132" i="1" l="1"/>
  <c r="I1132" i="1"/>
  <c r="L1132" i="1" l="1"/>
  <c r="P1132" i="1" s="1"/>
  <c r="K1132" i="1"/>
  <c r="M1132" i="1" l="1"/>
  <c r="O1132" i="1"/>
  <c r="Q1132" i="1"/>
  <c r="R1132" i="1" s="1"/>
  <c r="U1132" i="1" l="1"/>
  <c r="V1132" i="1" s="1"/>
  <c r="X1132" i="1" s="1"/>
  <c r="S1132" i="1"/>
  <c r="T1132" i="1" s="1"/>
  <c r="N1132" i="1"/>
  <c r="G1133" i="1" s="1"/>
  <c r="H1133" i="1" s="1"/>
  <c r="W1132" i="1" l="1"/>
  <c r="J1133" i="1"/>
  <c r="I1133" i="1"/>
  <c r="L1133" i="1" l="1"/>
  <c r="P1133" i="1" s="1"/>
  <c r="Q1133" i="1" s="1"/>
  <c r="R1133" i="1" s="1"/>
  <c r="K1133" i="1"/>
  <c r="M1133" i="1" l="1"/>
  <c r="O1133" i="1"/>
  <c r="S1133" i="1"/>
  <c r="T1133" i="1" s="1"/>
  <c r="U1133" i="1"/>
  <c r="V1133" i="1" s="1"/>
  <c r="X1133" i="1" s="1"/>
  <c r="W1133" i="1" l="1"/>
  <c r="N1133" i="1"/>
  <c r="G1134" i="1" s="1"/>
  <c r="H1134" i="1" s="1"/>
  <c r="J1134" i="1" l="1"/>
  <c r="I1134" i="1"/>
  <c r="K1134" i="1" l="1"/>
  <c r="L1134" i="1"/>
  <c r="P1134" i="1" s="1"/>
  <c r="Q1134" i="1" s="1"/>
  <c r="R1134" i="1" s="1"/>
  <c r="S1134" i="1" l="1"/>
  <c r="T1134" i="1" s="1"/>
  <c r="U1134" i="1"/>
  <c r="V1134" i="1" s="1"/>
  <c r="X1134" i="1" s="1"/>
  <c r="M1134" i="1"/>
  <c r="O1134" i="1"/>
  <c r="N1134" i="1" l="1"/>
  <c r="G1135" i="1" s="1"/>
  <c r="H1135" i="1" s="1"/>
  <c r="W1134" i="1"/>
  <c r="I1135" i="1" l="1"/>
  <c r="J1135" i="1"/>
  <c r="K1135" i="1" l="1"/>
  <c r="L1135" i="1"/>
  <c r="P1135" i="1" s="1"/>
  <c r="Q1135" i="1" s="1"/>
  <c r="R1135" i="1" s="1"/>
  <c r="S1135" i="1" l="1"/>
  <c r="T1135" i="1" s="1"/>
  <c r="U1135" i="1"/>
  <c r="V1135" i="1" s="1"/>
  <c r="X1135" i="1" s="1"/>
  <c r="M1135" i="1"/>
  <c r="O1135" i="1"/>
  <c r="N1135" i="1" l="1"/>
  <c r="G1136" i="1" s="1"/>
  <c r="H1136" i="1" s="1"/>
  <c r="W1135" i="1"/>
  <c r="J1136" i="1" l="1"/>
  <c r="I1136" i="1"/>
  <c r="K1136" i="1" l="1"/>
  <c r="L1136" i="1"/>
  <c r="P1136" i="1" s="1"/>
  <c r="Q1136" i="1" s="1"/>
  <c r="R1136" i="1" s="1"/>
  <c r="U1136" i="1" l="1"/>
  <c r="V1136" i="1" s="1"/>
  <c r="X1136" i="1" s="1"/>
  <c r="S1136" i="1"/>
  <c r="T1136" i="1" s="1"/>
  <c r="M1136" i="1"/>
  <c r="O1136" i="1"/>
  <c r="N1136" i="1" l="1"/>
  <c r="G1137" i="1" s="1"/>
  <c r="H1137" i="1" s="1"/>
  <c r="W1136" i="1"/>
  <c r="J1137" i="1" l="1"/>
  <c r="I1137" i="1"/>
  <c r="L1137" i="1" l="1"/>
  <c r="P1137" i="1" s="1"/>
  <c r="Q1137" i="1" s="1"/>
  <c r="R1137" i="1" s="1"/>
  <c r="K1137" i="1"/>
  <c r="M1137" i="1" l="1"/>
  <c r="O1137" i="1"/>
  <c r="U1137" i="1"/>
  <c r="V1137" i="1" s="1"/>
  <c r="X1137" i="1" s="1"/>
  <c r="S1137" i="1"/>
  <c r="T1137" i="1" s="1"/>
  <c r="W1137" i="1" l="1"/>
  <c r="N1137" i="1"/>
  <c r="G1138" i="1" s="1"/>
  <c r="H1138" i="1" s="1"/>
  <c r="I1138" i="1" l="1"/>
  <c r="J1138" i="1"/>
  <c r="K1138" i="1" l="1"/>
  <c r="L1138" i="1"/>
  <c r="P1138" i="1" s="1"/>
  <c r="Q1138" i="1" s="1"/>
  <c r="R1138" i="1" s="1"/>
  <c r="S1138" i="1" l="1"/>
  <c r="T1138" i="1" s="1"/>
  <c r="U1138" i="1"/>
  <c r="V1138" i="1" s="1"/>
  <c r="X1138" i="1" s="1"/>
  <c r="M1138" i="1"/>
  <c r="O1138" i="1"/>
  <c r="N1138" i="1" l="1"/>
  <c r="G1139" i="1" s="1"/>
  <c r="H1139" i="1" s="1"/>
  <c r="W1138" i="1"/>
  <c r="J1139" i="1" l="1"/>
  <c r="I1139" i="1"/>
  <c r="L1139" i="1" l="1"/>
  <c r="P1139" i="1" s="1"/>
  <c r="K1139" i="1"/>
  <c r="M1139" i="1" l="1"/>
  <c r="O1139" i="1"/>
  <c r="Q1139" i="1"/>
  <c r="R1139" i="1" s="1"/>
  <c r="S1139" i="1" l="1"/>
  <c r="T1139" i="1" s="1"/>
  <c r="U1139" i="1"/>
  <c r="V1139" i="1" s="1"/>
  <c r="X1139" i="1" s="1"/>
  <c r="N1139" i="1"/>
  <c r="G1140" i="1" s="1"/>
  <c r="H1140" i="1" s="1"/>
  <c r="J1140" i="1" l="1"/>
  <c r="I1140" i="1"/>
  <c r="W1139" i="1"/>
  <c r="L1140" i="1" l="1"/>
  <c r="P1140" i="1" s="1"/>
  <c r="Q1140" i="1" s="1"/>
  <c r="R1140" i="1" s="1"/>
  <c r="K1140" i="1"/>
  <c r="M1140" i="1" l="1"/>
  <c r="O1140" i="1"/>
  <c r="U1140" i="1"/>
  <c r="V1140" i="1" s="1"/>
  <c r="X1140" i="1" s="1"/>
  <c r="S1140" i="1"/>
  <c r="T1140" i="1" s="1"/>
  <c r="W1140" i="1" l="1"/>
  <c r="N1140" i="1"/>
  <c r="G1141" i="1" s="1"/>
  <c r="H1141" i="1" s="1"/>
  <c r="J1141" i="1" l="1"/>
  <c r="I1141" i="1"/>
  <c r="K1141" i="1" l="1"/>
  <c r="L1141" i="1"/>
  <c r="P1141" i="1" s="1"/>
  <c r="Q1141" i="1" s="1"/>
  <c r="R1141" i="1" s="1"/>
  <c r="S1141" i="1" l="1"/>
  <c r="T1141" i="1" s="1"/>
  <c r="U1141" i="1"/>
  <c r="V1141" i="1" s="1"/>
  <c r="X1141" i="1" s="1"/>
  <c r="M1141" i="1"/>
  <c r="O1141" i="1"/>
  <c r="N1141" i="1" l="1"/>
  <c r="G1142" i="1" s="1"/>
  <c r="H1142" i="1" s="1"/>
  <c r="W1141" i="1"/>
  <c r="J1142" i="1" l="1"/>
  <c r="I1142" i="1"/>
  <c r="K1142" i="1" l="1"/>
  <c r="L1142" i="1"/>
  <c r="P1142" i="1" s="1"/>
  <c r="Q1142" i="1" l="1"/>
  <c r="R1142" i="1" s="1"/>
  <c r="M1142" i="1"/>
  <c r="O1142" i="1"/>
  <c r="N1142" i="1" l="1"/>
  <c r="G1143" i="1" s="1"/>
  <c r="H1143" i="1" s="1"/>
  <c r="S1142" i="1"/>
  <c r="T1142" i="1" s="1"/>
  <c r="U1142" i="1"/>
  <c r="V1142" i="1" s="1"/>
  <c r="X1142" i="1" s="1"/>
  <c r="W1142" i="1" l="1"/>
  <c r="I1143" i="1"/>
  <c r="J1143" i="1"/>
  <c r="K1143" i="1" l="1"/>
  <c r="L1143" i="1"/>
  <c r="P1143" i="1" s="1"/>
  <c r="Q1143" i="1" s="1"/>
  <c r="R1143" i="1" s="1"/>
  <c r="S1143" i="1" l="1"/>
  <c r="T1143" i="1" s="1"/>
  <c r="U1143" i="1"/>
  <c r="V1143" i="1" s="1"/>
  <c r="X1143" i="1" s="1"/>
  <c r="M1143" i="1"/>
  <c r="O1143" i="1"/>
  <c r="N1143" i="1" l="1"/>
  <c r="G1144" i="1" s="1"/>
  <c r="H1144" i="1" s="1"/>
  <c r="W1143" i="1"/>
  <c r="J1144" i="1" l="1"/>
  <c r="I1144" i="1"/>
  <c r="L1144" i="1" l="1"/>
  <c r="P1144" i="1" s="1"/>
  <c r="Q1144" i="1" s="1"/>
  <c r="R1144" i="1" s="1"/>
  <c r="K1144" i="1"/>
  <c r="M1144" i="1" l="1"/>
  <c r="O1144" i="1"/>
  <c r="U1144" i="1"/>
  <c r="V1144" i="1" s="1"/>
  <c r="X1144" i="1" s="1"/>
  <c r="S1144" i="1"/>
  <c r="T1144" i="1" s="1"/>
  <c r="W1144" i="1" l="1"/>
  <c r="N1144" i="1"/>
  <c r="G1145" i="1" s="1"/>
  <c r="H1145" i="1" s="1"/>
  <c r="I1145" i="1" l="1"/>
  <c r="J1145" i="1"/>
  <c r="K1145" i="1" l="1"/>
  <c r="L1145" i="1"/>
  <c r="P1145" i="1" s="1"/>
  <c r="Q1145" i="1" s="1"/>
  <c r="R1145" i="1" s="1"/>
  <c r="U1145" i="1" l="1"/>
  <c r="V1145" i="1" s="1"/>
  <c r="X1145" i="1" s="1"/>
  <c r="S1145" i="1"/>
  <c r="T1145" i="1" s="1"/>
  <c r="M1145" i="1"/>
  <c r="O1145" i="1"/>
  <c r="N1145" i="1" l="1"/>
  <c r="G1146" i="1" s="1"/>
  <c r="H1146" i="1" s="1"/>
  <c r="W1145" i="1"/>
  <c r="J1146" i="1" l="1"/>
  <c r="I1146" i="1"/>
  <c r="L1146" i="1" l="1"/>
  <c r="P1146" i="1" s="1"/>
  <c r="Q1146" i="1" s="1"/>
  <c r="R1146" i="1" s="1"/>
  <c r="K1146" i="1"/>
  <c r="M1146" i="1" l="1"/>
  <c r="O1146" i="1"/>
  <c r="S1146" i="1"/>
  <c r="T1146" i="1" s="1"/>
  <c r="U1146" i="1"/>
  <c r="V1146" i="1" s="1"/>
  <c r="X1146" i="1" s="1"/>
  <c r="W1146" i="1" l="1"/>
  <c r="N1146" i="1"/>
  <c r="G1147" i="1" s="1"/>
  <c r="H1147" i="1" s="1"/>
  <c r="I1147" i="1" l="1"/>
  <c r="J1147" i="1"/>
  <c r="K1147" i="1" l="1"/>
  <c r="L1147" i="1"/>
  <c r="P1147" i="1" s="1"/>
  <c r="Q1147" i="1" s="1"/>
  <c r="R1147" i="1" s="1"/>
  <c r="S1147" i="1" l="1"/>
  <c r="T1147" i="1" s="1"/>
  <c r="U1147" i="1"/>
  <c r="V1147" i="1" s="1"/>
  <c r="X1147" i="1" s="1"/>
  <c r="M1147" i="1"/>
  <c r="O1147" i="1"/>
  <c r="N1147" i="1" l="1"/>
  <c r="G1148" i="1" s="1"/>
  <c r="H1148" i="1" s="1"/>
  <c r="W1147" i="1"/>
  <c r="I1148" i="1" l="1"/>
  <c r="J1148" i="1"/>
  <c r="L1148" i="1" l="1"/>
  <c r="P1148" i="1" s="1"/>
  <c r="Q1148" i="1" s="1"/>
  <c r="R1148" i="1" s="1"/>
  <c r="K1148" i="1"/>
  <c r="M1148" i="1" l="1"/>
  <c r="O1148" i="1"/>
  <c r="U1148" i="1"/>
  <c r="V1148" i="1" s="1"/>
  <c r="X1148" i="1" s="1"/>
  <c r="S1148" i="1"/>
  <c r="T1148" i="1" s="1"/>
  <c r="W1148" i="1" l="1"/>
  <c r="N1148" i="1"/>
  <c r="G1149" i="1" s="1"/>
  <c r="H1149" i="1" s="1"/>
  <c r="I1149" i="1" l="1"/>
  <c r="J1149" i="1"/>
  <c r="L1149" i="1" l="1"/>
  <c r="P1149" i="1" s="1"/>
  <c r="Q1149" i="1" s="1"/>
  <c r="R1149" i="1" s="1"/>
  <c r="K1149" i="1"/>
  <c r="M1149" i="1" l="1"/>
  <c r="O1149" i="1"/>
  <c r="U1149" i="1"/>
  <c r="V1149" i="1" s="1"/>
  <c r="X1149" i="1" s="1"/>
  <c r="S1149" i="1"/>
  <c r="T1149" i="1" s="1"/>
  <c r="W1149" i="1" l="1"/>
  <c r="N1149" i="1"/>
  <c r="G1150" i="1" s="1"/>
  <c r="H1150" i="1" s="1"/>
  <c r="J1150" i="1" l="1"/>
  <c r="I1150" i="1"/>
  <c r="K1150" i="1" l="1"/>
  <c r="L1150" i="1"/>
  <c r="P1150" i="1" s="1"/>
  <c r="Q1150" i="1" l="1"/>
  <c r="R1150" i="1" s="1"/>
  <c r="M1150" i="1"/>
  <c r="O1150" i="1"/>
  <c r="N1150" i="1" l="1"/>
  <c r="G1151" i="1" s="1"/>
  <c r="H1151" i="1" s="1"/>
  <c r="U1150" i="1"/>
  <c r="V1150" i="1" s="1"/>
  <c r="X1150" i="1" s="1"/>
  <c r="S1150" i="1"/>
  <c r="T1150" i="1" s="1"/>
  <c r="J1151" i="1" l="1"/>
  <c r="I1151" i="1"/>
  <c r="W1150" i="1"/>
  <c r="L1151" i="1" l="1"/>
  <c r="P1151" i="1" s="1"/>
  <c r="Q1151" i="1" s="1"/>
  <c r="R1151" i="1" s="1"/>
  <c r="K1151" i="1"/>
  <c r="M1151" i="1" l="1"/>
  <c r="O1151" i="1"/>
  <c r="S1151" i="1"/>
  <c r="T1151" i="1" s="1"/>
  <c r="U1151" i="1"/>
  <c r="V1151" i="1" s="1"/>
  <c r="X1151" i="1" s="1"/>
  <c r="W1151" i="1" l="1"/>
  <c r="N1151" i="1"/>
  <c r="G1152" i="1" s="1"/>
  <c r="H1152" i="1" s="1"/>
  <c r="I1152" i="1" l="1"/>
  <c r="J1152" i="1"/>
  <c r="L1152" i="1" l="1"/>
  <c r="P1152" i="1" s="1"/>
  <c r="K1152" i="1"/>
  <c r="M1152" i="1" l="1"/>
  <c r="O1152" i="1"/>
  <c r="Q1152" i="1"/>
  <c r="R1152" i="1" s="1"/>
  <c r="S1152" i="1" l="1"/>
  <c r="T1152" i="1" s="1"/>
  <c r="U1152" i="1"/>
  <c r="V1152" i="1" s="1"/>
  <c r="X1152" i="1" s="1"/>
  <c r="N1152" i="1"/>
  <c r="G1153" i="1" s="1"/>
  <c r="H1153" i="1" s="1"/>
  <c r="I1153" i="1" l="1"/>
  <c r="J1153" i="1"/>
  <c r="W1152" i="1"/>
  <c r="L1153" i="1" l="1"/>
  <c r="P1153" i="1" s="1"/>
  <c r="Q1153" i="1" s="1"/>
  <c r="R1153" i="1" s="1"/>
  <c r="K1153" i="1"/>
  <c r="M1153" i="1" l="1"/>
  <c r="O1153" i="1"/>
  <c r="U1153" i="1"/>
  <c r="V1153" i="1" s="1"/>
  <c r="X1153" i="1" s="1"/>
  <c r="S1153" i="1"/>
  <c r="T1153" i="1" s="1"/>
  <c r="W1153" i="1" l="1"/>
  <c r="N1153" i="1"/>
  <c r="G1154" i="1" s="1"/>
  <c r="H1154" i="1" s="1"/>
  <c r="J1154" i="1" l="1"/>
  <c r="I1154" i="1"/>
  <c r="L1154" i="1" l="1"/>
  <c r="P1154" i="1" s="1"/>
  <c r="Q1154" i="1" s="1"/>
  <c r="R1154" i="1" s="1"/>
  <c r="K1154" i="1"/>
  <c r="M1154" i="1" l="1"/>
  <c r="O1154" i="1"/>
  <c r="S1154" i="1"/>
  <c r="T1154" i="1" s="1"/>
  <c r="U1154" i="1"/>
  <c r="V1154" i="1" s="1"/>
  <c r="X1154" i="1" s="1"/>
  <c r="W1154" i="1" l="1"/>
  <c r="N1154" i="1"/>
  <c r="G1155" i="1" s="1"/>
  <c r="H1155" i="1" s="1"/>
  <c r="I1155" i="1" l="1"/>
  <c r="J1155" i="1"/>
  <c r="K1155" i="1" l="1"/>
  <c r="L1155" i="1"/>
  <c r="P1155" i="1" s="1"/>
  <c r="Q1155" i="1" s="1"/>
  <c r="R1155" i="1" s="1"/>
  <c r="S1155" i="1" l="1"/>
  <c r="T1155" i="1" s="1"/>
  <c r="U1155" i="1"/>
  <c r="V1155" i="1" s="1"/>
  <c r="X1155" i="1" s="1"/>
  <c r="M1155" i="1"/>
  <c r="O1155" i="1"/>
  <c r="N1155" i="1" l="1"/>
  <c r="G1156" i="1" s="1"/>
  <c r="H1156" i="1" s="1"/>
  <c r="W1155" i="1"/>
  <c r="I1156" i="1" l="1"/>
  <c r="J1156" i="1"/>
  <c r="L1156" i="1" l="1"/>
  <c r="P1156" i="1" s="1"/>
  <c r="Q1156" i="1" s="1"/>
  <c r="R1156" i="1" s="1"/>
  <c r="K1156" i="1"/>
  <c r="M1156" i="1" l="1"/>
  <c r="O1156" i="1"/>
  <c r="U1156" i="1"/>
  <c r="V1156" i="1" s="1"/>
  <c r="X1156" i="1" s="1"/>
  <c r="S1156" i="1"/>
  <c r="T1156" i="1" s="1"/>
  <c r="W1156" i="1" l="1"/>
  <c r="N1156" i="1"/>
  <c r="G1157" i="1" s="1"/>
  <c r="H1157" i="1" s="1"/>
  <c r="I1157" i="1" l="1"/>
  <c r="J1157" i="1"/>
  <c r="K1157" i="1" l="1"/>
  <c r="L1157" i="1"/>
  <c r="P1157" i="1" s="1"/>
  <c r="Q1157" i="1" s="1"/>
  <c r="R1157" i="1" s="1"/>
  <c r="U1157" i="1" l="1"/>
  <c r="V1157" i="1" s="1"/>
  <c r="X1157" i="1" s="1"/>
  <c r="S1157" i="1"/>
  <c r="T1157" i="1" s="1"/>
  <c r="M1157" i="1"/>
  <c r="O1157" i="1"/>
  <c r="N1157" i="1" l="1"/>
  <c r="G1158" i="1" s="1"/>
  <c r="H1158" i="1" s="1"/>
  <c r="W1157" i="1"/>
  <c r="J1158" i="1" l="1"/>
  <c r="I1158" i="1"/>
  <c r="L1158" i="1" l="1"/>
  <c r="P1158" i="1" s="1"/>
  <c r="Q1158" i="1" s="1"/>
  <c r="R1158" i="1" s="1"/>
  <c r="K1158" i="1"/>
  <c r="M1158" i="1" l="1"/>
  <c r="O1158" i="1"/>
  <c r="U1158" i="1"/>
  <c r="V1158" i="1" s="1"/>
  <c r="X1158" i="1" s="1"/>
  <c r="S1158" i="1"/>
  <c r="T1158" i="1" s="1"/>
  <c r="W1158" i="1" l="1"/>
  <c r="N1158" i="1"/>
  <c r="G1159" i="1" s="1"/>
  <c r="H1159" i="1" s="1"/>
  <c r="J1159" i="1" l="1"/>
  <c r="I1159" i="1"/>
  <c r="L1159" i="1" l="1"/>
  <c r="P1159" i="1" s="1"/>
  <c r="Q1159" i="1" s="1"/>
  <c r="R1159" i="1" s="1"/>
  <c r="K1159" i="1"/>
  <c r="M1159" i="1" l="1"/>
  <c r="O1159" i="1"/>
  <c r="S1159" i="1"/>
  <c r="T1159" i="1" s="1"/>
  <c r="U1159" i="1"/>
  <c r="V1159" i="1" s="1"/>
  <c r="X1159" i="1" s="1"/>
  <c r="W1159" i="1" l="1"/>
  <c r="N1159" i="1"/>
  <c r="G1160" i="1" s="1"/>
  <c r="H1160" i="1" s="1"/>
  <c r="J1160" i="1" l="1"/>
  <c r="I1160" i="1"/>
  <c r="K1160" i="1" l="1"/>
  <c r="L1160" i="1"/>
  <c r="P1160" i="1" s="1"/>
  <c r="Q1160" i="1" l="1"/>
  <c r="R1160" i="1" s="1"/>
  <c r="M1160" i="1"/>
  <c r="O1160" i="1"/>
  <c r="N1160" i="1" l="1"/>
  <c r="G1161" i="1" s="1"/>
  <c r="H1161" i="1" s="1"/>
  <c r="S1160" i="1"/>
  <c r="T1160" i="1" s="1"/>
  <c r="U1160" i="1"/>
  <c r="V1160" i="1" s="1"/>
  <c r="X1160" i="1" s="1"/>
  <c r="W1160" i="1" l="1"/>
  <c r="I1161" i="1"/>
  <c r="J1161" i="1"/>
  <c r="K1161" i="1" l="1"/>
  <c r="L1161" i="1"/>
  <c r="P1161" i="1" s="1"/>
  <c r="Q1161" i="1" l="1"/>
  <c r="R1161" i="1" s="1"/>
  <c r="M1161" i="1"/>
  <c r="O1161" i="1"/>
  <c r="N1161" i="1" l="1"/>
  <c r="G1162" i="1" s="1"/>
  <c r="H1162" i="1" s="1"/>
  <c r="S1161" i="1"/>
  <c r="T1161" i="1" s="1"/>
  <c r="U1161" i="1"/>
  <c r="V1161" i="1" s="1"/>
  <c r="X1161" i="1" s="1"/>
  <c r="W1161" i="1" l="1"/>
  <c r="I1162" i="1"/>
  <c r="J1162" i="1"/>
  <c r="K1162" i="1" l="1"/>
  <c r="L1162" i="1"/>
  <c r="P1162" i="1" s="1"/>
  <c r="Q1162" i="1" l="1"/>
  <c r="R1162" i="1" s="1"/>
  <c r="M1162" i="1"/>
  <c r="O1162" i="1"/>
  <c r="N1162" i="1" l="1"/>
  <c r="G1163" i="1" s="1"/>
  <c r="H1163" i="1" s="1"/>
  <c r="S1162" i="1"/>
  <c r="T1162" i="1" s="1"/>
  <c r="U1162" i="1"/>
  <c r="V1162" i="1" s="1"/>
  <c r="X1162" i="1" s="1"/>
  <c r="W1162" i="1" l="1"/>
  <c r="I1163" i="1"/>
  <c r="J1163" i="1"/>
  <c r="L1163" i="1" l="1"/>
  <c r="P1163" i="1" s="1"/>
  <c r="Q1163" i="1" s="1"/>
  <c r="R1163" i="1" s="1"/>
  <c r="K1163" i="1"/>
  <c r="M1163" i="1" l="1"/>
  <c r="O1163" i="1"/>
  <c r="U1163" i="1"/>
  <c r="V1163" i="1" s="1"/>
  <c r="X1163" i="1" s="1"/>
  <c r="S1163" i="1"/>
  <c r="T1163" i="1" s="1"/>
  <c r="W1163" i="1" l="1"/>
  <c r="N1163" i="1"/>
  <c r="G1164" i="1" s="1"/>
  <c r="H1164" i="1" s="1"/>
  <c r="I1164" i="1" l="1"/>
  <c r="J1164" i="1"/>
  <c r="L1164" i="1" l="1"/>
  <c r="P1164" i="1" s="1"/>
  <c r="K1164" i="1"/>
  <c r="M1164" i="1" l="1"/>
  <c r="O1164" i="1"/>
  <c r="Q1164" i="1"/>
  <c r="R1164" i="1" s="1"/>
  <c r="S1164" i="1" l="1"/>
  <c r="T1164" i="1" s="1"/>
  <c r="U1164" i="1"/>
  <c r="V1164" i="1" s="1"/>
  <c r="X1164" i="1" s="1"/>
  <c r="N1164" i="1"/>
  <c r="G1165" i="1" s="1"/>
  <c r="H1165" i="1" s="1"/>
  <c r="J1165" i="1" l="1"/>
  <c r="I1165" i="1"/>
  <c r="W1164" i="1"/>
  <c r="K1165" i="1" l="1"/>
  <c r="L1165" i="1"/>
  <c r="P1165" i="1" s="1"/>
  <c r="Q1165" i="1" l="1"/>
  <c r="R1165" i="1" s="1"/>
  <c r="M1165" i="1"/>
  <c r="O1165" i="1"/>
  <c r="N1165" i="1" l="1"/>
  <c r="G1166" i="1" s="1"/>
  <c r="H1166" i="1" s="1"/>
  <c r="S1165" i="1"/>
  <c r="T1165" i="1" s="1"/>
  <c r="U1165" i="1"/>
  <c r="V1165" i="1" s="1"/>
  <c r="X1165" i="1" s="1"/>
  <c r="W1165" i="1" l="1"/>
  <c r="I1166" i="1"/>
  <c r="J1166" i="1"/>
  <c r="L1166" i="1" l="1"/>
  <c r="P1166" i="1" s="1"/>
  <c r="Q1166" i="1" s="1"/>
  <c r="R1166" i="1" s="1"/>
  <c r="K1166" i="1"/>
  <c r="M1166" i="1" l="1"/>
  <c r="O1166" i="1"/>
  <c r="U1166" i="1"/>
  <c r="V1166" i="1" s="1"/>
  <c r="X1166" i="1" s="1"/>
  <c r="S1166" i="1"/>
  <c r="T1166" i="1" s="1"/>
  <c r="W1166" i="1" l="1"/>
  <c r="N1166" i="1"/>
  <c r="G1167" i="1" s="1"/>
  <c r="H1167" i="1" s="1"/>
  <c r="J1167" i="1" l="1"/>
  <c r="I1167" i="1"/>
  <c r="K1167" i="1" l="1"/>
  <c r="L1167" i="1"/>
  <c r="P1167" i="1" s="1"/>
  <c r="Q1167" i="1" s="1"/>
  <c r="R1167" i="1" s="1"/>
  <c r="U1167" i="1" l="1"/>
  <c r="V1167" i="1" s="1"/>
  <c r="X1167" i="1" s="1"/>
  <c r="S1167" i="1"/>
  <c r="T1167" i="1" s="1"/>
  <c r="M1167" i="1"/>
  <c r="O1167" i="1"/>
  <c r="N1167" i="1" l="1"/>
  <c r="G1168" i="1" s="1"/>
  <c r="H1168" i="1" s="1"/>
  <c r="W1167" i="1"/>
  <c r="J1168" i="1" l="1"/>
  <c r="I1168" i="1"/>
  <c r="K1168" i="1" l="1"/>
  <c r="L1168" i="1"/>
  <c r="P1168" i="1" s="1"/>
  <c r="Q1168" i="1" l="1"/>
  <c r="R1168" i="1" s="1"/>
  <c r="M1168" i="1"/>
  <c r="O1168" i="1"/>
  <c r="N1168" i="1" l="1"/>
  <c r="G1169" i="1" s="1"/>
  <c r="H1169" i="1" s="1"/>
  <c r="U1168" i="1"/>
  <c r="V1168" i="1" s="1"/>
  <c r="X1168" i="1" s="1"/>
  <c r="S1168" i="1"/>
  <c r="T1168" i="1" s="1"/>
  <c r="I1169" i="1" l="1"/>
  <c r="J1169" i="1"/>
  <c r="W1168" i="1"/>
  <c r="L1169" i="1" l="1"/>
  <c r="P1169" i="1" s="1"/>
  <c r="Q1169" i="1" s="1"/>
  <c r="R1169" i="1" s="1"/>
  <c r="K1169" i="1"/>
  <c r="M1169" i="1" l="1"/>
  <c r="O1169" i="1"/>
  <c r="U1169" i="1"/>
  <c r="V1169" i="1" s="1"/>
  <c r="X1169" i="1" s="1"/>
  <c r="S1169" i="1"/>
  <c r="T1169" i="1" s="1"/>
  <c r="W1169" i="1" l="1"/>
  <c r="N1169" i="1"/>
  <c r="G1170" i="1" s="1"/>
  <c r="H1170" i="1" s="1"/>
  <c r="I1170" i="1" l="1"/>
  <c r="J1170" i="1"/>
  <c r="L1170" i="1" l="1"/>
  <c r="P1170" i="1" s="1"/>
  <c r="Q1170" i="1" s="1"/>
  <c r="R1170" i="1" s="1"/>
  <c r="K1170" i="1"/>
  <c r="M1170" i="1" l="1"/>
  <c r="O1170" i="1"/>
  <c r="U1170" i="1"/>
  <c r="V1170" i="1" s="1"/>
  <c r="X1170" i="1" s="1"/>
  <c r="S1170" i="1"/>
  <c r="T1170" i="1" s="1"/>
  <c r="W1170" i="1" l="1"/>
  <c r="N1170" i="1"/>
  <c r="G1171" i="1" s="1"/>
  <c r="H1171" i="1" s="1"/>
  <c r="I1171" i="1" l="1"/>
  <c r="J1171" i="1"/>
  <c r="K1171" i="1" l="1"/>
  <c r="L1171" i="1"/>
  <c r="P1171" i="1" s="1"/>
  <c r="Q1171" i="1" s="1"/>
  <c r="R1171" i="1" s="1"/>
  <c r="U1171" i="1" l="1"/>
  <c r="V1171" i="1" s="1"/>
  <c r="X1171" i="1" s="1"/>
  <c r="S1171" i="1"/>
  <c r="T1171" i="1" s="1"/>
  <c r="M1171" i="1"/>
  <c r="O1171" i="1"/>
  <c r="N1171" i="1" l="1"/>
  <c r="G1172" i="1" s="1"/>
  <c r="H1172" i="1" s="1"/>
  <c r="W1171" i="1"/>
  <c r="J1172" i="1" l="1"/>
  <c r="I1172" i="1"/>
  <c r="K1172" i="1" l="1"/>
  <c r="L1172" i="1"/>
  <c r="P1172" i="1" s="1"/>
  <c r="Q1172" i="1" s="1"/>
  <c r="R1172" i="1" s="1"/>
  <c r="S1172" i="1" l="1"/>
  <c r="T1172" i="1" s="1"/>
  <c r="U1172" i="1"/>
  <c r="V1172" i="1" s="1"/>
  <c r="X1172" i="1" s="1"/>
  <c r="M1172" i="1"/>
  <c r="O1172" i="1"/>
  <c r="N1172" i="1" l="1"/>
  <c r="G1173" i="1" s="1"/>
  <c r="H1173" i="1" s="1"/>
  <c r="W1172" i="1"/>
  <c r="I1173" i="1" l="1"/>
  <c r="J1173" i="1"/>
  <c r="K1173" i="1" l="1"/>
  <c r="L1173" i="1"/>
  <c r="P1173" i="1" s="1"/>
  <c r="Q1173" i="1" l="1"/>
  <c r="R1173" i="1" s="1"/>
  <c r="M1173" i="1"/>
  <c r="O1173" i="1"/>
  <c r="N1173" i="1" l="1"/>
  <c r="G1174" i="1" s="1"/>
  <c r="H1174" i="1" s="1"/>
  <c r="S1173" i="1"/>
  <c r="T1173" i="1" s="1"/>
  <c r="U1173" i="1"/>
  <c r="V1173" i="1" s="1"/>
  <c r="X1173" i="1" s="1"/>
  <c r="W1173" i="1" l="1"/>
  <c r="J1174" i="1"/>
  <c r="I1174" i="1"/>
  <c r="K1174" i="1" l="1"/>
  <c r="L1174" i="1"/>
  <c r="P1174" i="1" s="1"/>
  <c r="Q1174" i="1" s="1"/>
  <c r="R1174" i="1" s="1"/>
  <c r="U1174" i="1" l="1"/>
  <c r="V1174" i="1" s="1"/>
  <c r="X1174" i="1" s="1"/>
  <c r="S1174" i="1"/>
  <c r="T1174" i="1" s="1"/>
  <c r="M1174" i="1"/>
  <c r="O1174" i="1"/>
  <c r="N1174" i="1" l="1"/>
  <c r="G1175" i="1" s="1"/>
  <c r="H1175" i="1" s="1"/>
  <c r="W1174" i="1"/>
  <c r="J1175" i="1" l="1"/>
  <c r="I1175" i="1"/>
  <c r="K1175" i="1" l="1"/>
  <c r="L1175" i="1"/>
  <c r="P1175" i="1" s="1"/>
  <c r="Q1175" i="1" l="1"/>
  <c r="R1175" i="1" s="1"/>
  <c r="M1175" i="1"/>
  <c r="O1175" i="1"/>
  <c r="N1175" i="1" l="1"/>
  <c r="G1176" i="1" s="1"/>
  <c r="H1176" i="1" s="1"/>
  <c r="U1175" i="1"/>
  <c r="V1175" i="1" s="1"/>
  <c r="X1175" i="1" s="1"/>
  <c r="S1175" i="1"/>
  <c r="T1175" i="1" s="1"/>
  <c r="J1176" i="1" l="1"/>
  <c r="I1176" i="1"/>
  <c r="W1175" i="1"/>
  <c r="L1176" i="1" l="1"/>
  <c r="P1176" i="1" s="1"/>
  <c r="Q1176" i="1" s="1"/>
  <c r="R1176" i="1" s="1"/>
  <c r="K1176" i="1"/>
  <c r="M1176" i="1" l="1"/>
  <c r="O1176" i="1"/>
  <c r="S1176" i="1"/>
  <c r="T1176" i="1" s="1"/>
  <c r="U1176" i="1"/>
  <c r="V1176" i="1" s="1"/>
  <c r="X1176" i="1" s="1"/>
  <c r="W1176" i="1" l="1"/>
  <c r="N1176" i="1"/>
  <c r="G1177" i="1" s="1"/>
  <c r="H1177" i="1" s="1"/>
  <c r="J1177" i="1" l="1"/>
  <c r="I1177" i="1"/>
  <c r="K1177" i="1" l="1"/>
  <c r="L1177" i="1"/>
  <c r="P1177" i="1" s="1"/>
  <c r="Q1177" i="1" l="1"/>
  <c r="R1177" i="1" s="1"/>
  <c r="M1177" i="1"/>
  <c r="O1177" i="1"/>
  <c r="N1177" i="1" l="1"/>
  <c r="G1178" i="1" s="1"/>
  <c r="H1178" i="1" s="1"/>
  <c r="S1177" i="1"/>
  <c r="T1177" i="1" s="1"/>
  <c r="U1177" i="1"/>
  <c r="V1177" i="1" s="1"/>
  <c r="X1177" i="1" s="1"/>
  <c r="W1177" i="1" l="1"/>
  <c r="J1178" i="1"/>
  <c r="I1178" i="1"/>
  <c r="K1178" i="1" l="1"/>
  <c r="L1178" i="1"/>
  <c r="P1178" i="1" s="1"/>
  <c r="Q1178" i="1" s="1"/>
  <c r="R1178" i="1" s="1"/>
  <c r="S1178" i="1" l="1"/>
  <c r="T1178" i="1" s="1"/>
  <c r="U1178" i="1"/>
  <c r="V1178" i="1" s="1"/>
  <c r="X1178" i="1" s="1"/>
  <c r="M1178" i="1"/>
  <c r="O1178" i="1"/>
  <c r="N1178" i="1" l="1"/>
  <c r="G1179" i="1" s="1"/>
  <c r="H1179" i="1" s="1"/>
  <c r="W1178" i="1"/>
  <c r="J1179" i="1" l="1"/>
  <c r="I1179" i="1"/>
  <c r="L1179" i="1" l="1"/>
  <c r="P1179" i="1" s="1"/>
  <c r="Q1179" i="1" s="1"/>
  <c r="R1179" i="1" s="1"/>
  <c r="K1179" i="1"/>
  <c r="M1179" i="1" l="1"/>
  <c r="O1179" i="1"/>
  <c r="U1179" i="1"/>
  <c r="V1179" i="1" s="1"/>
  <c r="X1179" i="1" s="1"/>
  <c r="S1179" i="1"/>
  <c r="T1179" i="1" s="1"/>
  <c r="W1179" i="1" l="1"/>
  <c r="N1179" i="1"/>
  <c r="G1180" i="1" s="1"/>
  <c r="H1180" i="1" s="1"/>
  <c r="J1180" i="1" l="1"/>
  <c r="I1180" i="1"/>
  <c r="L1180" i="1" l="1"/>
  <c r="P1180" i="1" s="1"/>
  <c r="Q1180" i="1" s="1"/>
  <c r="R1180" i="1" s="1"/>
  <c r="K1180" i="1"/>
  <c r="M1180" i="1" l="1"/>
  <c r="O1180" i="1"/>
  <c r="U1180" i="1"/>
  <c r="V1180" i="1" s="1"/>
  <c r="X1180" i="1" s="1"/>
  <c r="S1180" i="1"/>
  <c r="T1180" i="1" s="1"/>
  <c r="W1180" i="1" l="1"/>
  <c r="N1180" i="1"/>
  <c r="G1181" i="1" s="1"/>
  <c r="H1181" i="1" s="1"/>
  <c r="I1181" i="1" l="1"/>
  <c r="J1181" i="1"/>
  <c r="K1181" i="1" l="1"/>
  <c r="L1181" i="1"/>
  <c r="P1181" i="1" s="1"/>
  <c r="Q1181" i="1" s="1"/>
  <c r="R1181" i="1" s="1"/>
  <c r="S1181" i="1" l="1"/>
  <c r="T1181" i="1" s="1"/>
  <c r="U1181" i="1"/>
  <c r="V1181" i="1" s="1"/>
  <c r="X1181" i="1" s="1"/>
  <c r="M1181" i="1"/>
  <c r="O1181" i="1"/>
  <c r="N1181" i="1" l="1"/>
  <c r="G1182" i="1" s="1"/>
  <c r="H1182" i="1" s="1"/>
  <c r="W1181" i="1"/>
  <c r="I1182" i="1" l="1"/>
  <c r="J1182" i="1"/>
  <c r="L1182" i="1" l="1"/>
  <c r="P1182" i="1" s="1"/>
  <c r="Q1182" i="1" s="1"/>
  <c r="R1182" i="1" s="1"/>
  <c r="K1182" i="1"/>
  <c r="M1182" i="1" l="1"/>
  <c r="O1182" i="1"/>
  <c r="S1182" i="1"/>
  <c r="T1182" i="1" s="1"/>
  <c r="U1182" i="1"/>
  <c r="V1182" i="1" s="1"/>
  <c r="X1182" i="1" s="1"/>
  <c r="W1182" i="1" l="1"/>
  <c r="N1182" i="1"/>
  <c r="G1183" i="1" s="1"/>
  <c r="H1183" i="1" s="1"/>
  <c r="I1183" i="1" l="1"/>
  <c r="J1183" i="1"/>
  <c r="K1183" i="1" l="1"/>
  <c r="L1183" i="1"/>
  <c r="P1183" i="1" s="1"/>
  <c r="Q1183" i="1" l="1"/>
  <c r="R1183" i="1" s="1"/>
  <c r="M1183" i="1"/>
  <c r="O1183" i="1"/>
  <c r="N1183" i="1" l="1"/>
  <c r="G1184" i="1" s="1"/>
  <c r="H1184" i="1" s="1"/>
  <c r="U1183" i="1"/>
  <c r="V1183" i="1" s="1"/>
  <c r="X1183" i="1" s="1"/>
  <c r="S1183" i="1"/>
  <c r="T1183" i="1" s="1"/>
  <c r="J1184" i="1" l="1"/>
  <c r="I1184" i="1"/>
  <c r="W1183" i="1"/>
  <c r="K1184" i="1" l="1"/>
  <c r="L1184" i="1"/>
  <c r="P1184" i="1" s="1"/>
  <c r="Q1184" i="1" s="1"/>
  <c r="R1184" i="1" s="1"/>
  <c r="U1184" i="1" l="1"/>
  <c r="V1184" i="1" s="1"/>
  <c r="X1184" i="1" s="1"/>
  <c r="S1184" i="1"/>
  <c r="T1184" i="1" s="1"/>
  <c r="M1184" i="1"/>
  <c r="O1184" i="1"/>
  <c r="N1184" i="1" l="1"/>
  <c r="G1185" i="1" s="1"/>
  <c r="H1185" i="1" s="1"/>
  <c r="W1184" i="1"/>
  <c r="I1185" i="1" l="1"/>
  <c r="J1185" i="1"/>
  <c r="K1185" i="1" l="1"/>
  <c r="L1185" i="1"/>
  <c r="P1185" i="1" s="1"/>
  <c r="Q1185" i="1" s="1"/>
  <c r="R1185" i="1" s="1"/>
  <c r="U1185" i="1" l="1"/>
  <c r="V1185" i="1" s="1"/>
  <c r="X1185" i="1" s="1"/>
  <c r="S1185" i="1"/>
  <c r="T1185" i="1" s="1"/>
  <c r="M1185" i="1"/>
  <c r="O1185" i="1"/>
  <c r="N1185" i="1" l="1"/>
  <c r="G1186" i="1" s="1"/>
  <c r="H1186" i="1" s="1"/>
  <c r="W1185" i="1"/>
  <c r="I1186" i="1" l="1"/>
  <c r="J1186" i="1"/>
  <c r="L1186" i="1" l="1"/>
  <c r="P1186" i="1" s="1"/>
  <c r="Q1186" i="1" s="1"/>
  <c r="R1186" i="1" s="1"/>
  <c r="K1186" i="1"/>
  <c r="M1186" i="1" l="1"/>
  <c r="O1186" i="1"/>
  <c r="S1186" i="1"/>
  <c r="T1186" i="1" s="1"/>
  <c r="U1186" i="1"/>
  <c r="V1186" i="1" s="1"/>
  <c r="X1186" i="1" s="1"/>
  <c r="W1186" i="1" l="1"/>
  <c r="N1186" i="1"/>
  <c r="G1187" i="1" s="1"/>
  <c r="H1187" i="1" s="1"/>
  <c r="J1187" i="1" l="1"/>
  <c r="I1187" i="1"/>
  <c r="K1187" i="1" l="1"/>
  <c r="L1187" i="1"/>
  <c r="P1187" i="1" s="1"/>
  <c r="Q1187" i="1" s="1"/>
  <c r="R1187" i="1" s="1"/>
  <c r="S1187" i="1" l="1"/>
  <c r="T1187" i="1" s="1"/>
  <c r="U1187" i="1"/>
  <c r="V1187" i="1" s="1"/>
  <c r="X1187" i="1" s="1"/>
  <c r="M1187" i="1"/>
  <c r="O1187" i="1"/>
  <c r="N1187" i="1" l="1"/>
  <c r="G1188" i="1" s="1"/>
  <c r="H1188" i="1" s="1"/>
  <c r="W1187" i="1"/>
  <c r="J1188" i="1" l="1"/>
  <c r="I1188" i="1"/>
  <c r="L1188" i="1" l="1"/>
  <c r="P1188" i="1" s="1"/>
  <c r="K1188" i="1"/>
  <c r="M1188" i="1" l="1"/>
  <c r="O1188" i="1"/>
  <c r="Q1188" i="1"/>
  <c r="R1188" i="1" s="1"/>
  <c r="U1188" i="1" l="1"/>
  <c r="V1188" i="1" s="1"/>
  <c r="X1188" i="1" s="1"/>
  <c r="S1188" i="1"/>
  <c r="T1188" i="1" s="1"/>
  <c r="N1188" i="1"/>
  <c r="G1189" i="1" s="1"/>
  <c r="H1189" i="1" s="1"/>
  <c r="W1188" i="1" l="1"/>
  <c r="I1189" i="1"/>
  <c r="J1189" i="1"/>
  <c r="L1189" i="1" l="1"/>
  <c r="P1189" i="1" s="1"/>
  <c r="Q1189" i="1" s="1"/>
  <c r="R1189" i="1" s="1"/>
  <c r="K1189" i="1"/>
  <c r="M1189" i="1" l="1"/>
  <c r="O1189" i="1"/>
  <c r="S1189" i="1"/>
  <c r="T1189" i="1" s="1"/>
  <c r="U1189" i="1"/>
  <c r="V1189" i="1" s="1"/>
  <c r="X1189" i="1" s="1"/>
  <c r="W1189" i="1" l="1"/>
  <c r="N1189" i="1"/>
  <c r="G1190" i="1" s="1"/>
  <c r="H1190" i="1" s="1"/>
  <c r="J1190" i="1" l="1"/>
  <c r="I1190" i="1"/>
  <c r="L1190" i="1" l="1"/>
  <c r="P1190" i="1" s="1"/>
  <c r="Q1190" i="1" s="1"/>
  <c r="R1190" i="1" s="1"/>
  <c r="K1190" i="1"/>
  <c r="M1190" i="1" l="1"/>
  <c r="O1190" i="1"/>
  <c r="U1190" i="1"/>
  <c r="V1190" i="1" s="1"/>
  <c r="X1190" i="1" s="1"/>
  <c r="S1190" i="1"/>
  <c r="T1190" i="1" s="1"/>
  <c r="W1190" i="1" l="1"/>
  <c r="N1190" i="1"/>
  <c r="G1191" i="1" s="1"/>
  <c r="H1191" i="1" s="1"/>
  <c r="J1191" i="1" l="1"/>
  <c r="I1191" i="1"/>
  <c r="L1191" i="1" l="1"/>
  <c r="P1191" i="1" s="1"/>
  <c r="Q1191" i="1" s="1"/>
  <c r="R1191" i="1" s="1"/>
  <c r="K1191" i="1"/>
  <c r="M1191" i="1" l="1"/>
  <c r="O1191" i="1"/>
  <c r="S1191" i="1"/>
  <c r="T1191" i="1" s="1"/>
  <c r="U1191" i="1"/>
  <c r="V1191" i="1" s="1"/>
  <c r="X1191" i="1" s="1"/>
  <c r="W1191" i="1" l="1"/>
  <c r="N1191" i="1"/>
  <c r="G1192" i="1" s="1"/>
  <c r="H1192" i="1" s="1"/>
  <c r="J1192" i="1" l="1"/>
  <c r="I1192" i="1"/>
  <c r="K1192" i="1" l="1"/>
  <c r="L1192" i="1"/>
  <c r="P1192" i="1" s="1"/>
  <c r="Q1192" i="1" s="1"/>
  <c r="R1192" i="1" s="1"/>
  <c r="S1192" i="1" l="1"/>
  <c r="T1192" i="1" s="1"/>
  <c r="U1192" i="1"/>
  <c r="V1192" i="1" s="1"/>
  <c r="X1192" i="1" s="1"/>
  <c r="O1192" i="1"/>
  <c r="M1192" i="1"/>
  <c r="N1192" i="1" l="1"/>
  <c r="G1193" i="1" s="1"/>
  <c r="H1193" i="1" s="1"/>
  <c r="W1192" i="1"/>
  <c r="I1193" i="1" l="1"/>
  <c r="J1193" i="1"/>
  <c r="K1193" i="1" l="1"/>
  <c r="L1193" i="1"/>
  <c r="P1193" i="1" s="1"/>
  <c r="Q1193" i="1" l="1"/>
  <c r="R1193" i="1" s="1"/>
  <c r="M1193" i="1"/>
  <c r="O1193" i="1"/>
  <c r="N1193" i="1" l="1"/>
  <c r="G1194" i="1" s="1"/>
  <c r="H1194" i="1" s="1"/>
  <c r="S1193" i="1"/>
  <c r="T1193" i="1" s="1"/>
  <c r="U1193" i="1"/>
  <c r="V1193" i="1" s="1"/>
  <c r="X1193" i="1" s="1"/>
  <c r="W1193" i="1" l="1"/>
  <c r="J1194" i="1"/>
  <c r="I1194" i="1"/>
  <c r="L1194" i="1" l="1"/>
  <c r="P1194" i="1" s="1"/>
  <c r="K1194" i="1"/>
  <c r="M1194" i="1" l="1"/>
  <c r="O1194" i="1"/>
  <c r="Q1194" i="1"/>
  <c r="R1194" i="1" s="1"/>
  <c r="S1194" i="1" l="1"/>
  <c r="T1194" i="1" s="1"/>
  <c r="U1194" i="1"/>
  <c r="V1194" i="1" s="1"/>
  <c r="X1194" i="1" s="1"/>
  <c r="N1194" i="1"/>
  <c r="G1195" i="1" s="1"/>
  <c r="H1195" i="1" s="1"/>
  <c r="I1195" i="1" l="1"/>
  <c r="J1195" i="1"/>
  <c r="W1194" i="1"/>
  <c r="L1195" i="1" l="1"/>
  <c r="P1195" i="1" s="1"/>
  <c r="Q1195" i="1" s="1"/>
  <c r="R1195" i="1" s="1"/>
  <c r="K1195" i="1"/>
  <c r="M1195" i="1" l="1"/>
  <c r="O1195" i="1"/>
  <c r="S1195" i="1"/>
  <c r="T1195" i="1" s="1"/>
  <c r="U1195" i="1"/>
  <c r="V1195" i="1" s="1"/>
  <c r="X1195" i="1" s="1"/>
  <c r="W1195" i="1" l="1"/>
  <c r="N1195" i="1"/>
  <c r="G1196" i="1" s="1"/>
  <c r="H1196" i="1" s="1"/>
  <c r="I1196" i="1" l="1"/>
  <c r="J1196" i="1"/>
  <c r="L1196" i="1" l="1"/>
  <c r="P1196" i="1" s="1"/>
  <c r="Q1196" i="1" s="1"/>
  <c r="R1196" i="1" s="1"/>
  <c r="K1196" i="1"/>
  <c r="M1196" i="1" l="1"/>
  <c r="O1196" i="1"/>
  <c r="U1196" i="1"/>
  <c r="V1196" i="1" s="1"/>
  <c r="X1196" i="1" s="1"/>
  <c r="S1196" i="1"/>
  <c r="T1196" i="1" s="1"/>
  <c r="W1196" i="1" l="1"/>
  <c r="N1196" i="1"/>
  <c r="G1197" i="1" s="1"/>
  <c r="H1197" i="1" s="1"/>
  <c r="I1197" i="1" l="1"/>
  <c r="J1197" i="1"/>
  <c r="K1197" i="1" l="1"/>
  <c r="L1197" i="1"/>
  <c r="P1197" i="1" s="1"/>
  <c r="Q1197" i="1" l="1"/>
  <c r="R1197" i="1" s="1"/>
  <c r="M1197" i="1"/>
  <c r="O1197" i="1"/>
  <c r="N1197" i="1" l="1"/>
  <c r="G1198" i="1" s="1"/>
  <c r="H1198" i="1" s="1"/>
  <c r="U1197" i="1"/>
  <c r="V1197" i="1" s="1"/>
  <c r="X1197" i="1" s="1"/>
  <c r="S1197" i="1"/>
  <c r="T1197" i="1" s="1"/>
  <c r="J1198" i="1" l="1"/>
  <c r="I1198" i="1"/>
  <c r="W1197" i="1"/>
  <c r="K1198" i="1" l="1"/>
  <c r="L1198" i="1"/>
  <c r="P1198" i="1" s="1"/>
  <c r="Q1198" i="1" s="1"/>
  <c r="R1198" i="1" s="1"/>
  <c r="S1198" i="1" l="1"/>
  <c r="T1198" i="1" s="1"/>
  <c r="U1198" i="1"/>
  <c r="V1198" i="1" s="1"/>
  <c r="X1198" i="1" s="1"/>
  <c r="M1198" i="1"/>
  <c r="O1198" i="1"/>
  <c r="N1198" i="1" l="1"/>
  <c r="G1199" i="1" s="1"/>
  <c r="H1199" i="1" s="1"/>
  <c r="W1198" i="1"/>
  <c r="I1199" i="1" l="1"/>
  <c r="J1199" i="1"/>
  <c r="L1199" i="1" l="1"/>
  <c r="P1199" i="1" s="1"/>
  <c r="K1199" i="1"/>
  <c r="M1199" i="1" l="1"/>
  <c r="O1199" i="1"/>
  <c r="Q1199" i="1"/>
  <c r="R1199" i="1" s="1"/>
  <c r="S1199" i="1" l="1"/>
  <c r="T1199" i="1" s="1"/>
  <c r="U1199" i="1"/>
  <c r="V1199" i="1" s="1"/>
  <c r="X1199" i="1" s="1"/>
  <c r="N1199" i="1"/>
  <c r="G1200" i="1" s="1"/>
  <c r="H1200" i="1" s="1"/>
  <c r="W1199" i="1" l="1"/>
  <c r="I1200" i="1"/>
  <c r="J1200" i="1"/>
  <c r="L1200" i="1" l="1"/>
  <c r="P1200" i="1" s="1"/>
  <c r="K1200" i="1"/>
  <c r="M1200" i="1" l="1"/>
  <c r="O1200" i="1"/>
  <c r="Q1200" i="1"/>
  <c r="R1200" i="1" s="1"/>
  <c r="S1200" i="1" l="1"/>
  <c r="T1200" i="1" s="1"/>
  <c r="U1200" i="1"/>
  <c r="V1200" i="1" s="1"/>
  <c r="X1200" i="1" s="1"/>
  <c r="N1200" i="1"/>
  <c r="G1201" i="1" s="1"/>
  <c r="H1201" i="1" s="1"/>
  <c r="W1200" i="1" l="1"/>
  <c r="J1201" i="1"/>
  <c r="I1201" i="1"/>
  <c r="K1201" i="1" l="1"/>
  <c r="L1201" i="1"/>
  <c r="P1201" i="1" s="1"/>
  <c r="Q1201" i="1" s="1"/>
  <c r="R1201" i="1" s="1"/>
  <c r="S1201" i="1" l="1"/>
  <c r="T1201" i="1" s="1"/>
  <c r="U1201" i="1"/>
  <c r="V1201" i="1" s="1"/>
  <c r="X1201" i="1" s="1"/>
  <c r="M1201" i="1"/>
  <c r="O1201" i="1"/>
  <c r="N1201" i="1" l="1"/>
  <c r="G1202" i="1" s="1"/>
  <c r="H1202" i="1" s="1"/>
  <c r="W1201" i="1"/>
  <c r="J1202" i="1" l="1"/>
  <c r="I1202" i="1"/>
  <c r="L1202" i="1" l="1"/>
  <c r="P1202" i="1" s="1"/>
  <c r="Q1202" i="1" s="1"/>
  <c r="R1202" i="1" s="1"/>
  <c r="K1202" i="1"/>
  <c r="M1202" i="1" l="1"/>
  <c r="O1202" i="1"/>
  <c r="U1202" i="1"/>
  <c r="V1202" i="1" s="1"/>
  <c r="X1202" i="1" s="1"/>
  <c r="S1202" i="1"/>
  <c r="T1202" i="1" s="1"/>
  <c r="W1202" i="1" l="1"/>
  <c r="N1202" i="1"/>
  <c r="G1203" i="1" s="1"/>
  <c r="H1203" i="1" s="1"/>
  <c r="I1203" i="1" l="1"/>
  <c r="J1203" i="1"/>
  <c r="K1203" i="1" l="1"/>
  <c r="L1203" i="1"/>
  <c r="P1203" i="1" s="1"/>
  <c r="Q1203" i="1" s="1"/>
  <c r="R1203" i="1" s="1"/>
  <c r="U1203" i="1" l="1"/>
  <c r="V1203" i="1" s="1"/>
  <c r="X1203" i="1" s="1"/>
  <c r="S1203" i="1"/>
  <c r="T1203" i="1" s="1"/>
  <c r="M1203" i="1"/>
  <c r="O1203" i="1"/>
  <c r="N1203" i="1" l="1"/>
  <c r="G1204" i="1" s="1"/>
  <c r="H1204" i="1" s="1"/>
  <c r="W1203" i="1"/>
  <c r="J1204" i="1" l="1"/>
  <c r="I1204" i="1"/>
  <c r="K1204" i="1" l="1"/>
  <c r="L1204" i="1"/>
  <c r="P1204" i="1" s="1"/>
  <c r="Q1204" i="1" s="1"/>
  <c r="R1204" i="1" s="1"/>
  <c r="S1204" i="1" l="1"/>
  <c r="T1204" i="1" s="1"/>
  <c r="U1204" i="1"/>
  <c r="V1204" i="1" s="1"/>
  <c r="X1204" i="1" s="1"/>
  <c r="M1204" i="1"/>
  <c r="O1204" i="1"/>
  <c r="N1204" i="1" l="1"/>
  <c r="G1205" i="1" s="1"/>
  <c r="H1205" i="1" s="1"/>
  <c r="W1204" i="1"/>
  <c r="J1205" i="1" l="1"/>
  <c r="I1205" i="1"/>
  <c r="K1205" i="1" l="1"/>
  <c r="L1205" i="1"/>
  <c r="P1205" i="1" s="1"/>
  <c r="Q1205" i="1" s="1"/>
  <c r="R1205" i="1" s="1"/>
  <c r="U1205" i="1" l="1"/>
  <c r="V1205" i="1" s="1"/>
  <c r="X1205" i="1" s="1"/>
  <c r="S1205" i="1"/>
  <c r="T1205" i="1" s="1"/>
  <c r="M1205" i="1"/>
  <c r="O1205" i="1"/>
  <c r="N1205" i="1" l="1"/>
  <c r="G1206" i="1" s="1"/>
  <c r="H1206" i="1" s="1"/>
  <c r="W1205" i="1"/>
  <c r="I1206" i="1" l="1"/>
  <c r="J1206" i="1"/>
  <c r="L1206" i="1" l="1"/>
  <c r="P1206" i="1" s="1"/>
  <c r="Q1206" i="1" s="1"/>
  <c r="R1206" i="1" s="1"/>
  <c r="K1206" i="1"/>
  <c r="M1206" i="1" l="1"/>
  <c r="O1206" i="1"/>
  <c r="S1206" i="1"/>
  <c r="T1206" i="1" s="1"/>
  <c r="U1206" i="1"/>
  <c r="V1206" i="1" s="1"/>
  <c r="X1206" i="1" s="1"/>
  <c r="W1206" i="1" l="1"/>
  <c r="N1206" i="1"/>
  <c r="G1207" i="1" s="1"/>
  <c r="H1207" i="1" s="1"/>
  <c r="I1207" i="1" l="1"/>
  <c r="J1207" i="1"/>
  <c r="K1207" i="1" l="1"/>
  <c r="L1207" i="1"/>
  <c r="P1207" i="1" s="1"/>
  <c r="Q1207" i="1" s="1"/>
  <c r="R1207" i="1" s="1"/>
  <c r="S1207" i="1" l="1"/>
  <c r="T1207" i="1" s="1"/>
  <c r="U1207" i="1"/>
  <c r="V1207" i="1" s="1"/>
  <c r="X1207" i="1" s="1"/>
  <c r="M1207" i="1"/>
  <c r="O1207" i="1"/>
  <c r="N1207" i="1" l="1"/>
  <c r="G1208" i="1" s="1"/>
  <c r="H1208" i="1" s="1"/>
  <c r="W1207" i="1"/>
  <c r="I1208" i="1" l="1"/>
  <c r="J1208" i="1"/>
  <c r="L1208" i="1" l="1"/>
  <c r="P1208" i="1" s="1"/>
  <c r="Q1208" i="1" s="1"/>
  <c r="R1208" i="1" s="1"/>
  <c r="K1208" i="1"/>
  <c r="M1208" i="1" l="1"/>
  <c r="O1208" i="1"/>
  <c r="S1208" i="1"/>
  <c r="T1208" i="1" s="1"/>
  <c r="U1208" i="1"/>
  <c r="V1208" i="1" s="1"/>
  <c r="X1208" i="1" s="1"/>
  <c r="W1208" i="1" l="1"/>
  <c r="N1208" i="1"/>
  <c r="G1209" i="1" s="1"/>
  <c r="H1209" i="1" s="1"/>
  <c r="J1209" i="1" l="1"/>
  <c r="I1209" i="1"/>
  <c r="L1209" i="1" l="1"/>
  <c r="P1209" i="1" s="1"/>
  <c r="K1209" i="1"/>
  <c r="M1209" i="1" l="1"/>
  <c r="O1209" i="1"/>
  <c r="Q1209" i="1"/>
  <c r="R1209" i="1" s="1"/>
  <c r="S1209" i="1" l="1"/>
  <c r="T1209" i="1" s="1"/>
  <c r="U1209" i="1"/>
  <c r="V1209" i="1" s="1"/>
  <c r="X1209" i="1" s="1"/>
  <c r="N1209" i="1"/>
  <c r="G1210" i="1" s="1"/>
  <c r="H1210" i="1" s="1"/>
  <c r="I1210" i="1" l="1"/>
  <c r="J1210" i="1"/>
  <c r="W1209" i="1"/>
  <c r="L1210" i="1" l="1"/>
  <c r="P1210" i="1" s="1"/>
  <c r="Q1210" i="1" s="1"/>
  <c r="R1210" i="1" s="1"/>
  <c r="K1210" i="1"/>
  <c r="M1210" i="1" l="1"/>
  <c r="O1210" i="1"/>
  <c r="U1210" i="1"/>
  <c r="V1210" i="1" s="1"/>
  <c r="X1210" i="1" s="1"/>
  <c r="S1210" i="1"/>
  <c r="T1210" i="1" s="1"/>
  <c r="W1210" i="1" l="1"/>
  <c r="N1210" i="1"/>
  <c r="G1211" i="1" s="1"/>
  <c r="H1211" i="1" s="1"/>
  <c r="I1211" i="1" l="1"/>
  <c r="J1211" i="1"/>
  <c r="L1211" i="1" l="1"/>
  <c r="P1211" i="1" s="1"/>
  <c r="K1211" i="1"/>
  <c r="M1211" i="1" l="1"/>
  <c r="O1211" i="1"/>
  <c r="Q1211" i="1"/>
  <c r="R1211" i="1" s="1"/>
  <c r="S1211" i="1" l="1"/>
  <c r="T1211" i="1" s="1"/>
  <c r="U1211" i="1"/>
  <c r="V1211" i="1" s="1"/>
  <c r="X1211" i="1" s="1"/>
  <c r="N1211" i="1"/>
  <c r="G1212" i="1" s="1"/>
  <c r="H1212" i="1" s="1"/>
  <c r="J1212" i="1" l="1"/>
  <c r="I1212" i="1"/>
  <c r="W1211" i="1"/>
  <c r="K1212" i="1" l="1"/>
  <c r="L1212" i="1"/>
  <c r="P1212" i="1" s="1"/>
  <c r="Q1212" i="1" s="1"/>
  <c r="R1212" i="1" s="1"/>
  <c r="S1212" i="1" l="1"/>
  <c r="T1212" i="1" s="1"/>
  <c r="U1212" i="1"/>
  <c r="V1212" i="1" s="1"/>
  <c r="X1212" i="1" s="1"/>
  <c r="M1212" i="1"/>
  <c r="O1212" i="1"/>
  <c r="N1212" i="1" l="1"/>
  <c r="G1213" i="1" s="1"/>
  <c r="H1213" i="1" s="1"/>
  <c r="W1212" i="1"/>
  <c r="J1213" i="1" l="1"/>
  <c r="I1213" i="1"/>
  <c r="L1213" i="1" l="1"/>
  <c r="P1213" i="1" s="1"/>
  <c r="Q1213" i="1" s="1"/>
  <c r="R1213" i="1" s="1"/>
  <c r="K1213" i="1"/>
  <c r="M1213" i="1" l="1"/>
  <c r="O1213" i="1"/>
  <c r="S1213" i="1"/>
  <c r="T1213" i="1" s="1"/>
  <c r="U1213" i="1"/>
  <c r="V1213" i="1" s="1"/>
  <c r="X1213" i="1" s="1"/>
  <c r="W1213" i="1" l="1"/>
  <c r="N1213" i="1"/>
  <c r="G1214" i="1" s="1"/>
  <c r="H1214" i="1" s="1"/>
  <c r="I1214" i="1" l="1"/>
  <c r="J1214" i="1"/>
  <c r="L1214" i="1" l="1"/>
  <c r="P1214" i="1" s="1"/>
  <c r="Q1214" i="1" s="1"/>
  <c r="R1214" i="1" s="1"/>
  <c r="K1214" i="1"/>
  <c r="M1214" i="1" l="1"/>
  <c r="O1214" i="1"/>
  <c r="S1214" i="1"/>
  <c r="T1214" i="1" s="1"/>
  <c r="U1214" i="1"/>
  <c r="V1214" i="1" s="1"/>
  <c r="X1214" i="1" s="1"/>
  <c r="W1214" i="1" l="1"/>
  <c r="N1214" i="1"/>
  <c r="G1215" i="1" s="1"/>
  <c r="H1215" i="1" s="1"/>
  <c r="I1215" i="1" l="1"/>
  <c r="J1215" i="1"/>
  <c r="K1215" i="1" l="1"/>
  <c r="L1215" i="1"/>
  <c r="P1215" i="1" s="1"/>
  <c r="Q1215" i="1" s="1"/>
  <c r="R1215" i="1" s="1"/>
  <c r="U1215" i="1" l="1"/>
  <c r="V1215" i="1" s="1"/>
  <c r="X1215" i="1" s="1"/>
  <c r="S1215" i="1"/>
  <c r="T1215" i="1" s="1"/>
  <c r="M1215" i="1"/>
  <c r="O1215" i="1"/>
  <c r="N1215" i="1" l="1"/>
  <c r="G1216" i="1" s="1"/>
  <c r="H1216" i="1" s="1"/>
  <c r="W1215" i="1"/>
  <c r="J1216" i="1" l="1"/>
  <c r="I1216" i="1"/>
  <c r="L1216" i="1" l="1"/>
  <c r="P1216" i="1" s="1"/>
  <c r="Q1216" i="1" s="1"/>
  <c r="R1216" i="1" s="1"/>
  <c r="K1216" i="1"/>
  <c r="M1216" i="1" l="1"/>
  <c r="O1216" i="1"/>
  <c r="U1216" i="1"/>
  <c r="V1216" i="1" s="1"/>
  <c r="X1216" i="1" s="1"/>
  <c r="S1216" i="1"/>
  <c r="T1216" i="1" s="1"/>
  <c r="W1216" i="1" l="1"/>
  <c r="N1216" i="1"/>
  <c r="G1217" i="1" s="1"/>
  <c r="H1217" i="1" s="1"/>
  <c r="I1217" i="1" l="1"/>
  <c r="J1217" i="1"/>
  <c r="L1217" i="1" l="1"/>
  <c r="P1217" i="1" s="1"/>
  <c r="Q1217" i="1" s="1"/>
  <c r="R1217" i="1" s="1"/>
  <c r="K1217" i="1"/>
  <c r="M1217" i="1" l="1"/>
  <c r="O1217" i="1"/>
  <c r="S1217" i="1"/>
  <c r="T1217" i="1" s="1"/>
  <c r="U1217" i="1"/>
  <c r="V1217" i="1" s="1"/>
  <c r="X1217" i="1" s="1"/>
  <c r="W1217" i="1" l="1"/>
  <c r="N1217" i="1"/>
  <c r="G1218" i="1" s="1"/>
  <c r="H1218" i="1" s="1"/>
  <c r="I1218" i="1" l="1"/>
  <c r="J1218" i="1"/>
  <c r="K1218" i="1" l="1"/>
  <c r="L1218" i="1"/>
  <c r="P1218" i="1" s="1"/>
  <c r="Q1218" i="1" l="1"/>
  <c r="R1218" i="1" s="1"/>
  <c r="M1218" i="1"/>
  <c r="O1218" i="1"/>
  <c r="N1218" i="1" l="1"/>
  <c r="G1219" i="1" s="1"/>
  <c r="H1219" i="1" s="1"/>
  <c r="S1218" i="1"/>
  <c r="T1218" i="1" s="1"/>
  <c r="U1218" i="1"/>
  <c r="V1218" i="1" s="1"/>
  <c r="X1218" i="1" s="1"/>
  <c r="W1218" i="1" l="1"/>
  <c r="I1219" i="1"/>
  <c r="J1219" i="1"/>
  <c r="L1219" i="1" l="1"/>
  <c r="P1219" i="1" s="1"/>
  <c r="Q1219" i="1" s="1"/>
  <c r="R1219" i="1" s="1"/>
  <c r="K1219" i="1"/>
  <c r="M1219" i="1" l="1"/>
  <c r="O1219" i="1"/>
  <c r="U1219" i="1"/>
  <c r="V1219" i="1" s="1"/>
  <c r="X1219" i="1" s="1"/>
  <c r="S1219" i="1"/>
  <c r="T1219" i="1" s="1"/>
  <c r="W1219" i="1" l="1"/>
  <c r="N1219" i="1"/>
  <c r="G1220" i="1" s="1"/>
  <c r="H1220" i="1" s="1"/>
  <c r="J1220" i="1" l="1"/>
  <c r="I1220" i="1"/>
  <c r="K1220" i="1" l="1"/>
  <c r="L1220" i="1"/>
  <c r="P1220" i="1" s="1"/>
  <c r="Q1220" i="1" s="1"/>
  <c r="R1220" i="1" s="1"/>
  <c r="S1220" i="1" l="1"/>
  <c r="T1220" i="1" s="1"/>
  <c r="U1220" i="1"/>
  <c r="V1220" i="1" s="1"/>
  <c r="X1220" i="1" s="1"/>
  <c r="M1220" i="1"/>
  <c r="O1220" i="1"/>
  <c r="N1220" i="1" l="1"/>
  <c r="G1221" i="1" s="1"/>
  <c r="H1221" i="1" s="1"/>
  <c r="W1220" i="1"/>
  <c r="I1221" i="1" l="1"/>
  <c r="J1221" i="1"/>
  <c r="K1221" i="1" l="1"/>
  <c r="L1221" i="1"/>
  <c r="P1221" i="1" s="1"/>
  <c r="Q1221" i="1" l="1"/>
  <c r="R1221" i="1" s="1"/>
  <c r="M1221" i="1"/>
  <c r="O1221" i="1"/>
  <c r="N1221" i="1" l="1"/>
  <c r="G1222" i="1" s="1"/>
  <c r="H1222" i="1" s="1"/>
  <c r="S1221" i="1"/>
  <c r="T1221" i="1" s="1"/>
  <c r="U1221" i="1"/>
  <c r="V1221" i="1" s="1"/>
  <c r="X1221" i="1" s="1"/>
  <c r="W1221" i="1" l="1"/>
  <c r="I1222" i="1"/>
  <c r="J1222" i="1"/>
  <c r="L1222" i="1" l="1"/>
  <c r="P1222" i="1" s="1"/>
  <c r="Q1222" i="1" s="1"/>
  <c r="R1222" i="1" s="1"/>
  <c r="K1222" i="1"/>
  <c r="M1222" i="1" l="1"/>
  <c r="O1222" i="1"/>
  <c r="S1222" i="1"/>
  <c r="T1222" i="1" s="1"/>
  <c r="U1222" i="1"/>
  <c r="V1222" i="1" s="1"/>
  <c r="X1222" i="1" s="1"/>
  <c r="W1222" i="1" l="1"/>
  <c r="N1222" i="1"/>
  <c r="G1223" i="1" s="1"/>
  <c r="H1223" i="1" s="1"/>
  <c r="I1223" i="1" l="1"/>
  <c r="J1223" i="1"/>
  <c r="K1223" i="1" l="1"/>
  <c r="L1223" i="1"/>
  <c r="P1223" i="1" s="1"/>
  <c r="Q1223" i="1" s="1"/>
  <c r="R1223" i="1" s="1"/>
  <c r="U1223" i="1" l="1"/>
  <c r="V1223" i="1" s="1"/>
  <c r="X1223" i="1" s="1"/>
  <c r="S1223" i="1"/>
  <c r="T1223" i="1" s="1"/>
  <c r="M1223" i="1"/>
  <c r="O1223" i="1"/>
  <c r="N1223" i="1" l="1"/>
  <c r="G1224" i="1" s="1"/>
  <c r="H1224" i="1" s="1"/>
  <c r="W1223" i="1"/>
  <c r="I1224" i="1" l="1"/>
  <c r="J1224" i="1"/>
  <c r="K1224" i="1" l="1"/>
  <c r="L1224" i="1"/>
  <c r="P1224" i="1" s="1"/>
  <c r="Q1224" i="1" s="1"/>
  <c r="R1224" i="1" s="1"/>
  <c r="U1224" i="1" l="1"/>
  <c r="V1224" i="1" s="1"/>
  <c r="X1224" i="1" s="1"/>
  <c r="S1224" i="1"/>
  <c r="T1224" i="1" s="1"/>
  <c r="M1224" i="1"/>
  <c r="O1224" i="1"/>
  <c r="N1224" i="1" l="1"/>
  <c r="G1225" i="1" s="1"/>
  <c r="H1225" i="1" s="1"/>
  <c r="W1224" i="1"/>
  <c r="I1225" i="1" l="1"/>
  <c r="J1225" i="1"/>
  <c r="L1225" i="1" l="1"/>
  <c r="P1225" i="1" s="1"/>
  <c r="Q1225" i="1" s="1"/>
  <c r="R1225" i="1" s="1"/>
  <c r="K1225" i="1"/>
  <c r="M1225" i="1" l="1"/>
  <c r="O1225" i="1"/>
  <c r="S1225" i="1"/>
  <c r="T1225" i="1" s="1"/>
  <c r="U1225" i="1"/>
  <c r="V1225" i="1" s="1"/>
  <c r="X1225" i="1" s="1"/>
  <c r="W1225" i="1" l="1"/>
  <c r="N1225" i="1"/>
  <c r="G1226" i="1" s="1"/>
  <c r="H1226" i="1" s="1"/>
  <c r="I1226" i="1" l="1"/>
  <c r="J1226" i="1"/>
  <c r="L1226" i="1" l="1"/>
  <c r="P1226" i="1" s="1"/>
  <c r="Q1226" i="1" s="1"/>
  <c r="R1226" i="1" s="1"/>
  <c r="K1226" i="1"/>
  <c r="M1226" i="1" l="1"/>
  <c r="O1226" i="1"/>
  <c r="U1226" i="1"/>
  <c r="V1226" i="1" s="1"/>
  <c r="X1226" i="1" s="1"/>
  <c r="S1226" i="1"/>
  <c r="T1226" i="1" s="1"/>
  <c r="W1226" i="1" l="1"/>
  <c r="N1226" i="1"/>
  <c r="G1227" i="1" s="1"/>
  <c r="H1227" i="1" s="1"/>
  <c r="I1227" i="1" l="1"/>
  <c r="J1227" i="1"/>
  <c r="K1227" i="1" l="1"/>
  <c r="L1227" i="1"/>
  <c r="P1227" i="1" s="1"/>
  <c r="Q1227" i="1" s="1"/>
  <c r="R1227" i="1" s="1"/>
  <c r="S1227" i="1" l="1"/>
  <c r="T1227" i="1" s="1"/>
  <c r="U1227" i="1"/>
  <c r="V1227" i="1" s="1"/>
  <c r="X1227" i="1" s="1"/>
  <c r="M1227" i="1"/>
  <c r="O1227" i="1"/>
  <c r="N1227" i="1" l="1"/>
  <c r="G1228" i="1" s="1"/>
  <c r="H1228" i="1" s="1"/>
  <c r="W1227" i="1"/>
  <c r="J1228" i="1" l="1"/>
  <c r="I1228" i="1"/>
  <c r="K1228" i="1" l="1"/>
  <c r="L1228" i="1"/>
  <c r="P1228" i="1" s="1"/>
  <c r="Q1228" i="1" s="1"/>
  <c r="R1228" i="1" s="1"/>
  <c r="U1228" i="1" l="1"/>
  <c r="V1228" i="1" s="1"/>
  <c r="X1228" i="1" s="1"/>
  <c r="S1228" i="1"/>
  <c r="T1228" i="1" s="1"/>
  <c r="M1228" i="1"/>
  <c r="O1228" i="1"/>
  <c r="N1228" i="1" l="1"/>
  <c r="G1229" i="1" s="1"/>
  <c r="H1229" i="1" s="1"/>
  <c r="W1228" i="1"/>
  <c r="I1229" i="1" l="1"/>
  <c r="J1229" i="1"/>
  <c r="K1229" i="1" l="1"/>
  <c r="L1229" i="1"/>
  <c r="P1229" i="1" s="1"/>
  <c r="Q1229" i="1" s="1"/>
  <c r="R1229" i="1" s="1"/>
  <c r="S1229" i="1" l="1"/>
  <c r="T1229" i="1" s="1"/>
  <c r="U1229" i="1"/>
  <c r="V1229" i="1" s="1"/>
  <c r="X1229" i="1" s="1"/>
  <c r="M1229" i="1"/>
  <c r="O1229" i="1"/>
  <c r="N1229" i="1" l="1"/>
  <c r="G1230" i="1" s="1"/>
  <c r="H1230" i="1" s="1"/>
  <c r="W1229" i="1"/>
  <c r="I1230" i="1" l="1"/>
  <c r="J1230" i="1"/>
  <c r="L1230" i="1" l="1"/>
  <c r="P1230" i="1" s="1"/>
  <c r="Q1230" i="1" s="1"/>
  <c r="R1230" i="1" s="1"/>
  <c r="K1230" i="1"/>
  <c r="M1230" i="1" l="1"/>
  <c r="O1230" i="1"/>
  <c r="U1230" i="1"/>
  <c r="V1230" i="1" s="1"/>
  <c r="X1230" i="1" s="1"/>
  <c r="S1230" i="1"/>
  <c r="T1230" i="1" s="1"/>
  <c r="W1230" i="1" l="1"/>
  <c r="N1230" i="1"/>
  <c r="G1231" i="1" s="1"/>
  <c r="H1231" i="1" s="1"/>
  <c r="I1231" i="1" l="1"/>
  <c r="J1231" i="1"/>
  <c r="K1231" i="1" l="1"/>
  <c r="L1231" i="1"/>
  <c r="P1231" i="1" s="1"/>
  <c r="Q1231" i="1" s="1"/>
  <c r="R1231" i="1" s="1"/>
  <c r="S1231" i="1" l="1"/>
  <c r="T1231" i="1" s="1"/>
  <c r="U1231" i="1"/>
  <c r="V1231" i="1" s="1"/>
  <c r="X1231" i="1" s="1"/>
  <c r="M1231" i="1"/>
  <c r="O1231" i="1"/>
  <c r="N1231" i="1" l="1"/>
  <c r="G1232" i="1" s="1"/>
  <c r="H1232" i="1" s="1"/>
  <c r="W1231" i="1"/>
  <c r="J1232" i="1" l="1"/>
  <c r="I1232" i="1"/>
  <c r="K1232" i="1" l="1"/>
  <c r="L1232" i="1"/>
  <c r="P1232" i="1" s="1"/>
  <c r="Q1232" i="1" s="1"/>
  <c r="R1232" i="1" s="1"/>
  <c r="S1232" i="1" l="1"/>
  <c r="T1232" i="1" s="1"/>
  <c r="U1232" i="1"/>
  <c r="V1232" i="1" s="1"/>
  <c r="X1232" i="1" s="1"/>
  <c r="M1232" i="1"/>
  <c r="O1232" i="1"/>
  <c r="N1232" i="1" l="1"/>
  <c r="G1233" i="1" s="1"/>
  <c r="H1233" i="1" s="1"/>
  <c r="W1232" i="1"/>
  <c r="I1233" i="1" l="1"/>
  <c r="J1233" i="1"/>
  <c r="L1233" i="1" l="1"/>
  <c r="P1233" i="1" s="1"/>
  <c r="Q1233" i="1" s="1"/>
  <c r="R1233" i="1" s="1"/>
  <c r="K1233" i="1"/>
  <c r="M1233" i="1" l="1"/>
  <c r="O1233" i="1"/>
  <c r="S1233" i="1"/>
  <c r="T1233" i="1" s="1"/>
  <c r="U1233" i="1"/>
  <c r="V1233" i="1" s="1"/>
  <c r="X1233" i="1" s="1"/>
  <c r="W1233" i="1" l="1"/>
  <c r="N1233" i="1"/>
  <c r="G1234" i="1" s="1"/>
  <c r="H1234" i="1" s="1"/>
  <c r="J1234" i="1" l="1"/>
  <c r="I1234" i="1"/>
  <c r="L1234" i="1" l="1"/>
  <c r="P1234" i="1" s="1"/>
  <c r="Q1234" i="1" s="1"/>
  <c r="R1234" i="1" s="1"/>
  <c r="K1234" i="1"/>
  <c r="M1234" i="1" l="1"/>
  <c r="O1234" i="1"/>
  <c r="U1234" i="1"/>
  <c r="V1234" i="1" s="1"/>
  <c r="X1234" i="1" s="1"/>
  <c r="S1234" i="1"/>
  <c r="T1234" i="1" s="1"/>
  <c r="W1234" i="1" l="1"/>
  <c r="N1234" i="1"/>
  <c r="G1235" i="1" s="1"/>
  <c r="H1235" i="1" s="1"/>
  <c r="I1235" i="1" l="1"/>
  <c r="J1235" i="1"/>
  <c r="L1235" i="1" l="1"/>
  <c r="P1235" i="1" s="1"/>
  <c r="Q1235" i="1" s="1"/>
  <c r="R1235" i="1" s="1"/>
  <c r="K1235" i="1"/>
  <c r="M1235" i="1" l="1"/>
  <c r="O1235" i="1"/>
  <c r="U1235" i="1"/>
  <c r="V1235" i="1" s="1"/>
  <c r="X1235" i="1" s="1"/>
  <c r="S1235" i="1"/>
  <c r="T1235" i="1" s="1"/>
  <c r="W1235" i="1" l="1"/>
  <c r="N1235" i="1"/>
  <c r="G1236" i="1" s="1"/>
  <c r="H1236" i="1" s="1"/>
  <c r="I1236" i="1" l="1"/>
  <c r="J1236" i="1"/>
  <c r="K1236" i="1" l="1"/>
  <c r="L1236" i="1"/>
  <c r="P1236" i="1" s="1"/>
  <c r="Q1236" i="1" s="1"/>
  <c r="R1236" i="1" s="1"/>
  <c r="U1236" i="1" l="1"/>
  <c r="V1236" i="1" s="1"/>
  <c r="X1236" i="1" s="1"/>
  <c r="S1236" i="1"/>
  <c r="T1236" i="1" s="1"/>
  <c r="M1236" i="1"/>
  <c r="O1236" i="1"/>
  <c r="N1236" i="1" l="1"/>
  <c r="G1237" i="1" s="1"/>
  <c r="H1237" i="1" s="1"/>
  <c r="W1236" i="1"/>
  <c r="I1237" i="1" l="1"/>
  <c r="J1237" i="1"/>
  <c r="L1237" i="1" l="1"/>
  <c r="P1237" i="1" s="1"/>
  <c r="K1237" i="1"/>
  <c r="M1237" i="1" l="1"/>
  <c r="O1237" i="1"/>
  <c r="Q1237" i="1"/>
  <c r="R1237" i="1" s="1"/>
  <c r="U1237" i="1" l="1"/>
  <c r="V1237" i="1" s="1"/>
  <c r="X1237" i="1" s="1"/>
  <c r="S1237" i="1"/>
  <c r="T1237" i="1" s="1"/>
  <c r="N1237" i="1"/>
  <c r="G1238" i="1" s="1"/>
  <c r="H1238" i="1" s="1"/>
  <c r="W1237" i="1" l="1"/>
  <c r="J1238" i="1"/>
  <c r="I1238" i="1"/>
  <c r="K1238" i="1" l="1"/>
  <c r="L1238" i="1"/>
  <c r="P1238" i="1" s="1"/>
  <c r="Q1238" i="1" s="1"/>
  <c r="R1238" i="1" s="1"/>
  <c r="U1238" i="1" l="1"/>
  <c r="V1238" i="1" s="1"/>
  <c r="X1238" i="1" s="1"/>
  <c r="S1238" i="1"/>
  <c r="T1238" i="1" s="1"/>
  <c r="M1238" i="1"/>
  <c r="O1238" i="1"/>
  <c r="N1238" i="1" l="1"/>
  <c r="G1239" i="1" s="1"/>
  <c r="H1239" i="1" s="1"/>
  <c r="W1238" i="1"/>
  <c r="J1239" i="1" l="1"/>
  <c r="I1239" i="1"/>
  <c r="K1239" i="1" l="1"/>
  <c r="L1239" i="1"/>
  <c r="P1239" i="1" s="1"/>
  <c r="Q1239" i="1" s="1"/>
  <c r="R1239" i="1" s="1"/>
  <c r="S1239" i="1" l="1"/>
  <c r="T1239" i="1" s="1"/>
  <c r="U1239" i="1"/>
  <c r="V1239" i="1" s="1"/>
  <c r="X1239" i="1" s="1"/>
  <c r="M1239" i="1"/>
  <c r="O1239" i="1"/>
  <c r="N1239" i="1" l="1"/>
  <c r="G1240" i="1" s="1"/>
  <c r="H1240" i="1" s="1"/>
  <c r="W1239" i="1"/>
  <c r="J1240" i="1" l="1"/>
  <c r="I1240" i="1"/>
  <c r="L1240" i="1" l="1"/>
  <c r="P1240" i="1" s="1"/>
  <c r="Q1240" i="1" s="1"/>
  <c r="R1240" i="1" s="1"/>
  <c r="K1240" i="1"/>
  <c r="M1240" i="1" l="1"/>
  <c r="O1240" i="1"/>
  <c r="S1240" i="1"/>
  <c r="T1240" i="1" s="1"/>
  <c r="U1240" i="1"/>
  <c r="V1240" i="1" s="1"/>
  <c r="X1240" i="1" s="1"/>
  <c r="W1240" i="1" l="1"/>
  <c r="N1240" i="1"/>
  <c r="G1241" i="1" s="1"/>
  <c r="H1241" i="1" s="1"/>
  <c r="I1241" i="1" l="1"/>
  <c r="J1241" i="1"/>
  <c r="K1241" i="1" l="1"/>
  <c r="L1241" i="1"/>
  <c r="P1241" i="1" s="1"/>
  <c r="Q1241" i="1" s="1"/>
  <c r="R1241" i="1" s="1"/>
  <c r="U1241" i="1" l="1"/>
  <c r="V1241" i="1" s="1"/>
  <c r="X1241" i="1" s="1"/>
  <c r="S1241" i="1"/>
  <c r="T1241" i="1" s="1"/>
  <c r="M1241" i="1"/>
  <c r="O1241" i="1"/>
  <c r="N1241" i="1" l="1"/>
  <c r="G1242" i="1" s="1"/>
  <c r="H1242" i="1" s="1"/>
  <c r="W1241" i="1"/>
  <c r="I1242" i="1" l="1"/>
  <c r="J1242" i="1"/>
  <c r="L1242" i="1" l="1"/>
  <c r="P1242" i="1" s="1"/>
  <c r="Q1242" i="1" s="1"/>
  <c r="R1242" i="1" s="1"/>
  <c r="K1242" i="1"/>
  <c r="M1242" i="1" l="1"/>
  <c r="O1242" i="1"/>
  <c r="U1242" i="1"/>
  <c r="V1242" i="1" s="1"/>
  <c r="X1242" i="1" s="1"/>
  <c r="S1242" i="1"/>
  <c r="T1242" i="1" s="1"/>
  <c r="W1242" i="1" l="1"/>
  <c r="N1242" i="1"/>
  <c r="G1243" i="1" s="1"/>
  <c r="H1243" i="1" s="1"/>
  <c r="I1243" i="1" l="1"/>
  <c r="J1243" i="1"/>
  <c r="K1243" i="1" l="1"/>
  <c r="L1243" i="1"/>
  <c r="P1243" i="1" s="1"/>
  <c r="Q1243" i="1" s="1"/>
  <c r="R1243" i="1" s="1"/>
  <c r="U1243" i="1" l="1"/>
  <c r="V1243" i="1" s="1"/>
  <c r="X1243" i="1" s="1"/>
  <c r="S1243" i="1"/>
  <c r="T1243" i="1" s="1"/>
  <c r="M1243" i="1"/>
  <c r="O1243" i="1"/>
  <c r="N1243" i="1" l="1"/>
  <c r="G1244" i="1" s="1"/>
  <c r="H1244" i="1" s="1"/>
  <c r="W1243" i="1"/>
  <c r="J1244" i="1" l="1"/>
  <c r="I1244" i="1"/>
  <c r="L1244" i="1" l="1"/>
  <c r="P1244" i="1" s="1"/>
  <c r="Q1244" i="1" s="1"/>
  <c r="R1244" i="1" s="1"/>
  <c r="K1244" i="1"/>
  <c r="M1244" i="1" l="1"/>
  <c r="O1244" i="1"/>
  <c r="S1244" i="1"/>
  <c r="T1244" i="1" s="1"/>
  <c r="U1244" i="1"/>
  <c r="V1244" i="1" s="1"/>
  <c r="X1244" i="1" s="1"/>
  <c r="W1244" i="1" l="1"/>
  <c r="N1244" i="1"/>
  <c r="G1245" i="1" s="1"/>
  <c r="H1245" i="1" s="1"/>
  <c r="J1245" i="1" l="1"/>
  <c r="I1245" i="1"/>
  <c r="K1245" i="1" l="1"/>
  <c r="L1245" i="1"/>
  <c r="P1245" i="1" s="1"/>
  <c r="Q1245" i="1" s="1"/>
  <c r="R1245" i="1" s="1"/>
  <c r="S1245" i="1" l="1"/>
  <c r="T1245" i="1" s="1"/>
  <c r="U1245" i="1"/>
  <c r="V1245" i="1" s="1"/>
  <c r="X1245" i="1" s="1"/>
  <c r="M1245" i="1"/>
  <c r="O1245" i="1"/>
  <c r="N1245" i="1" l="1"/>
  <c r="G1246" i="1" s="1"/>
  <c r="H1246" i="1" s="1"/>
  <c r="W1245" i="1"/>
  <c r="J1246" i="1" l="1"/>
  <c r="I1246" i="1"/>
  <c r="L1246" i="1" l="1"/>
  <c r="P1246" i="1" s="1"/>
  <c r="Q1246" i="1" s="1"/>
  <c r="R1246" i="1" s="1"/>
  <c r="K1246" i="1"/>
  <c r="M1246" i="1" l="1"/>
  <c r="O1246" i="1"/>
  <c r="U1246" i="1"/>
  <c r="V1246" i="1" s="1"/>
  <c r="X1246" i="1" s="1"/>
  <c r="S1246" i="1"/>
  <c r="T1246" i="1" s="1"/>
  <c r="W1246" i="1" l="1"/>
  <c r="N1246" i="1"/>
  <c r="G1247" i="1" s="1"/>
  <c r="H1247" i="1" s="1"/>
  <c r="I1247" i="1" l="1"/>
  <c r="J1247" i="1"/>
  <c r="K1247" i="1" l="1"/>
  <c r="L1247" i="1"/>
  <c r="P1247" i="1" s="1"/>
  <c r="Q1247" i="1" s="1"/>
  <c r="R1247" i="1" s="1"/>
  <c r="U1247" i="1" l="1"/>
  <c r="V1247" i="1" s="1"/>
  <c r="X1247" i="1" s="1"/>
  <c r="S1247" i="1"/>
  <c r="T1247" i="1" s="1"/>
  <c r="M1247" i="1"/>
  <c r="O1247" i="1"/>
  <c r="N1247" i="1" l="1"/>
  <c r="G1248" i="1" s="1"/>
  <c r="H1248" i="1" s="1"/>
  <c r="W1247" i="1"/>
  <c r="J1248" i="1" l="1"/>
  <c r="I1248" i="1"/>
  <c r="L1248" i="1" l="1"/>
  <c r="P1248" i="1" s="1"/>
  <c r="Q1248" i="1" s="1"/>
  <c r="R1248" i="1" s="1"/>
  <c r="K1248" i="1"/>
  <c r="M1248" i="1" l="1"/>
  <c r="O1248" i="1"/>
  <c r="U1248" i="1"/>
  <c r="V1248" i="1" s="1"/>
  <c r="X1248" i="1" s="1"/>
  <c r="S1248" i="1"/>
  <c r="T1248" i="1" s="1"/>
  <c r="W1248" i="1" l="1"/>
  <c r="N1248" i="1"/>
  <c r="G1249" i="1" s="1"/>
  <c r="H1249" i="1" s="1"/>
  <c r="I1249" i="1" l="1"/>
  <c r="J1249" i="1"/>
  <c r="L1249" i="1" l="1"/>
  <c r="P1249" i="1" s="1"/>
  <c r="K1249" i="1"/>
  <c r="M1249" i="1" l="1"/>
  <c r="O1249" i="1"/>
  <c r="Q1249" i="1"/>
  <c r="R1249" i="1" s="1"/>
  <c r="U1249" i="1" l="1"/>
  <c r="V1249" i="1" s="1"/>
  <c r="X1249" i="1" s="1"/>
  <c r="S1249" i="1"/>
  <c r="T1249" i="1" s="1"/>
  <c r="N1249" i="1"/>
  <c r="G1250" i="1" s="1"/>
  <c r="H1250" i="1" s="1"/>
  <c r="W1249" i="1" l="1"/>
  <c r="I1250" i="1"/>
  <c r="J1250" i="1"/>
  <c r="L1250" i="1" l="1"/>
  <c r="P1250" i="1" s="1"/>
  <c r="Q1250" i="1" s="1"/>
  <c r="R1250" i="1" s="1"/>
  <c r="K1250" i="1"/>
  <c r="M1250" i="1" l="1"/>
  <c r="O1250" i="1"/>
  <c r="U1250" i="1"/>
  <c r="V1250" i="1" s="1"/>
  <c r="X1250" i="1" s="1"/>
  <c r="S1250" i="1"/>
  <c r="T1250" i="1" s="1"/>
  <c r="W1250" i="1" l="1"/>
  <c r="N1250" i="1"/>
  <c r="G1251" i="1" s="1"/>
  <c r="H1251" i="1" s="1"/>
  <c r="I1251" i="1" l="1"/>
  <c r="J1251" i="1"/>
  <c r="K1251" i="1" l="1"/>
  <c r="L1251" i="1"/>
  <c r="P1251" i="1" s="1"/>
  <c r="Q1251" i="1" s="1"/>
  <c r="R1251" i="1" s="1"/>
  <c r="U1251" i="1" l="1"/>
  <c r="V1251" i="1" s="1"/>
  <c r="X1251" i="1" s="1"/>
  <c r="S1251" i="1"/>
  <c r="T1251" i="1" s="1"/>
  <c r="M1251" i="1"/>
  <c r="O1251" i="1"/>
  <c r="W1251" i="1" l="1"/>
  <c r="N1251" i="1"/>
  <c r="G1252" i="1" s="1"/>
  <c r="H1252" i="1" s="1"/>
  <c r="J1252" i="1" l="1"/>
  <c r="I1252" i="1"/>
  <c r="L1252" i="1" l="1"/>
  <c r="P1252" i="1" s="1"/>
  <c r="Q1252" i="1" s="1"/>
  <c r="R1252" i="1" s="1"/>
  <c r="K1252" i="1"/>
  <c r="M1252" i="1" l="1"/>
  <c r="O1252" i="1"/>
  <c r="S1252" i="1"/>
  <c r="T1252" i="1" s="1"/>
  <c r="U1252" i="1"/>
  <c r="V1252" i="1" s="1"/>
  <c r="X1252" i="1" s="1"/>
  <c r="W1252" i="1" l="1"/>
  <c r="N1252" i="1"/>
  <c r="G1253" i="1" s="1"/>
  <c r="H1253" i="1" s="1"/>
  <c r="I1253" i="1" l="1"/>
  <c r="J1253" i="1"/>
  <c r="K1253" i="1" l="1"/>
  <c r="L1253" i="1"/>
  <c r="P1253" i="1" s="1"/>
  <c r="Q1253" i="1" s="1"/>
  <c r="R1253" i="1" s="1"/>
  <c r="S1253" i="1" l="1"/>
  <c r="T1253" i="1" s="1"/>
  <c r="U1253" i="1"/>
  <c r="V1253" i="1" s="1"/>
  <c r="X1253" i="1" s="1"/>
  <c r="O1253" i="1"/>
  <c r="M1253" i="1"/>
  <c r="N1253" i="1" l="1"/>
  <c r="G1254" i="1" s="1"/>
  <c r="H1254" i="1" s="1"/>
  <c r="W1253" i="1"/>
  <c r="J1254" i="1" l="1"/>
  <c r="I1254" i="1"/>
  <c r="K1254" i="1" l="1"/>
  <c r="L1254" i="1"/>
  <c r="P1254" i="1" s="1"/>
  <c r="Q1254" i="1" s="1"/>
  <c r="R1254" i="1" s="1"/>
  <c r="U1254" i="1" l="1"/>
  <c r="V1254" i="1" s="1"/>
  <c r="X1254" i="1" s="1"/>
  <c r="S1254" i="1"/>
  <c r="T1254" i="1" s="1"/>
  <c r="M1254" i="1"/>
  <c r="O1254" i="1"/>
  <c r="N1254" i="1" l="1"/>
  <c r="G1255" i="1" s="1"/>
  <c r="H1255" i="1" s="1"/>
  <c r="W1254" i="1"/>
  <c r="I1255" i="1" l="1"/>
  <c r="J1255" i="1"/>
  <c r="L1255" i="1" l="1"/>
  <c r="P1255" i="1" s="1"/>
  <c r="Q1255" i="1" s="1"/>
  <c r="R1255" i="1" s="1"/>
  <c r="K1255" i="1"/>
  <c r="M1255" i="1" l="1"/>
  <c r="O1255" i="1"/>
  <c r="U1255" i="1"/>
  <c r="V1255" i="1" s="1"/>
  <c r="X1255" i="1" s="1"/>
  <c r="S1255" i="1"/>
  <c r="T1255" i="1" s="1"/>
  <c r="W1255" i="1" l="1"/>
  <c r="N1255" i="1"/>
  <c r="G1256" i="1" s="1"/>
  <c r="H1256" i="1" s="1"/>
  <c r="J1256" i="1" l="1"/>
  <c r="I1256" i="1"/>
  <c r="L1256" i="1" l="1"/>
  <c r="P1256" i="1" s="1"/>
  <c r="Q1256" i="1" s="1"/>
  <c r="R1256" i="1" s="1"/>
  <c r="K1256" i="1"/>
  <c r="M1256" i="1" l="1"/>
  <c r="O1256" i="1"/>
  <c r="S1256" i="1"/>
  <c r="T1256" i="1" s="1"/>
  <c r="U1256" i="1"/>
  <c r="V1256" i="1" s="1"/>
  <c r="X1256" i="1" s="1"/>
  <c r="W1256" i="1" l="1"/>
  <c r="N1256" i="1"/>
  <c r="G1257" i="1" s="1"/>
  <c r="H1257" i="1" s="1"/>
  <c r="I1257" i="1" l="1"/>
  <c r="J1257" i="1"/>
  <c r="L1257" i="1" l="1"/>
  <c r="P1257" i="1" s="1"/>
  <c r="Q1257" i="1" s="1"/>
  <c r="R1257" i="1" s="1"/>
  <c r="K1257" i="1"/>
  <c r="M1257" i="1" l="1"/>
  <c r="O1257" i="1"/>
  <c r="S1257" i="1"/>
  <c r="T1257" i="1" s="1"/>
  <c r="U1257" i="1"/>
  <c r="V1257" i="1" s="1"/>
  <c r="X1257" i="1" s="1"/>
  <c r="W1257" i="1" l="1"/>
  <c r="N1257" i="1"/>
  <c r="G1258" i="1" s="1"/>
  <c r="H1258" i="1" s="1"/>
  <c r="I1258" i="1" l="1"/>
  <c r="J1258" i="1"/>
  <c r="K1258" i="1" l="1"/>
  <c r="L1258" i="1"/>
  <c r="P1258" i="1" s="1"/>
  <c r="Q1258" i="1" l="1"/>
  <c r="R1258" i="1" s="1"/>
  <c r="M1258" i="1"/>
  <c r="O1258" i="1"/>
  <c r="N1258" i="1" l="1"/>
  <c r="G1259" i="1" s="1"/>
  <c r="H1259" i="1" s="1"/>
  <c r="U1258" i="1"/>
  <c r="V1258" i="1" s="1"/>
  <c r="X1258" i="1" s="1"/>
  <c r="S1258" i="1"/>
  <c r="T1258" i="1" s="1"/>
  <c r="J1259" i="1" l="1"/>
  <c r="I1259" i="1"/>
  <c r="W1258" i="1"/>
  <c r="K1259" i="1" l="1"/>
  <c r="L1259" i="1"/>
  <c r="P1259" i="1" s="1"/>
  <c r="Q1259" i="1" s="1"/>
  <c r="R1259" i="1" s="1"/>
  <c r="U1259" i="1" l="1"/>
  <c r="V1259" i="1" s="1"/>
  <c r="X1259" i="1" s="1"/>
  <c r="S1259" i="1"/>
  <c r="T1259" i="1" s="1"/>
  <c r="M1259" i="1"/>
  <c r="O1259" i="1"/>
  <c r="N1259" i="1" l="1"/>
  <c r="G1260" i="1" s="1"/>
  <c r="H1260" i="1" s="1"/>
  <c r="W1259" i="1"/>
  <c r="J1260" i="1" l="1"/>
  <c r="I1260" i="1"/>
  <c r="K1260" i="1" l="1"/>
  <c r="L1260" i="1"/>
  <c r="P1260" i="1" s="1"/>
  <c r="Q1260" i="1" s="1"/>
  <c r="R1260" i="1" s="1"/>
  <c r="S1260" i="1" l="1"/>
  <c r="T1260" i="1" s="1"/>
  <c r="U1260" i="1"/>
  <c r="V1260" i="1" s="1"/>
  <c r="X1260" i="1" s="1"/>
  <c r="M1260" i="1"/>
  <c r="O1260" i="1"/>
  <c r="N1260" i="1" l="1"/>
  <c r="G1261" i="1" s="1"/>
  <c r="H1261" i="1" s="1"/>
  <c r="W1260" i="1"/>
  <c r="I1261" i="1" l="1"/>
  <c r="J1261" i="1"/>
  <c r="L1261" i="1" l="1"/>
  <c r="P1261" i="1" s="1"/>
  <c r="Q1261" i="1" s="1"/>
  <c r="R1261" i="1" s="1"/>
  <c r="K1261" i="1"/>
  <c r="M1261" i="1" l="1"/>
  <c r="O1261" i="1"/>
  <c r="S1261" i="1"/>
  <c r="T1261" i="1" s="1"/>
  <c r="U1261" i="1"/>
  <c r="V1261" i="1" s="1"/>
  <c r="X1261" i="1" s="1"/>
  <c r="W1261" i="1" l="1"/>
  <c r="N1261" i="1"/>
  <c r="G1262" i="1" s="1"/>
  <c r="H1262" i="1" s="1"/>
  <c r="I1262" i="1" l="1"/>
  <c r="J1262" i="1"/>
  <c r="L1262" i="1" l="1"/>
  <c r="P1262" i="1" s="1"/>
  <c r="K1262" i="1"/>
  <c r="M1262" i="1" l="1"/>
  <c r="O1262" i="1"/>
  <c r="Q1262" i="1"/>
  <c r="R1262" i="1" s="1"/>
  <c r="S1262" i="1" l="1"/>
  <c r="T1262" i="1" s="1"/>
  <c r="U1262" i="1"/>
  <c r="V1262" i="1" s="1"/>
  <c r="X1262" i="1" s="1"/>
  <c r="N1262" i="1"/>
  <c r="G1263" i="1" s="1"/>
  <c r="H1263" i="1" s="1"/>
  <c r="J1263" i="1" l="1"/>
  <c r="I1263" i="1"/>
  <c r="W1262" i="1"/>
  <c r="K1263" i="1" l="1"/>
  <c r="L1263" i="1"/>
  <c r="P1263" i="1" s="1"/>
  <c r="Q1263" i="1" s="1"/>
  <c r="R1263" i="1" s="1"/>
  <c r="S1263" i="1" l="1"/>
  <c r="T1263" i="1" s="1"/>
  <c r="U1263" i="1"/>
  <c r="V1263" i="1" s="1"/>
  <c r="X1263" i="1" s="1"/>
  <c r="M1263" i="1"/>
  <c r="O1263" i="1"/>
  <c r="N1263" i="1" l="1"/>
  <c r="G1264" i="1" s="1"/>
  <c r="H1264" i="1" s="1"/>
  <c r="W1263" i="1"/>
  <c r="J1264" i="1" l="1"/>
  <c r="I1264" i="1"/>
  <c r="K1264" i="1" l="1"/>
  <c r="L1264" i="1"/>
  <c r="P1264" i="1" s="1"/>
  <c r="Q1264" i="1" s="1"/>
  <c r="R1264" i="1" s="1"/>
  <c r="U1264" i="1" l="1"/>
  <c r="V1264" i="1" s="1"/>
  <c r="X1264" i="1" s="1"/>
  <c r="S1264" i="1"/>
  <c r="T1264" i="1" s="1"/>
  <c r="M1264" i="1"/>
  <c r="O1264" i="1"/>
  <c r="N1264" i="1" l="1"/>
  <c r="G1265" i="1" s="1"/>
  <c r="H1265" i="1" s="1"/>
  <c r="W1264" i="1"/>
  <c r="J1265" i="1" l="1"/>
  <c r="I1265" i="1"/>
  <c r="L1265" i="1" l="1"/>
  <c r="P1265" i="1" s="1"/>
  <c r="Q1265" i="1" s="1"/>
  <c r="R1265" i="1" s="1"/>
  <c r="K1265" i="1"/>
  <c r="M1265" i="1" l="1"/>
  <c r="O1265" i="1"/>
  <c r="S1265" i="1"/>
  <c r="T1265" i="1" s="1"/>
  <c r="U1265" i="1"/>
  <c r="V1265" i="1" s="1"/>
  <c r="X1265" i="1" s="1"/>
  <c r="W1265" i="1" l="1"/>
  <c r="N1265" i="1"/>
  <c r="G1266" i="1" s="1"/>
  <c r="H1266" i="1" s="1"/>
  <c r="I1266" i="1" l="1"/>
  <c r="J1266" i="1"/>
  <c r="L1266" i="1" l="1"/>
  <c r="P1266" i="1" s="1"/>
  <c r="Q1266" i="1" s="1"/>
  <c r="R1266" i="1" s="1"/>
  <c r="K1266" i="1"/>
  <c r="M1266" i="1" l="1"/>
  <c r="O1266" i="1"/>
  <c r="U1266" i="1"/>
  <c r="V1266" i="1" s="1"/>
  <c r="X1266" i="1" s="1"/>
  <c r="S1266" i="1"/>
  <c r="T1266" i="1" s="1"/>
  <c r="W1266" i="1" l="1"/>
  <c r="N1266" i="1"/>
  <c r="G1267" i="1" s="1"/>
  <c r="H1267" i="1" s="1"/>
  <c r="I1267" i="1" l="1"/>
  <c r="J1267" i="1"/>
  <c r="K1267" i="1" l="1"/>
  <c r="L1267" i="1"/>
  <c r="P1267" i="1" s="1"/>
  <c r="Q1267" i="1" l="1"/>
  <c r="R1267" i="1" s="1"/>
  <c r="M1267" i="1"/>
  <c r="O1267" i="1"/>
  <c r="N1267" i="1" l="1"/>
  <c r="G1268" i="1" s="1"/>
  <c r="H1268" i="1" s="1"/>
  <c r="S1267" i="1"/>
  <c r="T1267" i="1" s="1"/>
  <c r="U1267" i="1"/>
  <c r="V1267" i="1" s="1"/>
  <c r="X1267" i="1" s="1"/>
  <c r="W1267" i="1" l="1"/>
  <c r="J1268" i="1"/>
  <c r="I1268" i="1"/>
  <c r="K1268" i="1" l="1"/>
  <c r="L1268" i="1"/>
  <c r="P1268" i="1" s="1"/>
  <c r="Q1268" i="1" s="1"/>
  <c r="R1268" i="1" s="1"/>
  <c r="S1268" i="1" l="1"/>
  <c r="T1268" i="1" s="1"/>
  <c r="U1268" i="1"/>
  <c r="V1268" i="1" s="1"/>
  <c r="X1268" i="1" s="1"/>
  <c r="M1268" i="1"/>
  <c r="O1268" i="1"/>
  <c r="N1268" i="1" l="1"/>
  <c r="G1269" i="1" s="1"/>
  <c r="H1269" i="1" s="1"/>
  <c r="W1268" i="1"/>
  <c r="I1269" i="1" l="1"/>
  <c r="J1269" i="1"/>
  <c r="K1269" i="1" l="1"/>
  <c r="L1269" i="1"/>
  <c r="P1269" i="1" s="1"/>
  <c r="Q1269" i="1" s="1"/>
  <c r="R1269" i="1" s="1"/>
  <c r="S1269" i="1" l="1"/>
  <c r="T1269" i="1" s="1"/>
  <c r="U1269" i="1"/>
  <c r="V1269" i="1" s="1"/>
  <c r="X1269" i="1" s="1"/>
  <c r="M1269" i="1"/>
  <c r="O1269" i="1"/>
  <c r="N1269" i="1" l="1"/>
  <c r="G1270" i="1" s="1"/>
  <c r="H1270" i="1" s="1"/>
  <c r="W1269" i="1"/>
  <c r="I1270" i="1" l="1"/>
  <c r="J1270" i="1"/>
  <c r="L1270" i="1" l="1"/>
  <c r="P1270" i="1" s="1"/>
  <c r="K1270" i="1"/>
  <c r="M1270" i="1" l="1"/>
  <c r="O1270" i="1"/>
  <c r="Q1270" i="1"/>
  <c r="R1270" i="1" s="1"/>
  <c r="U1270" i="1" l="1"/>
  <c r="V1270" i="1" s="1"/>
  <c r="X1270" i="1" s="1"/>
  <c r="S1270" i="1"/>
  <c r="T1270" i="1" s="1"/>
  <c r="N1270" i="1"/>
  <c r="G1271" i="1" s="1"/>
  <c r="H1271" i="1" s="1"/>
  <c r="W1270" i="1" l="1"/>
  <c r="I1271" i="1"/>
  <c r="J1271" i="1"/>
  <c r="L1271" i="1" l="1"/>
  <c r="P1271" i="1" s="1"/>
  <c r="K1271" i="1"/>
  <c r="M1271" i="1" l="1"/>
  <c r="O1271" i="1"/>
  <c r="Q1271" i="1"/>
  <c r="R1271" i="1" s="1"/>
  <c r="S1271" i="1" l="1"/>
  <c r="T1271" i="1" s="1"/>
  <c r="U1271" i="1"/>
  <c r="V1271" i="1" s="1"/>
  <c r="X1271" i="1" s="1"/>
  <c r="N1271" i="1"/>
  <c r="G1272" i="1" s="1"/>
  <c r="H1272" i="1" s="1"/>
  <c r="J1272" i="1" l="1"/>
  <c r="I1272" i="1"/>
  <c r="W1271" i="1"/>
  <c r="K1272" i="1" l="1"/>
  <c r="L1272" i="1"/>
  <c r="P1272" i="1" s="1"/>
  <c r="Q1272" i="1" s="1"/>
  <c r="R1272" i="1" s="1"/>
  <c r="S1272" i="1" l="1"/>
  <c r="T1272" i="1" s="1"/>
  <c r="U1272" i="1"/>
  <c r="V1272" i="1" s="1"/>
  <c r="X1272" i="1" s="1"/>
  <c r="M1272" i="1"/>
  <c r="O1272" i="1"/>
  <c r="N1272" i="1" l="1"/>
  <c r="G1273" i="1" s="1"/>
  <c r="H1273" i="1" s="1"/>
  <c r="W1272" i="1"/>
  <c r="J1273" i="1" l="1"/>
  <c r="I1273" i="1"/>
  <c r="K1273" i="1" l="1"/>
  <c r="L1273" i="1"/>
  <c r="P1273" i="1" s="1"/>
  <c r="Q1273" i="1" s="1"/>
  <c r="R1273" i="1" s="1"/>
  <c r="U1273" i="1" l="1"/>
  <c r="V1273" i="1" s="1"/>
  <c r="X1273" i="1" s="1"/>
  <c r="S1273" i="1"/>
  <c r="T1273" i="1" s="1"/>
  <c r="M1273" i="1"/>
  <c r="O1273" i="1"/>
  <c r="N1273" i="1" l="1"/>
  <c r="G1274" i="1" s="1"/>
  <c r="H1274" i="1" s="1"/>
  <c r="W1273" i="1"/>
  <c r="I1274" i="1" l="1"/>
  <c r="J1274" i="1"/>
  <c r="K1274" i="1" l="1"/>
  <c r="L1274" i="1"/>
  <c r="P1274" i="1" s="1"/>
  <c r="Q1274" i="1" s="1"/>
  <c r="R1274" i="1" s="1"/>
  <c r="U1274" i="1" l="1"/>
  <c r="V1274" i="1" s="1"/>
  <c r="X1274" i="1" s="1"/>
  <c r="S1274" i="1"/>
  <c r="T1274" i="1" s="1"/>
  <c r="M1274" i="1"/>
  <c r="O1274" i="1"/>
  <c r="N1274" i="1" l="1"/>
  <c r="G1275" i="1" s="1"/>
  <c r="H1275" i="1" s="1"/>
  <c r="W1274" i="1"/>
  <c r="I1275" i="1" l="1"/>
  <c r="J1275" i="1"/>
  <c r="K1275" i="1" l="1"/>
  <c r="L1275" i="1"/>
  <c r="P1275" i="1" s="1"/>
  <c r="Q1275" i="1" s="1"/>
  <c r="R1275" i="1" s="1"/>
  <c r="U1275" i="1" l="1"/>
  <c r="V1275" i="1" s="1"/>
  <c r="X1275" i="1" s="1"/>
  <c r="S1275" i="1"/>
  <c r="T1275" i="1" s="1"/>
  <c r="O1275" i="1"/>
  <c r="M1275" i="1"/>
  <c r="N1275" i="1" l="1"/>
  <c r="G1276" i="1" s="1"/>
  <c r="H1276" i="1" s="1"/>
  <c r="W1275" i="1"/>
  <c r="J1276" i="1" l="1"/>
  <c r="I1276" i="1"/>
  <c r="L1276" i="1" l="1"/>
  <c r="P1276" i="1" s="1"/>
  <c r="K1276" i="1"/>
  <c r="M1276" i="1" l="1"/>
  <c r="O1276" i="1"/>
  <c r="Q1276" i="1"/>
  <c r="R1276" i="1" s="1"/>
  <c r="S1276" i="1" l="1"/>
  <c r="T1276" i="1" s="1"/>
  <c r="U1276" i="1"/>
  <c r="V1276" i="1" s="1"/>
  <c r="X1276" i="1" s="1"/>
  <c r="N1276" i="1"/>
  <c r="G1277" i="1" s="1"/>
  <c r="H1277" i="1" s="1"/>
  <c r="J1277" i="1" l="1"/>
  <c r="I1277" i="1"/>
  <c r="W1276" i="1"/>
  <c r="K1277" i="1" l="1"/>
  <c r="L1277" i="1"/>
  <c r="P1277" i="1" s="1"/>
  <c r="Q1277" i="1" s="1"/>
  <c r="R1277" i="1" s="1"/>
  <c r="S1277" i="1" l="1"/>
  <c r="T1277" i="1" s="1"/>
  <c r="U1277" i="1"/>
  <c r="V1277" i="1" s="1"/>
  <c r="X1277" i="1" s="1"/>
  <c r="M1277" i="1"/>
  <c r="O1277" i="1"/>
  <c r="N1277" i="1" l="1"/>
  <c r="G1278" i="1" s="1"/>
  <c r="H1278" i="1" s="1"/>
  <c r="W1277" i="1"/>
  <c r="J1278" i="1" l="1"/>
  <c r="I1278" i="1"/>
  <c r="K1278" i="1" l="1"/>
  <c r="L1278" i="1"/>
  <c r="P1278" i="1" s="1"/>
  <c r="Q1278" i="1" s="1"/>
  <c r="R1278" i="1" s="1"/>
  <c r="S1278" i="1" l="1"/>
  <c r="T1278" i="1" s="1"/>
  <c r="U1278" i="1"/>
  <c r="V1278" i="1" s="1"/>
  <c r="X1278" i="1" s="1"/>
  <c r="M1278" i="1"/>
  <c r="O1278" i="1"/>
  <c r="N1278" i="1" l="1"/>
  <c r="G1279" i="1" s="1"/>
  <c r="H1279" i="1" s="1"/>
  <c r="W1278" i="1"/>
  <c r="I1279" i="1" l="1"/>
  <c r="J1279" i="1"/>
  <c r="K1279" i="1" l="1"/>
  <c r="L1279" i="1"/>
  <c r="P1279" i="1" s="1"/>
  <c r="Q1279" i="1" s="1"/>
  <c r="R1279" i="1" s="1"/>
  <c r="U1279" i="1" l="1"/>
  <c r="V1279" i="1" s="1"/>
  <c r="X1279" i="1" s="1"/>
  <c r="S1279" i="1"/>
  <c r="T1279" i="1" s="1"/>
  <c r="M1279" i="1"/>
  <c r="O1279" i="1"/>
  <c r="N1279" i="1" l="1"/>
  <c r="G1280" i="1" s="1"/>
  <c r="H1280" i="1" s="1"/>
  <c r="W1279" i="1"/>
  <c r="I1280" i="1" l="1"/>
  <c r="J1280" i="1"/>
  <c r="K1280" i="1" l="1"/>
  <c r="L1280" i="1"/>
  <c r="P1280" i="1" s="1"/>
  <c r="Q1280" i="1" s="1"/>
  <c r="R1280" i="1" s="1"/>
  <c r="U1280" i="1" l="1"/>
  <c r="V1280" i="1" s="1"/>
  <c r="X1280" i="1" s="1"/>
  <c r="S1280" i="1"/>
  <c r="T1280" i="1" s="1"/>
  <c r="M1280" i="1"/>
  <c r="O1280" i="1"/>
  <c r="N1280" i="1" l="1"/>
  <c r="G1281" i="1" s="1"/>
  <c r="H1281" i="1" s="1"/>
  <c r="W1280" i="1"/>
  <c r="I1281" i="1" l="1"/>
  <c r="J1281" i="1"/>
  <c r="L1281" i="1" l="1"/>
  <c r="P1281" i="1" s="1"/>
  <c r="K1281" i="1"/>
  <c r="M1281" i="1" l="1"/>
  <c r="O1281" i="1"/>
  <c r="Q1281" i="1"/>
  <c r="R1281" i="1" s="1"/>
  <c r="S1281" i="1" l="1"/>
  <c r="T1281" i="1" s="1"/>
  <c r="U1281" i="1"/>
  <c r="V1281" i="1" s="1"/>
  <c r="X1281" i="1" s="1"/>
  <c r="N1281" i="1"/>
  <c r="G1282" i="1" s="1"/>
  <c r="H1282" i="1" s="1"/>
  <c r="J1282" i="1" l="1"/>
  <c r="I1282" i="1"/>
  <c r="W1281" i="1"/>
  <c r="K1282" i="1" l="1"/>
  <c r="L1282" i="1"/>
  <c r="P1282" i="1" s="1"/>
  <c r="Q1282" i="1" l="1"/>
  <c r="R1282" i="1" s="1"/>
  <c r="M1282" i="1"/>
  <c r="O1282" i="1"/>
  <c r="N1282" i="1" l="1"/>
  <c r="G1283" i="1" s="1"/>
  <c r="H1283" i="1" s="1"/>
  <c r="U1282" i="1"/>
  <c r="V1282" i="1" s="1"/>
  <c r="X1282" i="1" s="1"/>
  <c r="S1282" i="1"/>
  <c r="T1282" i="1" s="1"/>
  <c r="I1283" i="1" l="1"/>
  <c r="J1283" i="1"/>
  <c r="W1282" i="1"/>
  <c r="K1283" i="1" l="1"/>
  <c r="L1283" i="1"/>
  <c r="P1283" i="1" s="1"/>
  <c r="Q1283" i="1" l="1"/>
  <c r="R1283" i="1" s="1"/>
  <c r="M1283" i="1"/>
  <c r="O1283" i="1"/>
  <c r="N1283" i="1" l="1"/>
  <c r="G1284" i="1" s="1"/>
  <c r="H1284" i="1" s="1"/>
  <c r="S1283" i="1"/>
  <c r="T1283" i="1" s="1"/>
  <c r="U1283" i="1"/>
  <c r="V1283" i="1" s="1"/>
  <c r="X1283" i="1" s="1"/>
  <c r="W1283" i="1" l="1"/>
  <c r="J1284" i="1"/>
  <c r="I1284" i="1"/>
  <c r="K1284" i="1" l="1"/>
  <c r="L1284" i="1"/>
  <c r="P1284" i="1" s="1"/>
  <c r="Q1284" i="1" s="1"/>
  <c r="R1284" i="1" s="1"/>
  <c r="S1284" i="1" l="1"/>
  <c r="T1284" i="1" s="1"/>
  <c r="U1284" i="1"/>
  <c r="V1284" i="1" s="1"/>
  <c r="X1284" i="1" s="1"/>
  <c r="M1284" i="1"/>
  <c r="O1284" i="1"/>
  <c r="N1284" i="1" l="1"/>
  <c r="G1285" i="1" s="1"/>
  <c r="H1285" i="1" s="1"/>
  <c r="W1284" i="1"/>
  <c r="I1285" i="1" l="1"/>
  <c r="J1285" i="1"/>
  <c r="L1285" i="1" l="1"/>
  <c r="P1285" i="1" s="1"/>
  <c r="Q1285" i="1" s="1"/>
  <c r="R1285" i="1" s="1"/>
  <c r="K1285" i="1"/>
  <c r="M1285" i="1" l="1"/>
  <c r="O1285" i="1"/>
  <c r="U1285" i="1"/>
  <c r="V1285" i="1" s="1"/>
  <c r="X1285" i="1" s="1"/>
  <c r="S1285" i="1"/>
  <c r="T1285" i="1" s="1"/>
  <c r="W1285" i="1" l="1"/>
  <c r="N1285" i="1"/>
  <c r="G1286" i="1" s="1"/>
  <c r="H1286" i="1" s="1"/>
  <c r="J1286" i="1" l="1"/>
  <c r="I1286" i="1"/>
  <c r="L1286" i="1" l="1"/>
  <c r="P1286" i="1" s="1"/>
  <c r="Q1286" i="1" s="1"/>
  <c r="R1286" i="1" s="1"/>
  <c r="K1286" i="1"/>
  <c r="M1286" i="1" l="1"/>
  <c r="O1286" i="1"/>
  <c r="U1286" i="1"/>
  <c r="V1286" i="1" s="1"/>
  <c r="X1286" i="1" s="1"/>
  <c r="S1286" i="1"/>
  <c r="T1286" i="1" s="1"/>
  <c r="W1286" i="1" l="1"/>
  <c r="N1286" i="1"/>
  <c r="G1287" i="1" s="1"/>
  <c r="H1287" i="1" s="1"/>
  <c r="J1287" i="1" l="1"/>
  <c r="I1287" i="1"/>
  <c r="K1287" i="1" l="1"/>
  <c r="L1287" i="1"/>
  <c r="P1287" i="1" s="1"/>
  <c r="Q1287" i="1" l="1"/>
  <c r="R1287" i="1" s="1"/>
  <c r="M1287" i="1"/>
  <c r="O1287" i="1"/>
  <c r="N1287" i="1" l="1"/>
  <c r="G1288" i="1" s="1"/>
  <c r="H1288" i="1" s="1"/>
  <c r="U1287" i="1"/>
  <c r="V1287" i="1" s="1"/>
  <c r="X1287" i="1" s="1"/>
  <c r="S1287" i="1"/>
  <c r="T1287" i="1" s="1"/>
  <c r="J1288" i="1" l="1"/>
  <c r="I1288" i="1"/>
  <c r="W1287" i="1"/>
  <c r="L1288" i="1" l="1"/>
  <c r="P1288" i="1" s="1"/>
  <c r="K1288" i="1"/>
  <c r="M1288" i="1" l="1"/>
  <c r="O1288" i="1"/>
  <c r="Q1288" i="1"/>
  <c r="R1288" i="1" s="1"/>
  <c r="U1288" i="1" l="1"/>
  <c r="V1288" i="1" s="1"/>
  <c r="X1288" i="1" s="1"/>
  <c r="S1288" i="1"/>
  <c r="T1288" i="1" s="1"/>
  <c r="N1288" i="1"/>
  <c r="G1289" i="1" s="1"/>
  <c r="H1289" i="1" s="1"/>
  <c r="I1289" i="1" l="1"/>
  <c r="J1289" i="1"/>
  <c r="W1288" i="1"/>
  <c r="L1289" i="1" l="1"/>
  <c r="P1289" i="1" s="1"/>
  <c r="Q1289" i="1" s="1"/>
  <c r="R1289" i="1" s="1"/>
  <c r="K1289" i="1"/>
  <c r="M1289" i="1" l="1"/>
  <c r="O1289" i="1"/>
  <c r="S1289" i="1"/>
  <c r="T1289" i="1" s="1"/>
  <c r="U1289" i="1"/>
  <c r="V1289" i="1" s="1"/>
  <c r="X1289" i="1" s="1"/>
  <c r="W1289" i="1" l="1"/>
  <c r="N1289" i="1"/>
  <c r="G1290" i="1" s="1"/>
  <c r="H1290" i="1" s="1"/>
  <c r="I1290" i="1" l="1"/>
  <c r="J1290" i="1"/>
  <c r="K1290" i="1" l="1"/>
  <c r="L1290" i="1"/>
  <c r="P1290" i="1" s="1"/>
  <c r="Q1290" i="1" s="1"/>
  <c r="R1290" i="1" s="1"/>
  <c r="U1290" i="1" l="1"/>
  <c r="V1290" i="1" s="1"/>
  <c r="X1290" i="1" s="1"/>
  <c r="S1290" i="1"/>
  <c r="T1290" i="1" s="1"/>
  <c r="M1290" i="1"/>
  <c r="O1290" i="1"/>
  <c r="N1290" i="1" l="1"/>
  <c r="G1291" i="1" s="1"/>
  <c r="H1291" i="1" s="1"/>
  <c r="W1290" i="1"/>
  <c r="I1291" i="1" l="1"/>
  <c r="J1291" i="1"/>
  <c r="K1291" i="1" l="1"/>
  <c r="L1291" i="1"/>
  <c r="P1291" i="1" s="1"/>
  <c r="Q1291" i="1" l="1"/>
  <c r="R1291" i="1" s="1"/>
  <c r="M1291" i="1"/>
  <c r="O1291" i="1"/>
  <c r="N1291" i="1" l="1"/>
  <c r="G1292" i="1" s="1"/>
  <c r="H1292" i="1" s="1"/>
  <c r="U1291" i="1"/>
  <c r="V1291" i="1" s="1"/>
  <c r="X1291" i="1" s="1"/>
  <c r="S1291" i="1"/>
  <c r="T1291" i="1" s="1"/>
  <c r="I1292" i="1" l="1"/>
  <c r="J1292" i="1"/>
  <c r="W1291" i="1"/>
  <c r="L1292" i="1" l="1"/>
  <c r="P1292" i="1" s="1"/>
  <c r="Q1292" i="1" s="1"/>
  <c r="R1292" i="1" s="1"/>
  <c r="K1292" i="1"/>
  <c r="M1292" i="1" l="1"/>
  <c r="O1292" i="1"/>
  <c r="S1292" i="1"/>
  <c r="T1292" i="1" s="1"/>
  <c r="U1292" i="1"/>
  <c r="V1292" i="1" s="1"/>
  <c r="X1292" i="1" s="1"/>
  <c r="W1292" i="1" l="1"/>
  <c r="N1292" i="1"/>
  <c r="G1293" i="1" s="1"/>
  <c r="H1293" i="1" s="1"/>
  <c r="I1293" i="1" l="1"/>
  <c r="J1293" i="1"/>
  <c r="K1293" i="1" l="1"/>
  <c r="L1293" i="1"/>
  <c r="P1293" i="1" s="1"/>
  <c r="Q1293" i="1" s="1"/>
  <c r="R1293" i="1" s="1"/>
  <c r="S1293" i="1" l="1"/>
  <c r="T1293" i="1" s="1"/>
  <c r="U1293" i="1"/>
  <c r="V1293" i="1" s="1"/>
  <c r="X1293" i="1" s="1"/>
  <c r="M1293" i="1"/>
  <c r="O1293" i="1"/>
  <c r="N1293" i="1" l="1"/>
  <c r="G1294" i="1" s="1"/>
  <c r="H1294" i="1" s="1"/>
  <c r="W1293" i="1"/>
  <c r="J1294" i="1" l="1"/>
  <c r="I1294" i="1"/>
  <c r="L1294" i="1" l="1"/>
  <c r="P1294" i="1" s="1"/>
  <c r="K1294" i="1"/>
  <c r="M1294" i="1" l="1"/>
  <c r="O1294" i="1"/>
  <c r="Q1294" i="1"/>
  <c r="R1294" i="1" s="1"/>
  <c r="S1294" i="1" l="1"/>
  <c r="T1294" i="1" s="1"/>
  <c r="U1294" i="1"/>
  <c r="V1294" i="1" s="1"/>
  <c r="X1294" i="1" s="1"/>
  <c r="N1294" i="1"/>
  <c r="G1295" i="1" s="1"/>
  <c r="H1295" i="1" s="1"/>
  <c r="I1295" i="1" l="1"/>
  <c r="J1295" i="1"/>
  <c r="W1294" i="1"/>
  <c r="K1295" i="1" l="1"/>
  <c r="L1295" i="1"/>
  <c r="P1295" i="1" s="1"/>
  <c r="Q1295" i="1" s="1"/>
  <c r="R1295" i="1" s="1"/>
  <c r="U1295" i="1" l="1"/>
  <c r="V1295" i="1" s="1"/>
  <c r="X1295" i="1" s="1"/>
  <c r="S1295" i="1"/>
  <c r="T1295" i="1" s="1"/>
  <c r="M1295" i="1"/>
  <c r="O1295" i="1"/>
  <c r="N1295" i="1" l="1"/>
  <c r="G1296" i="1" s="1"/>
  <c r="H1296" i="1" s="1"/>
  <c r="W1295" i="1"/>
  <c r="J1296" i="1" l="1"/>
  <c r="I1296" i="1"/>
  <c r="L1296" i="1" l="1"/>
  <c r="P1296" i="1" s="1"/>
  <c r="Q1296" i="1" s="1"/>
  <c r="R1296" i="1" s="1"/>
  <c r="K1296" i="1"/>
  <c r="M1296" i="1" l="1"/>
  <c r="O1296" i="1"/>
  <c r="S1296" i="1"/>
  <c r="T1296" i="1" s="1"/>
  <c r="U1296" i="1"/>
  <c r="V1296" i="1" s="1"/>
  <c r="X1296" i="1" s="1"/>
  <c r="W1296" i="1" l="1"/>
  <c r="N1296" i="1"/>
  <c r="G1297" i="1" s="1"/>
  <c r="H1297" i="1" s="1"/>
  <c r="I1297" i="1" l="1"/>
  <c r="J1297" i="1"/>
  <c r="L1297" i="1" l="1"/>
  <c r="P1297" i="1" s="1"/>
  <c r="Q1297" i="1" s="1"/>
  <c r="R1297" i="1" s="1"/>
  <c r="K1297" i="1"/>
  <c r="M1297" i="1" l="1"/>
  <c r="O1297" i="1"/>
  <c r="U1297" i="1"/>
  <c r="V1297" i="1" s="1"/>
  <c r="X1297" i="1" s="1"/>
  <c r="S1297" i="1"/>
  <c r="T1297" i="1" s="1"/>
  <c r="W1297" i="1" l="1"/>
  <c r="N1297" i="1"/>
  <c r="G1298" i="1" s="1"/>
  <c r="H1298" i="1" s="1"/>
  <c r="I1298" i="1" l="1"/>
  <c r="J1298" i="1"/>
  <c r="L1298" i="1" l="1"/>
  <c r="P1298" i="1" s="1"/>
  <c r="K1298" i="1"/>
  <c r="M1298" i="1" l="1"/>
  <c r="O1298" i="1"/>
  <c r="Q1298" i="1"/>
  <c r="R1298" i="1" s="1"/>
  <c r="U1298" i="1" l="1"/>
  <c r="V1298" i="1" s="1"/>
  <c r="X1298" i="1" s="1"/>
  <c r="S1298" i="1"/>
  <c r="T1298" i="1" s="1"/>
  <c r="N1298" i="1"/>
  <c r="G1299" i="1" s="1"/>
  <c r="H1299" i="1" s="1"/>
  <c r="W1298" i="1" l="1"/>
  <c r="I1299" i="1"/>
  <c r="J1299" i="1"/>
  <c r="K1299" i="1" l="1"/>
  <c r="L1299" i="1"/>
  <c r="P1299" i="1" s="1"/>
  <c r="Q1299" i="1" s="1"/>
  <c r="R1299" i="1" s="1"/>
  <c r="S1299" i="1" l="1"/>
  <c r="T1299" i="1" s="1"/>
  <c r="U1299" i="1"/>
  <c r="V1299" i="1" s="1"/>
  <c r="X1299" i="1" s="1"/>
  <c r="M1299" i="1"/>
  <c r="O1299" i="1"/>
  <c r="N1299" i="1" l="1"/>
  <c r="G1300" i="1" s="1"/>
  <c r="H1300" i="1" s="1"/>
  <c r="W1299" i="1"/>
  <c r="J1300" i="1" l="1"/>
  <c r="I1300" i="1"/>
  <c r="K1300" i="1" l="1"/>
  <c r="L1300" i="1"/>
  <c r="P1300" i="1" s="1"/>
  <c r="Q1300" i="1" s="1"/>
  <c r="R1300" i="1" s="1"/>
  <c r="S1300" i="1" l="1"/>
  <c r="T1300" i="1" s="1"/>
  <c r="U1300" i="1"/>
  <c r="V1300" i="1" s="1"/>
  <c r="X1300" i="1" s="1"/>
  <c r="M1300" i="1"/>
  <c r="O1300" i="1"/>
  <c r="N1300" i="1" l="1"/>
  <c r="G1301" i="1" s="1"/>
  <c r="H1301" i="1" s="1"/>
  <c r="W1300" i="1"/>
  <c r="J1301" i="1" l="1"/>
  <c r="I1301" i="1"/>
  <c r="L1301" i="1" l="1"/>
  <c r="P1301" i="1" s="1"/>
  <c r="Q1301" i="1" s="1"/>
  <c r="R1301" i="1" s="1"/>
  <c r="K1301" i="1"/>
  <c r="M1301" i="1" l="1"/>
  <c r="O1301" i="1"/>
  <c r="S1301" i="1"/>
  <c r="T1301" i="1" s="1"/>
  <c r="U1301" i="1"/>
  <c r="V1301" i="1" s="1"/>
  <c r="X1301" i="1" s="1"/>
  <c r="W1301" i="1" l="1"/>
  <c r="N1301" i="1"/>
  <c r="G1302" i="1" s="1"/>
  <c r="H1302" i="1" s="1"/>
  <c r="J1302" i="1" l="1"/>
  <c r="I1302" i="1"/>
  <c r="K1302" i="1" l="1"/>
  <c r="L1302" i="1"/>
  <c r="P1302" i="1" s="1"/>
  <c r="Q1302" i="1" l="1"/>
  <c r="R1302" i="1" s="1"/>
  <c r="M1302" i="1"/>
  <c r="O1302" i="1"/>
  <c r="N1302" i="1" l="1"/>
  <c r="G1303" i="1" s="1"/>
  <c r="H1303" i="1" s="1"/>
  <c r="U1302" i="1"/>
  <c r="V1302" i="1" s="1"/>
  <c r="X1302" i="1" s="1"/>
  <c r="S1302" i="1"/>
  <c r="T1302" i="1" s="1"/>
  <c r="I1303" i="1" l="1"/>
  <c r="J1303" i="1"/>
  <c r="W1302" i="1"/>
  <c r="K1303" i="1" l="1"/>
  <c r="L1303" i="1"/>
  <c r="P1303" i="1" s="1"/>
  <c r="Q1303" i="1" l="1"/>
  <c r="R1303" i="1" s="1"/>
  <c r="M1303" i="1"/>
  <c r="O1303" i="1"/>
  <c r="N1303" i="1" l="1"/>
  <c r="G1304" i="1" s="1"/>
  <c r="H1304" i="1" s="1"/>
  <c r="U1303" i="1"/>
  <c r="V1303" i="1" s="1"/>
  <c r="X1303" i="1" s="1"/>
  <c r="S1303" i="1"/>
  <c r="T1303" i="1" s="1"/>
  <c r="I1304" i="1" l="1"/>
  <c r="J1304" i="1"/>
  <c r="W1303" i="1"/>
  <c r="K1304" i="1" l="1"/>
  <c r="L1304" i="1"/>
  <c r="P1304" i="1" s="1"/>
  <c r="Q1304" i="1" s="1"/>
  <c r="R1304" i="1" s="1"/>
  <c r="S1304" i="1" l="1"/>
  <c r="T1304" i="1" s="1"/>
  <c r="U1304" i="1"/>
  <c r="V1304" i="1" s="1"/>
  <c r="X1304" i="1" s="1"/>
  <c r="M1304" i="1"/>
  <c r="O1304" i="1"/>
  <c r="N1304" i="1" l="1"/>
  <c r="G1305" i="1" s="1"/>
  <c r="H1305" i="1" s="1"/>
  <c r="W1304" i="1"/>
  <c r="I1305" i="1" l="1"/>
  <c r="J1305" i="1"/>
  <c r="L1305" i="1" l="1"/>
  <c r="P1305" i="1" s="1"/>
  <c r="Q1305" i="1" s="1"/>
  <c r="R1305" i="1" s="1"/>
  <c r="K1305" i="1"/>
  <c r="M1305" i="1" l="1"/>
  <c r="O1305" i="1"/>
  <c r="S1305" i="1"/>
  <c r="T1305" i="1" s="1"/>
  <c r="U1305" i="1"/>
  <c r="V1305" i="1" s="1"/>
  <c r="X1305" i="1" s="1"/>
  <c r="W1305" i="1" l="1"/>
  <c r="N1305" i="1"/>
  <c r="G1306" i="1" s="1"/>
  <c r="H1306" i="1" s="1"/>
  <c r="J1306" i="1" l="1"/>
  <c r="I1306" i="1"/>
  <c r="K1306" i="1" l="1"/>
  <c r="L1306" i="1"/>
  <c r="P1306" i="1" s="1"/>
  <c r="Q1306" i="1" l="1"/>
  <c r="R1306" i="1" s="1"/>
  <c r="M1306" i="1"/>
  <c r="O1306" i="1"/>
  <c r="N1306" i="1" l="1"/>
  <c r="G1307" i="1" s="1"/>
  <c r="H1307" i="1" s="1"/>
  <c r="S1306" i="1"/>
  <c r="T1306" i="1" s="1"/>
  <c r="U1306" i="1"/>
  <c r="V1306" i="1" s="1"/>
  <c r="X1306" i="1" s="1"/>
  <c r="W1306" i="1" l="1"/>
  <c r="I1307" i="1"/>
  <c r="J1307" i="1"/>
  <c r="L1307" i="1" l="1"/>
  <c r="P1307" i="1" s="1"/>
  <c r="Q1307" i="1" s="1"/>
  <c r="R1307" i="1" s="1"/>
  <c r="K1307" i="1"/>
  <c r="M1307" i="1" l="1"/>
  <c r="O1307" i="1"/>
  <c r="S1307" i="1"/>
  <c r="T1307" i="1" s="1"/>
  <c r="U1307" i="1"/>
  <c r="V1307" i="1" s="1"/>
  <c r="X1307" i="1" s="1"/>
  <c r="W1307" i="1" l="1"/>
  <c r="N1307" i="1"/>
  <c r="G1308" i="1" s="1"/>
  <c r="H1308" i="1" s="1"/>
  <c r="J1308" i="1" l="1"/>
  <c r="I1308" i="1"/>
  <c r="K1308" i="1" l="1"/>
  <c r="L1308" i="1"/>
  <c r="P1308" i="1" s="1"/>
  <c r="Q1308" i="1" s="1"/>
  <c r="R1308" i="1" s="1"/>
  <c r="S1308" i="1" l="1"/>
  <c r="T1308" i="1" s="1"/>
  <c r="U1308" i="1"/>
  <c r="V1308" i="1" s="1"/>
  <c r="X1308" i="1" s="1"/>
  <c r="M1308" i="1"/>
  <c r="O1308" i="1"/>
  <c r="N1308" i="1" l="1"/>
  <c r="G1309" i="1" s="1"/>
  <c r="H1309" i="1" s="1"/>
  <c r="W1308" i="1"/>
  <c r="I1309" i="1" l="1"/>
  <c r="J1309" i="1"/>
  <c r="K1309" i="1" l="1"/>
  <c r="L1309" i="1"/>
  <c r="P1309" i="1" s="1"/>
  <c r="Q1309" i="1" l="1"/>
  <c r="R1309" i="1" s="1"/>
  <c r="M1309" i="1"/>
  <c r="O1309" i="1"/>
  <c r="N1309" i="1" l="1"/>
  <c r="G1310" i="1" s="1"/>
  <c r="H1310" i="1" s="1"/>
  <c r="U1309" i="1"/>
  <c r="V1309" i="1" s="1"/>
  <c r="X1309" i="1" s="1"/>
  <c r="S1309" i="1"/>
  <c r="T1309" i="1" s="1"/>
  <c r="I1310" i="1" l="1"/>
  <c r="J1310" i="1"/>
  <c r="W1309" i="1"/>
  <c r="L1310" i="1" l="1"/>
  <c r="P1310" i="1" s="1"/>
  <c r="K1310" i="1"/>
  <c r="M1310" i="1" l="1"/>
  <c r="O1310" i="1"/>
  <c r="Q1310" i="1"/>
  <c r="R1310" i="1" s="1"/>
  <c r="S1310" i="1" l="1"/>
  <c r="T1310" i="1" s="1"/>
  <c r="U1310" i="1"/>
  <c r="V1310" i="1" s="1"/>
  <c r="X1310" i="1" s="1"/>
  <c r="N1310" i="1"/>
  <c r="G1311" i="1" s="1"/>
  <c r="H1311" i="1" s="1"/>
  <c r="J1311" i="1" l="1"/>
  <c r="I1311" i="1"/>
  <c r="W1310" i="1"/>
  <c r="K1311" i="1" l="1"/>
  <c r="L1311" i="1"/>
  <c r="P1311" i="1" s="1"/>
  <c r="Q1311" i="1" s="1"/>
  <c r="R1311" i="1" s="1"/>
  <c r="U1311" i="1" l="1"/>
  <c r="V1311" i="1" s="1"/>
  <c r="X1311" i="1" s="1"/>
  <c r="S1311" i="1"/>
  <c r="T1311" i="1" s="1"/>
  <c r="M1311" i="1"/>
  <c r="O1311" i="1"/>
  <c r="N1311" i="1" l="1"/>
  <c r="G1312" i="1" s="1"/>
  <c r="H1312" i="1" s="1"/>
  <c r="W1311" i="1"/>
  <c r="I1312" i="1" l="1"/>
  <c r="J1312" i="1"/>
  <c r="L1312" i="1" l="1"/>
  <c r="P1312" i="1" s="1"/>
  <c r="Q1312" i="1" s="1"/>
  <c r="R1312" i="1" s="1"/>
  <c r="K1312" i="1"/>
  <c r="M1312" i="1" l="1"/>
  <c r="O1312" i="1"/>
  <c r="S1312" i="1"/>
  <c r="T1312" i="1" s="1"/>
  <c r="U1312" i="1"/>
  <c r="V1312" i="1" s="1"/>
  <c r="X1312" i="1" s="1"/>
  <c r="W1312" i="1" l="1"/>
  <c r="N1312" i="1"/>
  <c r="G1313" i="1" s="1"/>
  <c r="H1313" i="1" s="1"/>
  <c r="I1313" i="1" l="1"/>
  <c r="J1313" i="1"/>
  <c r="K1313" i="1" l="1"/>
  <c r="L1313" i="1"/>
  <c r="P1313" i="1" s="1"/>
  <c r="Q1313" i="1" s="1"/>
  <c r="R1313" i="1" s="1"/>
  <c r="S1313" i="1" l="1"/>
  <c r="T1313" i="1" s="1"/>
  <c r="U1313" i="1"/>
  <c r="V1313" i="1" s="1"/>
  <c r="X1313" i="1" s="1"/>
  <c r="O1313" i="1"/>
  <c r="M1313" i="1"/>
  <c r="N1313" i="1" l="1"/>
  <c r="G1314" i="1" s="1"/>
  <c r="H1314" i="1" s="1"/>
  <c r="W1313" i="1"/>
  <c r="J1314" i="1" l="1"/>
  <c r="I1314" i="1"/>
  <c r="K1314" i="1" l="1"/>
  <c r="L1314" i="1"/>
  <c r="P1314" i="1" s="1"/>
  <c r="Q1314" i="1" s="1"/>
  <c r="R1314" i="1" s="1"/>
  <c r="U1314" i="1" l="1"/>
  <c r="V1314" i="1" s="1"/>
  <c r="X1314" i="1" s="1"/>
  <c r="S1314" i="1"/>
  <c r="T1314" i="1" s="1"/>
  <c r="M1314" i="1"/>
  <c r="O1314" i="1"/>
  <c r="N1314" i="1" l="1"/>
  <c r="G1315" i="1" s="1"/>
  <c r="H1315" i="1" s="1"/>
  <c r="W1314" i="1"/>
  <c r="J1315" i="1" l="1"/>
  <c r="I1315" i="1"/>
  <c r="L1315" i="1" l="1"/>
  <c r="P1315" i="1" s="1"/>
  <c r="Q1315" i="1" s="1"/>
  <c r="R1315" i="1" s="1"/>
  <c r="K1315" i="1"/>
  <c r="M1315" i="1" l="1"/>
  <c r="O1315" i="1"/>
  <c r="S1315" i="1"/>
  <c r="T1315" i="1" s="1"/>
  <c r="U1315" i="1"/>
  <c r="V1315" i="1" s="1"/>
  <c r="X1315" i="1" s="1"/>
  <c r="W1315" i="1" l="1"/>
  <c r="N1315" i="1"/>
  <c r="G1316" i="1" s="1"/>
  <c r="H1316" i="1" s="1"/>
  <c r="J1316" i="1" l="1"/>
  <c r="I1316" i="1"/>
  <c r="L1316" i="1" l="1"/>
  <c r="P1316" i="1" s="1"/>
  <c r="K1316" i="1"/>
  <c r="M1316" i="1" l="1"/>
  <c r="O1316" i="1"/>
  <c r="Q1316" i="1"/>
  <c r="R1316" i="1" s="1"/>
  <c r="S1316" i="1" l="1"/>
  <c r="T1316" i="1" s="1"/>
  <c r="U1316" i="1"/>
  <c r="V1316" i="1" s="1"/>
  <c r="X1316" i="1" s="1"/>
  <c r="N1316" i="1"/>
  <c r="G1317" i="1" s="1"/>
  <c r="H1317" i="1" s="1"/>
  <c r="I1317" i="1" l="1"/>
  <c r="J1317" i="1"/>
  <c r="W1316" i="1"/>
  <c r="L1317" i="1" l="1"/>
  <c r="P1317" i="1" s="1"/>
  <c r="K1317" i="1"/>
  <c r="M1317" i="1" l="1"/>
  <c r="O1317" i="1"/>
  <c r="Q1317" i="1"/>
  <c r="R1317" i="1" s="1"/>
  <c r="U1317" i="1" l="1"/>
  <c r="V1317" i="1" s="1"/>
  <c r="X1317" i="1" s="1"/>
  <c r="S1317" i="1"/>
  <c r="T1317" i="1" s="1"/>
  <c r="N1317" i="1"/>
  <c r="G1318" i="1" s="1"/>
  <c r="H1318" i="1" s="1"/>
  <c r="W1317" i="1" l="1"/>
  <c r="I1318" i="1"/>
  <c r="J1318" i="1"/>
  <c r="L1318" i="1" l="1"/>
  <c r="P1318" i="1" s="1"/>
  <c r="Q1318" i="1" s="1"/>
  <c r="R1318" i="1" s="1"/>
  <c r="K1318" i="1"/>
  <c r="M1318" i="1" l="1"/>
  <c r="O1318" i="1"/>
  <c r="S1318" i="1"/>
  <c r="T1318" i="1" s="1"/>
  <c r="U1318" i="1"/>
  <c r="V1318" i="1" s="1"/>
  <c r="X1318" i="1" s="1"/>
  <c r="W1318" i="1" l="1"/>
  <c r="N1318" i="1"/>
  <c r="G1319" i="1" s="1"/>
  <c r="H1319" i="1" s="1"/>
  <c r="I1319" i="1" l="1"/>
  <c r="J1319" i="1"/>
  <c r="K1319" i="1" l="1"/>
  <c r="L1319" i="1"/>
  <c r="P1319" i="1" s="1"/>
  <c r="Q1319" i="1" s="1"/>
  <c r="R1319" i="1" s="1"/>
  <c r="U1319" i="1" l="1"/>
  <c r="V1319" i="1" s="1"/>
  <c r="X1319" i="1" s="1"/>
  <c r="S1319" i="1"/>
  <c r="T1319" i="1" s="1"/>
  <c r="M1319" i="1"/>
  <c r="O1319" i="1"/>
  <c r="N1319" i="1" l="1"/>
  <c r="G1320" i="1" s="1"/>
  <c r="H1320" i="1" s="1"/>
  <c r="W1319" i="1"/>
  <c r="J1320" i="1" l="1"/>
  <c r="I1320" i="1"/>
  <c r="K1320" i="1" l="1"/>
  <c r="L1320" i="1"/>
  <c r="P1320" i="1" s="1"/>
  <c r="Q1320" i="1" l="1"/>
  <c r="R1320" i="1" s="1"/>
  <c r="M1320" i="1"/>
  <c r="O1320" i="1"/>
  <c r="N1320" i="1" l="1"/>
  <c r="G1321" i="1" s="1"/>
  <c r="H1321" i="1" s="1"/>
  <c r="S1320" i="1"/>
  <c r="T1320" i="1" s="1"/>
  <c r="U1320" i="1"/>
  <c r="V1320" i="1" s="1"/>
  <c r="X1320" i="1" s="1"/>
  <c r="W1320" i="1" l="1"/>
  <c r="J1321" i="1"/>
  <c r="I1321" i="1"/>
  <c r="K1321" i="1" l="1"/>
  <c r="L1321" i="1"/>
  <c r="P1321" i="1" s="1"/>
  <c r="Q1321" i="1" l="1"/>
  <c r="R1321" i="1" s="1"/>
  <c r="M1321" i="1"/>
  <c r="O1321" i="1"/>
  <c r="N1321" i="1" l="1"/>
  <c r="G1322" i="1" s="1"/>
  <c r="H1322" i="1" s="1"/>
  <c r="S1321" i="1"/>
  <c r="T1321" i="1" s="1"/>
  <c r="U1321" i="1"/>
  <c r="V1321" i="1" s="1"/>
  <c r="X1321" i="1" s="1"/>
  <c r="W1321" i="1" l="1"/>
  <c r="I1322" i="1"/>
  <c r="J1322" i="1"/>
  <c r="K1322" i="1" l="1"/>
  <c r="L1322" i="1"/>
  <c r="P1322" i="1" s="1"/>
  <c r="Q1322" i="1" l="1"/>
  <c r="R1322" i="1" s="1"/>
  <c r="M1322" i="1"/>
  <c r="O1322" i="1"/>
  <c r="N1322" i="1" l="1"/>
  <c r="G1323" i="1" s="1"/>
  <c r="H1323" i="1" s="1"/>
  <c r="U1322" i="1"/>
  <c r="V1322" i="1" s="1"/>
  <c r="X1322" i="1" s="1"/>
  <c r="S1322" i="1"/>
  <c r="T1322" i="1" s="1"/>
  <c r="J1323" i="1" l="1"/>
  <c r="I1323" i="1"/>
  <c r="W1322" i="1"/>
  <c r="K1323" i="1" l="1"/>
  <c r="L1323" i="1"/>
  <c r="P1323" i="1" s="1"/>
  <c r="Q1323" i="1" l="1"/>
  <c r="R1323" i="1" s="1"/>
  <c r="M1323" i="1"/>
  <c r="O1323" i="1"/>
  <c r="N1323" i="1" l="1"/>
  <c r="G1324" i="1" s="1"/>
  <c r="H1324" i="1" s="1"/>
  <c r="U1323" i="1"/>
  <c r="V1323" i="1" s="1"/>
  <c r="X1323" i="1" s="1"/>
  <c r="S1323" i="1"/>
  <c r="T1323" i="1" s="1"/>
  <c r="J1324" i="1" l="1"/>
  <c r="I1324" i="1"/>
  <c r="W1323" i="1"/>
  <c r="L1324" i="1" l="1"/>
  <c r="P1324" i="1" s="1"/>
  <c r="K1324" i="1"/>
  <c r="M1324" i="1" l="1"/>
  <c r="O1324" i="1"/>
  <c r="Q1324" i="1"/>
  <c r="R1324" i="1" s="1"/>
  <c r="S1324" i="1" l="1"/>
  <c r="T1324" i="1" s="1"/>
  <c r="U1324" i="1"/>
  <c r="V1324" i="1" s="1"/>
  <c r="X1324" i="1" s="1"/>
  <c r="N1324" i="1"/>
  <c r="G1325" i="1" s="1"/>
  <c r="H1325" i="1" s="1"/>
  <c r="J1325" i="1" l="1"/>
  <c r="I1325" i="1"/>
  <c r="W1324" i="1"/>
  <c r="L1325" i="1" l="1"/>
  <c r="P1325" i="1" s="1"/>
  <c r="K1325" i="1"/>
  <c r="M1325" i="1" l="1"/>
  <c r="O1325" i="1"/>
  <c r="Q1325" i="1"/>
  <c r="R1325" i="1" s="1"/>
  <c r="S1325" i="1" l="1"/>
  <c r="T1325" i="1" s="1"/>
  <c r="U1325" i="1"/>
  <c r="V1325" i="1" s="1"/>
  <c r="X1325" i="1" s="1"/>
  <c r="N1325" i="1"/>
  <c r="G1326" i="1" s="1"/>
  <c r="H1326" i="1" s="1"/>
  <c r="I1326" i="1" l="1"/>
  <c r="J1326" i="1"/>
  <c r="W1325" i="1"/>
  <c r="L1326" i="1" l="1"/>
  <c r="P1326" i="1" s="1"/>
  <c r="K1326" i="1"/>
  <c r="M1326" i="1" l="1"/>
  <c r="O1326" i="1"/>
  <c r="Q1326" i="1"/>
  <c r="R1326" i="1" s="1"/>
  <c r="S1326" i="1" l="1"/>
  <c r="T1326" i="1" s="1"/>
  <c r="U1326" i="1"/>
  <c r="V1326" i="1" s="1"/>
  <c r="X1326" i="1" s="1"/>
  <c r="N1326" i="1"/>
  <c r="G1327" i="1" s="1"/>
  <c r="H1327" i="1" s="1"/>
  <c r="J1327" i="1" l="1"/>
  <c r="I1327" i="1"/>
  <c r="W1326" i="1"/>
  <c r="K1327" i="1" l="1"/>
  <c r="L1327" i="1"/>
  <c r="P1327" i="1" s="1"/>
  <c r="Q1327" i="1" l="1"/>
  <c r="R1327" i="1" s="1"/>
  <c r="M1327" i="1"/>
  <c r="O1327" i="1"/>
  <c r="N1327" i="1" l="1"/>
  <c r="G1328" i="1" s="1"/>
  <c r="H1328" i="1" s="1"/>
  <c r="U1327" i="1"/>
  <c r="V1327" i="1" s="1"/>
  <c r="X1327" i="1" s="1"/>
  <c r="S1327" i="1"/>
  <c r="T1327" i="1" s="1"/>
  <c r="J1328" i="1" l="1"/>
  <c r="I1328" i="1"/>
  <c r="W1327" i="1"/>
  <c r="L1328" i="1" l="1"/>
  <c r="P1328" i="1" s="1"/>
  <c r="K1328" i="1"/>
  <c r="M1328" i="1" l="1"/>
  <c r="O1328" i="1"/>
  <c r="Q1328" i="1"/>
  <c r="R1328" i="1" s="1"/>
  <c r="S1328" i="1" l="1"/>
  <c r="T1328" i="1" s="1"/>
  <c r="U1328" i="1"/>
  <c r="V1328" i="1" s="1"/>
  <c r="X1328" i="1" s="1"/>
  <c r="N1328" i="1"/>
  <c r="G1329" i="1" s="1"/>
  <c r="H1329" i="1" s="1"/>
  <c r="J1329" i="1" l="1"/>
  <c r="I1329" i="1"/>
  <c r="W1328" i="1"/>
  <c r="K1329" i="1" l="1"/>
  <c r="L1329" i="1"/>
  <c r="P1329" i="1" s="1"/>
  <c r="Q1329" i="1" l="1"/>
  <c r="R1329" i="1" s="1"/>
  <c r="M1329" i="1"/>
  <c r="O1329" i="1"/>
  <c r="N1329" i="1" l="1"/>
  <c r="G1330" i="1" s="1"/>
  <c r="H1330" i="1" s="1"/>
  <c r="S1329" i="1"/>
  <c r="T1329" i="1" s="1"/>
  <c r="U1329" i="1"/>
  <c r="V1329" i="1" s="1"/>
  <c r="X1329" i="1" s="1"/>
  <c r="W1329" i="1" l="1"/>
  <c r="I1330" i="1"/>
  <c r="J1330" i="1"/>
  <c r="L1330" i="1" l="1"/>
  <c r="P1330" i="1" s="1"/>
  <c r="K1330" i="1"/>
  <c r="M1330" i="1" l="1"/>
  <c r="O1330" i="1"/>
  <c r="Q1330" i="1"/>
  <c r="R1330" i="1" s="1"/>
  <c r="S1330" i="1" l="1"/>
  <c r="T1330" i="1" s="1"/>
  <c r="U1330" i="1"/>
  <c r="V1330" i="1" s="1"/>
  <c r="X1330" i="1" s="1"/>
  <c r="N1330" i="1"/>
  <c r="G1331" i="1" s="1"/>
  <c r="H1331" i="1" s="1"/>
  <c r="W1330" i="1" l="1"/>
  <c r="J1331" i="1"/>
  <c r="I1331" i="1"/>
  <c r="K1331" i="1" l="1"/>
  <c r="L1331" i="1"/>
  <c r="P1331" i="1" s="1"/>
  <c r="Q1331" i="1" l="1"/>
  <c r="R1331" i="1" s="1"/>
  <c r="M1331" i="1"/>
  <c r="O1331" i="1"/>
  <c r="N1331" i="1" l="1"/>
  <c r="G1332" i="1" s="1"/>
  <c r="H1332" i="1" s="1"/>
  <c r="U1331" i="1"/>
  <c r="V1331" i="1" s="1"/>
  <c r="X1331" i="1" s="1"/>
  <c r="S1331" i="1"/>
  <c r="T1331" i="1" s="1"/>
  <c r="I1332" i="1" l="1"/>
  <c r="J1332" i="1"/>
  <c r="W1331" i="1"/>
  <c r="K1332" i="1" l="1"/>
  <c r="L1332" i="1"/>
  <c r="P1332" i="1" s="1"/>
  <c r="Q1332" i="1" s="1"/>
  <c r="R1332" i="1" s="1"/>
  <c r="S1332" i="1" l="1"/>
  <c r="T1332" i="1" s="1"/>
  <c r="U1332" i="1"/>
  <c r="V1332" i="1" s="1"/>
  <c r="X1332" i="1" s="1"/>
  <c r="M1332" i="1"/>
  <c r="O1332" i="1"/>
  <c r="N1332" i="1" l="1"/>
  <c r="G1333" i="1" s="1"/>
  <c r="H1333" i="1" s="1"/>
  <c r="W1332" i="1"/>
  <c r="I1333" i="1" l="1"/>
  <c r="J1333" i="1"/>
  <c r="K1333" i="1" l="1"/>
  <c r="L1333" i="1"/>
  <c r="P1333" i="1" s="1"/>
  <c r="Q1333" i="1" l="1"/>
  <c r="R1333" i="1" s="1"/>
  <c r="M1333" i="1"/>
  <c r="O1333" i="1"/>
  <c r="N1333" i="1" l="1"/>
  <c r="G1334" i="1" s="1"/>
  <c r="H1334" i="1" s="1"/>
  <c r="U1333" i="1"/>
  <c r="V1333" i="1" s="1"/>
  <c r="X1333" i="1" s="1"/>
  <c r="S1333" i="1"/>
  <c r="T1333" i="1" s="1"/>
  <c r="I1334" i="1" l="1"/>
  <c r="J1334" i="1"/>
  <c r="W1333" i="1"/>
  <c r="K1334" i="1" l="1"/>
  <c r="L1334" i="1"/>
  <c r="P1334" i="1" s="1"/>
  <c r="Q1334" i="1" s="1"/>
  <c r="R1334" i="1" s="1"/>
  <c r="U1334" i="1" l="1"/>
  <c r="V1334" i="1" s="1"/>
  <c r="X1334" i="1" s="1"/>
  <c r="S1334" i="1"/>
  <c r="T1334" i="1" s="1"/>
  <c r="M1334" i="1"/>
  <c r="O1334" i="1"/>
  <c r="N1334" i="1" l="1"/>
  <c r="G1335" i="1" s="1"/>
  <c r="H1335" i="1" s="1"/>
  <c r="W1334" i="1"/>
  <c r="I1335" i="1" l="1"/>
  <c r="J1335" i="1"/>
  <c r="L1335" i="1" l="1"/>
  <c r="P1335" i="1" s="1"/>
  <c r="Q1335" i="1" s="1"/>
  <c r="R1335" i="1" s="1"/>
  <c r="K1335" i="1"/>
  <c r="M1335" i="1" l="1"/>
  <c r="O1335" i="1"/>
  <c r="S1335" i="1"/>
  <c r="T1335" i="1" s="1"/>
  <c r="U1335" i="1"/>
  <c r="V1335" i="1" s="1"/>
  <c r="X1335" i="1" s="1"/>
  <c r="W1335" i="1" l="1"/>
  <c r="N1335" i="1"/>
  <c r="G1336" i="1" s="1"/>
  <c r="H1336" i="1" s="1"/>
  <c r="I1336" i="1" l="1"/>
  <c r="J1336" i="1"/>
  <c r="L1336" i="1" l="1"/>
  <c r="P1336" i="1" s="1"/>
  <c r="Q1336" i="1" s="1"/>
  <c r="R1336" i="1" s="1"/>
  <c r="K1336" i="1"/>
  <c r="M1336" i="1" l="1"/>
  <c r="O1336" i="1"/>
  <c r="S1336" i="1"/>
  <c r="T1336" i="1" s="1"/>
  <c r="U1336" i="1"/>
  <c r="V1336" i="1" s="1"/>
  <c r="X1336" i="1" s="1"/>
  <c r="W1336" i="1" l="1"/>
  <c r="N1336" i="1"/>
  <c r="G1337" i="1" s="1"/>
  <c r="H1337" i="1" s="1"/>
  <c r="I1337" i="1" l="1"/>
  <c r="J1337" i="1"/>
  <c r="K1337" i="1" l="1"/>
  <c r="L1337" i="1"/>
  <c r="P1337" i="1" s="1"/>
  <c r="Q1337" i="1" s="1"/>
  <c r="R1337" i="1" s="1"/>
  <c r="S1337" i="1" l="1"/>
  <c r="T1337" i="1" s="1"/>
  <c r="U1337" i="1"/>
  <c r="V1337" i="1" s="1"/>
  <c r="X1337" i="1" s="1"/>
  <c r="M1337" i="1"/>
  <c r="O1337" i="1"/>
  <c r="N1337" i="1" l="1"/>
  <c r="G1338" i="1" s="1"/>
  <c r="H1338" i="1" s="1"/>
  <c r="W1337" i="1"/>
  <c r="J1338" i="1" l="1"/>
  <c r="I1338" i="1"/>
  <c r="L1338" i="1" l="1"/>
  <c r="P1338" i="1" s="1"/>
  <c r="Q1338" i="1" s="1"/>
  <c r="R1338" i="1" s="1"/>
  <c r="K1338" i="1"/>
  <c r="M1338" i="1" l="1"/>
  <c r="O1338" i="1"/>
  <c r="S1338" i="1"/>
  <c r="T1338" i="1" s="1"/>
  <c r="U1338" i="1"/>
  <c r="V1338" i="1" s="1"/>
  <c r="X1338" i="1" s="1"/>
  <c r="W1338" i="1" l="1"/>
  <c r="N1338" i="1"/>
  <c r="G1339" i="1" s="1"/>
  <c r="H1339" i="1" s="1"/>
  <c r="I1339" i="1" l="1"/>
  <c r="J1339" i="1"/>
  <c r="L1339" i="1" l="1"/>
  <c r="P1339" i="1" s="1"/>
  <c r="K1339" i="1"/>
  <c r="M1339" i="1" l="1"/>
  <c r="O1339" i="1"/>
  <c r="Q1339" i="1"/>
  <c r="R1339" i="1" s="1"/>
  <c r="U1339" i="1" l="1"/>
  <c r="V1339" i="1" s="1"/>
  <c r="X1339" i="1" s="1"/>
  <c r="S1339" i="1"/>
  <c r="T1339" i="1" s="1"/>
  <c r="N1339" i="1"/>
  <c r="G1340" i="1" s="1"/>
  <c r="H1340" i="1" s="1"/>
  <c r="J1340" i="1" l="1"/>
  <c r="I1340" i="1"/>
  <c r="W1339" i="1"/>
  <c r="L1340" i="1" l="1"/>
  <c r="P1340" i="1" s="1"/>
  <c r="K1340" i="1"/>
  <c r="M1340" i="1" l="1"/>
  <c r="O1340" i="1"/>
  <c r="Q1340" i="1"/>
  <c r="R1340" i="1" s="1"/>
  <c r="S1340" i="1" l="1"/>
  <c r="T1340" i="1" s="1"/>
  <c r="U1340" i="1"/>
  <c r="V1340" i="1" s="1"/>
  <c r="X1340" i="1" s="1"/>
  <c r="N1340" i="1"/>
  <c r="G1341" i="1" s="1"/>
  <c r="H1341" i="1" s="1"/>
  <c r="I1341" i="1" l="1"/>
  <c r="J1341" i="1"/>
  <c r="W1340" i="1"/>
  <c r="L1341" i="1" l="1"/>
  <c r="P1341" i="1" s="1"/>
  <c r="Q1341" i="1" s="1"/>
  <c r="R1341" i="1" s="1"/>
  <c r="K1341" i="1"/>
  <c r="M1341" i="1" l="1"/>
  <c r="O1341" i="1"/>
  <c r="S1341" i="1"/>
  <c r="T1341" i="1" s="1"/>
  <c r="U1341" i="1"/>
  <c r="V1341" i="1" s="1"/>
  <c r="X1341" i="1" s="1"/>
  <c r="W1341" i="1" l="1"/>
  <c r="N1341" i="1"/>
  <c r="G1342" i="1" s="1"/>
  <c r="H1342" i="1" s="1"/>
  <c r="I1342" i="1" l="1"/>
  <c r="J1342" i="1"/>
  <c r="L1342" i="1" l="1"/>
  <c r="P1342" i="1" s="1"/>
  <c r="K1342" i="1"/>
  <c r="M1342" i="1" l="1"/>
  <c r="O1342" i="1"/>
  <c r="Q1342" i="1"/>
  <c r="R1342" i="1" s="1"/>
  <c r="S1342" i="1" l="1"/>
  <c r="T1342" i="1" s="1"/>
  <c r="U1342" i="1"/>
  <c r="V1342" i="1" s="1"/>
  <c r="X1342" i="1" s="1"/>
  <c r="N1342" i="1"/>
  <c r="G1343" i="1" s="1"/>
  <c r="H1343" i="1" s="1"/>
  <c r="J1343" i="1" l="1"/>
  <c r="I1343" i="1"/>
  <c r="W1342" i="1"/>
  <c r="K1343" i="1" l="1"/>
  <c r="L1343" i="1"/>
  <c r="P1343" i="1" s="1"/>
  <c r="Q1343" i="1" l="1"/>
  <c r="R1343" i="1" s="1"/>
  <c r="M1343" i="1"/>
  <c r="O1343" i="1"/>
  <c r="N1343" i="1" l="1"/>
  <c r="G1344" i="1" s="1"/>
  <c r="H1344" i="1" s="1"/>
  <c r="U1343" i="1"/>
  <c r="V1343" i="1" s="1"/>
  <c r="X1343" i="1" s="1"/>
  <c r="S1343" i="1"/>
  <c r="T1343" i="1" s="1"/>
  <c r="I1344" i="1" l="1"/>
  <c r="J1344" i="1"/>
  <c r="W1343" i="1"/>
  <c r="L1344" i="1" l="1"/>
  <c r="P1344" i="1" s="1"/>
  <c r="Q1344" i="1" s="1"/>
  <c r="R1344" i="1" s="1"/>
  <c r="K1344" i="1"/>
  <c r="M1344" i="1" l="1"/>
  <c r="O1344" i="1"/>
  <c r="S1344" i="1"/>
  <c r="T1344" i="1" s="1"/>
  <c r="U1344" i="1"/>
  <c r="V1344" i="1" s="1"/>
  <c r="X1344" i="1" s="1"/>
  <c r="W1344" i="1" l="1"/>
  <c r="N1344" i="1"/>
  <c r="G1345" i="1" s="1"/>
  <c r="H1345" i="1" s="1"/>
  <c r="J1345" i="1" l="1"/>
  <c r="I1345" i="1"/>
  <c r="K1345" i="1" l="1"/>
  <c r="L1345" i="1"/>
  <c r="P1345" i="1" s="1"/>
  <c r="Q1345" i="1" l="1"/>
  <c r="R1345" i="1" s="1"/>
  <c r="M1345" i="1"/>
  <c r="O1345" i="1"/>
  <c r="N1345" i="1" l="1"/>
  <c r="G1346" i="1" s="1"/>
  <c r="H1346" i="1" s="1"/>
  <c r="S1345" i="1"/>
  <c r="T1345" i="1" s="1"/>
  <c r="U1345" i="1"/>
  <c r="V1345" i="1" s="1"/>
  <c r="X1345" i="1" s="1"/>
  <c r="W1345" i="1" l="1"/>
  <c r="J1346" i="1"/>
  <c r="I1346" i="1"/>
  <c r="L1346" i="1" l="1"/>
  <c r="P1346" i="1" s="1"/>
  <c r="Q1346" i="1" s="1"/>
  <c r="R1346" i="1" s="1"/>
  <c r="K1346" i="1"/>
  <c r="M1346" i="1" l="1"/>
  <c r="O1346" i="1"/>
  <c r="U1346" i="1"/>
  <c r="V1346" i="1" s="1"/>
  <c r="X1346" i="1" s="1"/>
  <c r="S1346" i="1"/>
  <c r="T1346" i="1" s="1"/>
  <c r="W1346" i="1" l="1"/>
  <c r="N1346" i="1"/>
  <c r="G1347" i="1" s="1"/>
  <c r="H1347" i="1" s="1"/>
  <c r="I1347" i="1" l="1"/>
  <c r="J1347" i="1"/>
  <c r="L1347" i="1" l="1"/>
  <c r="P1347" i="1" s="1"/>
  <c r="Q1347" i="1" s="1"/>
  <c r="R1347" i="1" s="1"/>
  <c r="K1347" i="1"/>
  <c r="M1347" i="1" l="1"/>
  <c r="O1347" i="1"/>
  <c r="S1347" i="1"/>
  <c r="T1347" i="1" s="1"/>
  <c r="U1347" i="1"/>
  <c r="V1347" i="1" s="1"/>
  <c r="X1347" i="1" s="1"/>
  <c r="W1347" i="1" l="1"/>
  <c r="N1347" i="1"/>
  <c r="G1348" i="1" s="1"/>
  <c r="H1348" i="1" s="1"/>
  <c r="J1348" i="1" l="1"/>
  <c r="I1348" i="1"/>
  <c r="L1348" i="1" l="1"/>
  <c r="P1348" i="1" s="1"/>
  <c r="Q1348" i="1" s="1"/>
  <c r="R1348" i="1" s="1"/>
  <c r="K1348" i="1"/>
  <c r="M1348" i="1" l="1"/>
  <c r="O1348" i="1"/>
  <c r="S1348" i="1"/>
  <c r="T1348" i="1" s="1"/>
  <c r="U1348" i="1"/>
  <c r="V1348" i="1" s="1"/>
  <c r="X1348" i="1" s="1"/>
  <c r="W1348" i="1" l="1"/>
  <c r="N1348" i="1"/>
  <c r="G1349" i="1" s="1"/>
  <c r="H1349" i="1" s="1"/>
  <c r="I1349" i="1" l="1"/>
  <c r="J1349" i="1"/>
  <c r="L1349" i="1" l="1"/>
  <c r="P1349" i="1" s="1"/>
  <c r="Q1349" i="1" s="1"/>
  <c r="R1349" i="1" s="1"/>
  <c r="K1349" i="1"/>
  <c r="M1349" i="1" l="1"/>
  <c r="O1349" i="1"/>
  <c r="S1349" i="1"/>
  <c r="T1349" i="1" s="1"/>
  <c r="U1349" i="1"/>
  <c r="V1349" i="1" s="1"/>
  <c r="X1349" i="1" s="1"/>
  <c r="W1349" i="1" l="1"/>
  <c r="N1349" i="1"/>
  <c r="G1350" i="1" s="1"/>
  <c r="H1350" i="1" s="1"/>
  <c r="I1350" i="1" l="1"/>
  <c r="J1350" i="1"/>
  <c r="L1350" i="1" l="1"/>
  <c r="P1350" i="1" s="1"/>
  <c r="Q1350" i="1" s="1"/>
  <c r="R1350" i="1" s="1"/>
  <c r="K1350" i="1"/>
  <c r="M1350" i="1" l="1"/>
  <c r="O1350" i="1"/>
  <c r="U1350" i="1"/>
  <c r="V1350" i="1" s="1"/>
  <c r="X1350" i="1" s="1"/>
  <c r="S1350" i="1"/>
  <c r="T1350" i="1" s="1"/>
  <c r="W1350" i="1" l="1"/>
  <c r="N1350" i="1"/>
  <c r="G1351" i="1" s="1"/>
  <c r="H1351" i="1" s="1"/>
  <c r="I1351" i="1" l="1"/>
  <c r="J1351" i="1"/>
  <c r="K1351" i="1" l="1"/>
  <c r="L1351" i="1"/>
  <c r="P1351" i="1" s="1"/>
  <c r="Q1351" i="1" s="1"/>
  <c r="R1351" i="1" s="1"/>
  <c r="U1351" i="1" l="1"/>
  <c r="V1351" i="1" s="1"/>
  <c r="X1351" i="1" s="1"/>
  <c r="S1351" i="1"/>
  <c r="T1351" i="1" s="1"/>
  <c r="M1351" i="1"/>
  <c r="O1351" i="1"/>
  <c r="N1351" i="1" l="1"/>
  <c r="G1352" i="1" s="1"/>
  <c r="H1352" i="1" s="1"/>
  <c r="W1351" i="1"/>
  <c r="J1352" i="1" l="1"/>
  <c r="I1352" i="1"/>
  <c r="L1352" i="1" l="1"/>
  <c r="P1352" i="1" s="1"/>
  <c r="Q1352" i="1" s="1"/>
  <c r="R1352" i="1" s="1"/>
  <c r="K1352" i="1"/>
  <c r="M1352" i="1" l="1"/>
  <c r="O1352" i="1"/>
  <c r="U1352" i="1"/>
  <c r="V1352" i="1" s="1"/>
  <c r="X1352" i="1" s="1"/>
  <c r="S1352" i="1"/>
  <c r="T1352" i="1" s="1"/>
  <c r="W1352" i="1" l="1"/>
  <c r="N1352" i="1"/>
  <c r="G1353" i="1" s="1"/>
  <c r="H1353" i="1" s="1"/>
  <c r="J1353" i="1" l="1"/>
  <c r="I1353" i="1"/>
  <c r="K1353" i="1" l="1"/>
  <c r="L1353" i="1"/>
  <c r="P1353" i="1" s="1"/>
  <c r="Q1353" i="1" l="1"/>
  <c r="R1353" i="1" s="1"/>
  <c r="M1353" i="1"/>
  <c r="O1353" i="1"/>
  <c r="N1353" i="1" l="1"/>
  <c r="G1354" i="1" s="1"/>
  <c r="H1354" i="1" s="1"/>
  <c r="U1353" i="1"/>
  <c r="V1353" i="1" s="1"/>
  <c r="X1353" i="1" s="1"/>
  <c r="S1353" i="1"/>
  <c r="T1353" i="1" s="1"/>
  <c r="I1354" i="1" l="1"/>
  <c r="J1354" i="1"/>
  <c r="W1353" i="1"/>
  <c r="L1354" i="1" l="1"/>
  <c r="P1354" i="1" s="1"/>
  <c r="Q1354" i="1" s="1"/>
  <c r="R1354" i="1" s="1"/>
  <c r="K1354" i="1"/>
  <c r="M1354" i="1" l="1"/>
  <c r="O1354" i="1"/>
  <c r="U1354" i="1"/>
  <c r="V1354" i="1" s="1"/>
  <c r="X1354" i="1" s="1"/>
  <c r="S1354" i="1"/>
  <c r="T1354" i="1" s="1"/>
  <c r="W1354" i="1" l="1"/>
  <c r="N1354" i="1"/>
  <c r="G1355" i="1" s="1"/>
  <c r="H1355" i="1" s="1"/>
  <c r="I1355" i="1" l="1"/>
  <c r="J1355" i="1"/>
  <c r="L1355" i="1" l="1"/>
  <c r="P1355" i="1" s="1"/>
  <c r="Q1355" i="1" s="1"/>
  <c r="R1355" i="1" s="1"/>
  <c r="K1355" i="1"/>
  <c r="M1355" i="1" l="1"/>
  <c r="O1355" i="1"/>
  <c r="U1355" i="1"/>
  <c r="V1355" i="1" s="1"/>
  <c r="X1355" i="1" s="1"/>
  <c r="S1355" i="1"/>
  <c r="T1355" i="1" s="1"/>
  <c r="W1355" i="1" l="1"/>
  <c r="N1355" i="1"/>
  <c r="G1356" i="1" s="1"/>
  <c r="H1356" i="1" s="1"/>
  <c r="I1356" i="1" l="1"/>
  <c r="J1356" i="1"/>
  <c r="L1356" i="1" l="1"/>
  <c r="P1356" i="1" s="1"/>
  <c r="Q1356" i="1" s="1"/>
  <c r="R1356" i="1" s="1"/>
  <c r="K1356" i="1"/>
  <c r="M1356" i="1" l="1"/>
  <c r="O1356" i="1"/>
  <c r="S1356" i="1"/>
  <c r="T1356" i="1" s="1"/>
  <c r="U1356" i="1"/>
  <c r="V1356" i="1" s="1"/>
  <c r="X1356" i="1" s="1"/>
  <c r="W1356" i="1" l="1"/>
  <c r="N1356" i="1"/>
  <c r="G1357" i="1" s="1"/>
  <c r="H1357" i="1" s="1"/>
  <c r="J1357" i="1" l="1"/>
  <c r="I1357" i="1"/>
  <c r="K1357" i="1" l="1"/>
  <c r="L1357" i="1"/>
  <c r="P1357" i="1" s="1"/>
  <c r="Q1357" i="1" s="1"/>
  <c r="R1357" i="1" s="1"/>
  <c r="U1357" i="1" l="1"/>
  <c r="V1357" i="1" s="1"/>
  <c r="X1357" i="1" s="1"/>
  <c r="S1357" i="1"/>
  <c r="T1357" i="1" s="1"/>
  <c r="M1357" i="1"/>
  <c r="O1357" i="1"/>
  <c r="N1357" i="1" l="1"/>
  <c r="G1358" i="1" s="1"/>
  <c r="H1358" i="1" s="1"/>
  <c r="W1357" i="1"/>
  <c r="I1358" i="1" l="1"/>
  <c r="J1358" i="1"/>
  <c r="K1358" i="1" l="1"/>
  <c r="L1358" i="1"/>
  <c r="P1358" i="1" s="1"/>
  <c r="Q1358" i="1" s="1"/>
  <c r="R1358" i="1" s="1"/>
  <c r="U1358" i="1" l="1"/>
  <c r="V1358" i="1" s="1"/>
  <c r="X1358" i="1" s="1"/>
  <c r="S1358" i="1"/>
  <c r="T1358" i="1" s="1"/>
  <c r="M1358" i="1"/>
  <c r="O1358" i="1"/>
  <c r="N1358" i="1" l="1"/>
  <c r="G1359" i="1" s="1"/>
  <c r="H1359" i="1" s="1"/>
  <c r="W1358" i="1"/>
  <c r="J1359" i="1" l="1"/>
  <c r="I1359" i="1"/>
  <c r="L1359" i="1" l="1"/>
  <c r="P1359" i="1" s="1"/>
  <c r="K1359" i="1"/>
  <c r="M1359" i="1" l="1"/>
  <c r="O1359" i="1"/>
  <c r="Q1359" i="1"/>
  <c r="R1359" i="1" s="1"/>
  <c r="U1359" i="1" l="1"/>
  <c r="V1359" i="1" s="1"/>
  <c r="X1359" i="1" s="1"/>
  <c r="S1359" i="1"/>
  <c r="T1359" i="1" s="1"/>
  <c r="N1359" i="1"/>
  <c r="G1360" i="1" s="1"/>
  <c r="H1360" i="1" s="1"/>
  <c r="W1359" i="1" l="1"/>
  <c r="J1360" i="1"/>
  <c r="I1360" i="1"/>
  <c r="K1360" i="1" l="1"/>
  <c r="L1360" i="1"/>
  <c r="P1360" i="1" s="1"/>
  <c r="Q1360" i="1" l="1"/>
  <c r="R1360" i="1" s="1"/>
  <c r="M1360" i="1"/>
  <c r="O1360" i="1"/>
  <c r="N1360" i="1" l="1"/>
  <c r="G1361" i="1" s="1"/>
  <c r="H1361" i="1" s="1"/>
  <c r="U1360" i="1"/>
  <c r="V1360" i="1" s="1"/>
  <c r="X1360" i="1" s="1"/>
  <c r="S1360" i="1"/>
  <c r="T1360" i="1" s="1"/>
  <c r="J1361" i="1" l="1"/>
  <c r="I1361" i="1"/>
  <c r="W1360" i="1"/>
  <c r="L1361" i="1" l="1"/>
  <c r="P1361" i="1" s="1"/>
  <c r="Q1361" i="1" s="1"/>
  <c r="R1361" i="1" s="1"/>
  <c r="K1361" i="1"/>
  <c r="M1361" i="1" l="1"/>
  <c r="O1361" i="1"/>
  <c r="S1361" i="1"/>
  <c r="T1361" i="1" s="1"/>
  <c r="U1361" i="1"/>
  <c r="V1361" i="1" s="1"/>
  <c r="X1361" i="1" s="1"/>
  <c r="W1361" i="1" l="1"/>
  <c r="N1361" i="1"/>
  <c r="G1362" i="1" s="1"/>
  <c r="H1362" i="1" s="1"/>
  <c r="I1362" i="1" l="1"/>
  <c r="J1362" i="1"/>
  <c r="L1362" i="1" l="1"/>
  <c r="P1362" i="1" s="1"/>
  <c r="Q1362" i="1" s="1"/>
  <c r="R1362" i="1" s="1"/>
  <c r="K1362" i="1"/>
  <c r="M1362" i="1" l="1"/>
  <c r="O1362" i="1"/>
  <c r="S1362" i="1"/>
  <c r="T1362" i="1" s="1"/>
  <c r="U1362" i="1"/>
  <c r="V1362" i="1" s="1"/>
  <c r="X1362" i="1" s="1"/>
  <c r="W1362" i="1" l="1"/>
  <c r="N1362" i="1"/>
  <c r="G1363" i="1" s="1"/>
  <c r="H1363" i="1" s="1"/>
  <c r="I1363" i="1" l="1"/>
  <c r="J1363" i="1"/>
  <c r="L1363" i="1" l="1"/>
  <c r="P1363" i="1" s="1"/>
  <c r="Q1363" i="1" s="1"/>
  <c r="R1363" i="1" s="1"/>
  <c r="K1363" i="1"/>
  <c r="M1363" i="1" l="1"/>
  <c r="O1363" i="1"/>
  <c r="U1363" i="1"/>
  <c r="V1363" i="1" s="1"/>
  <c r="X1363" i="1" s="1"/>
  <c r="S1363" i="1"/>
  <c r="T1363" i="1" s="1"/>
  <c r="W1363" i="1" l="1"/>
  <c r="N1363" i="1"/>
  <c r="G1364" i="1" s="1"/>
  <c r="H1364" i="1" s="1"/>
  <c r="J1364" i="1" l="1"/>
  <c r="I1364" i="1"/>
  <c r="L1364" i="1" l="1"/>
  <c r="P1364" i="1" s="1"/>
  <c r="K1364" i="1"/>
  <c r="M1364" i="1" l="1"/>
  <c r="O1364" i="1"/>
  <c r="Q1364" i="1"/>
  <c r="R1364" i="1" s="1"/>
  <c r="U1364" i="1" l="1"/>
  <c r="V1364" i="1" s="1"/>
  <c r="X1364" i="1" s="1"/>
  <c r="S1364" i="1"/>
  <c r="T1364" i="1" s="1"/>
  <c r="N1364" i="1"/>
  <c r="G1365" i="1" s="1"/>
  <c r="H1365" i="1" s="1"/>
  <c r="W1364" i="1" l="1"/>
  <c r="I1365" i="1"/>
  <c r="J1365" i="1"/>
  <c r="K1365" i="1" l="1"/>
  <c r="L1365" i="1"/>
  <c r="P1365" i="1" s="1"/>
  <c r="Q1365" i="1" l="1"/>
  <c r="R1365" i="1" s="1"/>
  <c r="M1365" i="1"/>
  <c r="O1365" i="1"/>
  <c r="N1365" i="1" l="1"/>
  <c r="G1366" i="1" s="1"/>
  <c r="H1366" i="1" s="1"/>
  <c r="S1365" i="1"/>
  <c r="T1365" i="1" s="1"/>
  <c r="U1365" i="1"/>
  <c r="V1365" i="1" s="1"/>
  <c r="X1365" i="1" s="1"/>
  <c r="W1365" i="1" l="1"/>
  <c r="I1366" i="1"/>
  <c r="J1366" i="1"/>
  <c r="K1366" i="1" l="1"/>
  <c r="L1366" i="1"/>
  <c r="P1366" i="1" s="1"/>
  <c r="Q1366" i="1" s="1"/>
  <c r="R1366" i="1" s="1"/>
  <c r="U1366" i="1" l="1"/>
  <c r="V1366" i="1" s="1"/>
  <c r="X1366" i="1" s="1"/>
  <c r="S1366" i="1"/>
  <c r="T1366" i="1" s="1"/>
  <c r="M1366" i="1"/>
  <c r="O1366" i="1"/>
  <c r="N1366" i="1" l="1"/>
  <c r="G1367" i="1" s="1"/>
  <c r="H1367" i="1" s="1"/>
  <c r="W1366" i="1"/>
  <c r="I1367" i="1" l="1"/>
  <c r="J1367" i="1"/>
  <c r="K1367" i="1" l="1"/>
  <c r="L1367" i="1"/>
  <c r="P1367" i="1" s="1"/>
  <c r="Q1367" i="1" s="1"/>
  <c r="R1367" i="1" s="1"/>
  <c r="U1367" i="1" l="1"/>
  <c r="V1367" i="1" s="1"/>
  <c r="X1367" i="1" s="1"/>
  <c r="S1367" i="1"/>
  <c r="T1367" i="1" s="1"/>
  <c r="M1367" i="1"/>
  <c r="O1367" i="1"/>
  <c r="N1367" i="1" l="1"/>
  <c r="G1368" i="1" s="1"/>
  <c r="H1368" i="1" s="1"/>
  <c r="W1367" i="1"/>
  <c r="I1368" i="1" l="1"/>
  <c r="J1368" i="1"/>
  <c r="L1368" i="1" l="1"/>
  <c r="P1368" i="1" s="1"/>
  <c r="Q1368" i="1" s="1"/>
  <c r="R1368" i="1" s="1"/>
  <c r="K1368" i="1"/>
  <c r="M1368" i="1" l="1"/>
  <c r="O1368" i="1"/>
  <c r="S1368" i="1"/>
  <c r="T1368" i="1" s="1"/>
  <c r="U1368" i="1"/>
  <c r="V1368" i="1" s="1"/>
  <c r="X1368" i="1" s="1"/>
  <c r="W1368" i="1" l="1"/>
  <c r="N1368" i="1"/>
  <c r="G1369" i="1" s="1"/>
  <c r="H1369" i="1" s="1"/>
  <c r="I1369" i="1" l="1"/>
  <c r="J1369" i="1"/>
  <c r="K1369" i="1" l="1"/>
  <c r="L1369" i="1"/>
  <c r="P1369" i="1" s="1"/>
  <c r="Q1369" i="1" s="1"/>
  <c r="R1369" i="1" s="1"/>
  <c r="S1369" i="1" l="1"/>
  <c r="T1369" i="1" s="1"/>
  <c r="U1369" i="1"/>
  <c r="V1369" i="1" s="1"/>
  <c r="X1369" i="1" s="1"/>
  <c r="M1369" i="1"/>
  <c r="O1369" i="1"/>
  <c r="N1369" i="1" l="1"/>
  <c r="G1370" i="1" s="1"/>
  <c r="H1370" i="1" s="1"/>
  <c r="W1369" i="1"/>
  <c r="I1370" i="1" l="1"/>
  <c r="J1370" i="1"/>
  <c r="L1370" i="1" l="1"/>
  <c r="P1370" i="1" s="1"/>
  <c r="Q1370" i="1" s="1"/>
  <c r="R1370" i="1" s="1"/>
  <c r="K1370" i="1"/>
  <c r="M1370" i="1" l="1"/>
  <c r="O1370" i="1"/>
  <c r="S1370" i="1"/>
  <c r="T1370" i="1" s="1"/>
  <c r="U1370" i="1"/>
  <c r="V1370" i="1" s="1"/>
  <c r="X1370" i="1" s="1"/>
  <c r="W1370" i="1" l="1"/>
  <c r="N1370" i="1"/>
  <c r="G1371" i="1" s="1"/>
  <c r="H1371" i="1" s="1"/>
  <c r="I1371" i="1" l="1"/>
  <c r="J1371" i="1"/>
  <c r="L1371" i="1" l="1"/>
  <c r="P1371" i="1" s="1"/>
  <c r="Q1371" i="1" s="1"/>
  <c r="R1371" i="1" s="1"/>
  <c r="K1371" i="1"/>
  <c r="M1371" i="1" l="1"/>
  <c r="O1371" i="1"/>
  <c r="S1371" i="1"/>
  <c r="T1371" i="1" s="1"/>
  <c r="U1371" i="1"/>
  <c r="V1371" i="1" s="1"/>
  <c r="X1371" i="1" s="1"/>
  <c r="W1371" i="1" l="1"/>
  <c r="N1371" i="1"/>
  <c r="G1372" i="1" s="1"/>
  <c r="H1372" i="1" s="1"/>
  <c r="J1372" i="1" l="1"/>
  <c r="I1372" i="1"/>
  <c r="L1372" i="1" l="1"/>
  <c r="P1372" i="1" s="1"/>
  <c r="Q1372" i="1" s="1"/>
  <c r="R1372" i="1" s="1"/>
  <c r="K1372" i="1"/>
  <c r="M1372" i="1" l="1"/>
  <c r="O1372" i="1"/>
  <c r="U1372" i="1"/>
  <c r="V1372" i="1" s="1"/>
  <c r="X1372" i="1" s="1"/>
  <c r="S1372" i="1"/>
  <c r="T1372" i="1" s="1"/>
  <c r="W1372" i="1" l="1"/>
  <c r="N1372" i="1"/>
  <c r="G1373" i="1" s="1"/>
  <c r="H1373" i="1" s="1"/>
  <c r="I1373" i="1" l="1"/>
  <c r="J1373" i="1"/>
  <c r="K1373" i="1" l="1"/>
  <c r="L1373" i="1"/>
  <c r="P1373" i="1" s="1"/>
  <c r="Q1373" i="1" s="1"/>
  <c r="R1373" i="1" s="1"/>
  <c r="S1373" i="1" l="1"/>
  <c r="T1373" i="1" s="1"/>
  <c r="U1373" i="1"/>
  <c r="V1373" i="1" s="1"/>
  <c r="X1373" i="1" s="1"/>
  <c r="M1373" i="1"/>
  <c r="O1373" i="1"/>
  <c r="N1373" i="1" l="1"/>
  <c r="G1374" i="1" s="1"/>
  <c r="H1374" i="1" s="1"/>
  <c r="W1373" i="1"/>
  <c r="I1374" i="1" l="1"/>
  <c r="J1374" i="1"/>
  <c r="K1374" i="1" l="1"/>
  <c r="L1374" i="1"/>
  <c r="P1374" i="1" s="1"/>
  <c r="Q1374" i="1" s="1"/>
  <c r="R1374" i="1" s="1"/>
  <c r="U1374" i="1" l="1"/>
  <c r="V1374" i="1" s="1"/>
  <c r="X1374" i="1" s="1"/>
  <c r="S1374" i="1"/>
  <c r="T1374" i="1" s="1"/>
  <c r="M1374" i="1"/>
  <c r="O1374" i="1"/>
  <c r="N1374" i="1" l="1"/>
  <c r="G1375" i="1" s="1"/>
  <c r="H1375" i="1" s="1"/>
  <c r="W1374" i="1"/>
  <c r="I1375" i="1" l="1"/>
  <c r="J1375" i="1"/>
  <c r="L1375" i="1" l="1"/>
  <c r="P1375" i="1" s="1"/>
  <c r="Q1375" i="1" s="1"/>
  <c r="R1375" i="1" s="1"/>
  <c r="K1375" i="1"/>
  <c r="M1375" i="1" l="1"/>
  <c r="O1375" i="1"/>
  <c r="S1375" i="1"/>
  <c r="T1375" i="1" s="1"/>
  <c r="U1375" i="1"/>
  <c r="V1375" i="1" s="1"/>
  <c r="X1375" i="1" s="1"/>
  <c r="W1375" i="1" l="1"/>
  <c r="N1375" i="1"/>
  <c r="G1376" i="1" s="1"/>
  <c r="H1376" i="1" s="1"/>
  <c r="I1376" i="1" l="1"/>
  <c r="J1376" i="1"/>
  <c r="K1376" i="1" l="1"/>
  <c r="L1376" i="1"/>
  <c r="P1376" i="1" s="1"/>
  <c r="Q1376" i="1" s="1"/>
  <c r="R1376" i="1" s="1"/>
  <c r="S1376" i="1" l="1"/>
  <c r="T1376" i="1" s="1"/>
  <c r="U1376" i="1"/>
  <c r="V1376" i="1" s="1"/>
  <c r="X1376" i="1" s="1"/>
  <c r="M1376" i="1"/>
  <c r="O1376" i="1"/>
  <c r="N1376" i="1" l="1"/>
  <c r="G1377" i="1" s="1"/>
  <c r="H1377" i="1" s="1"/>
  <c r="W1376" i="1"/>
  <c r="J1377" i="1" l="1"/>
  <c r="I1377" i="1"/>
  <c r="K1377" i="1" l="1"/>
  <c r="L1377" i="1"/>
  <c r="P1377" i="1" s="1"/>
  <c r="Q1377" i="1" s="1"/>
  <c r="R1377" i="1" s="1"/>
  <c r="S1377" i="1" l="1"/>
  <c r="T1377" i="1" s="1"/>
  <c r="U1377" i="1"/>
  <c r="V1377" i="1" s="1"/>
  <c r="X1377" i="1" s="1"/>
  <c r="M1377" i="1"/>
  <c r="O1377" i="1"/>
  <c r="N1377" i="1" l="1"/>
  <c r="G1378" i="1" s="1"/>
  <c r="H1378" i="1" s="1"/>
  <c r="W1377" i="1"/>
  <c r="I1378" i="1" l="1"/>
  <c r="J1378" i="1"/>
  <c r="L1378" i="1" l="1"/>
  <c r="P1378" i="1" s="1"/>
  <c r="Q1378" i="1" s="1"/>
  <c r="R1378" i="1" s="1"/>
  <c r="K1378" i="1"/>
  <c r="M1378" i="1" l="1"/>
  <c r="O1378" i="1"/>
  <c r="S1378" i="1"/>
  <c r="T1378" i="1" s="1"/>
  <c r="U1378" i="1"/>
  <c r="V1378" i="1" s="1"/>
  <c r="X1378" i="1" s="1"/>
  <c r="W1378" i="1" l="1"/>
  <c r="N1378" i="1"/>
  <c r="G1379" i="1" s="1"/>
  <c r="H1379" i="1" s="1"/>
  <c r="J1379" i="1" l="1"/>
  <c r="I1379" i="1"/>
  <c r="L1379" i="1" l="1"/>
  <c r="P1379" i="1" s="1"/>
  <c r="Q1379" i="1" s="1"/>
  <c r="R1379" i="1" s="1"/>
  <c r="K1379" i="1"/>
  <c r="M1379" i="1" l="1"/>
  <c r="O1379" i="1"/>
  <c r="S1379" i="1"/>
  <c r="T1379" i="1" s="1"/>
  <c r="U1379" i="1"/>
  <c r="V1379" i="1" s="1"/>
  <c r="X1379" i="1" s="1"/>
  <c r="W1379" i="1" l="1"/>
  <c r="N1379" i="1"/>
  <c r="G1380" i="1" s="1"/>
  <c r="H1380" i="1" s="1"/>
  <c r="I1380" i="1" l="1"/>
  <c r="J1380" i="1"/>
  <c r="K1380" i="1" l="1"/>
  <c r="L1380" i="1"/>
  <c r="P1380" i="1" s="1"/>
  <c r="Q1380" i="1" l="1"/>
  <c r="R1380" i="1" s="1"/>
  <c r="M1380" i="1"/>
  <c r="O1380" i="1"/>
  <c r="N1380" i="1" l="1"/>
  <c r="G1381" i="1" s="1"/>
  <c r="H1381" i="1" s="1"/>
  <c r="U1380" i="1"/>
  <c r="V1380" i="1" s="1"/>
  <c r="X1380" i="1" s="1"/>
  <c r="S1380" i="1"/>
  <c r="T1380" i="1" s="1"/>
  <c r="J1381" i="1" l="1"/>
  <c r="I1381" i="1"/>
  <c r="W1380" i="1"/>
  <c r="L1381" i="1" l="1"/>
  <c r="P1381" i="1" s="1"/>
  <c r="Q1381" i="1" s="1"/>
  <c r="R1381" i="1" s="1"/>
  <c r="K1381" i="1"/>
  <c r="M1381" i="1" l="1"/>
  <c r="O1381" i="1"/>
  <c r="U1381" i="1"/>
  <c r="V1381" i="1" s="1"/>
  <c r="X1381" i="1" s="1"/>
  <c r="S1381" i="1"/>
  <c r="T1381" i="1" s="1"/>
  <c r="W1381" i="1" l="1"/>
  <c r="N1381" i="1"/>
  <c r="G1382" i="1" s="1"/>
  <c r="H1382" i="1" s="1"/>
  <c r="J1382" i="1" l="1"/>
  <c r="I1382" i="1"/>
  <c r="K1382" i="1" l="1"/>
  <c r="L1382" i="1"/>
  <c r="P1382" i="1" s="1"/>
  <c r="Q1382" i="1" s="1"/>
  <c r="R1382" i="1" s="1"/>
  <c r="U1382" i="1" l="1"/>
  <c r="V1382" i="1" s="1"/>
  <c r="X1382" i="1" s="1"/>
  <c r="S1382" i="1"/>
  <c r="T1382" i="1" s="1"/>
  <c r="M1382" i="1"/>
  <c r="O1382" i="1"/>
  <c r="N1382" i="1" l="1"/>
  <c r="G1383" i="1" s="1"/>
  <c r="H1383" i="1" s="1"/>
  <c r="W1382" i="1"/>
  <c r="I1383" i="1" l="1"/>
  <c r="J1383" i="1"/>
  <c r="L1383" i="1" l="1"/>
  <c r="P1383" i="1" s="1"/>
  <c r="Q1383" i="1" s="1"/>
  <c r="R1383" i="1" s="1"/>
  <c r="K1383" i="1"/>
  <c r="M1383" i="1" l="1"/>
  <c r="O1383" i="1"/>
  <c r="S1383" i="1"/>
  <c r="T1383" i="1" s="1"/>
  <c r="U1383" i="1"/>
  <c r="V1383" i="1" s="1"/>
  <c r="X1383" i="1" s="1"/>
  <c r="W1383" i="1" l="1"/>
  <c r="N1383" i="1"/>
  <c r="G1384" i="1" s="1"/>
  <c r="H1384" i="1" s="1"/>
  <c r="I1384" i="1" l="1"/>
  <c r="J1384" i="1"/>
  <c r="K1384" i="1" l="1"/>
  <c r="L1384" i="1"/>
  <c r="P1384" i="1" s="1"/>
  <c r="Q1384" i="1" s="1"/>
  <c r="R1384" i="1" s="1"/>
  <c r="U1384" i="1" l="1"/>
  <c r="V1384" i="1" s="1"/>
  <c r="X1384" i="1" s="1"/>
  <c r="S1384" i="1"/>
  <c r="T1384" i="1" s="1"/>
  <c r="M1384" i="1"/>
  <c r="O1384" i="1"/>
  <c r="N1384" i="1" l="1"/>
  <c r="G1385" i="1" s="1"/>
  <c r="H1385" i="1" s="1"/>
  <c r="W1384" i="1"/>
  <c r="I1385" i="1" l="1"/>
  <c r="J1385" i="1"/>
  <c r="L1385" i="1" l="1"/>
  <c r="P1385" i="1" s="1"/>
  <c r="K1385" i="1"/>
  <c r="M1385" i="1" l="1"/>
  <c r="O1385" i="1"/>
  <c r="Q1385" i="1"/>
  <c r="R1385" i="1" s="1"/>
  <c r="S1385" i="1" l="1"/>
  <c r="T1385" i="1" s="1"/>
  <c r="U1385" i="1"/>
  <c r="V1385" i="1" s="1"/>
  <c r="X1385" i="1" s="1"/>
  <c r="N1385" i="1"/>
  <c r="G1386" i="1" s="1"/>
  <c r="H1386" i="1" s="1"/>
  <c r="I1386" i="1" l="1"/>
  <c r="J1386" i="1"/>
  <c r="W1385" i="1"/>
  <c r="L1386" i="1" l="1"/>
  <c r="P1386" i="1" s="1"/>
  <c r="Q1386" i="1" s="1"/>
  <c r="R1386" i="1" s="1"/>
  <c r="K1386" i="1"/>
  <c r="M1386" i="1" l="1"/>
  <c r="O1386" i="1"/>
  <c r="U1386" i="1"/>
  <c r="V1386" i="1" s="1"/>
  <c r="X1386" i="1" s="1"/>
  <c r="S1386" i="1"/>
  <c r="T1386" i="1" s="1"/>
  <c r="W1386" i="1" l="1"/>
  <c r="N1386" i="1"/>
  <c r="G1387" i="1" s="1"/>
  <c r="H1387" i="1" s="1"/>
  <c r="J1387" i="1" l="1"/>
  <c r="I1387" i="1"/>
  <c r="L1387" i="1" l="1"/>
  <c r="P1387" i="1" s="1"/>
  <c r="Q1387" i="1" s="1"/>
  <c r="R1387" i="1" s="1"/>
  <c r="K1387" i="1"/>
  <c r="M1387" i="1" l="1"/>
  <c r="O1387" i="1"/>
  <c r="S1387" i="1"/>
  <c r="T1387" i="1" s="1"/>
  <c r="U1387" i="1"/>
  <c r="V1387" i="1" s="1"/>
  <c r="X1387" i="1" s="1"/>
  <c r="W1387" i="1" l="1"/>
  <c r="N1387" i="1"/>
  <c r="G1388" i="1" s="1"/>
  <c r="H1388" i="1" s="1"/>
  <c r="J1388" i="1" l="1"/>
  <c r="I1388" i="1"/>
  <c r="K1388" i="1" l="1"/>
  <c r="L1388" i="1"/>
  <c r="P1388" i="1" s="1"/>
  <c r="Q1388" i="1" s="1"/>
  <c r="R1388" i="1" s="1"/>
  <c r="U1388" i="1" l="1"/>
  <c r="V1388" i="1" s="1"/>
  <c r="X1388" i="1" s="1"/>
  <c r="S1388" i="1"/>
  <c r="T1388" i="1" s="1"/>
  <c r="M1388" i="1"/>
  <c r="O1388" i="1"/>
  <c r="N1388" i="1" l="1"/>
  <c r="G1389" i="1" s="1"/>
  <c r="H1389" i="1" s="1"/>
  <c r="W1388" i="1"/>
  <c r="I1389" i="1" l="1"/>
  <c r="J1389" i="1"/>
  <c r="K1389" i="1" l="1"/>
  <c r="L1389" i="1"/>
  <c r="P1389" i="1" s="1"/>
  <c r="Q1389" i="1" s="1"/>
  <c r="R1389" i="1" s="1"/>
  <c r="S1389" i="1" l="1"/>
  <c r="T1389" i="1" s="1"/>
  <c r="U1389" i="1"/>
  <c r="V1389" i="1" s="1"/>
  <c r="X1389" i="1" s="1"/>
  <c r="M1389" i="1"/>
  <c r="O1389" i="1"/>
  <c r="N1389" i="1" l="1"/>
  <c r="G1390" i="1" s="1"/>
  <c r="H1390" i="1" s="1"/>
  <c r="W1389" i="1"/>
  <c r="J1390" i="1" l="1"/>
  <c r="I1390" i="1"/>
  <c r="L1390" i="1" l="1"/>
  <c r="P1390" i="1" s="1"/>
  <c r="Q1390" i="1" s="1"/>
  <c r="R1390" i="1" s="1"/>
  <c r="K1390" i="1"/>
  <c r="M1390" i="1" l="1"/>
  <c r="O1390" i="1"/>
  <c r="U1390" i="1"/>
  <c r="V1390" i="1" s="1"/>
  <c r="X1390" i="1" s="1"/>
  <c r="S1390" i="1"/>
  <c r="T1390" i="1" s="1"/>
  <c r="W1390" i="1" l="1"/>
  <c r="N1390" i="1"/>
  <c r="G1391" i="1" s="1"/>
  <c r="H1391" i="1" s="1"/>
  <c r="J1391" i="1" l="1"/>
  <c r="I1391" i="1"/>
  <c r="L1391" i="1" l="1"/>
  <c r="P1391" i="1" s="1"/>
  <c r="Q1391" i="1" s="1"/>
  <c r="R1391" i="1" s="1"/>
  <c r="K1391" i="1"/>
  <c r="M1391" i="1" l="1"/>
  <c r="O1391" i="1"/>
  <c r="S1391" i="1"/>
  <c r="T1391" i="1" s="1"/>
  <c r="U1391" i="1"/>
  <c r="V1391" i="1" s="1"/>
  <c r="X1391" i="1" s="1"/>
  <c r="W1391" i="1" l="1"/>
  <c r="N1391" i="1"/>
  <c r="G1392" i="1" s="1"/>
  <c r="H1392" i="1" s="1"/>
  <c r="I1392" i="1" l="1"/>
  <c r="J1392" i="1"/>
  <c r="K1392" i="1" l="1"/>
  <c r="L1392" i="1"/>
  <c r="P1392" i="1" s="1"/>
  <c r="Q1392" i="1" s="1"/>
  <c r="R1392" i="1" s="1"/>
  <c r="U1392" i="1" l="1"/>
  <c r="V1392" i="1" s="1"/>
  <c r="X1392" i="1" s="1"/>
  <c r="S1392" i="1"/>
  <c r="T1392" i="1" s="1"/>
  <c r="M1392" i="1"/>
  <c r="O1392" i="1"/>
  <c r="N1392" i="1" l="1"/>
  <c r="G1393" i="1" s="1"/>
  <c r="H1393" i="1" s="1"/>
  <c r="W1392" i="1"/>
  <c r="J1393" i="1" l="1"/>
  <c r="I1393" i="1"/>
  <c r="K1393" i="1" l="1"/>
  <c r="L1393" i="1"/>
  <c r="P1393" i="1" s="1"/>
  <c r="Q1393" i="1" s="1"/>
  <c r="R1393" i="1" s="1"/>
  <c r="U1393" i="1" l="1"/>
  <c r="V1393" i="1" s="1"/>
  <c r="X1393" i="1" s="1"/>
  <c r="S1393" i="1"/>
  <c r="T1393" i="1" s="1"/>
  <c r="M1393" i="1"/>
  <c r="O1393" i="1"/>
  <c r="N1393" i="1" l="1"/>
  <c r="G1394" i="1" s="1"/>
  <c r="H1394" i="1" s="1"/>
  <c r="W1393" i="1"/>
  <c r="I1394" i="1" l="1"/>
  <c r="J1394" i="1"/>
  <c r="K1394" i="1" l="1"/>
  <c r="L1394" i="1"/>
  <c r="P1394" i="1" s="1"/>
  <c r="Q1394" i="1" s="1"/>
  <c r="R1394" i="1" s="1"/>
  <c r="S1394" i="1" l="1"/>
  <c r="T1394" i="1" s="1"/>
  <c r="U1394" i="1"/>
  <c r="V1394" i="1" s="1"/>
  <c r="X1394" i="1" s="1"/>
  <c r="M1394" i="1"/>
  <c r="O1394" i="1"/>
  <c r="N1394" i="1" l="1"/>
  <c r="G1395" i="1" s="1"/>
  <c r="H1395" i="1" s="1"/>
  <c r="W1394" i="1"/>
  <c r="I1395" i="1" l="1"/>
  <c r="J1395" i="1"/>
  <c r="K1395" i="1" l="1"/>
  <c r="L1395" i="1"/>
  <c r="P1395" i="1" s="1"/>
  <c r="Q1395" i="1" s="1"/>
  <c r="R1395" i="1" s="1"/>
  <c r="S1395" i="1" l="1"/>
  <c r="T1395" i="1" s="1"/>
  <c r="U1395" i="1"/>
  <c r="V1395" i="1" s="1"/>
  <c r="X1395" i="1" s="1"/>
  <c r="M1395" i="1"/>
  <c r="O1395" i="1"/>
  <c r="N1395" i="1" l="1"/>
  <c r="G1396" i="1" s="1"/>
  <c r="H1396" i="1" s="1"/>
  <c r="W1395" i="1"/>
  <c r="J1396" i="1" l="1"/>
  <c r="I1396" i="1"/>
  <c r="K1396" i="1" l="1"/>
  <c r="L1396" i="1"/>
  <c r="P1396" i="1" s="1"/>
  <c r="Q1396" i="1" s="1"/>
  <c r="R1396" i="1" s="1"/>
  <c r="U1396" i="1" l="1"/>
  <c r="V1396" i="1" s="1"/>
  <c r="X1396" i="1" s="1"/>
  <c r="S1396" i="1"/>
  <c r="T1396" i="1" s="1"/>
  <c r="M1396" i="1"/>
  <c r="O1396" i="1"/>
  <c r="W1396" i="1" l="1"/>
  <c r="N1396" i="1"/>
  <c r="G1397" i="1" s="1"/>
  <c r="H1397" i="1" s="1"/>
  <c r="J1397" i="1" l="1"/>
  <c r="I1397" i="1"/>
  <c r="L1397" i="1" l="1"/>
  <c r="P1397" i="1" s="1"/>
  <c r="Q1397" i="1" s="1"/>
  <c r="R1397" i="1" s="1"/>
  <c r="K1397" i="1"/>
  <c r="M1397" i="1" l="1"/>
  <c r="O1397" i="1"/>
  <c r="S1397" i="1"/>
  <c r="T1397" i="1" s="1"/>
  <c r="U1397" i="1"/>
  <c r="V1397" i="1" s="1"/>
  <c r="X1397" i="1" s="1"/>
  <c r="W1397" i="1" l="1"/>
  <c r="N1397" i="1"/>
  <c r="G1398" i="1" s="1"/>
  <c r="H1398" i="1" s="1"/>
  <c r="I1398" i="1" l="1"/>
  <c r="J1398" i="1"/>
  <c r="L1398" i="1" l="1"/>
  <c r="P1398" i="1" s="1"/>
  <c r="Q1398" i="1" s="1"/>
  <c r="R1398" i="1" s="1"/>
  <c r="K1398" i="1"/>
  <c r="M1398" i="1" l="1"/>
  <c r="O1398" i="1"/>
  <c r="S1398" i="1"/>
  <c r="T1398" i="1" s="1"/>
  <c r="U1398" i="1"/>
  <c r="V1398" i="1" s="1"/>
  <c r="X1398" i="1" s="1"/>
  <c r="W1398" i="1" l="1"/>
  <c r="N1398" i="1"/>
  <c r="G1399" i="1" s="1"/>
  <c r="H1399" i="1" s="1"/>
  <c r="I1399" i="1" l="1"/>
  <c r="J1399" i="1"/>
  <c r="L1399" i="1" l="1"/>
  <c r="P1399" i="1" s="1"/>
  <c r="Q1399" i="1" s="1"/>
  <c r="R1399" i="1" s="1"/>
  <c r="K1399" i="1"/>
  <c r="M1399" i="1" l="1"/>
  <c r="O1399" i="1"/>
  <c r="U1399" i="1"/>
  <c r="V1399" i="1" s="1"/>
  <c r="X1399" i="1" s="1"/>
  <c r="S1399" i="1"/>
  <c r="T1399" i="1" s="1"/>
  <c r="W1399" i="1" l="1"/>
  <c r="N1399" i="1"/>
  <c r="G1400" i="1" s="1"/>
  <c r="H1400" i="1" s="1"/>
  <c r="J1400" i="1" l="1"/>
  <c r="I1400" i="1"/>
  <c r="L1400" i="1" l="1"/>
  <c r="P1400" i="1" s="1"/>
  <c r="Q1400" i="1" s="1"/>
  <c r="R1400" i="1" s="1"/>
  <c r="K1400" i="1"/>
  <c r="M1400" i="1" l="1"/>
  <c r="O1400" i="1"/>
  <c r="U1400" i="1"/>
  <c r="V1400" i="1" s="1"/>
  <c r="X1400" i="1" s="1"/>
  <c r="S1400" i="1"/>
  <c r="T1400" i="1" s="1"/>
  <c r="W1400" i="1" l="1"/>
  <c r="N1400" i="1"/>
  <c r="G1401" i="1" s="1"/>
  <c r="H1401" i="1" s="1"/>
  <c r="J1401" i="1" l="1"/>
  <c r="I1401" i="1"/>
  <c r="L1401" i="1" l="1"/>
  <c r="P1401" i="1" s="1"/>
  <c r="Q1401" i="1" s="1"/>
  <c r="R1401" i="1" s="1"/>
  <c r="K1401" i="1"/>
  <c r="M1401" i="1" l="1"/>
  <c r="O1401" i="1"/>
  <c r="S1401" i="1"/>
  <c r="T1401" i="1" s="1"/>
  <c r="U1401" i="1"/>
  <c r="V1401" i="1" s="1"/>
  <c r="X1401" i="1" s="1"/>
  <c r="W1401" i="1" l="1"/>
  <c r="N1401" i="1"/>
  <c r="G1402" i="1" s="1"/>
  <c r="H1402" i="1" s="1"/>
  <c r="J1402" i="1" l="1"/>
  <c r="I1402" i="1"/>
  <c r="K1402" i="1" l="1"/>
  <c r="L1402" i="1"/>
  <c r="P1402" i="1" s="1"/>
  <c r="Q1402" i="1" s="1"/>
  <c r="R1402" i="1" s="1"/>
  <c r="S1402" i="1" l="1"/>
  <c r="T1402" i="1" s="1"/>
  <c r="U1402" i="1"/>
  <c r="V1402" i="1" s="1"/>
  <c r="X1402" i="1" s="1"/>
  <c r="M1402" i="1"/>
  <c r="O1402" i="1"/>
  <c r="N1402" i="1" l="1"/>
  <c r="G1403" i="1" s="1"/>
  <c r="H1403" i="1" s="1"/>
  <c r="W1402" i="1"/>
  <c r="J1403" i="1" l="1"/>
  <c r="I1403" i="1"/>
  <c r="L1403" i="1" l="1"/>
  <c r="P1403" i="1" s="1"/>
  <c r="Q1403" i="1" s="1"/>
  <c r="R1403" i="1" s="1"/>
  <c r="K1403" i="1"/>
  <c r="M1403" i="1" l="1"/>
  <c r="O1403" i="1"/>
  <c r="S1403" i="1"/>
  <c r="T1403" i="1" s="1"/>
  <c r="U1403" i="1"/>
  <c r="V1403" i="1" s="1"/>
  <c r="X1403" i="1" s="1"/>
  <c r="W1403" i="1" l="1"/>
  <c r="N1403" i="1"/>
  <c r="G1404" i="1" s="1"/>
  <c r="H1404" i="1" s="1"/>
  <c r="I1404" i="1" l="1"/>
  <c r="J1404" i="1"/>
  <c r="K1404" i="1" l="1"/>
  <c r="L1404" i="1"/>
  <c r="P1404" i="1" s="1"/>
  <c r="Q1404" i="1" s="1"/>
  <c r="R1404" i="1" s="1"/>
  <c r="U1404" i="1" l="1"/>
  <c r="V1404" i="1" s="1"/>
  <c r="X1404" i="1" s="1"/>
  <c r="S1404" i="1"/>
  <c r="T1404" i="1" s="1"/>
  <c r="M1404" i="1"/>
  <c r="O1404" i="1"/>
  <c r="N1404" i="1" l="1"/>
  <c r="G1405" i="1" s="1"/>
  <c r="H1405" i="1" s="1"/>
  <c r="W1404" i="1"/>
  <c r="J1405" i="1" l="1"/>
  <c r="I1405" i="1"/>
  <c r="L1405" i="1" l="1"/>
  <c r="P1405" i="1" s="1"/>
  <c r="Q1405" i="1" s="1"/>
  <c r="R1405" i="1" s="1"/>
  <c r="K1405" i="1"/>
  <c r="M1405" i="1" l="1"/>
  <c r="O1405" i="1"/>
  <c r="U1405" i="1"/>
  <c r="V1405" i="1" s="1"/>
  <c r="X1405" i="1" s="1"/>
  <c r="S1405" i="1"/>
  <c r="T1405" i="1" s="1"/>
  <c r="W1405" i="1" l="1"/>
  <c r="N1405" i="1"/>
  <c r="G1406" i="1" s="1"/>
  <c r="H1406" i="1" s="1"/>
  <c r="J1406" i="1" l="1"/>
  <c r="I1406" i="1"/>
  <c r="K1406" i="1" l="1"/>
  <c r="L1406" i="1"/>
  <c r="P1406" i="1" s="1"/>
  <c r="Q1406" i="1" s="1"/>
  <c r="R1406" i="1" s="1"/>
  <c r="S1406" i="1" l="1"/>
  <c r="T1406" i="1" s="1"/>
  <c r="U1406" i="1"/>
  <c r="V1406" i="1" s="1"/>
  <c r="X1406" i="1" s="1"/>
  <c r="M1406" i="1"/>
  <c r="O1406" i="1"/>
  <c r="N1406" i="1" l="1"/>
  <c r="G1407" i="1" s="1"/>
  <c r="H1407" i="1" s="1"/>
  <c r="W1406" i="1"/>
  <c r="J1407" i="1" l="1"/>
  <c r="I1407" i="1"/>
  <c r="K1407" i="1" l="1"/>
  <c r="L1407" i="1"/>
  <c r="P1407" i="1" s="1"/>
  <c r="Q1407" i="1" s="1"/>
  <c r="R1407" i="1" s="1"/>
  <c r="U1407" i="1" l="1"/>
  <c r="V1407" i="1" s="1"/>
  <c r="X1407" i="1" s="1"/>
  <c r="S1407" i="1"/>
  <c r="T1407" i="1" s="1"/>
  <c r="M1407" i="1"/>
  <c r="O1407" i="1"/>
  <c r="N1407" i="1" l="1"/>
  <c r="G1408" i="1" s="1"/>
  <c r="H1408" i="1" s="1"/>
  <c r="W1407" i="1"/>
  <c r="I1408" i="1" l="1"/>
  <c r="J1408" i="1"/>
  <c r="L1408" i="1" l="1"/>
  <c r="P1408" i="1" s="1"/>
  <c r="Q1408" i="1" s="1"/>
  <c r="R1408" i="1" s="1"/>
  <c r="K1408" i="1"/>
  <c r="M1408" i="1" l="1"/>
  <c r="O1408" i="1"/>
  <c r="U1408" i="1"/>
  <c r="V1408" i="1" s="1"/>
  <c r="X1408" i="1" s="1"/>
  <c r="S1408" i="1"/>
  <c r="T1408" i="1" s="1"/>
  <c r="W1408" i="1" l="1"/>
  <c r="N1408" i="1"/>
  <c r="G1409" i="1" s="1"/>
  <c r="H1409" i="1" s="1"/>
  <c r="J1409" i="1" l="1"/>
  <c r="I1409" i="1"/>
  <c r="K1409" i="1" l="1"/>
  <c r="L1409" i="1"/>
  <c r="P1409" i="1" s="1"/>
  <c r="Q1409" i="1" s="1"/>
  <c r="R1409" i="1" s="1"/>
  <c r="U1409" i="1" l="1"/>
  <c r="V1409" i="1" s="1"/>
  <c r="X1409" i="1" s="1"/>
  <c r="S1409" i="1"/>
  <c r="T1409" i="1" s="1"/>
  <c r="M1409" i="1"/>
  <c r="O1409" i="1"/>
  <c r="N1409" i="1" l="1"/>
  <c r="G1410" i="1" s="1"/>
  <c r="H1410" i="1" s="1"/>
  <c r="W1409" i="1"/>
  <c r="J1410" i="1" l="1"/>
  <c r="I1410" i="1"/>
  <c r="K1410" i="1" l="1"/>
  <c r="L1410" i="1"/>
  <c r="P1410" i="1" s="1"/>
  <c r="Q1410" i="1" s="1"/>
  <c r="R1410" i="1" s="1"/>
  <c r="S1410" i="1" l="1"/>
  <c r="T1410" i="1" s="1"/>
  <c r="U1410" i="1"/>
  <c r="V1410" i="1" s="1"/>
  <c r="X1410" i="1" s="1"/>
  <c r="M1410" i="1"/>
  <c r="O1410" i="1"/>
  <c r="N1410" i="1" l="1"/>
  <c r="G1411" i="1" s="1"/>
  <c r="H1411" i="1" s="1"/>
  <c r="W1410" i="1"/>
  <c r="I1411" i="1" l="1"/>
  <c r="J1411" i="1"/>
  <c r="L1411" i="1" l="1"/>
  <c r="P1411" i="1" s="1"/>
  <c r="Q1411" i="1" s="1"/>
  <c r="R1411" i="1" s="1"/>
  <c r="K1411" i="1"/>
  <c r="M1411" i="1" l="1"/>
  <c r="O1411" i="1"/>
  <c r="U1411" i="1"/>
  <c r="V1411" i="1" s="1"/>
  <c r="X1411" i="1" s="1"/>
  <c r="S1411" i="1"/>
  <c r="T1411" i="1" s="1"/>
  <c r="W1411" i="1" l="1"/>
  <c r="N1411" i="1"/>
  <c r="G1412" i="1" s="1"/>
  <c r="H1412" i="1" s="1"/>
  <c r="I1412" i="1" l="1"/>
  <c r="J1412" i="1"/>
  <c r="L1412" i="1" l="1"/>
  <c r="P1412" i="1" s="1"/>
  <c r="Q1412" i="1" s="1"/>
  <c r="R1412" i="1" s="1"/>
  <c r="K1412" i="1"/>
  <c r="M1412" i="1" l="1"/>
  <c r="O1412" i="1"/>
  <c r="U1412" i="1"/>
  <c r="V1412" i="1" s="1"/>
  <c r="X1412" i="1" s="1"/>
  <c r="S1412" i="1"/>
  <c r="T1412" i="1" s="1"/>
  <c r="W1412" i="1" l="1"/>
  <c r="N1412" i="1"/>
  <c r="G1413" i="1" s="1"/>
  <c r="H1413" i="1" s="1"/>
  <c r="I1413" i="1" l="1"/>
  <c r="J1413" i="1"/>
  <c r="K1413" i="1" l="1"/>
  <c r="L1413" i="1"/>
  <c r="P1413" i="1" s="1"/>
  <c r="Q1413" i="1" s="1"/>
  <c r="R1413" i="1" s="1"/>
  <c r="S1413" i="1" l="1"/>
  <c r="T1413" i="1" s="1"/>
  <c r="U1413" i="1"/>
  <c r="V1413" i="1" s="1"/>
  <c r="X1413" i="1" s="1"/>
  <c r="M1413" i="1"/>
  <c r="O1413" i="1"/>
  <c r="N1413" i="1" l="1"/>
  <c r="G1414" i="1" s="1"/>
  <c r="H1414" i="1" s="1"/>
  <c r="W1413" i="1"/>
  <c r="I1414" i="1" l="1"/>
  <c r="J1414" i="1"/>
  <c r="L1414" i="1" l="1"/>
  <c r="P1414" i="1" s="1"/>
  <c r="K1414" i="1"/>
  <c r="M1414" i="1" l="1"/>
  <c r="O1414" i="1"/>
  <c r="Q1414" i="1"/>
  <c r="R1414" i="1" s="1"/>
  <c r="S1414" i="1" l="1"/>
  <c r="T1414" i="1" s="1"/>
  <c r="U1414" i="1"/>
  <c r="V1414" i="1" s="1"/>
  <c r="X1414" i="1" s="1"/>
  <c r="N1414" i="1"/>
  <c r="G1415" i="1" s="1"/>
  <c r="H1415" i="1" s="1"/>
  <c r="I1415" i="1" l="1"/>
  <c r="J1415" i="1"/>
  <c r="W1414" i="1"/>
  <c r="K1415" i="1" l="1"/>
  <c r="L1415" i="1"/>
  <c r="P1415" i="1" s="1"/>
  <c r="Q1415" i="1" s="1"/>
  <c r="R1415" i="1" s="1"/>
  <c r="U1415" i="1" l="1"/>
  <c r="V1415" i="1" s="1"/>
  <c r="X1415" i="1" s="1"/>
  <c r="S1415" i="1"/>
  <c r="T1415" i="1" s="1"/>
  <c r="M1415" i="1"/>
  <c r="O1415" i="1"/>
  <c r="N1415" i="1" l="1"/>
  <c r="G1416" i="1" s="1"/>
  <c r="H1416" i="1" s="1"/>
  <c r="W1415" i="1"/>
  <c r="J1416" i="1" l="1"/>
  <c r="I1416" i="1"/>
  <c r="K1416" i="1" l="1"/>
  <c r="L1416" i="1"/>
  <c r="P1416" i="1" s="1"/>
  <c r="Q1416" i="1" s="1"/>
  <c r="R1416" i="1" s="1"/>
  <c r="S1416" i="1" l="1"/>
  <c r="T1416" i="1" s="1"/>
  <c r="U1416" i="1"/>
  <c r="V1416" i="1" s="1"/>
  <c r="X1416" i="1" s="1"/>
  <c r="M1416" i="1"/>
  <c r="O1416" i="1"/>
  <c r="N1416" i="1" l="1"/>
  <c r="G1417" i="1" s="1"/>
  <c r="H1417" i="1" s="1"/>
  <c r="W1416" i="1"/>
  <c r="J1417" i="1" l="1"/>
  <c r="I1417" i="1"/>
  <c r="K1417" i="1" l="1"/>
  <c r="L1417" i="1"/>
  <c r="P1417" i="1" s="1"/>
  <c r="Q1417" i="1" s="1"/>
  <c r="R1417" i="1" s="1"/>
  <c r="S1417" i="1" l="1"/>
  <c r="T1417" i="1" s="1"/>
  <c r="U1417" i="1"/>
  <c r="V1417" i="1" s="1"/>
  <c r="X1417" i="1" s="1"/>
  <c r="M1417" i="1"/>
  <c r="O1417" i="1"/>
  <c r="N1417" i="1" l="1"/>
  <c r="G1418" i="1" s="1"/>
  <c r="H1418" i="1" s="1"/>
  <c r="W1417" i="1"/>
  <c r="J1418" i="1" l="1"/>
  <c r="I1418" i="1"/>
  <c r="K1418" i="1" l="1"/>
  <c r="L1418" i="1"/>
  <c r="P1418" i="1" s="1"/>
  <c r="Q1418" i="1" l="1"/>
  <c r="R1418" i="1" s="1"/>
  <c r="M1418" i="1"/>
  <c r="O1418" i="1"/>
  <c r="N1418" i="1" l="1"/>
  <c r="G1419" i="1" s="1"/>
  <c r="H1419" i="1" s="1"/>
  <c r="U1418" i="1"/>
  <c r="V1418" i="1" s="1"/>
  <c r="X1418" i="1" s="1"/>
  <c r="S1418" i="1"/>
  <c r="T1418" i="1" s="1"/>
  <c r="I1419" i="1" l="1"/>
  <c r="J1419" i="1"/>
  <c r="W1418" i="1"/>
  <c r="L1419" i="1" l="1"/>
  <c r="P1419" i="1" s="1"/>
  <c r="Q1419" i="1" s="1"/>
  <c r="R1419" i="1" s="1"/>
  <c r="K1419" i="1"/>
  <c r="M1419" i="1" l="1"/>
  <c r="O1419" i="1"/>
  <c r="U1419" i="1"/>
  <c r="V1419" i="1" s="1"/>
  <c r="X1419" i="1" s="1"/>
  <c r="S1419" i="1"/>
  <c r="T1419" i="1" s="1"/>
  <c r="W1419" i="1" l="1"/>
  <c r="N1419" i="1"/>
  <c r="G1420" i="1" s="1"/>
  <c r="H1420" i="1" s="1"/>
  <c r="J1420" i="1" l="1"/>
  <c r="I1420" i="1"/>
  <c r="L1420" i="1" l="1"/>
  <c r="P1420" i="1" s="1"/>
  <c r="Q1420" i="1" s="1"/>
  <c r="R1420" i="1" s="1"/>
  <c r="K1420" i="1"/>
  <c r="M1420" i="1" l="1"/>
  <c r="O1420" i="1"/>
  <c r="S1420" i="1"/>
  <c r="T1420" i="1" s="1"/>
  <c r="U1420" i="1"/>
  <c r="V1420" i="1" s="1"/>
  <c r="X1420" i="1" s="1"/>
  <c r="W1420" i="1" l="1"/>
  <c r="N1420" i="1"/>
  <c r="G1421" i="1" s="1"/>
  <c r="H1421" i="1" s="1"/>
  <c r="J1421" i="1" l="1"/>
  <c r="I1421" i="1"/>
  <c r="L1421" i="1" l="1"/>
  <c r="P1421" i="1" s="1"/>
  <c r="K1421" i="1"/>
  <c r="M1421" i="1" l="1"/>
  <c r="O1421" i="1"/>
  <c r="Q1421" i="1"/>
  <c r="R1421" i="1" s="1"/>
  <c r="S1421" i="1" l="1"/>
  <c r="T1421" i="1" s="1"/>
  <c r="U1421" i="1"/>
  <c r="V1421" i="1" s="1"/>
  <c r="X1421" i="1" s="1"/>
  <c r="N1421" i="1"/>
  <c r="G1422" i="1" s="1"/>
  <c r="H1422" i="1" s="1"/>
  <c r="J1422" i="1" l="1"/>
  <c r="I1422" i="1"/>
  <c r="W1421" i="1"/>
  <c r="K1422" i="1" l="1"/>
  <c r="L1422" i="1"/>
  <c r="P1422" i="1" s="1"/>
  <c r="Q1422" i="1" s="1"/>
  <c r="R1422" i="1" s="1"/>
  <c r="S1422" i="1" l="1"/>
  <c r="T1422" i="1" s="1"/>
  <c r="U1422" i="1"/>
  <c r="V1422" i="1" s="1"/>
  <c r="X1422" i="1" s="1"/>
  <c r="M1422" i="1"/>
  <c r="O1422" i="1"/>
  <c r="N1422" i="1" l="1"/>
  <c r="G1423" i="1" s="1"/>
  <c r="H1423" i="1" s="1"/>
  <c r="W1422" i="1"/>
  <c r="J1423" i="1" l="1"/>
  <c r="I1423" i="1"/>
  <c r="L1423" i="1" l="1"/>
  <c r="P1423" i="1" s="1"/>
  <c r="K1423" i="1"/>
  <c r="M1423" i="1" l="1"/>
  <c r="O1423" i="1"/>
  <c r="Q1423" i="1"/>
  <c r="R1423" i="1" s="1"/>
  <c r="S1423" i="1" l="1"/>
  <c r="T1423" i="1" s="1"/>
  <c r="U1423" i="1"/>
  <c r="V1423" i="1" s="1"/>
  <c r="X1423" i="1" s="1"/>
  <c r="N1423" i="1"/>
  <c r="G1424" i="1" s="1"/>
  <c r="H1424" i="1" s="1"/>
  <c r="I1424" i="1" l="1"/>
  <c r="J1424" i="1"/>
  <c r="W1423" i="1"/>
  <c r="L1424" i="1" l="1"/>
  <c r="P1424" i="1" s="1"/>
  <c r="K1424" i="1"/>
  <c r="M1424" i="1" l="1"/>
  <c r="O1424" i="1"/>
  <c r="Q1424" i="1"/>
  <c r="R1424" i="1" s="1"/>
  <c r="U1424" i="1" l="1"/>
  <c r="V1424" i="1" s="1"/>
  <c r="X1424" i="1" s="1"/>
  <c r="S1424" i="1"/>
  <c r="T1424" i="1" s="1"/>
  <c r="N1424" i="1"/>
  <c r="G1425" i="1" s="1"/>
  <c r="H1425" i="1" s="1"/>
  <c r="W1424" i="1" l="1"/>
  <c r="J1425" i="1"/>
  <c r="I1425" i="1"/>
  <c r="K1425" i="1" l="1"/>
  <c r="L1425" i="1"/>
  <c r="P1425" i="1" s="1"/>
  <c r="Q1425" i="1" s="1"/>
  <c r="R1425" i="1" s="1"/>
  <c r="S1425" i="1" l="1"/>
  <c r="T1425" i="1" s="1"/>
  <c r="U1425" i="1"/>
  <c r="V1425" i="1" s="1"/>
  <c r="X1425" i="1" s="1"/>
  <c r="M1425" i="1"/>
  <c r="O1425" i="1"/>
  <c r="N1425" i="1" l="1"/>
  <c r="G1426" i="1" s="1"/>
  <c r="H1426" i="1" s="1"/>
  <c r="W1425" i="1"/>
  <c r="J1426" i="1" l="1"/>
  <c r="I1426" i="1"/>
  <c r="L1426" i="1" l="1"/>
  <c r="P1426" i="1" s="1"/>
  <c r="Q1426" i="1" s="1"/>
  <c r="R1426" i="1" s="1"/>
  <c r="K1426" i="1"/>
  <c r="M1426" i="1" l="1"/>
  <c r="O1426" i="1"/>
  <c r="U1426" i="1"/>
  <c r="V1426" i="1" s="1"/>
  <c r="X1426" i="1" s="1"/>
  <c r="S1426" i="1"/>
  <c r="T1426" i="1" s="1"/>
  <c r="W1426" i="1" l="1"/>
  <c r="N1426" i="1"/>
  <c r="G1427" i="1" s="1"/>
  <c r="H1427" i="1" s="1"/>
  <c r="I1427" i="1" l="1"/>
  <c r="J1427" i="1"/>
  <c r="L1427" i="1" l="1"/>
  <c r="P1427" i="1" s="1"/>
  <c r="Q1427" i="1" s="1"/>
  <c r="R1427" i="1" s="1"/>
  <c r="K1427" i="1"/>
  <c r="M1427" i="1" l="1"/>
  <c r="O1427" i="1"/>
  <c r="U1427" i="1"/>
  <c r="V1427" i="1" s="1"/>
  <c r="X1427" i="1" s="1"/>
  <c r="S1427" i="1"/>
  <c r="T1427" i="1" s="1"/>
  <c r="W1427" i="1" l="1"/>
  <c r="N1427" i="1"/>
  <c r="G1428" i="1" s="1"/>
  <c r="H1428" i="1" s="1"/>
  <c r="J1428" i="1" l="1"/>
  <c r="I1428" i="1"/>
  <c r="K1428" i="1" l="1"/>
  <c r="L1428" i="1"/>
  <c r="P1428" i="1" s="1"/>
  <c r="Q1428" i="1" s="1"/>
  <c r="R1428" i="1" s="1"/>
  <c r="S1428" i="1" l="1"/>
  <c r="T1428" i="1" s="1"/>
  <c r="U1428" i="1"/>
  <c r="V1428" i="1" s="1"/>
  <c r="X1428" i="1" s="1"/>
  <c r="M1428" i="1"/>
  <c r="O1428" i="1"/>
  <c r="N1428" i="1" l="1"/>
  <c r="G1429" i="1" s="1"/>
  <c r="H1429" i="1" s="1"/>
  <c r="W1428" i="1"/>
  <c r="J1429" i="1" l="1"/>
  <c r="I1429" i="1"/>
  <c r="K1429" i="1" l="1"/>
  <c r="L1429" i="1"/>
  <c r="P1429" i="1" s="1"/>
  <c r="Q1429" i="1" s="1"/>
  <c r="R1429" i="1" s="1"/>
  <c r="S1429" i="1" l="1"/>
  <c r="T1429" i="1" s="1"/>
  <c r="U1429" i="1"/>
  <c r="V1429" i="1" s="1"/>
  <c r="X1429" i="1" s="1"/>
  <c r="M1429" i="1"/>
  <c r="O1429" i="1"/>
  <c r="N1429" i="1" l="1"/>
  <c r="G1430" i="1" s="1"/>
  <c r="H1430" i="1" s="1"/>
  <c r="W1429" i="1"/>
  <c r="J1430" i="1" l="1"/>
  <c r="I1430" i="1"/>
  <c r="K1430" i="1" l="1"/>
  <c r="L1430" i="1"/>
  <c r="P1430" i="1" s="1"/>
  <c r="Q1430" i="1" s="1"/>
  <c r="R1430" i="1" s="1"/>
  <c r="U1430" i="1" l="1"/>
  <c r="V1430" i="1" s="1"/>
  <c r="X1430" i="1" s="1"/>
  <c r="S1430" i="1"/>
  <c r="T1430" i="1" s="1"/>
  <c r="M1430" i="1"/>
  <c r="O1430" i="1"/>
  <c r="N1430" i="1" l="1"/>
  <c r="G1431" i="1" s="1"/>
  <c r="H1431" i="1" s="1"/>
  <c r="W1430" i="1"/>
  <c r="J1431" i="1" l="1"/>
  <c r="I1431" i="1"/>
  <c r="K1431" i="1" l="1"/>
  <c r="L1431" i="1"/>
  <c r="P1431" i="1" s="1"/>
  <c r="Q1431" i="1" s="1"/>
  <c r="R1431" i="1" s="1"/>
  <c r="U1431" i="1" l="1"/>
  <c r="V1431" i="1" s="1"/>
  <c r="X1431" i="1" s="1"/>
  <c r="S1431" i="1"/>
  <c r="T1431" i="1" s="1"/>
  <c r="M1431" i="1"/>
  <c r="O1431" i="1"/>
  <c r="N1431" i="1" l="1"/>
  <c r="G1432" i="1" s="1"/>
  <c r="H1432" i="1" s="1"/>
  <c r="W1431" i="1"/>
  <c r="I1432" i="1" l="1"/>
  <c r="J1432" i="1"/>
  <c r="K1432" i="1" l="1"/>
  <c r="L1432" i="1"/>
  <c r="P1432" i="1" s="1"/>
  <c r="Q1432" i="1" s="1"/>
  <c r="R1432" i="1" s="1"/>
  <c r="U1432" i="1" l="1"/>
  <c r="V1432" i="1" s="1"/>
  <c r="X1432" i="1" s="1"/>
  <c r="S1432" i="1"/>
  <c r="T1432" i="1" s="1"/>
  <c r="M1432" i="1"/>
  <c r="O1432" i="1"/>
  <c r="N1432" i="1" l="1"/>
  <c r="G1433" i="1" s="1"/>
  <c r="H1433" i="1" s="1"/>
  <c r="W1432" i="1"/>
  <c r="J1433" i="1" l="1"/>
  <c r="I1433" i="1"/>
  <c r="K1433" i="1" l="1"/>
  <c r="L1433" i="1"/>
  <c r="P1433" i="1" s="1"/>
  <c r="Q1433" i="1" s="1"/>
  <c r="R1433" i="1" s="1"/>
  <c r="U1433" i="1" l="1"/>
  <c r="V1433" i="1" s="1"/>
  <c r="X1433" i="1" s="1"/>
  <c r="S1433" i="1"/>
  <c r="T1433" i="1" s="1"/>
  <c r="M1433" i="1"/>
  <c r="O1433" i="1"/>
  <c r="N1433" i="1" l="1"/>
  <c r="G1434" i="1" s="1"/>
  <c r="H1434" i="1" s="1"/>
  <c r="W1433" i="1"/>
  <c r="I1434" i="1" l="1"/>
  <c r="J1434" i="1"/>
  <c r="K1434" i="1" l="1"/>
  <c r="L1434" i="1"/>
  <c r="P1434" i="1" s="1"/>
  <c r="Q1434" i="1" s="1"/>
  <c r="R1434" i="1" s="1"/>
  <c r="S1434" i="1" l="1"/>
  <c r="T1434" i="1" s="1"/>
  <c r="U1434" i="1"/>
  <c r="V1434" i="1" s="1"/>
  <c r="X1434" i="1" s="1"/>
  <c r="M1434" i="1"/>
  <c r="O1434" i="1"/>
  <c r="N1434" i="1" l="1"/>
  <c r="G1435" i="1" s="1"/>
  <c r="H1435" i="1" s="1"/>
  <c r="W1434" i="1"/>
  <c r="I1435" i="1" l="1"/>
  <c r="J1435" i="1"/>
  <c r="L1435" i="1" l="1"/>
  <c r="P1435" i="1" s="1"/>
  <c r="K1435" i="1"/>
  <c r="M1435" i="1" l="1"/>
  <c r="O1435" i="1"/>
  <c r="Q1435" i="1"/>
  <c r="R1435" i="1" s="1"/>
  <c r="S1435" i="1" l="1"/>
  <c r="T1435" i="1" s="1"/>
  <c r="U1435" i="1"/>
  <c r="V1435" i="1" s="1"/>
  <c r="X1435" i="1" s="1"/>
  <c r="N1435" i="1"/>
  <c r="G1436" i="1" s="1"/>
  <c r="H1436" i="1" s="1"/>
  <c r="I1436" i="1" l="1"/>
  <c r="J1436" i="1"/>
  <c r="W1435" i="1"/>
  <c r="K1436" i="1" l="1"/>
  <c r="L1436" i="1"/>
  <c r="P1436" i="1" s="1"/>
  <c r="Q1436" i="1" s="1"/>
  <c r="R1436" i="1" s="1"/>
  <c r="S1436" i="1" l="1"/>
  <c r="T1436" i="1" s="1"/>
  <c r="U1436" i="1"/>
  <c r="V1436" i="1" s="1"/>
  <c r="X1436" i="1" s="1"/>
  <c r="M1436" i="1"/>
  <c r="O1436" i="1"/>
  <c r="N1436" i="1" l="1"/>
  <c r="G1437" i="1" s="1"/>
  <c r="H1437" i="1" s="1"/>
  <c r="W1436" i="1"/>
  <c r="J1437" i="1" l="1"/>
  <c r="I1437" i="1"/>
  <c r="K1437" i="1" l="1"/>
  <c r="L1437" i="1"/>
  <c r="P1437" i="1" s="1"/>
  <c r="Q1437" i="1" s="1"/>
  <c r="R1437" i="1" s="1"/>
  <c r="S1437" i="1" l="1"/>
  <c r="T1437" i="1" s="1"/>
  <c r="U1437" i="1"/>
  <c r="V1437" i="1" s="1"/>
  <c r="X1437" i="1" s="1"/>
  <c r="M1437" i="1"/>
  <c r="O1437" i="1"/>
  <c r="N1437" i="1" l="1"/>
  <c r="G1438" i="1" s="1"/>
  <c r="H1438" i="1" s="1"/>
  <c r="W1437" i="1"/>
  <c r="I1438" i="1" l="1"/>
  <c r="J1438" i="1"/>
  <c r="K1438" i="1" l="1"/>
  <c r="L1438" i="1"/>
  <c r="P1438" i="1" s="1"/>
  <c r="Q1438" i="1" s="1"/>
  <c r="R1438" i="1" s="1"/>
  <c r="S1438" i="1" l="1"/>
  <c r="T1438" i="1" s="1"/>
  <c r="U1438" i="1"/>
  <c r="V1438" i="1" s="1"/>
  <c r="X1438" i="1" s="1"/>
  <c r="M1438" i="1"/>
  <c r="O1438" i="1"/>
  <c r="N1438" i="1" l="1"/>
  <c r="G1439" i="1" s="1"/>
  <c r="H1439" i="1" s="1"/>
  <c r="W1438" i="1"/>
  <c r="I1439" i="1" l="1"/>
  <c r="J1439" i="1"/>
  <c r="K1439" i="1" l="1"/>
  <c r="L1439" i="1"/>
  <c r="P1439" i="1" s="1"/>
  <c r="Q1439" i="1" l="1"/>
  <c r="R1439" i="1" s="1"/>
  <c r="M1439" i="1"/>
  <c r="O1439" i="1"/>
  <c r="N1439" i="1" l="1"/>
  <c r="G1440" i="1" s="1"/>
  <c r="H1440" i="1" s="1"/>
  <c r="U1439" i="1"/>
  <c r="V1439" i="1" s="1"/>
  <c r="X1439" i="1" s="1"/>
  <c r="S1439" i="1"/>
  <c r="T1439" i="1" s="1"/>
  <c r="I1440" i="1" l="1"/>
  <c r="J1440" i="1"/>
  <c r="W1439" i="1"/>
  <c r="K1440" i="1" l="1"/>
  <c r="L1440" i="1"/>
  <c r="P1440" i="1" s="1"/>
  <c r="Q1440" i="1" s="1"/>
  <c r="R1440" i="1" s="1"/>
  <c r="S1440" i="1" l="1"/>
  <c r="T1440" i="1" s="1"/>
  <c r="U1440" i="1"/>
  <c r="V1440" i="1" s="1"/>
  <c r="X1440" i="1" s="1"/>
  <c r="M1440" i="1"/>
  <c r="O1440" i="1"/>
  <c r="N1440" i="1" l="1"/>
  <c r="G1441" i="1" s="1"/>
  <c r="H1441" i="1" s="1"/>
  <c r="W1440" i="1"/>
  <c r="J1441" i="1" l="1"/>
  <c r="I1441" i="1"/>
  <c r="L1441" i="1" l="1"/>
  <c r="P1441" i="1" s="1"/>
  <c r="Q1441" i="1" s="1"/>
  <c r="R1441" i="1" s="1"/>
  <c r="K1441" i="1"/>
  <c r="M1441" i="1" l="1"/>
  <c r="O1441" i="1"/>
  <c r="U1441" i="1"/>
  <c r="V1441" i="1" s="1"/>
  <c r="X1441" i="1" s="1"/>
  <c r="S1441" i="1"/>
  <c r="T1441" i="1" s="1"/>
  <c r="W1441" i="1" l="1"/>
  <c r="N1441" i="1"/>
  <c r="G1442" i="1" s="1"/>
  <c r="H1442" i="1" s="1"/>
  <c r="J1442" i="1" l="1"/>
  <c r="I1442" i="1"/>
  <c r="K1442" i="1" l="1"/>
  <c r="L1442" i="1"/>
  <c r="P1442" i="1" s="1"/>
  <c r="Q1442" i="1" l="1"/>
  <c r="R1442" i="1" s="1"/>
  <c r="M1442" i="1"/>
  <c r="O1442" i="1"/>
  <c r="N1442" i="1" l="1"/>
  <c r="G1443" i="1" s="1"/>
  <c r="H1443" i="1" s="1"/>
  <c r="S1442" i="1"/>
  <c r="T1442" i="1" s="1"/>
  <c r="U1442" i="1"/>
  <c r="V1442" i="1" s="1"/>
  <c r="X1442" i="1" s="1"/>
  <c r="W1442" i="1" l="1"/>
  <c r="I1443" i="1"/>
  <c r="J1443" i="1"/>
  <c r="K1443" i="1" l="1"/>
  <c r="L1443" i="1"/>
  <c r="P1443" i="1" s="1"/>
  <c r="Q1443" i="1" s="1"/>
  <c r="R1443" i="1" s="1"/>
  <c r="U1443" i="1" l="1"/>
  <c r="V1443" i="1" s="1"/>
  <c r="X1443" i="1" s="1"/>
  <c r="S1443" i="1"/>
  <c r="T1443" i="1" s="1"/>
  <c r="M1443" i="1"/>
  <c r="O1443" i="1"/>
  <c r="N1443" i="1" l="1"/>
  <c r="G1444" i="1" s="1"/>
  <c r="H1444" i="1" s="1"/>
  <c r="W1443" i="1"/>
  <c r="J1444" i="1" l="1"/>
  <c r="I1444" i="1"/>
  <c r="K1444" i="1" l="1"/>
  <c r="L1444" i="1"/>
  <c r="P1444" i="1" s="1"/>
  <c r="Q1444" i="1" s="1"/>
  <c r="R1444" i="1" s="1"/>
  <c r="U1444" i="1" l="1"/>
  <c r="V1444" i="1" s="1"/>
  <c r="X1444" i="1" s="1"/>
  <c r="S1444" i="1"/>
  <c r="T1444" i="1" s="1"/>
  <c r="M1444" i="1"/>
  <c r="O1444" i="1"/>
  <c r="W1444" i="1" l="1"/>
  <c r="N1444" i="1"/>
  <c r="G1445" i="1" s="1"/>
  <c r="H1445" i="1" s="1"/>
  <c r="J1445" i="1" l="1"/>
  <c r="I1445" i="1"/>
  <c r="L1445" i="1" l="1"/>
  <c r="P1445" i="1" s="1"/>
  <c r="Q1445" i="1" s="1"/>
  <c r="R1445" i="1" s="1"/>
  <c r="K1445" i="1"/>
  <c r="M1445" i="1" l="1"/>
  <c r="O1445" i="1"/>
  <c r="S1445" i="1"/>
  <c r="T1445" i="1" s="1"/>
  <c r="U1445" i="1"/>
  <c r="V1445" i="1" s="1"/>
  <c r="X1445" i="1" s="1"/>
  <c r="W1445" i="1" l="1"/>
  <c r="N1445" i="1"/>
  <c r="G1446" i="1" s="1"/>
  <c r="H1446" i="1" s="1"/>
  <c r="I1446" i="1" l="1"/>
  <c r="J1446" i="1"/>
  <c r="K1446" i="1" l="1"/>
  <c r="L1446" i="1"/>
  <c r="P1446" i="1" s="1"/>
  <c r="Q1446" i="1" s="1"/>
  <c r="R1446" i="1" s="1"/>
  <c r="S1446" i="1" l="1"/>
  <c r="T1446" i="1" s="1"/>
  <c r="U1446" i="1"/>
  <c r="V1446" i="1" s="1"/>
  <c r="X1446" i="1" s="1"/>
  <c r="M1446" i="1"/>
  <c r="O1446" i="1"/>
  <c r="N1446" i="1" l="1"/>
  <c r="G1447" i="1" s="1"/>
  <c r="H1447" i="1" s="1"/>
  <c r="W1446" i="1"/>
  <c r="I1447" i="1" l="1"/>
  <c r="J1447" i="1"/>
  <c r="L1447" i="1" l="1"/>
  <c r="P1447" i="1" s="1"/>
  <c r="Q1447" i="1" s="1"/>
  <c r="R1447" i="1" s="1"/>
  <c r="K1447" i="1"/>
  <c r="M1447" i="1" l="1"/>
  <c r="O1447" i="1"/>
  <c r="S1447" i="1"/>
  <c r="T1447" i="1" s="1"/>
  <c r="U1447" i="1"/>
  <c r="V1447" i="1" s="1"/>
  <c r="X1447" i="1" s="1"/>
  <c r="W1447" i="1" l="1"/>
  <c r="N1447" i="1"/>
  <c r="G1448" i="1" s="1"/>
  <c r="H1448" i="1" s="1"/>
  <c r="J1448" i="1" l="1"/>
  <c r="I1448" i="1"/>
  <c r="K1448" i="1" l="1"/>
  <c r="L1448" i="1"/>
  <c r="P1448" i="1" s="1"/>
  <c r="Q1448" i="1" s="1"/>
  <c r="R1448" i="1" s="1"/>
  <c r="S1448" i="1" l="1"/>
  <c r="T1448" i="1" s="1"/>
  <c r="U1448" i="1"/>
  <c r="V1448" i="1" s="1"/>
  <c r="X1448" i="1" s="1"/>
  <c r="M1448" i="1"/>
  <c r="O1448" i="1"/>
  <c r="N1448" i="1" l="1"/>
  <c r="G1449" i="1" s="1"/>
  <c r="H1449" i="1" s="1"/>
  <c r="W1448" i="1"/>
  <c r="J1449" i="1" l="1"/>
  <c r="I1449" i="1"/>
  <c r="K1449" i="1" l="1"/>
  <c r="L1449" i="1"/>
  <c r="P1449" i="1" s="1"/>
  <c r="Q1449" i="1" s="1"/>
  <c r="R1449" i="1" s="1"/>
  <c r="S1449" i="1" l="1"/>
  <c r="T1449" i="1" s="1"/>
  <c r="U1449" i="1"/>
  <c r="V1449" i="1" s="1"/>
  <c r="X1449" i="1" s="1"/>
  <c r="M1449" i="1"/>
  <c r="O1449" i="1"/>
  <c r="N1449" i="1" l="1"/>
  <c r="G1450" i="1" s="1"/>
  <c r="H1450" i="1" s="1"/>
  <c r="W1449" i="1"/>
  <c r="I1450" i="1" l="1"/>
  <c r="J1450" i="1"/>
  <c r="K1450" i="1" l="1"/>
  <c r="L1450" i="1"/>
  <c r="P1450" i="1" s="1"/>
  <c r="Q1450" i="1" l="1"/>
  <c r="R1450" i="1" s="1"/>
  <c r="M1450" i="1"/>
  <c r="O1450" i="1"/>
  <c r="N1450" i="1" l="1"/>
  <c r="G1451" i="1" s="1"/>
  <c r="H1451" i="1" s="1"/>
  <c r="S1450" i="1"/>
  <c r="T1450" i="1" s="1"/>
  <c r="U1450" i="1"/>
  <c r="V1450" i="1" s="1"/>
  <c r="X1450" i="1" s="1"/>
  <c r="W1450" i="1" l="1"/>
  <c r="I1451" i="1"/>
  <c r="J1451" i="1"/>
  <c r="L1451" i="1" l="1"/>
  <c r="P1451" i="1" s="1"/>
  <c r="K1451" i="1"/>
  <c r="M1451" i="1" l="1"/>
  <c r="O1451" i="1"/>
  <c r="Q1451" i="1"/>
  <c r="R1451" i="1" s="1"/>
  <c r="S1451" i="1" l="1"/>
  <c r="T1451" i="1" s="1"/>
  <c r="U1451" i="1"/>
  <c r="V1451" i="1" s="1"/>
  <c r="X1451" i="1" s="1"/>
  <c r="N1451" i="1"/>
  <c r="G1452" i="1" s="1"/>
  <c r="H1452" i="1" s="1"/>
  <c r="I1452" i="1" l="1"/>
  <c r="J1452" i="1"/>
  <c r="W1451" i="1"/>
  <c r="L1452" i="1" l="1"/>
  <c r="P1452" i="1" s="1"/>
  <c r="Q1452" i="1" s="1"/>
  <c r="R1452" i="1" s="1"/>
  <c r="K1452" i="1"/>
  <c r="M1452" i="1" l="1"/>
  <c r="O1452" i="1"/>
  <c r="U1452" i="1"/>
  <c r="V1452" i="1" s="1"/>
  <c r="X1452" i="1" s="1"/>
  <c r="S1452" i="1"/>
  <c r="T1452" i="1" s="1"/>
  <c r="W1452" i="1" l="1"/>
  <c r="N1452" i="1"/>
  <c r="G1453" i="1" s="1"/>
  <c r="H1453" i="1" s="1"/>
  <c r="J1453" i="1" l="1"/>
  <c r="I1453" i="1"/>
  <c r="K1453" i="1" l="1"/>
  <c r="L1453" i="1"/>
  <c r="P1453" i="1" s="1"/>
  <c r="Q1453" i="1" s="1"/>
  <c r="R1453" i="1" s="1"/>
  <c r="S1453" i="1" l="1"/>
  <c r="T1453" i="1" s="1"/>
  <c r="U1453" i="1"/>
  <c r="V1453" i="1" s="1"/>
  <c r="X1453" i="1" s="1"/>
  <c r="M1453" i="1"/>
  <c r="O1453" i="1"/>
  <c r="N1453" i="1" l="1"/>
  <c r="G1454" i="1" s="1"/>
  <c r="H1454" i="1" s="1"/>
  <c r="W1453" i="1"/>
  <c r="I1454" i="1" l="1"/>
  <c r="J1454" i="1"/>
  <c r="K1454" i="1" l="1"/>
  <c r="L1454" i="1"/>
  <c r="P1454" i="1" s="1"/>
  <c r="Q1454" i="1" s="1"/>
  <c r="R1454" i="1" s="1"/>
  <c r="U1454" i="1" l="1"/>
  <c r="V1454" i="1" s="1"/>
  <c r="X1454" i="1" s="1"/>
  <c r="S1454" i="1"/>
  <c r="T1454" i="1" s="1"/>
  <c r="M1454" i="1"/>
  <c r="O1454" i="1"/>
  <c r="N1454" i="1" l="1"/>
  <c r="G1455" i="1" s="1"/>
  <c r="H1455" i="1" s="1"/>
  <c r="W1454" i="1"/>
  <c r="I1455" i="1" l="1"/>
  <c r="J1455" i="1"/>
  <c r="L1455" i="1" l="1"/>
  <c r="P1455" i="1" s="1"/>
  <c r="Q1455" i="1" s="1"/>
  <c r="R1455" i="1" s="1"/>
  <c r="K1455" i="1"/>
  <c r="M1455" i="1" l="1"/>
  <c r="O1455" i="1"/>
  <c r="S1455" i="1"/>
  <c r="T1455" i="1" s="1"/>
  <c r="U1455" i="1"/>
  <c r="V1455" i="1" s="1"/>
  <c r="X1455" i="1" s="1"/>
  <c r="W1455" i="1" l="1"/>
  <c r="N1455" i="1"/>
  <c r="G1456" i="1" s="1"/>
  <c r="H1456" i="1" s="1"/>
  <c r="J1456" i="1" l="1"/>
  <c r="I1456" i="1"/>
  <c r="K1456" i="1" l="1"/>
  <c r="L1456" i="1"/>
  <c r="P1456" i="1" s="1"/>
  <c r="Q1456" i="1" l="1"/>
  <c r="R1456" i="1" s="1"/>
  <c r="M1456" i="1"/>
  <c r="O1456" i="1"/>
  <c r="N1456" i="1" l="1"/>
  <c r="G1457" i="1" s="1"/>
  <c r="H1457" i="1" s="1"/>
  <c r="U1456" i="1"/>
  <c r="V1456" i="1" s="1"/>
  <c r="X1456" i="1" s="1"/>
  <c r="S1456" i="1"/>
  <c r="T1456" i="1" s="1"/>
  <c r="J1457" i="1" l="1"/>
  <c r="I1457" i="1"/>
  <c r="W1456" i="1"/>
  <c r="K1457" i="1" l="1"/>
  <c r="L1457" i="1"/>
  <c r="P1457" i="1" s="1"/>
  <c r="Q1457" i="1" s="1"/>
  <c r="R1457" i="1" s="1"/>
  <c r="S1457" i="1" l="1"/>
  <c r="T1457" i="1" s="1"/>
  <c r="U1457" i="1"/>
  <c r="V1457" i="1" s="1"/>
  <c r="X1457" i="1" s="1"/>
  <c r="M1457" i="1"/>
  <c r="O1457" i="1"/>
  <c r="N1457" i="1" l="1"/>
  <c r="G1458" i="1" s="1"/>
  <c r="H1458" i="1" s="1"/>
  <c r="W1457" i="1"/>
  <c r="I1458" i="1" l="1"/>
  <c r="J1458" i="1"/>
  <c r="K1458" i="1" l="1"/>
  <c r="L1458" i="1"/>
  <c r="P1458" i="1" s="1"/>
  <c r="Q1458" i="1" s="1"/>
  <c r="R1458" i="1" s="1"/>
  <c r="S1458" i="1" l="1"/>
  <c r="T1458" i="1" s="1"/>
  <c r="U1458" i="1"/>
  <c r="V1458" i="1" s="1"/>
  <c r="X1458" i="1" s="1"/>
  <c r="M1458" i="1"/>
  <c r="O1458" i="1"/>
  <c r="N1458" i="1" l="1"/>
  <c r="G1459" i="1" s="1"/>
  <c r="H1459" i="1" s="1"/>
  <c r="W1458" i="1"/>
  <c r="I1459" i="1" l="1"/>
  <c r="J1459" i="1"/>
  <c r="L1459" i="1" l="1"/>
  <c r="P1459" i="1" s="1"/>
  <c r="Q1459" i="1" s="1"/>
  <c r="R1459" i="1" s="1"/>
  <c r="K1459" i="1"/>
  <c r="M1459" i="1" l="1"/>
  <c r="O1459" i="1"/>
  <c r="U1459" i="1"/>
  <c r="V1459" i="1" s="1"/>
  <c r="X1459" i="1" s="1"/>
  <c r="S1459" i="1"/>
  <c r="T1459" i="1" s="1"/>
  <c r="W1459" i="1" l="1"/>
  <c r="N1459" i="1"/>
  <c r="G1460" i="1" s="1"/>
  <c r="H1460" i="1" s="1"/>
  <c r="J1460" i="1" l="1"/>
  <c r="I1460" i="1"/>
  <c r="L1460" i="1" l="1"/>
  <c r="P1460" i="1" s="1"/>
  <c r="Q1460" i="1" s="1"/>
  <c r="R1460" i="1" s="1"/>
  <c r="K1460" i="1"/>
  <c r="M1460" i="1" l="1"/>
  <c r="O1460" i="1"/>
  <c r="U1460" i="1"/>
  <c r="V1460" i="1" s="1"/>
  <c r="X1460" i="1" s="1"/>
  <c r="S1460" i="1"/>
  <c r="T1460" i="1" s="1"/>
  <c r="W1460" i="1" l="1"/>
  <c r="N1460" i="1"/>
  <c r="G1461" i="1" s="1"/>
  <c r="H1461" i="1" s="1"/>
  <c r="I1461" i="1" l="1"/>
  <c r="J1461" i="1"/>
  <c r="K1461" i="1" l="1"/>
  <c r="L1461" i="1"/>
  <c r="P1461" i="1" s="1"/>
  <c r="Q1461" i="1" s="1"/>
  <c r="R1461" i="1" s="1"/>
  <c r="U1461" i="1" l="1"/>
  <c r="V1461" i="1" s="1"/>
  <c r="X1461" i="1" s="1"/>
  <c r="S1461" i="1"/>
  <c r="T1461" i="1" s="1"/>
  <c r="M1461" i="1"/>
  <c r="O1461" i="1"/>
  <c r="N1461" i="1" l="1"/>
  <c r="G1462" i="1" s="1"/>
  <c r="H1462" i="1" s="1"/>
  <c r="W1461" i="1"/>
  <c r="J1462" i="1" l="1"/>
  <c r="I1462" i="1"/>
  <c r="K1462" i="1" l="1"/>
  <c r="L1462" i="1"/>
  <c r="P1462" i="1" s="1"/>
  <c r="Q1462" i="1" s="1"/>
  <c r="R1462" i="1" s="1"/>
  <c r="S1462" i="1" l="1"/>
  <c r="T1462" i="1" s="1"/>
  <c r="U1462" i="1"/>
  <c r="V1462" i="1" s="1"/>
  <c r="X1462" i="1" s="1"/>
  <c r="M1462" i="1"/>
  <c r="O1462" i="1"/>
  <c r="N1462" i="1" l="1"/>
  <c r="G1463" i="1" s="1"/>
  <c r="H1463" i="1" s="1"/>
  <c r="W1462" i="1"/>
  <c r="I1463" i="1" l="1"/>
  <c r="J1463" i="1"/>
  <c r="L1463" i="1" l="1"/>
  <c r="P1463" i="1" s="1"/>
  <c r="Q1463" i="1" s="1"/>
  <c r="R1463" i="1" s="1"/>
  <c r="K1463" i="1"/>
  <c r="M1463" i="1" l="1"/>
  <c r="O1463" i="1"/>
  <c r="S1463" i="1"/>
  <c r="T1463" i="1" s="1"/>
  <c r="U1463" i="1"/>
  <c r="V1463" i="1" s="1"/>
  <c r="X1463" i="1" s="1"/>
  <c r="W1463" i="1" l="1"/>
  <c r="N1463" i="1"/>
  <c r="G1464" i="1" s="1"/>
  <c r="H1464" i="1" s="1"/>
  <c r="I1464" i="1" l="1"/>
  <c r="J1464" i="1"/>
  <c r="L1464" i="1" l="1"/>
  <c r="P1464" i="1" s="1"/>
  <c r="Q1464" i="1" s="1"/>
  <c r="R1464" i="1" s="1"/>
  <c r="K1464" i="1"/>
  <c r="M1464" i="1" l="1"/>
  <c r="O1464" i="1"/>
  <c r="U1464" i="1"/>
  <c r="V1464" i="1" s="1"/>
  <c r="X1464" i="1" s="1"/>
  <c r="S1464" i="1"/>
  <c r="T1464" i="1" s="1"/>
  <c r="W1464" i="1" l="1"/>
  <c r="N1464" i="1"/>
  <c r="G1465" i="1" s="1"/>
  <c r="H1465" i="1" s="1"/>
  <c r="J1465" i="1" l="1"/>
  <c r="I1465" i="1"/>
  <c r="K1465" i="1" l="1"/>
  <c r="L1465" i="1"/>
  <c r="P1465" i="1" s="1"/>
  <c r="Q1465" i="1" s="1"/>
  <c r="R1465" i="1" s="1"/>
  <c r="S1465" i="1" l="1"/>
  <c r="T1465" i="1" s="1"/>
  <c r="U1465" i="1"/>
  <c r="V1465" i="1" s="1"/>
  <c r="X1465" i="1" s="1"/>
  <c r="M1465" i="1"/>
  <c r="O1465" i="1"/>
  <c r="N1465" i="1" l="1"/>
  <c r="G1466" i="1" s="1"/>
  <c r="H1466" i="1" s="1"/>
  <c r="W1465" i="1"/>
  <c r="J1466" i="1" l="1"/>
  <c r="I1466" i="1"/>
  <c r="K1466" i="1" l="1"/>
  <c r="L1466" i="1"/>
  <c r="P1466" i="1" s="1"/>
  <c r="Q1466" i="1" s="1"/>
  <c r="R1466" i="1" s="1"/>
  <c r="S1466" i="1" l="1"/>
  <c r="T1466" i="1" s="1"/>
  <c r="U1466" i="1"/>
  <c r="V1466" i="1" s="1"/>
  <c r="X1466" i="1" s="1"/>
  <c r="M1466" i="1"/>
  <c r="O1466" i="1"/>
  <c r="N1466" i="1" l="1"/>
  <c r="G1467" i="1" s="1"/>
  <c r="H1467" i="1" s="1"/>
  <c r="W1466" i="1"/>
  <c r="I1467" i="1" l="1"/>
  <c r="J1467" i="1"/>
  <c r="L1467" i="1" l="1"/>
  <c r="P1467" i="1" s="1"/>
  <c r="Q1467" i="1" s="1"/>
  <c r="R1467" i="1" s="1"/>
  <c r="K1467" i="1"/>
  <c r="M1467" i="1" l="1"/>
  <c r="O1467" i="1"/>
  <c r="U1467" i="1"/>
  <c r="V1467" i="1" s="1"/>
  <c r="X1467" i="1" s="1"/>
  <c r="S1467" i="1"/>
  <c r="T1467" i="1" s="1"/>
  <c r="W1467" i="1" l="1"/>
  <c r="N1467" i="1"/>
  <c r="G1468" i="1" s="1"/>
  <c r="H1468" i="1" s="1"/>
  <c r="J1468" i="1" l="1"/>
  <c r="I1468" i="1"/>
  <c r="K1468" i="1" l="1"/>
  <c r="L1468" i="1"/>
  <c r="P1468" i="1" s="1"/>
  <c r="Q1468" i="1" s="1"/>
  <c r="R1468" i="1" s="1"/>
  <c r="U1468" i="1" l="1"/>
  <c r="V1468" i="1" s="1"/>
  <c r="X1468" i="1" s="1"/>
  <c r="S1468" i="1"/>
  <c r="T1468" i="1" s="1"/>
  <c r="M1468" i="1"/>
  <c r="O1468" i="1"/>
  <c r="N1468" i="1" l="1"/>
  <c r="G1469" i="1" s="1"/>
  <c r="H1469" i="1" s="1"/>
  <c r="W1468" i="1"/>
  <c r="I1469" i="1" l="1"/>
  <c r="J1469" i="1"/>
  <c r="L1469" i="1" l="1"/>
  <c r="P1469" i="1" s="1"/>
  <c r="Q1469" i="1" s="1"/>
  <c r="R1469" i="1" s="1"/>
  <c r="K1469" i="1"/>
  <c r="M1469" i="1" l="1"/>
  <c r="O1469" i="1"/>
  <c r="S1469" i="1"/>
  <c r="T1469" i="1" s="1"/>
  <c r="U1469" i="1"/>
  <c r="V1469" i="1" s="1"/>
  <c r="X1469" i="1" s="1"/>
  <c r="W1469" i="1" l="1"/>
  <c r="N1469" i="1"/>
  <c r="G1470" i="1" s="1"/>
  <c r="H1470" i="1" s="1"/>
  <c r="I1470" i="1" l="1"/>
  <c r="J1470" i="1"/>
  <c r="K1470" i="1" l="1"/>
  <c r="L1470" i="1"/>
  <c r="P1470" i="1" s="1"/>
  <c r="Q1470" i="1" s="1"/>
  <c r="R1470" i="1" s="1"/>
  <c r="S1470" i="1" l="1"/>
  <c r="T1470" i="1" s="1"/>
  <c r="U1470" i="1"/>
  <c r="V1470" i="1" s="1"/>
  <c r="X1470" i="1" s="1"/>
  <c r="M1470" i="1"/>
  <c r="O1470" i="1"/>
  <c r="N1470" i="1" l="1"/>
  <c r="G1471" i="1" s="1"/>
  <c r="H1471" i="1" s="1"/>
  <c r="W1470" i="1"/>
  <c r="I1471" i="1" l="1"/>
  <c r="J1471" i="1"/>
  <c r="K1471" i="1" l="1"/>
  <c r="L1471" i="1"/>
  <c r="P1471" i="1" s="1"/>
  <c r="Q1471" i="1" l="1"/>
  <c r="R1471" i="1" s="1"/>
  <c r="M1471" i="1"/>
  <c r="O1471" i="1"/>
  <c r="N1471" i="1" l="1"/>
  <c r="G1472" i="1" s="1"/>
  <c r="H1472" i="1" s="1"/>
  <c r="U1471" i="1"/>
  <c r="V1471" i="1" s="1"/>
  <c r="X1471" i="1" s="1"/>
  <c r="S1471" i="1"/>
  <c r="T1471" i="1" s="1"/>
  <c r="I1472" i="1" l="1"/>
  <c r="J1472" i="1"/>
  <c r="W1471" i="1"/>
  <c r="K1472" i="1" l="1"/>
  <c r="L1472" i="1"/>
  <c r="P1472" i="1" s="1"/>
  <c r="Q1472" i="1" s="1"/>
  <c r="R1472" i="1" s="1"/>
  <c r="U1472" i="1" l="1"/>
  <c r="V1472" i="1" s="1"/>
  <c r="X1472" i="1" s="1"/>
  <c r="S1472" i="1"/>
  <c r="T1472" i="1" s="1"/>
  <c r="M1472" i="1"/>
  <c r="O1472" i="1"/>
  <c r="N1472" i="1" l="1"/>
  <c r="G1473" i="1" s="1"/>
  <c r="H1473" i="1" s="1"/>
  <c r="W1472" i="1"/>
  <c r="I1473" i="1" l="1"/>
  <c r="J1473" i="1"/>
  <c r="L1473" i="1" l="1"/>
  <c r="P1473" i="1" s="1"/>
  <c r="Q1473" i="1" s="1"/>
  <c r="R1473" i="1" s="1"/>
  <c r="K1473" i="1"/>
  <c r="M1473" i="1" l="1"/>
  <c r="O1473" i="1"/>
  <c r="S1473" i="1"/>
  <c r="T1473" i="1" s="1"/>
  <c r="U1473" i="1"/>
  <c r="V1473" i="1" s="1"/>
  <c r="X1473" i="1" s="1"/>
  <c r="W1473" i="1" l="1"/>
  <c r="N1473" i="1"/>
  <c r="G1474" i="1" s="1"/>
  <c r="H1474" i="1" s="1"/>
  <c r="J1474" i="1" l="1"/>
  <c r="I1474" i="1"/>
  <c r="K1474" i="1" l="1"/>
  <c r="L1474" i="1"/>
  <c r="P1474" i="1" s="1"/>
  <c r="Q1474" i="1" l="1"/>
  <c r="R1474" i="1" s="1"/>
  <c r="M1474" i="1"/>
  <c r="O1474" i="1"/>
  <c r="N1474" i="1" l="1"/>
  <c r="G1475" i="1" s="1"/>
  <c r="H1475" i="1" s="1"/>
  <c r="S1474" i="1"/>
  <c r="T1474" i="1" s="1"/>
  <c r="U1474" i="1"/>
  <c r="V1474" i="1" s="1"/>
  <c r="X1474" i="1" s="1"/>
  <c r="W1474" i="1" l="1"/>
  <c r="J1475" i="1"/>
  <c r="I1475" i="1"/>
  <c r="K1475" i="1" l="1"/>
  <c r="L1475" i="1"/>
  <c r="P1475" i="1" s="1"/>
  <c r="Q1475" i="1" l="1"/>
  <c r="R1475" i="1" s="1"/>
  <c r="M1475" i="1"/>
  <c r="O1475" i="1"/>
  <c r="N1475" i="1" l="1"/>
  <c r="G1476" i="1" s="1"/>
  <c r="H1476" i="1" s="1"/>
  <c r="S1475" i="1"/>
  <c r="T1475" i="1" s="1"/>
  <c r="U1475" i="1"/>
  <c r="V1475" i="1" s="1"/>
  <c r="X1475" i="1" s="1"/>
  <c r="W1475" i="1" l="1"/>
  <c r="J1476" i="1"/>
  <c r="I1476" i="1"/>
  <c r="L1476" i="1" l="1"/>
  <c r="P1476" i="1" s="1"/>
  <c r="Q1476" i="1" s="1"/>
  <c r="R1476" i="1" s="1"/>
  <c r="K1476" i="1"/>
  <c r="M1476" i="1" l="1"/>
  <c r="O1476" i="1"/>
  <c r="U1476" i="1"/>
  <c r="V1476" i="1" s="1"/>
  <c r="X1476" i="1" s="1"/>
  <c r="S1476" i="1"/>
  <c r="T1476" i="1" s="1"/>
  <c r="W1476" i="1" l="1"/>
  <c r="N1476" i="1"/>
  <c r="G1477" i="1" s="1"/>
  <c r="H1477" i="1" s="1"/>
  <c r="J1477" i="1" l="1"/>
  <c r="I1477" i="1"/>
  <c r="K1477" i="1" l="1"/>
  <c r="L1477" i="1"/>
  <c r="P1477" i="1" s="1"/>
  <c r="Q1477" i="1" l="1"/>
  <c r="R1477" i="1" s="1"/>
  <c r="M1477" i="1"/>
  <c r="O1477" i="1"/>
  <c r="N1477" i="1" l="1"/>
  <c r="G1478" i="1" s="1"/>
  <c r="H1478" i="1" s="1"/>
  <c r="S1477" i="1"/>
  <c r="T1477" i="1" s="1"/>
  <c r="U1477" i="1"/>
  <c r="V1477" i="1" s="1"/>
  <c r="X1477" i="1" s="1"/>
  <c r="W1477" i="1" l="1"/>
  <c r="I1478" i="1"/>
  <c r="J1478" i="1"/>
  <c r="L1478" i="1" l="1"/>
  <c r="P1478" i="1" s="1"/>
  <c r="Q1478" i="1" s="1"/>
  <c r="R1478" i="1" s="1"/>
  <c r="K1478" i="1"/>
  <c r="M1478" i="1" l="1"/>
  <c r="O1478" i="1"/>
  <c r="S1478" i="1"/>
  <c r="T1478" i="1" s="1"/>
  <c r="U1478" i="1"/>
  <c r="V1478" i="1" s="1"/>
  <c r="X1478" i="1" s="1"/>
  <c r="W1478" i="1" l="1"/>
  <c r="N1478" i="1"/>
  <c r="G1479" i="1" s="1"/>
  <c r="H1479" i="1" s="1"/>
  <c r="J1479" i="1" l="1"/>
  <c r="I1479" i="1"/>
  <c r="L1479" i="1" l="1"/>
  <c r="P1479" i="1" s="1"/>
  <c r="K1479" i="1"/>
  <c r="M1479" i="1" l="1"/>
  <c r="O1479" i="1"/>
  <c r="Q1479" i="1"/>
  <c r="R1479" i="1" s="1"/>
  <c r="S1479" i="1" l="1"/>
  <c r="T1479" i="1" s="1"/>
  <c r="U1479" i="1"/>
  <c r="V1479" i="1" s="1"/>
  <c r="X1479" i="1" s="1"/>
  <c r="N1479" i="1"/>
  <c r="G1480" i="1" s="1"/>
  <c r="H1480" i="1" s="1"/>
  <c r="I1480" i="1" l="1"/>
  <c r="J1480" i="1"/>
  <c r="W1479" i="1"/>
  <c r="L1480" i="1" l="1"/>
  <c r="P1480" i="1" s="1"/>
  <c r="Q1480" i="1" s="1"/>
  <c r="R1480" i="1" s="1"/>
  <c r="K1480" i="1"/>
  <c r="M1480" i="1" l="1"/>
  <c r="O1480" i="1"/>
  <c r="U1480" i="1"/>
  <c r="V1480" i="1" s="1"/>
  <c r="X1480" i="1" s="1"/>
  <c r="S1480" i="1"/>
  <c r="T1480" i="1" s="1"/>
  <c r="W1480" i="1" l="1"/>
  <c r="N1480" i="1"/>
  <c r="G1481" i="1" s="1"/>
  <c r="H1481" i="1" s="1"/>
  <c r="J1481" i="1" l="1"/>
  <c r="I1481" i="1"/>
  <c r="K1481" i="1" l="1"/>
  <c r="L1481" i="1"/>
  <c r="P1481" i="1" s="1"/>
  <c r="Q1481" i="1" s="1"/>
  <c r="R1481" i="1" s="1"/>
  <c r="S1481" i="1" l="1"/>
  <c r="T1481" i="1" s="1"/>
  <c r="U1481" i="1"/>
  <c r="V1481" i="1" s="1"/>
  <c r="X1481" i="1" s="1"/>
  <c r="M1481" i="1"/>
  <c r="O1481" i="1"/>
  <c r="N1481" i="1" l="1"/>
  <c r="G1482" i="1" s="1"/>
  <c r="H1482" i="1" s="1"/>
  <c r="W1481" i="1"/>
  <c r="I1482" i="1" l="1"/>
  <c r="J1482" i="1"/>
  <c r="K1482" i="1" l="1"/>
  <c r="L1482" i="1"/>
  <c r="P1482" i="1" s="1"/>
  <c r="Q1482" i="1" s="1"/>
  <c r="R1482" i="1" s="1"/>
  <c r="S1482" i="1" l="1"/>
  <c r="T1482" i="1" s="1"/>
  <c r="U1482" i="1"/>
  <c r="V1482" i="1" s="1"/>
  <c r="X1482" i="1" s="1"/>
  <c r="M1482" i="1"/>
  <c r="O1482" i="1"/>
  <c r="N1482" i="1" l="1"/>
  <c r="G1483" i="1" s="1"/>
  <c r="H1483" i="1" s="1"/>
  <c r="W1482" i="1"/>
  <c r="J1483" i="1" l="1"/>
  <c r="I1483" i="1"/>
  <c r="L1483" i="1" l="1"/>
  <c r="P1483" i="1" s="1"/>
  <c r="K1483" i="1"/>
  <c r="M1483" i="1" l="1"/>
  <c r="O1483" i="1"/>
  <c r="Q1483" i="1"/>
  <c r="R1483" i="1" s="1"/>
  <c r="S1483" i="1" l="1"/>
  <c r="T1483" i="1" s="1"/>
  <c r="U1483" i="1"/>
  <c r="V1483" i="1" s="1"/>
  <c r="X1483" i="1" s="1"/>
  <c r="N1483" i="1"/>
  <c r="G1484" i="1" s="1"/>
  <c r="H1484" i="1" s="1"/>
  <c r="J1484" i="1" l="1"/>
  <c r="I1484" i="1"/>
  <c r="W1483" i="1"/>
  <c r="K1484" i="1" l="1"/>
  <c r="L1484" i="1"/>
  <c r="P1484" i="1" s="1"/>
  <c r="Q1484" i="1" s="1"/>
  <c r="R1484" i="1" s="1"/>
  <c r="U1484" i="1" l="1"/>
  <c r="V1484" i="1" s="1"/>
  <c r="X1484" i="1" s="1"/>
  <c r="S1484" i="1"/>
  <c r="T1484" i="1" s="1"/>
  <c r="M1484" i="1"/>
  <c r="O1484" i="1"/>
  <c r="N1484" i="1" l="1"/>
  <c r="G1485" i="1" s="1"/>
  <c r="H1485" i="1" s="1"/>
  <c r="W1484" i="1"/>
  <c r="I1485" i="1" l="1"/>
  <c r="J1485" i="1"/>
  <c r="L1485" i="1" l="1"/>
  <c r="P1485" i="1" s="1"/>
  <c r="Q1485" i="1" s="1"/>
  <c r="R1485" i="1" s="1"/>
  <c r="K1485" i="1"/>
  <c r="M1485" i="1" l="1"/>
  <c r="O1485" i="1"/>
  <c r="S1485" i="1"/>
  <c r="T1485" i="1" s="1"/>
  <c r="U1485" i="1"/>
  <c r="V1485" i="1" s="1"/>
  <c r="X1485" i="1" s="1"/>
  <c r="W1485" i="1" l="1"/>
  <c r="N1485" i="1"/>
  <c r="G1486" i="1" s="1"/>
  <c r="H1486" i="1" s="1"/>
  <c r="I1486" i="1" l="1"/>
  <c r="J1486" i="1"/>
  <c r="L1486" i="1" l="1"/>
  <c r="P1486" i="1" s="1"/>
  <c r="Q1486" i="1" s="1"/>
  <c r="R1486" i="1" s="1"/>
  <c r="K1486" i="1"/>
  <c r="M1486" i="1" l="1"/>
  <c r="O1486" i="1"/>
  <c r="S1486" i="1"/>
  <c r="T1486" i="1" s="1"/>
  <c r="U1486" i="1"/>
  <c r="V1486" i="1" s="1"/>
  <c r="X1486" i="1" s="1"/>
  <c r="W1486" i="1" l="1"/>
  <c r="N1486" i="1"/>
  <c r="G1487" i="1" s="1"/>
  <c r="H1487" i="1" s="1"/>
  <c r="J1487" i="1" l="1"/>
  <c r="I1487" i="1"/>
  <c r="L1487" i="1" l="1"/>
  <c r="P1487" i="1" s="1"/>
  <c r="Q1487" i="1" s="1"/>
  <c r="R1487" i="1" s="1"/>
  <c r="K1487" i="1"/>
  <c r="M1487" i="1" l="1"/>
  <c r="O1487" i="1"/>
  <c r="U1487" i="1"/>
  <c r="V1487" i="1" s="1"/>
  <c r="X1487" i="1" s="1"/>
  <c r="S1487" i="1"/>
  <c r="T1487" i="1" s="1"/>
  <c r="W1487" i="1" l="1"/>
  <c r="N1487" i="1"/>
  <c r="G1488" i="1" s="1"/>
  <c r="H1488" i="1" s="1"/>
  <c r="I1488" i="1" l="1"/>
  <c r="J1488" i="1"/>
  <c r="K1488" i="1" l="1"/>
  <c r="L1488" i="1"/>
  <c r="P1488" i="1" s="1"/>
  <c r="Q1488" i="1" l="1"/>
  <c r="R1488" i="1" s="1"/>
  <c r="M1488" i="1"/>
  <c r="O1488" i="1"/>
  <c r="N1488" i="1" l="1"/>
  <c r="G1489" i="1" s="1"/>
  <c r="H1489" i="1" s="1"/>
  <c r="U1488" i="1"/>
  <c r="V1488" i="1" s="1"/>
  <c r="X1488" i="1" s="1"/>
  <c r="S1488" i="1"/>
  <c r="T1488" i="1" s="1"/>
  <c r="I1489" i="1" l="1"/>
  <c r="J1489" i="1"/>
  <c r="W1488" i="1"/>
  <c r="K1489" i="1" l="1"/>
  <c r="L1489" i="1"/>
  <c r="P1489" i="1" s="1"/>
  <c r="Q1489" i="1" s="1"/>
  <c r="R1489" i="1" s="1"/>
  <c r="S1489" i="1" l="1"/>
  <c r="T1489" i="1" s="1"/>
  <c r="U1489" i="1"/>
  <c r="V1489" i="1" s="1"/>
  <c r="X1489" i="1" s="1"/>
  <c r="M1489" i="1"/>
  <c r="O1489" i="1"/>
  <c r="N1489" i="1" l="1"/>
  <c r="G1490" i="1" s="1"/>
  <c r="H1490" i="1" s="1"/>
  <c r="W1489" i="1"/>
  <c r="I1490" i="1" l="1"/>
  <c r="J1490" i="1"/>
  <c r="L1490" i="1" l="1"/>
  <c r="P1490" i="1" s="1"/>
  <c r="Q1490" i="1" s="1"/>
  <c r="R1490" i="1" s="1"/>
  <c r="K1490" i="1"/>
  <c r="M1490" i="1" l="1"/>
  <c r="O1490" i="1"/>
  <c r="S1490" i="1"/>
  <c r="T1490" i="1" s="1"/>
  <c r="U1490" i="1"/>
  <c r="V1490" i="1" s="1"/>
  <c r="X1490" i="1" s="1"/>
  <c r="W1490" i="1" l="1"/>
  <c r="N1490" i="1"/>
  <c r="G1491" i="1" s="1"/>
  <c r="H1491" i="1" s="1"/>
  <c r="J1491" i="1" l="1"/>
  <c r="I1491" i="1"/>
  <c r="L1491" i="1" l="1"/>
  <c r="P1491" i="1" s="1"/>
  <c r="K1491" i="1"/>
  <c r="M1491" i="1" l="1"/>
  <c r="O1491" i="1"/>
  <c r="Q1491" i="1"/>
  <c r="R1491" i="1" s="1"/>
  <c r="U1491" i="1" l="1"/>
  <c r="V1491" i="1" s="1"/>
  <c r="X1491" i="1" s="1"/>
  <c r="S1491" i="1"/>
  <c r="T1491" i="1" s="1"/>
  <c r="N1491" i="1"/>
  <c r="G1492" i="1" s="1"/>
  <c r="H1492" i="1" s="1"/>
  <c r="W1491" i="1" l="1"/>
  <c r="I1492" i="1"/>
  <c r="J1492" i="1"/>
  <c r="K1492" i="1" l="1"/>
  <c r="L1492" i="1"/>
  <c r="P1492" i="1" s="1"/>
  <c r="Q1492" i="1" s="1"/>
  <c r="R1492" i="1" s="1"/>
  <c r="U1492" i="1" l="1"/>
  <c r="V1492" i="1" s="1"/>
  <c r="X1492" i="1" s="1"/>
  <c r="S1492" i="1"/>
  <c r="T1492" i="1" s="1"/>
  <c r="M1492" i="1"/>
  <c r="O1492" i="1"/>
  <c r="N1492" i="1" l="1"/>
  <c r="G1493" i="1" s="1"/>
  <c r="H1493" i="1" s="1"/>
  <c r="W1492" i="1"/>
  <c r="I1493" i="1" l="1"/>
  <c r="J1493" i="1"/>
  <c r="L1493" i="1" l="1"/>
  <c r="P1493" i="1" s="1"/>
  <c r="Q1493" i="1" s="1"/>
  <c r="R1493" i="1" s="1"/>
  <c r="K1493" i="1"/>
  <c r="M1493" i="1" l="1"/>
  <c r="O1493" i="1"/>
  <c r="U1493" i="1"/>
  <c r="V1493" i="1" s="1"/>
  <c r="X1493" i="1" s="1"/>
  <c r="S1493" i="1"/>
  <c r="T1493" i="1" s="1"/>
  <c r="W1493" i="1" l="1"/>
  <c r="N1493" i="1"/>
  <c r="G1494" i="1" s="1"/>
  <c r="H1494" i="1" s="1"/>
  <c r="J1494" i="1" l="1"/>
  <c r="I1494" i="1"/>
  <c r="K1494" i="1" l="1"/>
  <c r="L1494" i="1"/>
  <c r="P1494" i="1" s="1"/>
  <c r="Q1494" i="1" s="1"/>
  <c r="R1494" i="1" s="1"/>
  <c r="S1494" i="1" l="1"/>
  <c r="T1494" i="1" s="1"/>
  <c r="U1494" i="1"/>
  <c r="V1494" i="1" s="1"/>
  <c r="X1494" i="1" s="1"/>
  <c r="M1494" i="1"/>
  <c r="O1494" i="1"/>
  <c r="N1494" i="1" l="1"/>
  <c r="G1495" i="1" s="1"/>
  <c r="H1495" i="1" s="1"/>
  <c r="W1494" i="1"/>
  <c r="I1495" i="1" l="1"/>
  <c r="J1495" i="1"/>
  <c r="K1495" i="1" l="1"/>
  <c r="L1495" i="1"/>
  <c r="P1495" i="1" s="1"/>
  <c r="Q1495" i="1" l="1"/>
  <c r="R1495" i="1" s="1"/>
  <c r="M1495" i="1"/>
  <c r="O1495" i="1"/>
  <c r="N1495" i="1" l="1"/>
  <c r="G1496" i="1" s="1"/>
  <c r="H1496" i="1" s="1"/>
  <c r="U1495" i="1"/>
  <c r="V1495" i="1" s="1"/>
  <c r="X1495" i="1" s="1"/>
  <c r="S1495" i="1"/>
  <c r="T1495" i="1" s="1"/>
  <c r="I1496" i="1" l="1"/>
  <c r="J1496" i="1"/>
  <c r="W1495" i="1"/>
  <c r="K1496" i="1" l="1"/>
  <c r="L1496" i="1"/>
  <c r="P1496" i="1" s="1"/>
  <c r="Q1496" i="1" l="1"/>
  <c r="R1496" i="1" s="1"/>
  <c r="M1496" i="1"/>
  <c r="O1496" i="1"/>
  <c r="N1496" i="1" l="1"/>
  <c r="G1497" i="1" s="1"/>
  <c r="H1497" i="1" s="1"/>
  <c r="U1496" i="1"/>
  <c r="V1496" i="1" s="1"/>
  <c r="X1496" i="1" s="1"/>
  <c r="S1496" i="1"/>
  <c r="T1496" i="1" s="1"/>
  <c r="J1497" i="1" l="1"/>
  <c r="I1497" i="1"/>
  <c r="W1496" i="1"/>
  <c r="K1497" i="1" l="1"/>
  <c r="L1497" i="1"/>
  <c r="P1497" i="1" s="1"/>
  <c r="Q1497" i="1" s="1"/>
  <c r="R1497" i="1" s="1"/>
  <c r="S1497" i="1" l="1"/>
  <c r="T1497" i="1" s="1"/>
  <c r="U1497" i="1"/>
  <c r="V1497" i="1" s="1"/>
  <c r="X1497" i="1" s="1"/>
  <c r="M1497" i="1"/>
  <c r="O1497" i="1"/>
  <c r="N1497" i="1" l="1"/>
  <c r="G1498" i="1" s="1"/>
  <c r="H1498" i="1" s="1"/>
  <c r="W1497" i="1"/>
  <c r="J1498" i="1" l="1"/>
  <c r="I1498" i="1"/>
  <c r="L1498" i="1" l="1"/>
  <c r="P1498" i="1" s="1"/>
  <c r="Q1498" i="1" s="1"/>
  <c r="R1498" i="1" s="1"/>
  <c r="K1498" i="1"/>
  <c r="M1498" i="1" l="1"/>
  <c r="O1498" i="1"/>
  <c r="U1498" i="1"/>
  <c r="V1498" i="1" s="1"/>
  <c r="X1498" i="1" s="1"/>
  <c r="S1498" i="1"/>
  <c r="T1498" i="1" s="1"/>
  <c r="W1498" i="1" l="1"/>
  <c r="N1498" i="1"/>
  <c r="G1499" i="1" s="1"/>
  <c r="H1499" i="1" s="1"/>
  <c r="I1499" i="1" l="1"/>
  <c r="J1499" i="1"/>
  <c r="K1499" i="1" l="1"/>
  <c r="L1499" i="1"/>
  <c r="P1499" i="1" s="1"/>
  <c r="Q1499" i="1" s="1"/>
  <c r="R1499" i="1" s="1"/>
  <c r="S1499" i="1" l="1"/>
  <c r="T1499" i="1" s="1"/>
  <c r="U1499" i="1"/>
  <c r="V1499" i="1" s="1"/>
  <c r="X1499" i="1" s="1"/>
  <c r="M1499" i="1"/>
  <c r="O1499" i="1"/>
  <c r="N1499" i="1" l="1"/>
  <c r="G1500" i="1" s="1"/>
  <c r="H1500" i="1" s="1"/>
  <c r="W1499" i="1"/>
  <c r="J1500" i="1" l="1"/>
  <c r="I1500" i="1"/>
  <c r="L1500" i="1" l="1"/>
  <c r="P1500" i="1" s="1"/>
  <c r="Q1500" i="1" s="1"/>
  <c r="R1500" i="1" s="1"/>
  <c r="K1500" i="1"/>
  <c r="M1500" i="1" l="1"/>
  <c r="O1500" i="1"/>
  <c r="U1500" i="1"/>
  <c r="V1500" i="1" s="1"/>
  <c r="X1500" i="1" s="1"/>
  <c r="S1500" i="1"/>
  <c r="T1500" i="1" s="1"/>
  <c r="W1500" i="1" l="1"/>
  <c r="N1500" i="1"/>
  <c r="G1501" i="1" s="1"/>
  <c r="H1501" i="1" s="1"/>
  <c r="J1501" i="1" l="1"/>
  <c r="I1501" i="1"/>
  <c r="K1501" i="1" l="1"/>
  <c r="L1501" i="1"/>
  <c r="P1501" i="1" s="1"/>
  <c r="Q1501" i="1" s="1"/>
  <c r="R1501" i="1" s="1"/>
  <c r="S1501" i="1" l="1"/>
  <c r="T1501" i="1" s="1"/>
  <c r="U1501" i="1"/>
  <c r="V1501" i="1" s="1"/>
  <c r="X1501" i="1" s="1"/>
  <c r="M1501" i="1"/>
  <c r="O1501" i="1"/>
  <c r="N1501" i="1" l="1"/>
  <c r="G1502" i="1" s="1"/>
  <c r="H1502" i="1" s="1"/>
  <c r="W1501" i="1"/>
  <c r="I1502" i="1" l="1"/>
  <c r="J1502" i="1"/>
  <c r="K1502" i="1" l="1"/>
  <c r="L1502" i="1"/>
  <c r="P1502" i="1" s="1"/>
  <c r="Q1502" i="1" s="1"/>
  <c r="R1502" i="1" s="1"/>
  <c r="S1502" i="1" l="1"/>
  <c r="T1502" i="1" s="1"/>
  <c r="U1502" i="1"/>
  <c r="V1502" i="1" s="1"/>
  <c r="X1502" i="1" s="1"/>
  <c r="M1502" i="1"/>
  <c r="O1502" i="1"/>
  <c r="N1502" i="1" l="1"/>
  <c r="G1503" i="1" s="1"/>
  <c r="H1503" i="1" s="1"/>
  <c r="W1502" i="1"/>
  <c r="I1503" i="1" l="1"/>
  <c r="J1503" i="1"/>
  <c r="L1503" i="1" l="1"/>
  <c r="P1503" i="1" s="1"/>
  <c r="Q1503" i="1" s="1"/>
  <c r="R1503" i="1" s="1"/>
  <c r="K1503" i="1"/>
  <c r="M1503" i="1" l="1"/>
  <c r="O1503" i="1"/>
  <c r="U1503" i="1"/>
  <c r="V1503" i="1" s="1"/>
  <c r="X1503" i="1" s="1"/>
  <c r="S1503" i="1"/>
  <c r="T1503" i="1" s="1"/>
  <c r="W1503" i="1" l="1"/>
  <c r="N1503" i="1"/>
  <c r="G1504" i="1" s="1"/>
  <c r="H1504" i="1" s="1"/>
  <c r="J1504" i="1" l="1"/>
  <c r="I1504" i="1"/>
  <c r="L1504" i="1" l="1"/>
  <c r="P1504" i="1" s="1"/>
  <c r="Q1504" i="1" s="1"/>
  <c r="R1504" i="1" s="1"/>
  <c r="K1504" i="1"/>
  <c r="M1504" i="1" l="1"/>
  <c r="O1504" i="1"/>
  <c r="U1504" i="1"/>
  <c r="V1504" i="1" s="1"/>
  <c r="X1504" i="1" s="1"/>
  <c r="S1504" i="1"/>
  <c r="T1504" i="1" s="1"/>
  <c r="W1504" i="1" l="1"/>
  <c r="N1504" i="1"/>
  <c r="G1505" i="1" s="1"/>
  <c r="H1505" i="1" s="1"/>
  <c r="J1505" i="1" l="1"/>
  <c r="I1505" i="1"/>
  <c r="K1505" i="1" l="1"/>
  <c r="L1505" i="1"/>
  <c r="P1505" i="1" s="1"/>
  <c r="Q1505" i="1" s="1"/>
  <c r="R1505" i="1" s="1"/>
  <c r="S1505" i="1" l="1"/>
  <c r="T1505" i="1" s="1"/>
  <c r="U1505" i="1"/>
  <c r="V1505" i="1" s="1"/>
  <c r="X1505" i="1" s="1"/>
  <c r="M1505" i="1"/>
  <c r="O1505" i="1"/>
  <c r="N1505" i="1" l="1"/>
  <c r="G1506" i="1" s="1"/>
  <c r="H1506" i="1" s="1"/>
  <c r="W1505" i="1"/>
  <c r="I1506" i="1" l="1"/>
  <c r="J1506" i="1"/>
  <c r="L1506" i="1" l="1"/>
  <c r="P1506" i="1" s="1"/>
  <c r="Q1506" i="1" s="1"/>
  <c r="R1506" i="1" s="1"/>
  <c r="K1506" i="1"/>
  <c r="M1506" i="1" l="1"/>
  <c r="O1506" i="1"/>
  <c r="S1506" i="1"/>
  <c r="T1506" i="1" s="1"/>
  <c r="U1506" i="1"/>
  <c r="V1506" i="1" s="1"/>
  <c r="X1506" i="1" s="1"/>
  <c r="W1506" i="1" l="1"/>
  <c r="N1506" i="1"/>
  <c r="G1507" i="1" s="1"/>
  <c r="H1507" i="1" s="1"/>
  <c r="I1507" i="1" l="1"/>
  <c r="J1507" i="1"/>
  <c r="L1507" i="1" l="1"/>
  <c r="P1507" i="1" s="1"/>
  <c r="Q1507" i="1" s="1"/>
  <c r="R1507" i="1" s="1"/>
  <c r="K1507" i="1"/>
  <c r="M1507" i="1" l="1"/>
  <c r="O1507" i="1"/>
  <c r="U1507" i="1"/>
  <c r="V1507" i="1" s="1"/>
  <c r="X1507" i="1" s="1"/>
  <c r="S1507" i="1"/>
  <c r="T1507" i="1" s="1"/>
  <c r="W1507" i="1" l="1"/>
  <c r="N1507" i="1"/>
  <c r="G1508" i="1" s="1"/>
  <c r="H1508" i="1" s="1"/>
  <c r="I1508" i="1" l="1"/>
  <c r="J1508" i="1"/>
  <c r="K1508" i="1" l="1"/>
  <c r="L1508" i="1"/>
  <c r="P1508" i="1" s="1"/>
  <c r="Q1508" i="1" s="1"/>
  <c r="R1508" i="1" s="1"/>
  <c r="S1508" i="1" l="1"/>
  <c r="T1508" i="1" s="1"/>
  <c r="U1508" i="1"/>
  <c r="V1508" i="1" s="1"/>
  <c r="X1508" i="1" s="1"/>
  <c r="M1508" i="1"/>
  <c r="O1508" i="1"/>
  <c r="N1508" i="1" l="1"/>
  <c r="G1509" i="1" s="1"/>
  <c r="H1509" i="1" s="1"/>
  <c r="W1508" i="1"/>
  <c r="J1509" i="1" l="1"/>
  <c r="I1509" i="1"/>
  <c r="L1509" i="1" l="1"/>
  <c r="P1509" i="1" s="1"/>
  <c r="Q1509" i="1" s="1"/>
  <c r="R1509" i="1" s="1"/>
  <c r="K1509" i="1"/>
  <c r="M1509" i="1" l="1"/>
  <c r="O1509" i="1"/>
  <c r="S1509" i="1"/>
  <c r="T1509" i="1" s="1"/>
  <c r="U1509" i="1"/>
  <c r="V1509" i="1" s="1"/>
  <c r="X1509" i="1" s="1"/>
  <c r="W1509" i="1" l="1"/>
  <c r="N1509" i="1"/>
  <c r="G1510" i="1" s="1"/>
  <c r="H1510" i="1" s="1"/>
  <c r="I1510" i="1" l="1"/>
  <c r="J1510" i="1"/>
  <c r="L1510" i="1" l="1"/>
  <c r="P1510" i="1" s="1"/>
  <c r="K1510" i="1"/>
  <c r="M1510" i="1" l="1"/>
  <c r="O1510" i="1"/>
  <c r="Q1510" i="1"/>
  <c r="R1510" i="1" s="1"/>
  <c r="S1510" i="1" l="1"/>
  <c r="T1510" i="1" s="1"/>
  <c r="U1510" i="1"/>
  <c r="V1510" i="1" s="1"/>
  <c r="X1510" i="1" s="1"/>
  <c r="N1510" i="1"/>
  <c r="G1511" i="1" s="1"/>
  <c r="H1511" i="1" s="1"/>
  <c r="I1511" i="1" l="1"/>
  <c r="J1511" i="1"/>
  <c r="W1510" i="1"/>
  <c r="K1511" i="1" l="1"/>
  <c r="L1511" i="1"/>
  <c r="P1511" i="1" s="1"/>
  <c r="Q1511" i="1" l="1"/>
  <c r="R1511" i="1" s="1"/>
  <c r="M1511" i="1"/>
  <c r="O1511" i="1"/>
  <c r="N1511" i="1" l="1"/>
  <c r="G1512" i="1" s="1"/>
  <c r="H1512" i="1" s="1"/>
  <c r="U1511" i="1"/>
  <c r="V1511" i="1" s="1"/>
  <c r="X1511" i="1" s="1"/>
  <c r="S1511" i="1"/>
  <c r="T1511" i="1" s="1"/>
  <c r="I1512" i="1" l="1"/>
  <c r="J1512" i="1"/>
  <c r="W1511" i="1"/>
  <c r="K1512" i="1" l="1"/>
  <c r="L1512" i="1"/>
  <c r="P1512" i="1" s="1"/>
  <c r="Q1512" i="1" s="1"/>
  <c r="R1512" i="1" s="1"/>
  <c r="U1512" i="1" l="1"/>
  <c r="V1512" i="1" s="1"/>
  <c r="X1512" i="1" s="1"/>
  <c r="S1512" i="1"/>
  <c r="T1512" i="1" s="1"/>
  <c r="M1512" i="1"/>
  <c r="O1512" i="1"/>
  <c r="N1512" i="1" l="1"/>
  <c r="G1513" i="1" s="1"/>
  <c r="H1513" i="1" s="1"/>
  <c r="W1512" i="1"/>
  <c r="I1513" i="1" l="1"/>
  <c r="J1513" i="1"/>
  <c r="K1513" i="1" l="1"/>
  <c r="L1513" i="1"/>
  <c r="P1513" i="1" s="1"/>
  <c r="Q1513" i="1" s="1"/>
  <c r="R1513" i="1" s="1"/>
  <c r="S1513" i="1" l="1"/>
  <c r="T1513" i="1" s="1"/>
  <c r="U1513" i="1"/>
  <c r="V1513" i="1" s="1"/>
  <c r="X1513" i="1" s="1"/>
  <c r="M1513" i="1"/>
  <c r="O1513" i="1"/>
  <c r="N1513" i="1" l="1"/>
  <c r="G1514" i="1" s="1"/>
  <c r="H1514" i="1" s="1"/>
  <c r="W1513" i="1"/>
  <c r="I1514" i="1" l="1"/>
  <c r="J1514" i="1"/>
  <c r="K1514" i="1" l="1"/>
  <c r="L1514" i="1"/>
  <c r="P1514" i="1" s="1"/>
  <c r="Q1514" i="1" s="1"/>
  <c r="R1514" i="1" s="1"/>
  <c r="U1514" i="1" l="1"/>
  <c r="V1514" i="1" s="1"/>
  <c r="X1514" i="1" s="1"/>
  <c r="S1514" i="1"/>
  <c r="T1514" i="1" s="1"/>
  <c r="M1514" i="1"/>
  <c r="O1514" i="1"/>
  <c r="N1514" i="1" l="1"/>
  <c r="G1515" i="1" s="1"/>
  <c r="H1515" i="1" s="1"/>
  <c r="W1514" i="1"/>
  <c r="J1515" i="1" l="1"/>
  <c r="I1515" i="1"/>
  <c r="L1515" i="1" l="1"/>
  <c r="P1515" i="1" s="1"/>
  <c r="Q1515" i="1" s="1"/>
  <c r="R1515" i="1" s="1"/>
  <c r="K1515" i="1"/>
  <c r="M1515" i="1" l="1"/>
  <c r="O1515" i="1"/>
  <c r="U1515" i="1"/>
  <c r="V1515" i="1" s="1"/>
  <c r="X1515" i="1" s="1"/>
  <c r="S1515" i="1"/>
  <c r="T1515" i="1" s="1"/>
  <c r="W1515" i="1" l="1"/>
  <c r="N1515" i="1"/>
  <c r="G1516" i="1" s="1"/>
  <c r="H1516" i="1" s="1"/>
  <c r="I1516" i="1" l="1"/>
  <c r="J1516" i="1"/>
  <c r="K1516" i="1" l="1"/>
  <c r="L1516" i="1"/>
  <c r="P1516" i="1" s="1"/>
  <c r="Q1516" i="1" s="1"/>
  <c r="R1516" i="1" s="1"/>
  <c r="S1516" i="1" l="1"/>
  <c r="T1516" i="1" s="1"/>
  <c r="U1516" i="1"/>
  <c r="V1516" i="1" s="1"/>
  <c r="X1516" i="1" s="1"/>
  <c r="M1516" i="1"/>
  <c r="O1516" i="1"/>
  <c r="N1516" i="1" l="1"/>
  <c r="G1517" i="1" s="1"/>
  <c r="H1517" i="1" s="1"/>
  <c r="W1516" i="1"/>
  <c r="J1517" i="1" l="1"/>
  <c r="I1517" i="1"/>
  <c r="L1517" i="1" l="1"/>
  <c r="P1517" i="1" s="1"/>
  <c r="Q1517" i="1" s="1"/>
  <c r="R1517" i="1" s="1"/>
  <c r="K1517" i="1"/>
  <c r="M1517" i="1" l="1"/>
  <c r="O1517" i="1"/>
  <c r="S1517" i="1"/>
  <c r="T1517" i="1" s="1"/>
  <c r="U1517" i="1"/>
  <c r="V1517" i="1" s="1"/>
  <c r="X1517" i="1" s="1"/>
  <c r="W1517" i="1" l="1"/>
  <c r="N1517" i="1"/>
  <c r="G1518" i="1" s="1"/>
  <c r="H1518" i="1" s="1"/>
  <c r="J1518" i="1" l="1"/>
  <c r="I1518" i="1"/>
  <c r="K1518" i="1" l="1"/>
  <c r="L1518" i="1"/>
  <c r="P1518" i="1" s="1"/>
  <c r="Q1518" i="1" s="1"/>
  <c r="R1518" i="1" s="1"/>
  <c r="S1518" i="1" l="1"/>
  <c r="T1518" i="1" s="1"/>
  <c r="U1518" i="1"/>
  <c r="V1518" i="1" s="1"/>
  <c r="X1518" i="1" s="1"/>
  <c r="M1518" i="1"/>
  <c r="O1518" i="1"/>
  <c r="N1518" i="1" l="1"/>
  <c r="G1519" i="1" s="1"/>
  <c r="H1519" i="1" s="1"/>
  <c r="W1518" i="1"/>
  <c r="J1519" i="1" l="1"/>
  <c r="I1519" i="1"/>
  <c r="K1519" i="1" l="1"/>
  <c r="L1519" i="1"/>
  <c r="P1519" i="1" s="1"/>
  <c r="Q1519" i="1" l="1"/>
  <c r="R1519" i="1" s="1"/>
  <c r="M1519" i="1"/>
  <c r="O1519" i="1"/>
  <c r="N1519" i="1" l="1"/>
  <c r="G1520" i="1" s="1"/>
  <c r="H1520" i="1" s="1"/>
  <c r="U1519" i="1"/>
  <c r="V1519" i="1" s="1"/>
  <c r="X1519" i="1" s="1"/>
  <c r="S1519" i="1"/>
  <c r="T1519" i="1" s="1"/>
  <c r="I1520" i="1" l="1"/>
  <c r="J1520" i="1"/>
  <c r="W1519" i="1"/>
  <c r="K1520" i="1" l="1"/>
  <c r="L1520" i="1"/>
  <c r="P1520" i="1" s="1"/>
  <c r="Q1520" i="1" s="1"/>
  <c r="R1520" i="1" s="1"/>
  <c r="U1520" i="1" l="1"/>
  <c r="V1520" i="1" s="1"/>
  <c r="X1520" i="1" s="1"/>
  <c r="S1520" i="1"/>
  <c r="T1520" i="1" s="1"/>
  <c r="M1520" i="1"/>
  <c r="O1520" i="1"/>
  <c r="N1520" i="1" l="1"/>
  <c r="G1521" i="1" s="1"/>
  <c r="H1521" i="1" s="1"/>
  <c r="W1520" i="1"/>
  <c r="I1521" i="1" l="1"/>
  <c r="J1521" i="1"/>
  <c r="K1521" i="1" l="1"/>
  <c r="L1521" i="1"/>
  <c r="P1521" i="1" s="1"/>
  <c r="Q1521" i="1" s="1"/>
  <c r="R1521" i="1" s="1"/>
  <c r="U1521" i="1" l="1"/>
  <c r="V1521" i="1" s="1"/>
  <c r="X1521" i="1" s="1"/>
  <c r="S1521" i="1"/>
  <c r="T1521" i="1" s="1"/>
  <c r="M1521" i="1"/>
  <c r="O1521" i="1"/>
  <c r="N1521" i="1" l="1"/>
  <c r="G1522" i="1" s="1"/>
  <c r="H1522" i="1" s="1"/>
  <c r="W1521" i="1"/>
  <c r="J1522" i="1" l="1"/>
  <c r="I1522" i="1"/>
  <c r="L1522" i="1" l="1"/>
  <c r="P1522" i="1" s="1"/>
  <c r="Q1522" i="1" s="1"/>
  <c r="R1522" i="1" s="1"/>
  <c r="K1522" i="1"/>
  <c r="M1522" i="1" l="1"/>
  <c r="O1522" i="1"/>
  <c r="U1522" i="1"/>
  <c r="V1522" i="1" s="1"/>
  <c r="X1522" i="1" s="1"/>
  <c r="S1522" i="1"/>
  <c r="T1522" i="1" s="1"/>
  <c r="W1522" i="1" l="1"/>
  <c r="N1522" i="1"/>
  <c r="G1523" i="1" s="1"/>
  <c r="H1523" i="1" s="1"/>
  <c r="I1523" i="1" l="1"/>
  <c r="J1523" i="1"/>
  <c r="L1523" i="1" l="1"/>
  <c r="P1523" i="1" s="1"/>
  <c r="Q1523" i="1" s="1"/>
  <c r="R1523" i="1" s="1"/>
  <c r="K1523" i="1"/>
  <c r="M1523" i="1" l="1"/>
  <c r="O1523" i="1"/>
  <c r="S1523" i="1"/>
  <c r="T1523" i="1" s="1"/>
  <c r="U1523" i="1"/>
  <c r="V1523" i="1" s="1"/>
  <c r="X1523" i="1" s="1"/>
  <c r="W1523" i="1" l="1"/>
  <c r="N1523" i="1"/>
  <c r="G1524" i="1" s="1"/>
  <c r="H1524" i="1" s="1"/>
  <c r="I1524" i="1" l="1"/>
  <c r="J1524" i="1"/>
  <c r="L1524" i="1" l="1"/>
  <c r="P1524" i="1" s="1"/>
  <c r="Q1524" i="1" s="1"/>
  <c r="R1524" i="1" s="1"/>
  <c r="K1524" i="1"/>
  <c r="M1524" i="1" l="1"/>
  <c r="O1524" i="1"/>
  <c r="U1524" i="1"/>
  <c r="V1524" i="1" s="1"/>
  <c r="X1524" i="1" s="1"/>
  <c r="S1524" i="1"/>
  <c r="T1524" i="1" s="1"/>
  <c r="W1524" i="1" l="1"/>
  <c r="N1524" i="1"/>
  <c r="G1525" i="1" s="1"/>
  <c r="H1525" i="1" s="1"/>
  <c r="J1525" i="1" l="1"/>
  <c r="I1525" i="1"/>
  <c r="L1525" i="1" l="1"/>
  <c r="P1525" i="1" s="1"/>
  <c r="Q1525" i="1" s="1"/>
  <c r="R1525" i="1" s="1"/>
  <c r="K1525" i="1"/>
  <c r="M1525" i="1" l="1"/>
  <c r="O1525" i="1"/>
  <c r="S1525" i="1"/>
  <c r="T1525" i="1" s="1"/>
  <c r="U1525" i="1"/>
  <c r="V1525" i="1" s="1"/>
  <c r="X1525" i="1" s="1"/>
  <c r="W1525" i="1" l="1"/>
  <c r="N1525" i="1"/>
  <c r="G1526" i="1" s="1"/>
  <c r="H1526" i="1" s="1"/>
  <c r="I1526" i="1" l="1"/>
  <c r="J1526" i="1"/>
  <c r="K1526" i="1" l="1"/>
  <c r="L1526" i="1"/>
  <c r="P1526" i="1" s="1"/>
  <c r="Q1526" i="1" s="1"/>
  <c r="R1526" i="1" s="1"/>
  <c r="S1526" i="1" l="1"/>
  <c r="T1526" i="1" s="1"/>
  <c r="U1526" i="1"/>
  <c r="V1526" i="1" s="1"/>
  <c r="X1526" i="1" s="1"/>
  <c r="M1526" i="1"/>
  <c r="O1526" i="1"/>
  <c r="N1526" i="1" l="1"/>
  <c r="G1527" i="1" s="1"/>
  <c r="H1527" i="1" s="1"/>
  <c r="W1526" i="1"/>
  <c r="J1527" i="1" l="1"/>
  <c r="I1527" i="1"/>
  <c r="K1527" i="1" l="1"/>
  <c r="L1527" i="1"/>
  <c r="P1527" i="1" s="1"/>
  <c r="Q1527" i="1" s="1"/>
  <c r="R1527" i="1" s="1"/>
  <c r="S1527" i="1" l="1"/>
  <c r="T1527" i="1" s="1"/>
  <c r="U1527" i="1"/>
  <c r="V1527" i="1" s="1"/>
  <c r="X1527" i="1" s="1"/>
  <c r="M1527" i="1"/>
  <c r="O1527" i="1"/>
  <c r="N1527" i="1" l="1"/>
  <c r="G1528" i="1" s="1"/>
  <c r="H1528" i="1" s="1"/>
  <c r="W1527" i="1"/>
  <c r="I1528" i="1" l="1"/>
  <c r="J1528" i="1"/>
  <c r="L1528" i="1" l="1"/>
  <c r="P1528" i="1" s="1"/>
  <c r="Q1528" i="1" s="1"/>
  <c r="R1528" i="1" s="1"/>
  <c r="K1528" i="1"/>
  <c r="M1528" i="1" l="1"/>
  <c r="O1528" i="1"/>
  <c r="S1528" i="1"/>
  <c r="T1528" i="1" s="1"/>
  <c r="U1528" i="1"/>
  <c r="V1528" i="1" s="1"/>
  <c r="X1528" i="1" s="1"/>
  <c r="W1528" i="1" l="1"/>
  <c r="N1528" i="1"/>
  <c r="G1529" i="1" s="1"/>
  <c r="H1529" i="1" s="1"/>
  <c r="J1529" i="1" l="1"/>
  <c r="I1529" i="1"/>
  <c r="L1529" i="1" l="1"/>
  <c r="P1529" i="1" s="1"/>
  <c r="K1529" i="1"/>
  <c r="M1529" i="1" l="1"/>
  <c r="O1529" i="1"/>
  <c r="Q1529" i="1"/>
  <c r="R1529" i="1" s="1"/>
  <c r="S1529" i="1" l="1"/>
  <c r="T1529" i="1" s="1"/>
  <c r="U1529" i="1"/>
  <c r="V1529" i="1" s="1"/>
  <c r="X1529" i="1" s="1"/>
  <c r="N1529" i="1"/>
  <c r="G1530" i="1" s="1"/>
  <c r="H1530" i="1" s="1"/>
  <c r="J1530" i="1" l="1"/>
  <c r="I1530" i="1"/>
  <c r="W1529" i="1"/>
  <c r="L1530" i="1" l="1"/>
  <c r="P1530" i="1" s="1"/>
  <c r="Q1530" i="1" s="1"/>
  <c r="R1530" i="1" s="1"/>
  <c r="K1530" i="1"/>
  <c r="M1530" i="1" l="1"/>
  <c r="O1530" i="1"/>
  <c r="S1530" i="1"/>
  <c r="T1530" i="1" s="1"/>
  <c r="U1530" i="1"/>
  <c r="V1530" i="1" s="1"/>
  <c r="X1530" i="1" s="1"/>
  <c r="W1530" i="1" l="1"/>
  <c r="N1530" i="1"/>
  <c r="G1531" i="1" s="1"/>
  <c r="H1531" i="1" s="1"/>
  <c r="I1531" i="1" l="1"/>
  <c r="J1531" i="1"/>
  <c r="K1531" i="1" l="1"/>
  <c r="L1531" i="1"/>
  <c r="P1531" i="1" s="1"/>
  <c r="Q1531" i="1" l="1"/>
  <c r="R1531" i="1" s="1"/>
  <c r="M1531" i="1"/>
  <c r="O1531" i="1"/>
  <c r="N1531" i="1" l="1"/>
  <c r="G1532" i="1" s="1"/>
  <c r="H1532" i="1" s="1"/>
  <c r="S1531" i="1"/>
  <c r="T1531" i="1" s="1"/>
  <c r="U1531" i="1"/>
  <c r="V1531" i="1" s="1"/>
  <c r="X1531" i="1" s="1"/>
  <c r="W1531" i="1" l="1"/>
  <c r="J1532" i="1"/>
  <c r="I1532" i="1"/>
  <c r="K1532" i="1" l="1"/>
  <c r="L1532" i="1"/>
  <c r="P1532" i="1" s="1"/>
  <c r="Q1532" i="1" s="1"/>
  <c r="R1532" i="1" s="1"/>
  <c r="U1532" i="1" l="1"/>
  <c r="V1532" i="1" s="1"/>
  <c r="X1532" i="1" s="1"/>
  <c r="S1532" i="1"/>
  <c r="T1532" i="1" s="1"/>
  <c r="M1532" i="1"/>
  <c r="O1532" i="1"/>
  <c r="N1532" i="1" l="1"/>
  <c r="G1533" i="1" s="1"/>
  <c r="H1533" i="1" s="1"/>
  <c r="W1532" i="1"/>
  <c r="I1533" i="1" l="1"/>
  <c r="J1533" i="1"/>
  <c r="L1533" i="1" l="1"/>
  <c r="P1533" i="1" s="1"/>
  <c r="K1533" i="1"/>
  <c r="M1533" i="1" l="1"/>
  <c r="O1533" i="1"/>
  <c r="Q1533" i="1"/>
  <c r="R1533" i="1" s="1"/>
  <c r="U1533" i="1" l="1"/>
  <c r="V1533" i="1" s="1"/>
  <c r="X1533" i="1" s="1"/>
  <c r="S1533" i="1"/>
  <c r="T1533" i="1" s="1"/>
  <c r="N1533" i="1"/>
  <c r="G1534" i="1" s="1"/>
  <c r="H1534" i="1" s="1"/>
  <c r="J1534" i="1" l="1"/>
  <c r="I1534" i="1"/>
  <c r="W1533" i="1"/>
  <c r="L1534" i="1" l="1"/>
  <c r="P1534" i="1" s="1"/>
  <c r="Q1534" i="1" s="1"/>
  <c r="R1534" i="1" s="1"/>
  <c r="K1534" i="1"/>
  <c r="M1534" i="1" l="1"/>
  <c r="O1534" i="1"/>
  <c r="S1534" i="1"/>
  <c r="T1534" i="1" s="1"/>
  <c r="U1534" i="1"/>
  <c r="V1534" i="1" s="1"/>
  <c r="X1534" i="1" s="1"/>
  <c r="W1534" i="1" l="1"/>
  <c r="N1534" i="1"/>
  <c r="G1535" i="1" s="1"/>
  <c r="H1535" i="1" s="1"/>
  <c r="I1535" i="1" l="1"/>
  <c r="J1535" i="1"/>
  <c r="K1535" i="1" l="1"/>
  <c r="L1535" i="1"/>
  <c r="P1535" i="1" s="1"/>
  <c r="Q1535" i="1" s="1"/>
  <c r="R1535" i="1" s="1"/>
  <c r="S1535" i="1" l="1"/>
  <c r="T1535" i="1" s="1"/>
  <c r="U1535" i="1"/>
  <c r="V1535" i="1" s="1"/>
  <c r="X1535" i="1" s="1"/>
  <c r="M1535" i="1"/>
  <c r="O1535" i="1"/>
  <c r="N1535" i="1" l="1"/>
  <c r="G1536" i="1" s="1"/>
  <c r="H1536" i="1" s="1"/>
  <c r="W1535" i="1"/>
  <c r="J1536" i="1" l="1"/>
  <c r="I1536" i="1"/>
  <c r="K1536" i="1" l="1"/>
  <c r="L1536" i="1"/>
  <c r="P1536" i="1" s="1"/>
  <c r="Q1536" i="1" s="1"/>
  <c r="R1536" i="1" s="1"/>
  <c r="U1536" i="1" l="1"/>
  <c r="V1536" i="1" s="1"/>
  <c r="X1536" i="1" s="1"/>
  <c r="S1536" i="1"/>
  <c r="T1536" i="1" s="1"/>
  <c r="M1536" i="1"/>
  <c r="O1536" i="1"/>
  <c r="N1536" i="1" l="1"/>
  <c r="G1537" i="1" s="1"/>
  <c r="H1537" i="1" s="1"/>
  <c r="W1536" i="1"/>
  <c r="J1537" i="1" l="1"/>
  <c r="I1537" i="1"/>
  <c r="L1537" i="1" l="1"/>
  <c r="P1537" i="1" s="1"/>
  <c r="Q1537" i="1" s="1"/>
  <c r="R1537" i="1" s="1"/>
  <c r="K1537" i="1"/>
  <c r="M1537" i="1" l="1"/>
  <c r="O1537" i="1"/>
  <c r="S1537" i="1"/>
  <c r="T1537" i="1" s="1"/>
  <c r="U1537" i="1"/>
  <c r="V1537" i="1" s="1"/>
  <c r="X1537" i="1" s="1"/>
  <c r="W1537" i="1" l="1"/>
  <c r="N1537" i="1"/>
  <c r="G1538" i="1" s="1"/>
  <c r="H1538" i="1" s="1"/>
  <c r="I1538" i="1" l="1"/>
  <c r="J1538" i="1"/>
  <c r="K1538" i="1" l="1"/>
  <c r="L1538" i="1"/>
  <c r="P1538" i="1" s="1"/>
  <c r="Q1538" i="1" s="1"/>
  <c r="R1538" i="1" s="1"/>
  <c r="S1538" i="1" l="1"/>
  <c r="T1538" i="1" s="1"/>
  <c r="U1538" i="1"/>
  <c r="V1538" i="1" s="1"/>
  <c r="X1538" i="1" s="1"/>
  <c r="M1538" i="1"/>
  <c r="O1538" i="1"/>
  <c r="N1538" i="1" l="1"/>
  <c r="G1539" i="1" s="1"/>
  <c r="H1539" i="1" s="1"/>
  <c r="W1538" i="1"/>
  <c r="I1539" i="1" l="1"/>
  <c r="J1539" i="1"/>
  <c r="L1539" i="1" l="1"/>
  <c r="P1539" i="1" s="1"/>
  <c r="Q1539" i="1" s="1"/>
  <c r="R1539" i="1" s="1"/>
  <c r="K1539" i="1"/>
  <c r="M1539" i="1" l="1"/>
  <c r="O1539" i="1"/>
  <c r="U1539" i="1"/>
  <c r="V1539" i="1" s="1"/>
  <c r="X1539" i="1" s="1"/>
  <c r="S1539" i="1"/>
  <c r="T1539" i="1" s="1"/>
  <c r="W1539" i="1" l="1"/>
  <c r="N1539" i="1"/>
  <c r="G1540" i="1" s="1"/>
  <c r="H1540" i="1" s="1"/>
  <c r="I1540" i="1" l="1"/>
  <c r="J1540" i="1"/>
  <c r="K1540" i="1" l="1"/>
  <c r="L1540" i="1"/>
  <c r="P1540" i="1" s="1"/>
  <c r="Q1540" i="1" s="1"/>
  <c r="R1540" i="1" s="1"/>
  <c r="S1540" i="1" l="1"/>
  <c r="T1540" i="1" s="1"/>
  <c r="U1540" i="1"/>
  <c r="V1540" i="1" s="1"/>
  <c r="X1540" i="1" s="1"/>
  <c r="M1540" i="1"/>
  <c r="O1540" i="1"/>
  <c r="N1540" i="1" l="1"/>
  <c r="G1541" i="1" s="1"/>
  <c r="H1541" i="1" s="1"/>
  <c r="W1540" i="1"/>
  <c r="J1541" i="1" l="1"/>
  <c r="I1541" i="1"/>
  <c r="L1541" i="1" l="1"/>
  <c r="P1541" i="1" s="1"/>
  <c r="Q1541" i="1" s="1"/>
  <c r="R1541" i="1" s="1"/>
  <c r="K1541" i="1"/>
  <c r="M1541" i="1" l="1"/>
  <c r="O1541" i="1"/>
  <c r="S1541" i="1"/>
  <c r="T1541" i="1" s="1"/>
  <c r="U1541" i="1"/>
  <c r="V1541" i="1" s="1"/>
  <c r="X1541" i="1" s="1"/>
  <c r="W1541" i="1" l="1"/>
  <c r="N1541" i="1"/>
  <c r="G1542" i="1" s="1"/>
  <c r="H1542" i="1" s="1"/>
  <c r="I1542" i="1" l="1"/>
  <c r="J1542" i="1"/>
  <c r="K1542" i="1" l="1"/>
  <c r="L1542" i="1"/>
  <c r="P1542" i="1" s="1"/>
  <c r="Q1542" i="1" s="1"/>
  <c r="R1542" i="1" s="1"/>
  <c r="S1542" i="1" l="1"/>
  <c r="T1542" i="1" s="1"/>
  <c r="U1542" i="1"/>
  <c r="V1542" i="1" s="1"/>
  <c r="X1542" i="1" s="1"/>
  <c r="M1542" i="1"/>
  <c r="O1542" i="1"/>
  <c r="N1542" i="1" l="1"/>
  <c r="G1543" i="1" s="1"/>
  <c r="H1543" i="1" s="1"/>
  <c r="W1542" i="1"/>
  <c r="J1543" i="1" l="1"/>
  <c r="I1543" i="1"/>
  <c r="K1543" i="1" l="1"/>
  <c r="L1543" i="1"/>
  <c r="P1543" i="1" s="1"/>
  <c r="Q1543" i="1" s="1"/>
  <c r="R1543" i="1" s="1"/>
  <c r="U1543" i="1" l="1"/>
  <c r="V1543" i="1" s="1"/>
  <c r="X1543" i="1" s="1"/>
  <c r="S1543" i="1"/>
  <c r="T1543" i="1" s="1"/>
  <c r="M1543" i="1"/>
  <c r="O1543" i="1"/>
  <c r="N1543" i="1" l="1"/>
  <c r="G1544" i="1" s="1"/>
  <c r="H1544" i="1" s="1"/>
  <c r="W1543" i="1"/>
  <c r="J1544" i="1" l="1"/>
  <c r="I1544" i="1"/>
  <c r="L1544" i="1" l="1"/>
  <c r="P1544" i="1" s="1"/>
  <c r="Q1544" i="1" s="1"/>
  <c r="R1544" i="1" s="1"/>
  <c r="K1544" i="1"/>
  <c r="M1544" i="1" l="1"/>
  <c r="O1544" i="1"/>
  <c r="U1544" i="1"/>
  <c r="V1544" i="1" s="1"/>
  <c r="X1544" i="1" s="1"/>
  <c r="S1544" i="1"/>
  <c r="T1544" i="1" s="1"/>
  <c r="W1544" i="1" l="1"/>
  <c r="N1544" i="1"/>
  <c r="G1545" i="1" s="1"/>
  <c r="H1545" i="1" s="1"/>
  <c r="I1545" i="1" l="1"/>
  <c r="J1545" i="1"/>
  <c r="K1545" i="1" l="1"/>
  <c r="L1545" i="1"/>
  <c r="P1545" i="1" s="1"/>
  <c r="Q1545" i="1" s="1"/>
  <c r="R1545" i="1" s="1"/>
  <c r="S1545" i="1" l="1"/>
  <c r="T1545" i="1" s="1"/>
  <c r="U1545" i="1"/>
  <c r="V1545" i="1" s="1"/>
  <c r="X1545" i="1" s="1"/>
  <c r="M1545" i="1"/>
  <c r="O1545" i="1"/>
  <c r="N1545" i="1" l="1"/>
  <c r="G1546" i="1" s="1"/>
  <c r="H1546" i="1" s="1"/>
  <c r="W1545" i="1"/>
  <c r="J1546" i="1" l="1"/>
  <c r="I1546" i="1"/>
  <c r="K1546" i="1" l="1"/>
  <c r="L1546" i="1"/>
  <c r="P1546" i="1" s="1"/>
  <c r="Q1546" i="1" s="1"/>
  <c r="R1546" i="1" s="1"/>
  <c r="S1546" i="1" l="1"/>
  <c r="T1546" i="1" s="1"/>
  <c r="U1546" i="1"/>
  <c r="V1546" i="1" s="1"/>
  <c r="X1546" i="1" s="1"/>
  <c r="M1546" i="1"/>
  <c r="O1546" i="1"/>
  <c r="N1546" i="1" l="1"/>
  <c r="G1547" i="1" s="1"/>
  <c r="H1547" i="1" s="1"/>
  <c r="W1546" i="1"/>
  <c r="I1547" i="1" l="1"/>
  <c r="J1547" i="1"/>
  <c r="L1547" i="1" l="1"/>
  <c r="P1547" i="1" s="1"/>
  <c r="Q1547" i="1" s="1"/>
  <c r="R1547" i="1" s="1"/>
  <c r="K1547" i="1"/>
  <c r="M1547" i="1" l="1"/>
  <c r="O1547" i="1"/>
  <c r="U1547" i="1"/>
  <c r="V1547" i="1" s="1"/>
  <c r="X1547" i="1" s="1"/>
  <c r="S1547" i="1"/>
  <c r="T1547" i="1" s="1"/>
  <c r="W1547" i="1" l="1"/>
  <c r="N1547" i="1"/>
  <c r="G1548" i="1" s="1"/>
  <c r="H1548" i="1" s="1"/>
  <c r="I1548" i="1" l="1"/>
  <c r="J1548" i="1"/>
  <c r="K1548" i="1" l="1"/>
  <c r="L1548" i="1"/>
  <c r="P1548" i="1" s="1"/>
  <c r="Q1548" i="1" s="1"/>
  <c r="R1548" i="1" s="1"/>
  <c r="U1548" i="1" l="1"/>
  <c r="V1548" i="1" s="1"/>
  <c r="X1548" i="1" s="1"/>
  <c r="S1548" i="1"/>
  <c r="T1548" i="1" s="1"/>
  <c r="M1548" i="1"/>
  <c r="O1548" i="1"/>
  <c r="N1548" i="1" l="1"/>
  <c r="G1549" i="1" s="1"/>
  <c r="H1549" i="1" s="1"/>
  <c r="W1548" i="1"/>
  <c r="J1549" i="1" l="1"/>
  <c r="I1549" i="1"/>
  <c r="L1549" i="1" l="1"/>
  <c r="P1549" i="1" s="1"/>
  <c r="Q1549" i="1" s="1"/>
  <c r="R1549" i="1" s="1"/>
  <c r="K1549" i="1"/>
  <c r="M1549" i="1" l="1"/>
  <c r="O1549" i="1"/>
  <c r="S1549" i="1"/>
  <c r="T1549" i="1" s="1"/>
  <c r="U1549" i="1"/>
  <c r="V1549" i="1" s="1"/>
  <c r="X1549" i="1" s="1"/>
  <c r="W1549" i="1" l="1"/>
  <c r="N1549" i="1"/>
  <c r="G1550" i="1" s="1"/>
  <c r="H1550" i="1" s="1"/>
  <c r="I1550" i="1" l="1"/>
  <c r="J1550" i="1"/>
  <c r="K1550" i="1" l="1"/>
  <c r="L1550" i="1"/>
  <c r="P1550" i="1" s="1"/>
  <c r="Q1550" i="1" s="1"/>
  <c r="R1550" i="1" s="1"/>
  <c r="S1550" i="1" l="1"/>
  <c r="T1550" i="1" s="1"/>
  <c r="U1550" i="1"/>
  <c r="V1550" i="1" s="1"/>
  <c r="X1550" i="1" s="1"/>
  <c r="M1550" i="1"/>
  <c r="O1550" i="1"/>
  <c r="N1550" i="1" l="1"/>
  <c r="G1551" i="1" s="1"/>
  <c r="H1551" i="1" s="1"/>
  <c r="W1550" i="1"/>
  <c r="J1551" i="1" l="1"/>
  <c r="I1551" i="1"/>
  <c r="L1551" i="1" l="1"/>
  <c r="P1551" i="1" s="1"/>
  <c r="Q1551" i="1" s="1"/>
  <c r="R1551" i="1" s="1"/>
  <c r="K1551" i="1"/>
  <c r="M1551" i="1" l="1"/>
  <c r="O1551" i="1"/>
  <c r="U1551" i="1"/>
  <c r="V1551" i="1" s="1"/>
  <c r="X1551" i="1" s="1"/>
  <c r="S1551" i="1"/>
  <c r="T1551" i="1" s="1"/>
  <c r="W1551" i="1" l="1"/>
  <c r="N1551" i="1"/>
  <c r="G1552" i="1" s="1"/>
  <c r="H1552" i="1" s="1"/>
  <c r="I1552" i="1" l="1"/>
  <c r="J1552" i="1"/>
  <c r="K1552" i="1" l="1"/>
  <c r="L1552" i="1"/>
  <c r="P1552" i="1" s="1"/>
  <c r="Q1552" i="1" s="1"/>
  <c r="R1552" i="1" s="1"/>
  <c r="U1552" i="1" l="1"/>
  <c r="V1552" i="1" s="1"/>
  <c r="X1552" i="1" s="1"/>
  <c r="S1552" i="1"/>
  <c r="T1552" i="1" s="1"/>
  <c r="M1552" i="1"/>
  <c r="O1552" i="1"/>
  <c r="N1552" i="1" l="1"/>
  <c r="G1553" i="1" s="1"/>
  <c r="H1553" i="1" s="1"/>
  <c r="W1552" i="1"/>
  <c r="J1553" i="1" l="1"/>
  <c r="I1553" i="1"/>
  <c r="K1553" i="1" l="1"/>
  <c r="L1553" i="1"/>
  <c r="P1553" i="1" s="1"/>
  <c r="Q1553" i="1" s="1"/>
  <c r="R1553" i="1" s="1"/>
  <c r="U1553" i="1" l="1"/>
  <c r="V1553" i="1" s="1"/>
  <c r="X1553" i="1" s="1"/>
  <c r="S1553" i="1"/>
  <c r="T1553" i="1" s="1"/>
  <c r="M1553" i="1"/>
  <c r="O1553" i="1"/>
  <c r="N1553" i="1" l="1"/>
  <c r="G1554" i="1" s="1"/>
  <c r="H1554" i="1" s="1"/>
  <c r="W1553" i="1"/>
  <c r="J1554" i="1" l="1"/>
  <c r="I1554" i="1"/>
  <c r="L1554" i="1" l="1"/>
  <c r="P1554" i="1" s="1"/>
  <c r="Q1554" i="1" s="1"/>
  <c r="R1554" i="1" s="1"/>
  <c r="K1554" i="1"/>
  <c r="M1554" i="1" l="1"/>
  <c r="O1554" i="1"/>
  <c r="S1554" i="1"/>
  <c r="T1554" i="1" s="1"/>
  <c r="U1554" i="1"/>
  <c r="V1554" i="1" s="1"/>
  <c r="X1554" i="1" s="1"/>
  <c r="W1554" i="1" l="1"/>
  <c r="N1554" i="1"/>
  <c r="G1555" i="1" s="1"/>
  <c r="H1555" i="1" s="1"/>
  <c r="I1555" i="1" l="1"/>
  <c r="J1555" i="1"/>
  <c r="L1555" i="1" l="1"/>
  <c r="P1555" i="1" s="1"/>
  <c r="Q1555" i="1" s="1"/>
  <c r="R1555" i="1" s="1"/>
  <c r="K1555" i="1"/>
  <c r="M1555" i="1" l="1"/>
  <c r="O1555" i="1"/>
  <c r="S1555" i="1"/>
  <c r="T1555" i="1" s="1"/>
  <c r="U1555" i="1"/>
  <c r="V1555" i="1" s="1"/>
  <c r="X1555" i="1" s="1"/>
  <c r="W1555" i="1" l="1"/>
  <c r="N1555" i="1"/>
  <c r="G1556" i="1" s="1"/>
  <c r="H1556" i="1" s="1"/>
  <c r="I1556" i="1" l="1"/>
  <c r="J1556" i="1"/>
  <c r="K1556" i="1" l="1"/>
  <c r="L1556" i="1"/>
  <c r="P1556" i="1" s="1"/>
  <c r="Q1556" i="1" s="1"/>
  <c r="R1556" i="1" s="1"/>
  <c r="S1556" i="1" l="1"/>
  <c r="T1556" i="1" s="1"/>
  <c r="U1556" i="1"/>
  <c r="V1556" i="1" s="1"/>
  <c r="X1556" i="1" s="1"/>
  <c r="M1556" i="1"/>
  <c r="O1556" i="1"/>
  <c r="N1556" i="1" l="1"/>
  <c r="G1557" i="1" s="1"/>
  <c r="H1557" i="1" s="1"/>
  <c r="W1556" i="1"/>
  <c r="I1557" i="1" l="1"/>
  <c r="J1557" i="1"/>
  <c r="L1557" i="1" l="1"/>
  <c r="P1557" i="1" s="1"/>
  <c r="Q1557" i="1" s="1"/>
  <c r="R1557" i="1" s="1"/>
  <c r="K1557" i="1"/>
  <c r="M1557" i="1" l="1"/>
  <c r="O1557" i="1"/>
  <c r="U1557" i="1"/>
  <c r="V1557" i="1" s="1"/>
  <c r="X1557" i="1" s="1"/>
  <c r="S1557" i="1"/>
  <c r="T1557" i="1" s="1"/>
  <c r="W1557" i="1" l="1"/>
  <c r="N1557" i="1"/>
  <c r="G1558" i="1" s="1"/>
  <c r="H1558" i="1" s="1"/>
  <c r="I1558" i="1" l="1"/>
  <c r="J1558" i="1"/>
  <c r="K1558" i="1" l="1"/>
  <c r="L1558" i="1"/>
  <c r="P1558" i="1" s="1"/>
  <c r="Q1558" i="1" s="1"/>
  <c r="R1558" i="1" s="1"/>
  <c r="U1558" i="1" l="1"/>
  <c r="V1558" i="1" s="1"/>
  <c r="X1558" i="1" s="1"/>
  <c r="S1558" i="1"/>
  <c r="T1558" i="1" s="1"/>
  <c r="M1558" i="1"/>
  <c r="O1558" i="1"/>
  <c r="N1558" i="1" l="1"/>
  <c r="G1559" i="1" s="1"/>
  <c r="H1559" i="1" s="1"/>
  <c r="W1558" i="1"/>
  <c r="I1559" i="1" l="1"/>
  <c r="J1559" i="1"/>
  <c r="L1559" i="1" l="1"/>
  <c r="P1559" i="1" s="1"/>
  <c r="K1559" i="1"/>
  <c r="M1559" i="1" l="1"/>
  <c r="O1559" i="1"/>
  <c r="Q1559" i="1"/>
  <c r="R1559" i="1" s="1"/>
  <c r="S1559" i="1" l="1"/>
  <c r="T1559" i="1" s="1"/>
  <c r="U1559" i="1"/>
  <c r="V1559" i="1" s="1"/>
  <c r="X1559" i="1" s="1"/>
  <c r="N1559" i="1"/>
  <c r="G1560" i="1" s="1"/>
  <c r="H1560" i="1" s="1"/>
  <c r="I1560" i="1" l="1"/>
  <c r="J1560" i="1"/>
  <c r="W1559" i="1"/>
  <c r="K1560" i="1" l="1"/>
  <c r="L1560" i="1"/>
  <c r="P1560" i="1" s="1"/>
  <c r="Q1560" i="1" l="1"/>
  <c r="R1560" i="1" s="1"/>
  <c r="M1560" i="1"/>
  <c r="O1560" i="1"/>
  <c r="N1560" i="1" l="1"/>
  <c r="G1561" i="1" s="1"/>
  <c r="H1561" i="1" s="1"/>
  <c r="U1560" i="1"/>
  <c r="V1560" i="1" s="1"/>
  <c r="X1560" i="1" s="1"/>
  <c r="S1560" i="1"/>
  <c r="T1560" i="1" s="1"/>
  <c r="I1561" i="1" l="1"/>
  <c r="J1561" i="1"/>
  <c r="W1560" i="1"/>
  <c r="L1561" i="1" l="1"/>
  <c r="P1561" i="1" s="1"/>
  <c r="Q1561" i="1" s="1"/>
  <c r="R1561" i="1" s="1"/>
  <c r="K1561" i="1"/>
  <c r="M1561" i="1" l="1"/>
  <c r="O1561" i="1"/>
  <c r="S1561" i="1"/>
  <c r="T1561" i="1" s="1"/>
  <c r="U1561" i="1"/>
  <c r="V1561" i="1" s="1"/>
  <c r="X1561" i="1" s="1"/>
  <c r="W1561" i="1" l="1"/>
  <c r="N1561" i="1"/>
  <c r="G1562" i="1" s="1"/>
  <c r="H1562" i="1" s="1"/>
  <c r="I1562" i="1" l="1"/>
  <c r="J1562" i="1"/>
  <c r="K1562" i="1" l="1"/>
  <c r="L1562" i="1"/>
  <c r="P1562" i="1" s="1"/>
  <c r="Q1562" i="1" s="1"/>
  <c r="R1562" i="1" s="1"/>
  <c r="U1562" i="1" l="1"/>
  <c r="V1562" i="1" s="1"/>
  <c r="X1562" i="1" s="1"/>
  <c r="S1562" i="1"/>
  <c r="T1562" i="1" s="1"/>
  <c r="M1562" i="1"/>
  <c r="O1562" i="1"/>
  <c r="N1562" i="1" l="1"/>
  <c r="G1563" i="1" s="1"/>
  <c r="H1563" i="1" s="1"/>
  <c r="W1562" i="1"/>
  <c r="I1563" i="1" l="1"/>
  <c r="J1563" i="1"/>
  <c r="L1563" i="1" l="1"/>
  <c r="P1563" i="1" s="1"/>
  <c r="Q1563" i="1" s="1"/>
  <c r="R1563" i="1" s="1"/>
  <c r="K1563" i="1"/>
  <c r="M1563" i="1" l="1"/>
  <c r="O1563" i="1"/>
  <c r="U1563" i="1"/>
  <c r="V1563" i="1" s="1"/>
  <c r="X1563" i="1" s="1"/>
  <c r="S1563" i="1"/>
  <c r="T1563" i="1" s="1"/>
  <c r="W1563" i="1" l="1"/>
  <c r="N1563" i="1"/>
  <c r="G1564" i="1" s="1"/>
  <c r="H1564" i="1" s="1"/>
  <c r="J1564" i="1" l="1"/>
  <c r="I1564" i="1"/>
  <c r="K1564" i="1" l="1"/>
  <c r="L1564" i="1"/>
  <c r="P1564" i="1" s="1"/>
  <c r="Q1564" i="1" s="1"/>
  <c r="R1564" i="1" s="1"/>
  <c r="U1564" i="1" l="1"/>
  <c r="V1564" i="1" s="1"/>
  <c r="X1564" i="1" s="1"/>
  <c r="S1564" i="1"/>
  <c r="T1564" i="1" s="1"/>
  <c r="M1564" i="1"/>
  <c r="O1564" i="1"/>
  <c r="N1564" i="1" l="1"/>
  <c r="G1565" i="1" s="1"/>
  <c r="H1565" i="1" s="1"/>
  <c r="W1564" i="1"/>
  <c r="J1565" i="1" l="1"/>
  <c r="I1565" i="1"/>
  <c r="L1565" i="1" l="1"/>
  <c r="P1565" i="1" s="1"/>
  <c r="Q1565" i="1" s="1"/>
  <c r="R1565" i="1" s="1"/>
  <c r="K1565" i="1"/>
  <c r="M1565" i="1" l="1"/>
  <c r="O1565" i="1"/>
  <c r="S1565" i="1"/>
  <c r="T1565" i="1" s="1"/>
  <c r="U1565" i="1"/>
  <c r="V1565" i="1" s="1"/>
  <c r="X1565" i="1" s="1"/>
  <c r="W1565" i="1" l="1"/>
  <c r="N1565" i="1"/>
  <c r="G1566" i="1" s="1"/>
  <c r="H1566" i="1" s="1"/>
  <c r="I1566" i="1" l="1"/>
  <c r="J1566" i="1"/>
  <c r="L1566" i="1" l="1"/>
  <c r="P1566" i="1" s="1"/>
  <c r="Q1566" i="1" s="1"/>
  <c r="R1566" i="1" s="1"/>
  <c r="K1566" i="1"/>
  <c r="M1566" i="1" l="1"/>
  <c r="O1566" i="1"/>
  <c r="S1566" i="1"/>
  <c r="T1566" i="1" s="1"/>
  <c r="U1566" i="1"/>
  <c r="V1566" i="1" s="1"/>
  <c r="X1566" i="1" s="1"/>
  <c r="W1566" i="1" l="1"/>
  <c r="N1566" i="1"/>
  <c r="G1567" i="1" s="1"/>
  <c r="H1567" i="1" s="1"/>
  <c r="I1567" i="1" l="1"/>
  <c r="J1567" i="1"/>
  <c r="K1567" i="1" l="1"/>
  <c r="L1567" i="1"/>
  <c r="P1567" i="1" s="1"/>
  <c r="Q1567" i="1" s="1"/>
  <c r="R1567" i="1" s="1"/>
  <c r="U1567" i="1" l="1"/>
  <c r="V1567" i="1" s="1"/>
  <c r="X1567" i="1" s="1"/>
  <c r="S1567" i="1"/>
  <c r="T1567" i="1" s="1"/>
  <c r="M1567" i="1"/>
  <c r="O1567" i="1"/>
  <c r="N1567" i="1" l="1"/>
  <c r="G1568" i="1" s="1"/>
  <c r="H1568" i="1" s="1"/>
  <c r="W1567" i="1"/>
  <c r="I1568" i="1" l="1"/>
  <c r="J1568" i="1"/>
  <c r="L1568" i="1" l="1"/>
  <c r="P1568" i="1" s="1"/>
  <c r="Q1568" i="1" s="1"/>
  <c r="R1568" i="1" s="1"/>
  <c r="K1568" i="1"/>
  <c r="M1568" i="1" l="1"/>
  <c r="O1568" i="1"/>
  <c r="U1568" i="1"/>
  <c r="V1568" i="1" s="1"/>
  <c r="X1568" i="1" s="1"/>
  <c r="S1568" i="1"/>
  <c r="T1568" i="1" s="1"/>
  <c r="W1568" i="1" l="1"/>
  <c r="N1568" i="1"/>
  <c r="G1569" i="1" s="1"/>
  <c r="H1569" i="1" s="1"/>
  <c r="J1569" i="1" l="1"/>
  <c r="I1569" i="1"/>
  <c r="L1569" i="1" l="1"/>
  <c r="P1569" i="1" s="1"/>
  <c r="Q1569" i="1" s="1"/>
  <c r="R1569" i="1" s="1"/>
  <c r="K1569" i="1"/>
  <c r="M1569" i="1" l="1"/>
  <c r="O1569" i="1"/>
  <c r="S1569" i="1"/>
  <c r="T1569" i="1" s="1"/>
  <c r="U1569" i="1"/>
  <c r="V1569" i="1" s="1"/>
  <c r="X1569" i="1" s="1"/>
  <c r="W1569" i="1" l="1"/>
  <c r="N1569" i="1"/>
  <c r="G1570" i="1" s="1"/>
  <c r="H1570" i="1" s="1"/>
  <c r="J1570" i="1" l="1"/>
  <c r="I1570" i="1"/>
  <c r="L1570" i="1" l="1"/>
  <c r="P1570" i="1" s="1"/>
  <c r="Q1570" i="1" s="1"/>
  <c r="R1570" i="1" s="1"/>
  <c r="K1570" i="1"/>
  <c r="M1570" i="1" l="1"/>
  <c r="O1570" i="1"/>
  <c r="S1570" i="1"/>
  <c r="T1570" i="1" s="1"/>
  <c r="U1570" i="1"/>
  <c r="V1570" i="1" s="1"/>
  <c r="X1570" i="1" s="1"/>
  <c r="W1570" i="1" l="1"/>
  <c r="N1570" i="1"/>
  <c r="G1571" i="1" s="1"/>
  <c r="H1571" i="1" s="1"/>
  <c r="I1571" i="1" l="1"/>
  <c r="J1571" i="1"/>
  <c r="L1571" i="1" l="1"/>
  <c r="P1571" i="1" s="1"/>
  <c r="Q1571" i="1" s="1"/>
  <c r="R1571" i="1" s="1"/>
  <c r="K1571" i="1"/>
  <c r="M1571" i="1" l="1"/>
  <c r="O1571" i="1"/>
  <c r="S1571" i="1"/>
  <c r="T1571" i="1" s="1"/>
  <c r="U1571" i="1"/>
  <c r="V1571" i="1" s="1"/>
  <c r="X1571" i="1" s="1"/>
  <c r="W1571" i="1" l="1"/>
  <c r="N1571" i="1"/>
  <c r="G1572" i="1" s="1"/>
  <c r="H1572" i="1" s="1"/>
  <c r="I1572" i="1" l="1"/>
  <c r="J1572" i="1"/>
  <c r="K1572" i="1" l="1"/>
  <c r="L1572" i="1"/>
  <c r="P1572" i="1" s="1"/>
  <c r="Q1572" i="1" s="1"/>
  <c r="R1572" i="1" s="1"/>
  <c r="U1572" i="1" l="1"/>
  <c r="V1572" i="1" s="1"/>
  <c r="X1572" i="1" s="1"/>
  <c r="S1572" i="1"/>
  <c r="T1572" i="1" s="1"/>
  <c r="M1572" i="1"/>
  <c r="O1572" i="1"/>
  <c r="N1572" i="1" l="1"/>
  <c r="G1573" i="1" s="1"/>
  <c r="H1573" i="1" s="1"/>
  <c r="W1572" i="1"/>
  <c r="J1573" i="1" l="1"/>
  <c r="I1573" i="1"/>
  <c r="L1573" i="1" l="1"/>
  <c r="P1573" i="1" s="1"/>
  <c r="Q1573" i="1" s="1"/>
  <c r="R1573" i="1" s="1"/>
  <c r="K1573" i="1"/>
  <c r="M1573" i="1" l="1"/>
  <c r="O1573" i="1"/>
  <c r="S1573" i="1"/>
  <c r="T1573" i="1" s="1"/>
  <c r="U1573" i="1"/>
  <c r="V1573" i="1" s="1"/>
  <c r="X1573" i="1" s="1"/>
  <c r="W1573" i="1" l="1"/>
  <c r="N1573" i="1"/>
  <c r="G1574" i="1" s="1"/>
  <c r="H1574" i="1" s="1"/>
  <c r="I1574" i="1" l="1"/>
  <c r="J1574" i="1"/>
  <c r="L1574" i="1" l="1"/>
  <c r="P1574" i="1" s="1"/>
  <c r="Q1574" i="1" s="1"/>
  <c r="R1574" i="1" s="1"/>
  <c r="K1574" i="1"/>
  <c r="M1574" i="1" l="1"/>
  <c r="O1574" i="1"/>
  <c r="S1574" i="1"/>
  <c r="T1574" i="1" s="1"/>
  <c r="U1574" i="1"/>
  <c r="V1574" i="1" s="1"/>
  <c r="X1574" i="1" s="1"/>
  <c r="W1574" i="1" l="1"/>
  <c r="N1574" i="1"/>
  <c r="G1575" i="1" s="1"/>
  <c r="H1575" i="1" s="1"/>
  <c r="I1575" i="1" l="1"/>
  <c r="J1575" i="1"/>
  <c r="K1575" i="1" l="1"/>
  <c r="L1575" i="1"/>
  <c r="P1575" i="1" s="1"/>
  <c r="Q1575" i="1" l="1"/>
  <c r="R1575" i="1" s="1"/>
  <c r="M1575" i="1"/>
  <c r="O1575" i="1"/>
  <c r="N1575" i="1" l="1"/>
  <c r="G1576" i="1" s="1"/>
  <c r="H1576" i="1" s="1"/>
  <c r="U1575" i="1"/>
  <c r="V1575" i="1" s="1"/>
  <c r="X1575" i="1" s="1"/>
  <c r="S1575" i="1"/>
  <c r="T1575" i="1" s="1"/>
  <c r="J1576" i="1" l="1"/>
  <c r="I1576" i="1"/>
  <c r="W1575" i="1"/>
  <c r="L1576" i="1" l="1"/>
  <c r="P1576" i="1" s="1"/>
  <c r="Q1576" i="1" s="1"/>
  <c r="R1576" i="1" s="1"/>
  <c r="K1576" i="1"/>
  <c r="M1576" i="1" l="1"/>
  <c r="O1576" i="1"/>
  <c r="U1576" i="1"/>
  <c r="V1576" i="1" s="1"/>
  <c r="X1576" i="1" s="1"/>
  <c r="S1576" i="1"/>
  <c r="T1576" i="1" s="1"/>
  <c r="W1576" i="1" l="1"/>
  <c r="N1576" i="1"/>
  <c r="G1577" i="1" s="1"/>
  <c r="H1577" i="1" s="1"/>
  <c r="J1577" i="1" l="1"/>
  <c r="I1577" i="1"/>
  <c r="K1577" i="1" l="1"/>
  <c r="L1577" i="1"/>
  <c r="P1577" i="1" s="1"/>
  <c r="Q1577" i="1" s="1"/>
  <c r="R1577" i="1" s="1"/>
  <c r="U1577" i="1" l="1"/>
  <c r="V1577" i="1" s="1"/>
  <c r="X1577" i="1" s="1"/>
  <c r="S1577" i="1"/>
  <c r="T1577" i="1" s="1"/>
  <c r="M1577" i="1"/>
  <c r="O1577" i="1"/>
  <c r="N1577" i="1" l="1"/>
  <c r="G1578" i="1" s="1"/>
  <c r="H1578" i="1" s="1"/>
  <c r="W1577" i="1"/>
  <c r="J1578" i="1" l="1"/>
  <c r="I1578" i="1"/>
  <c r="L1578" i="1" l="1"/>
  <c r="P1578" i="1" s="1"/>
  <c r="Q1578" i="1" s="1"/>
  <c r="R1578" i="1" s="1"/>
  <c r="K1578" i="1"/>
  <c r="M1578" i="1" l="1"/>
  <c r="O1578" i="1"/>
  <c r="S1578" i="1"/>
  <c r="T1578" i="1" s="1"/>
  <c r="U1578" i="1"/>
  <c r="V1578" i="1" s="1"/>
  <c r="X1578" i="1" s="1"/>
  <c r="W1578" i="1" l="1"/>
  <c r="N1578" i="1"/>
  <c r="G1579" i="1" s="1"/>
  <c r="H1579" i="1" s="1"/>
  <c r="J1579" i="1" l="1"/>
  <c r="I1579" i="1"/>
  <c r="K1579" i="1" l="1"/>
  <c r="L1579" i="1"/>
  <c r="P1579" i="1" s="1"/>
  <c r="Q1579" i="1" s="1"/>
  <c r="R1579" i="1" s="1"/>
  <c r="U1579" i="1" l="1"/>
  <c r="V1579" i="1" s="1"/>
  <c r="X1579" i="1" s="1"/>
  <c r="S1579" i="1"/>
  <c r="T1579" i="1" s="1"/>
  <c r="M1579" i="1"/>
  <c r="O1579" i="1"/>
  <c r="N1579" i="1" l="1"/>
  <c r="G1580" i="1" s="1"/>
  <c r="H1580" i="1" s="1"/>
  <c r="W1579" i="1"/>
  <c r="J1580" i="1" l="1"/>
  <c r="I1580" i="1"/>
  <c r="L1580" i="1" l="1"/>
  <c r="P1580" i="1" s="1"/>
  <c r="K1580" i="1"/>
  <c r="M1580" i="1" l="1"/>
  <c r="O1580" i="1"/>
  <c r="Q1580" i="1"/>
  <c r="R1580" i="1" s="1"/>
  <c r="U1580" i="1" l="1"/>
  <c r="V1580" i="1" s="1"/>
  <c r="X1580" i="1" s="1"/>
  <c r="S1580" i="1"/>
  <c r="T1580" i="1" s="1"/>
  <c r="N1580" i="1"/>
  <c r="G1581" i="1" s="1"/>
  <c r="H1581" i="1" s="1"/>
  <c r="I1581" i="1" l="1"/>
  <c r="J1581" i="1"/>
  <c r="W1580" i="1"/>
  <c r="K1581" i="1" l="1"/>
  <c r="L1581" i="1"/>
  <c r="P1581" i="1" s="1"/>
  <c r="Q1581" i="1" s="1"/>
  <c r="R1581" i="1" s="1"/>
  <c r="S1581" i="1" l="1"/>
  <c r="T1581" i="1" s="1"/>
  <c r="U1581" i="1"/>
  <c r="V1581" i="1" s="1"/>
  <c r="X1581" i="1" s="1"/>
  <c r="M1581" i="1"/>
  <c r="O1581" i="1"/>
  <c r="N1581" i="1" l="1"/>
  <c r="G1582" i="1" s="1"/>
  <c r="H1582" i="1" s="1"/>
  <c r="W1581" i="1"/>
  <c r="I1582" i="1" l="1"/>
  <c r="J1582" i="1"/>
  <c r="L1582" i="1" l="1"/>
  <c r="P1582" i="1" s="1"/>
  <c r="Q1582" i="1" s="1"/>
  <c r="R1582" i="1" s="1"/>
  <c r="K1582" i="1"/>
  <c r="M1582" i="1" l="1"/>
  <c r="O1582" i="1"/>
  <c r="S1582" i="1"/>
  <c r="T1582" i="1" s="1"/>
  <c r="U1582" i="1"/>
  <c r="V1582" i="1" s="1"/>
  <c r="X1582" i="1" s="1"/>
  <c r="W1582" i="1" l="1"/>
  <c r="N1582" i="1"/>
  <c r="G1583" i="1" s="1"/>
  <c r="H1583" i="1" s="1"/>
  <c r="J1583" i="1" l="1"/>
  <c r="I1583" i="1"/>
  <c r="K1583" i="1" l="1"/>
  <c r="L1583" i="1"/>
  <c r="P1583" i="1" s="1"/>
  <c r="Q1583" i="1" l="1"/>
  <c r="R1583" i="1" s="1"/>
  <c r="M1583" i="1"/>
  <c r="O1583" i="1"/>
  <c r="N1583" i="1" l="1"/>
  <c r="G1584" i="1" s="1"/>
  <c r="H1584" i="1" s="1"/>
  <c r="U1583" i="1"/>
  <c r="V1583" i="1" s="1"/>
  <c r="X1583" i="1" s="1"/>
  <c r="S1583" i="1"/>
  <c r="T1583" i="1" s="1"/>
  <c r="I1584" i="1" l="1"/>
  <c r="J1584" i="1"/>
  <c r="W1583" i="1"/>
  <c r="K1584" i="1" l="1"/>
  <c r="L1584" i="1"/>
  <c r="P1584" i="1" s="1"/>
  <c r="Q1584" i="1" l="1"/>
  <c r="R1584" i="1" s="1"/>
  <c r="M1584" i="1"/>
  <c r="O1584" i="1"/>
  <c r="N1584" i="1" l="1"/>
  <c r="G1585" i="1" s="1"/>
  <c r="H1585" i="1" s="1"/>
  <c r="U1584" i="1"/>
  <c r="V1584" i="1" s="1"/>
  <c r="X1584" i="1" s="1"/>
  <c r="S1584" i="1"/>
  <c r="T1584" i="1" s="1"/>
  <c r="J1585" i="1" l="1"/>
  <c r="I1585" i="1"/>
  <c r="W1584" i="1"/>
  <c r="L1585" i="1" l="1"/>
  <c r="P1585" i="1" s="1"/>
  <c r="Q1585" i="1" s="1"/>
  <c r="R1585" i="1" s="1"/>
  <c r="K1585" i="1"/>
  <c r="M1585" i="1" l="1"/>
  <c r="O1585" i="1"/>
  <c r="S1585" i="1"/>
  <c r="T1585" i="1" s="1"/>
  <c r="U1585" i="1"/>
  <c r="V1585" i="1" s="1"/>
  <c r="X1585" i="1" s="1"/>
  <c r="W1585" i="1" l="1"/>
  <c r="N1585" i="1"/>
  <c r="G1586" i="1" s="1"/>
  <c r="H1586" i="1" s="1"/>
  <c r="J1586" i="1" l="1"/>
  <c r="I1586" i="1"/>
  <c r="K1586" i="1" l="1"/>
  <c r="L1586" i="1"/>
  <c r="P1586" i="1" s="1"/>
  <c r="Q1586" i="1" s="1"/>
  <c r="R1586" i="1" s="1"/>
  <c r="U1586" i="1" l="1"/>
  <c r="V1586" i="1" s="1"/>
  <c r="X1586" i="1" s="1"/>
  <c r="S1586" i="1"/>
  <c r="T1586" i="1" s="1"/>
  <c r="M1586" i="1"/>
  <c r="O1586" i="1"/>
  <c r="N1586" i="1" l="1"/>
  <c r="G1587" i="1" s="1"/>
  <c r="H1587" i="1" s="1"/>
  <c r="W1586" i="1"/>
  <c r="I1587" i="1" l="1"/>
  <c r="J1587" i="1"/>
  <c r="L1587" i="1" l="1"/>
  <c r="P1587" i="1" s="1"/>
  <c r="Q1587" i="1" s="1"/>
  <c r="R1587" i="1" s="1"/>
  <c r="K1587" i="1"/>
  <c r="M1587" i="1" l="1"/>
  <c r="O1587" i="1"/>
  <c r="S1587" i="1"/>
  <c r="T1587" i="1" s="1"/>
  <c r="U1587" i="1"/>
  <c r="V1587" i="1" s="1"/>
  <c r="X1587" i="1" s="1"/>
  <c r="W1587" i="1" l="1"/>
  <c r="N1587" i="1"/>
  <c r="G1588" i="1" s="1"/>
  <c r="H1588" i="1" s="1"/>
  <c r="J1588" i="1" l="1"/>
  <c r="I1588" i="1"/>
  <c r="L1588" i="1" l="1"/>
  <c r="P1588" i="1" s="1"/>
  <c r="Q1588" i="1" s="1"/>
  <c r="R1588" i="1" s="1"/>
  <c r="K1588" i="1"/>
  <c r="M1588" i="1" l="1"/>
  <c r="O1588" i="1"/>
  <c r="S1588" i="1"/>
  <c r="T1588" i="1" s="1"/>
  <c r="U1588" i="1"/>
  <c r="V1588" i="1" s="1"/>
  <c r="X1588" i="1" s="1"/>
  <c r="W1588" i="1" l="1"/>
  <c r="N1588" i="1"/>
  <c r="G1589" i="1" s="1"/>
  <c r="H1589" i="1" s="1"/>
  <c r="J1589" i="1" l="1"/>
  <c r="I1589" i="1"/>
  <c r="K1589" i="1" l="1"/>
  <c r="L1589" i="1"/>
  <c r="P1589" i="1" s="1"/>
  <c r="Q1589" i="1" s="1"/>
  <c r="R1589" i="1" s="1"/>
  <c r="S1589" i="1" l="1"/>
  <c r="T1589" i="1" s="1"/>
  <c r="U1589" i="1"/>
  <c r="V1589" i="1" s="1"/>
  <c r="X1589" i="1" s="1"/>
  <c r="M1589" i="1"/>
  <c r="O1589" i="1"/>
  <c r="N1589" i="1" l="1"/>
  <c r="G1590" i="1" s="1"/>
  <c r="H1590" i="1" s="1"/>
  <c r="W1589" i="1"/>
  <c r="I1590" i="1" l="1"/>
  <c r="J1590" i="1"/>
  <c r="L1590" i="1" l="1"/>
  <c r="P1590" i="1" s="1"/>
  <c r="Q1590" i="1" s="1"/>
  <c r="R1590" i="1" s="1"/>
  <c r="K1590" i="1"/>
  <c r="M1590" i="1" l="1"/>
  <c r="O1590" i="1"/>
  <c r="S1590" i="1"/>
  <c r="T1590" i="1" s="1"/>
  <c r="U1590" i="1"/>
  <c r="V1590" i="1" s="1"/>
  <c r="X1590" i="1" s="1"/>
  <c r="W1590" i="1" l="1"/>
  <c r="N1590" i="1"/>
  <c r="G1591" i="1" s="1"/>
  <c r="H1591" i="1" s="1"/>
  <c r="I1591" i="1" l="1"/>
  <c r="J1591" i="1"/>
  <c r="L1591" i="1" l="1"/>
  <c r="P1591" i="1" s="1"/>
  <c r="Q1591" i="1" s="1"/>
  <c r="R1591" i="1" s="1"/>
  <c r="K1591" i="1"/>
  <c r="M1591" i="1" l="1"/>
  <c r="O1591" i="1"/>
  <c r="S1591" i="1"/>
  <c r="T1591" i="1" s="1"/>
  <c r="U1591" i="1"/>
  <c r="V1591" i="1" s="1"/>
  <c r="X1591" i="1" s="1"/>
  <c r="W1591" i="1" l="1"/>
  <c r="N1591" i="1"/>
  <c r="G1592" i="1" s="1"/>
  <c r="H1592" i="1" s="1"/>
  <c r="J1592" i="1" l="1"/>
  <c r="I1592" i="1"/>
  <c r="K1592" i="1" l="1"/>
  <c r="L1592" i="1"/>
  <c r="P1592" i="1" s="1"/>
  <c r="Q1592" i="1" s="1"/>
  <c r="R1592" i="1" s="1"/>
  <c r="U1592" i="1" l="1"/>
  <c r="V1592" i="1" s="1"/>
  <c r="X1592" i="1" s="1"/>
  <c r="S1592" i="1"/>
  <c r="T1592" i="1" s="1"/>
  <c r="M1592" i="1"/>
  <c r="O1592" i="1"/>
  <c r="N1592" i="1" l="1"/>
  <c r="G1593" i="1" s="1"/>
  <c r="H1593" i="1" s="1"/>
  <c r="W1592" i="1"/>
  <c r="J1593" i="1" l="1"/>
  <c r="I1593" i="1"/>
  <c r="K1593" i="1" l="1"/>
  <c r="L1593" i="1"/>
  <c r="P1593" i="1" s="1"/>
  <c r="Q1593" i="1" s="1"/>
  <c r="R1593" i="1" s="1"/>
  <c r="S1593" i="1" l="1"/>
  <c r="T1593" i="1" s="1"/>
  <c r="U1593" i="1"/>
  <c r="V1593" i="1" s="1"/>
  <c r="X1593" i="1" s="1"/>
  <c r="M1593" i="1"/>
  <c r="O1593" i="1"/>
  <c r="N1593" i="1" l="1"/>
  <c r="G1594" i="1" s="1"/>
  <c r="H1594" i="1" s="1"/>
  <c r="W1593" i="1"/>
  <c r="J1594" i="1" l="1"/>
  <c r="I1594" i="1"/>
  <c r="K1594" i="1" l="1"/>
  <c r="L1594" i="1"/>
  <c r="P1594" i="1" s="1"/>
  <c r="Q1594" i="1" s="1"/>
  <c r="R1594" i="1" s="1"/>
  <c r="S1594" i="1" l="1"/>
  <c r="T1594" i="1" s="1"/>
  <c r="U1594" i="1"/>
  <c r="V1594" i="1" s="1"/>
  <c r="X1594" i="1" s="1"/>
  <c r="M1594" i="1"/>
  <c r="O1594" i="1"/>
  <c r="N1594" i="1" l="1"/>
  <c r="G1595" i="1" s="1"/>
  <c r="H1595" i="1" s="1"/>
  <c r="W1594" i="1"/>
  <c r="J1595" i="1" l="1"/>
  <c r="I1595" i="1"/>
  <c r="L1595" i="1" l="1"/>
  <c r="P1595" i="1" s="1"/>
  <c r="Q1595" i="1" s="1"/>
  <c r="R1595" i="1" s="1"/>
  <c r="K1595" i="1"/>
  <c r="M1595" i="1" l="1"/>
  <c r="O1595" i="1"/>
  <c r="U1595" i="1"/>
  <c r="V1595" i="1" s="1"/>
  <c r="X1595" i="1" s="1"/>
  <c r="S1595" i="1"/>
  <c r="T1595" i="1" s="1"/>
  <c r="W1595" i="1" l="1"/>
  <c r="N1595" i="1"/>
  <c r="G1596" i="1" s="1"/>
  <c r="H1596" i="1" s="1"/>
  <c r="I1596" i="1" l="1"/>
  <c r="J1596" i="1"/>
  <c r="K1596" i="1" l="1"/>
  <c r="L1596" i="1"/>
  <c r="P1596" i="1" s="1"/>
  <c r="Q1596" i="1" s="1"/>
  <c r="R1596" i="1" s="1"/>
  <c r="U1596" i="1" l="1"/>
  <c r="V1596" i="1" s="1"/>
  <c r="X1596" i="1" s="1"/>
  <c r="S1596" i="1"/>
  <c r="T1596" i="1" s="1"/>
  <c r="M1596" i="1"/>
  <c r="O1596" i="1"/>
  <c r="N1596" i="1" l="1"/>
  <c r="G1597" i="1" s="1"/>
  <c r="H1597" i="1" s="1"/>
  <c r="W1596" i="1"/>
  <c r="J1597" i="1" l="1"/>
  <c r="I1597" i="1"/>
  <c r="K1597" i="1" l="1"/>
  <c r="L1597" i="1"/>
  <c r="P1597" i="1" s="1"/>
  <c r="Q1597" i="1" s="1"/>
  <c r="R1597" i="1" s="1"/>
  <c r="S1597" i="1" l="1"/>
  <c r="T1597" i="1" s="1"/>
  <c r="U1597" i="1"/>
  <c r="V1597" i="1" s="1"/>
  <c r="X1597" i="1" s="1"/>
  <c r="M1597" i="1"/>
  <c r="O1597" i="1"/>
  <c r="N1597" i="1" l="1"/>
  <c r="G1598" i="1" s="1"/>
  <c r="H1598" i="1" s="1"/>
  <c r="W1597" i="1"/>
  <c r="I1598" i="1" l="1"/>
  <c r="J1598" i="1"/>
  <c r="L1598" i="1" l="1"/>
  <c r="P1598" i="1" s="1"/>
  <c r="Q1598" i="1" s="1"/>
  <c r="R1598" i="1" s="1"/>
  <c r="K1598" i="1"/>
  <c r="M1598" i="1" l="1"/>
  <c r="O1598" i="1"/>
  <c r="S1598" i="1"/>
  <c r="T1598" i="1" s="1"/>
  <c r="U1598" i="1"/>
  <c r="V1598" i="1" s="1"/>
  <c r="X1598" i="1" s="1"/>
  <c r="W1598" i="1" l="1"/>
  <c r="N1598" i="1"/>
  <c r="G1599" i="1" s="1"/>
  <c r="H1599" i="1" s="1"/>
  <c r="J1599" i="1" l="1"/>
  <c r="I1599" i="1"/>
  <c r="K1599" i="1" l="1"/>
  <c r="L1599" i="1"/>
  <c r="P1599" i="1" s="1"/>
  <c r="Q1599" i="1" l="1"/>
  <c r="R1599" i="1" s="1"/>
  <c r="M1599" i="1"/>
  <c r="O1599" i="1"/>
  <c r="N1599" i="1" l="1"/>
  <c r="G1600" i="1" s="1"/>
  <c r="H1600" i="1" s="1"/>
  <c r="U1599" i="1"/>
  <c r="V1599" i="1" s="1"/>
  <c r="X1599" i="1" s="1"/>
  <c r="S1599" i="1"/>
  <c r="T1599" i="1" s="1"/>
  <c r="I1600" i="1" l="1"/>
  <c r="J1600" i="1"/>
  <c r="W1599" i="1"/>
  <c r="K1600" i="1" l="1"/>
  <c r="L1600" i="1"/>
  <c r="P1600" i="1" s="1"/>
  <c r="Q1600" i="1" s="1"/>
  <c r="R1600" i="1" s="1"/>
  <c r="U1600" i="1" l="1"/>
  <c r="V1600" i="1" s="1"/>
  <c r="X1600" i="1" s="1"/>
  <c r="S1600" i="1"/>
  <c r="T1600" i="1" s="1"/>
  <c r="M1600" i="1"/>
  <c r="O1600" i="1"/>
  <c r="N1600" i="1" l="1"/>
  <c r="G1601" i="1" s="1"/>
  <c r="H1601" i="1" s="1"/>
  <c r="W1600" i="1"/>
  <c r="J1601" i="1" l="1"/>
  <c r="I1601" i="1"/>
  <c r="K1601" i="1" l="1"/>
  <c r="L1601" i="1"/>
  <c r="P1601" i="1" s="1"/>
  <c r="Q1601" i="1" s="1"/>
  <c r="R1601" i="1" s="1"/>
  <c r="S1601" i="1" l="1"/>
  <c r="T1601" i="1" s="1"/>
  <c r="U1601" i="1"/>
  <c r="V1601" i="1" s="1"/>
  <c r="X1601" i="1" s="1"/>
  <c r="M1601" i="1"/>
  <c r="O1601" i="1"/>
  <c r="N1601" i="1" l="1"/>
  <c r="G1602" i="1" s="1"/>
  <c r="H1602" i="1" s="1"/>
  <c r="W1601" i="1"/>
  <c r="I1602" i="1" l="1"/>
  <c r="J1602" i="1"/>
  <c r="K1602" i="1" l="1"/>
  <c r="L1602" i="1"/>
  <c r="P1602" i="1" s="1"/>
  <c r="Q1602" i="1" s="1"/>
  <c r="R1602" i="1" s="1"/>
  <c r="S1602" i="1" l="1"/>
  <c r="T1602" i="1" s="1"/>
  <c r="U1602" i="1"/>
  <c r="V1602" i="1" s="1"/>
  <c r="X1602" i="1" s="1"/>
  <c r="M1602" i="1"/>
  <c r="O1602" i="1"/>
  <c r="N1602" i="1" l="1"/>
  <c r="G1603" i="1" s="1"/>
  <c r="H1603" i="1" s="1"/>
  <c r="W1602" i="1"/>
  <c r="I1603" i="1" l="1"/>
  <c r="J1603" i="1"/>
  <c r="L1603" i="1" l="1"/>
  <c r="P1603" i="1" s="1"/>
  <c r="Q1603" i="1" s="1"/>
  <c r="R1603" i="1" s="1"/>
  <c r="K1603" i="1"/>
  <c r="M1603" i="1" l="1"/>
  <c r="O1603" i="1"/>
  <c r="U1603" i="1"/>
  <c r="V1603" i="1" s="1"/>
  <c r="X1603" i="1" s="1"/>
  <c r="S1603" i="1"/>
  <c r="T1603" i="1" s="1"/>
  <c r="W1603" i="1" l="1"/>
  <c r="N1603" i="1"/>
  <c r="G1604" i="1" s="1"/>
  <c r="H1604" i="1" s="1"/>
  <c r="I1604" i="1" l="1"/>
  <c r="J1604" i="1"/>
  <c r="K1604" i="1" l="1"/>
  <c r="L1604" i="1"/>
  <c r="P1604" i="1" s="1"/>
  <c r="Q1604" i="1" s="1"/>
  <c r="R1604" i="1" s="1"/>
  <c r="U1604" i="1" l="1"/>
  <c r="V1604" i="1" s="1"/>
  <c r="X1604" i="1" s="1"/>
  <c r="S1604" i="1"/>
  <c r="T1604" i="1" s="1"/>
  <c r="M1604" i="1"/>
  <c r="O1604" i="1"/>
  <c r="N1604" i="1" l="1"/>
  <c r="G1605" i="1" s="1"/>
  <c r="H1605" i="1" s="1"/>
  <c r="W1604" i="1"/>
  <c r="J1605" i="1" l="1"/>
  <c r="I1605" i="1"/>
  <c r="L1605" i="1" l="1"/>
  <c r="P1605" i="1" s="1"/>
  <c r="Q1605" i="1" s="1"/>
  <c r="R1605" i="1" s="1"/>
  <c r="K1605" i="1"/>
  <c r="M1605" i="1" l="1"/>
  <c r="O1605" i="1"/>
  <c r="S1605" i="1"/>
  <c r="T1605" i="1" s="1"/>
  <c r="U1605" i="1"/>
  <c r="V1605" i="1" s="1"/>
  <c r="X1605" i="1" s="1"/>
  <c r="W1605" i="1" l="1"/>
  <c r="N1605" i="1"/>
  <c r="G1606" i="1" s="1"/>
  <c r="H1606" i="1" s="1"/>
  <c r="I1606" i="1" l="1"/>
  <c r="J1606" i="1"/>
  <c r="L1606" i="1" l="1"/>
  <c r="P1606" i="1" s="1"/>
  <c r="Q1606" i="1" s="1"/>
  <c r="R1606" i="1" s="1"/>
  <c r="K1606" i="1"/>
  <c r="M1606" i="1" l="1"/>
  <c r="O1606" i="1"/>
  <c r="S1606" i="1"/>
  <c r="T1606" i="1" s="1"/>
  <c r="U1606" i="1"/>
  <c r="V1606" i="1" s="1"/>
  <c r="X1606" i="1" s="1"/>
  <c r="W1606" i="1" l="1"/>
  <c r="N1606" i="1"/>
  <c r="G1607" i="1" s="1"/>
  <c r="H1607" i="1" s="1"/>
  <c r="I1607" i="1" l="1"/>
  <c r="J1607" i="1"/>
  <c r="L1607" i="1" l="1"/>
  <c r="P1607" i="1" s="1"/>
  <c r="K1607" i="1"/>
  <c r="M1607" i="1" l="1"/>
  <c r="O1607" i="1"/>
  <c r="Q1607" i="1"/>
  <c r="R1607" i="1" s="1"/>
  <c r="U1607" i="1" l="1"/>
  <c r="V1607" i="1" s="1"/>
  <c r="X1607" i="1" s="1"/>
  <c r="S1607" i="1"/>
  <c r="T1607" i="1" s="1"/>
  <c r="N1607" i="1"/>
  <c r="G1608" i="1" s="1"/>
  <c r="H1608" i="1" s="1"/>
  <c r="W1607" i="1" l="1"/>
  <c r="I1608" i="1"/>
  <c r="J1608" i="1"/>
  <c r="L1608" i="1" l="1"/>
  <c r="P1608" i="1" s="1"/>
  <c r="Q1608" i="1" s="1"/>
  <c r="R1608" i="1" s="1"/>
  <c r="K1608" i="1"/>
  <c r="M1608" i="1" l="1"/>
  <c r="O1608" i="1"/>
  <c r="U1608" i="1"/>
  <c r="V1608" i="1" s="1"/>
  <c r="X1608" i="1" s="1"/>
  <c r="S1608" i="1"/>
  <c r="T1608" i="1" s="1"/>
  <c r="W1608" i="1" l="1"/>
  <c r="N1608" i="1"/>
  <c r="G1609" i="1" s="1"/>
  <c r="H1609" i="1" s="1"/>
  <c r="J1609" i="1" l="1"/>
  <c r="I1609" i="1"/>
  <c r="K1609" i="1" l="1"/>
  <c r="L1609" i="1"/>
  <c r="P1609" i="1" s="1"/>
  <c r="Q1609" i="1" s="1"/>
  <c r="R1609" i="1" s="1"/>
  <c r="U1609" i="1" l="1"/>
  <c r="V1609" i="1" s="1"/>
  <c r="X1609" i="1" s="1"/>
  <c r="S1609" i="1"/>
  <c r="T1609" i="1" s="1"/>
  <c r="M1609" i="1"/>
  <c r="O1609" i="1"/>
  <c r="N1609" i="1" l="1"/>
  <c r="G1610" i="1" s="1"/>
  <c r="H1610" i="1" s="1"/>
  <c r="W1609" i="1"/>
  <c r="I1610" i="1" l="1"/>
  <c r="J1610" i="1"/>
  <c r="K1610" i="1" l="1"/>
  <c r="L1610" i="1"/>
  <c r="P1610" i="1" s="1"/>
  <c r="Q1610" i="1" s="1"/>
  <c r="R1610" i="1" s="1"/>
  <c r="S1610" i="1" l="1"/>
  <c r="T1610" i="1" s="1"/>
  <c r="U1610" i="1"/>
  <c r="V1610" i="1" s="1"/>
  <c r="X1610" i="1" s="1"/>
  <c r="M1610" i="1"/>
  <c r="O1610" i="1"/>
  <c r="N1610" i="1" l="1"/>
  <c r="G1611" i="1" s="1"/>
  <c r="H1611" i="1" s="1"/>
  <c r="W1610" i="1"/>
  <c r="I1611" i="1" l="1"/>
  <c r="J1611" i="1"/>
  <c r="K1611" i="1" l="1"/>
  <c r="L1611" i="1"/>
  <c r="P1611" i="1" s="1"/>
  <c r="Q1611" i="1" s="1"/>
  <c r="R1611" i="1" s="1"/>
  <c r="U1611" i="1" l="1"/>
  <c r="V1611" i="1" s="1"/>
  <c r="X1611" i="1" s="1"/>
  <c r="S1611" i="1"/>
  <c r="T1611" i="1" s="1"/>
  <c r="M1611" i="1"/>
  <c r="O1611" i="1"/>
  <c r="N1611" i="1" l="1"/>
  <c r="G1612" i="1" s="1"/>
  <c r="H1612" i="1" s="1"/>
  <c r="W1611" i="1"/>
  <c r="J1612" i="1" l="1"/>
  <c r="I1612" i="1"/>
  <c r="K1612" i="1" l="1"/>
  <c r="L1612" i="1"/>
  <c r="P1612" i="1" s="1"/>
  <c r="Q1612" i="1" s="1"/>
  <c r="R1612" i="1" s="1"/>
  <c r="U1612" i="1" l="1"/>
  <c r="V1612" i="1" s="1"/>
  <c r="X1612" i="1" s="1"/>
  <c r="S1612" i="1"/>
  <c r="T1612" i="1" s="1"/>
  <c r="M1612" i="1"/>
  <c r="O1612" i="1"/>
  <c r="N1612" i="1" l="1"/>
  <c r="G1613" i="1" s="1"/>
  <c r="H1613" i="1" s="1"/>
  <c r="W1612" i="1"/>
  <c r="J1613" i="1" l="1"/>
  <c r="I1613" i="1"/>
  <c r="L1613" i="1" l="1"/>
  <c r="P1613" i="1" s="1"/>
  <c r="Q1613" i="1" s="1"/>
  <c r="R1613" i="1" s="1"/>
  <c r="K1613" i="1"/>
  <c r="M1613" i="1" l="1"/>
  <c r="O1613" i="1"/>
  <c r="U1613" i="1"/>
  <c r="V1613" i="1" s="1"/>
  <c r="X1613" i="1" s="1"/>
  <c r="S1613" i="1"/>
  <c r="T1613" i="1" s="1"/>
  <c r="W1613" i="1" l="1"/>
  <c r="N1613" i="1"/>
  <c r="G1614" i="1" s="1"/>
  <c r="H1614" i="1" s="1"/>
  <c r="I1614" i="1" l="1"/>
  <c r="J1614" i="1"/>
  <c r="K1614" i="1" l="1"/>
  <c r="L1614" i="1"/>
  <c r="P1614" i="1" s="1"/>
  <c r="Q1614" i="1" s="1"/>
  <c r="R1614" i="1" s="1"/>
  <c r="S1614" i="1" l="1"/>
  <c r="T1614" i="1" s="1"/>
  <c r="U1614" i="1"/>
  <c r="V1614" i="1" s="1"/>
  <c r="X1614" i="1" s="1"/>
  <c r="M1614" i="1"/>
  <c r="O1614" i="1"/>
  <c r="N1614" i="1" l="1"/>
  <c r="G1615" i="1" s="1"/>
  <c r="H1615" i="1" s="1"/>
  <c r="W1614" i="1"/>
  <c r="I1615" i="1" l="1"/>
  <c r="J1615" i="1"/>
  <c r="L1615" i="1" l="1"/>
  <c r="P1615" i="1" s="1"/>
  <c r="Q1615" i="1" s="1"/>
  <c r="R1615" i="1" s="1"/>
  <c r="K1615" i="1"/>
  <c r="M1615" i="1" l="1"/>
  <c r="O1615" i="1"/>
  <c r="U1615" i="1"/>
  <c r="V1615" i="1" s="1"/>
  <c r="X1615" i="1" s="1"/>
  <c r="S1615" i="1"/>
  <c r="T1615" i="1" s="1"/>
  <c r="W1615" i="1" l="1"/>
  <c r="N1615" i="1"/>
  <c r="G1616" i="1" s="1"/>
  <c r="H1616" i="1" s="1"/>
  <c r="J1616" i="1" l="1"/>
  <c r="I1616" i="1"/>
  <c r="K1616" i="1" l="1"/>
  <c r="L1616" i="1"/>
  <c r="P1616" i="1" s="1"/>
  <c r="Q1616" i="1" l="1"/>
  <c r="R1616" i="1" s="1"/>
  <c r="M1616" i="1"/>
  <c r="O1616" i="1"/>
  <c r="N1616" i="1" l="1"/>
  <c r="G1617" i="1" s="1"/>
  <c r="H1617" i="1" s="1"/>
  <c r="U1616" i="1"/>
  <c r="V1616" i="1" s="1"/>
  <c r="X1616" i="1" s="1"/>
  <c r="S1616" i="1"/>
  <c r="T1616" i="1" s="1"/>
  <c r="I1617" i="1" l="1"/>
  <c r="J1617" i="1"/>
  <c r="W1616" i="1"/>
  <c r="K1617" i="1" l="1"/>
  <c r="L1617" i="1"/>
  <c r="P1617" i="1" s="1"/>
  <c r="Q1617" i="1" l="1"/>
  <c r="R1617" i="1" s="1"/>
  <c r="M1617" i="1"/>
  <c r="O1617" i="1"/>
  <c r="N1617" i="1" l="1"/>
  <c r="G1618" i="1" s="1"/>
  <c r="H1618" i="1" s="1"/>
  <c r="U1617" i="1"/>
  <c r="V1617" i="1" s="1"/>
  <c r="X1617" i="1" s="1"/>
  <c r="S1617" i="1"/>
  <c r="T1617" i="1" s="1"/>
  <c r="I1618" i="1" l="1"/>
  <c r="J1618" i="1"/>
  <c r="W1617" i="1"/>
  <c r="L1618" i="1" l="1"/>
  <c r="P1618" i="1" s="1"/>
  <c r="Q1618" i="1" s="1"/>
  <c r="R1618" i="1" s="1"/>
  <c r="K1618" i="1"/>
  <c r="M1618" i="1" l="1"/>
  <c r="O1618" i="1"/>
  <c r="S1618" i="1"/>
  <c r="T1618" i="1" s="1"/>
  <c r="U1618" i="1"/>
  <c r="V1618" i="1" s="1"/>
  <c r="X1618" i="1" s="1"/>
  <c r="W1618" i="1" l="1"/>
  <c r="N1618" i="1"/>
  <c r="G1619" i="1" s="1"/>
  <c r="H1619" i="1" s="1"/>
  <c r="I1619" i="1" l="1"/>
  <c r="J1619" i="1"/>
  <c r="L1619" i="1" l="1"/>
  <c r="P1619" i="1" s="1"/>
  <c r="K1619" i="1"/>
  <c r="M1619" i="1" l="1"/>
  <c r="O1619" i="1"/>
  <c r="Q1619" i="1"/>
  <c r="R1619" i="1" s="1"/>
  <c r="U1619" i="1" l="1"/>
  <c r="V1619" i="1" s="1"/>
  <c r="X1619" i="1" s="1"/>
  <c r="S1619" i="1"/>
  <c r="T1619" i="1" s="1"/>
  <c r="N1619" i="1"/>
  <c r="G1620" i="1" s="1"/>
  <c r="H1620" i="1" s="1"/>
  <c r="J1620" i="1" l="1"/>
  <c r="I1620" i="1"/>
  <c r="W1619" i="1"/>
  <c r="L1620" i="1" l="1"/>
  <c r="P1620" i="1" s="1"/>
  <c r="Q1620" i="1" s="1"/>
  <c r="R1620" i="1" s="1"/>
  <c r="K1620" i="1"/>
  <c r="M1620" i="1" l="1"/>
  <c r="O1620" i="1"/>
  <c r="S1620" i="1"/>
  <c r="T1620" i="1" s="1"/>
  <c r="U1620" i="1"/>
  <c r="V1620" i="1" s="1"/>
  <c r="X1620" i="1" s="1"/>
  <c r="W1620" i="1" l="1"/>
  <c r="N1620" i="1"/>
  <c r="G1621" i="1" s="1"/>
  <c r="H1621" i="1" s="1"/>
  <c r="J1621" i="1" l="1"/>
  <c r="I1621" i="1"/>
  <c r="L1621" i="1" l="1"/>
  <c r="P1621" i="1" s="1"/>
  <c r="Q1621" i="1" s="1"/>
  <c r="R1621" i="1" s="1"/>
  <c r="K1621" i="1"/>
  <c r="M1621" i="1" l="1"/>
  <c r="O1621" i="1"/>
  <c r="S1621" i="1"/>
  <c r="T1621" i="1" s="1"/>
  <c r="U1621" i="1"/>
  <c r="V1621" i="1" s="1"/>
  <c r="X1621" i="1" s="1"/>
  <c r="W1621" i="1" l="1"/>
  <c r="N1621" i="1"/>
  <c r="G1622" i="1" s="1"/>
  <c r="H1622" i="1" s="1"/>
  <c r="I1622" i="1" l="1"/>
  <c r="J1622" i="1"/>
  <c r="K1622" i="1" l="1"/>
  <c r="L1622" i="1"/>
  <c r="P1622" i="1" s="1"/>
  <c r="Q1622" i="1" s="1"/>
  <c r="R1622" i="1" s="1"/>
  <c r="U1622" i="1" l="1"/>
  <c r="V1622" i="1" s="1"/>
  <c r="X1622" i="1" s="1"/>
  <c r="S1622" i="1"/>
  <c r="T1622" i="1" s="1"/>
  <c r="M1622" i="1"/>
  <c r="O1622" i="1"/>
  <c r="N1622" i="1" l="1"/>
  <c r="G1623" i="1" s="1"/>
  <c r="H1623" i="1" s="1"/>
  <c r="W1622" i="1"/>
  <c r="I1623" i="1" l="1"/>
  <c r="J1623" i="1"/>
  <c r="L1623" i="1" l="1"/>
  <c r="P1623" i="1" s="1"/>
  <c r="Q1623" i="1" s="1"/>
  <c r="R1623" i="1" s="1"/>
  <c r="K1623" i="1"/>
  <c r="M1623" i="1" l="1"/>
  <c r="O1623" i="1"/>
  <c r="U1623" i="1"/>
  <c r="V1623" i="1" s="1"/>
  <c r="X1623" i="1" s="1"/>
  <c r="S1623" i="1"/>
  <c r="T1623" i="1" s="1"/>
  <c r="W1623" i="1" l="1"/>
  <c r="N1623" i="1"/>
  <c r="G1624" i="1" s="1"/>
  <c r="H1624" i="1" s="1"/>
  <c r="I1624" i="1" l="1"/>
  <c r="J1624" i="1"/>
  <c r="L1624" i="1" l="1"/>
  <c r="P1624" i="1" s="1"/>
  <c r="Q1624" i="1" s="1"/>
  <c r="R1624" i="1" s="1"/>
  <c r="K1624" i="1"/>
  <c r="M1624" i="1" l="1"/>
  <c r="O1624" i="1"/>
  <c r="U1624" i="1"/>
  <c r="V1624" i="1" s="1"/>
  <c r="X1624" i="1" s="1"/>
  <c r="S1624" i="1"/>
  <c r="T1624" i="1" s="1"/>
  <c r="W1624" i="1" l="1"/>
  <c r="N1624" i="1"/>
  <c r="G1625" i="1" s="1"/>
  <c r="H1625" i="1" s="1"/>
  <c r="J1625" i="1" l="1"/>
  <c r="I1625" i="1"/>
  <c r="L1625" i="1" l="1"/>
  <c r="P1625" i="1" s="1"/>
  <c r="Q1625" i="1" s="1"/>
  <c r="R1625" i="1" s="1"/>
  <c r="K1625" i="1"/>
  <c r="M1625" i="1" l="1"/>
  <c r="O1625" i="1"/>
  <c r="S1625" i="1"/>
  <c r="T1625" i="1" s="1"/>
  <c r="U1625" i="1"/>
  <c r="V1625" i="1" s="1"/>
  <c r="X1625" i="1" s="1"/>
  <c r="W1625" i="1" l="1"/>
  <c r="N1625" i="1"/>
  <c r="G1626" i="1" s="1"/>
  <c r="H1626" i="1" s="1"/>
  <c r="J1626" i="1" l="1"/>
  <c r="I1626" i="1"/>
  <c r="L1626" i="1" l="1"/>
  <c r="P1626" i="1" s="1"/>
  <c r="Q1626" i="1" s="1"/>
  <c r="R1626" i="1" s="1"/>
  <c r="K1626" i="1"/>
  <c r="M1626" i="1" l="1"/>
  <c r="O1626" i="1"/>
  <c r="S1626" i="1"/>
  <c r="T1626" i="1" s="1"/>
  <c r="U1626" i="1"/>
  <c r="V1626" i="1" s="1"/>
  <c r="X1626" i="1" s="1"/>
  <c r="W1626" i="1" l="1"/>
  <c r="N1626" i="1"/>
  <c r="G1627" i="1" s="1"/>
  <c r="H1627" i="1" s="1"/>
  <c r="I1627" i="1" l="1"/>
  <c r="J1627" i="1"/>
  <c r="K1627" i="1" l="1"/>
  <c r="L1627" i="1"/>
  <c r="P1627" i="1" s="1"/>
  <c r="Q1627" i="1" s="1"/>
  <c r="R1627" i="1" s="1"/>
  <c r="U1627" i="1" l="1"/>
  <c r="V1627" i="1" s="1"/>
  <c r="X1627" i="1" s="1"/>
  <c r="S1627" i="1"/>
  <c r="T1627" i="1" s="1"/>
  <c r="M1627" i="1"/>
  <c r="O1627" i="1"/>
  <c r="N1627" i="1" l="1"/>
  <c r="G1628" i="1" s="1"/>
  <c r="H1628" i="1" s="1"/>
  <c r="W1627" i="1"/>
  <c r="J1628" i="1" l="1"/>
  <c r="I1628" i="1"/>
  <c r="L1628" i="1" l="1"/>
  <c r="P1628" i="1" s="1"/>
  <c r="Q1628" i="1" s="1"/>
  <c r="R1628" i="1" s="1"/>
  <c r="K1628" i="1"/>
  <c r="M1628" i="1" l="1"/>
  <c r="O1628" i="1"/>
  <c r="U1628" i="1"/>
  <c r="V1628" i="1" s="1"/>
  <c r="X1628" i="1" s="1"/>
  <c r="S1628" i="1"/>
  <c r="T1628" i="1" s="1"/>
  <c r="W1628" i="1" l="1"/>
  <c r="N1628" i="1"/>
  <c r="G1629" i="1" s="1"/>
  <c r="H1629" i="1" s="1"/>
  <c r="J1629" i="1" l="1"/>
  <c r="I1629" i="1"/>
  <c r="L1629" i="1" l="1"/>
  <c r="P1629" i="1" s="1"/>
  <c r="Q1629" i="1" s="1"/>
  <c r="R1629" i="1" s="1"/>
  <c r="K1629" i="1"/>
  <c r="M1629" i="1" l="1"/>
  <c r="O1629" i="1"/>
  <c r="U1629" i="1"/>
  <c r="V1629" i="1" s="1"/>
  <c r="X1629" i="1" s="1"/>
  <c r="S1629" i="1"/>
  <c r="T1629" i="1" s="1"/>
  <c r="W1629" i="1" l="1"/>
  <c r="N1629" i="1"/>
  <c r="G1630" i="1" s="1"/>
  <c r="H1630" i="1" s="1"/>
  <c r="I1630" i="1" l="1"/>
  <c r="J1630" i="1"/>
  <c r="K1630" i="1" l="1"/>
  <c r="L1630" i="1"/>
  <c r="P1630" i="1" s="1"/>
  <c r="Q1630" i="1" s="1"/>
  <c r="R1630" i="1" s="1"/>
  <c r="U1630" i="1" l="1"/>
  <c r="V1630" i="1" s="1"/>
  <c r="X1630" i="1" s="1"/>
  <c r="S1630" i="1"/>
  <c r="T1630" i="1" s="1"/>
  <c r="M1630" i="1"/>
  <c r="O1630" i="1"/>
  <c r="N1630" i="1" l="1"/>
  <c r="G1631" i="1" s="1"/>
  <c r="H1631" i="1" s="1"/>
  <c r="W1630" i="1"/>
  <c r="I1631" i="1" l="1"/>
  <c r="J1631" i="1"/>
  <c r="L1631" i="1" l="1"/>
  <c r="P1631" i="1" s="1"/>
  <c r="Q1631" i="1" s="1"/>
  <c r="R1631" i="1" s="1"/>
  <c r="K1631" i="1"/>
  <c r="M1631" i="1" l="1"/>
  <c r="O1631" i="1"/>
  <c r="U1631" i="1"/>
  <c r="V1631" i="1" s="1"/>
  <c r="X1631" i="1" s="1"/>
  <c r="S1631" i="1"/>
  <c r="T1631" i="1" s="1"/>
  <c r="W1631" i="1" l="1"/>
  <c r="N1631" i="1"/>
  <c r="G1632" i="1" s="1"/>
  <c r="H1632" i="1" s="1"/>
  <c r="I1632" i="1" l="1"/>
  <c r="J1632" i="1"/>
  <c r="K1632" i="1" l="1"/>
  <c r="L1632" i="1"/>
  <c r="P1632" i="1" s="1"/>
  <c r="Q1632" i="1" s="1"/>
  <c r="R1632" i="1" s="1"/>
  <c r="S1632" i="1" l="1"/>
  <c r="T1632" i="1" s="1"/>
  <c r="U1632" i="1"/>
  <c r="V1632" i="1" s="1"/>
  <c r="X1632" i="1" s="1"/>
  <c r="M1632" i="1"/>
  <c r="O1632" i="1"/>
  <c r="N1632" i="1" l="1"/>
  <c r="G1633" i="1" s="1"/>
  <c r="H1633" i="1" s="1"/>
  <c r="W1632" i="1"/>
  <c r="J1633" i="1" l="1"/>
  <c r="I1633" i="1"/>
  <c r="K1633" i="1" l="1"/>
  <c r="L1633" i="1"/>
  <c r="P1633" i="1" s="1"/>
  <c r="Q1633" i="1" s="1"/>
  <c r="R1633" i="1" s="1"/>
  <c r="U1633" i="1" l="1"/>
  <c r="V1633" i="1" s="1"/>
  <c r="X1633" i="1" s="1"/>
  <c r="S1633" i="1"/>
  <c r="T1633" i="1" s="1"/>
  <c r="M1633" i="1"/>
  <c r="O1633" i="1"/>
  <c r="N1633" i="1" l="1"/>
  <c r="G1634" i="1" s="1"/>
  <c r="H1634" i="1" s="1"/>
  <c r="W1633" i="1"/>
  <c r="I1634" i="1" l="1"/>
  <c r="J1634" i="1"/>
  <c r="L1634" i="1" l="1"/>
  <c r="P1634" i="1" s="1"/>
  <c r="Q1634" i="1" s="1"/>
  <c r="R1634" i="1" s="1"/>
  <c r="K1634" i="1"/>
  <c r="M1634" i="1" l="1"/>
  <c r="O1634" i="1"/>
  <c r="U1634" i="1"/>
  <c r="V1634" i="1" s="1"/>
  <c r="X1634" i="1" s="1"/>
  <c r="S1634" i="1"/>
  <c r="T1634" i="1" s="1"/>
  <c r="W1634" i="1" l="1"/>
  <c r="N1634" i="1"/>
  <c r="G1635" i="1" s="1"/>
  <c r="H1635" i="1" s="1"/>
  <c r="I1635" i="1" l="1"/>
  <c r="J1635" i="1"/>
  <c r="L1635" i="1" l="1"/>
  <c r="P1635" i="1" s="1"/>
  <c r="Q1635" i="1" s="1"/>
  <c r="R1635" i="1" s="1"/>
  <c r="K1635" i="1"/>
  <c r="M1635" i="1" l="1"/>
  <c r="O1635" i="1"/>
  <c r="U1635" i="1"/>
  <c r="V1635" i="1" s="1"/>
  <c r="X1635" i="1" s="1"/>
  <c r="S1635" i="1"/>
  <c r="T1635" i="1" s="1"/>
  <c r="W1635" i="1" l="1"/>
  <c r="N1635" i="1"/>
  <c r="G1636" i="1" s="1"/>
  <c r="H1636" i="1" s="1"/>
  <c r="J1636" i="1" l="1"/>
  <c r="I1636" i="1"/>
  <c r="L1636" i="1" l="1"/>
  <c r="P1636" i="1" s="1"/>
  <c r="Q1636" i="1" s="1"/>
  <c r="R1636" i="1" s="1"/>
  <c r="K1636" i="1"/>
  <c r="M1636" i="1" l="1"/>
  <c r="O1636" i="1"/>
  <c r="U1636" i="1"/>
  <c r="V1636" i="1" s="1"/>
  <c r="X1636" i="1" s="1"/>
  <c r="S1636" i="1"/>
  <c r="T1636" i="1" s="1"/>
  <c r="W1636" i="1" l="1"/>
  <c r="N1636" i="1"/>
  <c r="G1637" i="1" s="1"/>
  <c r="H1637" i="1" s="1"/>
  <c r="J1637" i="1" l="1"/>
  <c r="I1637" i="1"/>
  <c r="K1637" i="1" l="1"/>
  <c r="L1637" i="1"/>
  <c r="P1637" i="1" s="1"/>
  <c r="Q1637" i="1" l="1"/>
  <c r="R1637" i="1" s="1"/>
  <c r="M1637" i="1"/>
  <c r="O1637" i="1"/>
  <c r="N1637" i="1" l="1"/>
  <c r="G1638" i="1" s="1"/>
  <c r="H1638" i="1" s="1"/>
  <c r="S1637" i="1"/>
  <c r="T1637" i="1" s="1"/>
  <c r="U1637" i="1"/>
  <c r="V1637" i="1" s="1"/>
  <c r="X1637" i="1" s="1"/>
  <c r="I1638" i="1" l="1"/>
  <c r="J1638" i="1"/>
  <c r="W1637" i="1"/>
  <c r="K1638" i="1" l="1"/>
  <c r="L1638" i="1"/>
  <c r="P1638" i="1" s="1"/>
  <c r="Q1638" i="1" s="1"/>
  <c r="R1638" i="1" s="1"/>
  <c r="U1638" i="1" l="1"/>
  <c r="V1638" i="1" s="1"/>
  <c r="X1638" i="1" s="1"/>
  <c r="S1638" i="1"/>
  <c r="T1638" i="1" s="1"/>
  <c r="M1638" i="1"/>
  <c r="O1638" i="1"/>
  <c r="N1638" i="1" l="1"/>
  <c r="G1639" i="1" s="1"/>
  <c r="H1639" i="1" s="1"/>
  <c r="W1638" i="1"/>
  <c r="I1639" i="1" l="1"/>
  <c r="J1639" i="1"/>
  <c r="L1639" i="1" l="1"/>
  <c r="P1639" i="1" s="1"/>
  <c r="Q1639" i="1" s="1"/>
  <c r="R1639" i="1" s="1"/>
  <c r="K1639" i="1"/>
  <c r="M1639" i="1" l="1"/>
  <c r="O1639" i="1"/>
  <c r="U1639" i="1"/>
  <c r="V1639" i="1" s="1"/>
  <c r="X1639" i="1" s="1"/>
  <c r="S1639" i="1"/>
  <c r="T1639" i="1" s="1"/>
  <c r="W1639" i="1" l="1"/>
  <c r="N1639" i="1"/>
  <c r="G1640" i="1" s="1"/>
  <c r="H1640" i="1" s="1"/>
  <c r="I1640" i="1" l="1"/>
  <c r="J1640" i="1"/>
  <c r="K1640" i="1" l="1"/>
  <c r="L1640" i="1"/>
  <c r="P1640" i="1" s="1"/>
  <c r="Q1640" i="1" s="1"/>
  <c r="R1640" i="1" s="1"/>
  <c r="U1640" i="1" l="1"/>
  <c r="V1640" i="1" s="1"/>
  <c r="X1640" i="1" s="1"/>
  <c r="S1640" i="1"/>
  <c r="T1640" i="1" s="1"/>
  <c r="M1640" i="1"/>
  <c r="O1640" i="1"/>
  <c r="N1640" i="1" l="1"/>
  <c r="G1641" i="1" s="1"/>
  <c r="H1641" i="1" s="1"/>
  <c r="W1640" i="1"/>
  <c r="J1641" i="1" l="1"/>
  <c r="I1641" i="1"/>
  <c r="K1641" i="1" l="1"/>
  <c r="L1641" i="1"/>
  <c r="P1641" i="1" s="1"/>
  <c r="Q1641" i="1" s="1"/>
  <c r="R1641" i="1" s="1"/>
  <c r="S1641" i="1" l="1"/>
  <c r="T1641" i="1" s="1"/>
  <c r="U1641" i="1"/>
  <c r="V1641" i="1" s="1"/>
  <c r="X1641" i="1" s="1"/>
  <c r="M1641" i="1"/>
  <c r="O1641" i="1"/>
  <c r="N1641" i="1" l="1"/>
  <c r="G1642" i="1" s="1"/>
  <c r="H1642" i="1" s="1"/>
  <c r="W1641" i="1"/>
  <c r="I1642" i="1" l="1"/>
  <c r="J1642" i="1"/>
  <c r="K1642" i="1" l="1"/>
  <c r="L1642" i="1"/>
  <c r="P1642" i="1" s="1"/>
  <c r="Q1642" i="1" l="1"/>
  <c r="R1642" i="1" s="1"/>
  <c r="M1642" i="1"/>
  <c r="O1642" i="1"/>
  <c r="N1642" i="1" l="1"/>
  <c r="G1643" i="1" s="1"/>
  <c r="H1643" i="1" s="1"/>
  <c r="S1642" i="1"/>
  <c r="T1642" i="1" s="1"/>
  <c r="U1642" i="1"/>
  <c r="V1642" i="1" s="1"/>
  <c r="X1642" i="1" s="1"/>
  <c r="W1642" i="1" l="1"/>
  <c r="I1643" i="1"/>
  <c r="J1643" i="1"/>
  <c r="K1643" i="1" l="1"/>
  <c r="L1643" i="1"/>
  <c r="P1643" i="1" s="1"/>
  <c r="Q1643" i="1" s="1"/>
  <c r="R1643" i="1" s="1"/>
  <c r="S1643" i="1" l="1"/>
  <c r="T1643" i="1" s="1"/>
  <c r="U1643" i="1"/>
  <c r="V1643" i="1" s="1"/>
  <c r="X1643" i="1" s="1"/>
  <c r="M1643" i="1"/>
  <c r="O1643" i="1"/>
  <c r="N1643" i="1" l="1"/>
  <c r="G1644" i="1" s="1"/>
  <c r="H1644" i="1" s="1"/>
  <c r="W1643" i="1"/>
  <c r="J1644" i="1" l="1"/>
  <c r="I1644" i="1"/>
  <c r="L1644" i="1" l="1"/>
  <c r="P1644" i="1" s="1"/>
  <c r="K1644" i="1"/>
  <c r="M1644" i="1" l="1"/>
  <c r="O1644" i="1"/>
  <c r="Q1644" i="1"/>
  <c r="R1644" i="1" s="1"/>
  <c r="U1644" i="1" l="1"/>
  <c r="V1644" i="1" s="1"/>
  <c r="X1644" i="1" s="1"/>
  <c r="S1644" i="1"/>
  <c r="T1644" i="1" s="1"/>
  <c r="N1644" i="1"/>
  <c r="G1645" i="1" s="1"/>
  <c r="H1645" i="1" s="1"/>
  <c r="W1644" i="1" l="1"/>
  <c r="J1645" i="1"/>
  <c r="I1645" i="1"/>
  <c r="K1645" i="1" l="1"/>
  <c r="L1645" i="1"/>
  <c r="P1645" i="1" s="1"/>
  <c r="Q1645" i="1" l="1"/>
  <c r="R1645" i="1" s="1"/>
  <c r="M1645" i="1"/>
  <c r="O1645" i="1"/>
  <c r="N1645" i="1" l="1"/>
  <c r="G1646" i="1" s="1"/>
  <c r="H1646" i="1" s="1"/>
  <c r="U1645" i="1"/>
  <c r="V1645" i="1" s="1"/>
  <c r="X1645" i="1" s="1"/>
  <c r="S1645" i="1"/>
  <c r="T1645" i="1" s="1"/>
  <c r="I1646" i="1" l="1"/>
  <c r="J1646" i="1"/>
  <c r="W1645" i="1"/>
  <c r="K1646" i="1" l="1"/>
  <c r="L1646" i="1"/>
  <c r="P1646" i="1" s="1"/>
  <c r="Q1646" i="1" s="1"/>
  <c r="R1646" i="1" s="1"/>
  <c r="U1646" i="1" l="1"/>
  <c r="V1646" i="1" s="1"/>
  <c r="X1646" i="1" s="1"/>
  <c r="S1646" i="1"/>
  <c r="T1646" i="1" s="1"/>
  <c r="M1646" i="1"/>
  <c r="O1646" i="1"/>
  <c r="N1646" i="1" l="1"/>
  <c r="G1647" i="1" s="1"/>
  <c r="H1647" i="1" s="1"/>
  <c r="W1646" i="1"/>
  <c r="I1647" i="1" l="1"/>
  <c r="J1647" i="1"/>
  <c r="L1647" i="1" l="1"/>
  <c r="P1647" i="1" s="1"/>
  <c r="Q1647" i="1" s="1"/>
  <c r="R1647" i="1" s="1"/>
  <c r="K1647" i="1"/>
  <c r="M1647" i="1" l="1"/>
  <c r="O1647" i="1"/>
  <c r="U1647" i="1"/>
  <c r="V1647" i="1" s="1"/>
  <c r="X1647" i="1" s="1"/>
  <c r="S1647" i="1"/>
  <c r="T1647" i="1" s="1"/>
  <c r="W1647" i="1" l="1"/>
  <c r="N1647" i="1"/>
  <c r="G1648" i="1" s="1"/>
  <c r="H1648" i="1" s="1"/>
  <c r="I1648" i="1" l="1"/>
  <c r="J1648" i="1"/>
  <c r="K1648" i="1" l="1"/>
  <c r="L1648" i="1"/>
  <c r="P1648" i="1" s="1"/>
  <c r="Q1648" i="1" s="1"/>
  <c r="R1648" i="1" s="1"/>
  <c r="S1648" i="1" l="1"/>
  <c r="T1648" i="1" s="1"/>
  <c r="U1648" i="1"/>
  <c r="V1648" i="1" s="1"/>
  <c r="X1648" i="1" s="1"/>
  <c r="M1648" i="1"/>
  <c r="O1648" i="1"/>
  <c r="N1648" i="1" l="1"/>
  <c r="G1649" i="1" s="1"/>
  <c r="H1649" i="1" s="1"/>
  <c r="W1648" i="1"/>
  <c r="J1649" i="1" l="1"/>
  <c r="I1649" i="1"/>
  <c r="K1649" i="1" l="1"/>
  <c r="L1649" i="1"/>
  <c r="P1649" i="1" s="1"/>
  <c r="Q1649" i="1" s="1"/>
  <c r="R1649" i="1" s="1"/>
  <c r="U1649" i="1" l="1"/>
  <c r="V1649" i="1" s="1"/>
  <c r="X1649" i="1" s="1"/>
  <c r="S1649" i="1"/>
  <c r="T1649" i="1" s="1"/>
  <c r="M1649" i="1"/>
  <c r="O1649" i="1"/>
  <c r="N1649" i="1" l="1"/>
  <c r="G1650" i="1" s="1"/>
  <c r="H1650" i="1" s="1"/>
  <c r="W1649" i="1"/>
  <c r="I1650" i="1" l="1"/>
  <c r="J1650" i="1"/>
  <c r="K1650" i="1" l="1"/>
  <c r="L1650" i="1"/>
  <c r="P1650" i="1" s="1"/>
  <c r="Q1650" i="1" s="1"/>
  <c r="R1650" i="1" s="1"/>
  <c r="S1650" i="1" l="1"/>
  <c r="T1650" i="1" s="1"/>
  <c r="U1650" i="1"/>
  <c r="V1650" i="1" s="1"/>
  <c r="X1650" i="1" s="1"/>
  <c r="M1650" i="1"/>
  <c r="O1650" i="1"/>
  <c r="N1650" i="1" l="1"/>
  <c r="G1651" i="1" s="1"/>
  <c r="H1651" i="1" s="1"/>
  <c r="W1650" i="1"/>
  <c r="J1651" i="1" l="1"/>
  <c r="I1651" i="1"/>
  <c r="K1651" i="1" l="1"/>
  <c r="L1651" i="1"/>
  <c r="P1651" i="1" s="1"/>
  <c r="Q1651" i="1" l="1"/>
  <c r="R1651" i="1" s="1"/>
  <c r="M1651" i="1"/>
  <c r="O1651" i="1"/>
  <c r="N1651" i="1" l="1"/>
  <c r="G1652" i="1" s="1"/>
  <c r="H1652" i="1" s="1"/>
  <c r="U1651" i="1"/>
  <c r="V1651" i="1" s="1"/>
  <c r="X1651" i="1" s="1"/>
  <c r="S1651" i="1"/>
  <c r="T1651" i="1" s="1"/>
  <c r="I1652" i="1" l="1"/>
  <c r="J1652" i="1"/>
  <c r="W1651" i="1"/>
  <c r="K1652" i="1" l="1"/>
  <c r="L1652" i="1"/>
  <c r="P1652" i="1" s="1"/>
  <c r="Q1652" i="1" s="1"/>
  <c r="R1652" i="1" s="1"/>
  <c r="U1652" i="1" l="1"/>
  <c r="V1652" i="1" s="1"/>
  <c r="X1652" i="1" s="1"/>
  <c r="S1652" i="1"/>
  <c r="T1652" i="1" s="1"/>
  <c r="M1652" i="1"/>
  <c r="O1652" i="1"/>
  <c r="N1652" i="1" l="1"/>
  <c r="G1653" i="1" s="1"/>
  <c r="H1653" i="1" s="1"/>
  <c r="W1652" i="1"/>
  <c r="I1653" i="1" l="1"/>
  <c r="J1653" i="1"/>
  <c r="K1653" i="1" l="1"/>
  <c r="L1653" i="1"/>
  <c r="P1653" i="1" s="1"/>
  <c r="Q1653" i="1" s="1"/>
  <c r="R1653" i="1" s="1"/>
  <c r="S1653" i="1" l="1"/>
  <c r="T1653" i="1" s="1"/>
  <c r="U1653" i="1"/>
  <c r="V1653" i="1" s="1"/>
  <c r="X1653" i="1" s="1"/>
  <c r="M1653" i="1"/>
  <c r="O1653" i="1"/>
  <c r="N1653" i="1" l="1"/>
  <c r="G1654" i="1" s="1"/>
  <c r="H1654" i="1" s="1"/>
  <c r="W1653" i="1"/>
  <c r="I1654" i="1" l="1"/>
  <c r="J1654" i="1"/>
  <c r="K1654" i="1" l="1"/>
  <c r="L1654" i="1"/>
  <c r="P1654" i="1" s="1"/>
  <c r="Q1654" i="1" s="1"/>
  <c r="R1654" i="1" s="1"/>
  <c r="U1654" i="1" l="1"/>
  <c r="V1654" i="1" s="1"/>
  <c r="X1654" i="1" s="1"/>
  <c r="S1654" i="1"/>
  <c r="T1654" i="1" s="1"/>
  <c r="M1654" i="1"/>
  <c r="O1654" i="1"/>
  <c r="N1654" i="1" l="1"/>
  <c r="G1655" i="1" s="1"/>
  <c r="H1655" i="1" s="1"/>
  <c r="W1654" i="1"/>
  <c r="J1655" i="1" l="1"/>
  <c r="I1655" i="1"/>
  <c r="L1655" i="1" l="1"/>
  <c r="P1655" i="1" s="1"/>
  <c r="Q1655" i="1" s="1"/>
  <c r="R1655" i="1" s="1"/>
  <c r="K1655" i="1"/>
  <c r="M1655" i="1" l="1"/>
  <c r="O1655" i="1"/>
  <c r="S1655" i="1"/>
  <c r="T1655" i="1" s="1"/>
  <c r="U1655" i="1"/>
  <c r="V1655" i="1" s="1"/>
  <c r="X1655" i="1" s="1"/>
  <c r="W1655" i="1" l="1"/>
  <c r="N1655" i="1"/>
  <c r="G1656" i="1" s="1"/>
  <c r="H1656" i="1" s="1"/>
  <c r="J1656" i="1" l="1"/>
  <c r="I1656" i="1"/>
  <c r="K1656" i="1" l="1"/>
  <c r="L1656" i="1"/>
  <c r="P1656" i="1" s="1"/>
  <c r="Q1656" i="1" s="1"/>
  <c r="R1656" i="1" s="1"/>
  <c r="U1656" i="1" l="1"/>
  <c r="V1656" i="1" s="1"/>
  <c r="X1656" i="1" s="1"/>
  <c r="S1656" i="1"/>
  <c r="T1656" i="1" s="1"/>
  <c r="M1656" i="1"/>
  <c r="O1656" i="1"/>
  <c r="N1656" i="1" l="1"/>
  <c r="G1657" i="1" s="1"/>
  <c r="H1657" i="1" s="1"/>
  <c r="W1656" i="1"/>
  <c r="I1657" i="1" l="1"/>
  <c r="J1657" i="1"/>
  <c r="L1657" i="1" l="1"/>
  <c r="P1657" i="1" s="1"/>
  <c r="Q1657" i="1" s="1"/>
  <c r="R1657" i="1" s="1"/>
  <c r="K1657" i="1"/>
  <c r="M1657" i="1" l="1"/>
  <c r="O1657" i="1"/>
  <c r="S1657" i="1"/>
  <c r="T1657" i="1" s="1"/>
  <c r="U1657" i="1"/>
  <c r="V1657" i="1" s="1"/>
  <c r="X1657" i="1" s="1"/>
  <c r="W1657" i="1" l="1"/>
  <c r="N1657" i="1"/>
  <c r="G1658" i="1" s="1"/>
  <c r="H1658" i="1" s="1"/>
  <c r="I1658" i="1" l="1"/>
  <c r="J1658" i="1"/>
  <c r="L1658" i="1" l="1"/>
  <c r="P1658" i="1" s="1"/>
  <c r="Q1658" i="1" s="1"/>
  <c r="R1658" i="1" s="1"/>
  <c r="K1658" i="1"/>
  <c r="M1658" i="1" l="1"/>
  <c r="O1658" i="1"/>
  <c r="U1658" i="1"/>
  <c r="V1658" i="1" s="1"/>
  <c r="X1658" i="1" s="1"/>
  <c r="S1658" i="1"/>
  <c r="T1658" i="1" s="1"/>
  <c r="W1658" i="1" l="1"/>
  <c r="N1658" i="1"/>
  <c r="G1659" i="1" s="1"/>
  <c r="H1659" i="1" s="1"/>
  <c r="I1659" i="1" l="1"/>
  <c r="J1659" i="1"/>
  <c r="K1659" i="1" l="1"/>
  <c r="L1659" i="1"/>
  <c r="P1659" i="1" s="1"/>
  <c r="Q1659" i="1" l="1"/>
  <c r="R1659" i="1" s="1"/>
  <c r="M1659" i="1"/>
  <c r="O1659" i="1"/>
  <c r="N1659" i="1" l="1"/>
  <c r="G1660" i="1" s="1"/>
  <c r="H1660" i="1" s="1"/>
  <c r="U1659" i="1"/>
  <c r="V1659" i="1" s="1"/>
  <c r="X1659" i="1" s="1"/>
  <c r="S1659" i="1"/>
  <c r="T1659" i="1" s="1"/>
  <c r="J1660" i="1" l="1"/>
  <c r="I1660" i="1"/>
  <c r="W1659" i="1"/>
  <c r="L1660" i="1" l="1"/>
  <c r="P1660" i="1" s="1"/>
  <c r="K1660" i="1"/>
  <c r="M1660" i="1" l="1"/>
  <c r="O1660" i="1"/>
  <c r="Q1660" i="1"/>
  <c r="R1660" i="1" s="1"/>
  <c r="U1660" i="1" l="1"/>
  <c r="V1660" i="1" s="1"/>
  <c r="X1660" i="1" s="1"/>
  <c r="S1660" i="1"/>
  <c r="T1660" i="1" s="1"/>
  <c r="N1660" i="1"/>
  <c r="G1661" i="1" s="1"/>
  <c r="H1661" i="1" s="1"/>
  <c r="W1660" i="1" l="1"/>
  <c r="J1661" i="1"/>
  <c r="I1661" i="1"/>
  <c r="L1661" i="1" l="1"/>
  <c r="P1661" i="1" s="1"/>
  <c r="Q1661" i="1" s="1"/>
  <c r="R1661" i="1" s="1"/>
  <c r="K1661" i="1"/>
  <c r="M1661" i="1" l="1"/>
  <c r="O1661" i="1"/>
  <c r="S1661" i="1"/>
  <c r="T1661" i="1" s="1"/>
  <c r="U1661" i="1"/>
  <c r="V1661" i="1" s="1"/>
  <c r="X1661" i="1" s="1"/>
  <c r="W1661" i="1" l="1"/>
  <c r="N1661" i="1"/>
  <c r="G1662" i="1" s="1"/>
  <c r="H1662" i="1" s="1"/>
  <c r="J1662" i="1" l="1"/>
  <c r="I1662" i="1"/>
  <c r="K1662" i="1" l="1"/>
  <c r="L1662" i="1"/>
  <c r="P1662" i="1" s="1"/>
  <c r="Q1662" i="1" l="1"/>
  <c r="R1662" i="1" s="1"/>
  <c r="M1662" i="1"/>
  <c r="O1662" i="1"/>
  <c r="N1662" i="1" l="1"/>
  <c r="G1663" i="1" s="1"/>
  <c r="H1663" i="1" s="1"/>
  <c r="U1662" i="1"/>
  <c r="V1662" i="1" s="1"/>
  <c r="X1662" i="1" s="1"/>
  <c r="S1662" i="1"/>
  <c r="T1662" i="1" s="1"/>
  <c r="I1663" i="1" l="1"/>
  <c r="J1663" i="1"/>
  <c r="W1662" i="1"/>
  <c r="L1663" i="1" l="1"/>
  <c r="P1663" i="1" s="1"/>
  <c r="Q1663" i="1" s="1"/>
  <c r="R1663" i="1" s="1"/>
  <c r="K1663" i="1"/>
  <c r="M1663" i="1" l="1"/>
  <c r="O1663" i="1"/>
  <c r="S1663" i="1"/>
  <c r="T1663" i="1" s="1"/>
  <c r="U1663" i="1"/>
  <c r="V1663" i="1" s="1"/>
  <c r="X1663" i="1" s="1"/>
  <c r="W1663" i="1" l="1"/>
  <c r="N1663" i="1"/>
  <c r="G1664" i="1" s="1"/>
  <c r="H1664" i="1" s="1"/>
  <c r="J1664" i="1" l="1"/>
  <c r="I1664" i="1"/>
  <c r="L1664" i="1" l="1"/>
  <c r="P1664" i="1" s="1"/>
  <c r="Q1664" i="1" s="1"/>
  <c r="R1664" i="1" s="1"/>
  <c r="K1664" i="1"/>
  <c r="M1664" i="1" l="1"/>
  <c r="O1664" i="1"/>
  <c r="U1664" i="1"/>
  <c r="V1664" i="1" s="1"/>
  <c r="X1664" i="1" s="1"/>
  <c r="S1664" i="1"/>
  <c r="T1664" i="1" s="1"/>
  <c r="W1664" i="1" l="1"/>
  <c r="N1664" i="1"/>
  <c r="G1665" i="1" s="1"/>
  <c r="H1665" i="1" s="1"/>
  <c r="I1665" i="1" l="1"/>
  <c r="J1665" i="1"/>
  <c r="L1665" i="1" l="1"/>
  <c r="P1665" i="1" s="1"/>
  <c r="Q1665" i="1" s="1"/>
  <c r="R1665" i="1" s="1"/>
  <c r="K1665" i="1"/>
  <c r="M1665" i="1" l="1"/>
  <c r="O1665" i="1"/>
  <c r="S1665" i="1"/>
  <c r="T1665" i="1" s="1"/>
  <c r="U1665" i="1"/>
  <c r="V1665" i="1" s="1"/>
  <c r="X1665" i="1" s="1"/>
  <c r="W1665" i="1" l="1"/>
  <c r="N1665" i="1"/>
  <c r="G1666" i="1" s="1"/>
  <c r="H1666" i="1" s="1"/>
  <c r="I1666" i="1" l="1"/>
  <c r="J1666" i="1"/>
  <c r="K1666" i="1" l="1"/>
  <c r="L1666" i="1"/>
  <c r="P1666" i="1" s="1"/>
  <c r="Q1666" i="1" s="1"/>
  <c r="R1666" i="1" s="1"/>
  <c r="S1666" i="1" l="1"/>
  <c r="T1666" i="1" s="1"/>
  <c r="U1666" i="1"/>
  <c r="V1666" i="1" s="1"/>
  <c r="X1666" i="1" s="1"/>
  <c r="M1666" i="1"/>
  <c r="O1666" i="1"/>
  <c r="N1666" i="1" l="1"/>
  <c r="G1667" i="1" s="1"/>
  <c r="H1667" i="1" s="1"/>
  <c r="W1666" i="1"/>
  <c r="I1667" i="1" l="1"/>
  <c r="J1667" i="1"/>
  <c r="K1667" i="1" l="1"/>
  <c r="L1667" i="1"/>
  <c r="P1667" i="1" s="1"/>
  <c r="Q1667" i="1" s="1"/>
  <c r="R1667" i="1" s="1"/>
  <c r="U1667" i="1" l="1"/>
  <c r="V1667" i="1" s="1"/>
  <c r="X1667" i="1" s="1"/>
  <c r="S1667" i="1"/>
  <c r="T1667" i="1" s="1"/>
  <c r="M1667" i="1"/>
  <c r="O1667" i="1"/>
  <c r="N1667" i="1" l="1"/>
  <c r="G1668" i="1" s="1"/>
  <c r="H1668" i="1" s="1"/>
  <c r="W1667" i="1"/>
  <c r="J1668" i="1" l="1"/>
  <c r="I1668" i="1"/>
  <c r="K1668" i="1" l="1"/>
  <c r="L1668" i="1"/>
  <c r="P1668" i="1" s="1"/>
  <c r="Q1668" i="1" s="1"/>
  <c r="R1668" i="1" s="1"/>
  <c r="U1668" i="1" l="1"/>
  <c r="V1668" i="1" s="1"/>
  <c r="X1668" i="1" s="1"/>
  <c r="S1668" i="1"/>
  <c r="T1668" i="1" s="1"/>
  <c r="M1668" i="1"/>
  <c r="O1668" i="1"/>
  <c r="N1668" i="1" l="1"/>
  <c r="G1669" i="1" s="1"/>
  <c r="H1669" i="1" s="1"/>
  <c r="W1668" i="1"/>
  <c r="J1669" i="1" l="1"/>
  <c r="I1669" i="1"/>
  <c r="K1669" i="1" l="1"/>
  <c r="L1669" i="1"/>
  <c r="P1669" i="1" s="1"/>
  <c r="Q1669" i="1" s="1"/>
  <c r="R1669" i="1" s="1"/>
  <c r="S1669" i="1" l="1"/>
  <c r="T1669" i="1" s="1"/>
  <c r="U1669" i="1"/>
  <c r="V1669" i="1" s="1"/>
  <c r="X1669" i="1" s="1"/>
  <c r="M1669" i="1"/>
  <c r="O1669" i="1"/>
  <c r="N1669" i="1" l="1"/>
  <c r="G1670" i="1" s="1"/>
  <c r="H1670" i="1" s="1"/>
  <c r="W1669" i="1"/>
  <c r="I1670" i="1" l="1"/>
  <c r="J1670" i="1"/>
  <c r="K1670" i="1" l="1"/>
  <c r="L1670" i="1"/>
  <c r="P1670" i="1" s="1"/>
  <c r="Q1670" i="1" s="1"/>
  <c r="R1670" i="1" s="1"/>
  <c r="U1670" i="1" l="1"/>
  <c r="V1670" i="1" s="1"/>
  <c r="X1670" i="1" s="1"/>
  <c r="S1670" i="1"/>
  <c r="T1670" i="1" s="1"/>
  <c r="M1670" i="1"/>
  <c r="O1670" i="1"/>
  <c r="N1670" i="1" l="1"/>
  <c r="G1671" i="1" s="1"/>
  <c r="H1671" i="1" s="1"/>
  <c r="W1670" i="1"/>
  <c r="I1671" i="1" l="1"/>
  <c r="J1671" i="1"/>
  <c r="K1671" i="1" l="1"/>
  <c r="L1671" i="1"/>
  <c r="P1671" i="1" s="1"/>
  <c r="Q1671" i="1" s="1"/>
  <c r="R1671" i="1" s="1"/>
  <c r="U1671" i="1" l="1"/>
  <c r="V1671" i="1" s="1"/>
  <c r="X1671" i="1" s="1"/>
  <c r="S1671" i="1"/>
  <c r="T1671" i="1" s="1"/>
  <c r="M1671" i="1"/>
  <c r="O1671" i="1"/>
  <c r="N1671" i="1" l="1"/>
  <c r="G1672" i="1" s="1"/>
  <c r="H1672" i="1" s="1"/>
  <c r="W1671" i="1"/>
  <c r="J1672" i="1" l="1"/>
  <c r="I1672" i="1"/>
  <c r="L1672" i="1" l="1"/>
  <c r="P1672" i="1" s="1"/>
  <c r="Q1672" i="1" s="1"/>
  <c r="R1672" i="1" s="1"/>
  <c r="K1672" i="1"/>
  <c r="M1672" i="1" l="1"/>
  <c r="O1672" i="1"/>
  <c r="U1672" i="1"/>
  <c r="V1672" i="1" s="1"/>
  <c r="X1672" i="1" s="1"/>
  <c r="S1672" i="1"/>
  <c r="T1672" i="1" s="1"/>
  <c r="W1672" i="1" l="1"/>
  <c r="N1672" i="1"/>
  <c r="G1673" i="1" s="1"/>
  <c r="H1673" i="1" s="1"/>
  <c r="I1673" i="1" l="1"/>
  <c r="J1673" i="1"/>
  <c r="L1673" i="1" l="1"/>
  <c r="P1673" i="1" s="1"/>
  <c r="Q1673" i="1" s="1"/>
  <c r="R1673" i="1" s="1"/>
  <c r="K1673" i="1"/>
  <c r="M1673" i="1" l="1"/>
  <c r="O1673" i="1"/>
  <c r="U1673" i="1"/>
  <c r="V1673" i="1" s="1"/>
  <c r="X1673" i="1" s="1"/>
  <c r="S1673" i="1"/>
  <c r="T1673" i="1" s="1"/>
  <c r="W1673" i="1" l="1"/>
  <c r="N1673" i="1"/>
  <c r="G1674" i="1" s="1"/>
  <c r="H1674" i="1" s="1"/>
  <c r="I1674" i="1" l="1"/>
  <c r="J1674" i="1"/>
  <c r="K1674" i="1" l="1"/>
  <c r="L1674" i="1"/>
  <c r="P1674" i="1" s="1"/>
  <c r="Q1674" i="1" s="1"/>
  <c r="R1674" i="1" s="1"/>
  <c r="U1674" i="1" l="1"/>
  <c r="V1674" i="1" s="1"/>
  <c r="X1674" i="1" s="1"/>
  <c r="S1674" i="1"/>
  <c r="T1674" i="1" s="1"/>
  <c r="M1674" i="1"/>
  <c r="O1674" i="1"/>
  <c r="N1674" i="1" l="1"/>
  <c r="G1675" i="1" s="1"/>
  <c r="H1675" i="1" s="1"/>
  <c r="W1674" i="1"/>
  <c r="J1675" i="1" l="1"/>
  <c r="I1675" i="1"/>
  <c r="K1675" i="1" l="1"/>
  <c r="L1675" i="1"/>
  <c r="P1675" i="1" s="1"/>
  <c r="Q1675" i="1" s="1"/>
  <c r="R1675" i="1" s="1"/>
  <c r="U1675" i="1" l="1"/>
  <c r="V1675" i="1" s="1"/>
  <c r="X1675" i="1" s="1"/>
  <c r="S1675" i="1"/>
  <c r="T1675" i="1" s="1"/>
  <c r="M1675" i="1"/>
  <c r="O1675" i="1"/>
  <c r="N1675" i="1" l="1"/>
  <c r="G1676" i="1" s="1"/>
  <c r="H1676" i="1" s="1"/>
  <c r="W1675" i="1"/>
  <c r="I1676" i="1" l="1"/>
  <c r="J1676" i="1"/>
  <c r="L1676" i="1" l="1"/>
  <c r="P1676" i="1" s="1"/>
  <c r="K1676" i="1"/>
  <c r="M1676" i="1" l="1"/>
  <c r="O1676" i="1"/>
  <c r="Q1676" i="1"/>
  <c r="R1676" i="1" s="1"/>
  <c r="U1676" i="1" l="1"/>
  <c r="V1676" i="1" s="1"/>
  <c r="X1676" i="1" s="1"/>
  <c r="S1676" i="1"/>
  <c r="T1676" i="1" s="1"/>
  <c r="N1676" i="1"/>
  <c r="G1677" i="1" s="1"/>
  <c r="H1677" i="1" s="1"/>
  <c r="W1676" i="1" l="1"/>
  <c r="J1677" i="1"/>
  <c r="I1677" i="1"/>
  <c r="K1677" i="1" l="1"/>
  <c r="L1677" i="1"/>
  <c r="P1677" i="1" s="1"/>
  <c r="Q1677" i="1" l="1"/>
  <c r="R1677" i="1" s="1"/>
  <c r="M1677" i="1"/>
  <c r="O1677" i="1"/>
  <c r="N1677" i="1" l="1"/>
  <c r="G1678" i="1" s="1"/>
  <c r="H1678" i="1" s="1"/>
  <c r="U1677" i="1"/>
  <c r="V1677" i="1" s="1"/>
  <c r="X1677" i="1" s="1"/>
  <c r="S1677" i="1"/>
  <c r="T1677" i="1" s="1"/>
  <c r="I1678" i="1" l="1"/>
  <c r="J1678" i="1"/>
  <c r="W1677" i="1"/>
  <c r="K1678" i="1" l="1"/>
  <c r="L1678" i="1"/>
  <c r="P1678" i="1" s="1"/>
  <c r="Q1678" i="1" s="1"/>
  <c r="R1678" i="1" s="1"/>
  <c r="S1678" i="1" l="1"/>
  <c r="T1678" i="1" s="1"/>
  <c r="U1678" i="1"/>
  <c r="V1678" i="1" s="1"/>
  <c r="X1678" i="1" s="1"/>
  <c r="M1678" i="1"/>
  <c r="O1678" i="1"/>
  <c r="N1678" i="1" l="1"/>
  <c r="G1679" i="1" s="1"/>
  <c r="H1679" i="1" s="1"/>
  <c r="W1678" i="1"/>
  <c r="J1679" i="1" l="1"/>
  <c r="I1679" i="1"/>
  <c r="L1679" i="1" l="1"/>
  <c r="P1679" i="1" s="1"/>
  <c r="K1679" i="1"/>
  <c r="M1679" i="1" l="1"/>
  <c r="O1679" i="1"/>
  <c r="Q1679" i="1"/>
  <c r="R1679" i="1" s="1"/>
  <c r="U1679" i="1" l="1"/>
  <c r="V1679" i="1" s="1"/>
  <c r="X1679" i="1" s="1"/>
  <c r="S1679" i="1"/>
  <c r="T1679" i="1" s="1"/>
  <c r="N1679" i="1"/>
  <c r="G1680" i="1" s="1"/>
  <c r="H1680" i="1" s="1"/>
  <c r="W1679" i="1" l="1"/>
  <c r="J1680" i="1"/>
  <c r="I1680" i="1"/>
  <c r="K1680" i="1" l="1"/>
  <c r="L1680" i="1"/>
  <c r="P1680" i="1" s="1"/>
  <c r="Q1680" i="1" s="1"/>
  <c r="R1680" i="1" s="1"/>
  <c r="U1680" i="1" l="1"/>
  <c r="V1680" i="1" s="1"/>
  <c r="X1680" i="1" s="1"/>
  <c r="S1680" i="1"/>
  <c r="T1680" i="1" s="1"/>
  <c r="M1680" i="1"/>
  <c r="O1680" i="1"/>
  <c r="N1680" i="1" l="1"/>
  <c r="G1681" i="1" s="1"/>
  <c r="H1681" i="1" s="1"/>
  <c r="W1680" i="1"/>
  <c r="I1681" i="1" l="1"/>
  <c r="J1681" i="1"/>
  <c r="L1681" i="1" l="1"/>
  <c r="P1681" i="1" s="1"/>
  <c r="Q1681" i="1" s="1"/>
  <c r="R1681" i="1" s="1"/>
  <c r="K1681" i="1"/>
  <c r="M1681" i="1" l="1"/>
  <c r="O1681" i="1"/>
  <c r="S1681" i="1"/>
  <c r="T1681" i="1" s="1"/>
  <c r="U1681" i="1"/>
  <c r="V1681" i="1" s="1"/>
  <c r="X1681" i="1" s="1"/>
  <c r="W1681" i="1" l="1"/>
  <c r="N1681" i="1"/>
  <c r="G1682" i="1" s="1"/>
  <c r="H1682" i="1" s="1"/>
  <c r="I1682" i="1" l="1"/>
  <c r="J1682" i="1"/>
  <c r="L1682" i="1" l="1"/>
  <c r="P1682" i="1" s="1"/>
  <c r="Q1682" i="1" s="1"/>
  <c r="R1682" i="1" s="1"/>
  <c r="K1682" i="1"/>
  <c r="M1682" i="1" l="1"/>
  <c r="O1682" i="1"/>
  <c r="S1682" i="1"/>
  <c r="T1682" i="1" s="1"/>
  <c r="U1682" i="1"/>
  <c r="V1682" i="1" s="1"/>
  <c r="X1682" i="1" s="1"/>
  <c r="W1682" i="1" l="1"/>
  <c r="N1682" i="1"/>
  <c r="G1683" i="1" s="1"/>
  <c r="H1683" i="1" s="1"/>
  <c r="I1683" i="1" l="1"/>
  <c r="J1683" i="1"/>
  <c r="L1683" i="1" l="1"/>
  <c r="P1683" i="1" s="1"/>
  <c r="Q1683" i="1" s="1"/>
  <c r="R1683" i="1" s="1"/>
  <c r="K1683" i="1"/>
  <c r="M1683" i="1" l="1"/>
  <c r="O1683" i="1"/>
  <c r="S1683" i="1"/>
  <c r="T1683" i="1" s="1"/>
  <c r="U1683" i="1"/>
  <c r="V1683" i="1" s="1"/>
  <c r="X1683" i="1" s="1"/>
  <c r="W1683" i="1" l="1"/>
  <c r="N1683" i="1"/>
  <c r="G1684" i="1" s="1"/>
  <c r="H1684" i="1" s="1"/>
  <c r="J1684" i="1" l="1"/>
  <c r="I1684" i="1"/>
  <c r="K1684" i="1" l="1"/>
  <c r="L1684" i="1"/>
  <c r="P1684" i="1" s="1"/>
  <c r="Q1684" i="1" s="1"/>
  <c r="R1684" i="1" s="1"/>
  <c r="U1684" i="1" l="1"/>
  <c r="V1684" i="1" s="1"/>
  <c r="X1684" i="1" s="1"/>
  <c r="S1684" i="1"/>
  <c r="T1684" i="1" s="1"/>
  <c r="M1684" i="1"/>
  <c r="O1684" i="1"/>
  <c r="N1684" i="1" l="1"/>
  <c r="G1685" i="1" s="1"/>
  <c r="H1685" i="1" s="1"/>
  <c r="W1684" i="1"/>
  <c r="I1685" i="1" l="1"/>
  <c r="J1685" i="1"/>
  <c r="K1685" i="1" l="1"/>
  <c r="L1685" i="1"/>
  <c r="P1685" i="1" s="1"/>
  <c r="Q1685" i="1" s="1"/>
  <c r="R1685" i="1" s="1"/>
  <c r="S1685" i="1" l="1"/>
  <c r="T1685" i="1" s="1"/>
  <c r="U1685" i="1"/>
  <c r="V1685" i="1" s="1"/>
  <c r="X1685" i="1" s="1"/>
  <c r="M1685" i="1"/>
  <c r="O1685" i="1"/>
  <c r="N1685" i="1" l="1"/>
  <c r="G1686" i="1" s="1"/>
  <c r="H1686" i="1" s="1"/>
  <c r="W1685" i="1"/>
  <c r="J1686" i="1" l="1"/>
  <c r="I1686" i="1"/>
  <c r="L1686" i="1" l="1"/>
  <c r="P1686" i="1" s="1"/>
  <c r="Q1686" i="1" s="1"/>
  <c r="R1686" i="1" s="1"/>
  <c r="K1686" i="1"/>
  <c r="M1686" i="1" l="1"/>
  <c r="O1686" i="1"/>
  <c r="S1686" i="1"/>
  <c r="T1686" i="1" s="1"/>
  <c r="U1686" i="1"/>
  <c r="V1686" i="1" s="1"/>
  <c r="X1686" i="1" s="1"/>
  <c r="W1686" i="1" l="1"/>
  <c r="N1686" i="1"/>
  <c r="G1687" i="1" s="1"/>
  <c r="H1687" i="1" s="1"/>
  <c r="J1687" i="1" l="1"/>
  <c r="I1687" i="1"/>
  <c r="L1687" i="1" l="1"/>
  <c r="P1687" i="1" s="1"/>
  <c r="Q1687" i="1" s="1"/>
  <c r="R1687" i="1" s="1"/>
  <c r="K1687" i="1"/>
  <c r="M1687" i="1" l="1"/>
  <c r="O1687" i="1"/>
  <c r="U1687" i="1"/>
  <c r="V1687" i="1" s="1"/>
  <c r="X1687" i="1" s="1"/>
  <c r="S1687" i="1"/>
  <c r="T1687" i="1" s="1"/>
  <c r="W1687" i="1" l="1"/>
  <c r="N1687" i="1"/>
  <c r="G1688" i="1" s="1"/>
  <c r="H1688" i="1" s="1"/>
  <c r="I1688" i="1" l="1"/>
  <c r="J1688" i="1"/>
  <c r="K1688" i="1" l="1"/>
  <c r="L1688" i="1"/>
  <c r="P1688" i="1" s="1"/>
  <c r="Q1688" i="1" s="1"/>
  <c r="R1688" i="1" s="1"/>
  <c r="S1688" i="1" l="1"/>
  <c r="T1688" i="1" s="1"/>
  <c r="U1688" i="1"/>
  <c r="V1688" i="1" s="1"/>
  <c r="X1688" i="1" s="1"/>
  <c r="M1688" i="1"/>
  <c r="O1688" i="1"/>
  <c r="N1688" i="1" l="1"/>
  <c r="G1689" i="1" s="1"/>
  <c r="H1689" i="1" s="1"/>
  <c r="W1688" i="1"/>
  <c r="J1689" i="1" l="1"/>
  <c r="I1689" i="1"/>
  <c r="K1689" i="1" l="1"/>
  <c r="L1689" i="1"/>
  <c r="P1689" i="1" s="1"/>
  <c r="Q1689" i="1" s="1"/>
  <c r="R1689" i="1" s="1"/>
  <c r="S1689" i="1" l="1"/>
  <c r="T1689" i="1" s="1"/>
  <c r="U1689" i="1"/>
  <c r="V1689" i="1" s="1"/>
  <c r="X1689" i="1" s="1"/>
  <c r="M1689" i="1"/>
  <c r="O1689" i="1"/>
  <c r="N1689" i="1" l="1"/>
  <c r="G1690" i="1" s="1"/>
  <c r="H1690" i="1" s="1"/>
  <c r="W1689" i="1"/>
  <c r="J1690" i="1" l="1"/>
  <c r="I1690" i="1"/>
  <c r="K1690" i="1" l="1"/>
  <c r="L1690" i="1"/>
  <c r="P1690" i="1" s="1"/>
  <c r="Q1690" i="1" s="1"/>
  <c r="R1690" i="1" s="1"/>
  <c r="S1690" i="1" l="1"/>
  <c r="T1690" i="1" s="1"/>
  <c r="U1690" i="1"/>
  <c r="V1690" i="1" s="1"/>
  <c r="X1690" i="1" s="1"/>
  <c r="M1690" i="1"/>
  <c r="O1690" i="1"/>
  <c r="N1690" i="1" l="1"/>
  <c r="G1691" i="1" s="1"/>
  <c r="H1691" i="1" s="1"/>
  <c r="W1690" i="1"/>
  <c r="I1691" i="1" l="1"/>
  <c r="J1691" i="1"/>
  <c r="L1691" i="1" l="1"/>
  <c r="P1691" i="1" s="1"/>
  <c r="Q1691" i="1" s="1"/>
  <c r="R1691" i="1" s="1"/>
  <c r="K1691" i="1"/>
  <c r="M1691" i="1" l="1"/>
  <c r="O1691" i="1"/>
  <c r="U1691" i="1"/>
  <c r="V1691" i="1" s="1"/>
  <c r="X1691" i="1" s="1"/>
  <c r="S1691" i="1"/>
  <c r="T1691" i="1" s="1"/>
  <c r="W1691" i="1" l="1"/>
  <c r="N1691" i="1"/>
  <c r="G1692" i="1" s="1"/>
  <c r="H1692" i="1" s="1"/>
  <c r="J1692" i="1" l="1"/>
  <c r="I1692" i="1"/>
  <c r="L1692" i="1" l="1"/>
  <c r="P1692" i="1" s="1"/>
  <c r="Q1692" i="1" s="1"/>
  <c r="R1692" i="1" s="1"/>
  <c r="K1692" i="1"/>
  <c r="M1692" i="1" l="1"/>
  <c r="O1692" i="1"/>
  <c r="U1692" i="1"/>
  <c r="V1692" i="1" s="1"/>
  <c r="X1692" i="1" s="1"/>
  <c r="S1692" i="1"/>
  <c r="T1692" i="1" s="1"/>
  <c r="W1692" i="1" l="1"/>
  <c r="N1692" i="1"/>
  <c r="G1693" i="1" s="1"/>
  <c r="H1693" i="1" s="1"/>
  <c r="J1693" i="1" l="1"/>
  <c r="I1693" i="1"/>
  <c r="K1693" i="1" l="1"/>
  <c r="L1693" i="1"/>
  <c r="P1693" i="1" s="1"/>
  <c r="Q1693" i="1" s="1"/>
  <c r="R1693" i="1" s="1"/>
  <c r="U1693" i="1" l="1"/>
  <c r="V1693" i="1" s="1"/>
  <c r="X1693" i="1" s="1"/>
  <c r="S1693" i="1"/>
  <c r="T1693" i="1" s="1"/>
  <c r="M1693" i="1"/>
  <c r="O1693" i="1"/>
  <c r="N1693" i="1" l="1"/>
  <c r="G1694" i="1" s="1"/>
  <c r="H1694" i="1" s="1"/>
  <c r="W1693" i="1"/>
  <c r="I1694" i="1" l="1"/>
  <c r="J1694" i="1"/>
  <c r="K1694" i="1" l="1"/>
  <c r="L1694" i="1"/>
  <c r="P1694" i="1" s="1"/>
  <c r="Q1694" i="1" s="1"/>
  <c r="R1694" i="1" s="1"/>
  <c r="S1694" i="1" l="1"/>
  <c r="T1694" i="1" s="1"/>
  <c r="U1694" i="1"/>
  <c r="V1694" i="1" s="1"/>
  <c r="X1694" i="1" s="1"/>
  <c r="M1694" i="1"/>
  <c r="O1694" i="1"/>
  <c r="N1694" i="1" l="1"/>
  <c r="G1695" i="1" s="1"/>
  <c r="H1695" i="1" s="1"/>
  <c r="W1694" i="1"/>
  <c r="J1695" i="1" l="1"/>
  <c r="I1695" i="1"/>
  <c r="L1695" i="1" l="1"/>
  <c r="P1695" i="1" s="1"/>
  <c r="Q1695" i="1" s="1"/>
  <c r="R1695" i="1" s="1"/>
  <c r="K1695" i="1"/>
  <c r="M1695" i="1" l="1"/>
  <c r="O1695" i="1"/>
  <c r="U1695" i="1"/>
  <c r="V1695" i="1" s="1"/>
  <c r="X1695" i="1" s="1"/>
  <c r="S1695" i="1"/>
  <c r="T1695" i="1" s="1"/>
  <c r="W1695" i="1" l="1"/>
  <c r="N1695" i="1"/>
  <c r="G1696" i="1" s="1"/>
  <c r="H1696" i="1" s="1"/>
  <c r="I1696" i="1" l="1"/>
  <c r="J1696" i="1"/>
  <c r="K1696" i="1" l="1"/>
  <c r="L1696" i="1"/>
  <c r="P1696" i="1" s="1"/>
  <c r="Q1696" i="1" s="1"/>
  <c r="R1696" i="1" s="1"/>
  <c r="S1696" i="1" l="1"/>
  <c r="T1696" i="1" s="1"/>
  <c r="U1696" i="1"/>
  <c r="V1696" i="1" s="1"/>
  <c r="X1696" i="1" s="1"/>
  <c r="M1696" i="1"/>
  <c r="O1696" i="1"/>
  <c r="N1696" i="1" l="1"/>
  <c r="G1697" i="1" s="1"/>
  <c r="H1697" i="1" s="1"/>
  <c r="W1696" i="1"/>
  <c r="I1697" i="1" l="1"/>
  <c r="J1697" i="1"/>
  <c r="K1697" i="1" l="1"/>
  <c r="L1697" i="1"/>
  <c r="P1697" i="1" s="1"/>
  <c r="Q1697" i="1" s="1"/>
  <c r="R1697" i="1" s="1"/>
  <c r="S1697" i="1" l="1"/>
  <c r="T1697" i="1" s="1"/>
  <c r="U1697" i="1"/>
  <c r="V1697" i="1" s="1"/>
  <c r="X1697" i="1" s="1"/>
  <c r="M1697" i="1"/>
  <c r="O1697" i="1"/>
  <c r="N1697" i="1" l="1"/>
  <c r="G1698" i="1" s="1"/>
  <c r="H1698" i="1" s="1"/>
  <c r="W1697" i="1"/>
  <c r="I1698" i="1" l="1"/>
  <c r="J1698" i="1"/>
  <c r="L1698" i="1" l="1"/>
  <c r="P1698" i="1" s="1"/>
  <c r="Q1698" i="1" s="1"/>
  <c r="R1698" i="1" s="1"/>
  <c r="K1698" i="1"/>
  <c r="M1698" i="1" l="1"/>
  <c r="O1698" i="1"/>
  <c r="U1698" i="1"/>
  <c r="V1698" i="1" s="1"/>
  <c r="X1698" i="1" s="1"/>
  <c r="S1698" i="1"/>
  <c r="T1698" i="1" s="1"/>
  <c r="W1698" i="1" l="1"/>
  <c r="N1698" i="1"/>
  <c r="G1699" i="1" s="1"/>
  <c r="H1699" i="1" s="1"/>
  <c r="I1699" i="1" l="1"/>
  <c r="J1699" i="1"/>
  <c r="L1699" i="1" l="1"/>
  <c r="P1699" i="1" s="1"/>
  <c r="Q1699" i="1" s="1"/>
  <c r="R1699" i="1" s="1"/>
  <c r="K1699" i="1"/>
  <c r="M1699" i="1" l="1"/>
  <c r="O1699" i="1"/>
  <c r="U1699" i="1"/>
  <c r="V1699" i="1" s="1"/>
  <c r="X1699" i="1" s="1"/>
  <c r="S1699" i="1"/>
  <c r="T1699" i="1" s="1"/>
  <c r="W1699" i="1" l="1"/>
  <c r="N1699" i="1"/>
  <c r="G1700" i="1" s="1"/>
  <c r="H1700" i="1" s="1"/>
  <c r="I1700" i="1" l="1"/>
  <c r="J1700" i="1"/>
  <c r="K1700" i="1" l="1"/>
  <c r="L1700" i="1"/>
  <c r="P1700" i="1" s="1"/>
  <c r="Q1700" i="1" s="1"/>
  <c r="R1700" i="1" s="1"/>
  <c r="U1700" i="1" l="1"/>
  <c r="V1700" i="1" s="1"/>
  <c r="X1700" i="1" s="1"/>
  <c r="S1700" i="1"/>
  <c r="T1700" i="1" s="1"/>
  <c r="M1700" i="1"/>
  <c r="O1700" i="1"/>
  <c r="N1700" i="1" l="1"/>
  <c r="G1701" i="1" s="1"/>
  <c r="H1701" i="1" s="1"/>
  <c r="W1700" i="1"/>
  <c r="J1701" i="1" l="1"/>
  <c r="I1701" i="1"/>
  <c r="L1701" i="1" l="1"/>
  <c r="P1701" i="1" s="1"/>
  <c r="Q1701" i="1" s="1"/>
  <c r="R1701" i="1" s="1"/>
  <c r="K1701" i="1"/>
  <c r="M1701" i="1" l="1"/>
  <c r="O1701" i="1"/>
  <c r="S1701" i="1"/>
  <c r="T1701" i="1" s="1"/>
  <c r="U1701" i="1"/>
  <c r="V1701" i="1" s="1"/>
  <c r="X1701" i="1" s="1"/>
  <c r="W1701" i="1" l="1"/>
  <c r="N1701" i="1"/>
  <c r="G1702" i="1" s="1"/>
  <c r="H1702" i="1" s="1"/>
  <c r="I1702" i="1" l="1"/>
  <c r="J1702" i="1"/>
  <c r="L1702" i="1" l="1"/>
  <c r="P1702" i="1" s="1"/>
  <c r="Q1702" i="1" s="1"/>
  <c r="R1702" i="1" s="1"/>
  <c r="K1702" i="1"/>
  <c r="M1702" i="1" l="1"/>
  <c r="O1702" i="1"/>
  <c r="S1702" i="1"/>
  <c r="T1702" i="1" s="1"/>
  <c r="U1702" i="1"/>
  <c r="V1702" i="1" s="1"/>
  <c r="X1702" i="1" s="1"/>
  <c r="W1702" i="1" l="1"/>
  <c r="N1702" i="1"/>
  <c r="G1703" i="1" s="1"/>
  <c r="H1703" i="1" s="1"/>
  <c r="J1703" i="1" l="1"/>
  <c r="I1703" i="1"/>
  <c r="L1703" i="1" l="1"/>
  <c r="P1703" i="1" s="1"/>
  <c r="Q1703" i="1" s="1"/>
  <c r="R1703" i="1" s="1"/>
  <c r="K1703" i="1"/>
  <c r="M1703" i="1" l="1"/>
  <c r="O1703" i="1"/>
  <c r="S1703" i="1"/>
  <c r="T1703" i="1" s="1"/>
  <c r="U1703" i="1"/>
  <c r="V1703" i="1" s="1"/>
  <c r="X1703" i="1" s="1"/>
  <c r="W1703" i="1" l="1"/>
  <c r="N1703" i="1"/>
  <c r="G1704" i="1" s="1"/>
  <c r="H1704" i="1" s="1"/>
  <c r="I1704" i="1" l="1"/>
  <c r="J1704" i="1"/>
  <c r="K1704" i="1" l="1"/>
  <c r="L1704" i="1"/>
  <c r="P1704" i="1" s="1"/>
  <c r="Q1704" i="1" s="1"/>
  <c r="R1704" i="1" s="1"/>
  <c r="U1704" i="1" l="1"/>
  <c r="V1704" i="1" s="1"/>
  <c r="X1704" i="1" s="1"/>
  <c r="S1704" i="1"/>
  <c r="T1704" i="1" s="1"/>
  <c r="M1704" i="1"/>
  <c r="O1704" i="1"/>
  <c r="N1704" i="1" l="1"/>
  <c r="G1705" i="1" s="1"/>
  <c r="H1705" i="1" s="1"/>
  <c r="W1704" i="1"/>
  <c r="J1705" i="1" l="1"/>
  <c r="I1705" i="1"/>
  <c r="L1705" i="1" l="1"/>
  <c r="P1705" i="1" s="1"/>
  <c r="Q1705" i="1" s="1"/>
  <c r="R1705" i="1" s="1"/>
  <c r="K1705" i="1"/>
  <c r="M1705" i="1" l="1"/>
  <c r="O1705" i="1"/>
  <c r="S1705" i="1"/>
  <c r="T1705" i="1" s="1"/>
  <c r="U1705" i="1"/>
  <c r="V1705" i="1" s="1"/>
  <c r="X1705" i="1" s="1"/>
  <c r="W1705" i="1" l="1"/>
  <c r="N1705" i="1"/>
  <c r="G1706" i="1" s="1"/>
  <c r="H1706" i="1" s="1"/>
  <c r="I1706" i="1" l="1"/>
  <c r="J1706" i="1"/>
  <c r="L1706" i="1" l="1"/>
  <c r="P1706" i="1" s="1"/>
  <c r="Q1706" i="1" s="1"/>
  <c r="R1706" i="1" s="1"/>
  <c r="K1706" i="1"/>
  <c r="M1706" i="1" l="1"/>
  <c r="O1706" i="1"/>
  <c r="U1706" i="1"/>
  <c r="V1706" i="1" s="1"/>
  <c r="X1706" i="1" s="1"/>
  <c r="S1706" i="1"/>
  <c r="T1706" i="1" s="1"/>
  <c r="W1706" i="1" l="1"/>
  <c r="N1706" i="1"/>
  <c r="G1707" i="1" s="1"/>
  <c r="H1707" i="1" s="1"/>
  <c r="I1707" i="1" l="1"/>
  <c r="J1707" i="1"/>
  <c r="L1707" i="1" l="1"/>
  <c r="P1707" i="1" s="1"/>
  <c r="K1707" i="1"/>
  <c r="M1707" i="1" l="1"/>
  <c r="O1707" i="1"/>
  <c r="Q1707" i="1"/>
  <c r="R1707" i="1" s="1"/>
  <c r="U1707" i="1" l="1"/>
  <c r="V1707" i="1" s="1"/>
  <c r="X1707" i="1" s="1"/>
  <c r="S1707" i="1"/>
  <c r="T1707" i="1" s="1"/>
  <c r="N1707" i="1"/>
  <c r="G1708" i="1" s="1"/>
  <c r="H1708" i="1" s="1"/>
  <c r="W1707" i="1" l="1"/>
  <c r="I1708" i="1"/>
  <c r="J1708" i="1"/>
  <c r="L1708" i="1" l="1"/>
  <c r="P1708" i="1" s="1"/>
  <c r="Q1708" i="1" s="1"/>
  <c r="R1708" i="1" s="1"/>
  <c r="K1708" i="1"/>
  <c r="M1708" i="1" l="1"/>
  <c r="O1708" i="1"/>
  <c r="U1708" i="1"/>
  <c r="V1708" i="1" s="1"/>
  <c r="X1708" i="1" s="1"/>
  <c r="S1708" i="1"/>
  <c r="T1708" i="1" s="1"/>
  <c r="W1708" i="1" l="1"/>
  <c r="N1708" i="1"/>
  <c r="G1709" i="1" s="1"/>
  <c r="H1709" i="1" s="1"/>
  <c r="J1709" i="1" l="1"/>
  <c r="I1709" i="1"/>
  <c r="L1709" i="1" l="1"/>
  <c r="P1709" i="1" s="1"/>
  <c r="Q1709" i="1" s="1"/>
  <c r="R1709" i="1" s="1"/>
  <c r="K1709" i="1"/>
  <c r="M1709" i="1" l="1"/>
  <c r="O1709" i="1"/>
  <c r="U1709" i="1"/>
  <c r="V1709" i="1" s="1"/>
  <c r="X1709" i="1" s="1"/>
  <c r="S1709" i="1"/>
  <c r="T1709" i="1" s="1"/>
  <c r="W1709" i="1" l="1"/>
  <c r="N1709" i="1"/>
  <c r="G1710" i="1" s="1"/>
  <c r="H1710" i="1" s="1"/>
  <c r="I1710" i="1" l="1"/>
  <c r="J1710" i="1"/>
  <c r="K1710" i="1" l="1"/>
  <c r="L1710" i="1"/>
  <c r="P1710" i="1" s="1"/>
  <c r="Q1710" i="1" s="1"/>
  <c r="R1710" i="1" s="1"/>
  <c r="U1710" i="1" l="1"/>
  <c r="V1710" i="1" s="1"/>
  <c r="X1710" i="1" s="1"/>
  <c r="S1710" i="1"/>
  <c r="T1710" i="1" s="1"/>
  <c r="M1710" i="1"/>
  <c r="O1710" i="1"/>
  <c r="N1710" i="1" l="1"/>
  <c r="G1711" i="1" s="1"/>
  <c r="H1711" i="1" s="1"/>
  <c r="W1710" i="1"/>
  <c r="I1711" i="1" l="1"/>
  <c r="J1711" i="1"/>
  <c r="L1711" i="1" l="1"/>
  <c r="P1711" i="1" s="1"/>
  <c r="Q1711" i="1" s="1"/>
  <c r="R1711" i="1" s="1"/>
  <c r="K1711" i="1"/>
  <c r="O1711" i="1" l="1"/>
  <c r="M1711" i="1"/>
  <c r="U1711" i="1"/>
  <c r="V1711" i="1" s="1"/>
  <c r="X1711" i="1" s="1"/>
  <c r="S1711" i="1"/>
  <c r="T1711" i="1" s="1"/>
  <c r="W1711" i="1" l="1"/>
  <c r="N1711" i="1"/>
  <c r="G1712" i="1" s="1"/>
  <c r="H1712" i="1" s="1"/>
  <c r="I1712" i="1" l="1"/>
  <c r="J1712" i="1"/>
  <c r="K1712" i="1" l="1"/>
  <c r="L1712" i="1"/>
  <c r="P1712" i="1" s="1"/>
  <c r="Q1712" i="1" s="1"/>
  <c r="R1712" i="1" s="1"/>
  <c r="U1712" i="1" l="1"/>
  <c r="V1712" i="1" s="1"/>
  <c r="X1712" i="1" s="1"/>
  <c r="S1712" i="1"/>
  <c r="T1712" i="1" s="1"/>
  <c r="M1712" i="1"/>
  <c r="O1712" i="1"/>
  <c r="N1712" i="1" l="1"/>
  <c r="G1713" i="1" s="1"/>
  <c r="H1713" i="1" s="1"/>
  <c r="W1712" i="1"/>
  <c r="J1713" i="1" l="1"/>
  <c r="I1713" i="1"/>
  <c r="K1713" i="1" l="1"/>
  <c r="L1713" i="1"/>
  <c r="P1713" i="1" s="1"/>
  <c r="Q1713" i="1" l="1"/>
  <c r="R1713" i="1" s="1"/>
  <c r="M1713" i="1"/>
  <c r="O1713" i="1"/>
  <c r="N1713" i="1" l="1"/>
  <c r="G1714" i="1" s="1"/>
  <c r="H1714" i="1" s="1"/>
  <c r="S1713" i="1"/>
  <c r="T1713" i="1" s="1"/>
  <c r="U1713" i="1"/>
  <c r="V1713" i="1" s="1"/>
  <c r="X1713" i="1" s="1"/>
  <c r="W1713" i="1" l="1"/>
  <c r="I1714" i="1"/>
  <c r="J1714" i="1"/>
  <c r="K1714" i="1" l="1"/>
  <c r="L1714" i="1"/>
  <c r="P1714" i="1" s="1"/>
  <c r="Q1714" i="1" s="1"/>
  <c r="R1714" i="1" s="1"/>
  <c r="U1714" i="1" l="1"/>
  <c r="V1714" i="1" s="1"/>
  <c r="X1714" i="1" s="1"/>
  <c r="S1714" i="1"/>
  <c r="T1714" i="1" s="1"/>
  <c r="M1714" i="1"/>
  <c r="O1714" i="1"/>
  <c r="N1714" i="1" l="1"/>
  <c r="G1715" i="1" s="1"/>
  <c r="H1715" i="1" s="1"/>
  <c r="W1714" i="1"/>
  <c r="I1715" i="1" l="1"/>
  <c r="J1715" i="1"/>
  <c r="L1715" i="1" l="1"/>
  <c r="P1715" i="1" s="1"/>
  <c r="Q1715" i="1" s="1"/>
  <c r="R1715" i="1" s="1"/>
  <c r="K1715" i="1"/>
  <c r="M1715" i="1" l="1"/>
  <c r="O1715" i="1"/>
  <c r="S1715" i="1"/>
  <c r="T1715" i="1" s="1"/>
  <c r="U1715" i="1"/>
  <c r="V1715" i="1" s="1"/>
  <c r="X1715" i="1" s="1"/>
  <c r="W1715" i="1" l="1"/>
  <c r="N1715" i="1"/>
  <c r="G1716" i="1" s="1"/>
  <c r="H1716" i="1" s="1"/>
  <c r="I1716" i="1" l="1"/>
  <c r="J1716" i="1"/>
  <c r="K1716" i="1" l="1"/>
  <c r="L1716" i="1"/>
  <c r="P1716" i="1" s="1"/>
  <c r="Q1716" i="1" s="1"/>
  <c r="R1716" i="1" s="1"/>
  <c r="U1716" i="1" l="1"/>
  <c r="V1716" i="1" s="1"/>
  <c r="X1716" i="1" s="1"/>
  <c r="S1716" i="1"/>
  <c r="T1716" i="1" s="1"/>
  <c r="M1716" i="1"/>
  <c r="O1716" i="1"/>
  <c r="N1716" i="1" l="1"/>
  <c r="G1717" i="1" s="1"/>
  <c r="H1717" i="1" s="1"/>
  <c r="W1716" i="1"/>
  <c r="J1717" i="1" l="1"/>
  <c r="I1717" i="1"/>
  <c r="L1717" i="1" l="1"/>
  <c r="P1717" i="1" s="1"/>
  <c r="Q1717" i="1" s="1"/>
  <c r="R1717" i="1" s="1"/>
  <c r="K1717" i="1"/>
  <c r="M1717" i="1" l="1"/>
  <c r="O1717" i="1"/>
  <c r="S1717" i="1"/>
  <c r="T1717" i="1" s="1"/>
  <c r="U1717" i="1"/>
  <c r="V1717" i="1" s="1"/>
  <c r="X1717" i="1" s="1"/>
  <c r="W1717" i="1" l="1"/>
  <c r="N1717" i="1"/>
  <c r="G1718" i="1" s="1"/>
  <c r="H1718" i="1" s="1"/>
  <c r="I1718" i="1" l="1"/>
  <c r="J1718" i="1"/>
  <c r="K1718" i="1" l="1"/>
  <c r="L1718" i="1"/>
  <c r="P1718" i="1" s="1"/>
  <c r="Q1718" i="1" s="1"/>
  <c r="R1718" i="1" s="1"/>
  <c r="S1718" i="1" l="1"/>
  <c r="T1718" i="1" s="1"/>
  <c r="U1718" i="1"/>
  <c r="V1718" i="1" s="1"/>
  <c r="X1718" i="1" s="1"/>
  <c r="M1718" i="1"/>
  <c r="O1718" i="1"/>
  <c r="N1718" i="1" l="1"/>
  <c r="G1719" i="1" s="1"/>
  <c r="H1719" i="1" s="1"/>
  <c r="W1718" i="1"/>
  <c r="J1719" i="1" l="1"/>
  <c r="I1719" i="1"/>
  <c r="K1719" i="1" l="1"/>
  <c r="L1719" i="1"/>
  <c r="P1719" i="1" s="1"/>
  <c r="Q1719" i="1" s="1"/>
  <c r="R1719" i="1" s="1"/>
  <c r="U1719" i="1" l="1"/>
  <c r="V1719" i="1" s="1"/>
  <c r="X1719" i="1" s="1"/>
  <c r="S1719" i="1"/>
  <c r="T1719" i="1" s="1"/>
  <c r="M1719" i="1"/>
  <c r="O1719" i="1"/>
  <c r="N1719" i="1" l="1"/>
  <c r="G1720" i="1" s="1"/>
  <c r="H1720" i="1" s="1"/>
  <c r="W1719" i="1"/>
  <c r="J1720" i="1" l="1"/>
  <c r="I1720" i="1"/>
  <c r="K1720" i="1" l="1"/>
  <c r="L1720" i="1"/>
  <c r="P1720" i="1" s="1"/>
  <c r="Q1720" i="1" s="1"/>
  <c r="R1720" i="1" s="1"/>
  <c r="U1720" i="1" l="1"/>
  <c r="V1720" i="1" s="1"/>
  <c r="X1720" i="1" s="1"/>
  <c r="S1720" i="1"/>
  <c r="T1720" i="1" s="1"/>
  <c r="M1720" i="1"/>
  <c r="O1720" i="1"/>
  <c r="N1720" i="1" l="1"/>
  <c r="G1721" i="1" s="1"/>
  <c r="H1721" i="1" s="1"/>
  <c r="W1720" i="1"/>
  <c r="I1721" i="1" l="1"/>
  <c r="J1721" i="1"/>
  <c r="L1721" i="1" l="1"/>
  <c r="P1721" i="1" s="1"/>
  <c r="Q1721" i="1" s="1"/>
  <c r="R1721" i="1" s="1"/>
  <c r="K1721" i="1"/>
  <c r="M1721" i="1" l="1"/>
  <c r="O1721" i="1"/>
  <c r="S1721" i="1"/>
  <c r="T1721" i="1" s="1"/>
  <c r="U1721" i="1"/>
  <c r="V1721" i="1" s="1"/>
  <c r="X1721" i="1" s="1"/>
  <c r="W1721" i="1" l="1"/>
  <c r="N1721" i="1"/>
  <c r="G1722" i="1" s="1"/>
  <c r="H1722" i="1" s="1"/>
  <c r="J1722" i="1" l="1"/>
  <c r="I1722" i="1"/>
  <c r="L1722" i="1" l="1"/>
  <c r="P1722" i="1" s="1"/>
  <c r="Q1722" i="1" s="1"/>
  <c r="R1722" i="1" s="1"/>
  <c r="K1722" i="1"/>
  <c r="M1722" i="1" l="1"/>
  <c r="O1722" i="1"/>
  <c r="U1722" i="1"/>
  <c r="V1722" i="1" s="1"/>
  <c r="X1722" i="1" s="1"/>
  <c r="S1722" i="1"/>
  <c r="T1722" i="1" s="1"/>
  <c r="W1722" i="1" l="1"/>
  <c r="N1722" i="1"/>
  <c r="G1723" i="1" s="1"/>
  <c r="H1723" i="1" s="1"/>
  <c r="I1723" i="1" l="1"/>
  <c r="J1723" i="1"/>
  <c r="L1723" i="1" l="1"/>
  <c r="P1723" i="1" s="1"/>
  <c r="Q1723" i="1" s="1"/>
  <c r="R1723" i="1" s="1"/>
  <c r="K1723" i="1"/>
  <c r="M1723" i="1" l="1"/>
  <c r="O1723" i="1"/>
  <c r="S1723" i="1"/>
  <c r="T1723" i="1" s="1"/>
  <c r="U1723" i="1"/>
  <c r="V1723" i="1" s="1"/>
  <c r="X1723" i="1" s="1"/>
  <c r="W1723" i="1" l="1"/>
  <c r="N1723" i="1"/>
  <c r="G1724" i="1" s="1"/>
  <c r="H1724" i="1" s="1"/>
  <c r="J1724" i="1" l="1"/>
  <c r="I1724" i="1"/>
  <c r="K1724" i="1" l="1"/>
  <c r="L1724" i="1"/>
  <c r="P1724" i="1" s="1"/>
  <c r="Q1724" i="1" l="1"/>
  <c r="R1724" i="1" s="1"/>
  <c r="M1724" i="1"/>
  <c r="O1724" i="1"/>
  <c r="N1724" i="1" l="1"/>
  <c r="G1725" i="1" s="1"/>
  <c r="H1725" i="1" s="1"/>
  <c r="U1724" i="1"/>
  <c r="V1724" i="1" s="1"/>
  <c r="X1724" i="1" s="1"/>
  <c r="S1724" i="1"/>
  <c r="T1724" i="1" s="1"/>
  <c r="I1725" i="1" l="1"/>
  <c r="J1725" i="1"/>
  <c r="W1724" i="1"/>
  <c r="L1725" i="1" l="1"/>
  <c r="P1725" i="1" s="1"/>
  <c r="Q1725" i="1" s="1"/>
  <c r="R1725" i="1" s="1"/>
  <c r="K1725" i="1"/>
  <c r="M1725" i="1" l="1"/>
  <c r="O1725" i="1"/>
  <c r="S1725" i="1"/>
  <c r="T1725" i="1" s="1"/>
  <c r="U1725" i="1"/>
  <c r="V1725" i="1" s="1"/>
  <c r="X1725" i="1" s="1"/>
  <c r="W1725" i="1" l="1"/>
  <c r="N1725" i="1"/>
  <c r="G1726" i="1" s="1"/>
  <c r="H1726" i="1" s="1"/>
  <c r="J1726" i="1" l="1"/>
  <c r="I1726" i="1"/>
  <c r="K1726" i="1" l="1"/>
  <c r="L1726" i="1"/>
  <c r="P1726" i="1" s="1"/>
  <c r="Q1726" i="1" s="1"/>
  <c r="R1726" i="1" s="1"/>
  <c r="U1726" i="1" l="1"/>
  <c r="V1726" i="1" s="1"/>
  <c r="X1726" i="1" s="1"/>
  <c r="S1726" i="1"/>
  <c r="T1726" i="1" s="1"/>
  <c r="M1726" i="1"/>
  <c r="O1726" i="1"/>
  <c r="N1726" i="1" l="1"/>
  <c r="G1727" i="1" s="1"/>
  <c r="H1727" i="1" s="1"/>
  <c r="W1726" i="1"/>
  <c r="J1727" i="1" l="1"/>
  <c r="I1727" i="1"/>
  <c r="K1727" i="1" l="1"/>
  <c r="L1727" i="1"/>
  <c r="P1727" i="1" s="1"/>
  <c r="Q1727" i="1" l="1"/>
  <c r="R1727" i="1" s="1"/>
  <c r="M1727" i="1"/>
  <c r="O1727" i="1"/>
  <c r="N1727" i="1" l="1"/>
  <c r="G1728" i="1" s="1"/>
  <c r="H1728" i="1" s="1"/>
  <c r="U1727" i="1"/>
  <c r="V1727" i="1" s="1"/>
  <c r="X1727" i="1" s="1"/>
  <c r="S1727" i="1"/>
  <c r="T1727" i="1" s="1"/>
  <c r="I1728" i="1" l="1"/>
  <c r="J1728" i="1"/>
  <c r="W1727" i="1"/>
  <c r="L1728" i="1" l="1"/>
  <c r="P1728" i="1" s="1"/>
  <c r="Q1728" i="1" s="1"/>
  <c r="R1728" i="1" s="1"/>
  <c r="K1728" i="1"/>
  <c r="M1728" i="1" l="1"/>
  <c r="O1728" i="1"/>
  <c r="U1728" i="1"/>
  <c r="V1728" i="1" s="1"/>
  <c r="X1728" i="1" s="1"/>
  <c r="S1728" i="1"/>
  <c r="T1728" i="1" s="1"/>
  <c r="W1728" i="1" l="1"/>
  <c r="N1728" i="1"/>
  <c r="G1729" i="1" s="1"/>
  <c r="H1729" i="1" s="1"/>
  <c r="I1729" i="1" l="1"/>
  <c r="J1729" i="1"/>
  <c r="K1729" i="1" l="1"/>
  <c r="L1729" i="1"/>
  <c r="P1729" i="1" s="1"/>
  <c r="Q1729" i="1" s="1"/>
  <c r="R1729" i="1" s="1"/>
  <c r="U1729" i="1" l="1"/>
  <c r="V1729" i="1" s="1"/>
  <c r="X1729" i="1" s="1"/>
  <c r="S1729" i="1"/>
  <c r="T1729" i="1" s="1"/>
  <c r="M1729" i="1"/>
  <c r="O1729" i="1"/>
  <c r="N1729" i="1" l="1"/>
  <c r="G1730" i="1" s="1"/>
  <c r="H1730" i="1" s="1"/>
  <c r="W1729" i="1"/>
  <c r="J1730" i="1" l="1"/>
  <c r="I1730" i="1"/>
  <c r="K1730" i="1" l="1"/>
  <c r="L1730" i="1"/>
  <c r="P1730" i="1" s="1"/>
  <c r="Q1730" i="1" l="1"/>
  <c r="R1730" i="1" s="1"/>
  <c r="M1730" i="1"/>
  <c r="O1730" i="1"/>
  <c r="N1730" i="1" l="1"/>
  <c r="G1731" i="1" s="1"/>
  <c r="H1731" i="1" s="1"/>
  <c r="S1730" i="1"/>
  <c r="T1730" i="1" s="1"/>
  <c r="U1730" i="1"/>
  <c r="V1730" i="1" s="1"/>
  <c r="X1730" i="1" s="1"/>
  <c r="W1730" i="1" l="1"/>
  <c r="I1731" i="1"/>
  <c r="J1731" i="1"/>
  <c r="L1731" i="1" l="1"/>
  <c r="P1731" i="1" s="1"/>
  <c r="Q1731" i="1" s="1"/>
  <c r="R1731" i="1" s="1"/>
  <c r="K1731" i="1"/>
  <c r="M1731" i="1" l="1"/>
  <c r="O1731" i="1"/>
  <c r="U1731" i="1"/>
  <c r="V1731" i="1" s="1"/>
  <c r="X1731" i="1" s="1"/>
  <c r="S1731" i="1"/>
  <c r="T1731" i="1" s="1"/>
  <c r="W1731" i="1" l="1"/>
  <c r="N1731" i="1"/>
  <c r="G1732" i="1" s="1"/>
  <c r="H1732" i="1" s="1"/>
  <c r="I1732" i="1" l="1"/>
  <c r="J1732" i="1"/>
  <c r="K1732" i="1" l="1"/>
  <c r="L1732" i="1"/>
  <c r="P1732" i="1" s="1"/>
  <c r="Q1732" i="1" s="1"/>
  <c r="R1732" i="1" s="1"/>
  <c r="U1732" i="1" l="1"/>
  <c r="V1732" i="1" s="1"/>
  <c r="X1732" i="1" s="1"/>
  <c r="S1732" i="1"/>
  <c r="T1732" i="1" s="1"/>
  <c r="M1732" i="1"/>
  <c r="O1732" i="1"/>
  <c r="N1732" i="1" l="1"/>
  <c r="G1733" i="1" s="1"/>
  <c r="H1733" i="1" s="1"/>
  <c r="W1732" i="1"/>
  <c r="J1733" i="1" l="1"/>
  <c r="I1733" i="1"/>
  <c r="K1733" i="1" l="1"/>
  <c r="L1733" i="1"/>
  <c r="P1733" i="1" s="1"/>
  <c r="Q1733" i="1" s="1"/>
  <c r="R1733" i="1" s="1"/>
  <c r="S1733" i="1" l="1"/>
  <c r="T1733" i="1" s="1"/>
  <c r="U1733" i="1"/>
  <c r="V1733" i="1" s="1"/>
  <c r="X1733" i="1" s="1"/>
  <c r="M1733" i="1"/>
  <c r="O1733" i="1"/>
  <c r="N1733" i="1" l="1"/>
  <c r="G1734" i="1" s="1"/>
  <c r="H1734" i="1" s="1"/>
  <c r="W1733" i="1"/>
  <c r="I1734" i="1" l="1"/>
  <c r="J1734" i="1"/>
  <c r="L1734" i="1" l="1"/>
  <c r="P1734" i="1" s="1"/>
  <c r="Q1734" i="1" s="1"/>
  <c r="R1734" i="1" s="1"/>
  <c r="K1734" i="1"/>
  <c r="M1734" i="1" l="1"/>
  <c r="O1734" i="1"/>
  <c r="S1734" i="1"/>
  <c r="T1734" i="1" s="1"/>
  <c r="U1734" i="1"/>
  <c r="V1734" i="1" s="1"/>
  <c r="X1734" i="1" s="1"/>
  <c r="W1734" i="1" l="1"/>
  <c r="N1734" i="1"/>
  <c r="G1735" i="1" s="1"/>
  <c r="H1735" i="1" s="1"/>
  <c r="I1735" i="1" l="1"/>
  <c r="J1735" i="1"/>
  <c r="L1735" i="1" l="1"/>
  <c r="P1735" i="1" s="1"/>
  <c r="K1735" i="1"/>
  <c r="M1735" i="1" l="1"/>
  <c r="O1735" i="1"/>
  <c r="Q1735" i="1"/>
  <c r="R1735" i="1" s="1"/>
  <c r="U1735" i="1" l="1"/>
  <c r="V1735" i="1" s="1"/>
  <c r="X1735" i="1" s="1"/>
  <c r="S1735" i="1"/>
  <c r="T1735" i="1" s="1"/>
  <c r="N1735" i="1"/>
  <c r="G1736" i="1" s="1"/>
  <c r="H1736" i="1" s="1"/>
  <c r="W1735" i="1" l="1"/>
  <c r="I1736" i="1"/>
  <c r="J1736" i="1"/>
  <c r="L1736" i="1" l="1"/>
  <c r="P1736" i="1" s="1"/>
  <c r="Q1736" i="1" s="1"/>
  <c r="R1736" i="1" s="1"/>
  <c r="K1736" i="1"/>
  <c r="M1736" i="1" l="1"/>
  <c r="O1736" i="1"/>
  <c r="U1736" i="1"/>
  <c r="V1736" i="1" s="1"/>
  <c r="X1736" i="1" s="1"/>
  <c r="S1736" i="1"/>
  <c r="T1736" i="1" s="1"/>
  <c r="W1736" i="1" l="1"/>
  <c r="N1736" i="1"/>
  <c r="G1737" i="1" s="1"/>
  <c r="H1737" i="1" s="1"/>
  <c r="I1737" i="1" l="1"/>
  <c r="J1737" i="1"/>
  <c r="K1737" i="1" l="1"/>
  <c r="L1737" i="1"/>
  <c r="P1737" i="1" s="1"/>
  <c r="Q1737" i="1" s="1"/>
  <c r="R1737" i="1" s="1"/>
  <c r="S1737" i="1" l="1"/>
  <c r="T1737" i="1" s="1"/>
  <c r="U1737" i="1"/>
  <c r="V1737" i="1" s="1"/>
  <c r="X1737" i="1" s="1"/>
  <c r="M1737" i="1"/>
  <c r="O1737" i="1"/>
  <c r="N1737" i="1" l="1"/>
  <c r="G1738" i="1" s="1"/>
  <c r="H1738" i="1" s="1"/>
  <c r="W1737" i="1"/>
  <c r="I1738" i="1" l="1"/>
  <c r="J1738" i="1"/>
  <c r="K1738" i="1" l="1"/>
  <c r="L1738" i="1"/>
  <c r="P1738" i="1" s="1"/>
  <c r="Q1738" i="1" s="1"/>
  <c r="R1738" i="1" s="1"/>
  <c r="S1738" i="1" l="1"/>
  <c r="T1738" i="1" s="1"/>
  <c r="U1738" i="1"/>
  <c r="V1738" i="1" s="1"/>
  <c r="X1738" i="1" s="1"/>
  <c r="M1738" i="1"/>
  <c r="O1738" i="1"/>
  <c r="N1738" i="1" l="1"/>
  <c r="G1739" i="1" s="1"/>
  <c r="H1739" i="1" s="1"/>
  <c r="W1738" i="1"/>
  <c r="J1739" i="1" l="1"/>
  <c r="I1739" i="1"/>
  <c r="K1739" i="1" l="1"/>
  <c r="L1739" i="1"/>
  <c r="P1739" i="1" s="1"/>
  <c r="Q1739" i="1" s="1"/>
  <c r="R1739" i="1" s="1"/>
  <c r="U1739" i="1" l="1"/>
  <c r="V1739" i="1" s="1"/>
  <c r="X1739" i="1" s="1"/>
  <c r="S1739" i="1"/>
  <c r="T1739" i="1" s="1"/>
  <c r="M1739" i="1"/>
  <c r="O1739" i="1"/>
  <c r="W1739" i="1" l="1"/>
  <c r="N1739" i="1"/>
  <c r="G1740" i="1" s="1"/>
  <c r="H1740" i="1" s="1"/>
  <c r="I1740" i="1" l="1"/>
  <c r="J1740" i="1"/>
  <c r="L1740" i="1" l="1"/>
  <c r="P1740" i="1" s="1"/>
  <c r="K1740" i="1"/>
  <c r="M1740" i="1" l="1"/>
  <c r="O1740" i="1"/>
  <c r="Q1740" i="1"/>
  <c r="R1740" i="1" s="1"/>
  <c r="U1740" i="1" l="1"/>
  <c r="V1740" i="1" s="1"/>
  <c r="X1740" i="1" s="1"/>
  <c r="S1740" i="1"/>
  <c r="T1740" i="1" s="1"/>
  <c r="N1740" i="1"/>
  <c r="G1741" i="1" s="1"/>
  <c r="H1741" i="1" s="1"/>
  <c r="W1740" i="1" l="1"/>
  <c r="J1741" i="1"/>
  <c r="I1741" i="1"/>
  <c r="K1741" i="1" l="1"/>
  <c r="L1741" i="1"/>
  <c r="P1741" i="1" s="1"/>
  <c r="Q1741" i="1" s="1"/>
  <c r="R1741" i="1" s="1"/>
  <c r="S1741" i="1" l="1"/>
  <c r="T1741" i="1" s="1"/>
  <c r="U1741" i="1"/>
  <c r="V1741" i="1" s="1"/>
  <c r="X1741" i="1" s="1"/>
  <c r="M1741" i="1"/>
  <c r="O1741" i="1"/>
  <c r="N1741" i="1" l="1"/>
  <c r="G1742" i="1" s="1"/>
  <c r="H1742" i="1" s="1"/>
  <c r="W1741" i="1"/>
  <c r="I1742" i="1" l="1"/>
  <c r="J1742" i="1"/>
  <c r="K1742" i="1" l="1"/>
  <c r="L1742" i="1"/>
  <c r="P1742" i="1" s="1"/>
  <c r="Q1742" i="1" s="1"/>
  <c r="R1742" i="1" s="1"/>
  <c r="S1742" i="1" l="1"/>
  <c r="T1742" i="1" s="1"/>
  <c r="U1742" i="1"/>
  <c r="V1742" i="1" s="1"/>
  <c r="X1742" i="1" s="1"/>
  <c r="M1742" i="1"/>
  <c r="O1742" i="1"/>
  <c r="N1742" i="1" l="1"/>
  <c r="G1743" i="1" s="1"/>
  <c r="H1743" i="1" s="1"/>
  <c r="W1742" i="1"/>
  <c r="J1743" i="1" l="1"/>
  <c r="I1743" i="1"/>
  <c r="L1743" i="1" l="1"/>
  <c r="P1743" i="1" s="1"/>
  <c r="K1743" i="1"/>
  <c r="M1743" i="1" l="1"/>
  <c r="O1743" i="1"/>
  <c r="Q1743" i="1"/>
  <c r="R1743" i="1" s="1"/>
  <c r="S1743" i="1" l="1"/>
  <c r="T1743" i="1" s="1"/>
  <c r="U1743" i="1"/>
  <c r="V1743" i="1" s="1"/>
  <c r="X1743" i="1" s="1"/>
  <c r="N1743" i="1"/>
  <c r="G1744" i="1" s="1"/>
  <c r="H1744" i="1" s="1"/>
  <c r="I1744" i="1" l="1"/>
  <c r="J1744" i="1"/>
  <c r="W1743" i="1"/>
  <c r="L1744" i="1" l="1"/>
  <c r="P1744" i="1" s="1"/>
  <c r="Q1744" i="1" s="1"/>
  <c r="R1744" i="1" s="1"/>
  <c r="K1744" i="1"/>
  <c r="M1744" i="1" l="1"/>
  <c r="O1744" i="1"/>
  <c r="U1744" i="1"/>
  <c r="V1744" i="1" s="1"/>
  <c r="X1744" i="1" s="1"/>
  <c r="S1744" i="1"/>
  <c r="T1744" i="1" s="1"/>
  <c r="W1744" i="1" l="1"/>
  <c r="N1744" i="1"/>
  <c r="G1745" i="1" s="1"/>
  <c r="H1745" i="1" s="1"/>
  <c r="J1745" i="1" l="1"/>
  <c r="I1745" i="1"/>
  <c r="L1745" i="1" l="1"/>
  <c r="P1745" i="1" s="1"/>
  <c r="Q1745" i="1" s="1"/>
  <c r="R1745" i="1" s="1"/>
  <c r="K1745" i="1"/>
  <c r="M1745" i="1" l="1"/>
  <c r="O1745" i="1"/>
  <c r="S1745" i="1"/>
  <c r="T1745" i="1" s="1"/>
  <c r="U1745" i="1"/>
  <c r="V1745" i="1" s="1"/>
  <c r="X1745" i="1" s="1"/>
  <c r="W1745" i="1" l="1"/>
  <c r="N1745" i="1"/>
  <c r="G1746" i="1" s="1"/>
  <c r="H1746" i="1" s="1"/>
  <c r="I1746" i="1" l="1"/>
  <c r="J1746" i="1"/>
  <c r="K1746" i="1" l="1"/>
  <c r="L1746" i="1"/>
  <c r="P1746" i="1" s="1"/>
  <c r="Q1746" i="1" s="1"/>
  <c r="R1746" i="1" s="1"/>
  <c r="S1746" i="1" l="1"/>
  <c r="T1746" i="1" s="1"/>
  <c r="U1746" i="1"/>
  <c r="V1746" i="1" s="1"/>
  <c r="X1746" i="1" s="1"/>
  <c r="M1746" i="1"/>
  <c r="O1746" i="1"/>
  <c r="N1746" i="1" l="1"/>
  <c r="G1747" i="1" s="1"/>
  <c r="H1747" i="1" s="1"/>
  <c r="W1746" i="1"/>
  <c r="I1747" i="1" l="1"/>
  <c r="J1747" i="1"/>
  <c r="K1747" i="1" l="1"/>
  <c r="L1747" i="1"/>
  <c r="P1747" i="1" s="1"/>
  <c r="Q1747" i="1" l="1"/>
  <c r="R1747" i="1" s="1"/>
  <c r="M1747" i="1"/>
  <c r="O1747" i="1"/>
  <c r="N1747" i="1" l="1"/>
  <c r="G1748" i="1" s="1"/>
  <c r="H1748" i="1" s="1"/>
  <c r="S1747" i="1"/>
  <c r="T1747" i="1" s="1"/>
  <c r="U1747" i="1"/>
  <c r="V1747" i="1" s="1"/>
  <c r="X1747" i="1" s="1"/>
  <c r="W1747" i="1" l="1"/>
  <c r="I1748" i="1"/>
  <c r="J1748" i="1"/>
  <c r="K1748" i="1" l="1"/>
  <c r="L1748" i="1"/>
  <c r="P1748" i="1" s="1"/>
  <c r="Q1748" i="1" s="1"/>
  <c r="R1748" i="1" s="1"/>
  <c r="U1748" i="1" l="1"/>
  <c r="V1748" i="1" s="1"/>
  <c r="X1748" i="1" s="1"/>
  <c r="S1748" i="1"/>
  <c r="T1748" i="1" s="1"/>
  <c r="M1748" i="1"/>
  <c r="O1748" i="1"/>
  <c r="N1748" i="1" l="1"/>
  <c r="G1749" i="1" s="1"/>
  <c r="H1749" i="1" s="1"/>
  <c r="W1748" i="1"/>
  <c r="J1749" i="1" l="1"/>
  <c r="I1749" i="1"/>
  <c r="K1749" i="1" l="1"/>
  <c r="L1749" i="1"/>
  <c r="P1749" i="1" s="1"/>
  <c r="Q1749" i="1" s="1"/>
  <c r="R1749" i="1" s="1"/>
  <c r="U1749" i="1" l="1"/>
  <c r="V1749" i="1" s="1"/>
  <c r="X1749" i="1" s="1"/>
  <c r="S1749" i="1"/>
  <c r="T1749" i="1" s="1"/>
  <c r="M1749" i="1"/>
  <c r="O1749" i="1"/>
  <c r="N1749" i="1" l="1"/>
  <c r="G1750" i="1" s="1"/>
  <c r="H1750" i="1" s="1"/>
  <c r="W1749" i="1"/>
  <c r="I1750" i="1" l="1"/>
  <c r="J1750" i="1"/>
  <c r="K1750" i="1" l="1"/>
  <c r="L1750" i="1"/>
  <c r="P1750" i="1" s="1"/>
  <c r="Q1750" i="1" s="1"/>
  <c r="R1750" i="1" s="1"/>
  <c r="S1750" i="1" l="1"/>
  <c r="T1750" i="1" s="1"/>
  <c r="U1750" i="1"/>
  <c r="V1750" i="1" s="1"/>
  <c r="X1750" i="1" s="1"/>
  <c r="M1750" i="1"/>
  <c r="O1750" i="1"/>
  <c r="N1750" i="1" l="1"/>
  <c r="G1751" i="1" s="1"/>
  <c r="H1751" i="1" s="1"/>
  <c r="W1750" i="1"/>
  <c r="I1751" i="1" l="1"/>
  <c r="J1751" i="1"/>
  <c r="K1751" i="1" l="1"/>
  <c r="L1751" i="1"/>
  <c r="P1751" i="1" s="1"/>
  <c r="Q1751" i="1" s="1"/>
  <c r="R1751" i="1" s="1"/>
  <c r="U1751" i="1" l="1"/>
  <c r="V1751" i="1" s="1"/>
  <c r="X1751" i="1" s="1"/>
  <c r="S1751" i="1"/>
  <c r="T1751" i="1" s="1"/>
  <c r="M1751" i="1"/>
  <c r="O1751" i="1"/>
  <c r="N1751" i="1" l="1"/>
  <c r="G1752" i="1" s="1"/>
  <c r="H1752" i="1" s="1"/>
  <c r="W1751" i="1"/>
  <c r="I1752" i="1" l="1"/>
  <c r="J1752" i="1"/>
  <c r="K1752" i="1" l="1"/>
  <c r="L1752" i="1"/>
  <c r="P1752" i="1" s="1"/>
  <c r="Q1752" i="1" l="1"/>
  <c r="R1752" i="1" s="1"/>
  <c r="M1752" i="1"/>
  <c r="O1752" i="1"/>
  <c r="N1752" i="1" l="1"/>
  <c r="G1753" i="1" s="1"/>
  <c r="H1753" i="1" s="1"/>
  <c r="S1752" i="1"/>
  <c r="T1752" i="1" s="1"/>
  <c r="U1752" i="1"/>
  <c r="V1752" i="1" s="1"/>
  <c r="X1752" i="1" s="1"/>
  <c r="W1752" i="1" l="1"/>
  <c r="J1753" i="1"/>
  <c r="I1753" i="1"/>
  <c r="L1753" i="1" l="1"/>
  <c r="P1753" i="1" s="1"/>
  <c r="Q1753" i="1" s="1"/>
  <c r="R1753" i="1" s="1"/>
  <c r="K1753" i="1"/>
  <c r="M1753" i="1" l="1"/>
  <c r="O1753" i="1"/>
  <c r="S1753" i="1"/>
  <c r="T1753" i="1" s="1"/>
  <c r="U1753" i="1"/>
  <c r="V1753" i="1" s="1"/>
  <c r="X1753" i="1" s="1"/>
  <c r="W1753" i="1" l="1"/>
  <c r="N1753" i="1"/>
  <c r="G1754" i="1" s="1"/>
  <c r="H1754" i="1" s="1"/>
  <c r="J1754" i="1" l="1"/>
  <c r="I1754" i="1"/>
  <c r="L1754" i="1" l="1"/>
  <c r="P1754" i="1" s="1"/>
  <c r="Q1754" i="1" s="1"/>
  <c r="R1754" i="1" s="1"/>
  <c r="K1754" i="1"/>
  <c r="M1754" i="1" l="1"/>
  <c r="O1754" i="1"/>
  <c r="U1754" i="1"/>
  <c r="V1754" i="1" s="1"/>
  <c r="X1754" i="1" s="1"/>
  <c r="S1754" i="1"/>
  <c r="T1754" i="1" s="1"/>
  <c r="W1754" i="1" l="1"/>
  <c r="N1754" i="1"/>
  <c r="G1755" i="1" s="1"/>
  <c r="H1755" i="1" s="1"/>
  <c r="I1755" i="1" l="1"/>
  <c r="J1755" i="1"/>
  <c r="K1755" i="1" l="1"/>
  <c r="L1755" i="1"/>
  <c r="P1755" i="1" s="1"/>
  <c r="Q1755" i="1" l="1"/>
  <c r="R1755" i="1" s="1"/>
  <c r="M1755" i="1"/>
  <c r="O1755" i="1"/>
  <c r="N1755" i="1" l="1"/>
  <c r="G1756" i="1" s="1"/>
  <c r="H1756" i="1" s="1"/>
  <c r="U1755" i="1"/>
  <c r="V1755" i="1" s="1"/>
  <c r="X1755" i="1" s="1"/>
  <c r="S1755" i="1"/>
  <c r="T1755" i="1" s="1"/>
  <c r="J1756" i="1" l="1"/>
  <c r="I1756" i="1"/>
  <c r="W1755" i="1"/>
  <c r="L1756" i="1" l="1"/>
  <c r="P1756" i="1" s="1"/>
  <c r="K1756" i="1"/>
  <c r="M1756" i="1" l="1"/>
  <c r="O1756" i="1"/>
  <c r="Q1756" i="1"/>
  <c r="R1756" i="1" s="1"/>
  <c r="U1756" i="1" l="1"/>
  <c r="V1756" i="1" s="1"/>
  <c r="X1756" i="1" s="1"/>
  <c r="S1756" i="1"/>
  <c r="T1756" i="1" s="1"/>
  <c r="N1756" i="1"/>
  <c r="G1757" i="1" s="1"/>
  <c r="H1757" i="1" s="1"/>
  <c r="W1756" i="1" l="1"/>
  <c r="J1757" i="1"/>
  <c r="I1757" i="1"/>
  <c r="K1757" i="1" l="1"/>
  <c r="L1757" i="1"/>
  <c r="P1757" i="1" s="1"/>
  <c r="Q1757" i="1" s="1"/>
  <c r="R1757" i="1" s="1"/>
  <c r="U1757" i="1" l="1"/>
  <c r="V1757" i="1" s="1"/>
  <c r="X1757" i="1" s="1"/>
  <c r="S1757" i="1"/>
  <c r="T1757" i="1" s="1"/>
  <c r="M1757" i="1"/>
  <c r="O1757" i="1"/>
  <c r="N1757" i="1" l="1"/>
  <c r="G1758" i="1" s="1"/>
  <c r="H1758" i="1" s="1"/>
  <c r="W1757" i="1"/>
  <c r="I1758" i="1" l="1"/>
  <c r="J1758" i="1"/>
  <c r="K1758" i="1" l="1"/>
  <c r="L1758" i="1"/>
  <c r="P1758" i="1" s="1"/>
  <c r="Q1758" i="1" s="1"/>
  <c r="R1758" i="1" s="1"/>
  <c r="U1758" i="1" l="1"/>
  <c r="V1758" i="1" s="1"/>
  <c r="X1758" i="1" s="1"/>
  <c r="S1758" i="1"/>
  <c r="T1758" i="1" s="1"/>
  <c r="M1758" i="1"/>
  <c r="O1758" i="1"/>
  <c r="N1758" i="1" l="1"/>
  <c r="G1759" i="1" s="1"/>
  <c r="H1759" i="1" s="1"/>
  <c r="W1758" i="1"/>
  <c r="I1759" i="1" l="1"/>
  <c r="J1759" i="1"/>
  <c r="L1759" i="1" l="1"/>
  <c r="P1759" i="1" s="1"/>
  <c r="K1759" i="1"/>
  <c r="M1759" i="1" l="1"/>
  <c r="O1759" i="1"/>
  <c r="Q1759" i="1"/>
  <c r="R1759" i="1" s="1"/>
  <c r="U1759" i="1" l="1"/>
  <c r="V1759" i="1" s="1"/>
  <c r="X1759" i="1" s="1"/>
  <c r="S1759" i="1"/>
  <c r="T1759" i="1" s="1"/>
  <c r="N1759" i="1"/>
  <c r="G1760" i="1" s="1"/>
  <c r="H1760" i="1" s="1"/>
  <c r="W1759" i="1" l="1"/>
  <c r="I1760" i="1"/>
  <c r="J1760" i="1"/>
  <c r="K1760" i="1" l="1"/>
  <c r="L1760" i="1"/>
  <c r="P1760" i="1" s="1"/>
  <c r="Q1760" i="1" s="1"/>
  <c r="R1760" i="1" s="1"/>
  <c r="U1760" i="1" l="1"/>
  <c r="V1760" i="1" s="1"/>
  <c r="X1760" i="1" s="1"/>
  <c r="S1760" i="1"/>
  <c r="T1760" i="1" s="1"/>
  <c r="M1760" i="1"/>
  <c r="O1760" i="1"/>
  <c r="N1760" i="1" l="1"/>
  <c r="G1761" i="1" s="1"/>
  <c r="H1761" i="1" s="1"/>
  <c r="W1760" i="1"/>
  <c r="J1761" i="1" l="1"/>
  <c r="I1761" i="1"/>
  <c r="K1761" i="1" l="1"/>
  <c r="L1761" i="1"/>
  <c r="P1761" i="1" s="1"/>
  <c r="Q1761" i="1" s="1"/>
  <c r="R1761" i="1" s="1"/>
  <c r="S1761" i="1" l="1"/>
  <c r="T1761" i="1" s="1"/>
  <c r="U1761" i="1"/>
  <c r="V1761" i="1" s="1"/>
  <c r="X1761" i="1" s="1"/>
  <c r="M1761" i="1"/>
  <c r="O1761" i="1"/>
  <c r="N1761" i="1" l="1"/>
  <c r="G1762" i="1" s="1"/>
  <c r="H1762" i="1" s="1"/>
  <c r="W1761" i="1"/>
  <c r="I1762" i="1" l="1"/>
  <c r="J1762" i="1"/>
  <c r="K1762" i="1" l="1"/>
  <c r="L1762" i="1"/>
  <c r="P1762" i="1" s="1"/>
  <c r="Q1762" i="1" s="1"/>
  <c r="R1762" i="1" s="1"/>
  <c r="U1762" i="1" l="1"/>
  <c r="V1762" i="1" s="1"/>
  <c r="X1762" i="1" s="1"/>
  <c r="S1762" i="1"/>
  <c r="T1762" i="1" s="1"/>
  <c r="M1762" i="1"/>
  <c r="O1762" i="1"/>
  <c r="N1762" i="1" l="1"/>
  <c r="G1763" i="1" s="1"/>
  <c r="H1763" i="1" s="1"/>
  <c r="W1762" i="1"/>
  <c r="I1763" i="1" l="1"/>
  <c r="J1763" i="1"/>
  <c r="L1763" i="1" l="1"/>
  <c r="P1763" i="1" s="1"/>
  <c r="Q1763" i="1" s="1"/>
  <c r="R1763" i="1" s="1"/>
  <c r="K1763" i="1"/>
  <c r="M1763" i="1" l="1"/>
  <c r="O1763" i="1"/>
  <c r="U1763" i="1"/>
  <c r="V1763" i="1" s="1"/>
  <c r="X1763" i="1" s="1"/>
  <c r="S1763" i="1"/>
  <c r="T1763" i="1" s="1"/>
  <c r="W1763" i="1" l="1"/>
  <c r="N1763" i="1"/>
  <c r="G1764" i="1" s="1"/>
  <c r="H1764" i="1" s="1"/>
  <c r="I1764" i="1" l="1"/>
  <c r="J1764" i="1"/>
  <c r="L1764" i="1" l="1"/>
  <c r="P1764" i="1" s="1"/>
  <c r="Q1764" i="1" s="1"/>
  <c r="R1764" i="1" s="1"/>
  <c r="K1764" i="1"/>
  <c r="M1764" i="1" l="1"/>
  <c r="O1764" i="1"/>
  <c r="U1764" i="1"/>
  <c r="V1764" i="1" s="1"/>
  <c r="X1764" i="1" s="1"/>
  <c r="S1764" i="1"/>
  <c r="T1764" i="1" s="1"/>
  <c r="W1764" i="1" l="1"/>
  <c r="N1764" i="1"/>
  <c r="G1765" i="1" s="1"/>
  <c r="H1765" i="1" s="1"/>
  <c r="J1765" i="1" l="1"/>
  <c r="I1765" i="1"/>
  <c r="L1765" i="1" l="1"/>
  <c r="P1765" i="1" s="1"/>
  <c r="Q1765" i="1" s="1"/>
  <c r="R1765" i="1" s="1"/>
  <c r="K1765" i="1"/>
  <c r="M1765" i="1" l="1"/>
  <c r="O1765" i="1"/>
  <c r="U1765" i="1"/>
  <c r="V1765" i="1" s="1"/>
  <c r="X1765" i="1" s="1"/>
  <c r="S1765" i="1"/>
  <c r="T1765" i="1" s="1"/>
  <c r="W1765" i="1" l="1"/>
  <c r="N1765" i="1"/>
  <c r="G1766" i="1" s="1"/>
  <c r="H1766" i="1" s="1"/>
  <c r="I1766" i="1" l="1"/>
  <c r="J1766" i="1"/>
  <c r="L1766" i="1" l="1"/>
  <c r="P1766" i="1" s="1"/>
  <c r="Q1766" i="1" s="1"/>
  <c r="R1766" i="1" s="1"/>
  <c r="K1766" i="1"/>
  <c r="M1766" i="1" l="1"/>
  <c r="O1766" i="1"/>
  <c r="U1766" i="1"/>
  <c r="V1766" i="1" s="1"/>
  <c r="X1766" i="1" s="1"/>
  <c r="S1766" i="1"/>
  <c r="T1766" i="1" s="1"/>
  <c r="W1766" i="1" l="1"/>
  <c r="N1766" i="1"/>
  <c r="G1767" i="1" s="1"/>
  <c r="H1767" i="1" s="1"/>
  <c r="I1767" i="1" l="1"/>
  <c r="J1767" i="1"/>
  <c r="L1767" i="1" l="1"/>
  <c r="P1767" i="1" s="1"/>
  <c r="Q1767" i="1" s="1"/>
  <c r="R1767" i="1" s="1"/>
  <c r="K1767" i="1"/>
  <c r="M1767" i="1" l="1"/>
  <c r="O1767" i="1"/>
  <c r="S1767" i="1"/>
  <c r="T1767" i="1" s="1"/>
  <c r="U1767" i="1"/>
  <c r="V1767" i="1" s="1"/>
  <c r="X1767" i="1" s="1"/>
  <c r="W1767" i="1" l="1"/>
  <c r="N1767" i="1"/>
  <c r="G1768" i="1" s="1"/>
  <c r="H1768" i="1" s="1"/>
  <c r="J1768" i="1" l="1"/>
  <c r="I1768" i="1"/>
  <c r="L1768" i="1" l="1"/>
  <c r="P1768" i="1" s="1"/>
  <c r="Q1768" i="1" s="1"/>
  <c r="R1768" i="1" s="1"/>
  <c r="K1768" i="1"/>
  <c r="M1768" i="1" l="1"/>
  <c r="O1768" i="1"/>
  <c r="U1768" i="1"/>
  <c r="V1768" i="1" s="1"/>
  <c r="X1768" i="1" s="1"/>
  <c r="S1768" i="1"/>
  <c r="T1768" i="1" s="1"/>
  <c r="W1768" i="1" l="1"/>
  <c r="N1768" i="1"/>
  <c r="G1769" i="1" s="1"/>
  <c r="H1769" i="1" s="1"/>
  <c r="J1769" i="1" l="1"/>
  <c r="I1769" i="1"/>
  <c r="L1769" i="1" l="1"/>
  <c r="P1769" i="1" s="1"/>
  <c r="Q1769" i="1" s="1"/>
  <c r="R1769" i="1" s="1"/>
  <c r="K1769" i="1"/>
  <c r="M1769" i="1" l="1"/>
  <c r="O1769" i="1"/>
  <c r="U1769" i="1"/>
  <c r="V1769" i="1" s="1"/>
  <c r="X1769" i="1" s="1"/>
  <c r="S1769" i="1"/>
  <c r="T1769" i="1" s="1"/>
  <c r="W1769" i="1" l="1"/>
  <c r="N1769" i="1"/>
  <c r="G1770" i="1" s="1"/>
  <c r="H1770" i="1" s="1"/>
  <c r="I1770" i="1" l="1"/>
  <c r="J1770" i="1"/>
  <c r="L1770" i="1" l="1"/>
  <c r="P1770" i="1" s="1"/>
  <c r="Q1770" i="1" s="1"/>
  <c r="R1770" i="1" s="1"/>
  <c r="K1770" i="1"/>
  <c r="M1770" i="1" l="1"/>
  <c r="O1770" i="1"/>
  <c r="U1770" i="1"/>
  <c r="V1770" i="1" s="1"/>
  <c r="X1770" i="1" s="1"/>
  <c r="S1770" i="1"/>
  <c r="T1770" i="1" s="1"/>
  <c r="W1770" i="1" l="1"/>
  <c r="N1770" i="1"/>
  <c r="G1771" i="1" s="1"/>
  <c r="H1771" i="1" s="1"/>
  <c r="I1771" i="1" l="1"/>
  <c r="J1771" i="1"/>
  <c r="L1771" i="1" l="1"/>
  <c r="P1771" i="1" s="1"/>
  <c r="K1771" i="1"/>
  <c r="M1771" i="1" l="1"/>
  <c r="O1771" i="1"/>
  <c r="Q1771" i="1"/>
  <c r="R1771" i="1" s="1"/>
  <c r="U1771" i="1" l="1"/>
  <c r="V1771" i="1" s="1"/>
  <c r="X1771" i="1" s="1"/>
  <c r="S1771" i="1"/>
  <c r="T1771" i="1" s="1"/>
  <c r="N1771" i="1"/>
  <c r="G1772" i="1" s="1"/>
  <c r="H1772" i="1" s="1"/>
  <c r="W1771" i="1" l="1"/>
  <c r="I1772" i="1"/>
  <c r="J1772" i="1"/>
  <c r="K1772" i="1" l="1"/>
  <c r="L1772" i="1"/>
  <c r="P1772" i="1" s="1"/>
  <c r="Q1772" i="1" l="1"/>
  <c r="R1772" i="1" s="1"/>
  <c r="M1772" i="1"/>
  <c r="O1772" i="1"/>
  <c r="N1772" i="1" l="1"/>
  <c r="G1773" i="1" s="1"/>
  <c r="H1773" i="1" s="1"/>
  <c r="U1772" i="1"/>
  <c r="V1772" i="1" s="1"/>
  <c r="X1772" i="1" s="1"/>
  <c r="S1772" i="1"/>
  <c r="T1772" i="1" s="1"/>
  <c r="J1773" i="1" l="1"/>
  <c r="I1773" i="1"/>
  <c r="W1772" i="1"/>
  <c r="K1773" i="1" l="1"/>
  <c r="L1773" i="1"/>
  <c r="P1773" i="1" s="1"/>
  <c r="Q1773" i="1" s="1"/>
  <c r="R1773" i="1" s="1"/>
  <c r="S1773" i="1" l="1"/>
  <c r="T1773" i="1" s="1"/>
  <c r="U1773" i="1"/>
  <c r="V1773" i="1" s="1"/>
  <c r="X1773" i="1" s="1"/>
  <c r="M1773" i="1"/>
  <c r="O1773" i="1"/>
  <c r="N1773" i="1" l="1"/>
  <c r="G1774" i="1" s="1"/>
  <c r="H1774" i="1" s="1"/>
  <c r="W1773" i="1"/>
  <c r="J1774" i="1" l="1"/>
  <c r="I1774" i="1"/>
  <c r="L1774" i="1" l="1"/>
  <c r="P1774" i="1" s="1"/>
  <c r="Q1774" i="1" s="1"/>
  <c r="R1774" i="1" s="1"/>
  <c r="K1774" i="1"/>
  <c r="M1774" i="1" l="1"/>
  <c r="O1774" i="1"/>
  <c r="U1774" i="1"/>
  <c r="V1774" i="1" s="1"/>
  <c r="X1774" i="1" s="1"/>
  <c r="S1774" i="1"/>
  <c r="T1774" i="1" s="1"/>
  <c r="W1774" i="1" l="1"/>
  <c r="N1774" i="1"/>
  <c r="G1775" i="1" s="1"/>
  <c r="H1775" i="1" s="1"/>
  <c r="I1775" i="1" l="1"/>
  <c r="J1775" i="1"/>
  <c r="L1775" i="1" l="1"/>
  <c r="P1775" i="1" s="1"/>
  <c r="Q1775" i="1" s="1"/>
  <c r="R1775" i="1" s="1"/>
  <c r="K1775" i="1"/>
  <c r="M1775" i="1" l="1"/>
  <c r="O1775" i="1"/>
  <c r="U1775" i="1"/>
  <c r="V1775" i="1" s="1"/>
  <c r="X1775" i="1" s="1"/>
  <c r="S1775" i="1"/>
  <c r="T1775" i="1" s="1"/>
  <c r="W1775" i="1" l="1"/>
  <c r="N1775" i="1"/>
  <c r="G1776" i="1" s="1"/>
  <c r="H1776" i="1" s="1"/>
  <c r="I1776" i="1" l="1"/>
  <c r="J1776" i="1"/>
  <c r="K1776" i="1" l="1"/>
  <c r="L1776" i="1"/>
  <c r="P1776" i="1" s="1"/>
  <c r="Q1776" i="1" s="1"/>
  <c r="R1776" i="1" s="1"/>
  <c r="U1776" i="1" l="1"/>
  <c r="V1776" i="1" s="1"/>
  <c r="X1776" i="1" s="1"/>
  <c r="S1776" i="1"/>
  <c r="T1776" i="1" s="1"/>
  <c r="M1776" i="1"/>
  <c r="O1776" i="1"/>
  <c r="N1776" i="1" l="1"/>
  <c r="G1777" i="1" s="1"/>
  <c r="H1777" i="1" s="1"/>
  <c r="W1776" i="1"/>
  <c r="J1777" i="1" l="1"/>
  <c r="I1777" i="1"/>
  <c r="K1777" i="1" l="1"/>
  <c r="L1777" i="1"/>
  <c r="P1777" i="1" s="1"/>
  <c r="Q1777" i="1" s="1"/>
  <c r="R1777" i="1" s="1"/>
  <c r="U1777" i="1" l="1"/>
  <c r="V1777" i="1" s="1"/>
  <c r="X1777" i="1" s="1"/>
  <c r="S1777" i="1"/>
  <c r="T1777" i="1" s="1"/>
  <c r="M1777" i="1"/>
  <c r="O1777" i="1"/>
  <c r="N1777" i="1" l="1"/>
  <c r="G1778" i="1" s="1"/>
  <c r="H1778" i="1" s="1"/>
  <c r="W1777" i="1"/>
  <c r="I1778" i="1" l="1"/>
  <c r="J1778" i="1"/>
  <c r="L1778" i="1" l="1"/>
  <c r="P1778" i="1" s="1"/>
  <c r="Q1778" i="1" s="1"/>
  <c r="R1778" i="1" s="1"/>
  <c r="K1778" i="1"/>
  <c r="M1778" i="1" l="1"/>
  <c r="O1778" i="1"/>
  <c r="S1778" i="1"/>
  <c r="T1778" i="1" s="1"/>
  <c r="U1778" i="1"/>
  <c r="V1778" i="1" s="1"/>
  <c r="X1778" i="1" s="1"/>
  <c r="W1778" i="1" l="1"/>
  <c r="N1778" i="1"/>
  <c r="G1779" i="1" s="1"/>
  <c r="H1779" i="1" s="1"/>
  <c r="I1779" i="1" l="1"/>
  <c r="J1779" i="1"/>
  <c r="K1779" i="1" l="1"/>
  <c r="L1779" i="1"/>
  <c r="P1779" i="1" s="1"/>
  <c r="Q1779" i="1" l="1"/>
  <c r="R1779" i="1" s="1"/>
  <c r="M1779" i="1"/>
  <c r="O1779" i="1"/>
  <c r="N1779" i="1" l="1"/>
  <c r="G1780" i="1" s="1"/>
  <c r="H1780" i="1" s="1"/>
  <c r="U1779" i="1"/>
  <c r="V1779" i="1" s="1"/>
  <c r="X1779" i="1" s="1"/>
  <c r="S1779" i="1"/>
  <c r="T1779" i="1" s="1"/>
  <c r="I1780" i="1" l="1"/>
  <c r="J1780" i="1"/>
  <c r="W1779" i="1"/>
  <c r="K1780" i="1" l="1"/>
  <c r="L1780" i="1"/>
  <c r="P1780" i="1" s="1"/>
  <c r="Q1780" i="1" l="1"/>
  <c r="R1780" i="1" s="1"/>
  <c r="M1780" i="1"/>
  <c r="O1780" i="1"/>
  <c r="N1780" i="1" l="1"/>
  <c r="G1781" i="1" s="1"/>
  <c r="H1781" i="1" s="1"/>
  <c r="U1780" i="1"/>
  <c r="V1780" i="1" s="1"/>
  <c r="X1780" i="1" s="1"/>
  <c r="S1780" i="1"/>
  <c r="T1780" i="1" s="1"/>
  <c r="J1781" i="1" l="1"/>
  <c r="I1781" i="1"/>
  <c r="W1780" i="1"/>
  <c r="L1781" i="1" l="1"/>
  <c r="P1781" i="1" s="1"/>
  <c r="Q1781" i="1" s="1"/>
  <c r="R1781" i="1" s="1"/>
  <c r="K1781" i="1"/>
  <c r="M1781" i="1" l="1"/>
  <c r="O1781" i="1"/>
  <c r="S1781" i="1"/>
  <c r="T1781" i="1" s="1"/>
  <c r="U1781" i="1"/>
  <c r="V1781" i="1" s="1"/>
  <c r="X1781" i="1" s="1"/>
  <c r="W1781" i="1" l="1"/>
  <c r="N1781" i="1"/>
  <c r="G1782" i="1" s="1"/>
  <c r="H1782" i="1" s="1"/>
  <c r="I1782" i="1" l="1"/>
  <c r="J1782" i="1"/>
  <c r="K1782" i="1" l="1"/>
  <c r="L1782" i="1"/>
  <c r="P1782" i="1" s="1"/>
  <c r="Q1782" i="1" s="1"/>
  <c r="R1782" i="1" s="1"/>
  <c r="S1782" i="1" l="1"/>
  <c r="T1782" i="1" s="1"/>
  <c r="U1782" i="1"/>
  <c r="V1782" i="1" s="1"/>
  <c r="X1782" i="1" s="1"/>
  <c r="M1782" i="1"/>
  <c r="O1782" i="1"/>
  <c r="N1782" i="1" l="1"/>
  <c r="G1783" i="1" s="1"/>
  <c r="H1783" i="1" s="1"/>
  <c r="W1782" i="1"/>
  <c r="I1783" i="1" l="1"/>
  <c r="J1783" i="1"/>
  <c r="K1783" i="1" l="1"/>
  <c r="L1783" i="1"/>
  <c r="P1783" i="1" s="1"/>
  <c r="Q1783" i="1" s="1"/>
  <c r="R1783" i="1" s="1"/>
  <c r="U1783" i="1" l="1"/>
  <c r="V1783" i="1" s="1"/>
  <c r="X1783" i="1" s="1"/>
  <c r="S1783" i="1"/>
  <c r="T1783" i="1" s="1"/>
  <c r="M1783" i="1"/>
  <c r="O1783" i="1"/>
  <c r="N1783" i="1" l="1"/>
  <c r="G1784" i="1" s="1"/>
  <c r="H1784" i="1" s="1"/>
  <c r="W1783" i="1"/>
  <c r="J1784" i="1" l="1"/>
  <c r="I1784" i="1"/>
  <c r="L1784" i="1" l="1"/>
  <c r="P1784" i="1" s="1"/>
  <c r="K1784" i="1"/>
  <c r="M1784" i="1" l="1"/>
  <c r="O1784" i="1"/>
  <c r="Q1784" i="1"/>
  <c r="R1784" i="1" s="1"/>
  <c r="U1784" i="1" l="1"/>
  <c r="V1784" i="1" s="1"/>
  <c r="X1784" i="1" s="1"/>
  <c r="S1784" i="1"/>
  <c r="T1784" i="1" s="1"/>
  <c r="N1784" i="1"/>
  <c r="G1785" i="1" s="1"/>
  <c r="H1785" i="1" s="1"/>
  <c r="W1784" i="1" l="1"/>
  <c r="J1785" i="1"/>
  <c r="I1785" i="1"/>
  <c r="K1785" i="1" l="1"/>
  <c r="L1785" i="1"/>
  <c r="P1785" i="1" s="1"/>
  <c r="Q1785" i="1" s="1"/>
  <c r="R1785" i="1" s="1"/>
  <c r="U1785" i="1" l="1"/>
  <c r="V1785" i="1" s="1"/>
  <c r="X1785" i="1" s="1"/>
  <c r="S1785" i="1"/>
  <c r="T1785" i="1" s="1"/>
  <c r="M1785" i="1"/>
  <c r="O1785" i="1"/>
  <c r="N1785" i="1" l="1"/>
  <c r="G1786" i="1" s="1"/>
  <c r="H1786" i="1" s="1"/>
  <c r="W1785" i="1"/>
  <c r="I1786" i="1" l="1"/>
  <c r="J1786" i="1"/>
  <c r="L1786" i="1" l="1"/>
  <c r="P1786" i="1" s="1"/>
  <c r="Q1786" i="1" s="1"/>
  <c r="R1786" i="1" s="1"/>
  <c r="K1786" i="1"/>
  <c r="M1786" i="1" l="1"/>
  <c r="O1786" i="1"/>
  <c r="U1786" i="1"/>
  <c r="V1786" i="1" s="1"/>
  <c r="X1786" i="1" s="1"/>
  <c r="S1786" i="1"/>
  <c r="T1786" i="1" s="1"/>
  <c r="W1786" i="1" l="1"/>
  <c r="N1786" i="1"/>
  <c r="G1787" i="1" s="1"/>
  <c r="H1787" i="1" s="1"/>
  <c r="I1787" i="1" l="1"/>
  <c r="J1787" i="1"/>
  <c r="L1787" i="1" l="1"/>
  <c r="P1787" i="1" s="1"/>
  <c r="Q1787" i="1" s="1"/>
  <c r="R1787" i="1" s="1"/>
  <c r="K1787" i="1"/>
  <c r="M1787" i="1" l="1"/>
  <c r="O1787" i="1"/>
  <c r="U1787" i="1"/>
  <c r="V1787" i="1" s="1"/>
  <c r="X1787" i="1" s="1"/>
  <c r="S1787" i="1"/>
  <c r="T1787" i="1" s="1"/>
  <c r="W1787" i="1" l="1"/>
  <c r="N1787" i="1"/>
  <c r="G1788" i="1" s="1"/>
  <c r="H1788" i="1" s="1"/>
  <c r="I1788" i="1" l="1"/>
  <c r="J1788" i="1"/>
  <c r="L1788" i="1" l="1"/>
  <c r="P1788" i="1" s="1"/>
  <c r="Q1788" i="1" s="1"/>
  <c r="R1788" i="1" s="1"/>
  <c r="K1788" i="1"/>
  <c r="M1788" i="1" l="1"/>
  <c r="O1788" i="1"/>
  <c r="U1788" i="1"/>
  <c r="V1788" i="1" s="1"/>
  <c r="X1788" i="1" s="1"/>
  <c r="S1788" i="1"/>
  <c r="T1788" i="1" s="1"/>
  <c r="W1788" i="1" l="1"/>
  <c r="N1788" i="1"/>
  <c r="G1789" i="1" s="1"/>
  <c r="H1789" i="1" s="1"/>
  <c r="J1789" i="1" l="1"/>
  <c r="I1789" i="1"/>
  <c r="K1789" i="1" l="1"/>
  <c r="L1789" i="1"/>
  <c r="P1789" i="1" s="1"/>
  <c r="Q1789" i="1" s="1"/>
  <c r="R1789" i="1" s="1"/>
  <c r="U1789" i="1" l="1"/>
  <c r="V1789" i="1" s="1"/>
  <c r="X1789" i="1" s="1"/>
  <c r="S1789" i="1"/>
  <c r="T1789" i="1" s="1"/>
  <c r="M1789" i="1"/>
  <c r="O1789" i="1"/>
  <c r="N1789" i="1" l="1"/>
  <c r="G1790" i="1" s="1"/>
  <c r="H1790" i="1" s="1"/>
  <c r="W1789" i="1"/>
  <c r="I1790" i="1" l="1"/>
  <c r="J1790" i="1"/>
  <c r="K1790" i="1" l="1"/>
  <c r="L1790" i="1"/>
  <c r="P1790" i="1" s="1"/>
  <c r="Q1790" i="1" s="1"/>
  <c r="R1790" i="1" s="1"/>
  <c r="S1790" i="1" l="1"/>
  <c r="T1790" i="1" s="1"/>
  <c r="U1790" i="1"/>
  <c r="V1790" i="1" s="1"/>
  <c r="X1790" i="1" s="1"/>
  <c r="M1790" i="1"/>
  <c r="O1790" i="1"/>
  <c r="N1790" i="1" l="1"/>
  <c r="G1791" i="1" s="1"/>
  <c r="H1791" i="1" s="1"/>
  <c r="W1790" i="1"/>
  <c r="J1791" i="1" l="1"/>
  <c r="I1791" i="1"/>
  <c r="L1791" i="1" l="1"/>
  <c r="P1791" i="1" s="1"/>
  <c r="Q1791" i="1" s="1"/>
  <c r="R1791" i="1" s="1"/>
  <c r="K1791" i="1"/>
  <c r="M1791" i="1" l="1"/>
  <c r="O1791" i="1"/>
  <c r="U1791" i="1"/>
  <c r="V1791" i="1" s="1"/>
  <c r="X1791" i="1" s="1"/>
  <c r="S1791" i="1"/>
  <c r="T1791" i="1" s="1"/>
  <c r="W1791" i="1" l="1"/>
  <c r="N1791" i="1"/>
  <c r="G1792" i="1" s="1"/>
  <c r="H1792" i="1" s="1"/>
  <c r="I1792" i="1" l="1"/>
  <c r="J1792" i="1"/>
  <c r="K1792" i="1" l="1"/>
  <c r="L1792" i="1"/>
  <c r="P1792" i="1" s="1"/>
  <c r="Q1792" i="1" s="1"/>
  <c r="R1792" i="1" s="1"/>
  <c r="U1792" i="1" l="1"/>
  <c r="V1792" i="1" s="1"/>
  <c r="X1792" i="1" s="1"/>
  <c r="S1792" i="1"/>
  <c r="T1792" i="1" s="1"/>
  <c r="M1792" i="1"/>
  <c r="O1792" i="1"/>
  <c r="N1792" i="1" l="1"/>
  <c r="G1793" i="1" s="1"/>
  <c r="H1793" i="1" s="1"/>
  <c r="W1792" i="1"/>
  <c r="I1793" i="1" l="1"/>
  <c r="J1793" i="1"/>
  <c r="K1793" i="1" l="1"/>
  <c r="L1793" i="1"/>
  <c r="P1793" i="1" s="1"/>
  <c r="Q1793" i="1" s="1"/>
  <c r="R1793" i="1" s="1"/>
  <c r="S1793" i="1" l="1"/>
  <c r="T1793" i="1" s="1"/>
  <c r="U1793" i="1"/>
  <c r="V1793" i="1" s="1"/>
  <c r="X1793" i="1" s="1"/>
  <c r="M1793" i="1"/>
  <c r="O1793" i="1"/>
  <c r="N1793" i="1" l="1"/>
  <c r="G1794" i="1" s="1"/>
  <c r="H1794" i="1" s="1"/>
  <c r="W1793" i="1"/>
  <c r="J1794" i="1" l="1"/>
  <c r="I1794" i="1"/>
  <c r="K1794" i="1" l="1"/>
  <c r="L1794" i="1"/>
  <c r="P1794" i="1" s="1"/>
  <c r="Q1794" i="1" s="1"/>
  <c r="R1794" i="1" s="1"/>
  <c r="U1794" i="1" l="1"/>
  <c r="V1794" i="1" s="1"/>
  <c r="X1794" i="1" s="1"/>
  <c r="S1794" i="1"/>
  <c r="T1794" i="1" s="1"/>
  <c r="M1794" i="1"/>
  <c r="O1794" i="1"/>
  <c r="N1794" i="1" l="1"/>
  <c r="G1795" i="1" s="1"/>
  <c r="H1795" i="1" s="1"/>
  <c r="W1794" i="1"/>
  <c r="J1795" i="1" l="1"/>
  <c r="I1795" i="1"/>
  <c r="L1795" i="1" l="1"/>
  <c r="P1795" i="1" s="1"/>
  <c r="Q1795" i="1" s="1"/>
  <c r="R1795" i="1" s="1"/>
  <c r="K1795" i="1"/>
  <c r="M1795" i="1" l="1"/>
  <c r="O1795" i="1"/>
  <c r="U1795" i="1"/>
  <c r="V1795" i="1" s="1"/>
  <c r="X1795" i="1" s="1"/>
  <c r="S1795" i="1"/>
  <c r="T1795" i="1" s="1"/>
  <c r="W1795" i="1" l="1"/>
  <c r="N1795" i="1"/>
  <c r="G1796" i="1" s="1"/>
  <c r="H1796" i="1" s="1"/>
  <c r="I1796" i="1" l="1"/>
  <c r="J1796" i="1"/>
  <c r="K1796" i="1" l="1"/>
  <c r="L1796" i="1"/>
  <c r="P1796" i="1" s="1"/>
  <c r="Q1796" i="1" s="1"/>
  <c r="R1796" i="1" s="1"/>
  <c r="S1796" i="1" l="1"/>
  <c r="T1796" i="1" s="1"/>
  <c r="U1796" i="1"/>
  <c r="V1796" i="1" s="1"/>
  <c r="X1796" i="1" s="1"/>
  <c r="M1796" i="1"/>
  <c r="O1796" i="1"/>
  <c r="N1796" i="1" l="1"/>
  <c r="G1797" i="1" s="1"/>
  <c r="H1797" i="1" s="1"/>
  <c r="W1796" i="1"/>
  <c r="J1797" i="1" l="1"/>
  <c r="I1797" i="1"/>
  <c r="K1797" i="1" l="1"/>
  <c r="L1797" i="1"/>
  <c r="P1797" i="1" s="1"/>
  <c r="Q1797" i="1" s="1"/>
  <c r="R1797" i="1" s="1"/>
  <c r="U1797" i="1" l="1"/>
  <c r="V1797" i="1" s="1"/>
  <c r="X1797" i="1" s="1"/>
  <c r="S1797" i="1"/>
  <c r="T1797" i="1" s="1"/>
  <c r="M1797" i="1"/>
  <c r="O1797" i="1"/>
  <c r="N1797" i="1" l="1"/>
  <c r="G1798" i="1" s="1"/>
  <c r="H1798" i="1" s="1"/>
  <c r="W1797" i="1"/>
  <c r="J1798" i="1" l="1"/>
  <c r="I1798" i="1"/>
  <c r="K1798" i="1" l="1"/>
  <c r="L1798" i="1"/>
  <c r="P1798" i="1" s="1"/>
  <c r="Q1798" i="1" s="1"/>
  <c r="R1798" i="1" s="1"/>
  <c r="U1798" i="1" l="1"/>
  <c r="V1798" i="1" s="1"/>
  <c r="X1798" i="1" s="1"/>
  <c r="S1798" i="1"/>
  <c r="T1798" i="1" s="1"/>
  <c r="M1798" i="1"/>
  <c r="O1798" i="1"/>
  <c r="N1798" i="1" l="1"/>
  <c r="G1799" i="1" s="1"/>
  <c r="H1799" i="1" s="1"/>
  <c r="W1798" i="1"/>
  <c r="I1799" i="1" l="1"/>
  <c r="J1799" i="1"/>
  <c r="L1799" i="1" l="1"/>
  <c r="P1799" i="1" s="1"/>
  <c r="Q1799" i="1" s="1"/>
  <c r="R1799" i="1" s="1"/>
  <c r="K1799" i="1"/>
  <c r="M1799" i="1" l="1"/>
  <c r="O1799" i="1"/>
  <c r="U1799" i="1"/>
  <c r="V1799" i="1" s="1"/>
  <c r="X1799" i="1" s="1"/>
  <c r="S1799" i="1"/>
  <c r="T1799" i="1" s="1"/>
  <c r="W1799" i="1" l="1"/>
  <c r="N1799" i="1"/>
  <c r="G1800" i="1" s="1"/>
  <c r="H1800" i="1" s="1"/>
  <c r="I1800" i="1" l="1"/>
  <c r="J1800" i="1"/>
  <c r="L1800" i="1" l="1"/>
  <c r="P1800" i="1" s="1"/>
  <c r="Q1800" i="1" s="1"/>
  <c r="R1800" i="1" s="1"/>
  <c r="K1800" i="1"/>
  <c r="M1800" i="1" l="1"/>
  <c r="O1800" i="1"/>
  <c r="S1800" i="1"/>
  <c r="T1800" i="1" s="1"/>
  <c r="U1800" i="1"/>
  <c r="V1800" i="1" s="1"/>
  <c r="X1800" i="1" s="1"/>
  <c r="W1800" i="1" l="1"/>
  <c r="N1800" i="1"/>
  <c r="G1801" i="1" s="1"/>
  <c r="H1801" i="1" s="1"/>
  <c r="I1801" i="1" l="1"/>
  <c r="J1801" i="1"/>
  <c r="K1801" i="1" l="1"/>
  <c r="L1801" i="1"/>
  <c r="P1801" i="1" s="1"/>
  <c r="Q1801" i="1" s="1"/>
  <c r="R1801" i="1" s="1"/>
  <c r="U1801" i="1" l="1"/>
  <c r="V1801" i="1" s="1"/>
  <c r="X1801" i="1" s="1"/>
  <c r="S1801" i="1"/>
  <c r="T1801" i="1" s="1"/>
  <c r="M1801" i="1"/>
  <c r="O1801" i="1"/>
  <c r="N1801" i="1" l="1"/>
  <c r="G1802" i="1" s="1"/>
  <c r="H1802" i="1" s="1"/>
  <c r="W1801" i="1"/>
  <c r="I1802" i="1" l="1"/>
  <c r="J1802" i="1"/>
  <c r="L1802" i="1" l="1"/>
  <c r="P1802" i="1" s="1"/>
  <c r="Q1802" i="1" s="1"/>
  <c r="R1802" i="1" s="1"/>
  <c r="K1802" i="1"/>
  <c r="M1802" i="1" l="1"/>
  <c r="O1802" i="1"/>
  <c r="S1802" i="1"/>
  <c r="T1802" i="1" s="1"/>
  <c r="U1802" i="1"/>
  <c r="V1802" i="1" s="1"/>
  <c r="X1802" i="1" s="1"/>
  <c r="W1802" i="1" l="1"/>
  <c r="N1802" i="1"/>
  <c r="G1803" i="1" s="1"/>
  <c r="H1803" i="1" s="1"/>
  <c r="I1803" i="1" l="1"/>
  <c r="J1803" i="1"/>
  <c r="L1803" i="1" l="1"/>
  <c r="P1803" i="1" s="1"/>
  <c r="Q1803" i="1" s="1"/>
  <c r="R1803" i="1" s="1"/>
  <c r="K1803" i="1"/>
  <c r="M1803" i="1" l="1"/>
  <c r="O1803" i="1"/>
  <c r="U1803" i="1"/>
  <c r="V1803" i="1" s="1"/>
  <c r="X1803" i="1" s="1"/>
  <c r="S1803" i="1"/>
  <c r="T1803" i="1" s="1"/>
  <c r="W1803" i="1" l="1"/>
  <c r="N1803" i="1"/>
  <c r="G1804" i="1" s="1"/>
  <c r="H1804" i="1" s="1"/>
  <c r="I1804" i="1" l="1"/>
  <c r="J1804" i="1"/>
  <c r="K1804" i="1" l="1"/>
  <c r="L1804" i="1"/>
  <c r="P1804" i="1" s="1"/>
  <c r="Q1804" i="1" s="1"/>
  <c r="R1804" i="1" s="1"/>
  <c r="U1804" i="1" l="1"/>
  <c r="V1804" i="1" s="1"/>
  <c r="X1804" i="1" s="1"/>
  <c r="S1804" i="1"/>
  <c r="T1804" i="1" s="1"/>
  <c r="M1804" i="1"/>
  <c r="O1804" i="1"/>
  <c r="N1804" i="1" l="1"/>
  <c r="G1805" i="1" s="1"/>
  <c r="H1805" i="1" s="1"/>
  <c r="W1804" i="1"/>
  <c r="J1805" i="1" l="1"/>
  <c r="I1805" i="1"/>
  <c r="K1805" i="1" l="1"/>
  <c r="L1805" i="1"/>
  <c r="P1805" i="1" s="1"/>
  <c r="Q1805" i="1" s="1"/>
  <c r="R1805" i="1" s="1"/>
  <c r="S1805" i="1" l="1"/>
  <c r="T1805" i="1" s="1"/>
  <c r="U1805" i="1"/>
  <c r="V1805" i="1" s="1"/>
  <c r="X1805" i="1" s="1"/>
  <c r="M1805" i="1"/>
  <c r="O1805" i="1"/>
  <c r="W1805" i="1" l="1"/>
  <c r="N1805" i="1"/>
  <c r="G1806" i="1" s="1"/>
  <c r="H1806" i="1" s="1"/>
  <c r="I1806" i="1" l="1"/>
  <c r="J1806" i="1"/>
  <c r="K1806" i="1" l="1"/>
  <c r="L1806" i="1"/>
  <c r="P1806" i="1" s="1"/>
  <c r="Q1806" i="1" l="1"/>
  <c r="R1806" i="1" s="1"/>
  <c r="M1806" i="1"/>
  <c r="O1806" i="1"/>
  <c r="N1806" i="1" l="1"/>
  <c r="G1807" i="1" s="1"/>
  <c r="H1807" i="1" s="1"/>
  <c r="U1806" i="1"/>
  <c r="V1806" i="1" s="1"/>
  <c r="X1806" i="1" s="1"/>
  <c r="S1806" i="1"/>
  <c r="T1806" i="1" s="1"/>
  <c r="I1807" i="1" l="1"/>
  <c r="J1807" i="1"/>
  <c r="W1806" i="1"/>
  <c r="K1807" i="1" l="1"/>
  <c r="L1807" i="1"/>
  <c r="P1807" i="1" s="1"/>
  <c r="Q1807" i="1" l="1"/>
  <c r="R1807" i="1" s="1"/>
  <c r="M1807" i="1"/>
  <c r="O1807" i="1"/>
  <c r="N1807" i="1" l="1"/>
  <c r="G1808" i="1" s="1"/>
  <c r="H1808" i="1" s="1"/>
  <c r="U1807" i="1"/>
  <c r="V1807" i="1" s="1"/>
  <c r="X1807" i="1" s="1"/>
  <c r="S1807" i="1"/>
  <c r="T1807" i="1" s="1"/>
  <c r="I1808" i="1" l="1"/>
  <c r="J1808" i="1"/>
  <c r="W1807" i="1"/>
  <c r="K1808" i="1" l="1"/>
  <c r="L1808" i="1"/>
  <c r="P1808" i="1" s="1"/>
  <c r="Q1808" i="1" l="1"/>
  <c r="R1808" i="1" s="1"/>
  <c r="M1808" i="1"/>
  <c r="O1808" i="1"/>
  <c r="N1808" i="1" l="1"/>
  <c r="G1809" i="1" s="1"/>
  <c r="H1809" i="1" s="1"/>
  <c r="U1808" i="1"/>
  <c r="V1808" i="1" s="1"/>
  <c r="X1808" i="1" s="1"/>
  <c r="S1808" i="1"/>
  <c r="T1808" i="1" s="1"/>
  <c r="J1809" i="1" l="1"/>
  <c r="I1809" i="1"/>
  <c r="W1808" i="1"/>
  <c r="K1809" i="1" l="1"/>
  <c r="L1809" i="1"/>
  <c r="P1809" i="1" s="1"/>
  <c r="Q1809" i="1" s="1"/>
  <c r="R1809" i="1" s="1"/>
  <c r="U1809" i="1" l="1"/>
  <c r="V1809" i="1" s="1"/>
  <c r="X1809" i="1" s="1"/>
  <c r="S1809" i="1"/>
  <c r="T1809" i="1" s="1"/>
  <c r="M1809" i="1"/>
  <c r="O1809" i="1"/>
  <c r="N1809" i="1" l="1"/>
  <c r="G1810" i="1" s="1"/>
  <c r="H1810" i="1" s="1"/>
  <c r="W1809" i="1"/>
  <c r="I1810" i="1" l="1"/>
  <c r="J1810" i="1"/>
  <c r="L1810" i="1" l="1"/>
  <c r="P1810" i="1" s="1"/>
  <c r="Q1810" i="1" s="1"/>
  <c r="R1810" i="1" s="1"/>
  <c r="K1810" i="1"/>
  <c r="M1810" i="1" l="1"/>
  <c r="O1810" i="1"/>
  <c r="S1810" i="1"/>
  <c r="T1810" i="1" s="1"/>
  <c r="U1810" i="1"/>
  <c r="V1810" i="1" s="1"/>
  <c r="X1810" i="1" s="1"/>
  <c r="W1810" i="1" l="1"/>
  <c r="N1810" i="1"/>
  <c r="G1811" i="1" s="1"/>
  <c r="H1811" i="1" s="1"/>
  <c r="J1811" i="1" l="1"/>
  <c r="I1811" i="1"/>
  <c r="L1811" i="1" l="1"/>
  <c r="P1811" i="1" s="1"/>
  <c r="Q1811" i="1" s="1"/>
  <c r="R1811" i="1" s="1"/>
  <c r="K1811" i="1"/>
  <c r="M1811" i="1" l="1"/>
  <c r="O1811" i="1"/>
  <c r="S1811" i="1"/>
  <c r="T1811" i="1" s="1"/>
  <c r="U1811" i="1"/>
  <c r="V1811" i="1" s="1"/>
  <c r="X1811" i="1" s="1"/>
  <c r="W1811" i="1" l="1"/>
  <c r="N1811" i="1"/>
  <c r="G1812" i="1" s="1"/>
  <c r="H1812" i="1" s="1"/>
  <c r="I1812" i="1" l="1"/>
  <c r="J1812" i="1"/>
  <c r="L1812" i="1" l="1"/>
  <c r="P1812" i="1" s="1"/>
  <c r="Q1812" i="1" s="1"/>
  <c r="R1812" i="1" s="1"/>
  <c r="K1812" i="1"/>
  <c r="M1812" i="1" l="1"/>
  <c r="O1812" i="1"/>
  <c r="U1812" i="1"/>
  <c r="V1812" i="1" s="1"/>
  <c r="X1812" i="1" s="1"/>
  <c r="S1812" i="1"/>
  <c r="T1812" i="1" s="1"/>
  <c r="W1812" i="1" l="1"/>
  <c r="N1812" i="1"/>
  <c r="G1813" i="1" s="1"/>
  <c r="H1813" i="1" s="1"/>
  <c r="J1813" i="1" l="1"/>
  <c r="I1813" i="1"/>
  <c r="L1813" i="1" l="1"/>
  <c r="P1813" i="1" s="1"/>
  <c r="Q1813" i="1" s="1"/>
  <c r="R1813" i="1" s="1"/>
  <c r="K1813" i="1"/>
  <c r="M1813" i="1" l="1"/>
  <c r="O1813" i="1"/>
  <c r="S1813" i="1"/>
  <c r="T1813" i="1" s="1"/>
  <c r="U1813" i="1"/>
  <c r="V1813" i="1" s="1"/>
  <c r="X1813" i="1" s="1"/>
  <c r="W1813" i="1" l="1"/>
  <c r="N1813" i="1"/>
  <c r="G1814" i="1" s="1"/>
  <c r="H1814" i="1" s="1"/>
  <c r="J1814" i="1" l="1"/>
  <c r="I1814" i="1"/>
  <c r="K1814" i="1" l="1"/>
  <c r="L1814" i="1"/>
  <c r="P1814" i="1" s="1"/>
  <c r="Q1814" i="1" l="1"/>
  <c r="R1814" i="1" s="1"/>
  <c r="M1814" i="1"/>
  <c r="O1814" i="1"/>
  <c r="N1814" i="1" l="1"/>
  <c r="G1815" i="1" s="1"/>
  <c r="H1815" i="1" s="1"/>
  <c r="S1814" i="1"/>
  <c r="T1814" i="1" s="1"/>
  <c r="U1814" i="1"/>
  <c r="V1814" i="1" s="1"/>
  <c r="X1814" i="1" s="1"/>
  <c r="I1815" i="1" l="1"/>
  <c r="J1815" i="1"/>
  <c r="W1814" i="1"/>
  <c r="K1815" i="1" l="1"/>
  <c r="L1815" i="1"/>
  <c r="P1815" i="1" s="1"/>
  <c r="Q1815" i="1" s="1"/>
  <c r="R1815" i="1" s="1"/>
  <c r="U1815" i="1" l="1"/>
  <c r="V1815" i="1" s="1"/>
  <c r="X1815" i="1" s="1"/>
  <c r="S1815" i="1"/>
  <c r="T1815" i="1" s="1"/>
  <c r="M1815" i="1"/>
  <c r="O1815" i="1"/>
  <c r="N1815" i="1" l="1"/>
  <c r="G1816" i="1" s="1"/>
  <c r="H1816" i="1" s="1"/>
  <c r="W1815" i="1"/>
  <c r="J1816" i="1" l="1"/>
  <c r="I1816" i="1"/>
  <c r="K1816" i="1" l="1"/>
  <c r="L1816" i="1"/>
  <c r="P1816" i="1" s="1"/>
  <c r="Q1816" i="1" s="1"/>
  <c r="R1816" i="1" s="1"/>
  <c r="S1816" i="1" l="1"/>
  <c r="T1816" i="1" s="1"/>
  <c r="U1816" i="1"/>
  <c r="V1816" i="1" s="1"/>
  <c r="X1816" i="1" s="1"/>
  <c r="M1816" i="1"/>
  <c r="O1816" i="1"/>
  <c r="N1816" i="1" l="1"/>
  <c r="G1817" i="1" s="1"/>
  <c r="H1817" i="1" s="1"/>
  <c r="W1816" i="1"/>
  <c r="J1817" i="1" l="1"/>
  <c r="I1817" i="1"/>
  <c r="K1817" i="1" l="1"/>
  <c r="L1817" i="1"/>
  <c r="P1817" i="1" s="1"/>
  <c r="Q1817" i="1" s="1"/>
  <c r="R1817" i="1" s="1"/>
  <c r="U1817" i="1" l="1"/>
  <c r="V1817" i="1" s="1"/>
  <c r="X1817" i="1" s="1"/>
  <c r="S1817" i="1"/>
  <c r="T1817" i="1" s="1"/>
  <c r="M1817" i="1"/>
  <c r="O1817" i="1"/>
  <c r="N1817" i="1" l="1"/>
  <c r="G1818" i="1" s="1"/>
  <c r="H1818" i="1" s="1"/>
  <c r="W1817" i="1"/>
  <c r="I1818" i="1" l="1"/>
  <c r="J1818" i="1"/>
  <c r="K1818" i="1" l="1"/>
  <c r="L1818" i="1"/>
  <c r="P1818" i="1" s="1"/>
  <c r="Q1818" i="1" s="1"/>
  <c r="R1818" i="1" s="1"/>
  <c r="U1818" i="1" l="1"/>
  <c r="V1818" i="1" s="1"/>
  <c r="X1818" i="1" s="1"/>
  <c r="S1818" i="1"/>
  <c r="T1818" i="1" s="1"/>
  <c r="M1818" i="1"/>
  <c r="O1818" i="1"/>
  <c r="N1818" i="1" l="1"/>
  <c r="G1819" i="1" s="1"/>
  <c r="H1819" i="1" s="1"/>
  <c r="W1818" i="1"/>
  <c r="I1819" i="1" l="1"/>
  <c r="J1819" i="1"/>
  <c r="K1819" i="1" l="1"/>
  <c r="L1819" i="1"/>
  <c r="P1819" i="1" s="1"/>
  <c r="Q1819" i="1" l="1"/>
  <c r="R1819" i="1" s="1"/>
  <c r="M1819" i="1"/>
  <c r="O1819" i="1"/>
  <c r="N1819" i="1" l="1"/>
  <c r="G1820" i="1" s="1"/>
  <c r="H1820" i="1" s="1"/>
  <c r="U1819" i="1"/>
  <c r="V1819" i="1" s="1"/>
  <c r="X1819" i="1" s="1"/>
  <c r="S1819" i="1"/>
  <c r="T1819" i="1" s="1"/>
  <c r="J1820" i="1" l="1"/>
  <c r="I1820" i="1"/>
  <c r="W1819" i="1"/>
  <c r="L1820" i="1" l="1"/>
  <c r="P1820" i="1" s="1"/>
  <c r="Q1820" i="1" s="1"/>
  <c r="R1820" i="1" s="1"/>
  <c r="K1820" i="1"/>
  <c r="M1820" i="1" l="1"/>
  <c r="O1820" i="1"/>
  <c r="S1820" i="1"/>
  <c r="T1820" i="1" s="1"/>
  <c r="U1820" i="1"/>
  <c r="V1820" i="1" s="1"/>
  <c r="X1820" i="1" s="1"/>
  <c r="W1820" i="1" l="1"/>
  <c r="N1820" i="1"/>
  <c r="G1821" i="1" s="1"/>
  <c r="H1821" i="1" s="1"/>
  <c r="I1821" i="1" l="1"/>
  <c r="J1821" i="1"/>
  <c r="K1821" i="1" l="1"/>
  <c r="L1821" i="1"/>
  <c r="P1821" i="1" s="1"/>
  <c r="Q1821" i="1" s="1"/>
  <c r="R1821" i="1" s="1"/>
  <c r="S1821" i="1" l="1"/>
  <c r="T1821" i="1" s="1"/>
  <c r="U1821" i="1"/>
  <c r="V1821" i="1" s="1"/>
  <c r="X1821" i="1" s="1"/>
  <c r="M1821" i="1"/>
  <c r="O1821" i="1"/>
  <c r="N1821" i="1" l="1"/>
  <c r="G1822" i="1" s="1"/>
  <c r="H1822" i="1" s="1"/>
  <c r="W1821" i="1"/>
  <c r="I1822" i="1" l="1"/>
  <c r="J1822" i="1"/>
  <c r="K1822" i="1" l="1"/>
  <c r="L1822" i="1"/>
  <c r="P1822" i="1" s="1"/>
  <c r="Q1822" i="1" s="1"/>
  <c r="R1822" i="1" s="1"/>
  <c r="S1822" i="1" l="1"/>
  <c r="T1822" i="1" s="1"/>
  <c r="U1822" i="1"/>
  <c r="V1822" i="1" s="1"/>
  <c r="X1822" i="1" s="1"/>
  <c r="M1822" i="1"/>
  <c r="O1822" i="1"/>
  <c r="N1822" i="1" l="1"/>
  <c r="G1823" i="1" s="1"/>
  <c r="H1823" i="1" s="1"/>
  <c r="W1822" i="1"/>
  <c r="J1823" i="1" l="1"/>
  <c r="I1823" i="1"/>
  <c r="L1823" i="1" l="1"/>
  <c r="P1823" i="1" s="1"/>
  <c r="Q1823" i="1" s="1"/>
  <c r="R1823" i="1" s="1"/>
  <c r="K1823" i="1"/>
  <c r="M1823" i="1" l="1"/>
  <c r="O1823" i="1"/>
  <c r="S1823" i="1"/>
  <c r="T1823" i="1" s="1"/>
  <c r="U1823" i="1"/>
  <c r="V1823" i="1" s="1"/>
  <c r="X1823" i="1" s="1"/>
  <c r="W1823" i="1" l="1"/>
  <c r="N1823" i="1"/>
  <c r="G1824" i="1" s="1"/>
  <c r="H1824" i="1" s="1"/>
  <c r="I1824" i="1" l="1"/>
  <c r="J1824" i="1"/>
  <c r="K1824" i="1" l="1"/>
  <c r="L1824" i="1"/>
  <c r="P1824" i="1" s="1"/>
  <c r="Q1824" i="1" l="1"/>
  <c r="R1824" i="1" s="1"/>
  <c r="M1824" i="1"/>
  <c r="O1824" i="1"/>
  <c r="N1824" i="1" l="1"/>
  <c r="G1825" i="1" s="1"/>
  <c r="H1825" i="1" s="1"/>
  <c r="U1824" i="1"/>
  <c r="V1824" i="1" s="1"/>
  <c r="X1824" i="1" s="1"/>
  <c r="S1824" i="1"/>
  <c r="T1824" i="1" s="1"/>
  <c r="J1825" i="1" l="1"/>
  <c r="I1825" i="1"/>
  <c r="W1824" i="1"/>
  <c r="L1825" i="1" l="1"/>
  <c r="P1825" i="1" s="1"/>
  <c r="Q1825" i="1" s="1"/>
  <c r="R1825" i="1" s="1"/>
  <c r="K1825" i="1"/>
  <c r="M1825" i="1" l="1"/>
  <c r="O1825" i="1"/>
  <c r="U1825" i="1"/>
  <c r="V1825" i="1" s="1"/>
  <c r="X1825" i="1" s="1"/>
  <c r="S1825" i="1"/>
  <c r="T1825" i="1" s="1"/>
  <c r="W1825" i="1" l="1"/>
  <c r="N1825" i="1"/>
  <c r="G1826" i="1" s="1"/>
  <c r="H1826" i="1" s="1"/>
  <c r="I1826" i="1" l="1"/>
  <c r="J1826" i="1"/>
  <c r="K1826" i="1" l="1"/>
  <c r="L1826" i="1"/>
  <c r="P1826" i="1" s="1"/>
  <c r="Q1826" i="1" s="1"/>
  <c r="R1826" i="1" s="1"/>
  <c r="S1826" i="1" l="1"/>
  <c r="T1826" i="1" s="1"/>
  <c r="U1826" i="1"/>
  <c r="V1826" i="1" s="1"/>
  <c r="X1826" i="1" s="1"/>
  <c r="M1826" i="1"/>
  <c r="O1826" i="1"/>
  <c r="N1826" i="1" l="1"/>
  <c r="G1827" i="1" s="1"/>
  <c r="H1827" i="1" s="1"/>
  <c r="W1826" i="1"/>
  <c r="I1827" i="1" l="1"/>
  <c r="J1827" i="1"/>
  <c r="L1827" i="1" l="1"/>
  <c r="P1827" i="1" s="1"/>
  <c r="Q1827" i="1" s="1"/>
  <c r="R1827" i="1" s="1"/>
  <c r="K1827" i="1"/>
  <c r="M1827" i="1" l="1"/>
  <c r="O1827" i="1"/>
  <c r="U1827" i="1"/>
  <c r="V1827" i="1" s="1"/>
  <c r="X1827" i="1" s="1"/>
  <c r="S1827" i="1"/>
  <c r="T1827" i="1" s="1"/>
  <c r="W1827" i="1" l="1"/>
  <c r="N1827" i="1"/>
  <c r="G1828" i="1" s="1"/>
  <c r="H1828" i="1" s="1"/>
  <c r="J1828" i="1" l="1"/>
  <c r="I1828" i="1"/>
  <c r="L1828" i="1" l="1"/>
  <c r="P1828" i="1" s="1"/>
  <c r="Q1828" i="1" s="1"/>
  <c r="R1828" i="1" s="1"/>
  <c r="K1828" i="1"/>
  <c r="M1828" i="1" l="1"/>
  <c r="O1828" i="1"/>
  <c r="U1828" i="1"/>
  <c r="V1828" i="1" s="1"/>
  <c r="X1828" i="1" s="1"/>
  <c r="S1828" i="1"/>
  <c r="T1828" i="1" s="1"/>
  <c r="W1828" i="1" l="1"/>
  <c r="N1828" i="1"/>
  <c r="G1829" i="1" s="1"/>
  <c r="H1829" i="1" s="1"/>
  <c r="J1829" i="1" l="1"/>
  <c r="I1829" i="1"/>
  <c r="K1829" i="1" l="1"/>
  <c r="L1829" i="1"/>
  <c r="P1829" i="1" s="1"/>
  <c r="Q1829" i="1" s="1"/>
  <c r="R1829" i="1" s="1"/>
  <c r="U1829" i="1" l="1"/>
  <c r="V1829" i="1" s="1"/>
  <c r="X1829" i="1" s="1"/>
  <c r="S1829" i="1"/>
  <c r="T1829" i="1" s="1"/>
  <c r="M1829" i="1"/>
  <c r="O1829" i="1"/>
  <c r="N1829" i="1" l="1"/>
  <c r="G1830" i="1" s="1"/>
  <c r="H1830" i="1" s="1"/>
  <c r="W1829" i="1"/>
  <c r="J1830" i="1" l="1"/>
  <c r="I1830" i="1"/>
  <c r="L1830" i="1" l="1"/>
  <c r="P1830" i="1" s="1"/>
  <c r="Q1830" i="1" s="1"/>
  <c r="R1830" i="1" s="1"/>
  <c r="K1830" i="1"/>
  <c r="M1830" i="1" l="1"/>
  <c r="O1830" i="1"/>
  <c r="S1830" i="1"/>
  <c r="T1830" i="1" s="1"/>
  <c r="U1830" i="1"/>
  <c r="V1830" i="1" s="1"/>
  <c r="X1830" i="1" s="1"/>
  <c r="W1830" i="1" l="1"/>
  <c r="N1830" i="1"/>
  <c r="G1831" i="1" s="1"/>
  <c r="H1831" i="1" s="1"/>
  <c r="J1831" i="1" l="1"/>
  <c r="I1831" i="1"/>
  <c r="K1831" i="1" l="1"/>
  <c r="L1831" i="1"/>
  <c r="P1831" i="1" s="1"/>
  <c r="Q1831" i="1" l="1"/>
  <c r="R1831" i="1" s="1"/>
  <c r="M1831" i="1"/>
  <c r="O1831" i="1"/>
  <c r="N1831" i="1" l="1"/>
  <c r="G1832" i="1" s="1"/>
  <c r="H1832" i="1" s="1"/>
  <c r="U1831" i="1"/>
  <c r="V1831" i="1" s="1"/>
  <c r="X1831" i="1" s="1"/>
  <c r="S1831" i="1"/>
  <c r="T1831" i="1" s="1"/>
  <c r="J1832" i="1" l="1"/>
  <c r="I1832" i="1"/>
  <c r="W1831" i="1"/>
  <c r="L1832" i="1" l="1"/>
  <c r="P1832" i="1" s="1"/>
  <c r="K1832" i="1"/>
  <c r="M1832" i="1" l="1"/>
  <c r="O1832" i="1"/>
  <c r="Q1832" i="1"/>
  <c r="R1832" i="1" s="1"/>
  <c r="S1832" i="1" l="1"/>
  <c r="T1832" i="1" s="1"/>
  <c r="U1832" i="1"/>
  <c r="V1832" i="1" s="1"/>
  <c r="X1832" i="1" s="1"/>
  <c r="N1832" i="1"/>
  <c r="G1833" i="1" s="1"/>
  <c r="H1833" i="1" s="1"/>
  <c r="J1833" i="1" l="1"/>
  <c r="I1833" i="1"/>
  <c r="W1832" i="1"/>
  <c r="L1833" i="1" l="1"/>
  <c r="P1833" i="1" s="1"/>
  <c r="Q1833" i="1" s="1"/>
  <c r="R1833" i="1" s="1"/>
  <c r="K1833" i="1"/>
  <c r="M1833" i="1" l="1"/>
  <c r="O1833" i="1"/>
  <c r="S1833" i="1"/>
  <c r="T1833" i="1" s="1"/>
  <c r="U1833" i="1"/>
  <c r="V1833" i="1" s="1"/>
  <c r="X1833" i="1" s="1"/>
  <c r="W1833" i="1" l="1"/>
  <c r="N1833" i="1"/>
  <c r="G1834" i="1" s="1"/>
  <c r="H1834" i="1" s="1"/>
  <c r="J1834" i="1" l="1"/>
  <c r="I1834" i="1"/>
  <c r="K1834" i="1" l="1"/>
  <c r="L1834" i="1"/>
  <c r="P1834" i="1" s="1"/>
  <c r="Q1834" i="1" s="1"/>
  <c r="R1834" i="1" s="1"/>
  <c r="S1834" i="1" l="1"/>
  <c r="T1834" i="1" s="1"/>
  <c r="U1834" i="1"/>
  <c r="V1834" i="1" s="1"/>
  <c r="X1834" i="1" s="1"/>
  <c r="M1834" i="1"/>
  <c r="O1834" i="1"/>
  <c r="N1834" i="1" l="1"/>
  <c r="G1835" i="1" s="1"/>
  <c r="H1835" i="1" s="1"/>
  <c r="W1834" i="1"/>
  <c r="J1835" i="1" l="1"/>
  <c r="I1835" i="1"/>
  <c r="K1835" i="1" l="1"/>
  <c r="L1835" i="1"/>
  <c r="P1835" i="1" s="1"/>
  <c r="Q1835" i="1" l="1"/>
  <c r="R1835" i="1" s="1"/>
  <c r="M1835" i="1"/>
  <c r="O1835" i="1"/>
  <c r="N1835" i="1" l="1"/>
  <c r="G1836" i="1" s="1"/>
  <c r="H1836" i="1" s="1"/>
  <c r="U1835" i="1"/>
  <c r="V1835" i="1" s="1"/>
  <c r="X1835" i="1" s="1"/>
  <c r="S1835" i="1"/>
  <c r="T1835" i="1" s="1"/>
  <c r="I1836" i="1" l="1"/>
  <c r="J1836" i="1"/>
  <c r="W1835" i="1"/>
  <c r="L1836" i="1" l="1"/>
  <c r="P1836" i="1" s="1"/>
  <c r="Q1836" i="1" s="1"/>
  <c r="R1836" i="1" s="1"/>
  <c r="K1836" i="1"/>
  <c r="M1836" i="1" l="1"/>
  <c r="O1836" i="1"/>
  <c r="S1836" i="1"/>
  <c r="T1836" i="1" s="1"/>
  <c r="U1836" i="1"/>
  <c r="V1836" i="1" s="1"/>
  <c r="X1836" i="1" s="1"/>
  <c r="W1836" i="1" l="1"/>
  <c r="N1836" i="1"/>
  <c r="G1837" i="1" s="1"/>
  <c r="H1837" i="1" s="1"/>
  <c r="J1837" i="1" l="1"/>
  <c r="I1837" i="1"/>
  <c r="L1837" i="1" l="1"/>
  <c r="P1837" i="1" s="1"/>
  <c r="Q1837" i="1" s="1"/>
  <c r="R1837" i="1" s="1"/>
  <c r="K1837" i="1"/>
  <c r="M1837" i="1" l="1"/>
  <c r="O1837" i="1"/>
  <c r="S1837" i="1"/>
  <c r="T1837" i="1" s="1"/>
  <c r="U1837" i="1"/>
  <c r="V1837" i="1" s="1"/>
  <c r="X1837" i="1" s="1"/>
  <c r="W1837" i="1" l="1"/>
  <c r="N1837" i="1"/>
  <c r="G1838" i="1" s="1"/>
  <c r="H1838" i="1" s="1"/>
  <c r="I1838" i="1" l="1"/>
  <c r="J1838" i="1"/>
  <c r="K1838" i="1" l="1"/>
  <c r="L1838" i="1"/>
  <c r="P1838" i="1" s="1"/>
  <c r="Q1838" i="1" s="1"/>
  <c r="R1838" i="1" s="1"/>
  <c r="U1838" i="1" l="1"/>
  <c r="V1838" i="1" s="1"/>
  <c r="X1838" i="1" s="1"/>
  <c r="S1838" i="1"/>
  <c r="T1838" i="1" s="1"/>
  <c r="M1838" i="1"/>
  <c r="O1838" i="1"/>
  <c r="N1838" i="1" l="1"/>
  <c r="G1839" i="1" s="1"/>
  <c r="H1839" i="1" s="1"/>
  <c r="W1838" i="1"/>
  <c r="I1839" i="1" l="1"/>
  <c r="J1839" i="1"/>
  <c r="K1839" i="1" l="1"/>
  <c r="L1839" i="1"/>
  <c r="P1839" i="1" s="1"/>
  <c r="Q1839" i="1" l="1"/>
  <c r="R1839" i="1" s="1"/>
  <c r="M1839" i="1"/>
  <c r="O1839" i="1"/>
  <c r="N1839" i="1" l="1"/>
  <c r="G1840" i="1" s="1"/>
  <c r="H1840" i="1" s="1"/>
  <c r="U1839" i="1"/>
  <c r="V1839" i="1" s="1"/>
  <c r="X1839" i="1" s="1"/>
  <c r="S1839" i="1"/>
  <c r="T1839" i="1" s="1"/>
  <c r="I1840" i="1" l="1"/>
  <c r="J1840" i="1"/>
  <c r="W1839" i="1"/>
  <c r="L1840" i="1" l="1"/>
  <c r="P1840" i="1" s="1"/>
  <c r="Q1840" i="1" s="1"/>
  <c r="R1840" i="1" s="1"/>
  <c r="K1840" i="1"/>
  <c r="M1840" i="1" l="1"/>
  <c r="O1840" i="1"/>
  <c r="U1840" i="1"/>
  <c r="V1840" i="1" s="1"/>
  <c r="X1840" i="1" s="1"/>
  <c r="S1840" i="1"/>
  <c r="T1840" i="1" s="1"/>
  <c r="W1840" i="1" l="1"/>
  <c r="N1840" i="1"/>
  <c r="G1841" i="1" s="1"/>
  <c r="H1841" i="1" s="1"/>
  <c r="J1841" i="1" l="1"/>
  <c r="I1841" i="1"/>
  <c r="L1841" i="1" l="1"/>
  <c r="P1841" i="1" s="1"/>
  <c r="Q1841" i="1" s="1"/>
  <c r="R1841" i="1" s="1"/>
  <c r="K1841" i="1"/>
  <c r="M1841" i="1" l="1"/>
  <c r="O1841" i="1"/>
  <c r="U1841" i="1"/>
  <c r="V1841" i="1" s="1"/>
  <c r="X1841" i="1" s="1"/>
  <c r="S1841" i="1"/>
  <c r="T1841" i="1" s="1"/>
  <c r="W1841" i="1" l="1"/>
  <c r="N1841" i="1"/>
  <c r="G1842" i="1" s="1"/>
  <c r="H1842" i="1" s="1"/>
  <c r="I1842" i="1" l="1"/>
  <c r="J1842" i="1"/>
  <c r="L1842" i="1" l="1"/>
  <c r="P1842" i="1" s="1"/>
  <c r="Q1842" i="1" s="1"/>
  <c r="R1842" i="1" s="1"/>
  <c r="K1842" i="1"/>
  <c r="M1842" i="1" l="1"/>
  <c r="O1842" i="1"/>
  <c r="S1842" i="1"/>
  <c r="T1842" i="1" s="1"/>
  <c r="U1842" i="1"/>
  <c r="V1842" i="1" s="1"/>
  <c r="X1842" i="1" s="1"/>
  <c r="W1842" i="1" l="1"/>
  <c r="N1842" i="1"/>
  <c r="G1843" i="1" s="1"/>
  <c r="H1843" i="1" s="1"/>
  <c r="I1843" i="1" l="1"/>
  <c r="J1843" i="1"/>
  <c r="L1843" i="1" l="1"/>
  <c r="P1843" i="1" s="1"/>
  <c r="Q1843" i="1" s="1"/>
  <c r="R1843" i="1" s="1"/>
  <c r="K1843" i="1"/>
  <c r="M1843" i="1" l="1"/>
  <c r="O1843" i="1"/>
  <c r="U1843" i="1"/>
  <c r="V1843" i="1" s="1"/>
  <c r="X1843" i="1" s="1"/>
  <c r="S1843" i="1"/>
  <c r="T1843" i="1" s="1"/>
  <c r="W1843" i="1" l="1"/>
  <c r="N1843" i="1"/>
  <c r="G1844" i="1" s="1"/>
  <c r="H1844" i="1" s="1"/>
  <c r="I1844" i="1" l="1"/>
  <c r="J1844" i="1"/>
  <c r="K1844" i="1" l="1"/>
  <c r="L1844" i="1"/>
  <c r="P1844" i="1" s="1"/>
  <c r="Q1844" i="1" s="1"/>
  <c r="R1844" i="1" s="1"/>
  <c r="U1844" i="1" l="1"/>
  <c r="V1844" i="1" s="1"/>
  <c r="X1844" i="1" s="1"/>
  <c r="S1844" i="1"/>
  <c r="T1844" i="1" s="1"/>
  <c r="M1844" i="1"/>
  <c r="O1844" i="1"/>
  <c r="N1844" i="1" l="1"/>
  <c r="G1845" i="1" s="1"/>
  <c r="H1845" i="1" s="1"/>
  <c r="W1844" i="1"/>
  <c r="J1845" i="1" l="1"/>
  <c r="I1845" i="1"/>
  <c r="K1845" i="1" l="1"/>
  <c r="L1845" i="1"/>
  <c r="P1845" i="1" s="1"/>
  <c r="Q1845" i="1" s="1"/>
  <c r="R1845" i="1" s="1"/>
  <c r="U1845" i="1" l="1"/>
  <c r="V1845" i="1" s="1"/>
  <c r="X1845" i="1" s="1"/>
  <c r="S1845" i="1"/>
  <c r="T1845" i="1" s="1"/>
  <c r="M1845" i="1"/>
  <c r="O1845" i="1"/>
  <c r="N1845" i="1" l="1"/>
  <c r="G1846" i="1" s="1"/>
  <c r="H1846" i="1" s="1"/>
  <c r="W1845" i="1"/>
  <c r="J1846" i="1" l="1"/>
  <c r="I1846" i="1"/>
  <c r="L1846" i="1" l="1"/>
  <c r="P1846" i="1" s="1"/>
  <c r="Q1846" i="1" s="1"/>
  <c r="R1846" i="1" s="1"/>
  <c r="K1846" i="1"/>
  <c r="M1846" i="1" l="1"/>
  <c r="O1846" i="1"/>
  <c r="U1846" i="1"/>
  <c r="V1846" i="1" s="1"/>
  <c r="X1846" i="1" s="1"/>
  <c r="S1846" i="1"/>
  <c r="T1846" i="1" s="1"/>
  <c r="W1846" i="1" l="1"/>
  <c r="N1846" i="1"/>
  <c r="G1847" i="1" s="1"/>
  <c r="H1847" i="1" s="1"/>
  <c r="J1847" i="1" l="1"/>
  <c r="I1847" i="1"/>
  <c r="L1847" i="1" l="1"/>
  <c r="P1847" i="1" s="1"/>
  <c r="Q1847" i="1" s="1"/>
  <c r="R1847" i="1" s="1"/>
  <c r="K1847" i="1"/>
  <c r="M1847" i="1" l="1"/>
  <c r="O1847" i="1"/>
  <c r="S1847" i="1"/>
  <c r="T1847" i="1" s="1"/>
  <c r="U1847" i="1"/>
  <c r="V1847" i="1" s="1"/>
  <c r="X1847" i="1" s="1"/>
  <c r="W1847" i="1" l="1"/>
  <c r="N1847" i="1"/>
  <c r="G1848" i="1" s="1"/>
  <c r="H1848" i="1" s="1"/>
  <c r="I1848" i="1" l="1"/>
  <c r="J1848" i="1"/>
  <c r="L1848" i="1" l="1"/>
  <c r="P1848" i="1" s="1"/>
  <c r="K1848" i="1"/>
  <c r="M1848" i="1" l="1"/>
  <c r="O1848" i="1"/>
  <c r="Q1848" i="1"/>
  <c r="R1848" i="1" s="1"/>
  <c r="U1848" i="1" l="1"/>
  <c r="V1848" i="1" s="1"/>
  <c r="X1848" i="1" s="1"/>
  <c r="S1848" i="1"/>
  <c r="T1848" i="1" s="1"/>
  <c r="N1848" i="1"/>
  <c r="G1849" i="1" s="1"/>
  <c r="H1849" i="1" s="1"/>
  <c r="W1848" i="1" l="1"/>
  <c r="I1849" i="1"/>
  <c r="J1849" i="1"/>
  <c r="K1849" i="1" l="1"/>
  <c r="L1849" i="1"/>
  <c r="P1849" i="1" s="1"/>
  <c r="Q1849" i="1" s="1"/>
  <c r="R1849" i="1" s="1"/>
  <c r="S1849" i="1" l="1"/>
  <c r="T1849" i="1" s="1"/>
  <c r="U1849" i="1"/>
  <c r="V1849" i="1" s="1"/>
  <c r="X1849" i="1" s="1"/>
  <c r="M1849" i="1"/>
  <c r="O1849" i="1"/>
  <c r="N1849" i="1" l="1"/>
  <c r="G1850" i="1" s="1"/>
  <c r="H1850" i="1" s="1"/>
  <c r="W1849" i="1"/>
  <c r="I1850" i="1" l="1"/>
  <c r="J1850" i="1"/>
  <c r="K1850" i="1" l="1"/>
  <c r="L1850" i="1"/>
  <c r="P1850" i="1" s="1"/>
  <c r="Q1850" i="1" s="1"/>
  <c r="R1850" i="1" s="1"/>
  <c r="S1850" i="1" l="1"/>
  <c r="T1850" i="1" s="1"/>
  <c r="U1850" i="1"/>
  <c r="V1850" i="1" s="1"/>
  <c r="X1850" i="1" s="1"/>
  <c r="M1850" i="1"/>
  <c r="O1850" i="1"/>
  <c r="N1850" i="1" l="1"/>
  <c r="G1851" i="1" s="1"/>
  <c r="H1851" i="1" s="1"/>
  <c r="W1850" i="1"/>
  <c r="I1851" i="1" l="1"/>
  <c r="J1851" i="1"/>
  <c r="L1851" i="1" l="1"/>
  <c r="P1851" i="1" s="1"/>
  <c r="Q1851" i="1" s="1"/>
  <c r="R1851" i="1" s="1"/>
  <c r="K1851" i="1"/>
  <c r="M1851" i="1" l="1"/>
  <c r="O1851" i="1"/>
  <c r="U1851" i="1"/>
  <c r="V1851" i="1" s="1"/>
  <c r="X1851" i="1" s="1"/>
  <c r="S1851" i="1"/>
  <c r="T1851" i="1" s="1"/>
  <c r="W1851" i="1" l="1"/>
  <c r="N1851" i="1"/>
  <c r="G1852" i="1" s="1"/>
  <c r="H1852" i="1" s="1"/>
  <c r="I1852" i="1" l="1"/>
  <c r="J1852" i="1"/>
  <c r="K1852" i="1" l="1"/>
  <c r="L1852" i="1"/>
  <c r="P1852" i="1" s="1"/>
  <c r="Q1852" i="1" s="1"/>
  <c r="R1852" i="1" s="1"/>
  <c r="U1852" i="1" l="1"/>
  <c r="V1852" i="1" s="1"/>
  <c r="X1852" i="1" s="1"/>
  <c r="S1852" i="1"/>
  <c r="T1852" i="1" s="1"/>
  <c r="M1852" i="1"/>
  <c r="O1852" i="1"/>
  <c r="N1852" i="1" l="1"/>
  <c r="G1853" i="1" s="1"/>
  <c r="H1853" i="1" s="1"/>
  <c r="W1852" i="1"/>
  <c r="J1853" i="1" l="1"/>
  <c r="I1853" i="1"/>
  <c r="K1853" i="1" l="1"/>
  <c r="L1853" i="1"/>
  <c r="P1853" i="1" s="1"/>
  <c r="Q1853" i="1" s="1"/>
  <c r="R1853" i="1" s="1"/>
  <c r="U1853" i="1" l="1"/>
  <c r="V1853" i="1" s="1"/>
  <c r="X1853" i="1" s="1"/>
  <c r="S1853" i="1"/>
  <c r="T1853" i="1" s="1"/>
  <c r="M1853" i="1"/>
  <c r="O1853" i="1"/>
  <c r="N1853" i="1" l="1"/>
  <c r="G1854" i="1" s="1"/>
  <c r="H1854" i="1" s="1"/>
  <c r="W1853" i="1"/>
  <c r="I1854" i="1" l="1"/>
  <c r="J1854" i="1"/>
  <c r="L1854" i="1" l="1"/>
  <c r="P1854" i="1" s="1"/>
  <c r="Q1854" i="1" s="1"/>
  <c r="R1854" i="1" s="1"/>
  <c r="K1854" i="1"/>
  <c r="M1854" i="1" l="1"/>
  <c r="O1854" i="1"/>
  <c r="U1854" i="1"/>
  <c r="V1854" i="1" s="1"/>
  <c r="X1854" i="1" s="1"/>
  <c r="S1854" i="1"/>
  <c r="T1854" i="1" s="1"/>
  <c r="W1854" i="1" l="1"/>
  <c r="N1854" i="1"/>
  <c r="G1855" i="1" s="1"/>
  <c r="H1855" i="1" s="1"/>
  <c r="J1855" i="1" l="1"/>
  <c r="I1855" i="1"/>
  <c r="K1855" i="1" l="1"/>
  <c r="L1855" i="1"/>
  <c r="P1855" i="1" s="1"/>
  <c r="Q1855" i="1" s="1"/>
  <c r="R1855" i="1" s="1"/>
  <c r="U1855" i="1" l="1"/>
  <c r="V1855" i="1" s="1"/>
  <c r="X1855" i="1" s="1"/>
  <c r="S1855" i="1"/>
  <c r="T1855" i="1" s="1"/>
  <c r="M1855" i="1"/>
  <c r="O1855" i="1"/>
  <c r="N1855" i="1" l="1"/>
  <c r="G1856" i="1" s="1"/>
  <c r="H1856" i="1" s="1"/>
  <c r="W1855" i="1"/>
  <c r="J1856" i="1" l="1"/>
  <c r="I1856" i="1"/>
  <c r="K1856" i="1" l="1"/>
  <c r="L1856" i="1"/>
  <c r="P1856" i="1" s="1"/>
  <c r="Q1856" i="1" s="1"/>
  <c r="R1856" i="1" s="1"/>
  <c r="U1856" i="1" l="1"/>
  <c r="V1856" i="1" s="1"/>
  <c r="X1856" i="1" s="1"/>
  <c r="S1856" i="1"/>
  <c r="T1856" i="1" s="1"/>
  <c r="M1856" i="1"/>
  <c r="O1856" i="1"/>
  <c r="N1856" i="1" l="1"/>
  <c r="G1857" i="1" s="1"/>
  <c r="H1857" i="1" s="1"/>
  <c r="W1856" i="1"/>
  <c r="J1857" i="1" l="1"/>
  <c r="I1857" i="1"/>
  <c r="K1857" i="1" l="1"/>
  <c r="L1857" i="1"/>
  <c r="P1857" i="1" s="1"/>
  <c r="Q1857" i="1" s="1"/>
  <c r="R1857" i="1" s="1"/>
  <c r="U1857" i="1" l="1"/>
  <c r="V1857" i="1" s="1"/>
  <c r="X1857" i="1" s="1"/>
  <c r="S1857" i="1"/>
  <c r="T1857" i="1" s="1"/>
  <c r="M1857" i="1"/>
  <c r="O1857" i="1"/>
  <c r="N1857" i="1" l="1"/>
  <c r="G1858" i="1" s="1"/>
  <c r="H1858" i="1" s="1"/>
  <c r="W1857" i="1"/>
  <c r="J1858" i="1" l="1"/>
  <c r="I1858" i="1"/>
  <c r="K1858" i="1" l="1"/>
  <c r="L1858" i="1"/>
  <c r="P1858" i="1" s="1"/>
  <c r="Q1858" i="1" s="1"/>
  <c r="R1858" i="1" s="1"/>
  <c r="U1858" i="1" l="1"/>
  <c r="V1858" i="1" s="1"/>
  <c r="X1858" i="1" s="1"/>
  <c r="S1858" i="1"/>
  <c r="T1858" i="1" s="1"/>
  <c r="M1858" i="1"/>
  <c r="O1858" i="1"/>
  <c r="N1858" i="1" l="1"/>
  <c r="G1859" i="1" s="1"/>
  <c r="H1859" i="1" s="1"/>
  <c r="W1858" i="1"/>
  <c r="J1859" i="1" l="1"/>
  <c r="I1859" i="1"/>
  <c r="L1859" i="1" l="1"/>
  <c r="P1859" i="1" s="1"/>
  <c r="Q1859" i="1" s="1"/>
  <c r="R1859" i="1" s="1"/>
  <c r="K1859" i="1"/>
  <c r="M1859" i="1" l="1"/>
  <c r="O1859" i="1"/>
  <c r="S1859" i="1"/>
  <c r="T1859" i="1" s="1"/>
  <c r="U1859" i="1"/>
  <c r="V1859" i="1" s="1"/>
  <c r="X1859" i="1" s="1"/>
  <c r="W1859" i="1" l="1"/>
  <c r="N1859" i="1"/>
  <c r="G1860" i="1" s="1"/>
  <c r="H1860" i="1" s="1"/>
  <c r="I1860" i="1" l="1"/>
  <c r="J1860" i="1"/>
  <c r="K1860" i="1" l="1"/>
  <c r="L1860" i="1"/>
  <c r="P1860" i="1" s="1"/>
  <c r="Q1860" i="1" s="1"/>
  <c r="R1860" i="1" s="1"/>
  <c r="U1860" i="1" l="1"/>
  <c r="V1860" i="1" s="1"/>
  <c r="X1860" i="1" s="1"/>
  <c r="S1860" i="1"/>
  <c r="T1860" i="1" s="1"/>
  <c r="M1860" i="1"/>
  <c r="O1860" i="1"/>
  <c r="N1860" i="1" l="1"/>
  <c r="G1861" i="1" s="1"/>
  <c r="H1861" i="1" s="1"/>
  <c r="W1860" i="1"/>
  <c r="J1861" i="1" l="1"/>
  <c r="I1861" i="1"/>
  <c r="K1861" i="1" l="1"/>
  <c r="L1861" i="1"/>
  <c r="P1861" i="1" s="1"/>
  <c r="Q1861" i="1" s="1"/>
  <c r="R1861" i="1" s="1"/>
  <c r="S1861" i="1" l="1"/>
  <c r="T1861" i="1" s="1"/>
  <c r="U1861" i="1"/>
  <c r="V1861" i="1" s="1"/>
  <c r="X1861" i="1" s="1"/>
  <c r="M1861" i="1"/>
  <c r="O1861" i="1"/>
  <c r="N1861" i="1" l="1"/>
  <c r="G1862" i="1" s="1"/>
  <c r="H1862" i="1" s="1"/>
  <c r="W1861" i="1"/>
  <c r="J1862" i="1" l="1"/>
  <c r="I1862" i="1"/>
  <c r="L1862" i="1" l="1"/>
  <c r="P1862" i="1" s="1"/>
  <c r="Q1862" i="1" s="1"/>
  <c r="R1862" i="1" s="1"/>
  <c r="K1862" i="1"/>
  <c r="M1862" i="1" l="1"/>
  <c r="O1862" i="1"/>
  <c r="U1862" i="1"/>
  <c r="V1862" i="1" s="1"/>
  <c r="X1862" i="1" s="1"/>
  <c r="S1862" i="1"/>
  <c r="T1862" i="1" s="1"/>
  <c r="W1862" i="1" l="1"/>
  <c r="N1862" i="1"/>
  <c r="G1863" i="1" s="1"/>
  <c r="H1863" i="1" s="1"/>
  <c r="J1863" i="1" l="1"/>
  <c r="I1863" i="1"/>
  <c r="L1863" i="1" l="1"/>
  <c r="P1863" i="1" s="1"/>
  <c r="Q1863" i="1" s="1"/>
  <c r="R1863" i="1" s="1"/>
  <c r="K1863" i="1"/>
  <c r="M1863" i="1" l="1"/>
  <c r="O1863" i="1"/>
  <c r="S1863" i="1"/>
  <c r="T1863" i="1" s="1"/>
  <c r="U1863" i="1"/>
  <c r="V1863" i="1" s="1"/>
  <c r="X1863" i="1" s="1"/>
  <c r="W1863" i="1" l="1"/>
  <c r="N1863" i="1"/>
  <c r="G1864" i="1" s="1"/>
  <c r="H1864" i="1" s="1"/>
  <c r="I1864" i="1" l="1"/>
  <c r="J1864" i="1"/>
  <c r="L1864" i="1" l="1"/>
  <c r="P1864" i="1" s="1"/>
  <c r="Q1864" i="1" s="1"/>
  <c r="R1864" i="1" s="1"/>
  <c r="K1864" i="1"/>
  <c r="M1864" i="1" l="1"/>
  <c r="O1864" i="1"/>
  <c r="U1864" i="1"/>
  <c r="V1864" i="1" s="1"/>
  <c r="X1864" i="1" s="1"/>
  <c r="S1864" i="1"/>
  <c r="T1864" i="1" s="1"/>
  <c r="W1864" i="1" l="1"/>
  <c r="N1864" i="1"/>
  <c r="G1865" i="1" s="1"/>
  <c r="H1865" i="1" s="1"/>
  <c r="J1865" i="1" l="1"/>
  <c r="I1865" i="1"/>
  <c r="K1865" i="1" l="1"/>
  <c r="L1865" i="1"/>
  <c r="P1865" i="1" s="1"/>
  <c r="Q1865" i="1" s="1"/>
  <c r="R1865" i="1" s="1"/>
  <c r="U1865" i="1" l="1"/>
  <c r="V1865" i="1" s="1"/>
  <c r="X1865" i="1" s="1"/>
  <c r="S1865" i="1"/>
  <c r="T1865" i="1" s="1"/>
  <c r="M1865" i="1"/>
  <c r="O1865" i="1"/>
  <c r="N1865" i="1" l="1"/>
  <c r="G1866" i="1" s="1"/>
  <c r="H1866" i="1" s="1"/>
  <c r="W1865" i="1"/>
  <c r="J1866" i="1" l="1"/>
  <c r="I1866" i="1"/>
  <c r="L1866" i="1" l="1"/>
  <c r="P1866" i="1" s="1"/>
  <c r="Q1866" i="1" s="1"/>
  <c r="R1866" i="1" s="1"/>
  <c r="K1866" i="1"/>
  <c r="M1866" i="1" l="1"/>
  <c r="O1866" i="1"/>
  <c r="U1866" i="1"/>
  <c r="V1866" i="1" s="1"/>
  <c r="X1866" i="1" s="1"/>
  <c r="S1866" i="1"/>
  <c r="T1866" i="1" s="1"/>
  <c r="W1866" i="1" l="1"/>
  <c r="N1866" i="1"/>
  <c r="G1867" i="1" s="1"/>
  <c r="H1867" i="1" s="1"/>
  <c r="J1867" i="1" l="1"/>
  <c r="I1867" i="1"/>
  <c r="K1867" i="1" l="1"/>
  <c r="L1867" i="1"/>
  <c r="P1867" i="1" s="1"/>
  <c r="Q1867" i="1" l="1"/>
  <c r="R1867" i="1" s="1"/>
  <c r="M1867" i="1"/>
  <c r="O1867" i="1"/>
  <c r="N1867" i="1" l="1"/>
  <c r="G1868" i="1" s="1"/>
  <c r="H1868" i="1" s="1"/>
  <c r="U1867" i="1"/>
  <c r="V1867" i="1" s="1"/>
  <c r="X1867" i="1" s="1"/>
  <c r="S1867" i="1"/>
  <c r="T1867" i="1" s="1"/>
  <c r="I1868" i="1" l="1"/>
  <c r="J1868" i="1"/>
  <c r="W1867" i="1"/>
  <c r="L1868" i="1" l="1"/>
  <c r="P1868" i="1" s="1"/>
  <c r="Q1868" i="1" s="1"/>
  <c r="R1868" i="1" s="1"/>
  <c r="K1868" i="1"/>
  <c r="M1868" i="1" l="1"/>
  <c r="O1868" i="1"/>
  <c r="S1868" i="1"/>
  <c r="T1868" i="1" s="1"/>
  <c r="U1868" i="1"/>
  <c r="V1868" i="1" s="1"/>
  <c r="X1868" i="1" s="1"/>
  <c r="W1868" i="1" l="1"/>
  <c r="N1868" i="1"/>
  <c r="G1869" i="1" s="1"/>
  <c r="H1869" i="1" s="1"/>
  <c r="I1869" i="1" l="1"/>
  <c r="J1869" i="1"/>
  <c r="L1869" i="1" l="1"/>
  <c r="P1869" i="1" s="1"/>
  <c r="K1869" i="1"/>
  <c r="M1869" i="1" l="1"/>
  <c r="O1869" i="1"/>
  <c r="Q1869" i="1"/>
  <c r="R1869" i="1" s="1"/>
  <c r="S1869" i="1" l="1"/>
  <c r="T1869" i="1" s="1"/>
  <c r="U1869" i="1"/>
  <c r="V1869" i="1" s="1"/>
  <c r="X1869" i="1" s="1"/>
  <c r="N1869" i="1"/>
  <c r="G1870" i="1" s="1"/>
  <c r="H1870" i="1" s="1"/>
  <c r="I1870" i="1" l="1"/>
  <c r="J1870" i="1"/>
  <c r="W1869" i="1"/>
  <c r="K1870" i="1" l="1"/>
  <c r="L1870" i="1"/>
  <c r="P1870" i="1" s="1"/>
  <c r="Q1870" i="1" s="1"/>
  <c r="R1870" i="1" s="1"/>
  <c r="S1870" i="1" l="1"/>
  <c r="T1870" i="1" s="1"/>
  <c r="U1870" i="1"/>
  <c r="V1870" i="1" s="1"/>
  <c r="X1870" i="1" s="1"/>
  <c r="M1870" i="1"/>
  <c r="O1870" i="1"/>
  <c r="N1870" i="1" l="1"/>
  <c r="G1871" i="1" s="1"/>
  <c r="H1871" i="1" s="1"/>
  <c r="W1870" i="1"/>
  <c r="I1871" i="1" l="1"/>
  <c r="J1871" i="1"/>
  <c r="L1871" i="1" l="1"/>
  <c r="P1871" i="1" s="1"/>
  <c r="Q1871" i="1" s="1"/>
  <c r="R1871" i="1" s="1"/>
  <c r="K1871" i="1"/>
  <c r="M1871" i="1" l="1"/>
  <c r="O1871" i="1"/>
  <c r="S1871" i="1"/>
  <c r="T1871" i="1" s="1"/>
  <c r="U1871" i="1"/>
  <c r="V1871" i="1" s="1"/>
  <c r="X1871" i="1" s="1"/>
  <c r="W1871" i="1" l="1"/>
  <c r="N1871" i="1"/>
  <c r="G1872" i="1" s="1"/>
  <c r="H1872" i="1" s="1"/>
  <c r="I1872" i="1" l="1"/>
  <c r="J1872" i="1"/>
  <c r="L1872" i="1" l="1"/>
  <c r="P1872" i="1" s="1"/>
  <c r="Q1872" i="1" s="1"/>
  <c r="R1872" i="1" s="1"/>
  <c r="K1872" i="1"/>
  <c r="M1872" i="1" l="1"/>
  <c r="O1872" i="1"/>
  <c r="U1872" i="1"/>
  <c r="V1872" i="1" s="1"/>
  <c r="X1872" i="1" s="1"/>
  <c r="S1872" i="1"/>
  <c r="T1872" i="1" s="1"/>
  <c r="W1872" i="1" l="1"/>
  <c r="N1872" i="1"/>
  <c r="G1873" i="1" s="1"/>
  <c r="H1873" i="1" s="1"/>
  <c r="J1873" i="1" l="1"/>
  <c r="I1873" i="1"/>
  <c r="K1873" i="1" l="1"/>
  <c r="L1873" i="1"/>
  <c r="P1873" i="1" s="1"/>
  <c r="Q1873" i="1" s="1"/>
  <c r="R1873" i="1" s="1"/>
  <c r="S1873" i="1" l="1"/>
  <c r="T1873" i="1" s="1"/>
  <c r="U1873" i="1"/>
  <c r="V1873" i="1" s="1"/>
  <c r="X1873" i="1" s="1"/>
  <c r="M1873" i="1"/>
  <c r="O1873" i="1"/>
  <c r="N1873" i="1" l="1"/>
  <c r="G1874" i="1" s="1"/>
  <c r="H1874" i="1" s="1"/>
  <c r="W1873" i="1"/>
  <c r="I1874" i="1" l="1"/>
  <c r="J1874" i="1"/>
  <c r="L1874" i="1" l="1"/>
  <c r="P1874" i="1" s="1"/>
  <c r="Q1874" i="1" s="1"/>
  <c r="R1874" i="1" s="1"/>
  <c r="K1874" i="1"/>
  <c r="M1874" i="1" l="1"/>
  <c r="O1874" i="1"/>
  <c r="S1874" i="1"/>
  <c r="T1874" i="1" s="1"/>
  <c r="U1874" i="1"/>
  <c r="V1874" i="1" s="1"/>
  <c r="X1874" i="1" s="1"/>
  <c r="W1874" i="1" l="1"/>
  <c r="N1874" i="1"/>
  <c r="G1875" i="1" s="1"/>
  <c r="H1875" i="1" s="1"/>
  <c r="I1875" i="1" l="1"/>
  <c r="J1875" i="1"/>
  <c r="K1875" i="1" l="1"/>
  <c r="L1875" i="1"/>
  <c r="P1875" i="1" s="1"/>
  <c r="Q1875" i="1" l="1"/>
  <c r="R1875" i="1" s="1"/>
  <c r="M1875" i="1"/>
  <c r="O1875" i="1"/>
  <c r="N1875" i="1" l="1"/>
  <c r="G1876" i="1" s="1"/>
  <c r="H1876" i="1" s="1"/>
  <c r="S1875" i="1"/>
  <c r="T1875" i="1" s="1"/>
  <c r="U1875" i="1"/>
  <c r="V1875" i="1" s="1"/>
  <c r="X1875" i="1" s="1"/>
  <c r="W1875" i="1" l="1"/>
  <c r="I1876" i="1"/>
  <c r="J1876" i="1"/>
  <c r="L1876" i="1" l="1"/>
  <c r="P1876" i="1" s="1"/>
  <c r="Q1876" i="1" s="1"/>
  <c r="R1876" i="1" s="1"/>
  <c r="K1876" i="1"/>
  <c r="M1876" i="1" l="1"/>
  <c r="O1876" i="1"/>
  <c r="U1876" i="1"/>
  <c r="V1876" i="1" s="1"/>
  <c r="X1876" i="1" s="1"/>
  <c r="S1876" i="1"/>
  <c r="T1876" i="1" s="1"/>
  <c r="W1876" i="1" l="1"/>
  <c r="N1876" i="1"/>
  <c r="G1877" i="1" s="1"/>
  <c r="H1877" i="1" s="1"/>
  <c r="J1877" i="1" l="1"/>
  <c r="I1877" i="1"/>
  <c r="L1877" i="1" l="1"/>
  <c r="P1877" i="1" s="1"/>
  <c r="Q1877" i="1" s="1"/>
  <c r="R1877" i="1" s="1"/>
  <c r="K1877" i="1"/>
  <c r="M1877" i="1" l="1"/>
  <c r="O1877" i="1"/>
  <c r="S1877" i="1"/>
  <c r="T1877" i="1" s="1"/>
  <c r="U1877" i="1"/>
  <c r="V1877" i="1" s="1"/>
  <c r="X1877" i="1" s="1"/>
  <c r="W1877" i="1" l="1"/>
  <c r="N1877" i="1"/>
  <c r="G1878" i="1" s="1"/>
  <c r="H1878" i="1" s="1"/>
  <c r="I1878" i="1" l="1"/>
  <c r="J1878" i="1"/>
  <c r="L1878" i="1" l="1"/>
  <c r="P1878" i="1" s="1"/>
  <c r="Q1878" i="1" s="1"/>
  <c r="R1878" i="1" s="1"/>
  <c r="K1878" i="1"/>
  <c r="M1878" i="1" l="1"/>
  <c r="O1878" i="1"/>
  <c r="S1878" i="1"/>
  <c r="T1878" i="1" s="1"/>
  <c r="U1878" i="1"/>
  <c r="V1878" i="1" s="1"/>
  <c r="X1878" i="1" s="1"/>
  <c r="W1878" i="1" l="1"/>
  <c r="N1878" i="1"/>
  <c r="G1879" i="1" s="1"/>
  <c r="H1879" i="1" s="1"/>
  <c r="I1879" i="1" l="1"/>
  <c r="J1879" i="1"/>
  <c r="L1879" i="1" l="1"/>
  <c r="P1879" i="1" s="1"/>
  <c r="K1879" i="1"/>
  <c r="M1879" i="1" l="1"/>
  <c r="O1879" i="1"/>
  <c r="Q1879" i="1"/>
  <c r="R1879" i="1" s="1"/>
  <c r="U1879" i="1" l="1"/>
  <c r="V1879" i="1" s="1"/>
  <c r="X1879" i="1" s="1"/>
  <c r="S1879" i="1"/>
  <c r="T1879" i="1" s="1"/>
  <c r="N1879" i="1"/>
  <c r="G1880" i="1" s="1"/>
  <c r="H1880" i="1" s="1"/>
  <c r="W1879" i="1" l="1"/>
  <c r="J1880" i="1"/>
  <c r="I1880" i="1"/>
  <c r="L1880" i="1" l="1"/>
  <c r="P1880" i="1" s="1"/>
  <c r="Q1880" i="1" s="1"/>
  <c r="R1880" i="1" s="1"/>
  <c r="K1880" i="1"/>
  <c r="M1880" i="1" l="1"/>
  <c r="O1880" i="1"/>
  <c r="U1880" i="1"/>
  <c r="V1880" i="1" s="1"/>
  <c r="X1880" i="1" s="1"/>
  <c r="S1880" i="1"/>
  <c r="T1880" i="1" s="1"/>
  <c r="W1880" i="1" l="1"/>
  <c r="N1880" i="1"/>
  <c r="G1881" i="1" s="1"/>
  <c r="H1881" i="1" s="1"/>
  <c r="I1881" i="1" l="1"/>
  <c r="J1881" i="1"/>
  <c r="K1881" i="1" l="1"/>
  <c r="L1881" i="1"/>
  <c r="P1881" i="1" s="1"/>
  <c r="Q1881" i="1" s="1"/>
  <c r="R1881" i="1" s="1"/>
  <c r="S1881" i="1" l="1"/>
  <c r="T1881" i="1" s="1"/>
  <c r="U1881" i="1"/>
  <c r="V1881" i="1" s="1"/>
  <c r="X1881" i="1" s="1"/>
  <c r="M1881" i="1"/>
  <c r="O1881" i="1"/>
  <c r="N1881" i="1" l="1"/>
  <c r="G1882" i="1" s="1"/>
  <c r="H1882" i="1" s="1"/>
  <c r="W1881" i="1"/>
  <c r="I1882" i="1" l="1"/>
  <c r="J1882" i="1"/>
  <c r="K1882" i="1" l="1"/>
  <c r="L1882" i="1"/>
  <c r="P1882" i="1" s="1"/>
  <c r="Q1882" i="1" l="1"/>
  <c r="R1882" i="1" s="1"/>
  <c r="M1882" i="1"/>
  <c r="O1882" i="1"/>
  <c r="N1882" i="1" l="1"/>
  <c r="G1883" i="1" s="1"/>
  <c r="H1883" i="1" s="1"/>
  <c r="U1882" i="1"/>
  <c r="V1882" i="1" s="1"/>
  <c r="X1882" i="1" s="1"/>
  <c r="S1882" i="1"/>
  <c r="T1882" i="1" s="1"/>
  <c r="I1883" i="1" l="1"/>
  <c r="J1883" i="1"/>
  <c r="W1882" i="1"/>
  <c r="K1883" i="1" l="1"/>
  <c r="L1883" i="1"/>
  <c r="P1883" i="1" s="1"/>
  <c r="Q1883" i="1" s="1"/>
  <c r="R1883" i="1" s="1"/>
  <c r="U1883" i="1" l="1"/>
  <c r="V1883" i="1" s="1"/>
  <c r="X1883" i="1" s="1"/>
  <c r="S1883" i="1"/>
  <c r="T1883" i="1" s="1"/>
  <c r="M1883" i="1"/>
  <c r="O1883" i="1"/>
  <c r="N1883" i="1" l="1"/>
  <c r="G1884" i="1" s="1"/>
  <c r="H1884" i="1" s="1"/>
  <c r="W1883" i="1"/>
  <c r="I1884" i="1" l="1"/>
  <c r="J1884" i="1"/>
  <c r="K1884" i="1" l="1"/>
  <c r="L1884" i="1"/>
  <c r="P1884" i="1" s="1"/>
  <c r="Q1884" i="1" s="1"/>
  <c r="R1884" i="1" s="1"/>
  <c r="U1884" i="1" l="1"/>
  <c r="V1884" i="1" s="1"/>
  <c r="X1884" i="1" s="1"/>
  <c r="S1884" i="1"/>
  <c r="T1884" i="1" s="1"/>
  <c r="M1884" i="1"/>
  <c r="O1884" i="1"/>
  <c r="N1884" i="1" l="1"/>
  <c r="G1885" i="1" s="1"/>
  <c r="H1885" i="1" s="1"/>
  <c r="W1884" i="1"/>
  <c r="J1885" i="1" l="1"/>
  <c r="I1885" i="1"/>
  <c r="K1885" i="1" l="1"/>
  <c r="L1885" i="1"/>
  <c r="P1885" i="1" s="1"/>
  <c r="Q1885" i="1" s="1"/>
  <c r="R1885" i="1" s="1"/>
  <c r="S1885" i="1" l="1"/>
  <c r="T1885" i="1" s="1"/>
  <c r="U1885" i="1"/>
  <c r="V1885" i="1" s="1"/>
  <c r="X1885" i="1" s="1"/>
  <c r="M1885" i="1"/>
  <c r="O1885" i="1"/>
  <c r="N1885" i="1" l="1"/>
  <c r="G1886" i="1" s="1"/>
  <c r="H1886" i="1" s="1"/>
  <c r="W1885" i="1"/>
  <c r="I1886" i="1" l="1"/>
  <c r="J1886" i="1"/>
  <c r="K1886" i="1" l="1"/>
  <c r="L1886" i="1"/>
  <c r="P1886" i="1" s="1"/>
  <c r="Q1886" i="1" s="1"/>
  <c r="R1886" i="1" s="1"/>
  <c r="S1886" i="1" l="1"/>
  <c r="T1886" i="1" s="1"/>
  <c r="U1886" i="1"/>
  <c r="V1886" i="1" s="1"/>
  <c r="X1886" i="1" s="1"/>
  <c r="M1886" i="1"/>
  <c r="O1886" i="1"/>
  <c r="N1886" i="1" l="1"/>
  <c r="G1887" i="1" s="1"/>
  <c r="H1887" i="1" s="1"/>
  <c r="W1886" i="1"/>
  <c r="I1887" i="1" l="1"/>
  <c r="J1887" i="1"/>
  <c r="L1887" i="1" l="1"/>
  <c r="P1887" i="1" s="1"/>
  <c r="K1887" i="1"/>
  <c r="M1887" i="1" l="1"/>
  <c r="O1887" i="1"/>
  <c r="Q1887" i="1"/>
  <c r="R1887" i="1" s="1"/>
  <c r="U1887" i="1" l="1"/>
  <c r="V1887" i="1" s="1"/>
  <c r="X1887" i="1" s="1"/>
  <c r="S1887" i="1"/>
  <c r="T1887" i="1" s="1"/>
  <c r="N1887" i="1"/>
  <c r="G1888" i="1" s="1"/>
  <c r="H1888" i="1" s="1"/>
  <c r="W1887" i="1" l="1"/>
  <c r="I1888" i="1"/>
  <c r="J1888" i="1"/>
  <c r="K1888" i="1" l="1"/>
  <c r="L1888" i="1"/>
  <c r="P1888" i="1" s="1"/>
  <c r="Q1888" i="1" s="1"/>
  <c r="R1888" i="1" s="1"/>
  <c r="U1888" i="1" l="1"/>
  <c r="V1888" i="1" s="1"/>
  <c r="X1888" i="1" s="1"/>
  <c r="S1888" i="1"/>
  <c r="T1888" i="1" s="1"/>
  <c r="M1888" i="1"/>
  <c r="O1888" i="1"/>
  <c r="N1888" i="1" l="1"/>
  <c r="G1889" i="1" s="1"/>
  <c r="H1889" i="1" s="1"/>
  <c r="W1888" i="1"/>
  <c r="J1889" i="1" l="1"/>
  <c r="I1889" i="1"/>
  <c r="K1889" i="1" l="1"/>
  <c r="L1889" i="1"/>
  <c r="P1889" i="1" s="1"/>
  <c r="Q1889" i="1" s="1"/>
  <c r="R1889" i="1" s="1"/>
  <c r="S1889" i="1" l="1"/>
  <c r="T1889" i="1" s="1"/>
  <c r="U1889" i="1"/>
  <c r="V1889" i="1" s="1"/>
  <c r="X1889" i="1" s="1"/>
  <c r="M1889" i="1"/>
  <c r="O1889" i="1"/>
  <c r="N1889" i="1" l="1"/>
  <c r="G1890" i="1" s="1"/>
  <c r="H1890" i="1" s="1"/>
  <c r="W1889" i="1"/>
  <c r="I1890" i="1" l="1"/>
  <c r="J1890" i="1"/>
  <c r="K1890" i="1" l="1"/>
  <c r="L1890" i="1"/>
  <c r="P1890" i="1" s="1"/>
  <c r="Q1890" i="1" s="1"/>
  <c r="R1890" i="1" s="1"/>
  <c r="S1890" i="1" l="1"/>
  <c r="T1890" i="1" s="1"/>
  <c r="U1890" i="1"/>
  <c r="V1890" i="1" s="1"/>
  <c r="X1890" i="1" s="1"/>
  <c r="M1890" i="1"/>
  <c r="O1890" i="1"/>
  <c r="N1890" i="1" l="1"/>
  <c r="G1891" i="1" s="1"/>
  <c r="H1891" i="1" s="1"/>
  <c r="W1890" i="1"/>
  <c r="I1891" i="1" l="1"/>
  <c r="J1891" i="1"/>
  <c r="L1891" i="1" l="1"/>
  <c r="P1891" i="1" s="1"/>
  <c r="K1891" i="1"/>
  <c r="M1891" i="1" l="1"/>
  <c r="O1891" i="1"/>
  <c r="Q1891" i="1"/>
  <c r="R1891" i="1" s="1"/>
  <c r="U1891" i="1" l="1"/>
  <c r="V1891" i="1" s="1"/>
  <c r="X1891" i="1" s="1"/>
  <c r="S1891" i="1"/>
  <c r="T1891" i="1" s="1"/>
  <c r="N1891" i="1"/>
  <c r="G1892" i="1" s="1"/>
  <c r="H1892" i="1" s="1"/>
  <c r="W1891" i="1" l="1"/>
  <c r="I1892" i="1"/>
  <c r="J1892" i="1"/>
  <c r="K1892" i="1" l="1"/>
  <c r="L1892" i="1"/>
  <c r="P1892" i="1" s="1"/>
  <c r="Q1892" i="1" s="1"/>
  <c r="R1892" i="1" s="1"/>
  <c r="U1892" i="1" l="1"/>
  <c r="V1892" i="1" s="1"/>
  <c r="X1892" i="1" s="1"/>
  <c r="S1892" i="1"/>
  <c r="T1892" i="1" s="1"/>
  <c r="M1892" i="1"/>
  <c r="O1892" i="1"/>
  <c r="N1892" i="1" l="1"/>
  <c r="G1893" i="1" s="1"/>
  <c r="H1893" i="1" s="1"/>
  <c r="W1892" i="1"/>
  <c r="J1893" i="1" l="1"/>
  <c r="I1893" i="1"/>
  <c r="K1893" i="1" l="1"/>
  <c r="L1893" i="1"/>
  <c r="P1893" i="1" s="1"/>
  <c r="Q1893" i="1" s="1"/>
  <c r="R1893" i="1" s="1"/>
  <c r="S1893" i="1" l="1"/>
  <c r="T1893" i="1" s="1"/>
  <c r="U1893" i="1"/>
  <c r="V1893" i="1" s="1"/>
  <c r="X1893" i="1" s="1"/>
  <c r="M1893" i="1"/>
  <c r="O1893" i="1"/>
  <c r="N1893" i="1" l="1"/>
  <c r="G1894" i="1" s="1"/>
  <c r="H1894" i="1" s="1"/>
  <c r="W1893" i="1"/>
  <c r="I1894" i="1" l="1"/>
  <c r="J1894" i="1"/>
  <c r="K1894" i="1" l="1"/>
  <c r="L1894" i="1"/>
  <c r="P1894" i="1" s="1"/>
  <c r="Q1894" i="1" s="1"/>
  <c r="R1894" i="1" s="1"/>
  <c r="U1894" i="1" l="1"/>
  <c r="V1894" i="1" s="1"/>
  <c r="X1894" i="1" s="1"/>
  <c r="S1894" i="1"/>
  <c r="T1894" i="1" s="1"/>
  <c r="M1894" i="1"/>
  <c r="O1894" i="1"/>
  <c r="N1894" i="1" l="1"/>
  <c r="G1895" i="1" s="1"/>
  <c r="H1895" i="1" s="1"/>
  <c r="W1894" i="1"/>
  <c r="I1895" i="1" l="1"/>
  <c r="J1895" i="1"/>
  <c r="L1895" i="1" l="1"/>
  <c r="P1895" i="1" s="1"/>
  <c r="Q1895" i="1" s="1"/>
  <c r="R1895" i="1" s="1"/>
  <c r="K1895" i="1"/>
  <c r="M1895" i="1" l="1"/>
  <c r="O1895" i="1"/>
  <c r="U1895" i="1"/>
  <c r="V1895" i="1" s="1"/>
  <c r="X1895" i="1" s="1"/>
  <c r="S1895" i="1"/>
  <c r="T1895" i="1" s="1"/>
  <c r="W1895" i="1" l="1"/>
  <c r="N1895" i="1"/>
  <c r="G1896" i="1" s="1"/>
  <c r="H1896" i="1" s="1"/>
  <c r="I1896" i="1" l="1"/>
  <c r="J1896" i="1"/>
  <c r="K1896" i="1" l="1"/>
  <c r="L1896" i="1"/>
  <c r="P1896" i="1" s="1"/>
  <c r="Q1896" i="1" s="1"/>
  <c r="R1896" i="1" s="1"/>
  <c r="U1896" i="1" l="1"/>
  <c r="V1896" i="1" s="1"/>
  <c r="X1896" i="1" s="1"/>
  <c r="S1896" i="1"/>
  <c r="T1896" i="1" s="1"/>
  <c r="M1896" i="1"/>
  <c r="O1896" i="1"/>
  <c r="N1896" i="1" l="1"/>
  <c r="G1897" i="1" s="1"/>
  <c r="H1897" i="1" s="1"/>
  <c r="W1896" i="1"/>
  <c r="J1897" i="1" l="1"/>
  <c r="I1897" i="1"/>
  <c r="K1897" i="1" l="1"/>
  <c r="L1897" i="1"/>
  <c r="P1897" i="1" s="1"/>
  <c r="Q1897" i="1" s="1"/>
  <c r="R1897" i="1" s="1"/>
  <c r="S1897" i="1" l="1"/>
  <c r="T1897" i="1" s="1"/>
  <c r="U1897" i="1"/>
  <c r="V1897" i="1" s="1"/>
  <c r="X1897" i="1" s="1"/>
  <c r="M1897" i="1"/>
  <c r="O1897" i="1"/>
  <c r="N1897" i="1" l="1"/>
  <c r="G1898" i="1" s="1"/>
  <c r="H1898" i="1" s="1"/>
  <c r="W1897" i="1"/>
  <c r="I1898" i="1" l="1"/>
  <c r="J1898" i="1"/>
  <c r="K1898" i="1" l="1"/>
  <c r="L1898" i="1"/>
  <c r="P1898" i="1" s="1"/>
  <c r="Q1898" i="1" s="1"/>
  <c r="R1898" i="1" s="1"/>
  <c r="U1898" i="1" l="1"/>
  <c r="V1898" i="1" s="1"/>
  <c r="X1898" i="1" s="1"/>
  <c r="S1898" i="1"/>
  <c r="T1898" i="1" s="1"/>
  <c r="M1898" i="1"/>
  <c r="O1898" i="1"/>
  <c r="N1898" i="1" l="1"/>
  <c r="G1899" i="1" s="1"/>
  <c r="H1899" i="1" s="1"/>
  <c r="W1898" i="1"/>
  <c r="I1899" i="1" l="1"/>
  <c r="J1899" i="1"/>
  <c r="L1899" i="1" l="1"/>
  <c r="P1899" i="1" s="1"/>
  <c r="Q1899" i="1" s="1"/>
  <c r="R1899" i="1" s="1"/>
  <c r="K1899" i="1"/>
  <c r="M1899" i="1" l="1"/>
  <c r="O1899" i="1"/>
  <c r="U1899" i="1"/>
  <c r="V1899" i="1" s="1"/>
  <c r="X1899" i="1" s="1"/>
  <c r="S1899" i="1"/>
  <c r="T1899" i="1" s="1"/>
  <c r="W1899" i="1" l="1"/>
  <c r="N1899" i="1"/>
  <c r="G1900" i="1" s="1"/>
  <c r="H1900" i="1" s="1"/>
  <c r="J1900" i="1" l="1"/>
  <c r="I1900" i="1"/>
  <c r="K1900" i="1" l="1"/>
  <c r="L1900" i="1"/>
  <c r="P1900" i="1" s="1"/>
  <c r="Q1900" i="1" s="1"/>
  <c r="R1900" i="1" s="1"/>
  <c r="U1900" i="1" l="1"/>
  <c r="V1900" i="1" s="1"/>
  <c r="X1900" i="1" s="1"/>
  <c r="S1900" i="1"/>
  <c r="T1900" i="1" s="1"/>
  <c r="M1900" i="1"/>
  <c r="O1900" i="1"/>
  <c r="N1900" i="1" l="1"/>
  <c r="G1901" i="1" s="1"/>
  <c r="H1901" i="1" s="1"/>
  <c r="W1900" i="1"/>
  <c r="J1901" i="1" l="1"/>
  <c r="I1901" i="1"/>
  <c r="K1901" i="1" l="1"/>
  <c r="L1901" i="1"/>
  <c r="P1901" i="1" s="1"/>
  <c r="Q1901" i="1" s="1"/>
  <c r="R1901" i="1" s="1"/>
  <c r="S1901" i="1" l="1"/>
  <c r="T1901" i="1" s="1"/>
  <c r="U1901" i="1"/>
  <c r="V1901" i="1" s="1"/>
  <c r="X1901" i="1" s="1"/>
  <c r="M1901" i="1"/>
  <c r="O1901" i="1"/>
  <c r="N1901" i="1" l="1"/>
  <c r="G1902" i="1" s="1"/>
  <c r="H1902" i="1" s="1"/>
  <c r="W1901" i="1"/>
  <c r="I1902" i="1" l="1"/>
  <c r="J1902" i="1"/>
  <c r="K1902" i="1" l="1"/>
  <c r="L1902" i="1"/>
  <c r="P1902" i="1" s="1"/>
  <c r="Q1902" i="1" s="1"/>
  <c r="R1902" i="1" s="1"/>
  <c r="S1902" i="1" l="1"/>
  <c r="T1902" i="1" s="1"/>
  <c r="U1902" i="1"/>
  <c r="V1902" i="1" s="1"/>
  <c r="X1902" i="1" s="1"/>
  <c r="M1902" i="1"/>
  <c r="O1902" i="1"/>
  <c r="N1902" i="1" l="1"/>
  <c r="G1903" i="1" s="1"/>
  <c r="H1903" i="1" s="1"/>
  <c r="W1902" i="1"/>
  <c r="I1903" i="1" l="1"/>
  <c r="J1903" i="1"/>
  <c r="L1903" i="1" l="1"/>
  <c r="P1903" i="1" s="1"/>
  <c r="Q1903" i="1" s="1"/>
  <c r="R1903" i="1" s="1"/>
  <c r="K1903" i="1"/>
  <c r="M1903" i="1" l="1"/>
  <c r="O1903" i="1"/>
  <c r="U1903" i="1"/>
  <c r="V1903" i="1" s="1"/>
  <c r="X1903" i="1" s="1"/>
  <c r="S1903" i="1"/>
  <c r="T1903" i="1" s="1"/>
  <c r="W1903" i="1" l="1"/>
  <c r="N1903" i="1"/>
  <c r="G1904" i="1" s="1"/>
  <c r="H1904" i="1" s="1"/>
  <c r="I1904" i="1" l="1"/>
  <c r="J1904" i="1"/>
  <c r="K1904" i="1" l="1"/>
  <c r="L1904" i="1"/>
  <c r="P1904" i="1" s="1"/>
  <c r="Q1904" i="1" l="1"/>
  <c r="R1904" i="1" s="1"/>
  <c r="M1904" i="1"/>
  <c r="O1904" i="1"/>
  <c r="N1904" i="1" l="1"/>
  <c r="G1905" i="1" s="1"/>
  <c r="H1905" i="1" s="1"/>
  <c r="U1904" i="1"/>
  <c r="V1904" i="1" s="1"/>
  <c r="X1904" i="1" s="1"/>
  <c r="S1904" i="1"/>
  <c r="T1904" i="1" s="1"/>
  <c r="J1905" i="1" l="1"/>
  <c r="I1905" i="1"/>
  <c r="W1904" i="1"/>
  <c r="K1905" i="1" l="1"/>
  <c r="L1905" i="1"/>
  <c r="P1905" i="1" s="1"/>
  <c r="Q1905" i="1" s="1"/>
  <c r="R1905" i="1" s="1"/>
  <c r="S1905" i="1" l="1"/>
  <c r="T1905" i="1" s="1"/>
  <c r="U1905" i="1"/>
  <c r="V1905" i="1" s="1"/>
  <c r="X1905" i="1" s="1"/>
  <c r="M1905" i="1"/>
  <c r="O1905" i="1"/>
  <c r="N1905" i="1" l="1"/>
  <c r="G1906" i="1" s="1"/>
  <c r="H1906" i="1" s="1"/>
  <c r="W1905" i="1"/>
  <c r="I1906" i="1" l="1"/>
  <c r="J1906" i="1"/>
  <c r="K1906" i="1" l="1"/>
  <c r="L1906" i="1"/>
  <c r="P1906" i="1" s="1"/>
  <c r="Q1906" i="1" s="1"/>
  <c r="R1906" i="1" s="1"/>
  <c r="S1906" i="1" l="1"/>
  <c r="T1906" i="1" s="1"/>
  <c r="U1906" i="1"/>
  <c r="V1906" i="1" s="1"/>
  <c r="X1906" i="1" s="1"/>
  <c r="M1906" i="1"/>
  <c r="O1906" i="1"/>
  <c r="N1906" i="1" l="1"/>
  <c r="G1907" i="1" s="1"/>
  <c r="H1907" i="1" s="1"/>
  <c r="W1906" i="1"/>
  <c r="I1907" i="1" l="1"/>
  <c r="J1907" i="1"/>
  <c r="L1907" i="1" l="1"/>
  <c r="P1907" i="1" s="1"/>
  <c r="K1907" i="1"/>
  <c r="M1907" i="1" l="1"/>
  <c r="O1907" i="1"/>
  <c r="Q1907" i="1"/>
  <c r="R1907" i="1" s="1"/>
  <c r="U1907" i="1" l="1"/>
  <c r="V1907" i="1" s="1"/>
  <c r="X1907" i="1" s="1"/>
  <c r="S1907" i="1"/>
  <c r="T1907" i="1" s="1"/>
  <c r="N1907" i="1"/>
  <c r="G1908" i="1" s="1"/>
  <c r="H1908" i="1" s="1"/>
  <c r="W1907" i="1" l="1"/>
  <c r="I1908" i="1"/>
  <c r="J1908" i="1"/>
  <c r="K1908" i="1" l="1"/>
  <c r="L1908" i="1"/>
  <c r="P1908" i="1" s="1"/>
  <c r="Q1908" i="1" s="1"/>
  <c r="R1908" i="1" s="1"/>
  <c r="U1908" i="1" l="1"/>
  <c r="V1908" i="1" s="1"/>
  <c r="X1908" i="1" s="1"/>
  <c r="S1908" i="1"/>
  <c r="T1908" i="1" s="1"/>
  <c r="M1908" i="1"/>
  <c r="O1908" i="1"/>
  <c r="N1908" i="1" l="1"/>
  <c r="G1909" i="1" s="1"/>
  <c r="H1909" i="1" s="1"/>
  <c r="W1908" i="1"/>
  <c r="J1909" i="1" l="1"/>
  <c r="I1909" i="1"/>
  <c r="K1909" i="1" l="1"/>
  <c r="L1909" i="1"/>
  <c r="P1909" i="1" s="1"/>
  <c r="Q1909" i="1" s="1"/>
  <c r="R1909" i="1" s="1"/>
  <c r="S1909" i="1" l="1"/>
  <c r="T1909" i="1" s="1"/>
  <c r="U1909" i="1"/>
  <c r="V1909" i="1" s="1"/>
  <c r="X1909" i="1" s="1"/>
  <c r="M1909" i="1"/>
  <c r="O1909" i="1"/>
  <c r="N1909" i="1" l="1"/>
  <c r="G1910" i="1" s="1"/>
  <c r="H1910" i="1" s="1"/>
  <c r="W1909" i="1"/>
  <c r="I1910" i="1" l="1"/>
  <c r="J1910" i="1"/>
  <c r="K1910" i="1" l="1"/>
  <c r="L1910" i="1"/>
  <c r="P1910" i="1" s="1"/>
  <c r="Q1910" i="1" s="1"/>
  <c r="R1910" i="1" s="1"/>
  <c r="S1910" i="1" l="1"/>
  <c r="T1910" i="1" s="1"/>
  <c r="U1910" i="1"/>
  <c r="V1910" i="1" s="1"/>
  <c r="X1910" i="1" s="1"/>
  <c r="M1910" i="1"/>
  <c r="O1910" i="1"/>
  <c r="N1910" i="1" l="1"/>
  <c r="G1911" i="1" s="1"/>
  <c r="H1911" i="1" s="1"/>
  <c r="W1910" i="1"/>
  <c r="I1911" i="1" l="1"/>
  <c r="J1911" i="1"/>
  <c r="L1911" i="1" l="1"/>
  <c r="P1911" i="1" s="1"/>
  <c r="K1911" i="1"/>
  <c r="M1911" i="1" l="1"/>
  <c r="O1911" i="1"/>
  <c r="Q1911" i="1"/>
  <c r="R1911" i="1" s="1"/>
  <c r="S1911" i="1" l="1"/>
  <c r="T1911" i="1" s="1"/>
  <c r="U1911" i="1"/>
  <c r="V1911" i="1" s="1"/>
  <c r="X1911" i="1" s="1"/>
  <c r="N1911" i="1"/>
  <c r="G1912" i="1" s="1"/>
  <c r="H1912" i="1" s="1"/>
  <c r="I1912" i="1" l="1"/>
  <c r="J1912" i="1"/>
  <c r="W1911" i="1"/>
  <c r="K1912" i="1" l="1"/>
  <c r="L1912" i="1"/>
  <c r="P1912" i="1" s="1"/>
  <c r="Q1912" i="1" s="1"/>
  <c r="R1912" i="1" s="1"/>
  <c r="U1912" i="1" l="1"/>
  <c r="V1912" i="1" s="1"/>
  <c r="X1912" i="1" s="1"/>
  <c r="S1912" i="1"/>
  <c r="T1912" i="1" s="1"/>
  <c r="M1912" i="1"/>
  <c r="O1912" i="1"/>
  <c r="N1912" i="1" l="1"/>
  <c r="G1913" i="1" s="1"/>
  <c r="H1913" i="1" s="1"/>
  <c r="W1912" i="1"/>
  <c r="J1913" i="1" l="1"/>
  <c r="I1913" i="1"/>
  <c r="L1913" i="1" l="1"/>
  <c r="P1913" i="1" s="1"/>
  <c r="K1913" i="1"/>
  <c r="M1913" i="1" l="1"/>
  <c r="O1913" i="1"/>
  <c r="Q1913" i="1"/>
  <c r="R1913" i="1" s="1"/>
  <c r="S1913" i="1" l="1"/>
  <c r="T1913" i="1" s="1"/>
  <c r="U1913" i="1"/>
  <c r="V1913" i="1" s="1"/>
  <c r="X1913" i="1" s="1"/>
  <c r="N1913" i="1"/>
  <c r="G1914" i="1" s="1"/>
  <c r="H1914" i="1" s="1"/>
  <c r="I1914" i="1" l="1"/>
  <c r="J1914" i="1"/>
  <c r="W1913" i="1"/>
  <c r="K1914" i="1" l="1"/>
  <c r="L1914" i="1"/>
  <c r="P1914" i="1" s="1"/>
  <c r="Q1914" i="1" s="1"/>
  <c r="R1914" i="1" s="1"/>
  <c r="S1914" i="1" l="1"/>
  <c r="T1914" i="1" s="1"/>
  <c r="U1914" i="1"/>
  <c r="V1914" i="1" s="1"/>
  <c r="X1914" i="1" s="1"/>
  <c r="M1914" i="1"/>
  <c r="O1914" i="1"/>
  <c r="N1914" i="1" l="1"/>
  <c r="G1915" i="1" s="1"/>
  <c r="H1915" i="1" s="1"/>
  <c r="W1914" i="1"/>
  <c r="J1915" i="1" l="1"/>
  <c r="I1915" i="1"/>
  <c r="L1915" i="1" l="1"/>
  <c r="P1915" i="1" s="1"/>
  <c r="K1915" i="1"/>
  <c r="M1915" i="1" l="1"/>
  <c r="O1915" i="1"/>
  <c r="Q1915" i="1"/>
  <c r="R1915" i="1" s="1"/>
  <c r="S1915" i="1" l="1"/>
  <c r="T1915" i="1" s="1"/>
  <c r="U1915" i="1"/>
  <c r="V1915" i="1" s="1"/>
  <c r="X1915" i="1" s="1"/>
  <c r="N1915" i="1"/>
  <c r="G1916" i="1" s="1"/>
  <c r="H1916" i="1" s="1"/>
  <c r="I1916" i="1" l="1"/>
  <c r="J1916" i="1"/>
  <c r="W1915" i="1"/>
  <c r="K1916" i="1" l="1"/>
  <c r="L1916" i="1"/>
  <c r="P1916" i="1" s="1"/>
  <c r="Q1916" i="1" s="1"/>
  <c r="R1916" i="1" s="1"/>
  <c r="U1916" i="1" l="1"/>
  <c r="V1916" i="1" s="1"/>
  <c r="X1916" i="1" s="1"/>
  <c r="S1916" i="1"/>
  <c r="T1916" i="1" s="1"/>
  <c r="M1916" i="1"/>
  <c r="O1916" i="1"/>
  <c r="N1916" i="1" l="1"/>
  <c r="G1917" i="1" s="1"/>
  <c r="H1917" i="1" s="1"/>
  <c r="W1916" i="1"/>
  <c r="I1917" i="1" l="1"/>
  <c r="J1917" i="1"/>
  <c r="K1917" i="1" l="1"/>
  <c r="L1917" i="1"/>
  <c r="P1917" i="1" s="1"/>
  <c r="Q1917" i="1" s="1"/>
  <c r="R1917" i="1" s="1"/>
  <c r="U1917" i="1" l="1"/>
  <c r="V1917" i="1" s="1"/>
  <c r="X1917" i="1" s="1"/>
  <c r="S1917" i="1"/>
  <c r="T1917" i="1" s="1"/>
  <c r="M1917" i="1"/>
  <c r="O1917" i="1"/>
  <c r="N1917" i="1" l="1"/>
  <c r="G1918" i="1" s="1"/>
  <c r="H1918" i="1" s="1"/>
  <c r="W1917" i="1"/>
  <c r="J1918" i="1" l="1"/>
  <c r="I1918" i="1"/>
  <c r="K1918" i="1" l="1"/>
  <c r="L1918" i="1"/>
  <c r="P1918" i="1" s="1"/>
  <c r="Q1918" i="1" s="1"/>
  <c r="R1918" i="1" s="1"/>
  <c r="S1918" i="1" l="1"/>
  <c r="T1918" i="1" s="1"/>
  <c r="U1918" i="1"/>
  <c r="V1918" i="1" s="1"/>
  <c r="X1918" i="1" s="1"/>
  <c r="M1918" i="1"/>
  <c r="O1918" i="1"/>
  <c r="N1918" i="1" l="1"/>
  <c r="G1919" i="1" s="1"/>
  <c r="H1919" i="1" s="1"/>
  <c r="W1918" i="1"/>
  <c r="I1919" i="1" l="1"/>
  <c r="J1919" i="1"/>
  <c r="K1919" i="1" l="1"/>
  <c r="L1919" i="1"/>
  <c r="P1919" i="1" s="1"/>
  <c r="Q1919" i="1" s="1"/>
  <c r="R1919" i="1" s="1"/>
  <c r="S1919" i="1" l="1"/>
  <c r="T1919" i="1" s="1"/>
  <c r="U1919" i="1"/>
  <c r="V1919" i="1" s="1"/>
  <c r="X1919" i="1" s="1"/>
  <c r="M1919" i="1"/>
  <c r="O1919" i="1"/>
  <c r="N1919" i="1" l="1"/>
  <c r="G1920" i="1" s="1"/>
  <c r="H1920" i="1" s="1"/>
  <c r="W1919" i="1"/>
  <c r="I1920" i="1" l="1"/>
  <c r="J1920" i="1"/>
  <c r="L1920" i="1" l="1"/>
  <c r="P1920" i="1" s="1"/>
  <c r="Q1920" i="1" s="1"/>
  <c r="R1920" i="1" s="1"/>
  <c r="K1920" i="1"/>
  <c r="M1920" i="1" l="1"/>
  <c r="O1920" i="1"/>
  <c r="U1920" i="1"/>
  <c r="V1920" i="1" s="1"/>
  <c r="X1920" i="1" s="1"/>
  <c r="S1920" i="1"/>
  <c r="T1920" i="1" s="1"/>
  <c r="W1920" i="1" l="1"/>
  <c r="N1920" i="1"/>
  <c r="G1921" i="1" s="1"/>
  <c r="H1921" i="1" s="1"/>
  <c r="I1921" i="1" l="1"/>
  <c r="J1921" i="1"/>
  <c r="K1921" i="1" l="1"/>
  <c r="L1921" i="1"/>
  <c r="P1921" i="1" s="1"/>
  <c r="Q1921" i="1" s="1"/>
  <c r="R1921" i="1" s="1"/>
  <c r="U1921" i="1" l="1"/>
  <c r="V1921" i="1" s="1"/>
  <c r="X1921" i="1" s="1"/>
  <c r="S1921" i="1"/>
  <c r="T1921" i="1" s="1"/>
  <c r="M1921" i="1"/>
  <c r="O1921" i="1"/>
  <c r="N1921" i="1" l="1"/>
  <c r="G1922" i="1" s="1"/>
  <c r="H1922" i="1" s="1"/>
  <c r="W1921" i="1"/>
  <c r="J1922" i="1" l="1"/>
  <c r="I1922" i="1"/>
  <c r="K1922" i="1" l="1"/>
  <c r="L1922" i="1"/>
  <c r="P1922" i="1" s="1"/>
  <c r="Q1922" i="1" s="1"/>
  <c r="R1922" i="1" s="1"/>
  <c r="S1922" i="1" l="1"/>
  <c r="T1922" i="1" s="1"/>
  <c r="U1922" i="1"/>
  <c r="V1922" i="1" s="1"/>
  <c r="X1922" i="1" s="1"/>
  <c r="M1922" i="1"/>
  <c r="O1922" i="1"/>
  <c r="N1922" i="1" l="1"/>
  <c r="G1923" i="1" s="1"/>
  <c r="H1923" i="1" s="1"/>
  <c r="W1922" i="1"/>
  <c r="I1923" i="1" l="1"/>
  <c r="J1923" i="1"/>
  <c r="K1923" i="1" l="1"/>
  <c r="L1923" i="1"/>
  <c r="P1923" i="1" s="1"/>
  <c r="Q1923" i="1" s="1"/>
  <c r="R1923" i="1" s="1"/>
  <c r="S1923" i="1" l="1"/>
  <c r="T1923" i="1" s="1"/>
  <c r="U1923" i="1"/>
  <c r="V1923" i="1" s="1"/>
  <c r="X1923" i="1" s="1"/>
  <c r="M1923" i="1"/>
  <c r="O1923" i="1"/>
  <c r="N1923" i="1" l="1"/>
  <c r="G1924" i="1" s="1"/>
  <c r="H1924" i="1" s="1"/>
  <c r="W1923" i="1"/>
  <c r="I1924" i="1" l="1"/>
  <c r="J1924" i="1"/>
  <c r="L1924" i="1" l="1"/>
  <c r="P1924" i="1" s="1"/>
  <c r="K1924" i="1"/>
  <c r="M1924" i="1" l="1"/>
  <c r="O1924" i="1"/>
  <c r="Q1924" i="1"/>
  <c r="R1924" i="1" s="1"/>
  <c r="U1924" i="1" l="1"/>
  <c r="V1924" i="1" s="1"/>
  <c r="X1924" i="1" s="1"/>
  <c r="S1924" i="1"/>
  <c r="T1924" i="1" s="1"/>
  <c r="N1924" i="1"/>
  <c r="G1925" i="1" s="1"/>
  <c r="H1925" i="1" s="1"/>
  <c r="W1924" i="1" l="1"/>
  <c r="I1925" i="1"/>
  <c r="J1925" i="1"/>
  <c r="K1925" i="1" l="1"/>
  <c r="L1925" i="1"/>
  <c r="P1925" i="1" s="1"/>
  <c r="Q1925" i="1" s="1"/>
  <c r="R1925" i="1" s="1"/>
  <c r="U1925" i="1" l="1"/>
  <c r="V1925" i="1" s="1"/>
  <c r="X1925" i="1" s="1"/>
  <c r="S1925" i="1"/>
  <c r="T1925" i="1" s="1"/>
  <c r="M1925" i="1"/>
  <c r="O1925" i="1"/>
  <c r="N1925" i="1" l="1"/>
  <c r="G1926" i="1" s="1"/>
  <c r="H1926" i="1" s="1"/>
  <c r="W1925" i="1"/>
  <c r="J1926" i="1" l="1"/>
  <c r="I1926" i="1"/>
  <c r="K1926" i="1" l="1"/>
  <c r="L1926" i="1"/>
  <c r="P1926" i="1" s="1"/>
  <c r="Q1926" i="1" s="1"/>
  <c r="R1926" i="1" s="1"/>
  <c r="S1926" i="1" l="1"/>
  <c r="T1926" i="1" s="1"/>
  <c r="U1926" i="1"/>
  <c r="V1926" i="1" s="1"/>
  <c r="X1926" i="1" s="1"/>
  <c r="M1926" i="1"/>
  <c r="O1926" i="1"/>
  <c r="N1926" i="1" l="1"/>
  <c r="G1927" i="1" s="1"/>
  <c r="H1927" i="1" s="1"/>
  <c r="W1926" i="1"/>
  <c r="I1927" i="1" l="1"/>
  <c r="J1927" i="1"/>
  <c r="K1927" i="1" l="1"/>
  <c r="L1927" i="1"/>
  <c r="P1927" i="1" s="1"/>
  <c r="Q1927" i="1" s="1"/>
  <c r="R1927" i="1" s="1"/>
  <c r="S1927" i="1" l="1"/>
  <c r="T1927" i="1" s="1"/>
  <c r="U1927" i="1"/>
  <c r="V1927" i="1" s="1"/>
  <c r="X1927" i="1" s="1"/>
  <c r="M1927" i="1"/>
  <c r="O1927" i="1"/>
  <c r="N1927" i="1" l="1"/>
  <c r="G1928" i="1" s="1"/>
  <c r="H1928" i="1" s="1"/>
  <c r="W1927" i="1"/>
  <c r="I1928" i="1" l="1"/>
  <c r="J1928" i="1"/>
  <c r="L1928" i="1" l="1"/>
  <c r="P1928" i="1" s="1"/>
  <c r="K1928" i="1"/>
  <c r="M1928" i="1" l="1"/>
  <c r="O1928" i="1"/>
  <c r="Q1928" i="1"/>
  <c r="R1928" i="1" s="1"/>
  <c r="U1928" i="1" l="1"/>
  <c r="V1928" i="1" s="1"/>
  <c r="X1928" i="1" s="1"/>
  <c r="S1928" i="1"/>
  <c r="T1928" i="1" s="1"/>
  <c r="N1928" i="1"/>
  <c r="G1929" i="1" s="1"/>
  <c r="H1929" i="1" s="1"/>
  <c r="W1928" i="1" l="1"/>
  <c r="I1929" i="1"/>
  <c r="J1929" i="1"/>
  <c r="K1929" i="1" l="1"/>
  <c r="L1929" i="1"/>
  <c r="P1929" i="1" s="1"/>
  <c r="Q1929" i="1" s="1"/>
  <c r="R1929" i="1" s="1"/>
  <c r="U1929" i="1" l="1"/>
  <c r="V1929" i="1" s="1"/>
  <c r="X1929" i="1" s="1"/>
  <c r="S1929" i="1"/>
  <c r="T1929" i="1" s="1"/>
  <c r="M1929" i="1"/>
  <c r="O1929" i="1"/>
  <c r="N1929" i="1" l="1"/>
  <c r="G1930" i="1" s="1"/>
  <c r="H1930" i="1" s="1"/>
  <c r="W1929" i="1"/>
  <c r="J1930" i="1" l="1"/>
  <c r="I1930" i="1"/>
  <c r="K1930" i="1" l="1"/>
  <c r="L1930" i="1"/>
  <c r="P1930" i="1" s="1"/>
  <c r="Q1930" i="1" s="1"/>
  <c r="R1930" i="1" s="1"/>
  <c r="S1930" i="1" l="1"/>
  <c r="T1930" i="1" s="1"/>
  <c r="U1930" i="1"/>
  <c r="V1930" i="1" s="1"/>
  <c r="X1930" i="1" s="1"/>
  <c r="M1930" i="1"/>
  <c r="O1930" i="1"/>
  <c r="N1930" i="1" l="1"/>
  <c r="G1931" i="1" s="1"/>
  <c r="H1931" i="1" s="1"/>
  <c r="W1930" i="1"/>
  <c r="I1931" i="1" l="1"/>
  <c r="J1931" i="1"/>
  <c r="K1931" i="1" l="1"/>
  <c r="L1931" i="1"/>
  <c r="P1931" i="1" s="1"/>
  <c r="Q1931" i="1" s="1"/>
  <c r="R1931" i="1" s="1"/>
  <c r="S1931" i="1" l="1"/>
  <c r="T1931" i="1" s="1"/>
  <c r="U1931" i="1"/>
  <c r="V1931" i="1" s="1"/>
  <c r="X1931" i="1" s="1"/>
  <c r="M1931" i="1"/>
  <c r="O1931" i="1"/>
  <c r="N1931" i="1" l="1"/>
  <c r="G1932" i="1" s="1"/>
  <c r="H1932" i="1" s="1"/>
  <c r="W1931" i="1"/>
  <c r="I1932" i="1" l="1"/>
  <c r="J1932" i="1"/>
  <c r="L1932" i="1" l="1"/>
  <c r="P1932" i="1" s="1"/>
  <c r="Q1932" i="1" s="1"/>
  <c r="R1932" i="1" s="1"/>
  <c r="K1932" i="1"/>
  <c r="M1932" i="1" l="1"/>
  <c r="O1932" i="1"/>
  <c r="U1932" i="1"/>
  <c r="V1932" i="1" s="1"/>
  <c r="X1932" i="1" s="1"/>
  <c r="S1932" i="1"/>
  <c r="T1932" i="1" s="1"/>
  <c r="W1932" i="1" l="1"/>
  <c r="N1932" i="1"/>
  <c r="G1933" i="1" s="1"/>
  <c r="H1933" i="1" s="1"/>
  <c r="I1933" i="1" l="1"/>
  <c r="J1933" i="1"/>
  <c r="K1933" i="1" l="1"/>
  <c r="L1933" i="1"/>
  <c r="P1933" i="1" s="1"/>
  <c r="Q1933" i="1" s="1"/>
  <c r="R1933" i="1" s="1"/>
  <c r="U1933" i="1" l="1"/>
  <c r="V1933" i="1" s="1"/>
  <c r="X1933" i="1" s="1"/>
  <c r="S1933" i="1"/>
  <c r="T1933" i="1" s="1"/>
  <c r="M1933" i="1"/>
  <c r="O1933" i="1"/>
  <c r="N1933" i="1" l="1"/>
  <c r="G1934" i="1" s="1"/>
  <c r="H1934" i="1" s="1"/>
  <c r="W1933" i="1"/>
  <c r="J1934" i="1" l="1"/>
  <c r="I1934" i="1"/>
  <c r="K1934" i="1" l="1"/>
  <c r="L1934" i="1"/>
  <c r="P1934" i="1" s="1"/>
  <c r="Q1934" i="1" s="1"/>
  <c r="R1934" i="1" s="1"/>
  <c r="S1934" i="1" l="1"/>
  <c r="T1934" i="1" s="1"/>
  <c r="U1934" i="1"/>
  <c r="V1934" i="1" s="1"/>
  <c r="X1934" i="1" s="1"/>
  <c r="M1934" i="1"/>
  <c r="O1934" i="1"/>
  <c r="N1934" i="1" l="1"/>
  <c r="G1935" i="1" s="1"/>
  <c r="H1935" i="1" s="1"/>
  <c r="W1934" i="1"/>
  <c r="I1935" i="1" l="1"/>
  <c r="J1935" i="1"/>
  <c r="K1935" i="1" l="1"/>
  <c r="L1935" i="1"/>
  <c r="P1935" i="1" s="1"/>
  <c r="Q1935" i="1" s="1"/>
  <c r="R1935" i="1" s="1"/>
  <c r="S1935" i="1" l="1"/>
  <c r="T1935" i="1" s="1"/>
  <c r="U1935" i="1"/>
  <c r="V1935" i="1" s="1"/>
  <c r="X1935" i="1" s="1"/>
  <c r="M1935" i="1"/>
  <c r="O1935" i="1"/>
  <c r="N1935" i="1" l="1"/>
  <c r="G1936" i="1" s="1"/>
  <c r="H1936" i="1" s="1"/>
  <c r="W1935" i="1"/>
  <c r="I1936" i="1" l="1"/>
  <c r="J1936" i="1"/>
  <c r="L1936" i="1" l="1"/>
  <c r="P1936" i="1" s="1"/>
  <c r="K1936" i="1"/>
  <c r="M1936" i="1" l="1"/>
  <c r="O1936" i="1"/>
  <c r="Q1936" i="1"/>
  <c r="R1936" i="1" s="1"/>
  <c r="U1936" i="1" l="1"/>
  <c r="V1936" i="1" s="1"/>
  <c r="X1936" i="1" s="1"/>
  <c r="S1936" i="1"/>
  <c r="T1936" i="1" s="1"/>
  <c r="N1936" i="1"/>
  <c r="G1937" i="1" s="1"/>
  <c r="H1937" i="1" s="1"/>
  <c r="W1936" i="1" l="1"/>
  <c r="I1937" i="1"/>
  <c r="J1937" i="1"/>
  <c r="K1937" i="1" l="1"/>
  <c r="L1937" i="1"/>
  <c r="P1937" i="1" s="1"/>
  <c r="Q1937" i="1" s="1"/>
  <c r="R1937" i="1" s="1"/>
  <c r="U1937" i="1" l="1"/>
  <c r="V1937" i="1" s="1"/>
  <c r="X1937" i="1" s="1"/>
  <c r="S1937" i="1"/>
  <c r="T1937" i="1" s="1"/>
  <c r="M1937" i="1"/>
  <c r="O1937" i="1"/>
  <c r="N1937" i="1" l="1"/>
  <c r="G1938" i="1" s="1"/>
  <c r="H1938" i="1" s="1"/>
  <c r="W1937" i="1"/>
  <c r="J1938" i="1" l="1"/>
  <c r="I1938" i="1"/>
  <c r="K1938" i="1" l="1"/>
  <c r="L1938" i="1"/>
  <c r="P1938" i="1" s="1"/>
  <c r="Q1938" i="1" s="1"/>
  <c r="R1938" i="1" s="1"/>
  <c r="S1938" i="1" l="1"/>
  <c r="T1938" i="1" s="1"/>
  <c r="U1938" i="1"/>
  <c r="V1938" i="1" s="1"/>
  <c r="X1938" i="1" s="1"/>
  <c r="M1938" i="1"/>
  <c r="O1938" i="1"/>
  <c r="N1938" i="1" l="1"/>
  <c r="G1939" i="1" s="1"/>
  <c r="H1939" i="1" s="1"/>
  <c r="W1938" i="1"/>
  <c r="I1939" i="1" l="1"/>
  <c r="J1939" i="1"/>
  <c r="K1939" i="1" l="1"/>
  <c r="L1939" i="1"/>
  <c r="P1939" i="1" s="1"/>
  <c r="Q1939" i="1" s="1"/>
  <c r="R1939" i="1" s="1"/>
  <c r="S1939" i="1" l="1"/>
  <c r="T1939" i="1" s="1"/>
  <c r="U1939" i="1"/>
  <c r="V1939" i="1" s="1"/>
  <c r="X1939" i="1" s="1"/>
  <c r="M1939" i="1"/>
  <c r="O1939" i="1"/>
  <c r="N1939" i="1" l="1"/>
  <c r="G1940" i="1" s="1"/>
  <c r="H1940" i="1" s="1"/>
  <c r="W1939" i="1"/>
  <c r="I1940" i="1" l="1"/>
  <c r="J1940" i="1"/>
  <c r="L1940" i="1" l="1"/>
  <c r="P1940" i="1" s="1"/>
  <c r="Q1940" i="1" s="1"/>
  <c r="R1940" i="1" s="1"/>
  <c r="K1940" i="1"/>
  <c r="M1940" i="1" l="1"/>
  <c r="O1940" i="1"/>
  <c r="U1940" i="1"/>
  <c r="V1940" i="1" s="1"/>
  <c r="X1940" i="1" s="1"/>
  <c r="S1940" i="1"/>
  <c r="T1940" i="1" s="1"/>
  <c r="W1940" i="1" l="1"/>
  <c r="N1940" i="1"/>
  <c r="G1941" i="1" s="1"/>
  <c r="H1941" i="1" s="1"/>
  <c r="I1941" i="1" l="1"/>
  <c r="J1941" i="1"/>
  <c r="K1941" i="1" l="1"/>
  <c r="L1941" i="1"/>
  <c r="P1941" i="1" s="1"/>
  <c r="Q1941" i="1" s="1"/>
  <c r="R1941" i="1" s="1"/>
  <c r="U1941" i="1" l="1"/>
  <c r="V1941" i="1" s="1"/>
  <c r="X1941" i="1" s="1"/>
  <c r="S1941" i="1"/>
  <c r="T1941" i="1" s="1"/>
  <c r="M1941" i="1"/>
  <c r="O1941" i="1"/>
  <c r="N1941" i="1" l="1"/>
  <c r="G1942" i="1" s="1"/>
  <c r="H1942" i="1" s="1"/>
  <c r="W1941" i="1"/>
  <c r="J1942" i="1" l="1"/>
  <c r="I1942" i="1"/>
  <c r="K1942" i="1" l="1"/>
  <c r="L1942" i="1"/>
  <c r="P1942" i="1" s="1"/>
  <c r="Q1942" i="1" s="1"/>
  <c r="R1942" i="1" s="1"/>
  <c r="S1942" i="1" l="1"/>
  <c r="T1942" i="1" s="1"/>
  <c r="U1942" i="1"/>
  <c r="V1942" i="1" s="1"/>
  <c r="X1942" i="1" s="1"/>
  <c r="M1942" i="1"/>
  <c r="O1942" i="1"/>
  <c r="N1942" i="1" l="1"/>
  <c r="G1943" i="1" s="1"/>
  <c r="H1943" i="1" s="1"/>
  <c r="W1942" i="1"/>
  <c r="I1943" i="1" l="1"/>
  <c r="J1943" i="1"/>
  <c r="K1943" i="1" l="1"/>
  <c r="L1943" i="1"/>
  <c r="P1943" i="1" s="1"/>
  <c r="Q1943" i="1" s="1"/>
  <c r="R1943" i="1" s="1"/>
  <c r="S1943" i="1" l="1"/>
  <c r="T1943" i="1" s="1"/>
  <c r="U1943" i="1"/>
  <c r="V1943" i="1" s="1"/>
  <c r="X1943" i="1" s="1"/>
  <c r="M1943" i="1"/>
  <c r="O1943" i="1"/>
  <c r="N1943" i="1" l="1"/>
  <c r="G1944" i="1" s="1"/>
  <c r="H1944" i="1" s="1"/>
  <c r="W1943" i="1"/>
  <c r="I1944" i="1" l="1"/>
  <c r="J1944" i="1"/>
  <c r="L1944" i="1" l="1"/>
  <c r="P1944" i="1" s="1"/>
  <c r="K1944" i="1"/>
  <c r="M1944" i="1" l="1"/>
  <c r="O1944" i="1"/>
  <c r="Q1944" i="1"/>
  <c r="R1944" i="1" s="1"/>
  <c r="U1944" i="1" l="1"/>
  <c r="V1944" i="1" s="1"/>
  <c r="X1944" i="1" s="1"/>
  <c r="S1944" i="1"/>
  <c r="T1944" i="1" s="1"/>
  <c r="N1944" i="1"/>
  <c r="G1945" i="1" s="1"/>
  <c r="H1945" i="1" s="1"/>
  <c r="W1944" i="1" l="1"/>
  <c r="I1945" i="1"/>
  <c r="J1945" i="1"/>
  <c r="K1945" i="1" l="1"/>
  <c r="L1945" i="1"/>
  <c r="P1945" i="1" s="1"/>
  <c r="Q1945" i="1" s="1"/>
  <c r="R1945" i="1" s="1"/>
  <c r="U1945" i="1" l="1"/>
  <c r="V1945" i="1" s="1"/>
  <c r="X1945" i="1" s="1"/>
  <c r="S1945" i="1"/>
  <c r="T1945" i="1" s="1"/>
  <c r="M1945" i="1"/>
  <c r="O1945" i="1"/>
  <c r="N1945" i="1" l="1"/>
  <c r="G1946" i="1" s="1"/>
  <c r="H1946" i="1" s="1"/>
  <c r="W1945" i="1"/>
  <c r="J1946" i="1" l="1"/>
  <c r="I1946" i="1"/>
  <c r="K1946" i="1" l="1"/>
  <c r="L1946" i="1"/>
  <c r="P1946" i="1" s="1"/>
  <c r="Q1946" i="1" s="1"/>
  <c r="R1946" i="1" s="1"/>
  <c r="S1946" i="1" l="1"/>
  <c r="T1946" i="1" s="1"/>
  <c r="U1946" i="1"/>
  <c r="V1946" i="1" s="1"/>
  <c r="X1946" i="1" s="1"/>
  <c r="M1946" i="1"/>
  <c r="O1946" i="1"/>
  <c r="N1946" i="1" l="1"/>
  <c r="G1947" i="1" s="1"/>
  <c r="H1947" i="1" s="1"/>
  <c r="W1946" i="1"/>
  <c r="I1947" i="1" l="1"/>
  <c r="J1947" i="1"/>
  <c r="K1947" i="1" l="1"/>
  <c r="L1947" i="1"/>
  <c r="P1947" i="1" s="1"/>
  <c r="Q1947" i="1" s="1"/>
  <c r="R1947" i="1" s="1"/>
  <c r="S1947" i="1" l="1"/>
  <c r="T1947" i="1" s="1"/>
  <c r="U1947" i="1"/>
  <c r="V1947" i="1" s="1"/>
  <c r="X1947" i="1" s="1"/>
  <c r="M1947" i="1"/>
  <c r="O1947" i="1"/>
  <c r="N1947" i="1" l="1"/>
  <c r="G1948" i="1" s="1"/>
  <c r="H1948" i="1" s="1"/>
  <c r="W1947" i="1"/>
  <c r="I1948" i="1" l="1"/>
  <c r="J1948" i="1"/>
  <c r="L1948" i="1" l="1"/>
  <c r="P1948" i="1" s="1"/>
  <c r="K1948" i="1"/>
  <c r="M1948" i="1" l="1"/>
  <c r="O1948" i="1"/>
  <c r="Q1948" i="1"/>
  <c r="R1948" i="1" s="1"/>
  <c r="U1948" i="1" l="1"/>
  <c r="V1948" i="1" s="1"/>
  <c r="X1948" i="1" s="1"/>
  <c r="S1948" i="1"/>
  <c r="T1948" i="1" s="1"/>
  <c r="N1948" i="1"/>
  <c r="G1949" i="1" s="1"/>
  <c r="H1949" i="1" s="1"/>
  <c r="I1949" i="1" l="1"/>
  <c r="J1949" i="1"/>
  <c r="W1948" i="1"/>
  <c r="K1949" i="1" l="1"/>
  <c r="L1949" i="1"/>
  <c r="P1949" i="1" s="1"/>
  <c r="Q1949" i="1" s="1"/>
  <c r="R1949" i="1" s="1"/>
  <c r="U1949" i="1" l="1"/>
  <c r="V1949" i="1" s="1"/>
  <c r="X1949" i="1" s="1"/>
  <c r="S1949" i="1"/>
  <c r="T1949" i="1" s="1"/>
  <c r="M1949" i="1"/>
  <c r="O1949" i="1"/>
  <c r="N1949" i="1" l="1"/>
  <c r="G1950" i="1" s="1"/>
  <c r="H1950" i="1" s="1"/>
  <c r="W1949" i="1"/>
  <c r="J1950" i="1" l="1"/>
  <c r="I1950" i="1"/>
  <c r="K1950" i="1" l="1"/>
  <c r="L1950" i="1"/>
  <c r="P1950" i="1" s="1"/>
  <c r="Q1950" i="1" s="1"/>
  <c r="R1950" i="1" s="1"/>
  <c r="S1950" i="1" l="1"/>
  <c r="T1950" i="1" s="1"/>
  <c r="U1950" i="1"/>
  <c r="V1950" i="1" s="1"/>
  <c r="X1950" i="1" s="1"/>
  <c r="M1950" i="1"/>
  <c r="O1950" i="1"/>
  <c r="N1950" i="1" l="1"/>
  <c r="G1951" i="1" s="1"/>
  <c r="H1951" i="1" s="1"/>
  <c r="W1950" i="1"/>
  <c r="I1951" i="1" l="1"/>
  <c r="J1951" i="1"/>
  <c r="K1951" i="1" l="1"/>
  <c r="L1951" i="1"/>
  <c r="P1951" i="1" s="1"/>
  <c r="Q1951" i="1" s="1"/>
  <c r="R1951" i="1" s="1"/>
  <c r="S1951" i="1" l="1"/>
  <c r="T1951" i="1" s="1"/>
  <c r="U1951" i="1"/>
  <c r="V1951" i="1" s="1"/>
  <c r="X1951" i="1" s="1"/>
  <c r="M1951" i="1"/>
  <c r="O1951" i="1"/>
  <c r="N1951" i="1" l="1"/>
  <c r="G1952" i="1" s="1"/>
  <c r="H1952" i="1" s="1"/>
  <c r="W1951" i="1"/>
  <c r="I1952" i="1" l="1"/>
  <c r="J1952" i="1"/>
  <c r="L1952" i="1" l="1"/>
  <c r="P1952" i="1" s="1"/>
  <c r="Q1952" i="1" s="1"/>
  <c r="R1952" i="1" s="1"/>
  <c r="K1952" i="1"/>
  <c r="M1952" i="1" l="1"/>
  <c r="O1952" i="1"/>
  <c r="U1952" i="1"/>
  <c r="V1952" i="1" s="1"/>
  <c r="X1952" i="1" s="1"/>
  <c r="S1952" i="1"/>
  <c r="T1952" i="1" s="1"/>
  <c r="W1952" i="1" l="1"/>
  <c r="N1952" i="1"/>
  <c r="G1953" i="1" s="1"/>
  <c r="H1953" i="1" s="1"/>
  <c r="I1953" i="1" l="1"/>
  <c r="J1953" i="1"/>
  <c r="K1953" i="1" l="1"/>
  <c r="L1953" i="1"/>
  <c r="P1953" i="1" s="1"/>
  <c r="Q1953" i="1" s="1"/>
  <c r="R1953" i="1" s="1"/>
  <c r="U1953" i="1" l="1"/>
  <c r="V1953" i="1" s="1"/>
  <c r="X1953" i="1" s="1"/>
  <c r="S1953" i="1"/>
  <c r="T1953" i="1" s="1"/>
  <c r="M1953" i="1"/>
  <c r="O1953" i="1"/>
  <c r="N1953" i="1" l="1"/>
  <c r="G1954" i="1" s="1"/>
  <c r="H1954" i="1" s="1"/>
  <c r="W1953" i="1"/>
  <c r="J1954" i="1" l="1"/>
  <c r="I1954" i="1"/>
  <c r="K1954" i="1" l="1"/>
  <c r="L1954" i="1"/>
  <c r="P1954" i="1" s="1"/>
  <c r="Q1954" i="1" s="1"/>
  <c r="R1954" i="1" s="1"/>
  <c r="S1954" i="1" l="1"/>
  <c r="T1954" i="1" s="1"/>
  <c r="U1954" i="1"/>
  <c r="V1954" i="1" s="1"/>
  <c r="X1954" i="1" s="1"/>
  <c r="M1954" i="1"/>
  <c r="O1954" i="1"/>
  <c r="N1954" i="1" l="1"/>
  <c r="G1955" i="1" s="1"/>
  <c r="H1955" i="1" s="1"/>
  <c r="W1954" i="1"/>
  <c r="I1955" i="1" l="1"/>
  <c r="J1955" i="1"/>
  <c r="K1955" i="1" l="1"/>
  <c r="L1955" i="1"/>
  <c r="P1955" i="1" s="1"/>
  <c r="Q1955" i="1" s="1"/>
  <c r="R1955" i="1" s="1"/>
  <c r="S1955" i="1" l="1"/>
  <c r="T1955" i="1" s="1"/>
  <c r="U1955" i="1"/>
  <c r="V1955" i="1" s="1"/>
  <c r="X1955" i="1" s="1"/>
  <c r="M1955" i="1"/>
  <c r="O1955" i="1"/>
  <c r="N1955" i="1" l="1"/>
  <c r="G1956" i="1" s="1"/>
  <c r="H1956" i="1" s="1"/>
  <c r="W1955" i="1"/>
  <c r="I1956" i="1" l="1"/>
  <c r="J1956" i="1"/>
  <c r="L1956" i="1" l="1"/>
  <c r="P1956" i="1" s="1"/>
  <c r="Q1956" i="1" s="1"/>
  <c r="R1956" i="1" s="1"/>
  <c r="K1956" i="1"/>
  <c r="M1956" i="1" l="1"/>
  <c r="O1956" i="1"/>
  <c r="U1956" i="1"/>
  <c r="V1956" i="1" s="1"/>
  <c r="X1956" i="1" s="1"/>
  <c r="S1956" i="1"/>
  <c r="T1956" i="1" s="1"/>
  <c r="W1956" i="1" l="1"/>
  <c r="N1956" i="1"/>
  <c r="G1957" i="1" s="1"/>
  <c r="H1957" i="1" s="1"/>
  <c r="I1957" i="1" l="1"/>
  <c r="J1957" i="1"/>
  <c r="K1957" i="1" l="1"/>
  <c r="L1957" i="1"/>
  <c r="P1957" i="1" s="1"/>
  <c r="Q1957" i="1" s="1"/>
  <c r="R1957" i="1" s="1"/>
  <c r="U1957" i="1" l="1"/>
  <c r="V1957" i="1" s="1"/>
  <c r="X1957" i="1" s="1"/>
  <c r="S1957" i="1"/>
  <c r="T1957" i="1" s="1"/>
  <c r="M1957" i="1"/>
  <c r="O1957" i="1"/>
  <c r="N1957" i="1" l="1"/>
  <c r="G1958" i="1" s="1"/>
  <c r="H1958" i="1" s="1"/>
  <c r="W1957" i="1"/>
  <c r="J1958" i="1" l="1"/>
  <c r="I1958" i="1"/>
  <c r="K1958" i="1" l="1"/>
  <c r="L1958" i="1"/>
  <c r="P1958" i="1" s="1"/>
  <c r="Q1958" i="1" s="1"/>
  <c r="R1958" i="1" s="1"/>
  <c r="S1958" i="1" l="1"/>
  <c r="T1958" i="1" s="1"/>
  <c r="U1958" i="1"/>
  <c r="V1958" i="1" s="1"/>
  <c r="X1958" i="1" s="1"/>
  <c r="M1958" i="1"/>
  <c r="O1958" i="1"/>
  <c r="N1958" i="1" l="1"/>
  <c r="G1959" i="1" s="1"/>
  <c r="H1959" i="1" s="1"/>
  <c r="W1958" i="1"/>
  <c r="I1959" i="1" l="1"/>
  <c r="J1959" i="1"/>
  <c r="K1959" i="1" l="1"/>
  <c r="L1959" i="1"/>
  <c r="P1959" i="1" s="1"/>
  <c r="Q1959" i="1" s="1"/>
  <c r="R1959" i="1" s="1"/>
  <c r="S1959" i="1" l="1"/>
  <c r="T1959" i="1" s="1"/>
  <c r="U1959" i="1"/>
  <c r="V1959" i="1" s="1"/>
  <c r="X1959" i="1" s="1"/>
  <c r="M1959" i="1"/>
  <c r="O1959" i="1"/>
  <c r="N1959" i="1" l="1"/>
  <c r="G1960" i="1" s="1"/>
  <c r="H1960" i="1" s="1"/>
  <c r="W1959" i="1"/>
  <c r="I1960" i="1" l="1"/>
  <c r="J1960" i="1"/>
  <c r="L1960" i="1" l="1"/>
  <c r="P1960" i="1" s="1"/>
  <c r="Q1960" i="1" s="1"/>
  <c r="R1960" i="1" s="1"/>
  <c r="K1960" i="1"/>
  <c r="M1960" i="1" l="1"/>
  <c r="O1960" i="1"/>
  <c r="U1960" i="1"/>
  <c r="V1960" i="1" s="1"/>
  <c r="X1960" i="1" s="1"/>
  <c r="S1960" i="1"/>
  <c r="T1960" i="1" s="1"/>
  <c r="W1960" i="1" l="1"/>
  <c r="N1960" i="1"/>
  <c r="G1961" i="1" s="1"/>
  <c r="H1961" i="1" s="1"/>
  <c r="I1961" i="1" l="1"/>
  <c r="J1961" i="1"/>
  <c r="K1961" i="1" l="1"/>
  <c r="L1961" i="1"/>
  <c r="P1961" i="1" s="1"/>
  <c r="Q1961" i="1" s="1"/>
  <c r="R1961" i="1" s="1"/>
  <c r="U1961" i="1" l="1"/>
  <c r="V1961" i="1" s="1"/>
  <c r="X1961" i="1" s="1"/>
  <c r="S1961" i="1"/>
  <c r="T1961" i="1" s="1"/>
  <c r="M1961" i="1"/>
  <c r="O1961" i="1"/>
  <c r="N1961" i="1" l="1"/>
  <c r="G1962" i="1" s="1"/>
  <c r="H1962" i="1" s="1"/>
  <c r="W1961" i="1"/>
  <c r="J1962" i="1" l="1"/>
  <c r="I1962" i="1"/>
  <c r="K1962" i="1" l="1"/>
  <c r="L1962" i="1"/>
  <c r="P1962" i="1" s="1"/>
  <c r="Q1962" i="1" s="1"/>
  <c r="R1962" i="1" s="1"/>
  <c r="S1962" i="1" l="1"/>
  <c r="T1962" i="1" s="1"/>
  <c r="U1962" i="1"/>
  <c r="V1962" i="1" s="1"/>
  <c r="X1962" i="1" s="1"/>
  <c r="M1962" i="1"/>
  <c r="O1962" i="1"/>
  <c r="N1962" i="1" l="1"/>
  <c r="G1963" i="1" s="1"/>
  <c r="H1963" i="1" s="1"/>
  <c r="W1962" i="1"/>
  <c r="I1963" i="1" l="1"/>
  <c r="J1963" i="1"/>
  <c r="K1963" i="1" l="1"/>
  <c r="L1963" i="1"/>
  <c r="P1963" i="1" s="1"/>
  <c r="Q1963" i="1" s="1"/>
  <c r="R1963" i="1" s="1"/>
  <c r="S1963" i="1" l="1"/>
  <c r="T1963" i="1" s="1"/>
  <c r="U1963" i="1"/>
  <c r="V1963" i="1" s="1"/>
  <c r="X1963" i="1" s="1"/>
  <c r="M1963" i="1"/>
  <c r="O1963" i="1"/>
  <c r="N1963" i="1" l="1"/>
  <c r="G1964" i="1" s="1"/>
  <c r="H1964" i="1" s="1"/>
  <c r="W1963" i="1"/>
  <c r="I1964" i="1" l="1"/>
  <c r="J1964" i="1"/>
  <c r="L1964" i="1" l="1"/>
  <c r="P1964" i="1" s="1"/>
  <c r="Q1964" i="1" s="1"/>
  <c r="R1964" i="1" s="1"/>
  <c r="K1964" i="1"/>
  <c r="M1964" i="1" l="1"/>
  <c r="O1964" i="1"/>
  <c r="U1964" i="1"/>
  <c r="V1964" i="1" s="1"/>
  <c r="X1964" i="1" s="1"/>
  <c r="S1964" i="1"/>
  <c r="T1964" i="1" s="1"/>
  <c r="W1964" i="1" l="1"/>
  <c r="N1964" i="1"/>
  <c r="G1965" i="1" s="1"/>
  <c r="H1965" i="1" s="1"/>
  <c r="I1965" i="1" l="1"/>
  <c r="J1965" i="1"/>
  <c r="K1965" i="1" l="1"/>
  <c r="L1965" i="1"/>
  <c r="P1965" i="1" s="1"/>
  <c r="Q1965" i="1" s="1"/>
  <c r="R1965" i="1" s="1"/>
  <c r="U1965" i="1" l="1"/>
  <c r="V1965" i="1" s="1"/>
  <c r="X1965" i="1" s="1"/>
  <c r="S1965" i="1"/>
  <c r="T1965" i="1" s="1"/>
  <c r="M1965" i="1"/>
  <c r="O1965" i="1"/>
  <c r="N1965" i="1" l="1"/>
  <c r="G1966" i="1" s="1"/>
  <c r="H1966" i="1" s="1"/>
  <c r="W1965" i="1"/>
  <c r="J1966" i="1" l="1"/>
  <c r="I1966" i="1"/>
  <c r="K1966" i="1" l="1"/>
  <c r="L1966" i="1"/>
  <c r="P1966" i="1" s="1"/>
  <c r="Q1966" i="1" s="1"/>
  <c r="R1966" i="1" s="1"/>
  <c r="U1966" i="1" l="1"/>
  <c r="V1966" i="1" s="1"/>
  <c r="X1966" i="1" s="1"/>
  <c r="S1966" i="1"/>
  <c r="T1966" i="1" s="1"/>
  <c r="M1966" i="1"/>
  <c r="O1966" i="1"/>
  <c r="N1966" i="1" l="1"/>
  <c r="G1967" i="1" s="1"/>
  <c r="H1967" i="1" s="1"/>
  <c r="W1966" i="1"/>
  <c r="I1967" i="1" l="1"/>
  <c r="J1967" i="1"/>
  <c r="K1967" i="1" l="1"/>
  <c r="L1967" i="1"/>
  <c r="P1967" i="1" s="1"/>
  <c r="Q1967" i="1" s="1"/>
  <c r="R1967" i="1" s="1"/>
  <c r="S1967" i="1" l="1"/>
  <c r="T1967" i="1" s="1"/>
  <c r="U1967" i="1"/>
  <c r="V1967" i="1" s="1"/>
  <c r="X1967" i="1" s="1"/>
  <c r="M1967" i="1"/>
  <c r="O1967" i="1"/>
  <c r="N1967" i="1" l="1"/>
  <c r="G1968" i="1" s="1"/>
  <c r="H1968" i="1" s="1"/>
  <c r="W1967" i="1"/>
  <c r="I1968" i="1" l="1"/>
  <c r="J1968" i="1"/>
  <c r="L1968" i="1" l="1"/>
  <c r="P1968" i="1" s="1"/>
  <c r="Q1968" i="1" s="1"/>
  <c r="R1968" i="1" s="1"/>
  <c r="K1968" i="1"/>
  <c r="M1968" i="1" l="1"/>
  <c r="O1968" i="1"/>
  <c r="U1968" i="1"/>
  <c r="V1968" i="1" s="1"/>
  <c r="X1968" i="1" s="1"/>
  <c r="S1968" i="1"/>
  <c r="T1968" i="1" s="1"/>
  <c r="W1968" i="1" l="1"/>
  <c r="N1968" i="1"/>
  <c r="G1969" i="1" s="1"/>
  <c r="H1969" i="1" s="1"/>
  <c r="I1969" i="1" l="1"/>
  <c r="J1969" i="1"/>
  <c r="K1969" i="1" l="1"/>
  <c r="L1969" i="1"/>
  <c r="P1969" i="1" s="1"/>
  <c r="Q1969" i="1" s="1"/>
  <c r="R1969" i="1" s="1"/>
  <c r="U1969" i="1" l="1"/>
  <c r="V1969" i="1" s="1"/>
  <c r="X1969" i="1" s="1"/>
  <c r="S1969" i="1"/>
  <c r="T1969" i="1" s="1"/>
  <c r="M1969" i="1"/>
  <c r="O1969" i="1"/>
  <c r="N1969" i="1" l="1"/>
  <c r="G1970" i="1" s="1"/>
  <c r="H1970" i="1" s="1"/>
  <c r="W1969" i="1"/>
  <c r="J1970" i="1" l="1"/>
  <c r="I1970" i="1"/>
  <c r="K1970" i="1" l="1"/>
  <c r="L1970" i="1"/>
  <c r="P1970" i="1" s="1"/>
  <c r="Q1970" i="1" s="1"/>
  <c r="R1970" i="1" s="1"/>
  <c r="S1970" i="1" l="1"/>
  <c r="T1970" i="1" s="1"/>
  <c r="U1970" i="1"/>
  <c r="V1970" i="1" s="1"/>
  <c r="X1970" i="1" s="1"/>
  <c r="M1970" i="1"/>
  <c r="O1970" i="1"/>
  <c r="N1970" i="1" l="1"/>
  <c r="G1971" i="1" s="1"/>
  <c r="H1971" i="1" s="1"/>
  <c r="W1970" i="1"/>
  <c r="I1971" i="1" l="1"/>
  <c r="J1971" i="1"/>
  <c r="K1971" i="1" l="1"/>
  <c r="L1971" i="1"/>
  <c r="P1971" i="1" s="1"/>
  <c r="Q1971" i="1" s="1"/>
  <c r="R1971" i="1" s="1"/>
  <c r="S1971" i="1" l="1"/>
  <c r="T1971" i="1" s="1"/>
  <c r="U1971" i="1"/>
  <c r="V1971" i="1" s="1"/>
  <c r="X1971" i="1" s="1"/>
  <c r="M1971" i="1"/>
  <c r="O1971" i="1"/>
  <c r="N1971" i="1" l="1"/>
  <c r="G1972" i="1" s="1"/>
  <c r="H1972" i="1" s="1"/>
  <c r="W1971" i="1"/>
  <c r="I1972" i="1" l="1"/>
  <c r="J1972" i="1"/>
  <c r="L1972" i="1" l="1"/>
  <c r="P1972" i="1" s="1"/>
  <c r="K1972" i="1"/>
  <c r="M1972" i="1" l="1"/>
  <c r="O1972" i="1"/>
  <c r="Q1972" i="1"/>
  <c r="R1972" i="1" s="1"/>
  <c r="U1972" i="1" l="1"/>
  <c r="V1972" i="1" s="1"/>
  <c r="X1972" i="1" s="1"/>
  <c r="S1972" i="1"/>
  <c r="T1972" i="1" s="1"/>
  <c r="N1972" i="1"/>
  <c r="G1973" i="1" s="1"/>
  <c r="H1973" i="1" s="1"/>
  <c r="W1972" i="1" l="1"/>
  <c r="J1973" i="1"/>
  <c r="I1973" i="1"/>
  <c r="K1973" i="1" l="1"/>
  <c r="L1973" i="1"/>
  <c r="P1973" i="1" s="1"/>
  <c r="Q1973" i="1" s="1"/>
  <c r="R1973" i="1" s="1"/>
  <c r="S1973" i="1" l="1"/>
  <c r="T1973" i="1" s="1"/>
  <c r="U1973" i="1"/>
  <c r="V1973" i="1" s="1"/>
  <c r="X1973" i="1" s="1"/>
  <c r="M1973" i="1"/>
  <c r="O1973" i="1"/>
  <c r="N1973" i="1" l="1"/>
  <c r="G1974" i="1" s="1"/>
  <c r="H1974" i="1" s="1"/>
  <c r="W1973" i="1"/>
  <c r="J1974" i="1" l="1"/>
  <c r="I1974" i="1"/>
  <c r="K1974" i="1" l="1"/>
  <c r="L1974" i="1"/>
  <c r="P1974" i="1" s="1"/>
  <c r="Q1974" i="1" s="1"/>
  <c r="R1974" i="1" s="1"/>
  <c r="U1974" i="1" l="1"/>
  <c r="V1974" i="1" s="1"/>
  <c r="X1974" i="1" s="1"/>
  <c r="S1974" i="1"/>
  <c r="T1974" i="1" s="1"/>
  <c r="M1974" i="1"/>
  <c r="O1974" i="1"/>
  <c r="N1974" i="1" l="1"/>
  <c r="G1975" i="1" s="1"/>
  <c r="H1975" i="1" s="1"/>
  <c r="W1974" i="1"/>
  <c r="I1975" i="1" l="1"/>
  <c r="J1975" i="1"/>
  <c r="K1975" i="1" l="1"/>
  <c r="L1975" i="1"/>
  <c r="P1975" i="1" s="1"/>
  <c r="Q1975" i="1" s="1"/>
  <c r="R1975" i="1" s="1"/>
  <c r="S1975" i="1" l="1"/>
  <c r="T1975" i="1" s="1"/>
  <c r="U1975" i="1"/>
  <c r="V1975" i="1" s="1"/>
  <c r="X1975" i="1" s="1"/>
  <c r="M1975" i="1"/>
  <c r="O1975" i="1"/>
  <c r="N1975" i="1" l="1"/>
  <c r="G1976" i="1" s="1"/>
  <c r="H1976" i="1" s="1"/>
  <c r="W1975" i="1"/>
  <c r="I1976" i="1" l="1"/>
  <c r="J1976" i="1"/>
  <c r="K1976" i="1" l="1"/>
  <c r="L1976" i="1"/>
  <c r="P1976" i="1" s="1"/>
  <c r="Q1976" i="1" s="1"/>
  <c r="R1976" i="1" s="1"/>
  <c r="U1976" i="1" l="1"/>
  <c r="V1976" i="1" s="1"/>
  <c r="X1976" i="1" s="1"/>
  <c r="S1976" i="1"/>
  <c r="T1976" i="1" s="1"/>
  <c r="M1976" i="1"/>
  <c r="O1976" i="1"/>
  <c r="N1976" i="1" l="1"/>
  <c r="G1977" i="1" s="1"/>
  <c r="H1977" i="1" s="1"/>
  <c r="W1976" i="1"/>
  <c r="J1977" i="1" l="1"/>
  <c r="I1977" i="1"/>
  <c r="K1977" i="1" l="1"/>
  <c r="L1977" i="1"/>
  <c r="P1977" i="1" s="1"/>
  <c r="Q1977" i="1" s="1"/>
  <c r="R1977" i="1" s="1"/>
  <c r="S1977" i="1" l="1"/>
  <c r="T1977" i="1" s="1"/>
  <c r="U1977" i="1"/>
  <c r="V1977" i="1" s="1"/>
  <c r="X1977" i="1" s="1"/>
  <c r="M1977" i="1"/>
  <c r="O1977" i="1"/>
  <c r="N1977" i="1" l="1"/>
  <c r="G1978" i="1" s="1"/>
  <c r="H1978" i="1" s="1"/>
  <c r="W1977" i="1"/>
  <c r="J1978" i="1" l="1"/>
  <c r="I1978" i="1"/>
  <c r="K1978" i="1" l="1"/>
  <c r="L1978" i="1"/>
  <c r="P1978" i="1" s="1"/>
  <c r="Q1978" i="1" s="1"/>
  <c r="R1978" i="1" s="1"/>
  <c r="S1978" i="1" l="1"/>
  <c r="T1978" i="1" s="1"/>
  <c r="U1978" i="1"/>
  <c r="V1978" i="1" s="1"/>
  <c r="X1978" i="1" s="1"/>
  <c r="M1978" i="1"/>
  <c r="O1978" i="1"/>
  <c r="N1978" i="1" l="1"/>
  <c r="G1979" i="1" s="1"/>
  <c r="H1979" i="1" s="1"/>
  <c r="W1978" i="1"/>
  <c r="I1979" i="1" l="1"/>
  <c r="J1979" i="1"/>
  <c r="K1979" i="1" l="1"/>
  <c r="L1979" i="1"/>
  <c r="P1979" i="1" s="1"/>
  <c r="Q1979" i="1" s="1"/>
  <c r="R1979" i="1" s="1"/>
  <c r="U1979" i="1" l="1"/>
  <c r="V1979" i="1" s="1"/>
  <c r="X1979" i="1" s="1"/>
  <c r="S1979" i="1"/>
  <c r="T1979" i="1" s="1"/>
  <c r="M1979" i="1"/>
  <c r="O1979" i="1"/>
  <c r="N1979" i="1" l="1"/>
  <c r="G1980" i="1" s="1"/>
  <c r="H1980" i="1" s="1"/>
  <c r="W1979" i="1"/>
  <c r="J1980" i="1" l="1"/>
  <c r="I1980" i="1"/>
  <c r="L1980" i="1" l="1"/>
  <c r="P1980" i="1" s="1"/>
  <c r="K1980" i="1"/>
  <c r="M1980" i="1" l="1"/>
  <c r="O1980" i="1"/>
  <c r="Q1980" i="1"/>
  <c r="R1980" i="1" s="1"/>
  <c r="S1980" i="1" l="1"/>
  <c r="T1980" i="1" s="1"/>
  <c r="U1980" i="1"/>
  <c r="V1980" i="1" s="1"/>
  <c r="X1980" i="1" s="1"/>
  <c r="N1980" i="1"/>
  <c r="G1981" i="1" s="1"/>
  <c r="H1981" i="1" s="1"/>
  <c r="I1981" i="1" l="1"/>
  <c r="J1981" i="1"/>
  <c r="W1980" i="1"/>
  <c r="K1981" i="1" l="1"/>
  <c r="L1981" i="1"/>
  <c r="P1981" i="1" s="1"/>
  <c r="Q1981" i="1" s="1"/>
  <c r="R1981" i="1" s="1"/>
  <c r="S1981" i="1" l="1"/>
  <c r="T1981" i="1" s="1"/>
  <c r="U1981" i="1"/>
  <c r="V1981" i="1" s="1"/>
  <c r="X1981" i="1" s="1"/>
  <c r="M1981" i="1"/>
  <c r="O1981" i="1"/>
  <c r="N1981" i="1" l="1"/>
  <c r="G1982" i="1" s="1"/>
  <c r="H1982" i="1" s="1"/>
  <c r="W1981" i="1"/>
  <c r="J1982" i="1" l="1"/>
  <c r="I1982" i="1"/>
  <c r="K1982" i="1" l="1"/>
  <c r="L1982" i="1"/>
  <c r="P1982" i="1" s="1"/>
  <c r="Q1982" i="1" s="1"/>
  <c r="R1982" i="1" s="1"/>
  <c r="S1982" i="1" l="1"/>
  <c r="T1982" i="1" s="1"/>
  <c r="U1982" i="1"/>
  <c r="V1982" i="1" s="1"/>
  <c r="X1982" i="1" s="1"/>
  <c r="M1982" i="1"/>
  <c r="O1982" i="1"/>
  <c r="N1982" i="1" l="1"/>
  <c r="G1983" i="1" s="1"/>
  <c r="H1983" i="1" s="1"/>
  <c r="W1982" i="1"/>
  <c r="I1983" i="1" l="1"/>
  <c r="J1983" i="1"/>
  <c r="K1983" i="1" l="1"/>
  <c r="L1983" i="1"/>
  <c r="P1983" i="1" s="1"/>
  <c r="Q1983" i="1" s="1"/>
  <c r="R1983" i="1" s="1"/>
  <c r="S1983" i="1" l="1"/>
  <c r="T1983" i="1" s="1"/>
  <c r="U1983" i="1"/>
  <c r="V1983" i="1" s="1"/>
  <c r="X1983" i="1" s="1"/>
  <c r="M1983" i="1"/>
  <c r="O1983" i="1"/>
  <c r="N1983" i="1" l="1"/>
  <c r="G1984" i="1" s="1"/>
  <c r="H1984" i="1" s="1"/>
  <c r="W1983" i="1"/>
  <c r="I1984" i="1" l="1"/>
  <c r="J1984" i="1"/>
  <c r="L1984" i="1" l="1"/>
  <c r="P1984" i="1" s="1"/>
  <c r="K1984" i="1"/>
  <c r="M1984" i="1" l="1"/>
  <c r="O1984" i="1"/>
  <c r="Q1984" i="1"/>
  <c r="R1984" i="1" s="1"/>
  <c r="S1984" i="1" l="1"/>
  <c r="T1984" i="1" s="1"/>
  <c r="U1984" i="1"/>
  <c r="V1984" i="1" s="1"/>
  <c r="X1984" i="1" s="1"/>
  <c r="N1984" i="1"/>
  <c r="G1985" i="1" s="1"/>
  <c r="H1985" i="1" s="1"/>
  <c r="J1985" i="1" l="1"/>
  <c r="I1985" i="1"/>
  <c r="W1984" i="1"/>
  <c r="K1985" i="1" l="1"/>
  <c r="L1985" i="1"/>
  <c r="P1985" i="1" s="1"/>
  <c r="Q1985" i="1" s="1"/>
  <c r="R1985" i="1" s="1"/>
  <c r="U1985" i="1" l="1"/>
  <c r="V1985" i="1" s="1"/>
  <c r="X1985" i="1" s="1"/>
  <c r="S1985" i="1"/>
  <c r="T1985" i="1" s="1"/>
  <c r="M1985" i="1"/>
  <c r="O1985" i="1"/>
  <c r="N1985" i="1" l="1"/>
  <c r="G1986" i="1" s="1"/>
  <c r="H1986" i="1" s="1"/>
  <c r="W1985" i="1"/>
  <c r="J1986" i="1" l="1"/>
  <c r="I1986" i="1"/>
  <c r="K1986" i="1" l="1"/>
  <c r="L1986" i="1"/>
  <c r="P1986" i="1" s="1"/>
  <c r="Q1986" i="1" s="1"/>
  <c r="R1986" i="1" s="1"/>
  <c r="U1986" i="1" l="1"/>
  <c r="V1986" i="1" s="1"/>
  <c r="X1986" i="1" s="1"/>
  <c r="S1986" i="1"/>
  <c r="T1986" i="1" s="1"/>
  <c r="M1986" i="1"/>
  <c r="O1986" i="1"/>
  <c r="N1986" i="1" l="1"/>
  <c r="G1987" i="1" s="1"/>
  <c r="H1987" i="1" s="1"/>
  <c r="W1986" i="1"/>
  <c r="I1987" i="1" l="1"/>
  <c r="J1987" i="1"/>
  <c r="K1987" i="1" l="1"/>
  <c r="L1987" i="1"/>
  <c r="P1987" i="1" s="1"/>
  <c r="Q1987" i="1" s="1"/>
  <c r="R1987" i="1" s="1"/>
  <c r="S1987" i="1" l="1"/>
  <c r="T1987" i="1" s="1"/>
  <c r="U1987" i="1"/>
  <c r="V1987" i="1" s="1"/>
  <c r="X1987" i="1" s="1"/>
  <c r="M1987" i="1"/>
  <c r="O1987" i="1"/>
  <c r="N1987" i="1" l="1"/>
  <c r="G1988" i="1" s="1"/>
  <c r="H1988" i="1" s="1"/>
  <c r="W1987" i="1"/>
  <c r="J1988" i="1" l="1"/>
  <c r="I1988" i="1"/>
  <c r="L1988" i="1" l="1"/>
  <c r="P1988" i="1" s="1"/>
  <c r="Q1988" i="1" s="1"/>
  <c r="R1988" i="1" s="1"/>
  <c r="K1988" i="1"/>
  <c r="M1988" i="1" l="1"/>
  <c r="O1988" i="1"/>
  <c r="U1988" i="1"/>
  <c r="V1988" i="1" s="1"/>
  <c r="X1988" i="1" s="1"/>
  <c r="S1988" i="1"/>
  <c r="T1988" i="1" s="1"/>
  <c r="W1988" i="1" l="1"/>
  <c r="N1988" i="1"/>
  <c r="G1989" i="1" s="1"/>
  <c r="H1989" i="1" s="1"/>
  <c r="J1989" i="1" l="1"/>
  <c r="I1989" i="1"/>
  <c r="K1989" i="1" l="1"/>
  <c r="L1989" i="1"/>
  <c r="P1989" i="1" s="1"/>
  <c r="Q1989" i="1" s="1"/>
  <c r="R1989" i="1" s="1"/>
  <c r="U1989" i="1" l="1"/>
  <c r="V1989" i="1" s="1"/>
  <c r="X1989" i="1" s="1"/>
  <c r="S1989" i="1"/>
  <c r="T1989" i="1" s="1"/>
  <c r="M1989" i="1"/>
  <c r="O1989" i="1"/>
  <c r="N1989" i="1" l="1"/>
  <c r="G1990" i="1" s="1"/>
  <c r="H1990" i="1" s="1"/>
  <c r="W1989" i="1"/>
  <c r="J1990" i="1" l="1"/>
  <c r="I1990" i="1"/>
  <c r="L1990" i="1" l="1"/>
  <c r="P1990" i="1" s="1"/>
  <c r="Q1990" i="1" s="1"/>
  <c r="R1990" i="1" s="1"/>
  <c r="K1990" i="1"/>
  <c r="M1990" i="1" l="1"/>
  <c r="O1990" i="1"/>
  <c r="S1990" i="1"/>
  <c r="T1990" i="1" s="1"/>
  <c r="U1990" i="1"/>
  <c r="V1990" i="1" s="1"/>
  <c r="X1990" i="1" s="1"/>
  <c r="W1990" i="1" l="1"/>
  <c r="N1990" i="1"/>
  <c r="G1991" i="1" s="1"/>
  <c r="H1991" i="1" s="1"/>
  <c r="I1991" i="1" l="1"/>
  <c r="J1991" i="1"/>
  <c r="L1991" i="1" l="1"/>
  <c r="P1991" i="1" s="1"/>
  <c r="Q1991" i="1" s="1"/>
  <c r="R1991" i="1" s="1"/>
  <c r="K1991" i="1"/>
  <c r="M1991" i="1" l="1"/>
  <c r="O1991" i="1"/>
  <c r="U1991" i="1"/>
  <c r="V1991" i="1" s="1"/>
  <c r="X1991" i="1" s="1"/>
  <c r="S1991" i="1"/>
  <c r="T1991" i="1" s="1"/>
  <c r="W1991" i="1" l="1"/>
  <c r="N1991" i="1"/>
  <c r="G1992" i="1" s="1"/>
  <c r="H1992" i="1" s="1"/>
  <c r="J1992" i="1" l="1"/>
  <c r="I1992" i="1"/>
  <c r="L1992" i="1" l="1"/>
  <c r="P1992" i="1" s="1"/>
  <c r="K1992" i="1"/>
  <c r="M1992" i="1" l="1"/>
  <c r="O1992" i="1"/>
  <c r="Q1992" i="1"/>
  <c r="R1992" i="1" s="1"/>
  <c r="U1992" i="1" l="1"/>
  <c r="V1992" i="1" s="1"/>
  <c r="X1992" i="1" s="1"/>
  <c r="S1992" i="1"/>
  <c r="T1992" i="1" s="1"/>
  <c r="N1992" i="1"/>
  <c r="G1993" i="1" s="1"/>
  <c r="H1993" i="1" s="1"/>
  <c r="W1992" i="1" l="1"/>
  <c r="I1993" i="1"/>
  <c r="J1993" i="1"/>
  <c r="K1993" i="1" l="1"/>
  <c r="L1993" i="1"/>
  <c r="P1993" i="1" s="1"/>
  <c r="Q1993" i="1" s="1"/>
  <c r="R1993" i="1" s="1"/>
  <c r="U1993" i="1" l="1"/>
  <c r="V1993" i="1" s="1"/>
  <c r="X1993" i="1" s="1"/>
  <c r="S1993" i="1"/>
  <c r="T1993" i="1" s="1"/>
  <c r="M1993" i="1"/>
  <c r="O1993" i="1"/>
  <c r="N1993" i="1" l="1"/>
  <c r="G1994" i="1" s="1"/>
  <c r="H1994" i="1" s="1"/>
  <c r="W1993" i="1"/>
  <c r="J1994" i="1" l="1"/>
  <c r="I1994" i="1"/>
  <c r="K1994" i="1" l="1"/>
  <c r="L1994" i="1"/>
  <c r="P1994" i="1" s="1"/>
  <c r="Q1994" i="1" s="1"/>
  <c r="R1994" i="1" s="1"/>
  <c r="S1994" i="1" l="1"/>
  <c r="T1994" i="1" s="1"/>
  <c r="U1994" i="1"/>
  <c r="V1994" i="1" s="1"/>
  <c r="X1994" i="1" s="1"/>
  <c r="M1994" i="1"/>
  <c r="O1994" i="1"/>
  <c r="N1994" i="1" l="1"/>
  <c r="G1995" i="1" s="1"/>
  <c r="H1995" i="1" s="1"/>
  <c r="W1994" i="1"/>
  <c r="I1995" i="1" l="1"/>
  <c r="J1995" i="1"/>
  <c r="K1995" i="1" l="1"/>
  <c r="L1995" i="1"/>
  <c r="P1995" i="1" s="1"/>
  <c r="Q1995" i="1" s="1"/>
  <c r="R1995" i="1" s="1"/>
  <c r="S1995" i="1" l="1"/>
  <c r="T1995" i="1" s="1"/>
  <c r="U1995" i="1"/>
  <c r="V1995" i="1" s="1"/>
  <c r="X1995" i="1" s="1"/>
  <c r="M1995" i="1"/>
  <c r="O1995" i="1"/>
  <c r="N1995" i="1" l="1"/>
  <c r="G1996" i="1" s="1"/>
  <c r="H1996" i="1" s="1"/>
  <c r="W1995" i="1"/>
  <c r="I1996" i="1" l="1"/>
  <c r="J1996" i="1"/>
  <c r="L1996" i="1" l="1"/>
  <c r="P1996" i="1" s="1"/>
  <c r="Q1996" i="1" s="1"/>
  <c r="R1996" i="1" s="1"/>
  <c r="K1996" i="1"/>
  <c r="M1996" i="1" l="1"/>
  <c r="O1996" i="1"/>
  <c r="S1996" i="1"/>
  <c r="T1996" i="1" s="1"/>
  <c r="U1996" i="1"/>
  <c r="V1996" i="1" s="1"/>
  <c r="X1996" i="1" s="1"/>
  <c r="W1996" i="1" l="1"/>
  <c r="N1996" i="1"/>
  <c r="G1997" i="1" s="1"/>
  <c r="H1997" i="1" s="1"/>
  <c r="I1997" i="1" l="1"/>
  <c r="J1997" i="1"/>
  <c r="L1997" i="1" l="1"/>
  <c r="P1997" i="1" s="1"/>
  <c r="Q1997" i="1" s="1"/>
  <c r="R1997" i="1" s="1"/>
  <c r="K1997" i="1"/>
  <c r="M1997" i="1" l="1"/>
  <c r="O1997" i="1"/>
  <c r="S1997" i="1"/>
  <c r="T1997" i="1" s="1"/>
  <c r="U1997" i="1"/>
  <c r="V1997" i="1" s="1"/>
  <c r="X1997" i="1" s="1"/>
  <c r="W1997" i="1" l="1"/>
  <c r="N1997" i="1"/>
  <c r="G1998" i="1" s="1"/>
  <c r="H1998" i="1" s="1"/>
  <c r="J1998" i="1" l="1"/>
  <c r="I1998" i="1"/>
  <c r="K1998" i="1" l="1"/>
  <c r="L1998" i="1"/>
  <c r="P1998" i="1" s="1"/>
  <c r="Q1998" i="1" s="1"/>
  <c r="R1998" i="1" s="1"/>
  <c r="S1998" i="1" l="1"/>
  <c r="T1998" i="1" s="1"/>
  <c r="U1998" i="1"/>
  <c r="V1998" i="1" s="1"/>
  <c r="X1998" i="1" s="1"/>
  <c r="M1998" i="1"/>
  <c r="O1998" i="1"/>
  <c r="N1998" i="1" l="1"/>
  <c r="G1999" i="1" s="1"/>
  <c r="H1999" i="1" s="1"/>
  <c r="W1998" i="1"/>
  <c r="J1999" i="1" l="1"/>
  <c r="I1999" i="1"/>
  <c r="K1999" i="1" l="1"/>
  <c r="L1999" i="1"/>
  <c r="P1999" i="1" s="1"/>
  <c r="Q1999" i="1" s="1"/>
  <c r="R1999" i="1" s="1"/>
  <c r="S1999" i="1" l="1"/>
  <c r="T1999" i="1" s="1"/>
  <c r="U1999" i="1"/>
  <c r="V1999" i="1" s="1"/>
  <c r="X1999" i="1" s="1"/>
  <c r="M1999" i="1"/>
  <c r="O1999" i="1"/>
  <c r="N1999" i="1" l="1"/>
  <c r="G2000" i="1" s="1"/>
  <c r="H2000" i="1" s="1"/>
  <c r="W1999" i="1"/>
  <c r="I2000" i="1" l="1"/>
  <c r="J2000" i="1"/>
  <c r="L2000" i="1" l="1"/>
  <c r="P2000" i="1" s="1"/>
  <c r="K2000" i="1"/>
  <c r="M2000" i="1" l="1"/>
  <c r="O2000" i="1"/>
  <c r="Q2000" i="1"/>
  <c r="R2000" i="1" s="1"/>
  <c r="U2000" i="1" l="1"/>
  <c r="V2000" i="1" s="1"/>
  <c r="X2000" i="1" s="1"/>
  <c r="S2000" i="1"/>
  <c r="T2000" i="1" s="1"/>
  <c r="N2000" i="1"/>
  <c r="G2001" i="1" s="1"/>
  <c r="H2001" i="1" s="1"/>
  <c r="J2001" i="1" l="1"/>
  <c r="I2001" i="1"/>
  <c r="W2000" i="1"/>
  <c r="L2001" i="1" l="1"/>
  <c r="K2001" i="1"/>
  <c r="P2001" i="1" l="1"/>
  <c r="Q2001" i="1" s="1"/>
  <c r="R2001" i="1" s="1"/>
  <c r="U2001" i="1" s="1"/>
  <c r="V2001" i="1" s="1"/>
  <c r="X2001" i="1" s="1"/>
  <c r="M2001" i="1"/>
  <c r="O2001" i="1"/>
  <c r="S2001" i="1" l="1"/>
  <c r="T2001" i="1" s="1"/>
  <c r="AH8" i="1" s="1"/>
  <c r="N2001" i="1"/>
  <c r="AK1" i="5" l="1"/>
  <c r="W2001" i="1"/>
  <c r="K1" i="1"/>
  <c r="AA17" i="1" s="1"/>
  <c r="L1" i="1"/>
  <c r="AA18" i="1"/>
  <c r="AA15" i="1" l="1"/>
  <c r="AL2" i="5"/>
  <c r="M1" i="1"/>
  <c r="AA16" i="1"/>
  <c r="T1" i="1" l="1"/>
  <c r="AA19" i="1" s="1"/>
  <c r="V1" i="1"/>
  <c r="AA6" i="1" s="1"/>
  <c r="X1" i="1"/>
  <c r="AA20" i="1"/>
  <c r="AA7" i="1"/>
  <c r="AA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tc={C0753E6F-FB5D-4B8E-94F1-71521A1042DB}</author>
    <author>tc={6C131E0C-841B-4C15-B4E7-BC863E5C5596}</author>
    <author>tc={10B48592-30F5-4BCE-ACB2-6FED48EBFDE1}</author>
    <author>tc={AE445559-8AB3-4F72-9BC1-F81169F86451}</author>
    <author>tc={658C8795-C334-40BF-9516-BDD9DAC3AFC7}</author>
    <author>tc={201860A2-D0E6-40CE-9BFB-C7161384D548}</author>
    <author>tc={DC53D2F2-00C2-445D-A5E8-41B9DFFEE252}</author>
    <author>tc={F44A7875-659F-4ED0-8E40-04DC945214DD}</author>
    <author>tc={4299E4CA-E71A-49EB-ACAE-18E408F4DEFF}</author>
    <author>tc={BEAB2B4F-88C9-4F72-8E1D-A3E9C6ABE5DA}</author>
  </authors>
  <commentList>
    <comment ref="A1" authorId="0" shapeId="0" xr:uid="{C0753E6F-FB5D-4B8E-94F1-71521A1042DB}">
      <text>
        <t>[Threaded comment]
Your version of Excel allows you to read this threaded comment; however, any edits to it will get removed if the file is opened in a newer version of Excel. Learn more: https://go.microsoft.com/fwlink/?linkid=870924
Comment:
    This is the depth of the Soil Store.  This depth times the Subcatchment Area times the Porosity of Soil gives the capacity of the soil store.
(ScW Default = 10mm)</t>
      </text>
    </comment>
    <comment ref="A2" authorId="1" shapeId="0" xr:uid="{6C131E0C-841B-4C15-B4E7-BC863E5C5596}">
      <text>
        <t>[Threaded comment]
Your version of Excel allows you to read this threaded comment; however, any edits to it will get removed if the file is opened in a newer version of Excel. Learn more: https://go.microsoft.com/fwlink/?linkid=870924
Comment:
    This is how fast the water in the soil store can percolate down and begin to infiltrate the network or the ground store.
(ScW Default = 0.01)</t>
      </text>
    </comment>
    <comment ref="A3" authorId="2" shapeId="0" xr:uid="{10B48592-30F5-4BCE-ACB2-6FED48EBFDE1}">
      <text>
        <t>[Threaded comment]
Your version of Excel allows you to read this threaded comment; however, any edits to it will get removed if the file is opened in a newer version of Excel. Learn more: https://go.microsoft.com/fwlink/?linkid=870924
Comment:
    This is how fast the water in the ground store can leave as baseflow.
ScW say the value should be between 0.5 to 10 days, however, ICM states it should be between 100 and 100000 days.</t>
      </text>
    </comment>
    <comment ref="A4" authorId="3" shapeId="0" xr:uid="{AE445559-8AB3-4F72-9BC1-F81169F86451}">
      <text>
        <t>[Threaded comment]
Your version of Excel allows you to read this threaded comment; however, any edits to it will get removed if the file is opened in a newer version of Excel. Learn more: https://go.microsoft.com/fwlink/?linkid=870924
Comment:
    This is how fast the water in the ground store can leave and infiltrate the network as ground infiltration.</t>
      </text>
    </comment>
    <comment ref="A5" authorId="4" shapeId="0" xr:uid="{658C8795-C334-40BF-9516-BDD9DAC3AFC7}">
      <text>
        <t>[Threaded comment]
Your version of Excel allows you to read this threaded comment; however, any edits to it will get removed if the file is opened in a newer version of Excel. Learn more: https://go.microsoft.com/fwlink/?linkid=870924
Comment:
    This is the threshold (in % of soil store depth) that water in the soil store has to reach before it can start to infiltrate the network or ground store.
(ScW Default = 0.001m = 10%)</t>
      </text>
    </comment>
    <comment ref="A6" authorId="5" shapeId="0" xr:uid="{201860A2-D0E6-40CE-9BFB-C7161384D548}">
      <text>
        <t>[Threaded comment]
Your version of Excel allows you to read this threaded comment; however, any edits to it will get removed if the file is opened in a newer version of Excel. Learn more: https://go.microsoft.com/fwlink/?linkid=870924
Comment:
    This is the percentage of water above the percolation threshold that can infiltrate the network.  The remainder enters the ground store.
(ScW Default = 1%)</t>
      </text>
    </comment>
    <comment ref="A7" authorId="6" shapeId="0" xr:uid="{DC53D2F2-00C2-445D-A5E8-41B9DFFEE252}">
      <text>
        <t>[Threaded comment]
Your version of Excel allows you to read this threaded comment; however, any edits to it will get removed if the file is opened in a newer version of Excel. Learn more: https://go.microsoft.com/fwlink/?linkid=870924
Comment:
    This is the porosity of the soil.  0% porocity means that there are no voids and the soil store has no capacity.  100% porosity means there is 100% effective storage in the soil store.  The lower the perocity then the quicker the water level will rise.</t>
      </text>
    </comment>
    <comment ref="A8" authorId="7" shapeId="0" xr:uid="{F44A7875-659F-4ED0-8E40-04DC945214DD}">
      <text>
        <t>[Threaded comment]
Your version of Excel allows you to read this threaded comment; however, any edits to it will get removed if the file is opened in a newer version of Excel. Learn more: https://go.microsoft.com/fwlink/?linkid=870924
Comment:
    This is the porosity of the ground.  0% porocity means that there are no voids and the ground store has no capacity.  100% porosity means there is 100% effective storage in the ground store.  The lower the perocity then the quicker the water level will rise.</t>
      </text>
    </comment>
    <comment ref="A9" authorId="8" shapeId="0" xr:uid="{4299E4CA-E71A-49EB-ACAE-18E408F4DEFF}">
      <text>
        <t>[Threaded comment]
Your version of Excel allows you to read this threaded comment; however, any edits to it will get removed if the file is opened in a newer version of Excel. Learn more: https://go.microsoft.com/fwlink/?linkid=870924
Comment:
    This is the threshold (in meters) that water in the ground store has to reach before it can start to infiltrate as baseflow.</t>
      </text>
    </comment>
    <comment ref="A10" authorId="9" shapeId="0" xr:uid="{BEAB2B4F-88C9-4F72-8E1D-A3E9C6ABE5DA}">
      <text>
        <t>[Threaded comment]
Your version of Excel allows you to read this threaded comment; however, any edits to it will get removed if the file is opened in a newer version of Excel. Learn more: https://go.microsoft.com/fwlink/?linkid=870924
Comment:
    This is the threshold (in meters) that water in the ground store has to reach before it can start to infiltrate as ground infiltration.</t>
      </text>
    </comment>
  </commentList>
</comments>
</file>

<file path=xl/sharedStrings.xml><?xml version="1.0" encoding="utf-8"?>
<sst xmlns="http://schemas.openxmlformats.org/spreadsheetml/2006/main" count="109" uniqueCount="88">
  <si>
    <t>Rainfall Depth</t>
  </si>
  <si>
    <t>mm</t>
  </si>
  <si>
    <t>Percentage Runoff</t>
  </si>
  <si>
    <t>Subcatchment Area</t>
  </si>
  <si>
    <t>Ha</t>
  </si>
  <si>
    <t>%</t>
  </si>
  <si>
    <t>Estimated Peak Flow</t>
  </si>
  <si>
    <t>m3/s</t>
  </si>
  <si>
    <t>m3</t>
  </si>
  <si>
    <t>min</t>
  </si>
  <si>
    <t>Time to Peak</t>
  </si>
  <si>
    <t>Step</t>
  </si>
  <si>
    <t>t</t>
  </si>
  <si>
    <t>Time Interval (Tp/100)</t>
  </si>
  <si>
    <t>Soil Depth</t>
  </si>
  <si>
    <t>m</t>
  </si>
  <si>
    <t>Porosity of Soil</t>
  </si>
  <si>
    <t>Percolation Threshold</t>
  </si>
  <si>
    <t>Percolation Coefficient</t>
  </si>
  <si>
    <t>Baseflow Coefficient</t>
  </si>
  <si>
    <t>Infiltration Coefficient</t>
  </si>
  <si>
    <t>Percolation Percentage Infiltrating</t>
  </si>
  <si>
    <t>Porosity of Ground</t>
  </si>
  <si>
    <t>Baseflow Threshold Level</t>
  </si>
  <si>
    <t>Infiltration Threshold Level</t>
  </si>
  <si>
    <t>Rainfall Volume</t>
  </si>
  <si>
    <t>Initial Soil Depth</t>
  </si>
  <si>
    <t>Dsoil</t>
  </si>
  <si>
    <t>Vsoil</t>
  </si>
  <si>
    <t>Soil Store Capacity</t>
  </si>
  <si>
    <t>Vperc</t>
  </si>
  <si>
    <t>Soil Store:</t>
  </si>
  <si>
    <t>Ground Store:</t>
  </si>
  <si>
    <t>mAOD</t>
  </si>
  <si>
    <t>Initial Groundwater Level:</t>
  </si>
  <si>
    <t>Dground</t>
  </si>
  <si>
    <t>Vground</t>
  </si>
  <si>
    <t>Ground Store Level</t>
  </si>
  <si>
    <t>Cover Level:</t>
  </si>
  <si>
    <t>Ground Store Soffit:</t>
  </si>
  <si>
    <t>days</t>
  </si>
  <si>
    <t>Vground_bf</t>
  </si>
  <si>
    <t>Vground_inf</t>
  </si>
  <si>
    <t>Vout</t>
  </si>
  <si>
    <t>Days</t>
  </si>
  <si>
    <t>Ground</t>
  </si>
  <si>
    <t>Soil</t>
  </si>
  <si>
    <t>SoilStore Level</t>
  </si>
  <si>
    <t>Vsoil_perc</t>
  </si>
  <si>
    <t>Perc Thresh</t>
  </si>
  <si>
    <t>Vpercolation</t>
  </si>
  <si>
    <t>Initial Ground Water Level</t>
  </si>
  <si>
    <t>Maximum Ground Infiltration</t>
  </si>
  <si>
    <t>GI Finished</t>
  </si>
  <si>
    <t>Maximum Rain</t>
  </si>
  <si>
    <t>Rain Finished</t>
  </si>
  <si>
    <t>Maximum Soil</t>
  </si>
  <si>
    <t>Soil Finished</t>
  </si>
  <si>
    <t>Maximum Runoff</t>
  </si>
  <si>
    <t>Runoff Finished</t>
  </si>
  <si>
    <t>Maximum Qground</t>
  </si>
  <si>
    <t>Qground Finished</t>
  </si>
  <si>
    <t>Maximum QsoilInf</t>
  </si>
  <si>
    <t>QsoilInf Finished</t>
  </si>
  <si>
    <t>Maximum Qbaseflow</t>
  </si>
  <si>
    <t>Qbaseflow Finished</t>
  </si>
  <si>
    <t>Ground Store Capacity</t>
  </si>
  <si>
    <t>Within:</t>
  </si>
  <si>
    <t>% of total Ground Store Inflow</t>
  </si>
  <si>
    <t>Continuity Residual?</t>
  </si>
  <si>
    <t>This is a very rough implementation of the ICM GI model in Excel.  It is mostly to get a feel for what each of the parameters does, however, it could be used to ballpark the parameters you need.</t>
  </si>
  <si>
    <t>This hydrograph method is used as it only requires a volume (i.e. Rainfall Depth and Subcatchment Area) and an estimated peak flow to generate a useable hydrograph.</t>
  </si>
  <si>
    <t>Click the "Set ScW Default Values" button.  This will set all of the GI parameters to values stated in the MB spec.</t>
  </si>
  <si>
    <t>This default set-up mostly by-passes the soil store.</t>
  </si>
  <si>
    <t>Enter a rainfall depth, a subcatchment area, and an estimated peak flow into cells F1, F2 and F4 respectively.</t>
  </si>
  <si>
    <t>Set the Cover Level (cell F10) to that of the subcatchment application node you are reviewing.</t>
  </si>
  <si>
    <t>Set the Initial Groundwater Level (cell F9) to the invert of the subcatchment application node you are reviewing.</t>
  </si>
  <si>
    <t>It uses an H.R. Malcom SWM Hydrograph as the input to the GI subcatchment.</t>
  </si>
  <si>
    <t>There is a percent runoff that can be used if desired (cell F3).  It is there to show that the GI subcatchment can have the regular run-off surfaces applied to it, however, in most models GI subcatchments will be treated separately.</t>
  </si>
  <si>
    <t>Set the Initial Soil Store Depth (cell F7) to 0.</t>
  </si>
  <si>
    <t>The baseflow coefficient used by ScW is very low compared to that suggested by Innovyze.  Consequently much of the ground store inflow will always exit the system via baseflow.  Increase the value to push more of the inflow to ground infiltration.</t>
  </si>
  <si>
    <t>Play with the Baseflow and Infiltration Thresholds and Coefficients to get the volume and timing you need.</t>
  </si>
  <si>
    <t>m³/s</t>
  </si>
  <si>
    <t>The time interval should be set as low as possible for accuracy.</t>
  </si>
  <si>
    <t>Clicking on the "Update Time Interval" button will set the time interval so that the Ground Infiltration volume to the network is complete.</t>
  </si>
  <si>
    <t>Depending on the settings there may not be continuity between the inflow and outflow to the ground store.</t>
  </si>
  <si>
    <t>Increasing the time interval may help reduce this continutiy error, however, it will also cause volume balance problems when it gets too high.</t>
  </si>
  <si>
    <t>Assuming default ScW Soil Store Settings (i.e. Soil Depth = 0.01m, Percolation Threshold = 10%, Percolation Coefficient = 0.01 days, and Percentage Infiltrating = 1%):
Increase Volume to Ground Store:
•	Increase GI Subcatchment Area
•	Increase Initial Soil Depth
•	Increase Porosity of Soil
Increase Volume of Ground Infiltration to Network:
•	Increase Baseflow Coefficient
•	Decrease Infiltration Coefficient
•	Increase Baseflow Threshold Level (although it should remain below Infiltration Threshold Level) 
•	Decrease Infiltration Threshold Level (although it should remain above Baseflow Threshold Level)
•	Decrease Porosity of Ground
Increase Duration of Ground Infiltration to Network
•	Increase the overall volume as above
•	Increase Infiltration Coefficient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</si>
</sst>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
    <numFmt numFmtId="167" formatCode="0.000000"/>
  </numFmts>
  <fonts count="3" x14ac:knownFonts="1">
    <font>
      <sz val="11"/>
      <color theme="1"/>
      <name val="Arial"/>
      <family val="2"/>
      <scheme val="minor"/>
    </font>
    <font>
      <b/>
      <u/>
      <sz val="11"/>
      <color theme="1"/>
      <name val="Arial"/>
      <family val="2"/>
      <scheme val="minor"/>
    </font>
    <font>
      <strike/>
      <sz val="11"/>
      <color theme="1"/>
      <name val="Arial"/>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0" fillId="0" borderId="0" xfId="0"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0" fontId="0" fillId="0" borderId="0" xfId="0" applyAlignment="1">
      <alignment vertical="center"/>
    </xf>
    <xf numFmtId="0" fontId="0" fillId="0" borderId="0" xfId="0" applyAlignment="1">
      <alignment horizontal="center" vertical="center"/>
    </xf>
    <xf numFmtId="2" fontId="0" fillId="0" borderId="0" xfId="0" applyNumberFormat="1" applyAlignment="1">
      <alignment horizontal="center" vertical="center"/>
    </xf>
    <xf numFmtId="2" fontId="0" fillId="0" borderId="0" xfId="0" applyNumberFormat="1"/>
    <xf numFmtId="2" fontId="0" fillId="0" borderId="0" xfId="0" applyNumberFormat="1" applyAlignment="1">
      <alignment vertical="center"/>
    </xf>
    <xf numFmtId="2" fontId="0" fillId="0" borderId="0" xfId="0" applyNumberFormat="1" applyAlignment="1">
      <alignment horizontal="center"/>
    </xf>
    <xf numFmtId="0" fontId="1" fillId="0" borderId="0" xfId="0" applyFont="1" applyAlignment="1">
      <alignment vertical="center"/>
    </xf>
    <xf numFmtId="165" fontId="0" fillId="0" borderId="0" xfId="0" applyNumberFormat="1"/>
    <xf numFmtId="167" fontId="0" fillId="0" borderId="0" xfId="0" applyNumberFormat="1" applyAlignment="1">
      <alignment horizontal="center"/>
    </xf>
    <xf numFmtId="0" fontId="0" fillId="0" borderId="0" xfId="0" applyFill="1" applyAlignment="1">
      <alignment vertical="center"/>
    </xf>
    <xf numFmtId="0" fontId="2"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colors>
    <mruColors>
      <color rgb="FF33CCFF"/>
      <color rgb="FFF1B5B5"/>
      <color rgb="FFA535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Calcs!$K$1</c:f>
              <c:strCache>
                <c:ptCount val="1"/>
                <c:pt idx="0">
                  <c:v>QsoilInf(0m³)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Calcs!$K$2:$K$2001</c:f>
              <c:numCache>
                <c:formatCode>0.00</c:formatCode>
                <c:ptCount val="2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numCache>
            </c:numRef>
          </c:yVal>
          <c:smooth val="0"/>
          <c:extLst>
            <c:ext xmlns:c16="http://schemas.microsoft.com/office/drawing/2014/chart" uri="{C3380CC4-5D6E-409C-BE32-E72D297353CC}">
              <c16:uniqueId val="{00000000-CDD6-4E7C-9114-2153FE07F1C1}"/>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790064027554672"/>
          <c:y val="0.1798387282802789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Calcs!$L$1</c:f>
              <c:strCache>
                <c:ptCount val="1"/>
                <c:pt idx="0">
                  <c:v>Qground(5016m³)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Calcs!$L$2:$L$2001</c:f>
              <c:numCache>
                <c:formatCode>0.00</c:formatCode>
                <c:ptCount val="2000"/>
                <c:pt idx="0">
                  <c:v>0</c:v>
                </c:pt>
                <c:pt idx="1">
                  <c:v>2.0833333333367021E-7</c:v>
                </c:pt>
                <c:pt idx="2">
                  <c:v>1.1660879629630211E-6</c:v>
                </c:pt>
                <c:pt idx="3">
                  <c:v>3.5706420396211219E-6</c:v>
                </c:pt>
                <c:pt idx="4">
                  <c:v>8.0333691227898316E-6</c:v>
                </c:pt>
                <c:pt idx="5">
                  <c:v>1.507475723652421E-5</c:v>
                </c:pt>
                <c:pt idx="6">
                  <c:v>2.5136692906022362E-5</c:v>
                </c:pt>
                <c:pt idx="7">
                  <c:v>3.8524786646121363E-5</c:v>
                </c:pt>
                <c:pt idx="8">
                  <c:v>5.5631628343889706E-5</c:v>
                </c:pt>
                <c:pt idx="9">
                  <c:v>7.6731877302924393E-5</c:v>
                </c:pt>
                <c:pt idx="10">
                  <c:v>1.0198441163300488E-4</c:v>
                </c:pt>
                <c:pt idx="11">
                  <c:v>1.3165689156800932E-4</c:v>
                </c:pt>
                <c:pt idx="12">
                  <c:v>1.6591791217905968E-4</c:v>
                </c:pt>
                <c:pt idx="13">
                  <c:v>2.0483632858550699E-4</c:v>
                </c:pt>
                <c:pt idx="14">
                  <c:v>2.4853395075463285E-4</c:v>
                </c:pt>
                <c:pt idx="15">
                  <c:v>2.9718879246710809E-4</c:v>
                </c:pt>
                <c:pt idx="16">
                  <c:v>3.5081915752116299E-4</c:v>
                </c:pt>
                <c:pt idx="17">
                  <c:v>4.0942971654974781E-4</c:v>
                </c:pt>
                <c:pt idx="18">
                  <c:v>4.7316243362815628E-4</c:v>
                </c:pt>
                <c:pt idx="19">
                  <c:v>5.4207964542135416E-4</c:v>
                </c:pt>
                <c:pt idx="20">
                  <c:v>6.1616005659847638E-4</c:v>
                </c:pt>
                <c:pt idx="21">
                  <c:v>6.9544896618043588E-4</c:v>
                </c:pt>
                <c:pt idx="22">
                  <c:v>7.7999000626523328E-4</c:v>
                </c:pt>
                <c:pt idx="23">
                  <c:v>8.698206331787283E-4</c:v>
                </c:pt>
                <c:pt idx="24">
                  <c:v>9.6490322766178919E-4</c:v>
                </c:pt>
                <c:pt idx="25">
                  <c:v>1.0652001817700854E-3</c:v>
                </c:pt>
                <c:pt idx="26">
                  <c:v>1.1708180005595356E-3</c:v>
                </c:pt>
                <c:pt idx="27">
                  <c:v>1.2817195156755231E-3</c:v>
                </c:pt>
                <c:pt idx="28">
                  <c:v>1.3978627437147594E-3</c:v>
                </c:pt>
                <c:pt idx="29">
                  <c:v>1.5193500868126411E-3</c:v>
                </c:pt>
                <c:pt idx="30">
                  <c:v>1.6461408624704652E-3</c:v>
                </c:pt>
                <c:pt idx="31">
                  <c:v>1.7781901021035732E-3</c:v>
                </c:pt>
                <c:pt idx="32">
                  <c:v>1.9155282295636993E-3</c:v>
                </c:pt>
                <c:pt idx="33">
                  <c:v>2.0581172343090183E-3</c:v>
                </c:pt>
                <c:pt idx="34">
                  <c:v>2.2059196326511795E-3</c:v>
                </c:pt>
                <c:pt idx="35">
                  <c:v>2.3589031835567183E-3</c:v>
                </c:pt>
                <c:pt idx="36">
                  <c:v>2.5171099324311622E-3</c:v>
                </c:pt>
                <c:pt idx="37">
                  <c:v>2.6805117993764509E-3</c:v>
                </c:pt>
                <c:pt idx="38">
                  <c:v>2.8490797346675876E-3</c:v>
                </c:pt>
                <c:pt idx="39">
                  <c:v>3.0228581003589813E-3</c:v>
                </c:pt>
                <c:pt idx="40">
                  <c:v>3.2018207507043565E-3</c:v>
                </c:pt>
                <c:pt idx="41">
                  <c:v>3.3858708304916312E-3</c:v>
                </c:pt>
                <c:pt idx="42">
                  <c:v>3.5749894706863564E-3</c:v>
                </c:pt>
                <c:pt idx="43">
                  <c:v>3.7692352831045573E-3</c:v>
                </c:pt>
                <c:pt idx="44">
                  <c:v>3.9685946752024033E-3</c:v>
                </c:pt>
                <c:pt idx="45">
                  <c:v>4.1729814836533128E-3</c:v>
                </c:pt>
                <c:pt idx="46">
                  <c:v>4.3823859170661157E-3</c:v>
                </c:pt>
                <c:pt idx="47">
                  <c:v>4.5968048475717206E-3</c:v>
                </c:pt>
                <c:pt idx="48">
                  <c:v>4.8161666000274177E-3</c:v>
                </c:pt>
                <c:pt idx="49">
                  <c:v>5.0404741383885754E-3</c:v>
                </c:pt>
                <c:pt idx="50">
                  <c:v>5.2697351982207985E-3</c:v>
                </c:pt>
                <c:pt idx="51">
                  <c:v>5.5039567720673709E-3</c:v>
                </c:pt>
                <c:pt idx="52">
                  <c:v>5.7430753852417988E-3</c:v>
                </c:pt>
                <c:pt idx="53">
                  <c:v>5.9870314854286576E-3</c:v>
                </c:pt>
                <c:pt idx="54">
                  <c:v>6.2358435082987638E-3</c:v>
                </c:pt>
                <c:pt idx="55">
                  <c:v>6.4894633004010322E-3</c:v>
                </c:pt>
                <c:pt idx="56">
                  <c:v>6.7478447720191043E-3</c:v>
                </c:pt>
                <c:pt idx="57">
                  <c:v>7.0109483781010248E-3</c:v>
                </c:pt>
                <c:pt idx="58">
                  <c:v>7.2787405204537917E-3</c:v>
                </c:pt>
                <c:pt idx="59">
                  <c:v>7.5512621247208053E-3</c:v>
                </c:pt>
                <c:pt idx="60">
                  <c:v>7.8284841632503439E-3</c:v>
                </c:pt>
                <c:pt idx="61">
                  <c:v>8.1103073376967948E-3</c:v>
                </c:pt>
                <c:pt idx="62">
                  <c:v>8.3967107056865786E-3</c:v>
                </c:pt>
                <c:pt idx="63">
                  <c:v>8.687681674896067E-3</c:v>
                </c:pt>
                <c:pt idx="64">
                  <c:v>8.9832099818000517E-3</c:v>
                </c:pt>
                <c:pt idx="65">
                  <c:v>9.2832869500850401E-3</c:v>
                </c:pt>
                <c:pt idx="66">
                  <c:v>9.5878357742596974E-3</c:v>
                </c:pt>
                <c:pt idx="67">
                  <c:v>9.8967855850690834E-3</c:v>
                </c:pt>
                <c:pt idx="68">
                  <c:v>1.0210145212893476E-2</c:v>
                </c:pt>
                <c:pt idx="69">
                  <c:v>1.0527927796368304E-2</c:v>
                </c:pt>
                <c:pt idx="70">
                  <c:v>1.0850006059614007E-2</c:v>
                </c:pt>
                <c:pt idx="71">
                  <c:v>1.1176330097393028E-2</c:v>
                </c:pt>
                <c:pt idx="72">
                  <c:v>1.1506931753156417E-2</c:v>
                </c:pt>
                <c:pt idx="73">
                  <c:v>1.1841774680201592E-2</c:v>
                </c:pt>
                <c:pt idx="74">
                  <c:v>1.218082284455173E-2</c:v>
                </c:pt>
                <c:pt idx="75">
                  <c:v>1.2524045238666079E-2</c:v>
                </c:pt>
                <c:pt idx="76">
                  <c:v>1.2871415510664851E-2</c:v>
                </c:pt>
                <c:pt idx="77">
                  <c:v>1.3222841847516861E-2</c:v>
                </c:pt>
                <c:pt idx="78">
                  <c:v>1.3578240642087574E-2</c:v>
                </c:pt>
                <c:pt idx="79">
                  <c:v>1.3937679358087266E-2</c:v>
                </c:pt>
                <c:pt idx="80">
                  <c:v>1.4301087691408462E-2</c:v>
                </c:pt>
                <c:pt idx="81">
                  <c:v>1.4668395535193475E-2</c:v>
                </c:pt>
                <c:pt idx="82">
                  <c:v>1.5039611977790553E-2</c:v>
                </c:pt>
                <c:pt idx="83">
                  <c:v>1.5414680900499982E-2</c:v>
                </c:pt>
                <c:pt idx="84">
                  <c:v>1.5793549450618696E-2</c:v>
                </c:pt>
                <c:pt idx="85">
                  <c:v>1.6176172342902119E-2</c:v>
                </c:pt>
                <c:pt idx="86">
                  <c:v>1.6562511107240958E-2</c:v>
                </c:pt>
                <c:pt idx="87">
                  <c:v>1.6952463645425481E-2</c:v>
                </c:pt>
                <c:pt idx="88">
                  <c:v>1.7346007065379206E-2</c:v>
                </c:pt>
                <c:pt idx="89">
                  <c:v>1.7743196599351096E-2</c:v>
                </c:pt>
                <c:pt idx="90">
                  <c:v>1.8143946344855943E-2</c:v>
                </c:pt>
                <c:pt idx="91">
                  <c:v>1.8548172529286013E-2</c:v>
                </c:pt>
                <c:pt idx="92">
                  <c:v>1.8955872607470604E-2</c:v>
                </c:pt>
                <c:pt idx="93">
                  <c:v>1.9366980584084734E-2</c:v>
                </c:pt>
                <c:pt idx="94">
                  <c:v>1.9781435223560056E-2</c:v>
                </c:pt>
                <c:pt idx="95">
                  <c:v>2.0199184125806954E-2</c:v>
                </c:pt>
                <c:pt idx="96">
                  <c:v>2.0620252226545364E-2</c:v>
                </c:pt>
                <c:pt idx="97">
                  <c:v>2.1044596924298675E-2</c:v>
                </c:pt>
                <c:pt idx="98">
                  <c:v>2.1472107399934506E-2</c:v>
                </c:pt>
                <c:pt idx="99">
                  <c:v>2.1902752932973862E-2</c:v>
                </c:pt>
                <c:pt idx="100">
                  <c:v>2.2336443187633E-2</c:v>
                </c:pt>
                <c:pt idx="101">
                  <c:v>2.2773165679257523E-2</c:v>
                </c:pt>
                <c:pt idx="102">
                  <c:v>2.3212915063501233E-2</c:v>
                </c:pt>
                <c:pt idx="103">
                  <c:v>2.3655548345254102E-2</c:v>
                </c:pt>
                <c:pt idx="104">
                  <c:v>2.4101071719646087E-2</c:v>
                </c:pt>
                <c:pt idx="105">
                  <c:v>2.4549500881805811E-2</c:v>
                </c:pt>
                <c:pt idx="106">
                  <c:v>2.5000711117816102E-2</c:v>
                </c:pt>
                <c:pt idx="107">
                  <c:v>2.5454654728953457E-2</c:v>
                </c:pt>
                <c:pt idx="108">
                  <c:v>2.5911295989594459E-2</c:v>
                </c:pt>
                <c:pt idx="109">
                  <c:v>2.6370535523028628E-2</c:v>
                </c:pt>
                <c:pt idx="110">
                  <c:v>2.6832352779096482E-2</c:v>
                </c:pt>
                <c:pt idx="111">
                  <c:v>2.729673553589336E-2</c:v>
                </c:pt>
                <c:pt idx="112">
                  <c:v>2.7763604402907965E-2</c:v>
                </c:pt>
                <c:pt idx="113">
                  <c:v>2.823295579604676E-2</c:v>
                </c:pt>
                <c:pt idx="114">
                  <c:v>2.8704722448897144E-2</c:v>
                </c:pt>
                <c:pt idx="115">
                  <c:v>2.9178842015220474E-2</c:v>
                </c:pt>
                <c:pt idx="116">
                  <c:v>2.9655261149656737E-2</c:v>
                </c:pt>
                <c:pt idx="117">
                  <c:v>3.0133865096540275E-2</c:v>
                </c:pt>
                <c:pt idx="118">
                  <c:v>3.0614620218332153E-2</c:v>
                </c:pt>
                <c:pt idx="119">
                  <c:v>3.1097503182577119E-2</c:v>
                </c:pt>
                <c:pt idx="120">
                  <c:v>3.1582494613069528E-2</c:v>
                </c:pt>
                <c:pt idx="121">
                  <c:v>3.206950865503852E-2</c:v>
                </c:pt>
                <c:pt idx="122">
                  <c:v>3.2558466761419901E-2</c:v>
                </c:pt>
                <c:pt idx="123">
                  <c:v>3.3049371246388043E-2</c:v>
                </c:pt>
                <c:pt idx="124">
                  <c:v>3.3542160273623611E-2</c:v>
                </c:pt>
                <c:pt idx="125">
                  <c:v>3.4036776140289493E-2</c:v>
                </c:pt>
                <c:pt idx="126">
                  <c:v>3.4533169444878872E-2</c:v>
                </c:pt>
                <c:pt idx="127">
                  <c:v>3.5031228779242175E-2</c:v>
                </c:pt>
                <c:pt idx="128">
                  <c:v>3.5530923347011543E-2</c:v>
                </c:pt>
                <c:pt idx="129">
                  <c:v>3.6032232227132817E-2</c:v>
                </c:pt>
                <c:pt idx="130">
                  <c:v>3.6535068645595019E-2</c:v>
                </c:pt>
                <c:pt idx="131">
                  <c:v>3.7039353307211122E-2</c:v>
                </c:pt>
                <c:pt idx="132">
                  <c:v>3.7545018449377354E-2</c:v>
                </c:pt>
                <c:pt idx="133">
                  <c:v>3.8052075966280935E-2</c:v>
                </c:pt>
                <c:pt idx="134">
                  <c:v>3.8560472187415769E-2</c:v>
                </c:pt>
                <c:pt idx="135">
                  <c:v>3.9070086898964615E-2</c:v>
                </c:pt>
                <c:pt idx="136">
                  <c:v>3.9580881406854881E-2</c:v>
                </c:pt>
                <c:pt idx="137">
                  <c:v>4.0092828052284098E-2</c:v>
                </c:pt>
                <c:pt idx="138">
                  <c:v>4.0605903784288362E-2</c:v>
                </c:pt>
                <c:pt idx="139">
                  <c:v>4.1120019628970855E-2</c:v>
                </c:pt>
                <c:pt idx="140">
                  <c:v>4.1635094391938958E-2</c:v>
                </c:pt>
                <c:pt idx="141">
                  <c:v>4.2151058696042437E-2</c:v>
                </c:pt>
                <c:pt idx="142">
                  <c:v>4.2667853620488159E-2</c:v>
                </c:pt>
                <c:pt idx="143">
                  <c:v>4.3185498598506872E-2</c:v>
                </c:pt>
                <c:pt idx="144">
                  <c:v>4.3703946361076676E-2</c:v>
                </c:pt>
                <c:pt idx="145">
                  <c:v>4.4223082127772248E-2</c:v>
                </c:pt>
                <c:pt idx="146">
                  <c:v>4.4742802371602171E-2</c:v>
                </c:pt>
                <c:pt idx="147">
                  <c:v>4.5263088170256725E-2</c:v>
                </c:pt>
                <c:pt idx="148">
                  <c:v>4.5783929104849852E-2</c:v>
                </c:pt>
                <c:pt idx="149">
                  <c:v>4.6305247349634114E-2</c:v>
                </c:pt>
                <c:pt idx="150">
                  <c:v>4.6826971206961637E-2</c:v>
                </c:pt>
                <c:pt idx="151">
                  <c:v>4.7349039362753594E-2</c:v>
                </c:pt>
                <c:pt idx="152">
                  <c:v>4.7871399739856699E-2</c:v>
                </c:pt>
                <c:pt idx="153">
                  <c:v>4.8394008135508752E-2</c:v>
                </c:pt>
                <c:pt idx="154">
                  <c:v>4.8916757588608362E-2</c:v>
                </c:pt>
                <c:pt idx="155">
                  <c:v>4.9439621079989116E-2</c:v>
                </c:pt>
                <c:pt idx="156">
                  <c:v>4.9962580894669824E-2</c:v>
                </c:pt>
                <c:pt idx="157">
                  <c:v>5.0485483535318502E-2</c:v>
                </c:pt>
                <c:pt idx="158">
                  <c:v>5.1008326283235983E-2</c:v>
                </c:pt>
                <c:pt idx="159">
                  <c:v>5.1531117268058611E-2</c:v>
                </c:pt>
                <c:pt idx="160">
                  <c:v>5.2053725354774281E-2</c:v>
                </c:pt>
                <c:pt idx="161">
                  <c:v>5.2576097394855331E-2</c:v>
                </c:pt>
                <c:pt idx="162">
                  <c:v>5.3098193037242183E-2</c:v>
                </c:pt>
                <c:pt idx="163">
                  <c:v>5.3619908979457648E-2</c:v>
                </c:pt>
                <c:pt idx="164">
                  <c:v>5.4141221339409039E-2</c:v>
                </c:pt>
                <c:pt idx="165">
                  <c:v>5.4662115067265524E-2</c:v>
                </c:pt>
                <c:pt idx="166">
                  <c:v>5.5182508372357574E-2</c:v>
                </c:pt>
                <c:pt idx="167">
                  <c:v>5.5702326189050438E-2</c:v>
                </c:pt>
                <c:pt idx="168">
                  <c:v>5.622150434450824E-2</c:v>
                </c:pt>
                <c:pt idx="169">
                  <c:v>5.6739988335233339E-2</c:v>
                </c:pt>
                <c:pt idx="170">
                  <c:v>5.7257731899140171E-2</c:v>
                </c:pt>
                <c:pt idx="171">
                  <c:v>5.7774695771753128E-2</c:v>
                </c:pt>
                <c:pt idx="172">
                  <c:v>5.8290846627941095E-2</c:v>
                </c:pt>
                <c:pt idx="173">
                  <c:v>5.8806086739073435E-2</c:v>
                </c:pt>
                <c:pt idx="174">
                  <c:v>5.9320327477475225E-2</c:v>
                </c:pt>
                <c:pt idx="175">
                  <c:v>5.983356260132601E-2</c:v>
                </c:pt>
                <c:pt idx="176">
                  <c:v>6.034572301252035E-2</c:v>
                </c:pt>
                <c:pt idx="177">
                  <c:v>6.0856744844892126E-2</c:v>
                </c:pt>
                <c:pt idx="178">
                  <c:v>6.1366573465905142E-2</c:v>
                </c:pt>
                <c:pt idx="179">
                  <c:v>6.187516247209976E-2</c:v>
                </c:pt>
                <c:pt idx="180">
                  <c:v>6.2382472476404958E-2</c:v>
                </c:pt>
                <c:pt idx="181">
                  <c:v>6.2888400604981021E-2</c:v>
                </c:pt>
                <c:pt idx="182">
                  <c:v>6.3392853863218107E-2</c:v>
                </c:pt>
                <c:pt idx="183">
                  <c:v>6.389582230292648E-2</c:v>
                </c:pt>
                <c:pt idx="184">
                  <c:v>6.4397303124722027E-2</c:v>
                </c:pt>
                <c:pt idx="185">
                  <c:v>6.4897224970024217E-2</c:v>
                </c:pt>
                <c:pt idx="186">
                  <c:v>6.5395521630111267E-2</c:v>
                </c:pt>
                <c:pt idx="187">
                  <c:v>6.5892136449546321E-2</c:v>
                </c:pt>
                <c:pt idx="188">
                  <c:v>6.638695186068122E-2</c:v>
                </c:pt>
                <c:pt idx="189">
                  <c:v>6.6879931839137652E-2</c:v>
                </c:pt>
                <c:pt idx="190">
                  <c:v>6.7371120471094656E-2</c:v>
                </c:pt>
                <c:pt idx="191">
                  <c:v>6.7860422393995201E-2</c:v>
                </c:pt>
                <c:pt idx="192">
                  <c:v>6.8347745806141752E-2</c:v>
                </c:pt>
                <c:pt idx="193">
                  <c:v>6.883301190335446E-2</c:v>
                </c:pt>
                <c:pt idx="194">
                  <c:v>6.9316223173528327E-2</c:v>
                </c:pt>
                <c:pt idx="195">
                  <c:v>6.9797317959855915E-2</c:v>
                </c:pt>
                <c:pt idx="196">
                  <c:v>7.027623871448202E-2</c:v>
                </c:pt>
                <c:pt idx="197">
                  <c:v>7.0752936167653005E-2</c:v>
                </c:pt>
                <c:pt idx="198">
                  <c:v>7.1227299023060298E-2</c:v>
                </c:pt>
                <c:pt idx="199">
                  <c:v>7.1699366023705219E-2</c:v>
                </c:pt>
                <c:pt idx="200">
                  <c:v>7.2169111506568726E-2</c:v>
                </c:pt>
                <c:pt idx="201">
                  <c:v>7.2636439455855267E-2</c:v>
                </c:pt>
                <c:pt idx="202">
                  <c:v>7.3101262305686948E-2</c:v>
                </c:pt>
                <c:pt idx="203">
                  <c:v>7.3563505238913182E-2</c:v>
                </c:pt>
                <c:pt idx="204">
                  <c:v>7.4023104714982607E-2</c:v>
                </c:pt>
                <c:pt idx="205">
                  <c:v>7.4480076245962076E-2</c:v>
                </c:pt>
                <c:pt idx="206">
                  <c:v>7.4934369234785345E-2</c:v>
                </c:pt>
                <c:pt idx="207">
                  <c:v>7.5385935520844549E-2</c:v>
                </c:pt>
                <c:pt idx="208">
                  <c:v>7.5834733801703594E-2</c:v>
                </c:pt>
                <c:pt idx="209">
                  <c:v>7.628065954319331E-2</c:v>
                </c:pt>
                <c:pt idx="210">
                  <c:v>7.6723687783131031E-2</c:v>
                </c:pt>
                <c:pt idx="211">
                  <c:v>7.7163802552136271E-2</c:v>
                </c:pt>
                <c:pt idx="212">
                  <c:v>7.7600990723298277E-2</c:v>
                </c:pt>
                <c:pt idx="213">
                  <c:v>7.8035171745837559E-2</c:v>
                </c:pt>
                <c:pt idx="214">
                  <c:v>7.846627157436982E-2</c:v>
                </c:pt>
                <c:pt idx="215">
                  <c:v>7.8894226899355394E-2</c:v>
                </c:pt>
                <c:pt idx="216">
                  <c:v>7.931898394979113E-2</c:v>
                </c:pt>
                <c:pt idx="217">
                  <c:v>7.9740497085267065E-2</c:v>
                </c:pt>
                <c:pt idx="218">
                  <c:v>8.0158727568943586E-2</c:v>
                </c:pt>
                <c:pt idx="219">
                  <c:v>8.057364252351229E-2</c:v>
                </c:pt>
                <c:pt idx="220">
                  <c:v>8.0985214044869525E-2</c:v>
                </c:pt>
                <c:pt idx="221">
                  <c:v>8.1393418449843019E-2</c:v>
                </c:pt>
                <c:pt idx="222">
                  <c:v>8.1798166193265784E-2</c:v>
                </c:pt>
                <c:pt idx="223">
                  <c:v>8.2199445037494337E-2</c:v>
                </c:pt>
                <c:pt idx="224">
                  <c:v>8.2597180368691556E-2</c:v>
                </c:pt>
                <c:pt idx="225">
                  <c:v>8.2991303604373068E-2</c:v>
                </c:pt>
                <c:pt idx="226">
                  <c:v>8.3381825550688016E-2</c:v>
                </c:pt>
                <c:pt idx="227">
                  <c:v>8.3768691581586577E-2</c:v>
                </c:pt>
                <c:pt idx="228">
                  <c:v>8.4151850114067533E-2</c:v>
                </c:pt>
                <c:pt idx="229">
                  <c:v>8.4531256940758234E-2</c:v>
                </c:pt>
                <c:pt idx="230">
                  <c:v>8.4906874506395322E-2</c:v>
                </c:pt>
                <c:pt idx="231">
                  <c:v>8.5278601489231873E-2</c:v>
                </c:pt>
                <c:pt idx="232">
                  <c:v>8.5646415656202207E-2</c:v>
                </c:pt>
                <c:pt idx="233">
                  <c:v>8.6010372798880422E-2</c:v>
                </c:pt>
                <c:pt idx="234">
                  <c:v>8.637038748949967E-2</c:v>
                </c:pt>
                <c:pt idx="235">
                  <c:v>8.6726376358362167E-2</c:v>
                </c:pt>
                <c:pt idx="236">
                  <c:v>8.7078337202260644E-2</c:v>
                </c:pt>
                <c:pt idx="237">
                  <c:v>8.7426273760550746E-2</c:v>
                </c:pt>
                <c:pt idx="238">
                  <c:v>8.7770120221466602E-2</c:v>
                </c:pt>
                <c:pt idx="239">
                  <c:v>8.8109745639382064E-2</c:v>
                </c:pt>
                <c:pt idx="240">
                  <c:v>8.8445171621267568E-2</c:v>
                </c:pt>
                <c:pt idx="241">
                  <c:v>8.8776427367055794E-2</c:v>
                </c:pt>
                <c:pt idx="242">
                  <c:v>8.9103399659533303E-2</c:v>
                </c:pt>
                <c:pt idx="243">
                  <c:v>8.9426050560464626E-2</c:v>
                </c:pt>
                <c:pt idx="244">
                  <c:v>8.9744422072964763E-2</c:v>
                </c:pt>
                <c:pt idx="245">
                  <c:v>9.0058417028976628E-2</c:v>
                </c:pt>
                <c:pt idx="246">
                  <c:v>9.0368011535786247E-2</c:v>
                </c:pt>
                <c:pt idx="247">
                  <c:v>9.0673190107677701E-2</c:v>
                </c:pt>
                <c:pt idx="248">
                  <c:v>9.097387054910383E-2</c:v>
                </c:pt>
                <c:pt idx="249">
                  <c:v>9.1270046892382897E-2</c:v>
                </c:pt>
                <c:pt idx="250">
                  <c:v>9.1561719292279659E-2</c:v>
                </c:pt>
                <c:pt idx="251">
                  <c:v>9.1848818862789214E-2</c:v>
                </c:pt>
                <c:pt idx="252">
                  <c:v>9.2131281490909434E-2</c:v>
                </c:pt>
                <c:pt idx="253">
                  <c:v>9.2409121744124814E-2</c:v>
                </c:pt>
                <c:pt idx="254">
                  <c:v>9.268228818613633E-2</c:v>
                </c:pt>
                <c:pt idx="255">
                  <c:v>9.2950801385423762E-2</c:v>
                </c:pt>
                <c:pt idx="256">
                  <c:v>9.3214614609620966E-2</c:v>
                </c:pt>
                <c:pt idx="257">
                  <c:v>9.34736829432984E-2</c:v>
                </c:pt>
                <c:pt idx="258">
                  <c:v>9.3727967835456769E-2</c:v>
                </c:pt>
                <c:pt idx="259">
                  <c:v>9.3977436531376579E-2</c:v>
                </c:pt>
                <c:pt idx="260">
                  <c:v>9.4222061228124265E-2</c:v>
                </c:pt>
                <c:pt idx="261">
                  <c:v>9.4461818328158934E-2</c:v>
                </c:pt>
                <c:pt idx="262">
                  <c:v>9.4696757247861488E-2</c:v>
                </c:pt>
                <c:pt idx="263">
                  <c:v>9.4926786721748965E-2</c:v>
                </c:pt>
                <c:pt idx="264">
                  <c:v>9.5151818390526027E-2</c:v>
                </c:pt>
                <c:pt idx="265">
                  <c:v>9.5371915257729131E-2</c:v>
                </c:pt>
                <c:pt idx="266">
                  <c:v>9.5587072643266977E-2</c:v>
                </c:pt>
                <c:pt idx="267">
                  <c:v>9.5797212372364479E-2</c:v>
                </c:pt>
                <c:pt idx="268">
                  <c:v>9.6002331468501192E-2</c:v>
                </c:pt>
                <c:pt idx="269">
                  <c:v>9.6202363146218856E-2</c:v>
                </c:pt>
                <c:pt idx="270">
                  <c:v>9.6397314909085499E-2</c:v>
                </c:pt>
                <c:pt idx="271">
                  <c:v>9.6587198377467154E-2</c:v>
                </c:pt>
                <c:pt idx="272">
                  <c:v>9.6771954399234306E-2</c:v>
                </c:pt>
                <c:pt idx="273">
                  <c:v>9.6951527123074477E-2</c:v>
                </c:pt>
                <c:pt idx="274">
                  <c:v>9.7125938128469702E-2</c:v>
                </c:pt>
                <c:pt idx="275">
                  <c:v>9.7295211374890223E-2</c:v>
                </c:pt>
                <c:pt idx="276">
                  <c:v>9.7459298214934667E-2</c:v>
                </c:pt>
                <c:pt idx="277">
                  <c:v>9.7618151715641269E-2</c:v>
                </c:pt>
                <c:pt idx="278">
                  <c:v>9.7771731581573498E-2</c:v>
                </c:pt>
                <c:pt idx="279">
                  <c:v>9.7920073019266918E-2</c:v>
                </c:pt>
                <c:pt idx="280">
                  <c:v>9.806321158865304E-2</c:v>
                </c:pt>
                <c:pt idx="281">
                  <c:v>9.8201108490880817E-2</c:v>
                </c:pt>
                <c:pt idx="282">
                  <c:v>9.8333655707579862E-2</c:v>
                </c:pt>
                <c:pt idx="283">
                  <c:v>9.8460894304908966E-2</c:v>
                </c:pt>
                <c:pt idx="284">
                  <c:v>9.8582869998486131E-2</c:v>
                </c:pt>
                <c:pt idx="285">
                  <c:v>9.8699483588528147E-2</c:v>
                </c:pt>
                <c:pt idx="286">
                  <c:v>9.8810709033874386E-2</c:v>
                </c:pt>
                <c:pt idx="287">
                  <c:v>9.8916598435096426E-2</c:v>
                </c:pt>
                <c:pt idx="288">
                  <c:v>9.9017132638640107E-2</c:v>
                </c:pt>
                <c:pt idx="289">
                  <c:v>9.9112220758519526E-2</c:v>
                </c:pt>
                <c:pt idx="290">
                  <c:v>9.9201918439272341E-2</c:v>
                </c:pt>
                <c:pt idx="291">
                  <c:v>9.9286214328314554E-2</c:v>
                </c:pt>
                <c:pt idx="292">
                  <c:v>9.9365093997232132E-2</c:v>
                </c:pt>
                <c:pt idx="293">
                  <c:v>9.943861425240251E-2</c:v>
                </c:pt>
                <c:pt idx="294">
                  <c:v>9.95066900684001E-2</c:v>
                </c:pt>
                <c:pt idx="295">
                  <c:v>9.9569307823899944E-2</c:v>
                </c:pt>
                <c:pt idx="296">
                  <c:v>9.9626460748045792E-2</c:v>
                </c:pt>
                <c:pt idx="297">
                  <c:v>9.9678143486105111E-2</c:v>
                </c:pt>
                <c:pt idx="298">
                  <c:v>9.9724351525400184E-2</c:v>
                </c:pt>
                <c:pt idx="299">
                  <c:v>9.9765081038490092E-2</c:v>
                </c:pt>
                <c:pt idx="300">
                  <c:v>9.9800398221553246E-2</c:v>
                </c:pt>
                <c:pt idx="301">
                  <c:v>9.9830295495161356E-2</c:v>
                </c:pt>
                <c:pt idx="302">
                  <c:v>9.9854691764833928E-2</c:v>
                </c:pt>
                <c:pt idx="303">
                  <c:v>9.9873581538445375E-2</c:v>
                </c:pt>
                <c:pt idx="304">
                  <c:v>9.9887034781273185E-2</c:v>
                </c:pt>
                <c:pt idx="305">
                  <c:v>9.9895047536848289E-2</c:v>
                </c:pt>
                <c:pt idx="306">
                  <c:v>9.9897541820312075E-2</c:v>
                </c:pt>
                <c:pt idx="307">
                  <c:v>9.9894514781620369E-2</c:v>
                </c:pt>
                <c:pt idx="308">
                  <c:v>9.9886038628708373E-2</c:v>
                </c:pt>
                <c:pt idx="309">
                  <c:v>9.9872111308546632E-2</c:v>
                </c:pt>
                <c:pt idx="310">
                  <c:v>9.9852656451792837E-2</c:v>
                </c:pt>
                <c:pt idx="311">
                  <c:v>9.9827672579547069E-2</c:v>
                </c:pt>
                <c:pt idx="312">
                  <c:v>9.9797233063481802E-2</c:v>
                </c:pt>
                <c:pt idx="313">
                  <c:v>9.9761336838271486E-2</c:v>
                </c:pt>
                <c:pt idx="314">
                  <c:v>9.9719977817316383E-2</c:v>
                </c:pt>
                <c:pt idx="315">
                  <c:v>9.9673219855122785E-2</c:v>
                </c:pt>
                <c:pt idx="316">
                  <c:v>9.962105335009229E-2</c:v>
                </c:pt>
                <c:pt idx="317">
                  <c:v>9.9563395488618991E-2</c:v>
                </c:pt>
                <c:pt idx="318">
                  <c:v>9.9500239319264064E-2</c:v>
                </c:pt>
                <c:pt idx="319">
                  <c:v>9.943165356871661E-2</c:v>
                </c:pt>
                <c:pt idx="320">
                  <c:v>9.9357633229273504E-2</c:v>
                </c:pt>
                <c:pt idx="321">
                  <c:v>9.9278168868301986E-2</c:v>
                </c:pt>
                <c:pt idx="322">
                  <c:v>9.9193321500414822E-2</c:v>
                </c:pt>
                <c:pt idx="323">
                  <c:v>9.9103079113698381E-2</c:v>
                </c:pt>
                <c:pt idx="324">
                  <c:v>9.9007426293273873E-2</c:v>
                </c:pt>
                <c:pt idx="325">
                  <c:v>9.8906418973345234E-2</c:v>
                </c:pt>
                <c:pt idx="326">
                  <c:v>9.8800040829830002E-2</c:v>
                </c:pt>
                <c:pt idx="327">
                  <c:v>9.8688272787942843E-2</c:v>
                </c:pt>
                <c:pt idx="328">
                  <c:v>9.857116767559751E-2</c:v>
                </c:pt>
                <c:pt idx="329">
                  <c:v>9.8448775976740538E-2</c:v>
                </c:pt>
                <c:pt idx="330">
                  <c:v>9.8321071556439266E-2</c:v>
                </c:pt>
                <c:pt idx="331">
                  <c:v>9.8188026588857336E-2</c:v>
                </c:pt>
                <c:pt idx="332">
                  <c:v>9.8049686439878422E-2</c:v>
                </c:pt>
                <c:pt idx="333">
                  <c:v>9.7906095257327352E-2</c:v>
                </c:pt>
                <c:pt idx="334">
                  <c:v>9.7757221528354726E-2</c:v>
                </c:pt>
                <c:pt idx="335">
                  <c:v>9.7603102307126793E-2</c:v>
                </c:pt>
                <c:pt idx="336">
                  <c:v>9.7443774262996122E-2</c:v>
                </c:pt>
                <c:pt idx="337">
                  <c:v>9.7279199501182009E-2</c:v>
                </c:pt>
                <c:pt idx="338">
                  <c:v>9.7109409656447404E-2</c:v>
                </c:pt>
                <c:pt idx="339">
                  <c:v>9.6934436798278692E-2</c:v>
                </c:pt>
                <c:pt idx="340">
                  <c:v>9.6754308572256031E-2</c:v>
                </c:pt>
                <c:pt idx="341">
                  <c:v>9.6569048477080019E-2</c:v>
                </c:pt>
                <c:pt idx="342">
                  <c:v>9.6378676459765014E-2</c:v>
                </c:pt>
                <c:pt idx="343">
                  <c:v>9.6183209450261889E-2</c:v>
                </c:pt>
                <c:pt idx="344">
                  <c:v>9.5982661817621134E-2</c:v>
                </c:pt>
                <c:pt idx="345">
                  <c:v>9.5777115201795937E-2</c:v>
                </c:pt>
                <c:pt idx="346">
                  <c:v>9.556657513100307E-2</c:v>
                </c:pt>
                <c:pt idx="347">
                  <c:v>9.5350971635669801E-2</c:v>
                </c:pt>
                <c:pt idx="348">
                  <c:v>9.5130378110206401E-2</c:v>
                </c:pt>
                <c:pt idx="349">
                  <c:v>9.490486771118721E-2</c:v>
                </c:pt>
                <c:pt idx="350">
                  <c:v>9.4674433973590447E-2</c:v>
                </c:pt>
                <c:pt idx="351">
                  <c:v>9.4439065801036462E-2</c:v>
                </c:pt>
                <c:pt idx="352">
                  <c:v>9.4198822761131812E-2</c:v>
                </c:pt>
                <c:pt idx="353">
                  <c:v>9.3953761055425689E-2</c:v>
                </c:pt>
                <c:pt idx="354">
                  <c:v>9.3703859401498071E-2</c:v>
                </c:pt>
                <c:pt idx="355">
                  <c:v>9.3449094091989482E-2</c:v>
                </c:pt>
                <c:pt idx="356">
                  <c:v>9.3189513988275074E-2</c:v>
                </c:pt>
                <c:pt idx="357">
                  <c:v>9.2925235649367804E-2</c:v>
                </c:pt>
                <c:pt idx="358">
                  <c:v>9.2656294702309266E-2</c:v>
                </c:pt>
                <c:pt idx="359">
                  <c:v>9.2382646761220558E-2</c:v>
                </c:pt>
                <c:pt idx="360">
                  <c:v>9.2104317492919904E-2</c:v>
                </c:pt>
                <c:pt idx="361">
                  <c:v>9.1821403308604582E-2</c:v>
                </c:pt>
                <c:pt idx="362">
                  <c:v>9.1533922697387596E-2</c:v>
                </c:pt>
                <c:pt idx="363">
                  <c:v>9.1241816724749264E-2</c:v>
                </c:pt>
                <c:pt idx="364">
                  <c:v>9.0945168153767533E-2</c:v>
                </c:pt>
                <c:pt idx="365">
                  <c:v>9.0644058092759425E-2</c:v>
                </c:pt>
                <c:pt idx="366">
                  <c:v>9.0338486825639497E-2</c:v>
                </c:pt>
                <c:pt idx="367">
                  <c:v>9.002844898408402E-2</c:v>
                </c:pt>
                <c:pt idx="368">
                  <c:v>8.9714008997297687E-2</c:v>
                </c:pt>
                <c:pt idx="369">
                  <c:v>8.9395227193035068E-2</c:v>
                </c:pt>
                <c:pt idx="370">
                  <c:v>8.9072085790928623E-2</c:v>
                </c:pt>
                <c:pt idx="371">
                  <c:v>8.8744633500375592E-2</c:v>
                </c:pt>
                <c:pt idx="372">
                  <c:v>8.8412986327368367E-2</c:v>
                </c:pt>
                <c:pt idx="373">
                  <c:v>8.8077179394886143E-2</c:v>
                </c:pt>
                <c:pt idx="374">
                  <c:v>8.7737167886396211E-2</c:v>
                </c:pt>
                <c:pt idx="375">
                  <c:v>8.7400268769640493E-2</c:v>
                </c:pt>
                <c:pt idx="376">
                  <c:v>8.7066280112971309E-2</c:v>
                </c:pt>
                <c:pt idx="377">
                  <c:v>8.6727700329456564E-2</c:v>
                </c:pt>
                <c:pt idx="378">
                  <c:v>8.6384854465399077E-2</c:v>
                </c:pt>
                <c:pt idx="379">
                  <c:v>8.6038565937978553E-2</c:v>
                </c:pt>
                <c:pt idx="380">
                  <c:v>8.5689647854410647E-2</c:v>
                </c:pt>
                <c:pt idx="381">
                  <c:v>8.5338660785494722E-2</c:v>
                </c:pt>
                <c:pt idx="382">
                  <c:v>8.4986208796612381E-2</c:v>
                </c:pt>
                <c:pt idx="383">
                  <c:v>8.4632745631188291E-2</c:v>
                </c:pt>
                <c:pt idx="384">
                  <c:v>8.4278651573702096E-2</c:v>
                </c:pt>
                <c:pt idx="385">
                  <c:v>8.3924248990029163E-2</c:v>
                </c:pt>
                <c:pt idx="386">
                  <c:v>8.356981145088116E-2</c:v>
                </c:pt>
                <c:pt idx="387">
                  <c:v>8.3215640586929068E-2</c:v>
                </c:pt>
                <c:pt idx="388">
                  <c:v>8.2861859195414486E-2</c:v>
                </c:pt>
                <c:pt idx="389">
                  <c:v>8.2508630043862857E-2</c:v>
                </c:pt>
                <c:pt idx="390">
                  <c:v>8.215609606891304E-2</c:v>
                </c:pt>
                <c:pt idx="391">
                  <c:v>8.1804378977748046E-2</c:v>
                </c:pt>
                <c:pt idx="392">
                  <c:v>8.1453651543952135E-2</c:v>
                </c:pt>
                <c:pt idx="393">
                  <c:v>8.1103996646611873E-2</c:v>
                </c:pt>
                <c:pt idx="394">
                  <c:v>8.07554099667116E-2</c:v>
                </c:pt>
                <c:pt idx="395">
                  <c:v>8.0407951174119682E-2</c:v>
                </c:pt>
                <c:pt idx="396">
                  <c:v>8.0061676094895284E-2</c:v>
                </c:pt>
                <c:pt idx="397">
                  <c:v>7.9716632534547041E-2</c:v>
                </c:pt>
                <c:pt idx="398">
                  <c:v>7.9372861101946884E-2</c:v>
                </c:pt>
                <c:pt idx="399">
                  <c:v>7.9030396266079272E-2</c:v>
                </c:pt>
                <c:pt idx="400">
                  <c:v>7.8689267282188571E-2</c:v>
                </c:pt>
                <c:pt idx="401">
                  <c:v>7.8349498980225543E-2</c:v>
                </c:pt>
                <c:pt idx="402">
                  <c:v>7.8011112434224567E-2</c:v>
                </c:pt>
                <c:pt idx="403">
                  <c:v>7.7674056085998852E-2</c:v>
                </c:pt>
                <c:pt idx="404">
                  <c:v>7.7338349938761139E-2</c:v>
                </c:pt>
                <c:pt idx="405">
                  <c:v>7.7004016187041696E-2</c:v>
                </c:pt>
                <c:pt idx="406">
                  <c:v>7.6671074094972064E-2</c:v>
                </c:pt>
                <c:pt idx="407">
                  <c:v>7.6339540047609997E-2</c:v>
                </c:pt>
                <c:pt idx="408">
                  <c:v>7.6009427954375153E-2</c:v>
                </c:pt>
                <c:pt idx="409">
                  <c:v>7.5680749620903959E-2</c:v>
                </c:pt>
                <c:pt idx="410">
                  <c:v>7.5353445622620696E-2</c:v>
                </c:pt>
                <c:pt idx="411">
                  <c:v>7.5027529286264841E-2</c:v>
                </c:pt>
                <c:pt idx="412">
                  <c:v>7.4703017139814462E-2</c:v>
                </c:pt>
                <c:pt idx="413">
                  <c:v>7.4379854193558984E-2</c:v>
                </c:pt>
                <c:pt idx="414">
                  <c:v>7.4058057573185829E-2</c:v>
                </c:pt>
                <c:pt idx="415">
                  <c:v>7.3737647033828527E-2</c:v>
                </c:pt>
                <c:pt idx="416">
                  <c:v>7.3418639769452509E-2</c:v>
                </c:pt>
                <c:pt idx="417">
                  <c:v>7.3100980963669127E-2</c:v>
                </c:pt>
                <c:pt idx="418">
                  <c:v>7.2784687857202324E-2</c:v>
                </c:pt>
                <c:pt idx="419">
                  <c:v>7.2469780300197364E-2</c:v>
                </c:pt>
                <c:pt idx="420">
                  <c:v>7.2156206122600181E-2</c:v>
                </c:pt>
                <c:pt idx="421">
                  <c:v>7.1843984843239256E-2</c:v>
                </c:pt>
                <c:pt idx="422">
                  <c:v>7.1533068803944819E-2</c:v>
                </c:pt>
                <c:pt idx="423">
                  <c:v>7.1223481745112602E-2</c:v>
                </c:pt>
                <c:pt idx="424">
                  <c:v>7.0915249068094738E-2</c:v>
                </c:pt>
                <c:pt idx="425">
                  <c:v>7.0608392761622021E-2</c:v>
                </c:pt>
                <c:pt idx="426">
                  <c:v>7.0302862079002784E-2</c:v>
                </c:pt>
                <c:pt idx="427">
                  <c:v>6.9998608270626081E-2</c:v>
                </c:pt>
                <c:pt idx="428">
                  <c:v>6.9695728385235189E-2</c:v>
                </c:pt>
                <c:pt idx="429">
                  <c:v>6.9394177228578144E-2</c:v>
                </c:pt>
                <c:pt idx="430">
                  <c:v>6.9093906005396666E-2</c:v>
                </c:pt>
                <c:pt idx="431">
                  <c:v>6.8794941891926212E-2</c:v>
                </c:pt>
                <c:pt idx="432">
                  <c:v>6.8497244121278791E-2</c:v>
                </c:pt>
                <c:pt idx="433">
                  <c:v>6.8200842314806234E-2</c:v>
                </c:pt>
                <c:pt idx="434">
                  <c:v>6.7905697423411432E-2</c:v>
                </c:pt>
                <c:pt idx="435">
                  <c:v>6.7611840497146303E-2</c:v>
                </c:pt>
                <c:pt idx="436">
                  <c:v>6.7319303141552017E-2</c:v>
                </c:pt>
                <c:pt idx="437">
                  <c:v>6.7027973722197959E-2</c:v>
                </c:pt>
                <c:pt idx="438">
                  <c:v>6.6737885051104201E-2</c:v>
                </c:pt>
                <c:pt idx="439">
                  <c:v>6.6449075414069331E-2</c:v>
                </c:pt>
                <c:pt idx="440">
                  <c:v>6.616150871509896E-2</c:v>
                </c:pt>
                <c:pt idx="441">
                  <c:v>6.58752181505734E-2</c:v>
                </c:pt>
                <c:pt idx="442">
                  <c:v>6.5590167673790584E-2</c:v>
                </c:pt>
                <c:pt idx="443">
                  <c:v>6.5306321435987538E-2</c:v>
                </c:pt>
                <c:pt idx="444">
                  <c:v>6.5023718025586277E-2</c:v>
                </c:pt>
                <c:pt idx="445">
                  <c:v>6.4742326396310335E-2</c:v>
                </c:pt>
                <c:pt idx="446">
                  <c:v>6.4462114978123056E-2</c:v>
                </c:pt>
                <c:pt idx="447">
                  <c:v>6.4183125993787407E-2</c:v>
                </c:pt>
                <c:pt idx="448">
                  <c:v>6.3905400926293626E-2</c:v>
                </c:pt>
                <c:pt idx="449">
                  <c:v>6.3628906001287996E-2</c:v>
                </c:pt>
                <c:pt idx="450">
                  <c:v>6.335360690909482E-2</c:v>
                </c:pt>
                <c:pt idx="451">
                  <c:v>6.3079474068096039E-2</c:v>
                </c:pt>
                <c:pt idx="452">
                  <c:v>6.2806482333568892E-2</c:v>
                </c:pt>
                <c:pt idx="453">
                  <c:v>6.253467980567548E-2</c:v>
                </c:pt>
                <c:pt idx="454">
                  <c:v>6.2264043546005732E-2</c:v>
                </c:pt>
                <c:pt idx="455">
                  <c:v>6.1994548868805621E-2</c:v>
                </c:pt>
                <c:pt idx="456">
                  <c:v>6.1726243839999299E-2</c:v>
                </c:pt>
                <c:pt idx="457">
                  <c:v>6.1459105457443403E-2</c:v>
                </c:pt>
                <c:pt idx="458">
                  <c:v>6.1193108978454328E-2</c:v>
                </c:pt>
                <c:pt idx="459">
                  <c:v>6.0928302420405873E-2</c:v>
                </c:pt>
                <c:pt idx="460">
                  <c:v>6.0664662739929466E-2</c:v>
                </c:pt>
                <c:pt idx="461">
                  <c:v>6.0402165159350638E-2</c:v>
                </c:pt>
                <c:pt idx="462">
                  <c:v>6.0140788221900665E-2</c:v>
                </c:pt>
                <c:pt idx="463">
                  <c:v>5.988051368153597E-2</c:v>
                </c:pt>
                <c:pt idx="464">
                  <c:v>5.9621395493797316E-2</c:v>
                </c:pt>
                <c:pt idx="465">
                  <c:v>5.9363415689954707E-2</c:v>
                </c:pt>
                <c:pt idx="466">
                  <c:v>5.9106553802194151E-2</c:v>
                </c:pt>
                <c:pt idx="467">
                  <c:v>5.885079203190606E-2</c:v>
                </c:pt>
                <c:pt idx="468">
                  <c:v>5.8596115237871345E-2</c:v>
                </c:pt>
                <c:pt idx="469">
                  <c:v>5.8342510566359009E-2</c:v>
                </c:pt>
                <c:pt idx="470">
                  <c:v>5.8090036552176344E-2</c:v>
                </c:pt>
                <c:pt idx="471">
                  <c:v>5.7838679113389149E-2</c:v>
                </c:pt>
                <c:pt idx="472">
                  <c:v>5.7588421081058203E-2</c:v>
                </c:pt>
                <c:pt idx="473">
                  <c:v>5.7339247456443795E-2</c:v>
                </c:pt>
                <c:pt idx="474">
                  <c:v>5.7091145474672818E-2</c:v>
                </c:pt>
                <c:pt idx="475">
                  <c:v>5.6844104298900806E-2</c:v>
                </c:pt>
                <c:pt idx="476">
                  <c:v>5.6598114731291518E-2</c:v>
                </c:pt>
                <c:pt idx="477">
                  <c:v>5.6353168965305935E-2</c:v>
                </c:pt>
                <c:pt idx="478">
                  <c:v>5.6109260375264425E-2</c:v>
                </c:pt>
                <c:pt idx="479">
                  <c:v>5.5866452782169271E-2</c:v>
                </c:pt>
                <c:pt idx="480">
                  <c:v>5.5624736590680832E-2</c:v>
                </c:pt>
                <c:pt idx="481">
                  <c:v>5.5384028995344045E-2</c:v>
                </c:pt>
                <c:pt idx="482">
                  <c:v>5.514432305187008E-2</c:v>
                </c:pt>
                <c:pt idx="483">
                  <c:v>5.4905687493035767E-2</c:v>
                </c:pt>
                <c:pt idx="484">
                  <c:v>5.4668117316306199E-2</c:v>
                </c:pt>
                <c:pt idx="485">
                  <c:v>5.4431533648990803E-2</c:v>
                </c:pt>
                <c:pt idx="486">
                  <c:v>5.419593288751183E-2</c:v>
                </c:pt>
                <c:pt idx="487">
                  <c:v>5.3961386600254714E-2</c:v>
                </c:pt>
                <c:pt idx="488">
                  <c:v>5.3727892191382021E-2</c:v>
                </c:pt>
                <c:pt idx="489">
                  <c:v>5.349544227529611E-2</c:v>
                </c:pt>
                <c:pt idx="490">
                  <c:v>5.3263960715110123E-2</c:v>
                </c:pt>
                <c:pt idx="491">
                  <c:v>5.3033446618554136E-2</c:v>
                </c:pt>
                <c:pt idx="492">
                  <c:v>5.280397388704966E-2</c:v>
                </c:pt>
                <c:pt idx="493">
                  <c:v>5.2575472463049368E-2</c:v>
                </c:pt>
                <c:pt idx="494">
                  <c:v>5.2347941466514711E-2</c:v>
                </c:pt>
                <c:pt idx="495">
                  <c:v>5.2121384943628321E-2</c:v>
                </c:pt>
                <c:pt idx="496">
                  <c:v>5.189580672070173E-2</c:v>
                </c:pt>
                <c:pt idx="497">
                  <c:v>5.1671210077345452E-2</c:v>
                </c:pt>
                <c:pt idx="498">
                  <c:v>5.144759779970328E-2</c:v>
                </c:pt>
                <c:pt idx="499">
                  <c:v>5.1224972252685991E-2</c:v>
                </c:pt>
                <c:pt idx="500">
                  <c:v>5.100326599904783E-2</c:v>
                </c:pt>
                <c:pt idx="501">
                  <c:v>5.0782555009344116E-2</c:v>
                </c:pt>
                <c:pt idx="502">
                  <c:v>5.0562845217094664E-2</c:v>
                </c:pt>
                <c:pt idx="503">
                  <c:v>5.0344067423591994E-2</c:v>
                </c:pt>
                <c:pt idx="504">
                  <c:v>5.0126226267988745E-2</c:v>
                </c:pt>
                <c:pt idx="505">
                  <c:v>4.9909330872740111E-2</c:v>
                </c:pt>
                <c:pt idx="506">
                  <c:v>4.9693389404633949E-2</c:v>
                </c:pt>
                <c:pt idx="507">
                  <c:v>4.9478339385371849E-2</c:v>
                </c:pt>
                <c:pt idx="508">
                  <c:v>4.9264191552732539E-2</c:v>
                </c:pt>
                <c:pt idx="509">
                  <c:v>4.9051029682030838E-2</c:v>
                </c:pt>
                <c:pt idx="510">
                  <c:v>4.883879209628339E-2</c:v>
                </c:pt>
                <c:pt idx="511">
                  <c:v>4.8627415583900484E-2</c:v>
                </c:pt>
                <c:pt idx="512">
                  <c:v>4.8416984494998809E-2</c:v>
                </c:pt>
                <c:pt idx="513">
                  <c:v>4.8207512267297491E-2</c:v>
                </c:pt>
                <c:pt idx="514">
                  <c:v>4.7998936103249103E-2</c:v>
                </c:pt>
                <c:pt idx="515">
                  <c:v>4.7791266077516707E-2</c:v>
                </c:pt>
                <c:pt idx="516">
                  <c:v>4.7584446481630197E-2</c:v>
                </c:pt>
                <c:pt idx="517">
                  <c:v>4.737849422057832E-2</c:v>
                </c:pt>
                <c:pt idx="518">
                  <c:v>4.7173428894036057E-2</c:v>
                </c:pt>
                <c:pt idx="519">
                  <c:v>4.6969267566632278E-2</c:v>
                </c:pt>
                <c:pt idx="520">
                  <c:v>4.6766024756863651E-2</c:v>
                </c:pt>
                <c:pt idx="521">
                  <c:v>4.6563643345509782E-2</c:v>
                </c:pt>
                <c:pt idx="522">
                  <c:v>4.63621386161783E-2</c:v>
                </c:pt>
                <c:pt idx="523">
                  <c:v>4.6161528757727749E-2</c:v>
                </c:pt>
                <c:pt idx="524">
                  <c:v>4.5961760190095381E-2</c:v>
                </c:pt>
                <c:pt idx="525">
                  <c:v>4.576285123538542E-2</c:v>
                </c:pt>
                <c:pt idx="526">
                  <c:v>4.5564822664171473E-2</c:v>
                </c:pt>
                <c:pt idx="527">
                  <c:v>4.5367623087813364E-2</c:v>
                </c:pt>
                <c:pt idx="528">
                  <c:v>4.5171272688369977E-2</c:v>
                </c:pt>
                <c:pt idx="529">
                  <c:v>4.4975793815023909E-2</c:v>
                </c:pt>
                <c:pt idx="530">
                  <c:v>4.4781136418954898E-2</c:v>
                </c:pt>
                <c:pt idx="531">
                  <c:v>4.4587321819373034E-2</c:v>
                </c:pt>
                <c:pt idx="532">
                  <c:v>4.4394373330600277E-2</c:v>
                </c:pt>
                <c:pt idx="533">
                  <c:v>4.4202241722963234E-2</c:v>
                </c:pt>
                <c:pt idx="534">
                  <c:v>4.4010949010910197E-2</c:v>
                </c:pt>
                <c:pt idx="535">
                  <c:v>4.382051909883565E-2</c:v>
                </c:pt>
                <c:pt idx="536">
                  <c:v>4.363090325788109E-2</c:v>
                </c:pt>
                <c:pt idx="537">
                  <c:v>4.3442054483109116E-2</c:v>
                </c:pt>
                <c:pt idx="538">
                  <c:v>4.3254071306651445E-2</c:v>
                </c:pt>
                <c:pt idx="539">
                  <c:v>4.3066909793473648E-2</c:v>
                </c:pt>
                <c:pt idx="540">
                  <c:v>4.2880522217076097E-2</c:v>
                </c:pt>
                <c:pt idx="541">
                  <c:v>4.2694936660787927E-2</c:v>
                </c:pt>
                <c:pt idx="542">
                  <c:v>4.2510182572047348E-2</c:v>
                </c:pt>
                <c:pt idx="543">
                  <c:v>4.2326285403100454E-2</c:v>
                </c:pt>
                <c:pt idx="544">
                  <c:v>4.2143127904826293E-2</c:v>
                </c:pt>
                <c:pt idx="545">
                  <c:v>4.1960738091775834E-2</c:v>
                </c:pt>
                <c:pt idx="546">
                  <c:v>4.1779150175345128E-2</c:v>
                </c:pt>
                <c:pt idx="547">
                  <c:v>4.1598324601239495E-2</c:v>
                </c:pt>
                <c:pt idx="548">
                  <c:v>4.1418291630643374E-2</c:v>
                </c:pt>
                <c:pt idx="549">
                  <c:v>4.1239082170095941E-2</c:v>
                </c:pt>
                <c:pt idx="550">
                  <c:v>4.106065343393351E-2</c:v>
                </c:pt>
                <c:pt idx="551">
                  <c:v>4.0882963461431457E-2</c:v>
                </c:pt>
                <c:pt idx="552">
                  <c:v>4.0706045621475555E-2</c:v>
                </c:pt>
                <c:pt idx="553">
                  <c:v>4.0529933879606996E-2</c:v>
                </c:pt>
                <c:pt idx="554">
                  <c:v>4.0354588080920697E-2</c:v>
                </c:pt>
                <c:pt idx="555">
                  <c:v>4.017996850032849E-2</c:v>
                </c:pt>
                <c:pt idx="556">
                  <c:v>4.0006110404408407E-2</c:v>
                </c:pt>
                <c:pt idx="557">
                  <c:v>3.9832979924912783E-2</c:v>
                </c:pt>
                <c:pt idx="558">
                  <c:v>3.9660612540932165E-2</c:v>
                </c:pt>
                <c:pt idx="559">
                  <c:v>3.9488974175248472E-2</c:v>
                </c:pt>
                <c:pt idx="560">
                  <c:v>3.9318030653291501E-2</c:v>
                </c:pt>
                <c:pt idx="561">
                  <c:v>3.9147891429087346E-2</c:v>
                </c:pt>
                <c:pt idx="562">
                  <c:v>3.897852184003326E-2</c:v>
                </c:pt>
                <c:pt idx="563">
                  <c:v>3.880988202967766E-2</c:v>
                </c:pt>
                <c:pt idx="564">
                  <c:v>3.8641937316503283E-2</c:v>
                </c:pt>
                <c:pt idx="565">
                  <c:v>3.84746581952407E-2</c:v>
                </c:pt>
                <c:pt idx="566">
                  <c:v>3.8308089062480705E-2</c:v>
                </c:pt>
                <c:pt idx="567">
                  <c:v>3.8142273280694479E-2</c:v>
                </c:pt>
                <c:pt idx="568">
                  <c:v>3.7977248117974011E-2</c:v>
                </c:pt>
                <c:pt idx="569">
                  <c:v>3.7812975798622021E-2</c:v>
                </c:pt>
                <c:pt idx="570">
                  <c:v>3.7649349137747271E-2</c:v>
                </c:pt>
                <c:pt idx="571">
                  <c:v>3.7486409906054938E-2</c:v>
                </c:pt>
                <c:pt idx="572">
                  <c:v>3.7324204416901992E-2</c:v>
                </c:pt>
                <c:pt idx="573">
                  <c:v>3.7162703422252204E-2</c:v>
                </c:pt>
                <c:pt idx="574">
                  <c:v>3.7001876488977625E-2</c:v>
                </c:pt>
                <c:pt idx="575">
                  <c:v>3.6841697328475531E-2</c:v>
                </c:pt>
                <c:pt idx="576">
                  <c:v>3.668221303559685E-2</c:v>
                </c:pt>
                <c:pt idx="577">
                  <c:v>3.6523469260314058E-2</c:v>
                </c:pt>
                <c:pt idx="578">
                  <c:v>3.6365435767542462E-2</c:v>
                </c:pt>
                <c:pt idx="579">
                  <c:v>3.6208081251719079E-2</c:v>
                </c:pt>
                <c:pt idx="580">
                  <c:v>3.6051378680937024E-2</c:v>
                </c:pt>
                <c:pt idx="581">
                  <c:v>3.5895374518947032E-2</c:v>
                </c:pt>
                <c:pt idx="582">
                  <c:v>3.5740044435621759E-2</c:v>
                </c:pt>
                <c:pt idx="583">
                  <c:v>3.5585362563776701E-2</c:v>
                </c:pt>
                <c:pt idx="584">
                  <c:v>3.5431375966596255E-2</c:v>
                </c:pt>
                <c:pt idx="585">
                  <c:v>3.5278060790875927E-2</c:v>
                </c:pt>
                <c:pt idx="586">
                  <c:v>3.5125391571607024E-2</c:v>
                </c:pt>
                <c:pt idx="587">
                  <c:v>3.4973346268656835E-2</c:v>
                </c:pt>
                <c:pt idx="588">
                  <c:v>3.4821975585305177E-2</c:v>
                </c:pt>
                <c:pt idx="589">
                  <c:v>3.4671328234335594E-2</c:v>
                </c:pt>
                <c:pt idx="590">
                  <c:v>3.4521307135749427E-2</c:v>
                </c:pt>
                <c:pt idx="591">
                  <c:v>3.4371888012826854E-2</c:v>
                </c:pt>
                <c:pt idx="592">
                  <c:v>3.4223124460842386E-2</c:v>
                </c:pt>
                <c:pt idx="593">
                  <c:v>3.4074998594615352E-2</c:v>
                </c:pt>
                <c:pt idx="594">
                  <c:v>3.392755949354187E-2</c:v>
                </c:pt>
                <c:pt idx="595">
                  <c:v>3.3780784626308728E-2</c:v>
                </c:pt>
                <c:pt idx="596">
                  <c:v>3.3634649617985776E-2</c:v>
                </c:pt>
                <c:pt idx="597">
                  <c:v>3.3489133351020856E-2</c:v>
                </c:pt>
                <c:pt idx="598">
                  <c:v>3.3344217867062063E-2</c:v>
                </c:pt>
                <c:pt idx="599">
                  <c:v>3.3199957365806311E-2</c:v>
                </c:pt>
                <c:pt idx="600">
                  <c:v>3.3056334085746E-2</c:v>
                </c:pt>
                <c:pt idx="601">
                  <c:v>3.2913327734943758E-2</c:v>
                </c:pt>
                <c:pt idx="602">
                  <c:v>3.2770920664062515E-2</c:v>
                </c:pt>
                <c:pt idx="603">
                  <c:v>3.2629097858575984E-2</c:v>
                </c:pt>
                <c:pt idx="604">
                  <c:v>3.2487916016726084E-2</c:v>
                </c:pt>
                <c:pt idx="605">
                  <c:v>3.2347359497607892E-2</c:v>
                </c:pt>
                <c:pt idx="606">
                  <c:v>3.2207409809112492E-2</c:v>
                </c:pt>
                <c:pt idx="607">
                  <c:v>3.2068050829479139E-2</c:v>
                </c:pt>
                <c:pt idx="608">
                  <c:v>3.1929268840688058E-2</c:v>
                </c:pt>
                <c:pt idx="609">
                  <c:v>3.1791052196926434E-2</c:v>
                </c:pt>
                <c:pt idx="610">
                  <c:v>3.1653460458203192E-2</c:v>
                </c:pt>
                <c:pt idx="611">
                  <c:v>3.1516480412708062E-2</c:v>
                </c:pt>
                <c:pt idx="612">
                  <c:v>3.1380095630005905E-2</c:v>
                </c:pt>
                <c:pt idx="613">
                  <c:v>3.124429173815076E-2</c:v>
                </c:pt>
                <c:pt idx="614">
                  <c:v>3.1109056504251005E-2</c:v>
                </c:pt>
                <c:pt idx="615">
                  <c:v>3.0974448987417563E-2</c:v>
                </c:pt>
                <c:pt idx="616">
                  <c:v>3.0840386106051706E-2</c:v>
                </c:pt>
                <c:pt idx="617">
                  <c:v>3.0706855891227441E-2</c:v>
                </c:pt>
                <c:pt idx="618">
                  <c:v>3.0573922419194162E-2</c:v>
                </c:pt>
                <c:pt idx="619">
                  <c:v>3.0441576703192644E-2</c:v>
                </c:pt>
                <c:pt idx="620">
                  <c:v>3.0309805930804665E-2</c:v>
                </c:pt>
                <c:pt idx="621">
                  <c:v>3.0178668247888202E-2</c:v>
                </c:pt>
                <c:pt idx="622">
                  <c:v>3.0048149207701196E-2</c:v>
                </c:pt>
                <c:pt idx="623">
                  <c:v>2.9918161884396364E-2</c:v>
                </c:pt>
                <c:pt idx="624">
                  <c:v>2.978869583633403E-2</c:v>
                </c:pt>
                <c:pt idx="625">
                  <c:v>2.9659816827949961E-2</c:v>
                </c:pt>
                <c:pt idx="626">
                  <c:v>2.9531517337374694E-2</c:v>
                </c:pt>
                <c:pt idx="627">
                  <c:v>2.9403716353671606E-2</c:v>
                </c:pt>
                <c:pt idx="628">
                  <c:v>2.9276408458460069E-2</c:v>
                </c:pt>
                <c:pt idx="629">
                  <c:v>2.9149663679839816E-2</c:v>
                </c:pt>
                <c:pt idx="630">
                  <c:v>2.9023478114680101E-2</c:v>
                </c:pt>
                <c:pt idx="631">
                  <c:v>2.8897843267838449E-2</c:v>
                </c:pt>
                <c:pt idx="632">
                  <c:v>2.8772820949608004E-2</c:v>
                </c:pt>
                <c:pt idx="633">
                  <c:v>2.8648330378951991E-2</c:v>
                </c:pt>
                <c:pt idx="634">
                  <c:v>2.8524361536690888E-2</c:v>
                </c:pt>
                <c:pt idx="635">
                  <c:v>2.8400980153660129E-2</c:v>
                </c:pt>
                <c:pt idx="636">
                  <c:v>2.8278109202941312E-2</c:v>
                </c:pt>
                <c:pt idx="637">
                  <c:v>2.8155741886510644E-2</c:v>
                </c:pt>
                <c:pt idx="638">
                  <c:v>2.8033877227520914E-2</c:v>
                </c:pt>
                <c:pt idx="639">
                  <c:v>2.7912514789046501E-2</c:v>
                </c:pt>
                <c:pt idx="640">
                  <c:v>2.7791723676784879E-2</c:v>
                </c:pt>
                <c:pt idx="641">
                  <c:v>2.7671498783324366E-2</c:v>
                </c:pt>
                <c:pt idx="642">
                  <c:v>2.755176111248344E-2</c:v>
                </c:pt>
                <c:pt idx="643">
                  <c:v>2.7432506953052337E-2</c:v>
                </c:pt>
                <c:pt idx="644">
                  <c:v>2.7313807781834582E-2</c:v>
                </c:pt>
                <c:pt idx="645">
                  <c:v>2.719566092524521E-2</c:v>
                </c:pt>
                <c:pt idx="646">
                  <c:v>2.7077989487253547E-2</c:v>
                </c:pt>
                <c:pt idx="647">
                  <c:v>2.6960791541941118E-2</c:v>
                </c:pt>
                <c:pt idx="648">
                  <c:v>2.6844140081580387E-2</c:v>
                </c:pt>
                <c:pt idx="649">
                  <c:v>2.6727964274391402E-2</c:v>
                </c:pt>
                <c:pt idx="650">
                  <c:v>2.6612262583004476E-2</c:v>
                </c:pt>
                <c:pt idx="651">
                  <c:v>2.6497107940129768E-2</c:v>
                </c:pt>
                <c:pt idx="652">
                  <c:v>2.6382429431578782E-2</c:v>
                </c:pt>
                <c:pt idx="653">
                  <c:v>2.6268225447432354E-2</c:v>
                </c:pt>
                <c:pt idx="654">
                  <c:v>2.6154568858612132E-2</c:v>
                </c:pt>
                <c:pt idx="655">
                  <c:v>2.6041388698470145E-2</c:v>
                </c:pt>
                <c:pt idx="656">
                  <c:v>2.5928683312561648E-2</c:v>
                </c:pt>
                <c:pt idx="657">
                  <c:v>2.5816525534017774E-2</c:v>
                </c:pt>
                <c:pt idx="658">
                  <c:v>2.5704844364116415E-2</c:v>
                </c:pt>
                <c:pt idx="659">
                  <c:v>2.5593638121190428E-2</c:v>
                </c:pt>
                <c:pt idx="660">
                  <c:v>2.5482910170821903E-2</c:v>
                </c:pt>
                <c:pt idx="661">
                  <c:v>2.5372663761654386E-2</c:v>
                </c:pt>
                <c:pt idx="662">
                  <c:v>2.5262901683010205E-2</c:v>
                </c:pt>
                <c:pt idx="663">
                  <c:v>2.5153556860464044E-2</c:v>
                </c:pt>
                <c:pt idx="664">
                  <c:v>2.5044636128278328E-2</c:v>
                </c:pt>
                <c:pt idx="665">
                  <c:v>2.4936219948504559E-2</c:v>
                </c:pt>
                <c:pt idx="666">
                  <c:v>2.4828313276505743E-2</c:v>
                </c:pt>
                <c:pt idx="667">
                  <c:v>2.4720845691435584E-2</c:v>
                </c:pt>
                <c:pt idx="668">
                  <c:v>2.4613820763106333E-2</c:v>
                </c:pt>
                <c:pt idx="669">
                  <c:v>2.4507316148207583E-2</c:v>
                </c:pt>
                <c:pt idx="670">
                  <c:v>2.4401264973810784E-2</c:v>
                </c:pt>
                <c:pt idx="671">
                  <c:v>2.4295669062559502E-2</c:v>
                </c:pt>
                <c:pt idx="672">
                  <c:v>2.4190534754478233E-2</c:v>
                </c:pt>
                <c:pt idx="673">
                  <c:v>2.408579837829506E-2</c:v>
                </c:pt>
                <c:pt idx="674">
                  <c:v>2.3981539132963591E-2</c:v>
                </c:pt>
                <c:pt idx="675">
                  <c:v>2.3877765694681738E-2</c:v>
                </c:pt>
                <c:pt idx="676">
                  <c:v>2.3774411192761913E-2</c:v>
                </c:pt>
                <c:pt idx="677">
                  <c:v>2.3671482242244992E-2</c:v>
                </c:pt>
                <c:pt idx="678">
                  <c:v>2.3569059087036163E-2</c:v>
                </c:pt>
                <c:pt idx="679">
                  <c:v>2.3467077050280526E-2</c:v>
                </c:pt>
                <c:pt idx="680">
                  <c:v>2.3365539818522428E-2</c:v>
                </c:pt>
                <c:pt idx="681">
                  <c:v>2.3264455313744447E-2</c:v>
                </c:pt>
                <c:pt idx="682">
                  <c:v>2.3163761207337038E-2</c:v>
                </c:pt>
                <c:pt idx="683">
                  <c:v>2.3063537837817484E-2</c:v>
                </c:pt>
                <c:pt idx="684">
                  <c:v>2.2963794848570643E-2</c:v>
                </c:pt>
                <c:pt idx="685">
                  <c:v>2.2864466189793688E-2</c:v>
                </c:pt>
                <c:pt idx="686">
                  <c:v>2.2765559173240617E-2</c:v>
                </c:pt>
                <c:pt idx="687">
                  <c:v>2.2667085189696567E-2</c:v>
                </c:pt>
                <c:pt idx="688">
                  <c:v>2.2568984886714816E-2</c:v>
                </c:pt>
                <c:pt idx="689">
                  <c:v>2.2471271686964032E-2</c:v>
                </c:pt>
                <c:pt idx="690">
                  <c:v>2.2374031647125221E-2</c:v>
                </c:pt>
                <c:pt idx="691">
                  <c:v>2.2277205026702364E-2</c:v>
                </c:pt>
                <c:pt idx="692">
                  <c:v>2.2180799702131011E-2</c:v>
                </c:pt>
                <c:pt idx="693">
                  <c:v>2.2084827151517581E-2</c:v>
                </c:pt>
                <c:pt idx="694">
                  <c:v>2.198922806445865E-2</c:v>
                </c:pt>
                <c:pt idx="695">
                  <c:v>2.1894085341126971E-2</c:v>
                </c:pt>
                <c:pt idx="696">
                  <c:v>2.1799341354627983E-2</c:v>
                </c:pt>
                <c:pt idx="697">
                  <c:v>2.1705006167422769E-2</c:v>
                </c:pt>
                <c:pt idx="698">
                  <c:v>2.1611093145058137E-2</c:v>
                </c:pt>
                <c:pt idx="699">
                  <c:v>2.1517544581691417E-2</c:v>
                </c:pt>
                <c:pt idx="700">
                  <c:v>2.1424444739556028E-2</c:v>
                </c:pt>
                <c:pt idx="701">
                  <c:v>2.1331737147802742E-2</c:v>
                </c:pt>
                <c:pt idx="702">
                  <c:v>2.1239432850069493E-2</c:v>
                </c:pt>
                <c:pt idx="703">
                  <c:v>2.1147546044661698E-2</c:v>
                </c:pt>
                <c:pt idx="704">
                  <c:v>2.1056019732527586E-2</c:v>
                </c:pt>
                <c:pt idx="705">
                  <c:v>2.0964869331333891E-2</c:v>
                </c:pt>
                <c:pt idx="706">
                  <c:v>2.0874113146343517E-2</c:v>
                </c:pt>
                <c:pt idx="707">
                  <c:v>2.0783767140949257E-2</c:v>
                </c:pt>
                <c:pt idx="708">
                  <c:v>2.0693844898776154E-2</c:v>
                </c:pt>
                <c:pt idx="709">
                  <c:v>2.060428850712856E-2</c:v>
                </c:pt>
                <c:pt idx="710">
                  <c:v>2.0515112576162956E-2</c:v>
                </c:pt>
                <c:pt idx="711">
                  <c:v>2.0426334723156608E-2</c:v>
                </c:pt>
                <c:pt idx="712">
                  <c:v>2.0337900882926089E-2</c:v>
                </c:pt>
                <c:pt idx="713">
                  <c:v>2.0249898410281467E-2</c:v>
                </c:pt>
                <c:pt idx="714">
                  <c:v>2.016227345936427E-2</c:v>
                </c:pt>
                <c:pt idx="715">
                  <c:v>2.0074969857305548E-2</c:v>
                </c:pt>
                <c:pt idx="716">
                  <c:v>1.9988077960314588E-2</c:v>
                </c:pt>
                <c:pt idx="717">
                  <c:v>1.9901616306313191E-2</c:v>
                </c:pt>
                <c:pt idx="718">
                  <c:v>1.9815526426686259E-2</c:v>
                </c:pt>
                <c:pt idx="719">
                  <c:v>1.9729822070227977E-2</c:v>
                </c:pt>
                <c:pt idx="720">
                  <c:v>1.9644450646831142E-2</c:v>
                </c:pt>
                <c:pt idx="721">
                  <c:v>1.9559431708146474E-2</c:v>
                </c:pt>
                <c:pt idx="722">
                  <c:v>1.9474787100161921E-2</c:v>
                </c:pt>
                <c:pt idx="723">
                  <c:v>1.9390466349584946E-2</c:v>
                </c:pt>
                <c:pt idx="724">
                  <c:v>1.9306559860019192E-2</c:v>
                </c:pt>
                <c:pt idx="725">
                  <c:v>1.9223016373241118E-2</c:v>
                </c:pt>
                <c:pt idx="726">
                  <c:v>1.913978191259803E-2</c:v>
                </c:pt>
                <c:pt idx="727">
                  <c:v>1.9056948698303634E-2</c:v>
                </c:pt>
                <c:pt idx="728">
                  <c:v>1.897453685032436E-2</c:v>
                </c:pt>
                <c:pt idx="729">
                  <c:v>1.8892489242780742E-2</c:v>
                </c:pt>
                <c:pt idx="730">
                  <c:v>1.8810751319648458E-2</c:v>
                </c:pt>
                <c:pt idx="731">
                  <c:v>1.8729345725035332E-2</c:v>
                </c:pt>
                <c:pt idx="732">
                  <c:v>1.8648297319154506E-2</c:v>
                </c:pt>
                <c:pt idx="733">
                  <c:v>1.8567627663307999E-2</c:v>
                </c:pt>
                <c:pt idx="734">
                  <c:v>1.8487285650636991E-2</c:v>
                </c:pt>
                <c:pt idx="735">
                  <c:v>1.8407222226057479E-2</c:v>
                </c:pt>
                <c:pt idx="736">
                  <c:v>1.8327534179064811E-2</c:v>
                </c:pt>
                <c:pt idx="737">
                  <c:v>1.8248245539820216E-2</c:v>
                </c:pt>
                <c:pt idx="738">
                  <c:v>1.8169302503786528E-2</c:v>
                </c:pt>
                <c:pt idx="739">
                  <c:v>1.8090653334091607E-2</c:v>
                </c:pt>
                <c:pt idx="740">
                  <c:v>1.8012323067572292E-2</c:v>
                </c:pt>
                <c:pt idx="741">
                  <c:v>1.7934338595234512E-2</c:v>
                </c:pt>
                <c:pt idx="742">
                  <c:v>1.7856723201984042E-2</c:v>
                </c:pt>
                <c:pt idx="743">
                  <c:v>1.7779496688288318E-2</c:v>
                </c:pt>
                <c:pt idx="744">
                  <c:v>1.7702606418130529E-2</c:v>
                </c:pt>
                <c:pt idx="745">
                  <c:v>1.7626002035740336E-2</c:v>
                </c:pt>
                <c:pt idx="746">
                  <c:v>1.7549709781999295E-2</c:v>
                </c:pt>
                <c:pt idx="747">
                  <c:v>1.7473757572434051E-2</c:v>
                </c:pt>
                <c:pt idx="748">
                  <c:v>1.7398169561709524E-2</c:v>
                </c:pt>
                <c:pt idx="749">
                  <c:v>1.7322896844060676E-2</c:v>
                </c:pt>
                <c:pt idx="750">
                  <c:v>1.7247892232548852E-2</c:v>
                </c:pt>
                <c:pt idx="751">
                  <c:v>1.7173254102228749E-2</c:v>
                </c:pt>
                <c:pt idx="752">
                  <c:v>1.7098938384535856E-2</c:v>
                </c:pt>
                <c:pt idx="753">
                  <c:v>1.702489723962165E-2</c:v>
                </c:pt>
                <c:pt idx="754">
                  <c:v>1.6951228099055148E-2</c:v>
                </c:pt>
                <c:pt idx="755">
                  <c:v>1.6877886061647033E-2</c:v>
                </c:pt>
                <c:pt idx="756">
                  <c:v>1.6804822578264936E-2</c:v>
                </c:pt>
                <c:pt idx="757">
                  <c:v>1.6732065033826616E-2</c:v>
                </c:pt>
                <c:pt idx="758">
                  <c:v>1.6659642282986935E-2</c:v>
                </c:pt>
                <c:pt idx="759">
                  <c:v>1.6587579274874874E-2</c:v>
                </c:pt>
                <c:pt idx="760">
                  <c:v>1.6515827777801129E-2</c:v>
                </c:pt>
                <c:pt idx="761">
                  <c:v>1.6444341176920858E-2</c:v>
                </c:pt>
                <c:pt idx="762">
                  <c:v>1.6373148888398498E-2</c:v>
                </c:pt>
                <c:pt idx="763">
                  <c:v>1.6302281522751323E-2</c:v>
                </c:pt>
                <c:pt idx="764">
                  <c:v>1.6231765521977037E-2</c:v>
                </c:pt>
                <c:pt idx="765">
                  <c:v>1.6161553921648669E-2</c:v>
                </c:pt>
                <c:pt idx="766">
                  <c:v>1.6091601182507995E-2</c:v>
                </c:pt>
                <c:pt idx="767">
                  <c:v>1.6021937633608228E-2</c:v>
                </c:pt>
                <c:pt idx="768">
                  <c:v>1.5952594660266824E-2</c:v>
                </c:pt>
                <c:pt idx="769">
                  <c:v>1.5883599362081065E-2</c:v>
                </c:pt>
                <c:pt idx="770">
                  <c:v>1.5814905332751355E-2</c:v>
                </c:pt>
                <c:pt idx="771">
                  <c:v>1.5746467506721325E-2</c:v>
                </c:pt>
                <c:pt idx="772">
                  <c:v>1.5678316615091274E-2</c:v>
                </c:pt>
                <c:pt idx="773">
                  <c:v>1.5610484384409843E-2</c:v>
                </c:pt>
                <c:pt idx="774">
                  <c:v>1.5542928759444493E-2</c:v>
                </c:pt>
                <c:pt idx="775">
                  <c:v>1.5475677846676819E-2</c:v>
                </c:pt>
                <c:pt idx="776">
                  <c:v>1.540876072125172E-2</c:v>
                </c:pt>
                <c:pt idx="777">
                  <c:v>1.5342133042923346E-2</c:v>
                </c:pt>
                <c:pt idx="778">
                  <c:v>1.5275751531522309E-2</c:v>
                </c:pt>
                <c:pt idx="779">
                  <c:v>1.5209648436074693E-2</c:v>
                </c:pt>
                <c:pt idx="780">
                  <c:v>1.5143856771658228E-2</c:v>
                </c:pt>
                <c:pt idx="781">
                  <c:v>1.5078335576676776E-2</c:v>
                </c:pt>
                <c:pt idx="782">
                  <c:v>1.5013044441375734E-2</c:v>
                </c:pt>
                <c:pt idx="783">
                  <c:v>1.4948018051233213E-2</c:v>
                </c:pt>
                <c:pt idx="784">
                  <c:v>1.4883291489246475E-2</c:v>
                </c:pt>
                <c:pt idx="785">
                  <c:v>1.4818894993379836E-2</c:v>
                </c:pt>
                <c:pt idx="786">
                  <c:v>1.4754784820975239E-2</c:v>
                </c:pt>
                <c:pt idx="787">
                  <c:v>1.4690918167200577E-2</c:v>
                </c:pt>
                <c:pt idx="788">
                  <c:v>1.4627327681910589E-2</c:v>
                </c:pt>
                <c:pt idx="789">
                  <c:v>1.4564046720166755E-2</c:v>
                </c:pt>
                <c:pt idx="790">
                  <c:v>1.4501034608911391E-2</c:v>
                </c:pt>
                <c:pt idx="791">
                  <c:v>1.4438251183280968E-2</c:v>
                </c:pt>
                <c:pt idx="792">
                  <c:v>1.4375731336600944E-2</c:v>
                </c:pt>
                <c:pt idx="793">
                  <c:v>1.4313510328275807E-2</c:v>
                </c:pt>
                <c:pt idx="794">
                  <c:v>1.4251618545992705E-2</c:v>
                </c:pt>
                <c:pt idx="795">
                  <c:v>1.4190012374168505E-2</c:v>
                </c:pt>
                <c:pt idx="796">
                  <c:v>1.4128649115823975E-2</c:v>
                </c:pt>
                <c:pt idx="797">
                  <c:v>1.4067492067907831E-2</c:v>
                </c:pt>
                <c:pt idx="798">
                  <c:v>1.4006579485704234E-2</c:v>
                </c:pt>
                <c:pt idx="799">
                  <c:v>1.3945949516703386E-2</c:v>
                </c:pt>
                <c:pt idx="800">
                  <c:v>1.3885565558202854E-2</c:v>
                </c:pt>
                <c:pt idx="801">
                  <c:v>1.3825460344667688E-2</c:v>
                </c:pt>
                <c:pt idx="802">
                  <c:v>1.3765666879190574E-2</c:v>
                </c:pt>
                <c:pt idx="803">
                  <c:v>1.3706144155311521E-2</c:v>
                </c:pt>
                <c:pt idx="804">
                  <c:v>1.3646851722359998E-2</c:v>
                </c:pt>
                <c:pt idx="805">
                  <c:v>1.3587824230855033E-2</c:v>
                </c:pt>
                <c:pt idx="806">
                  <c:v>1.3529027289659547E-2</c:v>
                </c:pt>
                <c:pt idx="807">
                  <c:v>1.347042648962382E-2</c:v>
                </c:pt>
                <c:pt idx="808">
                  <c:v>1.3412131088284695E-2</c:v>
                </c:pt>
                <c:pt idx="809">
                  <c:v>1.3354106256485494E-2</c:v>
                </c:pt>
                <c:pt idx="810">
                  <c:v>1.3296311996432008E-2</c:v>
                </c:pt>
                <c:pt idx="811">
                  <c:v>1.3238782951090506E-2</c:v>
                </c:pt>
                <c:pt idx="812">
                  <c:v>1.3181484690845882E-2</c:v>
                </c:pt>
                <c:pt idx="813">
                  <c:v>1.3124452215711411E-2</c:v>
                </c:pt>
                <c:pt idx="814">
                  <c:v>1.3067651041644932E-2</c:v>
                </c:pt>
                <c:pt idx="815">
                  <c:v>1.3011046648772968E-2</c:v>
                </c:pt>
                <c:pt idx="816">
                  <c:v>1.2954748198049509E-2</c:v>
                </c:pt>
                <c:pt idx="817">
                  <c:v>1.2898720778131291E-2</c:v>
                </c:pt>
                <c:pt idx="818">
                  <c:v>1.2842924321452075E-2</c:v>
                </c:pt>
                <c:pt idx="819">
                  <c:v>1.278739341175879E-2</c:v>
                </c:pt>
                <c:pt idx="820">
                  <c:v>1.2732093569174688E-2</c:v>
                </c:pt>
                <c:pt idx="821">
                  <c:v>1.2676990306609862E-2</c:v>
                </c:pt>
                <c:pt idx="822">
                  <c:v>1.2622123370791504E-2</c:v>
                </c:pt>
                <c:pt idx="823">
                  <c:v>1.2567532143194188E-2</c:v>
                </c:pt>
                <c:pt idx="824">
                  <c:v>1.2513181065834069E-2</c:v>
                </c:pt>
                <c:pt idx="825">
                  <c:v>1.2459034315207111E-2</c:v>
                </c:pt>
                <c:pt idx="826">
                  <c:v>1.2405130469301463E-2</c:v>
                </c:pt>
                <c:pt idx="827">
                  <c:v>1.2351438470377252E-2</c:v>
                </c:pt>
                <c:pt idx="828">
                  <c:v>1.2297926738455124E-2</c:v>
                </c:pt>
                <c:pt idx="829">
                  <c:v>1.2244637487841763E-2</c:v>
                </c:pt>
                <c:pt idx="830">
                  <c:v>1.2191612194348925E-2</c:v>
                </c:pt>
                <c:pt idx="831">
                  <c:v>1.2138886521974571E-2</c:v>
                </c:pt>
                <c:pt idx="832">
                  <c:v>1.2086351888896551E-2</c:v>
                </c:pt>
                <c:pt idx="833">
                  <c:v>1.2034043665919385E-2</c:v>
                </c:pt>
                <c:pt idx="834">
                  <c:v>1.1982002307946061E-2</c:v>
                </c:pt>
                <c:pt idx="835">
                  <c:v>1.1930124115316524E-2</c:v>
                </c:pt>
                <c:pt idx="836">
                  <c:v>1.1878448669256627E-2</c:v>
                </c:pt>
                <c:pt idx="837">
                  <c:v>1.1827020003661272E-2</c:v>
                </c:pt>
                <c:pt idx="838">
                  <c:v>1.1775806901375308E-2</c:v>
                </c:pt>
                <c:pt idx="839">
                  <c:v>1.1724846699636662E-2</c:v>
                </c:pt>
                <c:pt idx="840">
                  <c:v>1.1674106866233052E-2</c:v>
                </c:pt>
                <c:pt idx="841">
                  <c:v>1.1623554535269882E-2</c:v>
                </c:pt>
                <c:pt idx="842">
                  <c:v>1.1573230826832183E-2</c:v>
                </c:pt>
                <c:pt idx="843">
                  <c:v>1.1523176287797332E-2</c:v>
                </c:pt>
                <c:pt idx="844">
                  <c:v>1.1473356349281394E-2</c:v>
                </c:pt>
                <c:pt idx="845">
                  <c:v>1.1423736027262038E-2</c:v>
                </c:pt>
                <c:pt idx="846">
                  <c:v>1.137435461222429E-2</c:v>
                </c:pt>
                <c:pt idx="847">
                  <c:v>1.1325181651148845E-2</c:v>
                </c:pt>
                <c:pt idx="848">
                  <c:v>1.1276186077303491E-2</c:v>
                </c:pt>
                <c:pt idx="849">
                  <c:v>1.1227410540605422E-2</c:v>
                </c:pt>
                <c:pt idx="850">
                  <c:v>1.1178827442139517E-2</c:v>
                </c:pt>
                <c:pt idx="851">
                  <c:v>1.1130408137782224E-2</c:v>
                </c:pt>
                <c:pt idx="852">
                  <c:v>1.1082197333620987E-2</c:v>
                </c:pt>
                <c:pt idx="853">
                  <c:v>1.1034238620329099E-2</c:v>
                </c:pt>
                <c:pt idx="854">
                  <c:v>1.0986500012415907E-2</c:v>
                </c:pt>
                <c:pt idx="855">
                  <c:v>1.0938948718475278E-2</c:v>
                </c:pt>
                <c:pt idx="856">
                  <c:v>1.0891625889941177E-2</c:v>
                </c:pt>
                <c:pt idx="857">
                  <c:v>1.084450265324559E-2</c:v>
                </c:pt>
                <c:pt idx="858">
                  <c:v>1.0797549282190946E-2</c:v>
                </c:pt>
                <c:pt idx="859">
                  <c:v>1.0750809564452296E-2</c:v>
                </c:pt>
                <c:pt idx="860">
                  <c:v>1.0704326311213192E-2</c:v>
                </c:pt>
                <c:pt idx="861">
                  <c:v>1.0657997430958643E-2</c:v>
                </c:pt>
                <c:pt idx="862">
                  <c:v>1.0611863837752252E-2</c:v>
                </c:pt>
                <c:pt idx="863">
                  <c:v>1.0565970694091783E-2</c:v>
                </c:pt>
                <c:pt idx="864">
                  <c:v>1.0520218296047053E-2</c:v>
                </c:pt>
                <c:pt idx="865">
                  <c:v>1.0474649616176314E-2</c:v>
                </c:pt>
                <c:pt idx="866">
                  <c:v>1.0429311566716342E-2</c:v>
                </c:pt>
                <c:pt idx="867">
                  <c:v>1.0384175373459894E-2</c:v>
                </c:pt>
                <c:pt idx="868">
                  <c:v>1.0339211002614312E-2</c:v>
                </c:pt>
                <c:pt idx="869">
                  <c:v>1.0294461948720274E-2</c:v>
                </c:pt>
                <c:pt idx="870">
                  <c:v>1.0249901327099823E-2</c:v>
                </c:pt>
                <c:pt idx="871">
                  <c:v>1.020550109961231E-2</c:v>
                </c:pt>
                <c:pt idx="872">
                  <c:v>1.0161306486646191E-2</c:v>
                </c:pt>
                <c:pt idx="873">
                  <c:v>1.0117361515378233E-2</c:v>
                </c:pt>
                <c:pt idx="874">
                  <c:v>1.0073634570793204E-2</c:v>
                </c:pt>
                <c:pt idx="875">
                  <c:v>1.0030093175920182E-2</c:v>
                </c:pt>
                <c:pt idx="876">
                  <c:v>9.9867093046206376E-3</c:v>
                </c:pt>
                <c:pt idx="877">
                  <c:v>9.943459132360867E-3</c:v>
                </c:pt>
                <c:pt idx="878">
                  <c:v>9.9003918797927193E-3</c:v>
                </c:pt>
                <c:pt idx="879">
                  <c:v>9.857555003948722E-3</c:v>
                </c:pt>
                <c:pt idx="880">
                  <c:v>9.8149198036888933E-3</c:v>
                </c:pt>
                <c:pt idx="881">
                  <c:v>9.7724562753807292E-3</c:v>
                </c:pt>
                <c:pt idx="882">
                  <c:v>9.7302079365564429E-3</c:v>
                </c:pt>
                <c:pt idx="883">
                  <c:v>9.688147921838591E-3</c:v>
                </c:pt>
                <c:pt idx="884">
                  <c:v>9.646248209450042E-3</c:v>
                </c:pt>
                <c:pt idx="885">
                  <c:v>9.6044845892216679E-3</c:v>
                </c:pt>
                <c:pt idx="886">
                  <c:v>9.5629059226472329E-3</c:v>
                </c:pt>
                <c:pt idx="887">
                  <c:v>9.5215593593230147E-3</c:v>
                </c:pt>
                <c:pt idx="888">
                  <c:v>9.4803464925195327E-3</c:v>
                </c:pt>
                <c:pt idx="889">
                  <c:v>9.4393113639193484E-3</c:v>
                </c:pt>
                <c:pt idx="890">
                  <c:v>9.3985017905555291E-3</c:v>
                </c:pt>
                <c:pt idx="891">
                  <c:v>9.3578203214947607E-3</c:v>
                </c:pt>
                <c:pt idx="892">
                  <c:v>9.3173118414912603E-3</c:v>
                </c:pt>
                <c:pt idx="893">
                  <c:v>9.2770248857283397E-3</c:v>
                </c:pt>
                <c:pt idx="894">
                  <c:v>9.2368626130047704E-3</c:v>
                </c:pt>
                <c:pt idx="895">
                  <c:v>9.1968704255927462E-3</c:v>
                </c:pt>
                <c:pt idx="896">
                  <c:v>9.1570972979123609E-3</c:v>
                </c:pt>
                <c:pt idx="897">
                  <c:v>9.1174467615578406E-3</c:v>
                </c:pt>
                <c:pt idx="898">
                  <c:v>9.0779645352057486E-3</c:v>
                </c:pt>
                <c:pt idx="899">
                  <c:v>9.0386998618193909E-3</c:v>
                </c:pt>
                <c:pt idx="900">
                  <c:v>8.9996259453593193E-3</c:v>
                </c:pt>
                <c:pt idx="901">
                  <c:v>8.9607144309719108E-3</c:v>
                </c:pt>
                <c:pt idx="902">
                  <c:v>8.9219407937266987E-3</c:v>
                </c:pt>
                <c:pt idx="903">
                  <c:v>8.8832841809004005E-3</c:v>
                </c:pt>
                <c:pt idx="904">
                  <c:v>8.8447963354401915E-3</c:v>
                </c:pt>
                <c:pt idx="905">
                  <c:v>8.8065268551387604E-3</c:v>
                </c:pt>
                <c:pt idx="906">
                  <c:v>8.7684488557929988E-3</c:v>
                </c:pt>
                <c:pt idx="907">
                  <c:v>8.7305338758671726E-3</c:v>
                </c:pt>
                <c:pt idx="908">
                  <c:v>8.692757297279672E-3</c:v>
                </c:pt>
                <c:pt idx="909">
                  <c:v>8.6550981880333736E-3</c:v>
                </c:pt>
                <c:pt idx="910">
                  <c:v>8.6176082237755247E-3</c:v>
                </c:pt>
                <c:pt idx="911">
                  <c:v>8.5803369451776766E-3</c:v>
                </c:pt>
                <c:pt idx="912">
                  <c:v>8.5432574195559285E-3</c:v>
                </c:pt>
                <c:pt idx="913">
                  <c:v>8.5063411442271985E-3</c:v>
                </c:pt>
                <c:pt idx="914">
                  <c:v>8.4695634661867171E-3</c:v>
                </c:pt>
                <c:pt idx="915">
                  <c:v>8.4329034237968538E-3</c:v>
                </c:pt>
                <c:pt idx="916">
                  <c:v>8.3964126675479984E-3</c:v>
                </c:pt>
                <c:pt idx="917">
                  <c:v>8.3600712723157188E-3</c:v>
                </c:pt>
                <c:pt idx="918">
                  <c:v>8.3238571098251789E-3</c:v>
                </c:pt>
                <c:pt idx="919">
                  <c:v>8.2878204166209526E-3</c:v>
                </c:pt>
                <c:pt idx="920">
                  <c:v>8.2519400328399731E-3</c:v>
                </c:pt>
                <c:pt idx="921">
                  <c:v>8.2161927794051817E-3</c:v>
                </c:pt>
                <c:pt idx="922">
                  <c:v>8.1806280007770474E-3</c:v>
                </c:pt>
                <c:pt idx="923">
                  <c:v>8.145223779931059E-3</c:v>
                </c:pt>
                <c:pt idx="924">
                  <c:v>8.10995629515965E-3</c:v>
                </c:pt>
                <c:pt idx="925">
                  <c:v>8.0748743455005666E-3</c:v>
                </c:pt>
                <c:pt idx="926">
                  <c:v>8.0399555510102839E-3</c:v>
                </c:pt>
                <c:pt idx="927">
                  <c:v>8.0051756970859166E-3</c:v>
                </c:pt>
                <c:pt idx="928">
                  <c:v>7.9705138048570233E-3</c:v>
                </c:pt>
                <c:pt idx="929">
                  <c:v>7.936021478333213E-3</c:v>
                </c:pt>
                <c:pt idx="930">
                  <c:v>7.9016787503338824E-3</c:v>
                </c:pt>
                <c:pt idx="931">
                  <c:v>7.8674634566764465E-3</c:v>
                </c:pt>
                <c:pt idx="932">
                  <c:v>7.8334258034118438E-3</c:v>
                </c:pt>
                <c:pt idx="933">
                  <c:v>7.7995446047946001E-3</c:v>
                </c:pt>
                <c:pt idx="934">
                  <c:v>7.765796659780274E-3</c:v>
                </c:pt>
                <c:pt idx="935">
                  <c:v>7.7321618497403584E-3</c:v>
                </c:pt>
                <c:pt idx="936">
                  <c:v>7.6986925088014142E-3</c:v>
                </c:pt>
                <c:pt idx="937">
                  <c:v>7.6653692894582317E-3</c:v>
                </c:pt>
                <c:pt idx="938">
                  <c:v>7.6321705534679761E-3</c:v>
                </c:pt>
                <c:pt idx="939">
                  <c:v>7.5991469532647616E-3</c:v>
                </c:pt>
                <c:pt idx="940">
                  <c:v>7.5662776819638792E-3</c:v>
                </c:pt>
                <c:pt idx="941">
                  <c:v>7.5335398600730038E-3</c:v>
                </c:pt>
                <c:pt idx="942">
                  <c:v>7.5009136418759878E-3</c:v>
                </c:pt>
                <c:pt idx="943">
                  <c:v>7.4684515931295317E-3</c:v>
                </c:pt>
                <c:pt idx="944">
                  <c:v>7.4361345629208138E-3</c:v>
                </c:pt>
                <c:pt idx="945">
                  <c:v>7.4039410798617585E-3</c:v>
                </c:pt>
                <c:pt idx="946">
                  <c:v>7.3719219380018594E-3</c:v>
                </c:pt>
                <c:pt idx="947">
                  <c:v>7.3400564506502222E-3</c:v>
                </c:pt>
                <c:pt idx="948">
                  <c:v>7.3083218403271573E-3</c:v>
                </c:pt>
                <c:pt idx="949">
                  <c:v>7.2766983478981711E-3</c:v>
                </c:pt>
                <c:pt idx="950">
                  <c:v>7.2451691681602913E-3</c:v>
                </c:pt>
                <c:pt idx="951">
                  <c:v>7.213789479545118E-3</c:v>
                </c:pt>
                <c:pt idx="952">
                  <c:v>7.1826117956766853E-3</c:v>
                </c:pt>
                <c:pt idx="953">
                  <c:v>7.1515422626751649E-3</c:v>
                </c:pt>
                <c:pt idx="954">
                  <c:v>7.1205593419562908E-3</c:v>
                </c:pt>
                <c:pt idx="955">
                  <c:v>7.0897189527457738E-3</c:v>
                </c:pt>
                <c:pt idx="956">
                  <c:v>7.0590051822803594E-3</c:v>
                </c:pt>
                <c:pt idx="957">
                  <c:v>7.0284687840146539E-3</c:v>
                </c:pt>
                <c:pt idx="958">
                  <c:v>6.9980886474663908E-3</c:v>
                </c:pt>
                <c:pt idx="959">
                  <c:v>6.9678416036135444E-3</c:v>
                </c:pt>
                <c:pt idx="960">
                  <c:v>6.9377075583996533E-3</c:v>
                </c:pt>
                <c:pt idx="961">
                  <c:v>6.9076694221487395E-3</c:v>
                </c:pt>
                <c:pt idx="962">
                  <c:v>6.8777821318328778E-3</c:v>
                </c:pt>
                <c:pt idx="963">
                  <c:v>6.8480285516952536E-3</c:v>
                </c:pt>
                <c:pt idx="964">
                  <c:v>6.8183889208946911E-3</c:v>
                </c:pt>
                <c:pt idx="965">
                  <c:v>6.7888460408537295E-3</c:v>
                </c:pt>
                <c:pt idx="966">
                  <c:v>6.7594547240656458E-3</c:v>
                </c:pt>
                <c:pt idx="967">
                  <c:v>6.7301977265017991E-3</c:v>
                </c:pt>
                <c:pt idx="968">
                  <c:v>6.7010551952123871E-3</c:v>
                </c:pt>
                <c:pt idx="969">
                  <c:v>6.6720792978711297E-3</c:v>
                </c:pt>
                <c:pt idx="970">
                  <c:v>6.6432505136292197E-3</c:v>
                </c:pt>
                <c:pt idx="971">
                  <c:v>6.6145470544972549E-3</c:v>
                </c:pt>
                <c:pt idx="972">
                  <c:v>6.5859500011551317E-3</c:v>
                </c:pt>
                <c:pt idx="973">
                  <c:v>6.5574432611792584E-3</c:v>
                </c:pt>
                <c:pt idx="974">
                  <c:v>6.5290131735171496E-3</c:v>
                </c:pt>
                <c:pt idx="975">
                  <c:v>6.5007175877743375E-3</c:v>
                </c:pt>
                <c:pt idx="976">
                  <c:v>6.472611284906859E-3</c:v>
                </c:pt>
                <c:pt idx="977">
                  <c:v>6.4446023354151113E-3</c:v>
                </c:pt>
                <c:pt idx="978">
                  <c:v>6.4166708340038714E-3</c:v>
                </c:pt>
                <c:pt idx="979">
                  <c:v>6.3888740861275471E-3</c:v>
                </c:pt>
                <c:pt idx="980">
                  <c:v>6.3611973555628672E-3</c:v>
                </c:pt>
                <c:pt idx="981">
                  <c:v>6.3336229498899242E-3</c:v>
                </c:pt>
                <c:pt idx="982">
                  <c:v>6.306204873122374E-3</c:v>
                </c:pt>
                <c:pt idx="983">
                  <c:v>6.2789251631909689E-3</c:v>
                </c:pt>
                <c:pt idx="984">
                  <c:v>6.2517633551136542E-3</c:v>
                </c:pt>
                <c:pt idx="985">
                  <c:v>6.224701652453612E-3</c:v>
                </c:pt>
                <c:pt idx="986">
                  <c:v>6.1977249158169882E-3</c:v>
                </c:pt>
                <c:pt idx="987">
                  <c:v>6.1708897374648658E-3</c:v>
                </c:pt>
                <c:pt idx="988">
                  <c:v>6.1441803865425202E-3</c:v>
                </c:pt>
                <c:pt idx="989">
                  <c:v>6.117578294597561E-3</c:v>
                </c:pt>
                <c:pt idx="990">
                  <c:v>6.0911367195183932E-3</c:v>
                </c:pt>
                <c:pt idx="991">
                  <c:v>6.0648370657603399E-3</c:v>
                </c:pt>
                <c:pt idx="992">
                  <c:v>6.038588886227104E-3</c:v>
                </c:pt>
                <c:pt idx="993">
                  <c:v>6.0124481951168698E-3</c:v>
                </c:pt>
                <c:pt idx="994">
                  <c:v>5.9864733978013196E-3</c:v>
                </c:pt>
                <c:pt idx="995">
                  <c:v>5.9605760649597663E-3</c:v>
                </c:pt>
                <c:pt idx="996">
                  <c:v>5.9347392967124737E-3</c:v>
                </c:pt>
                <c:pt idx="997">
                  <c:v>5.9090229521519076E-3</c:v>
                </c:pt>
                <c:pt idx="998">
                  <c:v>5.8834144626474377E-3</c:v>
                </c:pt>
                <c:pt idx="999">
                  <c:v>5.8579674199530285E-3</c:v>
                </c:pt>
                <c:pt idx="1000">
                  <c:v>5.8326631225502227E-3</c:v>
                </c:pt>
                <c:pt idx="1001">
                  <c:v>5.8074110015430497E-3</c:v>
                </c:pt>
                <c:pt idx="1002">
                  <c:v>5.7822669651476878E-3</c:v>
                </c:pt>
                <c:pt idx="1003">
                  <c:v>5.7572893285719453E-3</c:v>
                </c:pt>
                <c:pt idx="1004">
                  <c:v>5.7323895859525244E-3</c:v>
                </c:pt>
                <c:pt idx="1005">
                  <c:v>5.707550772443881E-3</c:v>
                </c:pt>
                <c:pt idx="1006">
                  <c:v>5.682832691999689E-3</c:v>
                </c:pt>
                <c:pt idx="1007">
                  <c:v>5.6582227291911147E-3</c:v>
                </c:pt>
                <c:pt idx="1008">
                  <c:v>5.6337049916084158E-3</c:v>
                </c:pt>
                <c:pt idx="1009">
                  <c:v>5.6093350109973307E-3</c:v>
                </c:pt>
                <c:pt idx="1010">
                  <c:v>5.5850961219274884E-3</c:v>
                </c:pt>
                <c:pt idx="1011">
                  <c:v>5.5609689599188132E-3</c:v>
                </c:pt>
                <c:pt idx="1012">
                  <c:v>5.5369366625683735E-3</c:v>
                </c:pt>
                <c:pt idx="1013">
                  <c:v>5.5129848832289746E-3</c:v>
                </c:pt>
                <c:pt idx="1014">
                  <c:v>5.4891708869930535E-3</c:v>
                </c:pt>
                <c:pt idx="1015">
                  <c:v>5.4654795140609731E-3</c:v>
                </c:pt>
                <c:pt idx="1016">
                  <c:v>5.4418232362100048E-3</c:v>
                </c:pt>
                <c:pt idx="1017">
                  <c:v>5.4182605452189614E-3</c:v>
                </c:pt>
                <c:pt idx="1018">
                  <c:v>5.3948519492863917E-3</c:v>
                </c:pt>
                <c:pt idx="1019">
                  <c:v>5.3715108038346285E-3</c:v>
                </c:pt>
                <c:pt idx="1020">
                  <c:v>5.3482217237567865E-3</c:v>
                </c:pt>
                <c:pt idx="1021">
                  <c:v>5.3250458537851559E-3</c:v>
                </c:pt>
                <c:pt idx="1022">
                  <c:v>5.3019717164558521E-3</c:v>
                </c:pt>
                <c:pt idx="1023">
                  <c:v>5.2789843851891172E-3</c:v>
                </c:pt>
                <c:pt idx="1024">
                  <c:v>5.2561402114637747E-3</c:v>
                </c:pt>
                <c:pt idx="1025">
                  <c:v>5.2334232255851071E-3</c:v>
                </c:pt>
                <c:pt idx="1026">
                  <c:v>5.2108146535678338E-3</c:v>
                </c:pt>
                <c:pt idx="1027">
                  <c:v>5.1882981341822183E-3</c:v>
                </c:pt>
                <c:pt idx="1028">
                  <c:v>5.1658597461440355E-3</c:v>
                </c:pt>
                <c:pt idx="1029">
                  <c:v>5.1434876711213915E-3</c:v>
                </c:pt>
                <c:pt idx="1030">
                  <c:v>5.1212413227001742E-3</c:v>
                </c:pt>
                <c:pt idx="1031">
                  <c:v>5.0991073647958995E-3</c:v>
                </c:pt>
                <c:pt idx="1032">
                  <c:v>5.0770692614975563E-3</c:v>
                </c:pt>
                <c:pt idx="1033">
                  <c:v>5.0551125513382898E-3</c:v>
                </c:pt>
                <c:pt idx="1034">
                  <c:v>5.0332249254469094E-3</c:v>
                </c:pt>
                <c:pt idx="1035">
                  <c:v>5.0114653784479437E-3</c:v>
                </c:pt>
                <c:pt idx="1036">
                  <c:v>4.9898202184552468E-3</c:v>
                </c:pt>
                <c:pt idx="1037">
                  <c:v>4.9682726075592027E-3</c:v>
                </c:pt>
                <c:pt idx="1038">
                  <c:v>4.9468078279748615E-3</c:v>
                </c:pt>
                <c:pt idx="1039">
                  <c:v>4.9254133532850028E-3</c:v>
                </c:pt>
                <c:pt idx="1040">
                  <c:v>4.9040785490308469E-3</c:v>
                </c:pt>
                <c:pt idx="1041">
                  <c:v>4.8827943891478079E-3</c:v>
                </c:pt>
                <c:pt idx="1042">
                  <c:v>4.8616226573298489E-3</c:v>
                </c:pt>
                <c:pt idx="1043">
                  <c:v>4.8405520291022464E-3</c:v>
                </c:pt>
                <c:pt idx="1044">
                  <c:v>4.8195676758777846E-3</c:v>
                </c:pt>
                <c:pt idx="1045">
                  <c:v>4.7987260296986148E-3</c:v>
                </c:pt>
                <c:pt idx="1046">
                  <c:v>4.7779417445891498E-3</c:v>
                </c:pt>
                <c:pt idx="1047">
                  <c:v>4.7572009269302787E-3</c:v>
                </c:pt>
                <c:pt idx="1048">
                  <c:v>4.7365660191858753E-3</c:v>
                </c:pt>
                <c:pt idx="1049">
                  <c:v>4.716026647927799E-3</c:v>
                </c:pt>
                <c:pt idx="1050">
                  <c:v>4.6956382682671206E-3</c:v>
                </c:pt>
                <c:pt idx="1051">
                  <c:v>4.675383760198033E-3</c:v>
                </c:pt>
                <c:pt idx="1052">
                  <c:v>4.6551738971101712E-3</c:v>
                </c:pt>
                <c:pt idx="1053">
                  <c:v>4.6349962820193226E-3</c:v>
                </c:pt>
                <c:pt idx="1054">
                  <c:v>4.6149150195797638E-3</c:v>
                </c:pt>
                <c:pt idx="1055">
                  <c:v>4.5949211791909226E-3</c:v>
                </c:pt>
                <c:pt idx="1056">
                  <c:v>4.5750019987207411E-3</c:v>
                </c:pt>
                <c:pt idx="1057">
                  <c:v>4.5552156669213225E-3</c:v>
                </c:pt>
                <c:pt idx="1058">
                  <c:v>4.5355477734739681E-3</c:v>
                </c:pt>
                <c:pt idx="1059">
                  <c:v>4.5159808678909737E-3</c:v>
                </c:pt>
                <c:pt idx="1060">
                  <c:v>4.4964997122406303E-3</c:v>
                </c:pt>
                <c:pt idx="1061">
                  <c:v>4.4770913386203695E-3</c:v>
                </c:pt>
                <c:pt idx="1062">
                  <c:v>4.4577447378661246E-3</c:v>
                </c:pt>
                <c:pt idx="1063">
                  <c:v>4.4384505658878999E-3</c:v>
                </c:pt>
                <c:pt idx="1064">
                  <c:v>4.4192008920160928E-3</c:v>
                </c:pt>
                <c:pt idx="1065">
                  <c:v>4.4000584296616449E-3</c:v>
                </c:pt>
                <c:pt idx="1066">
                  <c:v>4.3810126434340214E-3</c:v>
                </c:pt>
                <c:pt idx="1067">
                  <c:v>4.3620493744690502E-3</c:v>
                </c:pt>
                <c:pt idx="1068">
                  <c:v>4.3431561787813508E-3</c:v>
                </c:pt>
                <c:pt idx="1069">
                  <c:v>4.3243224598056339E-3</c:v>
                </c:pt>
                <c:pt idx="1070">
                  <c:v>4.3056086654593055E-3</c:v>
                </c:pt>
                <c:pt idx="1071">
                  <c:v>4.2870023373159085E-3</c:v>
                </c:pt>
                <c:pt idx="1072">
                  <c:v>4.2684876843454142E-3</c:v>
                </c:pt>
                <c:pt idx="1073">
                  <c:v>4.2500508772855914E-3</c:v>
                </c:pt>
                <c:pt idx="1074">
                  <c:v>4.2316801438389831E-3</c:v>
                </c:pt>
                <c:pt idx="1075">
                  <c:v>4.2133654895942334E-3</c:v>
                </c:pt>
                <c:pt idx="1076">
                  <c:v>4.1950984317169239E-3</c:v>
                </c:pt>
                <c:pt idx="1077">
                  <c:v>4.1769412149592049E-3</c:v>
                </c:pt>
                <c:pt idx="1078">
                  <c:v>4.1588829061622546E-3</c:v>
                </c:pt>
                <c:pt idx="1079">
                  <c:v>4.1408395644177073E-3</c:v>
                </c:pt>
                <c:pt idx="1080">
                  <c:v>4.1228727261829927E-3</c:v>
                </c:pt>
                <c:pt idx="1081">
                  <c:v>4.105045483780159E-3</c:v>
                </c:pt>
                <c:pt idx="1082">
                  <c:v>4.0872733858660542E-3</c:v>
                </c:pt>
                <c:pt idx="1083">
                  <c:v>4.069542908807287E-3</c:v>
                </c:pt>
                <c:pt idx="1084">
                  <c:v>4.0519167772327573E-3</c:v>
                </c:pt>
                <c:pt idx="1085">
                  <c:v>4.0343848545910796E-3</c:v>
                </c:pt>
                <c:pt idx="1086">
                  <c:v>4.0169333523810986E-3</c:v>
                </c:pt>
                <c:pt idx="1087">
                  <c:v>3.9995501435635726E-3</c:v>
                </c:pt>
                <c:pt idx="1088">
                  <c:v>3.9822249007896342E-3</c:v>
                </c:pt>
                <c:pt idx="1089">
                  <c:v>3.9649488560428948E-3</c:v>
                </c:pt>
                <c:pt idx="1090">
                  <c:v>3.9477840118184102E-3</c:v>
                </c:pt>
                <c:pt idx="1091">
                  <c:v>3.9307192293280349E-3</c:v>
                </c:pt>
                <c:pt idx="1092">
                  <c:v>3.9137398375817473E-3</c:v>
                </c:pt>
                <c:pt idx="1093">
                  <c:v>3.8968329579352257E-3</c:v>
                </c:pt>
                <c:pt idx="1094">
                  <c:v>3.879987624913225E-3</c:v>
                </c:pt>
                <c:pt idx="1095">
                  <c:v>3.8631945288820886E-3</c:v>
                </c:pt>
                <c:pt idx="1096">
                  <c:v>3.8464457682018493E-3</c:v>
                </c:pt>
                <c:pt idx="1097">
                  <c:v>3.8298040809043457E-3</c:v>
                </c:pt>
                <c:pt idx="1098">
                  <c:v>3.8132589524941976E-3</c:v>
                </c:pt>
                <c:pt idx="1099">
                  <c:v>3.7967962418415241E-3</c:v>
                </c:pt>
                <c:pt idx="1100">
                  <c:v>3.780403520012657E-3</c:v>
                </c:pt>
                <c:pt idx="1101">
                  <c:v>3.7640702032172421E-3</c:v>
                </c:pt>
                <c:pt idx="1102">
                  <c:v>3.7477873057707202E-3</c:v>
                </c:pt>
                <c:pt idx="1103">
                  <c:v>3.7315472009798894E-3</c:v>
                </c:pt>
                <c:pt idx="1104">
                  <c:v>3.7153434157888633E-3</c:v>
                </c:pt>
                <c:pt idx="1105">
                  <c:v>3.6992399007354788E-3</c:v>
                </c:pt>
                <c:pt idx="1106">
                  <c:v>3.6832271704212772E-3</c:v>
                </c:pt>
                <c:pt idx="1107">
                  <c:v>3.6672919571465131E-3</c:v>
                </c:pt>
                <c:pt idx="1108">
                  <c:v>3.6514225732876267E-3</c:v>
                </c:pt>
                <c:pt idx="1109">
                  <c:v>3.6356090642297068E-3</c:v>
                </c:pt>
                <c:pt idx="1110">
                  <c:v>3.6199124227354468E-3</c:v>
                </c:pt>
                <c:pt idx="1111">
                  <c:v>3.604251208362867E-3</c:v>
                </c:pt>
                <c:pt idx="1112">
                  <c:v>3.5886148450921555E-3</c:v>
                </c:pt>
                <c:pt idx="1113">
                  <c:v>3.573068591379991E-3</c:v>
                </c:pt>
                <c:pt idx="1114">
                  <c:v>3.5576044638472143E-3</c:v>
                </c:pt>
                <c:pt idx="1115">
                  <c:v>3.5422105016786561E-3</c:v>
                </c:pt>
                <c:pt idx="1116">
                  <c:v>3.5268761290726991E-3</c:v>
                </c:pt>
                <c:pt idx="1117">
                  <c:v>3.5115923352705214E-3</c:v>
                </c:pt>
                <c:pt idx="1118">
                  <c:v>3.4963514696911306E-3</c:v>
                </c:pt>
                <c:pt idx="1119">
                  <c:v>3.481216483235447E-3</c:v>
                </c:pt>
                <c:pt idx="1120">
                  <c:v>3.4661770420599939E-3</c:v>
                </c:pt>
                <c:pt idx="1121">
                  <c:v>3.4511497139144785E-3</c:v>
                </c:pt>
                <c:pt idx="1122">
                  <c:v>3.4361964669717975E-3</c:v>
                </c:pt>
                <c:pt idx="1123">
                  <c:v>3.4213113155213575E-3</c:v>
                </c:pt>
                <c:pt idx="1124">
                  <c:v>3.4064843861815559E-3</c:v>
                </c:pt>
                <c:pt idx="1125">
                  <c:v>3.3917763513410869E-3</c:v>
                </c:pt>
                <c:pt idx="1126">
                  <c:v>3.3771054667909024E-3</c:v>
                </c:pt>
                <c:pt idx="1127">
                  <c:v>3.3624608960872923E-3</c:v>
                </c:pt>
                <c:pt idx="1128">
                  <c:v>3.3479076764429761E-3</c:v>
                </c:pt>
                <c:pt idx="1129">
                  <c:v>3.3334376366839268E-3</c:v>
                </c:pt>
                <c:pt idx="1130">
                  <c:v>3.3190386566056677E-3</c:v>
                </c:pt>
                <c:pt idx="1131">
                  <c:v>3.3047000251272217E-3</c:v>
                </c:pt>
                <c:pt idx="1132">
                  <c:v>3.2904126166735438E-3</c:v>
                </c:pt>
                <c:pt idx="1133">
                  <c:v>3.2761686832151566E-3</c:v>
                </c:pt>
                <c:pt idx="1134">
                  <c:v>3.2619616485006658E-3</c:v>
                </c:pt>
                <c:pt idx="1135">
                  <c:v>3.2478553754648459E-3</c:v>
                </c:pt>
                <c:pt idx="1136">
                  <c:v>3.2338403043561232E-3</c:v>
                </c:pt>
                <c:pt idx="1137">
                  <c:v>3.2198336599241068E-3</c:v>
                </c:pt>
                <c:pt idx="1138">
                  <c:v>3.2058979679602051E-3</c:v>
                </c:pt>
                <c:pt idx="1139">
                  <c:v>3.1920277160237907E-3</c:v>
                </c:pt>
                <c:pt idx="1140">
                  <c:v>3.1782134324137776E-3</c:v>
                </c:pt>
                <c:pt idx="1141">
                  <c:v>3.1644466859945082E-3</c:v>
                </c:pt>
                <c:pt idx="1142">
                  <c:v>3.1507202888828214E-3</c:v>
                </c:pt>
                <c:pt idx="1143">
                  <c:v>3.1370975822941167E-3</c:v>
                </c:pt>
                <c:pt idx="1144">
                  <c:v>3.1235685634623724E-3</c:v>
                </c:pt>
                <c:pt idx="1145">
                  <c:v>3.1101195255626118E-3</c:v>
                </c:pt>
                <c:pt idx="1146">
                  <c:v>3.0966689638247591E-3</c:v>
                </c:pt>
                <c:pt idx="1147">
                  <c:v>3.083211429839534E-3</c:v>
                </c:pt>
                <c:pt idx="1148">
                  <c:v>3.069816958057291E-3</c:v>
                </c:pt>
                <c:pt idx="1149">
                  <c:v>3.0564816533422282E-3</c:v>
                </c:pt>
                <c:pt idx="1150">
                  <c:v>3.0432664719950435E-3</c:v>
                </c:pt>
                <c:pt idx="1151">
                  <c:v>3.0301589632910552E-3</c:v>
                </c:pt>
                <c:pt idx="1152">
                  <c:v>3.0170738636184054E-3</c:v>
                </c:pt>
                <c:pt idx="1153">
                  <c:v>3.0040021395274677E-3</c:v>
                </c:pt>
                <c:pt idx="1154">
                  <c:v>2.9910107504201172E-3</c:v>
                </c:pt>
                <c:pt idx="1155">
                  <c:v>2.9780931886182042E-3</c:v>
                </c:pt>
                <c:pt idx="1156">
                  <c:v>2.9652387484072253E-3</c:v>
                </c:pt>
                <c:pt idx="1157">
                  <c:v>2.9524379194471248E-3</c:v>
                </c:pt>
                <c:pt idx="1158">
                  <c:v>2.939682595290588E-3</c:v>
                </c:pt>
                <c:pt idx="1159">
                  <c:v>2.9269658928782402E-3</c:v>
                </c:pt>
                <c:pt idx="1160">
                  <c:v>2.9142819700887445E-3</c:v>
                </c:pt>
                <c:pt idx="1161">
                  <c:v>2.9016953129382644E-3</c:v>
                </c:pt>
                <c:pt idx="1162">
                  <c:v>2.8891274460613853E-3</c:v>
                </c:pt>
                <c:pt idx="1163">
                  <c:v>2.8765703100197553E-3</c:v>
                </c:pt>
                <c:pt idx="1164">
                  <c:v>2.8640912991807943E-3</c:v>
                </c:pt>
                <c:pt idx="1165">
                  <c:v>2.8516842429863148E-3</c:v>
                </c:pt>
                <c:pt idx="1166">
                  <c:v>2.8393387192247131E-3</c:v>
                </c:pt>
                <c:pt idx="1167">
                  <c:v>2.8270454579600581E-3</c:v>
                </c:pt>
                <c:pt idx="1168">
                  <c:v>2.8147965567666745E-3</c:v>
                </c:pt>
                <c:pt idx="1169">
                  <c:v>2.8025853057439916E-3</c:v>
                </c:pt>
                <c:pt idx="1170">
                  <c:v>2.7904754541807552E-3</c:v>
                </c:pt>
                <c:pt idx="1171">
                  <c:v>2.7784573458526345E-3</c:v>
                </c:pt>
                <c:pt idx="1172">
                  <c:v>2.7664481236280873E-3</c:v>
                </c:pt>
                <c:pt idx="1173">
                  <c:v>2.7544407993586001E-3</c:v>
                </c:pt>
                <c:pt idx="1174">
                  <c:v>2.7425040685956268E-3</c:v>
                </c:pt>
                <c:pt idx="1175">
                  <c:v>2.730632897209906E-3</c:v>
                </c:pt>
                <c:pt idx="1176">
                  <c:v>2.7188178301400774E-3</c:v>
                </c:pt>
                <c:pt idx="1177">
                  <c:v>2.7070504185185444E-3</c:v>
                </c:pt>
                <c:pt idx="1178">
                  <c:v>2.6953234568061453E-3</c:v>
                </c:pt>
                <c:pt idx="1179">
                  <c:v>2.6837002710197056E-3</c:v>
                </c:pt>
                <c:pt idx="1180">
                  <c:v>2.6721014010317934E-3</c:v>
                </c:pt>
                <c:pt idx="1181">
                  <c:v>2.6605179515837712E-3</c:v>
                </c:pt>
                <c:pt idx="1182">
                  <c:v>2.6490166076521262E-3</c:v>
                </c:pt>
                <c:pt idx="1183">
                  <c:v>2.6375905965940836E-3</c:v>
                </c:pt>
                <c:pt idx="1184">
                  <c:v>2.6262289851880878E-3</c:v>
                </c:pt>
                <c:pt idx="1185">
                  <c:v>2.6149220697865585E-3</c:v>
                </c:pt>
                <c:pt idx="1186">
                  <c:v>2.6035921354133295E-3</c:v>
                </c:pt>
                <c:pt idx="1187">
                  <c:v>2.5923064267188898E-3</c:v>
                </c:pt>
                <c:pt idx="1188">
                  <c:v>2.5811329154597109E-3</c:v>
                </c:pt>
                <c:pt idx="1189">
                  <c:v>2.5699912944750843E-3</c:v>
                </c:pt>
                <c:pt idx="1190">
                  <c:v>2.5588715576740592E-3</c:v>
                </c:pt>
                <c:pt idx="1191">
                  <c:v>2.5477699707192689E-3</c:v>
                </c:pt>
                <c:pt idx="1192">
                  <c:v>2.5366837534697238E-3</c:v>
                </c:pt>
                <c:pt idx="1193">
                  <c:v>2.5256800226232529E-3</c:v>
                </c:pt>
                <c:pt idx="1194">
                  <c:v>2.5147519826167974E-3</c:v>
                </c:pt>
                <c:pt idx="1195">
                  <c:v>2.503888648919574E-3</c:v>
                </c:pt>
                <c:pt idx="1196">
                  <c:v>2.4930802717295481E-3</c:v>
                </c:pt>
                <c:pt idx="1197">
                  <c:v>2.4822490966844614E-3</c:v>
                </c:pt>
                <c:pt idx="1198">
                  <c:v>2.4714623349890311E-3</c:v>
                </c:pt>
                <c:pt idx="1199">
                  <c:v>2.4607879300117029E-3</c:v>
                </c:pt>
                <c:pt idx="1200">
                  <c:v>2.4501455504977593E-3</c:v>
                </c:pt>
                <c:pt idx="1201">
                  <c:v>2.4395251699068274E-3</c:v>
                </c:pt>
                <c:pt idx="1202">
                  <c:v>2.4289924809898348E-3</c:v>
                </c:pt>
                <c:pt idx="1203">
                  <c:v>2.4184704218997866E-3</c:v>
                </c:pt>
                <c:pt idx="1204">
                  <c:v>2.407952164754687E-3</c:v>
                </c:pt>
                <c:pt idx="1205">
                  <c:v>2.3975061517925683E-3</c:v>
                </c:pt>
                <c:pt idx="1206">
                  <c:v>2.3871271020323307E-3</c:v>
                </c:pt>
                <c:pt idx="1207">
                  <c:v>2.3768053482944884E-3</c:v>
                </c:pt>
                <c:pt idx="1208">
                  <c:v>2.3665322614662434E-3</c:v>
                </c:pt>
                <c:pt idx="1209">
                  <c:v>2.3563004830106384E-3</c:v>
                </c:pt>
                <c:pt idx="1210">
                  <c:v>2.3461037646441865E-3</c:v>
                </c:pt>
                <c:pt idx="1211">
                  <c:v>2.3359368030014859E-3</c:v>
                </c:pt>
                <c:pt idx="1212">
                  <c:v>2.3257950969149833E-3</c:v>
                </c:pt>
                <c:pt idx="1213">
                  <c:v>2.3157442705318979E-3</c:v>
                </c:pt>
                <c:pt idx="1214">
                  <c:v>2.3057762589036358E-3</c:v>
                </c:pt>
                <c:pt idx="1215">
                  <c:v>2.2958095554706211E-3</c:v>
                </c:pt>
                <c:pt idx="1216">
                  <c:v>2.2858383183613079E-3</c:v>
                </c:pt>
                <c:pt idx="1217">
                  <c:v>2.2759322160118682E-3</c:v>
                </c:pt>
                <c:pt idx="1218">
                  <c:v>2.266087040013718E-3</c:v>
                </c:pt>
                <c:pt idx="1219">
                  <c:v>2.2562940361230579E-3</c:v>
                </c:pt>
                <c:pt idx="1220">
                  <c:v>2.2465453502802137E-3</c:v>
                </c:pt>
                <c:pt idx="1221">
                  <c:v>2.236834281779993E-3</c:v>
                </c:pt>
                <c:pt idx="1222">
                  <c:v>2.2271551406646893E-3</c:v>
                </c:pt>
                <c:pt idx="1223">
                  <c:v>2.2175030974393752E-3</c:v>
                </c:pt>
                <c:pt idx="1224">
                  <c:v>2.2079434975710304E-3</c:v>
                </c:pt>
                <c:pt idx="1225">
                  <c:v>2.1983985951397468E-3</c:v>
                </c:pt>
                <c:pt idx="1226">
                  <c:v>2.1888609498126161E-3</c:v>
                </c:pt>
                <c:pt idx="1227">
                  <c:v>2.1793984814131476E-3</c:v>
                </c:pt>
                <c:pt idx="1228">
                  <c:v>2.1700054653557947E-3</c:v>
                </c:pt>
                <c:pt idx="1229">
                  <c:v>2.1606024134968533E-3</c:v>
                </c:pt>
                <c:pt idx="1230">
                  <c:v>2.1511851996876491E-3</c:v>
                </c:pt>
                <c:pt idx="1231">
                  <c:v>2.1418249487720571E-3</c:v>
                </c:pt>
                <c:pt idx="1232">
                  <c:v>2.1325186884623439E-3</c:v>
                </c:pt>
                <c:pt idx="1233">
                  <c:v>2.1232587136543997E-3</c:v>
                </c:pt>
                <c:pt idx="1234">
                  <c:v>2.114038060729637E-3</c:v>
                </c:pt>
                <c:pt idx="1235">
                  <c:v>2.1048507847307558E-3</c:v>
                </c:pt>
                <c:pt idx="1236">
                  <c:v>2.0957612815737793E-3</c:v>
                </c:pt>
                <c:pt idx="1237">
                  <c:v>2.0867604436359535E-3</c:v>
                </c:pt>
                <c:pt idx="1238">
                  <c:v>2.0777658793852778E-3</c:v>
                </c:pt>
                <c:pt idx="1239">
                  <c:v>2.0687709958421246E-3</c:v>
                </c:pt>
                <c:pt idx="1240">
                  <c:v>2.0598448239513229E-3</c:v>
                </c:pt>
                <c:pt idx="1241">
                  <c:v>2.0509826142434458E-3</c:v>
                </c:pt>
                <c:pt idx="1242">
                  <c:v>2.0421057088132509E-3</c:v>
                </c:pt>
                <c:pt idx="1243">
                  <c:v>2.0332801308231975E-3</c:v>
                </c:pt>
                <c:pt idx="1244">
                  <c:v>2.0245033364040062E-3</c:v>
                </c:pt>
                <c:pt idx="1245">
                  <c:v>2.0157683734021081E-3</c:v>
                </c:pt>
                <c:pt idx="1246">
                  <c:v>2.0070689491100118E-3</c:v>
                </c:pt>
                <c:pt idx="1247">
                  <c:v>1.9983996906022222E-3</c:v>
                </c:pt>
                <c:pt idx="1248">
                  <c:v>1.9897560350666523E-3</c:v>
                </c:pt>
                <c:pt idx="1249">
                  <c:v>1.9811341096729823E-3</c:v>
                </c:pt>
                <c:pt idx="1250">
                  <c:v>1.9725306273993973E-3</c:v>
                </c:pt>
                <c:pt idx="1251">
                  <c:v>1.9639427984360319E-3</c:v>
                </c:pt>
                <c:pt idx="1252">
                  <c:v>1.9554376994196914E-3</c:v>
                </c:pt>
                <c:pt idx="1253">
                  <c:v>1.9470084981797109E-3</c:v>
                </c:pt>
                <c:pt idx="1254">
                  <c:v>1.9385747344575358E-3</c:v>
                </c:pt>
                <c:pt idx="1255">
                  <c:v>1.9301314544132929E-3</c:v>
                </c:pt>
                <c:pt idx="1256">
                  <c:v>1.9217490801861474E-3</c:v>
                </c:pt>
                <c:pt idx="1257">
                  <c:v>1.9134240430611958E-3</c:v>
                </c:pt>
                <c:pt idx="1258">
                  <c:v>1.9051481317245702E-3</c:v>
                </c:pt>
                <c:pt idx="1259">
                  <c:v>1.8969139529199921E-3</c:v>
                </c:pt>
                <c:pt idx="1260">
                  <c:v>1.8887151970418991E-3</c:v>
                </c:pt>
                <c:pt idx="1261">
                  <c:v>1.8805465060723113E-3</c:v>
                </c:pt>
                <c:pt idx="1262">
                  <c:v>1.8724033322449333E-3</c:v>
                </c:pt>
                <c:pt idx="1263">
                  <c:v>1.8642818156951234E-3</c:v>
                </c:pt>
                <c:pt idx="1264">
                  <c:v>1.8561786804215182E-3</c:v>
                </c:pt>
                <c:pt idx="1265">
                  <c:v>1.8481605904134262E-3</c:v>
                </c:pt>
                <c:pt idx="1266">
                  <c:v>1.8402203632721054E-3</c:v>
                </c:pt>
                <c:pt idx="1267">
                  <c:v>1.8322772414883825E-3</c:v>
                </c:pt>
                <c:pt idx="1268">
                  <c:v>1.8243260189355834E-3</c:v>
                </c:pt>
                <c:pt idx="1269">
                  <c:v>1.8164369036283694E-3</c:v>
                </c:pt>
                <c:pt idx="1270">
                  <c:v>1.8086061451169789E-3</c:v>
                </c:pt>
                <c:pt idx="1271">
                  <c:v>1.8007559333985434E-3</c:v>
                </c:pt>
                <c:pt idx="1272">
                  <c:v>1.7929530112794061E-3</c:v>
                </c:pt>
                <c:pt idx="1273">
                  <c:v>1.7851954456767701E-3</c:v>
                </c:pt>
                <c:pt idx="1274">
                  <c:v>1.7774768028325991E-3</c:v>
                </c:pt>
                <c:pt idx="1275">
                  <c:v>1.7697912300194544E-3</c:v>
                </c:pt>
                <c:pt idx="1276">
                  <c:v>1.7621337277380687E-3</c:v>
                </c:pt>
                <c:pt idx="1277">
                  <c:v>1.7545000501160148E-3</c:v>
                </c:pt>
                <c:pt idx="1278">
                  <c:v>1.7468865933205873E-3</c:v>
                </c:pt>
                <c:pt idx="1279">
                  <c:v>1.7393597430819337E-3</c:v>
                </c:pt>
                <c:pt idx="1280">
                  <c:v>1.7318426363873093E-3</c:v>
                </c:pt>
                <c:pt idx="1281">
                  <c:v>1.7243285822575031E-3</c:v>
                </c:pt>
                <c:pt idx="1282">
                  <c:v>1.7168861365182884E-3</c:v>
                </c:pt>
                <c:pt idx="1283">
                  <c:v>1.7095101143810836E-3</c:v>
                </c:pt>
                <c:pt idx="1284">
                  <c:v>1.7021214858464054E-3</c:v>
                </c:pt>
                <c:pt idx="1285">
                  <c:v>1.6947165136083817E-3</c:v>
                </c:pt>
                <c:pt idx="1286">
                  <c:v>1.6873666525351423E-3</c:v>
                </c:pt>
                <c:pt idx="1287">
                  <c:v>1.6800692104418412E-3</c:v>
                </c:pt>
                <c:pt idx="1288">
                  <c:v>1.6728167199573294E-3</c:v>
                </c:pt>
                <c:pt idx="1289">
                  <c:v>1.6656024192351659E-3</c:v>
                </c:pt>
                <c:pt idx="1290">
                  <c:v>1.6584205345690313E-3</c:v>
                </c:pt>
                <c:pt idx="1291">
                  <c:v>1.6512661627770646E-3</c:v>
                </c:pt>
                <c:pt idx="1292">
                  <c:v>1.6441351421280269E-3</c:v>
                </c:pt>
                <c:pt idx="1293">
                  <c:v>1.6370239403985152E-3</c:v>
                </c:pt>
                <c:pt idx="1294">
                  <c:v>1.6299295596675072E-3</c:v>
                </c:pt>
                <c:pt idx="1295">
                  <c:v>1.6228494554962523E-3</c:v>
                </c:pt>
                <c:pt idx="1296">
                  <c:v>1.615781468332099E-3</c:v>
                </c:pt>
                <c:pt idx="1297">
                  <c:v>1.6087932097329136E-3</c:v>
                </c:pt>
                <c:pt idx="1298">
                  <c:v>1.6018783015339514E-3</c:v>
                </c:pt>
                <c:pt idx="1299">
                  <c:v>1.5949566688070915E-3</c:v>
                </c:pt>
                <c:pt idx="1300">
                  <c:v>1.5880236847556435E-3</c:v>
                </c:pt>
                <c:pt idx="1301">
                  <c:v>1.5811500490915688E-3</c:v>
                </c:pt>
                <c:pt idx="1302">
                  <c:v>1.5743324286855063E-3</c:v>
                </c:pt>
                <c:pt idx="1303">
                  <c:v>1.5674933677287592E-3</c:v>
                </c:pt>
                <c:pt idx="1304">
                  <c:v>1.5606999096444368E-3</c:v>
                </c:pt>
                <c:pt idx="1305">
                  <c:v>1.553950376493517E-3</c:v>
                </c:pt>
                <c:pt idx="1306">
                  <c:v>1.54723855106726E-3</c:v>
                </c:pt>
                <c:pt idx="1307">
                  <c:v>1.5405587644310931E-3</c:v>
                </c:pt>
                <c:pt idx="1308">
                  <c:v>1.5339061730770349E-3</c:v>
                </c:pt>
                <c:pt idx="1309">
                  <c:v>1.5272766635278719E-3</c:v>
                </c:pt>
                <c:pt idx="1310">
                  <c:v>1.520666744319203E-3</c:v>
                </c:pt>
                <c:pt idx="1311">
                  <c:v>1.5140734521076134E-3</c:v>
                </c:pt>
                <c:pt idx="1312">
                  <c:v>1.5074942718001959E-3</c:v>
                </c:pt>
                <c:pt idx="1313">
                  <c:v>1.5009965131954918E-3</c:v>
                </c:pt>
                <c:pt idx="1314">
                  <c:v>1.4945040975707885E-3</c:v>
                </c:pt>
                <c:pt idx="1315">
                  <c:v>1.4880109996009089E-3</c:v>
                </c:pt>
                <c:pt idx="1316">
                  <c:v>1.4815863400750935E-3</c:v>
                </c:pt>
                <c:pt idx="1317">
                  <c:v>1.475155969264253E-3</c:v>
                </c:pt>
                <c:pt idx="1318">
                  <c:v>1.4687155311156835E-3</c:v>
                </c:pt>
                <c:pt idx="1319">
                  <c:v>1.4623355658115252E-3</c:v>
                </c:pt>
                <c:pt idx="1320">
                  <c:v>1.4560125729693577E-3</c:v>
                </c:pt>
                <c:pt idx="1321">
                  <c:v>1.4497383966651297E-3</c:v>
                </c:pt>
                <c:pt idx="1322">
                  <c:v>1.4435056904405026E-3</c:v>
                </c:pt>
                <c:pt idx="1323">
                  <c:v>1.4373081843914893E-3</c:v>
                </c:pt>
                <c:pt idx="1324">
                  <c:v>1.4311405541948194E-3</c:v>
                </c:pt>
                <c:pt idx="1325">
                  <c:v>1.4249982806818816E-3</c:v>
                </c:pt>
                <c:pt idx="1326">
                  <c:v>1.4188775282598779E-3</c:v>
                </c:pt>
                <c:pt idx="1327">
                  <c:v>1.4127750415278224E-3</c:v>
                </c:pt>
                <c:pt idx="1328">
                  <c:v>1.4066880575147932E-3</c:v>
                </c:pt>
                <c:pt idx="1329">
                  <c:v>1.400614231192388E-3</c:v>
                </c:pt>
                <c:pt idx="1330">
                  <c:v>1.3945515722543994E-3</c:v>
                </c:pt>
                <c:pt idx="1331">
                  <c:v>1.3884983914594878E-3</c:v>
                </c:pt>
                <c:pt idx="1332">
                  <c:v>1.3824532550904753E-3</c:v>
                </c:pt>
                <c:pt idx="1333">
                  <c:v>1.3764149463022844E-3</c:v>
                </c:pt>
                <c:pt idx="1334">
                  <c:v>1.3703824323166736E-3</c:v>
                </c:pt>
                <c:pt idx="1335">
                  <c:v>1.3644242810236921E-3</c:v>
                </c:pt>
                <c:pt idx="1336">
                  <c:v>1.3585349259306243E-3</c:v>
                </c:pt>
                <c:pt idx="1337">
                  <c:v>1.3526349810032466E-3</c:v>
                </c:pt>
                <c:pt idx="1338">
                  <c:v>1.3467204041328373E-3</c:v>
                </c:pt>
                <c:pt idx="1339">
                  <c:v>1.3408623912761642E-3</c:v>
                </c:pt>
                <c:pt idx="1340">
                  <c:v>1.3350580304838627E-3</c:v>
                </c:pt>
                <c:pt idx="1341">
                  <c:v>1.3292996678616405E-3</c:v>
                </c:pt>
                <c:pt idx="1342">
                  <c:v>1.3235803832543165E-3</c:v>
                </c:pt>
                <c:pt idx="1343">
                  <c:v>1.3178248241490519E-3</c:v>
                </c:pt>
                <c:pt idx="1344">
                  <c:v>1.312102240301604E-3</c:v>
                </c:pt>
                <c:pt idx="1345">
                  <c:v>1.3064128608258527E-3</c:v>
                </c:pt>
                <c:pt idx="1346">
                  <c:v>1.3007520899142283E-3</c:v>
                </c:pt>
                <c:pt idx="1347">
                  <c:v>1.2951156350017273E-3</c:v>
                </c:pt>
                <c:pt idx="1348">
                  <c:v>1.2894998207714434E-3</c:v>
                </c:pt>
                <c:pt idx="1349">
                  <c:v>1.2839015252316412E-3</c:v>
                </c:pt>
                <c:pt idx="1350">
                  <c:v>1.2783180984258689E-3</c:v>
                </c:pt>
                <c:pt idx="1351">
                  <c:v>1.2728167356718648E-3</c:v>
                </c:pt>
                <c:pt idx="1352">
                  <c:v>1.2673212610817431E-3</c:v>
                </c:pt>
                <c:pt idx="1353">
                  <c:v>1.2618255668627467E-3</c:v>
                </c:pt>
                <c:pt idx="1354">
                  <c:v>1.2563987038110343E-3</c:v>
                </c:pt>
                <c:pt idx="1355">
                  <c:v>1.2509664627920164E-3</c:v>
                </c:pt>
                <c:pt idx="1356">
                  <c:v>1.2455244373334679E-3</c:v>
                </c:pt>
                <c:pt idx="1357">
                  <c:v>1.2401431248247475E-3</c:v>
                </c:pt>
                <c:pt idx="1358">
                  <c:v>1.2348189885637636E-3</c:v>
                </c:pt>
                <c:pt idx="1359">
                  <c:v>1.2294743973562201E-3</c:v>
                </c:pt>
                <c:pt idx="1360">
                  <c:v>1.2241068011117722E-3</c:v>
                </c:pt>
                <c:pt idx="1361">
                  <c:v>1.2187886623292693E-3</c:v>
                </c:pt>
                <c:pt idx="1362">
                  <c:v>1.213518144034747E-3</c:v>
                </c:pt>
                <c:pt idx="1363">
                  <c:v>1.2082885047039124E-3</c:v>
                </c:pt>
                <c:pt idx="1364">
                  <c:v>1.2030935985415177E-3</c:v>
                </c:pt>
                <c:pt idx="1365">
                  <c:v>1.1979281747050204E-3</c:v>
                </c:pt>
                <c:pt idx="1366">
                  <c:v>1.1927877737851181E-3</c:v>
                </c:pt>
                <c:pt idx="1367">
                  <c:v>1.187668610695525E-3</c:v>
                </c:pt>
                <c:pt idx="1368">
                  <c:v>1.1825674728843704E-3</c:v>
                </c:pt>
                <c:pt idx="1369">
                  <c:v>1.1774816337468852E-3</c:v>
                </c:pt>
                <c:pt idx="1370">
                  <c:v>1.1724087791197065E-3</c:v>
                </c:pt>
                <c:pt idx="1371">
                  <c:v>1.1673469448928568E-3</c:v>
                </c:pt>
                <c:pt idx="1372">
                  <c:v>1.1622944640586517E-3</c:v>
                </c:pt>
                <c:pt idx="1373">
                  <c:v>1.1572499217703497E-3</c:v>
                </c:pt>
                <c:pt idx="1374">
                  <c:v>1.1522121171989011E-3</c:v>
                </c:pt>
                <c:pt idx="1375">
                  <c:v>1.1471800311593722E-3</c:v>
                </c:pt>
                <c:pt idx="1376">
                  <c:v>1.1421527986344871E-3</c:v>
                </c:pt>
                <c:pt idx="1377">
                  <c:v>1.137199129898802E-3</c:v>
                </c:pt>
                <c:pt idx="1378">
                  <c:v>1.1323135793062267E-3</c:v>
                </c:pt>
                <c:pt idx="1379">
                  <c:v>1.1274168633892167E-3</c:v>
                </c:pt>
                <c:pt idx="1380">
                  <c:v>1.1225050270909139E-3</c:v>
                </c:pt>
                <c:pt idx="1381">
                  <c:v>1.1176493402520144E-3</c:v>
                </c:pt>
                <c:pt idx="1382">
                  <c:v>1.1128469536309837E-3</c:v>
                </c:pt>
                <c:pt idx="1383">
                  <c:v>1.1080208221113295E-3</c:v>
                </c:pt>
                <c:pt idx="1384">
                  <c:v>1.1031688932403255E-3</c:v>
                </c:pt>
                <c:pt idx="1385">
                  <c:v>1.0983640518964501E-3</c:v>
                </c:pt>
                <c:pt idx="1386">
                  <c:v>1.0936048195952736E-3</c:v>
                </c:pt>
                <c:pt idx="1387">
                  <c:v>1.088884759075027E-3</c:v>
                </c:pt>
                <c:pt idx="1388">
                  <c:v>1.0841979827784871E-3</c:v>
                </c:pt>
                <c:pt idx="1389">
                  <c:v>1.079470014594219E-3</c:v>
                </c:pt>
                <c:pt idx="1390">
                  <c:v>1.0747708481100048E-3</c:v>
                </c:pt>
                <c:pt idx="1391">
                  <c:v>1.070101343755547E-3</c:v>
                </c:pt>
                <c:pt idx="1392">
                  <c:v>1.0654574415426647E-3</c:v>
                </c:pt>
                <c:pt idx="1393">
                  <c:v>1.0608353036747262E-3</c:v>
                </c:pt>
                <c:pt idx="1394">
                  <c:v>1.056231640812395E-3</c:v>
                </c:pt>
                <c:pt idx="1395">
                  <c:v>1.0516436585563426E-3</c:v>
                </c:pt>
                <c:pt idx="1396">
                  <c:v>1.0470689849890584E-3</c:v>
                </c:pt>
                <c:pt idx="1397">
                  <c:v>1.0425750514095067E-3</c:v>
                </c:pt>
                <c:pt idx="1398">
                  <c:v>1.0380858822151542E-3</c:v>
                </c:pt>
                <c:pt idx="1399">
                  <c:v>1.0335955396023201E-3</c:v>
                </c:pt>
                <c:pt idx="1400">
                  <c:v>1.0291732186427671E-3</c:v>
                </c:pt>
                <c:pt idx="1401">
                  <c:v>1.0247448326535175E-3</c:v>
                </c:pt>
                <c:pt idx="1402">
                  <c:v>1.0203060790912786E-3</c:v>
                </c:pt>
                <c:pt idx="1403">
                  <c:v>1.0159275435534501E-3</c:v>
                </c:pt>
                <c:pt idx="1404">
                  <c:v>1.0115363197586746E-3</c:v>
                </c:pt>
                <c:pt idx="1405">
                  <c:v>1.0071291070286696E-3</c:v>
                </c:pt>
                <c:pt idx="1406">
                  <c:v>1.0027773412795479E-3</c:v>
                </c:pt>
                <c:pt idx="1407">
                  <c:v>9.9847828236925376E-4</c:v>
                </c:pt>
                <c:pt idx="1408">
                  <c:v>9.9415497517141727E-4</c:v>
                </c:pt>
                <c:pt idx="1409">
                  <c:v>9.8980544339775283E-4</c:v>
                </c:pt>
                <c:pt idx="1410">
                  <c:v>9.8550263655267306E-4</c:v>
                </c:pt>
                <c:pt idx="1411">
                  <c:v>9.8124513100056538E-4</c:v>
                </c:pt>
                <c:pt idx="1412">
                  <c:v>9.7702653603159192E-4</c:v>
                </c:pt>
                <c:pt idx="1413">
                  <c:v>9.7284100359880041E-4</c:v>
                </c:pt>
                <c:pt idx="1414">
                  <c:v>9.6868353556890934E-4</c:v>
                </c:pt>
                <c:pt idx="1415">
                  <c:v>9.6448044257114866E-4</c:v>
                </c:pt>
                <c:pt idx="1416">
                  <c:v>9.6023294408919288E-4</c:v>
                </c:pt>
                <c:pt idx="1417">
                  <c:v>9.5601673668221931E-4</c:v>
                </c:pt>
                <c:pt idx="1418">
                  <c:v>9.5183273107309952E-4</c:v>
                </c:pt>
                <c:pt idx="1419">
                  <c:v>9.4767651803452917E-4</c:v>
                </c:pt>
                <c:pt idx="1420">
                  <c:v>9.4354393129093687E-4</c:v>
                </c:pt>
                <c:pt idx="1421">
                  <c:v>9.3943140008778279E-4</c:v>
                </c:pt>
                <c:pt idx="1422">
                  <c:v>9.353358909642758E-4</c:v>
                </c:pt>
                <c:pt idx="1423">
                  <c:v>9.3125482908565079E-4</c:v>
                </c:pt>
                <c:pt idx="1424">
                  <c:v>9.2725547352662881E-4</c:v>
                </c:pt>
                <c:pt idx="1425">
                  <c:v>9.2333114695632428E-4</c:v>
                </c:pt>
                <c:pt idx="1426">
                  <c:v>9.1940152053390702E-4</c:v>
                </c:pt>
                <c:pt idx="1427">
                  <c:v>9.1546175195818323E-4</c:v>
                </c:pt>
                <c:pt idx="1428">
                  <c:v>9.1151291359067767E-4</c:v>
                </c:pt>
                <c:pt idx="1429">
                  <c:v>9.0755633959422807E-4</c:v>
                </c:pt>
                <c:pt idx="1430">
                  <c:v>9.035931970119551E-4</c:v>
                </c:pt>
                <c:pt idx="1431">
                  <c:v>8.996939236365272E-4</c:v>
                </c:pt>
                <c:pt idx="1432">
                  <c:v>8.9585454025815979E-4</c:v>
                </c:pt>
                <c:pt idx="1433">
                  <c:v>8.9199700804325167E-4</c:v>
                </c:pt>
                <c:pt idx="1434">
                  <c:v>8.8811842830009658E-4</c:v>
                </c:pt>
                <c:pt idx="1435">
                  <c:v>8.8422152299848808E-4</c:v>
                </c:pt>
                <c:pt idx="1436">
                  <c:v>8.8037847082497647E-4</c:v>
                </c:pt>
                <c:pt idx="1437">
                  <c:v>8.7658680458723456E-4</c:v>
                </c:pt>
                <c:pt idx="1438">
                  <c:v>8.72769771572501E-4</c:v>
                </c:pt>
                <c:pt idx="1439">
                  <c:v>8.6899500933917766E-4</c:v>
                </c:pt>
                <c:pt idx="1440">
                  <c:v>8.6526134399809746E-4</c:v>
                </c:pt>
                <c:pt idx="1441">
                  <c:v>8.6149354168301253E-4</c:v>
                </c:pt>
                <c:pt idx="1442">
                  <c:v>8.577605635107069E-4</c:v>
                </c:pt>
                <c:pt idx="1443">
                  <c:v>8.5406236176113054E-4</c:v>
                </c:pt>
                <c:pt idx="1444">
                  <c:v>8.5039410306170043E-4</c:v>
                </c:pt>
                <c:pt idx="1445">
                  <c:v>8.4675129300455852E-4</c:v>
                </c:pt>
                <c:pt idx="1446">
                  <c:v>8.4306064049996434E-4</c:v>
                </c:pt>
                <c:pt idx="1447">
                  <c:v>8.3939314511769674E-4</c:v>
                </c:pt>
                <c:pt idx="1448">
                  <c:v>8.3575052111648266E-4</c:v>
                </c:pt>
                <c:pt idx="1449">
                  <c:v>8.3212943318355535E-4</c:v>
                </c:pt>
                <c:pt idx="1450">
                  <c:v>8.2852665857937452E-4</c:v>
                </c:pt>
                <c:pt idx="1451">
                  <c:v>8.2493942998472676E-4</c:v>
                </c:pt>
                <c:pt idx="1452">
                  <c:v>8.2136539605665655E-4</c:v>
                </c:pt>
                <c:pt idx="1453">
                  <c:v>8.1780256091487961E-4</c:v>
                </c:pt>
                <c:pt idx="1454">
                  <c:v>8.1424923056964103E-4</c:v>
                </c:pt>
                <c:pt idx="1455">
                  <c:v>8.1070396727210721E-4</c:v>
                </c:pt>
                <c:pt idx="1456">
                  <c:v>8.0723499519976254E-4</c:v>
                </c:pt>
                <c:pt idx="1457">
                  <c:v>8.037670116947857E-4</c:v>
                </c:pt>
                <c:pt idx="1458">
                  <c:v>8.002946501048854E-4</c:v>
                </c:pt>
                <c:pt idx="1459">
                  <c:v>7.9681814581323152E-4</c:v>
                </c:pt>
                <c:pt idx="1460">
                  <c:v>7.9333809054114607E-4</c:v>
                </c:pt>
                <c:pt idx="1461">
                  <c:v>7.8992446301654438E-4</c:v>
                </c:pt>
                <c:pt idx="1462">
                  <c:v>7.8650345235280563E-4</c:v>
                </c:pt>
                <c:pt idx="1463">
                  <c:v>7.8307095822994501E-4</c:v>
                </c:pt>
                <c:pt idx="1464">
                  <c:v>7.7969773527282113E-4</c:v>
                </c:pt>
                <c:pt idx="1465">
                  <c:v>7.7638046489068196E-4</c:v>
                </c:pt>
                <c:pt idx="1466">
                  <c:v>7.7304170099043348E-4</c:v>
                </c:pt>
                <c:pt idx="1467">
                  <c:v>7.6967905058202273E-4</c:v>
                </c:pt>
                <c:pt idx="1468">
                  <c:v>7.6636510950058706E-4</c:v>
                </c:pt>
                <c:pt idx="1469">
                  <c:v>7.6309815393930079E-4</c:v>
                </c:pt>
                <c:pt idx="1470">
                  <c:v>7.5980209397820268E-4</c:v>
                </c:pt>
                <c:pt idx="1471">
                  <c:v>7.5647568787282386E-4</c:v>
                </c:pt>
                <c:pt idx="1472">
                  <c:v>7.5319250857760936E-4</c:v>
                </c:pt>
                <c:pt idx="1473">
                  <c:v>7.4995166160187192E-4</c:v>
                </c:pt>
                <c:pt idx="1474">
                  <c:v>7.4674720533940842E-4</c:v>
                </c:pt>
                <c:pt idx="1475">
                  <c:v>7.4350422846849703E-4</c:v>
                </c:pt>
                <c:pt idx="1476">
                  <c:v>7.4022287889849339E-4</c:v>
                </c:pt>
                <c:pt idx="1477">
                  <c:v>7.3697794088690017E-4</c:v>
                </c:pt>
                <c:pt idx="1478">
                  <c:v>7.3376955062401904E-4</c:v>
                </c:pt>
                <c:pt idx="1479">
                  <c:v>7.3059264149131803E-4</c:v>
                </c:pt>
                <c:pt idx="1480">
                  <c:v>7.2744248926108848E-4</c:v>
                </c:pt>
                <c:pt idx="1481">
                  <c:v>7.2431504962549523E-4</c:v>
                </c:pt>
                <c:pt idx="1482">
                  <c:v>7.2120688720281431E-4</c:v>
                </c:pt>
                <c:pt idx="1483">
                  <c:v>7.181150860341805E-4</c:v>
                </c:pt>
                <c:pt idx="1484">
                  <c:v>7.1503717122605262E-4</c:v>
                </c:pt>
                <c:pt idx="1485">
                  <c:v>7.1197104224965911E-4</c:v>
                </c:pt>
                <c:pt idx="1486">
                  <c:v>7.089149163138508E-4</c:v>
                </c:pt>
                <c:pt idx="1487">
                  <c:v>7.0586728030250961E-4</c:v>
                </c:pt>
                <c:pt idx="1488">
                  <c:v>7.0282684998192852E-4</c:v>
                </c:pt>
                <c:pt idx="1489">
                  <c:v>6.9979253537884377E-4</c:v>
                </c:pt>
                <c:pt idx="1490">
                  <c:v>6.9676341139546249E-4</c:v>
                </c:pt>
                <c:pt idx="1491">
                  <c:v>6.937386928694793E-4</c:v>
                </c:pt>
                <c:pt idx="1492">
                  <c:v>6.907177134066457E-4</c:v>
                </c:pt>
                <c:pt idx="1493">
                  <c:v>6.8769990741525671E-4</c:v>
                </c:pt>
                <c:pt idx="1494">
                  <c:v>6.8468479485818271E-4</c:v>
                </c:pt>
                <c:pt idx="1495">
                  <c:v>6.8167196831141978E-4</c:v>
                </c:pt>
                <c:pt idx="1496">
                  <c:v>6.7866108198020062E-4</c:v>
                </c:pt>
                <c:pt idx="1497">
                  <c:v>6.7572128682105823E-4</c:v>
                </c:pt>
                <c:pt idx="1498">
                  <c:v>6.7284751120985132E-4</c:v>
                </c:pt>
                <c:pt idx="1499">
                  <c:v>6.6996078912436496E-4</c:v>
                </c:pt>
                <c:pt idx="1500">
                  <c:v>6.6705743493447709E-4</c:v>
                </c:pt>
                <c:pt idx="1501">
                  <c:v>6.6413950270816514E-4</c:v>
                </c:pt>
                <c:pt idx="1502">
                  <c:v>6.6127860426075445E-4</c:v>
                </c:pt>
                <c:pt idx="1503">
                  <c:v>6.5847179127680958E-4</c:v>
                </c:pt>
                <c:pt idx="1504">
                  <c:v>6.5564190269781677E-4</c:v>
                </c:pt>
                <c:pt idx="1505">
                  <c:v>6.5278678506068923E-4</c:v>
                </c:pt>
                <c:pt idx="1506">
                  <c:v>6.4990979285523215E-4</c:v>
                </c:pt>
                <c:pt idx="1507">
                  <c:v>6.4708364161107602E-4</c:v>
                </c:pt>
                <c:pt idx="1508">
                  <c:v>6.4430631977313384E-4</c:v>
                </c:pt>
                <c:pt idx="1509">
                  <c:v>6.4150146134366612E-4</c:v>
                </c:pt>
                <c:pt idx="1510">
                  <c:v>6.3873703209944908E-4</c:v>
                </c:pt>
                <c:pt idx="1511">
                  <c:v>6.3601213672145375E-4</c:v>
                </c:pt>
                <c:pt idx="1512">
                  <c:v>6.3325177777555732E-4</c:v>
                </c:pt>
                <c:pt idx="1513">
                  <c:v>6.3052511704660206E-4</c:v>
                </c:pt>
                <c:pt idx="1514">
                  <c:v>6.2783227712839124E-4</c:v>
                </c:pt>
                <c:pt idx="1515">
                  <c:v>6.250991247551274E-4</c:v>
                </c:pt>
                <c:pt idx="1516">
                  <c:v>6.2239555517988555E-4</c:v>
                </c:pt>
                <c:pt idx="1517">
                  <c:v>6.1972231351772986E-4</c:v>
                </c:pt>
                <c:pt idx="1518">
                  <c:v>6.1700579485818112E-4</c:v>
                </c:pt>
                <c:pt idx="1519">
                  <c:v>6.1431634288762124E-4</c:v>
                </c:pt>
                <c:pt idx="1520">
                  <c:v>6.1165508332193281E-4</c:v>
                </c:pt>
                <c:pt idx="1521">
                  <c:v>6.0901817872404827E-4</c:v>
                </c:pt>
                <c:pt idx="1522">
                  <c:v>6.0640197997085686E-4</c:v>
                </c:pt>
                <c:pt idx="1523">
                  <c:v>6.0373391339482209E-4</c:v>
                </c:pt>
                <c:pt idx="1524">
                  <c:v>6.0108558746663633E-4</c:v>
                </c:pt>
                <c:pt idx="1525">
                  <c:v>5.984592332401431E-4</c:v>
                </c:pt>
                <c:pt idx="1526">
                  <c:v>5.9585195402440602E-4</c:v>
                </c:pt>
                <c:pt idx="1527">
                  <c:v>5.9326089935325731E-4</c:v>
                </c:pt>
                <c:pt idx="1528">
                  <c:v>5.9068361786869994E-4</c:v>
                </c:pt>
                <c:pt idx="1529">
                  <c:v>5.8811802639496206E-4</c:v>
                </c:pt>
                <c:pt idx="1530">
                  <c:v>5.8556235665443686E-4</c:v>
                </c:pt>
                <c:pt idx="1531">
                  <c:v>5.8301510783155389E-4</c:v>
                </c:pt>
                <c:pt idx="1532">
                  <c:v>5.8047500613113683E-4</c:v>
                </c:pt>
                <c:pt idx="1533">
                  <c:v>5.7801041488372124E-4</c:v>
                </c:pt>
                <c:pt idx="1534">
                  <c:v>5.755461495354652E-4</c:v>
                </c:pt>
                <c:pt idx="1535">
                  <c:v>5.7307694367302205E-4</c:v>
                </c:pt>
                <c:pt idx="1536">
                  <c:v>5.7060311775575462E-4</c:v>
                </c:pt>
                <c:pt idx="1537">
                  <c:v>5.6812533571208123E-4</c:v>
                </c:pt>
                <c:pt idx="1538">
                  <c:v>5.6564419311015647E-4</c:v>
                </c:pt>
                <c:pt idx="1539">
                  <c:v>5.6316019805307074E-4</c:v>
                </c:pt>
                <c:pt idx="1540">
                  <c:v>5.6074322644452095E-4</c:v>
                </c:pt>
                <c:pt idx="1541">
                  <c:v>5.5831937752108909E-4</c:v>
                </c:pt>
                <c:pt idx="1542">
                  <c:v>5.5588447446791394E-4</c:v>
                </c:pt>
                <c:pt idx="1543">
                  <c:v>5.5350920696868231E-4</c:v>
                </c:pt>
                <c:pt idx="1544">
                  <c:v>5.511207568689088E-4</c:v>
                </c:pt>
                <c:pt idx="1545">
                  <c:v>5.4871589826907855E-4</c:v>
                </c:pt>
                <c:pt idx="1546">
                  <c:v>5.4636613055116228E-4</c:v>
                </c:pt>
                <c:pt idx="1547">
                  <c:v>5.4399932299419192E-4</c:v>
                </c:pt>
                <c:pt idx="1548">
                  <c:v>5.4161283316465252E-4</c:v>
                </c:pt>
                <c:pt idx="1549">
                  <c:v>5.3927865565362311E-4</c:v>
                </c:pt>
                <c:pt idx="1550">
                  <c:v>5.3699452448569625E-4</c:v>
                </c:pt>
                <c:pt idx="1551">
                  <c:v>5.3468388697602235E-4</c:v>
                </c:pt>
                <c:pt idx="1552">
                  <c:v>5.3234510840228502E-4</c:v>
                </c:pt>
                <c:pt idx="1553">
                  <c:v>5.3005142816766855E-4</c:v>
                </c:pt>
                <c:pt idx="1554">
                  <c:v>5.278016686836441E-4</c:v>
                </c:pt>
                <c:pt idx="1555">
                  <c:v>5.2552020362451593E-4</c:v>
                </c:pt>
                <c:pt idx="1556">
                  <c:v>5.2320618471423405E-4</c:v>
                </c:pt>
                <c:pt idx="1557">
                  <c:v>5.209335188573616E-4</c:v>
                </c:pt>
                <c:pt idx="1558">
                  <c:v>5.1870159499823188E-4</c:v>
                </c:pt>
                <c:pt idx="1559">
                  <c:v>5.1650471209159553E-4</c:v>
                </c:pt>
                <c:pt idx="1560">
                  <c:v>5.1426816298813006E-4</c:v>
                </c:pt>
                <c:pt idx="1561">
                  <c:v>5.1199226888537313E-4</c:v>
                </c:pt>
                <c:pt idx="1562">
                  <c:v>5.0975196111638062E-4</c:v>
                </c:pt>
                <c:pt idx="1563">
                  <c:v>5.0754750069958597E-4</c:v>
                </c:pt>
                <c:pt idx="1564">
                  <c:v>5.0537392696237561E-4</c:v>
                </c:pt>
                <c:pt idx="1565">
                  <c:v>5.0322660559696424E-4</c:v>
                </c:pt>
                <c:pt idx="1566">
                  <c:v>5.0110156861367849E-4</c:v>
                </c:pt>
                <c:pt idx="1567">
                  <c:v>4.9892600096016035E-4</c:v>
                </c:pt>
                <c:pt idx="1568">
                  <c:v>4.967018641842064E-4</c:v>
                </c:pt>
                <c:pt idx="1569">
                  <c:v>4.9450548466028837E-4</c:v>
                </c:pt>
                <c:pt idx="1570">
                  <c:v>4.923383076571833E-4</c:v>
                </c:pt>
                <c:pt idx="1571">
                  <c:v>4.9019637763514378E-4</c:v>
                </c:pt>
                <c:pt idx="1572">
                  <c:v>4.8807591337873005E-4</c:v>
                </c:pt>
                <c:pt idx="1573">
                  <c:v>4.8597367094722134E-4</c:v>
                </c:pt>
                <c:pt idx="1574">
                  <c:v>4.8388689425791392E-4</c:v>
                </c:pt>
                <c:pt idx="1575">
                  <c:v>4.8181324389645006E-4</c:v>
                </c:pt>
                <c:pt idx="1576">
                  <c:v>4.7975073430240597E-4</c:v>
                </c:pt>
                <c:pt idx="1577">
                  <c:v>4.7769768026081807E-4</c:v>
                </c:pt>
                <c:pt idx="1578">
                  <c:v>4.756526514716928E-4</c:v>
                </c:pt>
                <c:pt idx="1579">
                  <c:v>4.7361443399026638E-4</c:v>
                </c:pt>
                <c:pt idx="1580">
                  <c:v>4.71581997499851E-4</c:v>
                </c:pt>
                <c:pt idx="1581">
                  <c:v>4.6955446753525504E-4</c:v>
                </c:pt>
                <c:pt idx="1582">
                  <c:v>4.6753110190781398E-4</c:v>
                </c:pt>
                <c:pt idx="1583">
                  <c:v>4.6551127069649072E-4</c:v>
                </c:pt>
                <c:pt idx="1584">
                  <c:v>4.6349443926562442E-4</c:v>
                </c:pt>
                <c:pt idx="1585">
                  <c:v>4.6148015385158762E-4</c:v>
                </c:pt>
                <c:pt idx="1586">
                  <c:v>4.5946802932955933E-4</c:v>
                </c:pt>
                <c:pt idx="1587">
                  <c:v>4.5745773883086756E-4</c:v>
                </c:pt>
                <c:pt idx="1588">
                  <c:v>4.5544900493084466E-4</c:v>
                </c:pt>
                <c:pt idx="1589">
                  <c:v>4.5344159216960855E-4</c:v>
                </c:pt>
                <c:pt idx="1590">
                  <c:v>4.5143530070430106E-4</c:v>
                </c:pt>
                <c:pt idx="1591">
                  <c:v>4.4942996092139719E-4</c:v>
                </c:pt>
                <c:pt idx="1592">
                  <c:v>4.474948733085006E-4</c:v>
                </c:pt>
                <c:pt idx="1593">
                  <c:v>4.4562509315364626E-4</c:v>
                </c:pt>
                <c:pt idx="1594">
                  <c:v>4.4374176214932888E-4</c:v>
                </c:pt>
                <c:pt idx="1595">
                  <c:v>4.4184128608661783E-4</c:v>
                </c:pt>
                <c:pt idx="1596">
                  <c:v>4.3992579662579362E-4</c:v>
                </c:pt>
                <c:pt idx="1597">
                  <c:v>4.3799752699300346E-4</c:v>
                </c:pt>
                <c:pt idx="1598">
                  <c:v>4.3605840729725817E-4</c:v>
                </c:pt>
                <c:pt idx="1599">
                  <c:v>4.3417952297155455E-4</c:v>
                </c:pt>
                <c:pt idx="1600">
                  <c:v>4.3235744448066887E-4</c:v>
                </c:pt>
                <c:pt idx="1601">
                  <c:v>4.3051459951870546E-4</c:v>
                </c:pt>
                <c:pt idx="1602">
                  <c:v>4.2864848535208839E-4</c:v>
                </c:pt>
                <c:pt idx="1603">
                  <c:v>4.2676216001383792E-4</c:v>
                </c:pt>
                <c:pt idx="1604">
                  <c:v>4.2485864297453702E-4</c:v>
                </c:pt>
                <c:pt idx="1605">
                  <c:v>4.2300997610033735E-4</c:v>
                </c:pt>
                <c:pt idx="1606">
                  <c:v>4.2121354422013048E-4</c:v>
                </c:pt>
                <c:pt idx="1607">
                  <c:v>4.1939246642010006E-4</c:v>
                </c:pt>
                <c:pt idx="1608">
                  <c:v>4.1754482679230357E-4</c:v>
                </c:pt>
                <c:pt idx="1609">
                  <c:v>4.1574362587476699E-4</c:v>
                </c:pt>
                <c:pt idx="1610">
                  <c:v>4.1398748332843743E-4</c:v>
                </c:pt>
                <c:pt idx="1611">
                  <c:v>4.1220060074489257E-4</c:v>
                </c:pt>
                <c:pt idx="1612">
                  <c:v>4.1038198379536497E-4</c:v>
                </c:pt>
                <c:pt idx="1613">
                  <c:v>4.0860541542451394E-4</c:v>
                </c:pt>
                <c:pt idx="1614">
                  <c:v>4.0687017936758002E-4</c:v>
                </c:pt>
                <c:pt idx="1615">
                  <c:v>4.0510104084034998E-4</c:v>
                </c:pt>
                <c:pt idx="1616">
                  <c:v>4.0329748388147606E-4</c:v>
                </c:pt>
                <c:pt idx="1617">
                  <c:v>4.015336974424672E-4</c:v>
                </c:pt>
                <c:pt idx="1618">
                  <c:v>3.9980930985052381E-4</c:v>
                </c:pt>
                <c:pt idx="1619">
                  <c:v>3.980493787885038E-4</c:v>
                </c:pt>
                <c:pt idx="1620">
                  <c:v>3.9632308096634774E-4</c:v>
                </c:pt>
                <c:pt idx="1621">
                  <c:v>3.9463054903893035E-4</c:v>
                </c:pt>
                <c:pt idx="1622">
                  <c:v>3.9289765806633717E-4</c:v>
                </c:pt>
                <c:pt idx="1623">
                  <c:v>3.9119431035068762E-4</c:v>
                </c:pt>
                <c:pt idx="1624">
                  <c:v>3.8952125698838504E-4</c:v>
                </c:pt>
                <c:pt idx="1625">
                  <c:v>3.8780489814539947E-4</c:v>
                </c:pt>
                <c:pt idx="1626">
                  <c:v>3.8611558181666654E-4</c:v>
                </c:pt>
                <c:pt idx="1627">
                  <c:v>3.8445443737486387E-4</c:v>
                </c:pt>
                <c:pt idx="1628">
                  <c:v>3.8281763048656457E-4</c:v>
                </c:pt>
                <c:pt idx="1629">
                  <c:v>3.8120151466286355E-4</c:v>
                </c:pt>
                <c:pt idx="1630">
                  <c:v>3.7953351847193394E-4</c:v>
                </c:pt>
                <c:pt idx="1631">
                  <c:v>3.778852522820118E-4</c:v>
                </c:pt>
                <c:pt idx="1632">
                  <c:v>3.7625894875742216E-4</c:v>
                </c:pt>
                <c:pt idx="1633">
                  <c:v>3.7465171257411862E-4</c:v>
                </c:pt>
                <c:pt idx="1634">
                  <c:v>3.7306069442609192E-4</c:v>
                </c:pt>
                <c:pt idx="1635">
                  <c:v>3.7141399949552288E-4</c:v>
                </c:pt>
                <c:pt idx="1636">
                  <c:v>3.6978381241763533E-4</c:v>
                </c:pt>
                <c:pt idx="1637">
                  <c:v>3.6817285325699799E-4</c:v>
                </c:pt>
                <c:pt idx="1638">
                  <c:v>3.6657864036292333E-4</c:v>
                </c:pt>
                <c:pt idx="1639">
                  <c:v>3.6499867552820657E-4</c:v>
                </c:pt>
                <c:pt idx="1640">
                  <c:v>3.6343080636909496E-4</c:v>
                </c:pt>
                <c:pt idx="1641">
                  <c:v>3.6187320345956221E-4</c:v>
                </c:pt>
                <c:pt idx="1642">
                  <c:v>3.6032431388812987E-4</c:v>
                </c:pt>
                <c:pt idx="1643">
                  <c:v>3.587828196278758E-4</c:v>
                </c:pt>
                <c:pt idx="1644">
                  <c:v>3.5724760202260347E-4</c:v>
                </c:pt>
                <c:pt idx="1645">
                  <c:v>3.5571771163020775E-4</c:v>
                </c:pt>
                <c:pt idx="1646">
                  <c:v>3.5419234262654045E-4</c:v>
                </c:pt>
                <c:pt idx="1647">
                  <c:v>3.5267081108092819E-4</c:v>
                </c:pt>
                <c:pt idx="1648">
                  <c:v>3.511525365179172E-4</c:v>
                </c:pt>
                <c:pt idx="1649">
                  <c:v>3.4963702626799746E-4</c:v>
                </c:pt>
                <c:pt idx="1650">
                  <c:v>3.4812386218563424E-4</c:v>
                </c:pt>
                <c:pt idx="1651">
                  <c:v>3.4661268937635981E-4</c:v>
                </c:pt>
                <c:pt idx="1652">
                  <c:v>3.4510320662900295E-4</c:v>
                </c:pt>
                <c:pt idx="1653">
                  <c:v>3.4359515829528745E-4</c:v>
                </c:pt>
                <c:pt idx="1654">
                  <c:v>3.4208832739776498E-4</c:v>
                </c:pt>
                <c:pt idx="1655">
                  <c:v>3.4058252978018969E-4</c:v>
                </c:pt>
                <c:pt idx="1656">
                  <c:v>3.3907760914283125E-4</c:v>
                </c:pt>
                <c:pt idx="1657">
                  <c:v>3.3764287727317612E-4</c:v>
                </c:pt>
                <c:pt idx="1658">
                  <c:v>3.3620395460539265E-4</c:v>
                </c:pt>
                <c:pt idx="1659">
                  <c:v>3.3475625794715324E-4</c:v>
                </c:pt>
                <c:pt idx="1660">
                  <c:v>3.3330068763100706E-4</c:v>
                </c:pt>
                <c:pt idx="1661">
                  <c:v>3.3183839974363732E-4</c:v>
                </c:pt>
                <c:pt idx="1662">
                  <c:v>3.3043985200929165E-4</c:v>
                </c:pt>
                <c:pt idx="1663">
                  <c:v>3.2903164008201026E-4</c:v>
                </c:pt>
                <c:pt idx="1664">
                  <c:v>3.2761000868678874E-4</c:v>
                </c:pt>
                <c:pt idx="1665">
                  <c:v>3.2617656085562232E-4</c:v>
                </c:pt>
                <c:pt idx="1666">
                  <c:v>3.2473304908185475E-4</c:v>
                </c:pt>
                <c:pt idx="1667">
                  <c:v>3.2335043728064179E-4</c:v>
                </c:pt>
                <c:pt idx="1668">
                  <c:v>3.2195575072767893E-4</c:v>
                </c:pt>
                <c:pt idx="1669">
                  <c:v>3.2054559878265442E-4</c:v>
                </c:pt>
                <c:pt idx="1670">
                  <c:v>3.1919133839998764E-4</c:v>
                </c:pt>
                <c:pt idx="1671">
                  <c:v>3.1782071776231005E-4</c:v>
                </c:pt>
                <c:pt idx="1672">
                  <c:v>3.1643099163993198E-4</c:v>
                </c:pt>
                <c:pt idx="1673">
                  <c:v>3.150940673758964E-4</c:v>
                </c:pt>
                <c:pt idx="1674">
                  <c:v>3.137381604998024E-4</c:v>
                </c:pt>
                <c:pt idx="1675">
                  <c:v>3.1236092245288694E-4</c:v>
                </c:pt>
                <c:pt idx="1676">
                  <c:v>3.1103459724784809E-4</c:v>
                </c:pt>
                <c:pt idx="1677">
                  <c:v>3.0968768615753292E-4</c:v>
                </c:pt>
                <c:pt idx="1678">
                  <c:v>3.08318083143273E-4</c:v>
                </c:pt>
                <c:pt idx="1679">
                  <c:v>3.0699823805293409E-4</c:v>
                </c:pt>
                <c:pt idx="1680">
                  <c:v>3.0565682685874593E-4</c:v>
                </c:pt>
                <c:pt idx="1681">
                  <c:v>3.0429189179543361E-4</c:v>
                </c:pt>
                <c:pt idx="1682">
                  <c:v>3.0297600855556375E-4</c:v>
                </c:pt>
                <c:pt idx="1683">
                  <c:v>3.0170740436453449E-4</c:v>
                </c:pt>
                <c:pt idx="1684">
                  <c:v>3.004099451339788E-4</c:v>
                </c:pt>
                <c:pt idx="1685">
                  <c:v>2.9908235141880345E-4</c:v>
                </c:pt>
                <c:pt idx="1686">
                  <c:v>2.9779816415819051E-4</c:v>
                </c:pt>
                <c:pt idx="1687">
                  <c:v>2.9648701724311808E-4</c:v>
                </c:pt>
                <c:pt idx="1688">
                  <c:v>2.9514776853469243E-4</c:v>
                </c:pt>
                <c:pt idx="1689">
                  <c:v>2.9385368618901539E-4</c:v>
                </c:pt>
                <c:pt idx="1690">
                  <c:v>2.9260358516654727E-4</c:v>
                </c:pt>
                <c:pt idx="1691">
                  <c:v>2.9139127465573739E-4</c:v>
                </c:pt>
                <c:pt idx="1692">
                  <c:v>2.9014163161252048E-4</c:v>
                </c:pt>
                <c:pt idx="1693">
                  <c:v>2.8885462423277345E-4</c:v>
                </c:pt>
                <c:pt idx="1694">
                  <c:v>2.8760488424351685E-4</c:v>
                </c:pt>
                <c:pt idx="1695">
                  <c:v>2.863924183771103E-4</c:v>
                </c:pt>
                <c:pt idx="1696">
                  <c:v>2.8514260569512123E-4</c:v>
                </c:pt>
                <c:pt idx="1697">
                  <c:v>2.8385545124565972E-4</c:v>
                </c:pt>
                <c:pt idx="1698">
                  <c:v>2.8260558618033844E-4</c:v>
                </c:pt>
                <c:pt idx="1699">
                  <c:v>2.8139301413685646E-4</c:v>
                </c:pt>
                <c:pt idx="1700">
                  <c:v>2.8021255578149478E-4</c:v>
                </c:pt>
                <c:pt idx="1701">
                  <c:v>2.7898994675939012E-4</c:v>
                </c:pt>
                <c:pt idx="1702">
                  <c:v>2.7772588408293266E-4</c:v>
                </c:pt>
                <c:pt idx="1703">
                  <c:v>2.764956180522206E-4</c:v>
                </c:pt>
                <c:pt idx="1704">
                  <c:v>2.7529968040393329E-4</c:v>
                </c:pt>
                <c:pt idx="1705">
                  <c:v>2.7413334023336565E-4</c:v>
                </c:pt>
                <c:pt idx="1706">
                  <c:v>2.7299215824467323E-4</c:v>
                </c:pt>
                <c:pt idx="1707">
                  <c:v>2.7187233196146471E-4</c:v>
                </c:pt>
                <c:pt idx="1708">
                  <c:v>2.7070118680824664E-4</c:v>
                </c:pt>
                <c:pt idx="1709">
                  <c:v>2.6948080356034067E-4</c:v>
                </c:pt>
                <c:pt idx="1710">
                  <c:v>2.6828760978473792E-4</c:v>
                </c:pt>
                <c:pt idx="1711">
                  <c:v>2.6712313663578583E-4</c:v>
                </c:pt>
                <c:pt idx="1712">
                  <c:v>2.6598350146769096E-4</c:v>
                </c:pt>
                <c:pt idx="1713">
                  <c:v>2.6486498493272638E-4</c:v>
                </c:pt>
                <c:pt idx="1714">
                  <c:v>2.6376439559936164E-4</c:v>
                </c:pt>
                <c:pt idx="1715">
                  <c:v>2.6260957750685106E-4</c:v>
                </c:pt>
                <c:pt idx="1716">
                  <c:v>2.6140305159669155E-4</c:v>
                </c:pt>
                <c:pt idx="1717">
                  <c:v>2.6022161902006648E-4</c:v>
                </c:pt>
                <c:pt idx="1718">
                  <c:v>2.5906712800501574E-4</c:v>
                </c:pt>
                <c:pt idx="1719">
                  <c:v>2.579359650171622E-4</c:v>
                </c:pt>
                <c:pt idx="1720">
                  <c:v>2.5682463911285645E-4</c:v>
                </c:pt>
                <c:pt idx="1721">
                  <c:v>2.5573015271493262E-4</c:v>
                </c:pt>
                <c:pt idx="1722">
                  <c:v>2.5464995883800267E-4</c:v>
                </c:pt>
                <c:pt idx="1723">
                  <c:v>2.5358189553572447E-4</c:v>
                </c:pt>
                <c:pt idx="1724">
                  <c:v>2.525241278708753E-4</c:v>
                </c:pt>
                <c:pt idx="1725">
                  <c:v>2.5147509846764661E-4</c:v>
                </c:pt>
                <c:pt idx="1726">
                  <c:v>2.5043348552748296E-4</c:v>
                </c:pt>
                <c:pt idx="1727">
                  <c:v>2.4939816719447583E-4</c:v>
                </c:pt>
                <c:pt idx="1728">
                  <c:v>2.4829874686656316E-4</c:v>
                </c:pt>
                <c:pt idx="1729">
                  <c:v>2.4713923894565868E-4</c:v>
                </c:pt>
                <c:pt idx="1730">
                  <c:v>2.459977121531429E-4</c:v>
                </c:pt>
                <c:pt idx="1731">
                  <c:v>2.4487709054907172E-4</c:v>
                </c:pt>
                <c:pt idx="1732">
                  <c:v>2.4377467369474107E-4</c:v>
                </c:pt>
                <c:pt idx="1733">
                  <c:v>2.4268774562225602E-4</c:v>
                </c:pt>
                <c:pt idx="1734">
                  <c:v>2.4161396650302229E-4</c:v>
                </c:pt>
                <c:pt idx="1735">
                  <c:v>2.4055134760542427E-4</c:v>
                </c:pt>
                <c:pt idx="1736">
                  <c:v>2.3949820079234216E-4</c:v>
                </c:pt>
                <c:pt idx="1737">
                  <c:v>2.3845309326472785E-4</c:v>
                </c:pt>
                <c:pt idx="1738">
                  <c:v>2.374148089552193E-4</c:v>
                </c:pt>
                <c:pt idx="1739">
                  <c:v>2.3638231574549151E-4</c:v>
                </c:pt>
                <c:pt idx="1740">
                  <c:v>2.3535473764127151E-4</c:v>
                </c:pt>
                <c:pt idx="1741">
                  <c:v>2.3433133115608528E-4</c:v>
                </c:pt>
                <c:pt idx="1742">
                  <c:v>2.3331146526737347E-4</c:v>
                </c:pt>
                <c:pt idx="1743">
                  <c:v>2.3229460440463457E-4</c:v>
                </c:pt>
                <c:pt idx="1744">
                  <c:v>2.3128029401075237E-4</c:v>
                </c:pt>
                <c:pt idx="1745">
                  <c:v>2.3026814828745284E-4</c:v>
                </c:pt>
                <c:pt idx="1746">
                  <c:v>2.2925783979452119E-4</c:v>
                </c:pt>
                <c:pt idx="1747">
                  <c:v>2.2824909062216342E-4</c:v>
                </c:pt>
                <c:pt idx="1748">
                  <c:v>2.2724166489877746E-4</c:v>
                </c:pt>
                <c:pt idx="1749">
                  <c:v>2.2623536243203971E-4</c:v>
                </c:pt>
                <c:pt idx="1750">
                  <c:v>2.2529945775628948E-4</c:v>
                </c:pt>
                <c:pt idx="1751">
                  <c:v>2.2442898413211203E-4</c:v>
                </c:pt>
                <c:pt idx="1752">
                  <c:v>2.2354506455652055E-4</c:v>
                </c:pt>
                <c:pt idx="1753">
                  <c:v>2.2264408895314553E-4</c:v>
                </c:pt>
                <c:pt idx="1754">
                  <c:v>2.2172817551498246E-4</c:v>
                </c:pt>
                <c:pt idx="1755">
                  <c:v>2.2079954603802955E-4</c:v>
                </c:pt>
                <c:pt idx="1756">
                  <c:v>2.1986012093018535E-4</c:v>
                </c:pt>
                <c:pt idx="1757">
                  <c:v>2.1891153294628654E-4</c:v>
                </c:pt>
                <c:pt idx="1758">
                  <c:v>2.1795516809374073E-4</c:v>
                </c:pt>
                <c:pt idx="1759">
                  <c:v>2.1699220274372946E-4</c:v>
                </c:pt>
                <c:pt idx="1760">
                  <c:v>2.1602363532445703E-4</c:v>
                </c:pt>
                <c:pt idx="1761">
                  <c:v>2.1505031323637778E-4</c:v>
                </c:pt>
                <c:pt idx="1762">
                  <c:v>2.1407295569742793E-4</c:v>
                </c:pt>
                <c:pt idx="1763">
                  <c:v>2.1309217313258556E-4</c:v>
                </c:pt>
                <c:pt idx="1764">
                  <c:v>2.121779280749509E-4</c:v>
                </c:pt>
                <c:pt idx="1765">
                  <c:v>2.1132583771332349E-4</c:v>
                </c:pt>
                <c:pt idx="1766">
                  <c:v>2.1045752064468922E-4</c:v>
                </c:pt>
                <c:pt idx="1767">
                  <c:v>2.0956978742539239E-4</c:v>
                </c:pt>
                <c:pt idx="1768">
                  <c:v>2.0866511325386605E-4</c:v>
                </c:pt>
                <c:pt idx="1769">
                  <c:v>2.0774602292891641E-4</c:v>
                </c:pt>
                <c:pt idx="1770">
                  <c:v>2.0681469402732906E-4</c:v>
                </c:pt>
                <c:pt idx="1771">
                  <c:v>2.0587297757204386E-4</c:v>
                </c:pt>
                <c:pt idx="1772">
                  <c:v>2.0499188926653496E-4</c:v>
                </c:pt>
                <c:pt idx="1773">
                  <c:v>2.0416794018052189E-4</c:v>
                </c:pt>
                <c:pt idx="1774">
                  <c:v>2.0332350758003575E-4</c:v>
                </c:pt>
                <c:pt idx="1775">
                  <c:v>2.0245604593000164E-4</c:v>
                </c:pt>
                <c:pt idx="1776">
                  <c:v>2.015685769362516E-4</c:v>
                </c:pt>
                <c:pt idx="1777">
                  <c:v>2.006640892372088E-4</c:v>
                </c:pt>
                <c:pt idx="1778">
                  <c:v>1.9974515408627272E-4</c:v>
                </c:pt>
                <c:pt idx="1779">
                  <c:v>1.9888340107769939E-4</c:v>
                </c:pt>
                <c:pt idx="1780">
                  <c:v>1.980758625246353E-4</c:v>
                </c:pt>
                <c:pt idx="1781">
                  <c:v>1.9724535810780909E-4</c:v>
                </c:pt>
                <c:pt idx="1782">
                  <c:v>1.9638971778611916E-4</c:v>
                </c:pt>
                <c:pt idx="1783">
                  <c:v>1.9551228196014719E-4</c:v>
                </c:pt>
                <c:pt idx="1784">
                  <c:v>1.9461630975553743E-4</c:v>
                </c:pt>
                <c:pt idx="1785">
                  <c:v>1.9377404644194132E-4</c:v>
                </c:pt>
                <c:pt idx="1786">
                  <c:v>1.9298304948378589E-4</c:v>
                </c:pt>
                <c:pt idx="1787">
                  <c:v>1.9216658448893031E-4</c:v>
                </c:pt>
                <c:pt idx="1788">
                  <c:v>1.9132285990748675E-4</c:v>
                </c:pt>
                <c:pt idx="1789">
                  <c:v>1.9045553737996037E-4</c:v>
                </c:pt>
                <c:pt idx="1790">
                  <c:v>1.8963759312388102E-4</c:v>
                </c:pt>
                <c:pt idx="1791">
                  <c:v>1.8886723683887979E-4</c:v>
                </c:pt>
                <c:pt idx="1792">
                  <c:v>1.8806829031367856E-4</c:v>
                </c:pt>
                <c:pt idx="1793">
                  <c:v>1.8723943426142474E-4</c:v>
                </c:pt>
                <c:pt idx="1794">
                  <c:v>1.863847311659327E-4</c:v>
                </c:pt>
                <c:pt idx="1795">
                  <c:v>1.8557749745570272E-4</c:v>
                </c:pt>
                <c:pt idx="1796">
                  <c:v>1.8481623157919329E-4</c:v>
                </c:pt>
                <c:pt idx="1797">
                  <c:v>1.8402500039621725E-4</c:v>
                </c:pt>
                <c:pt idx="1798">
                  <c:v>1.8320269262015631E-4</c:v>
                </c:pt>
                <c:pt idx="1799">
                  <c:v>1.823535472717992E-4</c:v>
                </c:pt>
                <c:pt idx="1800">
                  <c:v>1.815510306126482E-4</c:v>
                </c:pt>
                <c:pt idx="1801">
                  <c:v>1.80793768259561E-4</c:v>
                </c:pt>
                <c:pt idx="1802">
                  <c:v>1.8000593500454865E-4</c:v>
                </c:pt>
                <c:pt idx="1803">
                  <c:v>1.7918651116676112E-4</c:v>
                </c:pt>
                <c:pt idx="1804">
                  <c:v>1.7840925796042131E-4</c:v>
                </c:pt>
                <c:pt idx="1805">
                  <c:v>1.7767344065991558E-4</c:v>
                </c:pt>
                <c:pt idx="1806">
                  <c:v>1.7690380881129353E-4</c:v>
                </c:pt>
                <c:pt idx="1807">
                  <c:v>1.7609983315355803E-4</c:v>
                </c:pt>
                <c:pt idx="1808">
                  <c:v>1.7533569135045707E-4</c:v>
                </c:pt>
                <c:pt idx="1809">
                  <c:v>1.7461100214878882E-4</c:v>
                </c:pt>
                <c:pt idx="1810">
                  <c:v>1.7385081510023638E-4</c:v>
                </c:pt>
                <c:pt idx="1811">
                  <c:v>1.7305485556904531E-4</c:v>
                </c:pt>
                <c:pt idx="1812">
                  <c:v>1.7229751732813535E-4</c:v>
                </c:pt>
                <c:pt idx="1813">
                  <c:v>1.7157860254360906E-4</c:v>
                </c:pt>
                <c:pt idx="1814">
                  <c:v>1.7082331644140499E-4</c:v>
                </c:pt>
                <c:pt idx="1815">
                  <c:v>1.7010096095633118E-4</c:v>
                </c:pt>
                <c:pt idx="1816">
                  <c:v>1.694117750259323E-4</c:v>
                </c:pt>
                <c:pt idx="1817">
                  <c:v>1.6868172391604623E-4</c:v>
                </c:pt>
                <c:pt idx="1818">
                  <c:v>1.6791134204507542E-4</c:v>
                </c:pt>
                <c:pt idx="1819">
                  <c:v>1.6717571246443403E-4</c:v>
                </c:pt>
                <c:pt idx="1820">
                  <c:v>1.6647522256792632E-4</c:v>
                </c:pt>
                <c:pt idx="1821">
                  <c:v>1.6573557430178535E-4</c:v>
                </c:pt>
                <c:pt idx="1822">
                  <c:v>1.6502649118582476E-4</c:v>
                </c:pt>
                <c:pt idx="1823">
                  <c:v>1.6434856997141716E-4</c:v>
                </c:pt>
                <c:pt idx="1824">
                  <c:v>1.6362807961326048E-4</c:v>
                </c:pt>
                <c:pt idx="1825">
                  <c:v>1.6293525672544324E-4</c:v>
                </c:pt>
                <c:pt idx="1826">
                  <c:v>1.6227113614636975E-4</c:v>
                </c:pt>
                <c:pt idx="1827">
                  <c:v>1.6156235886361157E-4</c:v>
                </c:pt>
                <c:pt idx="1828">
                  <c:v>1.608794772656926E-4</c:v>
                </c:pt>
                <c:pt idx="1829">
                  <c:v>1.6022379420115802E-4</c:v>
                </c:pt>
                <c:pt idx="1830">
                  <c:v>1.5952217812706293E-4</c:v>
                </c:pt>
                <c:pt idx="1831">
                  <c:v>1.5877593004871903E-4</c:v>
                </c:pt>
                <c:pt idx="1832">
                  <c:v>1.5806078364762519E-4</c:v>
                </c:pt>
                <c:pt idx="1833">
                  <c:v>1.5737767852983697E-4</c:v>
                </c:pt>
                <c:pt idx="1834">
                  <c:v>1.5665278532305961E-4</c:v>
                </c:pt>
                <c:pt idx="1835">
                  <c:v>1.5595622533328939E-4</c:v>
                </c:pt>
                <c:pt idx="1836">
                  <c:v>1.552889329265923E-4</c:v>
                </c:pt>
                <c:pt idx="1837">
                  <c:v>1.5464690804742231E-4</c:v>
                </c:pt>
                <c:pt idx="1838">
                  <c:v>1.5402636353535051E-4</c:v>
                </c:pt>
                <c:pt idx="1839">
                  <c:v>1.5335460856432713E-4</c:v>
                </c:pt>
                <c:pt idx="1840">
                  <c:v>1.527031521685195E-4</c:v>
                </c:pt>
                <c:pt idx="1841">
                  <c:v>1.5207414100651512E-4</c:v>
                </c:pt>
                <c:pt idx="1842">
                  <c:v>1.5139516231380505E-4</c:v>
                </c:pt>
                <c:pt idx="1843">
                  <c:v>1.507375718054544E-4</c:v>
                </c:pt>
                <c:pt idx="1844">
                  <c:v>1.5010335415828111E-4</c:v>
                </c:pt>
                <c:pt idx="1845">
                  <c:v>1.4941995652190739E-4</c:v>
                </c:pt>
                <c:pt idx="1846">
                  <c:v>1.4875861550244518E-4</c:v>
                </c:pt>
                <c:pt idx="1847">
                  <c:v>1.4812121466741866E-4</c:v>
                </c:pt>
                <c:pt idx="1848">
                  <c:v>1.4750455979450908E-4</c:v>
                </c:pt>
                <c:pt idx="1849">
                  <c:v>1.4690554767909309E-4</c:v>
                </c:pt>
                <c:pt idx="1850">
                  <c:v>1.4625206799342058E-4</c:v>
                </c:pt>
                <c:pt idx="1851">
                  <c:v>1.456161224605938E-4</c:v>
                </c:pt>
                <c:pt idx="1852">
                  <c:v>1.4500027590129777E-4</c:v>
                </c:pt>
                <c:pt idx="1853">
                  <c:v>1.4433247045948837E-4</c:v>
                </c:pt>
                <c:pt idx="1854">
                  <c:v>1.4368436307332646E-4</c:v>
                </c:pt>
                <c:pt idx="1855">
                  <c:v>1.430581940779887E-4</c:v>
                </c:pt>
                <c:pt idx="1856">
                  <c:v>1.4245107205358145E-4</c:v>
                </c:pt>
                <c:pt idx="1857">
                  <c:v>1.4186015079444673E-4</c:v>
                </c:pt>
                <c:pt idx="1858">
                  <c:v>1.4121353809665789E-4</c:v>
                </c:pt>
                <c:pt idx="1859">
                  <c:v>1.4058342081256248E-4</c:v>
                </c:pt>
                <c:pt idx="1860">
                  <c:v>1.399725208883022E-4</c:v>
                </c:pt>
                <c:pt idx="1861">
                  <c:v>1.3937835827018379E-4</c:v>
                </c:pt>
                <c:pt idx="1862">
                  <c:v>1.3879843610639552E-4</c:v>
                </c:pt>
                <c:pt idx="1863">
                  <c:v>1.3816115871912306E-4</c:v>
                </c:pt>
                <c:pt idx="1864">
                  <c:v>1.3753896463401344E-4</c:v>
                </c:pt>
                <c:pt idx="1865">
                  <c:v>1.3693478940115771E-4</c:v>
                </c:pt>
                <c:pt idx="1866">
                  <c:v>1.3634633425983501E-4</c:v>
                </c:pt>
                <c:pt idx="1867">
                  <c:v>1.3577125622782558E-4</c:v>
                </c:pt>
                <c:pt idx="1868">
                  <c:v>1.3520753466618105E-4</c:v>
                </c:pt>
                <c:pt idx="1869">
                  <c:v>1.3465345196520911E-4</c:v>
                </c:pt>
                <c:pt idx="1870">
                  <c:v>1.3403810567135533E-4</c:v>
                </c:pt>
                <c:pt idx="1871">
                  <c:v>1.3343452527992674E-4</c:v>
                </c:pt>
                <c:pt idx="1872">
                  <c:v>1.3284614813053794E-4</c:v>
                </c:pt>
                <c:pt idx="1873">
                  <c:v>1.3227110136591224E-4</c:v>
                </c:pt>
                <c:pt idx="1874">
                  <c:v>1.3170740348422284E-4</c:v>
                </c:pt>
                <c:pt idx="1875">
                  <c:v>1.311533406474106E-4</c:v>
                </c:pt>
                <c:pt idx="1876">
                  <c:v>1.3060745563826446E-4</c:v>
                </c:pt>
                <c:pt idx="1877">
                  <c:v>1.3006851145176744E-4</c:v>
                </c:pt>
                <c:pt idx="1878">
                  <c:v>1.2953545818163417E-4</c:v>
                </c:pt>
                <c:pt idx="1879">
                  <c:v>1.2893796029043748E-4</c:v>
                </c:pt>
                <c:pt idx="1880">
                  <c:v>1.2834952845210392E-4</c:v>
                </c:pt>
                <c:pt idx="1881">
                  <c:v>1.2777400840053774E-4</c:v>
                </c:pt>
                <c:pt idx="1882">
                  <c:v>1.2720987389688341E-4</c:v>
                </c:pt>
                <c:pt idx="1883">
                  <c:v>1.2665543762622767E-4</c:v>
                </c:pt>
                <c:pt idx="1884">
                  <c:v>1.2610923543712019E-4</c:v>
                </c:pt>
                <c:pt idx="1885">
                  <c:v>1.255700220299445E-4</c:v>
                </c:pt>
                <c:pt idx="1886">
                  <c:v>1.2503674026140586E-4</c:v>
                </c:pt>
                <c:pt idx="1887">
                  <c:v>1.2450849288006243E-4</c:v>
                </c:pt>
                <c:pt idx="1888">
                  <c:v>1.239845183563587E-4</c:v>
                </c:pt>
                <c:pt idx="1889">
                  <c:v>1.2346417035382889E-4</c:v>
                </c:pt>
                <c:pt idx="1890">
                  <c:v>1.229469003045E-4</c:v>
                </c:pt>
                <c:pt idx="1891">
                  <c:v>1.2243224261989898E-4</c:v>
                </c:pt>
                <c:pt idx="1892">
                  <c:v>1.2191980213903542E-4</c:v>
                </c:pt>
                <c:pt idx="1893">
                  <c:v>1.2140924347521151E-4</c:v>
                </c:pt>
                <c:pt idx="1894">
                  <c:v>1.2090028197423401E-4</c:v>
                </c:pt>
                <c:pt idx="1895">
                  <c:v>1.2039267604024029E-4</c:v>
                </c:pt>
                <c:pt idx="1896">
                  <c:v>1.1988622062255431E-4</c:v>
                </c:pt>
                <c:pt idx="1897">
                  <c:v>1.1938074168764774E-4</c:v>
                </c:pt>
                <c:pt idx="1898">
                  <c:v>1.188760915272223E-4</c:v>
                </c:pt>
                <c:pt idx="1899">
                  <c:v>1.1837214477617699E-4</c:v>
                </c:pt>
                <c:pt idx="1900">
                  <c:v>1.1786879503289178E-4</c:v>
                </c:pt>
                <c:pt idx="1901">
                  <c:v>1.1736595199059227E-4</c:v>
                </c:pt>
                <c:pt idx="1902">
                  <c:v>1.1686353900283617E-4</c:v>
                </c:pt>
                <c:pt idx="1903">
                  <c:v>1.163614910171827E-4</c:v>
                </c:pt>
                <c:pt idx="1904">
                  <c:v>1.1585975282135265E-4</c:v>
                </c:pt>
                <c:pt idx="1905">
                  <c:v>1.1535827755477298E-4</c:v>
                </c:pt>
                <c:pt idx="1906">
                  <c:v>1.1485702544532395E-4</c:v>
                </c:pt>
                <c:pt idx="1907">
                  <c:v>1.1435596273697877E-4</c:v>
                </c:pt>
                <c:pt idx="1908">
                  <c:v>1.1385506077986485E-4</c:v>
                </c:pt>
                <c:pt idx="1909">
                  <c:v>1.1335429525786105E-4</c:v>
                </c:pt>
                <c:pt idx="1910">
                  <c:v>1.1285364553302334E-4</c:v>
                </c:pt>
                <c:pt idx="1911">
                  <c:v>1.1235309408922327E-4</c:v>
                </c:pt>
                <c:pt idx="1912">
                  <c:v>1.1185262605990017E-4</c:v>
                </c:pt>
                <c:pt idx="1913">
                  <c:v>1.113522288273118E-4</c:v>
                </c:pt>
                <c:pt idx="1914">
                  <c:v>1.1085189168237845E-4</c:v>
                </c:pt>
                <c:pt idx="1915">
                  <c:v>1.1035160553587691E-4</c:v>
                </c:pt>
                <c:pt idx="1916">
                  <c:v>1.0985136267350061E-4</c:v>
                </c:pt>
                <c:pt idx="1917">
                  <c:v>1.0935115654786144E-4</c:v>
                </c:pt>
                <c:pt idx="1918">
                  <c:v>1.0885098160193951E-4</c:v>
                </c:pt>
                <c:pt idx="1919">
                  <c:v>1.0835083311931004E-4</c:v>
                </c:pt>
                <c:pt idx="1920">
                  <c:v>1.0785070709700224E-4</c:v>
                </c:pt>
                <c:pt idx="1921">
                  <c:v>1.0742004458198631E-4</c:v>
                </c:pt>
                <c:pt idx="1922">
                  <c:v>1.0698457571539028E-4</c:v>
                </c:pt>
                <c:pt idx="1923">
                  <c:v>1.0653981041695592E-4</c:v>
                </c:pt>
                <c:pt idx="1924">
                  <c:v>1.0608672804666729E-4</c:v>
                </c:pt>
                <c:pt idx="1925">
                  <c:v>1.0562655176446811E-4</c:v>
                </c:pt>
                <c:pt idx="1926">
                  <c:v>1.0516035177757337E-4</c:v>
                </c:pt>
                <c:pt idx="1927">
                  <c:v>1.0468903903160655E-4</c:v>
                </c:pt>
                <c:pt idx="1928">
                  <c:v>1.0421338689208743E-4</c:v>
                </c:pt>
                <c:pt idx="1929">
                  <c:v>1.0373405175849398E-4</c:v>
                </c:pt>
                <c:pt idx="1930">
                  <c:v>1.033210351855354E-4</c:v>
                </c:pt>
                <c:pt idx="1931">
                  <c:v>1.0290054303664901E-4</c:v>
                </c:pt>
                <c:pt idx="1932">
                  <c:v>1.0246848899344E-4</c:v>
                </c:pt>
                <c:pt idx="1933">
                  <c:v>1.0202619510246293E-4</c:v>
                </c:pt>
                <c:pt idx="1934">
                  <c:v>1.0157517537358999E-4</c:v>
                </c:pt>
                <c:pt idx="1935">
                  <c:v>1.0111674686830987E-4</c:v>
                </c:pt>
                <c:pt idx="1936">
                  <c:v>1.0065203004595282E-4</c:v>
                </c:pt>
                <c:pt idx="1937">
                  <c:v>1.0025142053801571E-4</c:v>
                </c:pt>
                <c:pt idx="1938">
                  <c:v>9.9841458691915432E-5</c:v>
                </c:pt>
                <c:pt idx="1939">
                  <c:v>9.9418342078728817E-5</c:v>
                </c:pt>
                <c:pt idx="1940">
                  <c:v>9.8983633691877805E-5</c:v>
                </c:pt>
                <c:pt idx="1941">
                  <c:v>9.8539052041141321E-5</c:v>
                </c:pt>
                <c:pt idx="1942">
                  <c:v>9.8086087754124248E-5</c:v>
                </c:pt>
                <c:pt idx="1943">
                  <c:v>9.7626008601669632E-5</c:v>
                </c:pt>
                <c:pt idx="1944">
                  <c:v>9.7229335243624148E-5</c:v>
                </c:pt>
                <c:pt idx="1945">
                  <c:v>9.6822714143261524E-5</c:v>
                </c:pt>
                <c:pt idx="1946">
                  <c:v>9.6402432935845176E-5</c:v>
                </c:pt>
                <c:pt idx="1947">
                  <c:v>9.5970131055346376E-5</c:v>
                </c:pt>
                <c:pt idx="1948">
                  <c:v>9.5527591889293337E-5</c:v>
                </c:pt>
                <c:pt idx="1949">
                  <c:v>9.5145805573694365E-5</c:v>
                </c:pt>
                <c:pt idx="1950">
                  <c:v>9.475181963875597E-5</c:v>
                </c:pt>
                <c:pt idx="1951">
                  <c:v>9.4342262332333169E-5</c:v>
                </c:pt>
                <c:pt idx="1952">
                  <c:v>9.3919062195456542E-5</c:v>
                </c:pt>
                <c:pt idx="1953">
                  <c:v>9.3484247992130603E-5</c:v>
                </c:pt>
                <c:pt idx="1954">
                  <c:v>9.3109018117995459E-5</c:v>
                </c:pt>
                <c:pt idx="1955">
                  <c:v>9.2720596860335698E-5</c:v>
                </c:pt>
                <c:pt idx="1956">
                  <c:v>9.2315762486838303E-5</c:v>
                </c:pt>
                <c:pt idx="1957">
                  <c:v>9.1896570865505857E-5</c:v>
                </c:pt>
                <c:pt idx="1958">
                  <c:v>9.1465158827132984E-5</c:v>
                </c:pt>
                <c:pt idx="1959">
                  <c:v>9.1092816487357598E-5</c:v>
                </c:pt>
                <c:pt idx="1960">
                  <c:v>9.0706845979408009E-5</c:v>
                </c:pt>
                <c:pt idx="1961">
                  <c:v>9.0304091641428924E-5</c:v>
                </c:pt>
                <c:pt idx="1962">
                  <c:v>8.9956109862201737E-5</c:v>
                </c:pt>
                <c:pt idx="1963">
                  <c:v>8.9590818091114913E-5</c:v>
                </c:pt>
                <c:pt idx="1964">
                  <c:v>8.9205614761025652E-5</c:v>
                </c:pt>
                <c:pt idx="1965">
                  <c:v>8.8803084701847868E-5</c:v>
                </c:pt>
                <c:pt idx="1966">
                  <c:v>8.8385813905808488E-5</c:v>
                </c:pt>
                <c:pt idx="1967">
                  <c:v>8.8025473724707423E-5</c:v>
                </c:pt>
                <c:pt idx="1968">
                  <c:v>8.7649689861487218E-5</c:v>
                </c:pt>
                <c:pt idx="1969">
                  <c:v>8.7255581279109296E-5</c:v>
                </c:pt>
                <c:pt idx="1970">
                  <c:v>8.6914937449899271E-5</c:v>
                </c:pt>
                <c:pt idx="1971">
                  <c:v>8.6555873649281012E-5</c:v>
                </c:pt>
                <c:pt idx="1972">
                  <c:v>8.6175956211837149E-5</c:v>
                </c:pt>
                <c:pt idx="1973">
                  <c:v>8.5777912471481974E-5</c:v>
                </c:pt>
                <c:pt idx="1974">
                  <c:v>8.5364449368484119E-5</c:v>
                </c:pt>
                <c:pt idx="1975">
                  <c:v>8.5007340907377558E-5</c:v>
                </c:pt>
                <c:pt idx="1976">
                  <c:v>8.4634299915996474E-5</c:v>
                </c:pt>
                <c:pt idx="1977">
                  <c:v>8.424251930325453E-5</c:v>
                </c:pt>
                <c:pt idx="1978">
                  <c:v>8.3903851301907981E-5</c:v>
                </c:pt>
                <c:pt idx="1979">
                  <c:v>8.3546464454335265E-5</c:v>
                </c:pt>
                <c:pt idx="1980">
                  <c:v>8.3167970304601327E-5</c:v>
                </c:pt>
                <c:pt idx="1981">
                  <c:v>8.2840579001891367E-5</c:v>
                </c:pt>
                <c:pt idx="1982">
                  <c:v>8.2492763077829178E-5</c:v>
                </c:pt>
                <c:pt idx="1983">
                  <c:v>8.2122392100073924E-5</c:v>
                </c:pt>
                <c:pt idx="1984">
                  <c:v>8.1801895212723583E-5</c:v>
                </c:pt>
                <c:pt idx="1985">
                  <c:v>8.1459930816006365E-5</c:v>
                </c:pt>
                <c:pt idx="1986">
                  <c:v>8.1094526230667772E-5</c:v>
                </c:pt>
                <c:pt idx="1987">
                  <c:v>8.0778244491317604E-5</c:v>
                </c:pt>
                <c:pt idx="1988">
                  <c:v>8.0439857635629242E-5</c:v>
                </c:pt>
                <c:pt idx="1989">
                  <c:v>8.007748943236646E-5</c:v>
                </c:pt>
                <c:pt idx="1990">
                  <c:v>7.9763784774872855E-5</c:v>
                </c:pt>
                <c:pt idx="1991">
                  <c:v>7.9427585177147716E-5</c:v>
                </c:pt>
                <c:pt idx="1992">
                  <c:v>7.9067073374926056E-5</c:v>
                </c:pt>
                <c:pt idx="1993">
                  <c:v>7.8754944308809978E-5</c:v>
                </c:pt>
                <c:pt idx="1994">
                  <c:v>7.8420081969668545E-5</c:v>
                </c:pt>
                <c:pt idx="1995">
                  <c:v>7.8060705144777104E-5</c:v>
                </c:pt>
                <c:pt idx="1996">
                  <c:v>7.7749539372928432E-5</c:v>
                </c:pt>
                <c:pt idx="1997">
                  <c:v>7.7415494614752886E-5</c:v>
                </c:pt>
                <c:pt idx="1998">
                  <c:v>7.7056811698939795E-5</c:v>
                </c:pt>
                <c:pt idx="1999">
                  <c:v>7.6746234871605671E-5</c:v>
                </c:pt>
              </c:numCache>
            </c:numRef>
          </c:yVal>
          <c:smooth val="0"/>
          <c:extLst>
            <c:ext xmlns:c16="http://schemas.microsoft.com/office/drawing/2014/chart" uri="{C3380CC4-5D6E-409C-BE32-E72D297353CC}">
              <c16:uniqueId val="{00000000-F7F4-4807-8C5B-A5F7A87FD60C}"/>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Calcs!$V$1</c:f>
              <c:strCache>
                <c:ptCount val="1"/>
                <c:pt idx="0">
                  <c:v>QgroundInf(942m³)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Calcs!$V$2:$V$2001</c:f>
              <c:numCache>
                <c:formatCode>0.00</c:formatCode>
                <c:ptCount val="2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3.8158394025237662E-4</c:v>
                </c:pt>
                <c:pt idx="327">
                  <c:v>5.4799783187613009E-4</c:v>
                </c:pt>
                <c:pt idx="328">
                  <c:v>6.740555085264356E-4</c:v>
                </c:pt>
                <c:pt idx="329">
                  <c:v>7.7971197227111821E-4</c:v>
                </c:pt>
                <c:pt idx="330">
                  <c:v>8.7243483179289579E-4</c:v>
                </c:pt>
                <c:pt idx="331">
                  <c:v>9.5600396614717125E-4</c:v>
                </c:pt>
                <c:pt idx="332">
                  <c:v>1.0326485881891312E-3</c:v>
                </c:pt>
                <c:pt idx="333">
                  <c:v>1.1038144572659545E-3</c:v>
                </c:pt>
                <c:pt idx="334">
                  <c:v>1.1705019582174243E-3</c:v>
                </c:pt>
                <c:pt idx="335">
                  <c:v>1.2334375063951287E-3</c:v>
                </c:pt>
                <c:pt idx="336">
                  <c:v>1.2931683233412083E-3</c:v>
                </c:pt>
                <c:pt idx="337">
                  <c:v>1.3501187773307681E-3</c:v>
                </c:pt>
                <c:pt idx="338">
                  <c:v>1.4046258168041999E-3</c:v>
                </c:pt>
                <c:pt idx="339">
                  <c:v>1.4569622749428252E-3</c:v>
                </c:pt>
                <c:pt idx="340">
                  <c:v>1.5073527350963839E-3</c:v>
                </c:pt>
                <c:pt idx="341">
                  <c:v>1.55598467786136E-3</c:v>
                </c:pt>
                <c:pt idx="342">
                  <c:v>1.6030165201388049E-3</c:v>
                </c:pt>
                <c:pt idx="343">
                  <c:v>1.6485835441153705E-3</c:v>
                </c:pt>
                <c:pt idx="344">
                  <c:v>1.6928023560884517E-3</c:v>
                </c:pt>
                <c:pt idx="345">
                  <c:v>1.7357745451444366E-3</c:v>
                </c:pt>
                <c:pt idx="346">
                  <c:v>1.77758885022795E-3</c:v>
                </c:pt>
                <c:pt idx="347">
                  <c:v>1.8183232410790878E-3</c:v>
                </c:pt>
                <c:pt idx="348">
                  <c:v>1.8580472704492854E-3</c:v>
                </c:pt>
                <c:pt idx="349">
                  <c:v>1.8968227614415034E-3</c:v>
                </c:pt>
                <c:pt idx="350">
                  <c:v>1.9347049020315601E-3</c:v>
                </c:pt>
                <c:pt idx="351">
                  <c:v>1.9717437533956698E-3</c:v>
                </c:pt>
                <c:pt idx="352">
                  <c:v>2.0079843657725008E-3</c:v>
                </c:pt>
                <c:pt idx="353">
                  <c:v>2.0434676259984976E-3</c:v>
                </c:pt>
                <c:pt idx="354">
                  <c:v>2.0782307600874794E-3</c:v>
                </c:pt>
                <c:pt idx="355">
                  <c:v>2.1123077574993184E-3</c:v>
                </c:pt>
                <c:pt idx="356">
                  <c:v>2.1457299466862059E-3</c:v>
                </c:pt>
                <c:pt idx="357">
                  <c:v>2.1785257733621618E-3</c:v>
                </c:pt>
                <c:pt idx="358">
                  <c:v>2.2107216449864706E-3</c:v>
                </c:pt>
                <c:pt idx="359">
                  <c:v>2.2423421241790651E-3</c:v>
                </c:pt>
                <c:pt idx="360">
                  <c:v>2.273409768335045E-3</c:v>
                </c:pt>
                <c:pt idx="361">
                  <c:v>2.3039455222124607E-3</c:v>
                </c:pt>
                <c:pt idx="362">
                  <c:v>2.33396887339158E-3</c:v>
                </c:pt>
                <c:pt idx="363">
                  <c:v>2.3634979636297407E-3</c:v>
                </c:pt>
                <c:pt idx="364">
                  <c:v>2.3925497227862231E-3</c:v>
                </c:pt>
                <c:pt idx="365">
                  <c:v>2.421140000406454E-3</c:v>
                </c:pt>
                <c:pt idx="366">
                  <c:v>2.4492836470457933E-3</c:v>
                </c:pt>
                <c:pt idx="367">
                  <c:v>2.4769945854837042E-3</c:v>
                </c:pt>
                <c:pt idx="368">
                  <c:v>2.5042858979245717E-3</c:v>
                </c:pt>
                <c:pt idx="369">
                  <c:v>2.5311699047736325E-3</c:v>
                </c:pt>
                <c:pt idx="370">
                  <c:v>2.5576583696777714E-3</c:v>
                </c:pt>
                <c:pt idx="371">
                  <c:v>2.5837622340944061E-3</c:v>
                </c:pt>
                <c:pt idx="372">
                  <c:v>2.6094916962177916E-3</c:v>
                </c:pt>
                <c:pt idx="373">
                  <c:v>2.6348567182255139E-3</c:v>
                </c:pt>
                <c:pt idx="374">
                  <c:v>2.6598665741264034E-3</c:v>
                </c:pt>
                <c:pt idx="375">
                  <c:v>2.6845311346494921E-3</c:v>
                </c:pt>
                <c:pt idx="376">
                  <c:v>2.7088609775080177E-3</c:v>
                </c:pt>
                <c:pt idx="377">
                  <c:v>2.7328647481754645E-3</c:v>
                </c:pt>
                <c:pt idx="378">
                  <c:v>2.7565497699194373E-3</c:v>
                </c:pt>
                <c:pt idx="379">
                  <c:v>2.7799233133708055E-3</c:v>
                </c:pt>
                <c:pt idx="380">
                  <c:v>2.8029922469733196E-3</c:v>
                </c:pt>
                <c:pt idx="381">
                  <c:v>2.8257634504389516E-3</c:v>
                </c:pt>
                <c:pt idx="382">
                  <c:v>2.8482437921393995E-3</c:v>
                </c:pt>
                <c:pt idx="383">
                  <c:v>2.8704398416233351E-3</c:v>
                </c:pt>
                <c:pt idx="384">
                  <c:v>2.8923579956572198E-3</c:v>
                </c:pt>
                <c:pt idx="385">
                  <c:v>2.9140044729311703E-3</c:v>
                </c:pt>
                <c:pt idx="386">
                  <c:v>2.9353854488686185E-3</c:v>
                </c:pt>
                <c:pt idx="387">
                  <c:v>2.9565067881794959E-3</c:v>
                </c:pt>
                <c:pt idx="388">
                  <c:v>2.9773740408849465E-3</c:v>
                </c:pt>
                <c:pt idx="389">
                  <c:v>2.9979927077295487E-3</c:v>
                </c:pt>
                <c:pt idx="390">
                  <c:v>3.0183682491948492E-3</c:v>
                </c:pt>
                <c:pt idx="391">
                  <c:v>3.0385058213384065E-3</c:v>
                </c:pt>
                <c:pt idx="392">
                  <c:v>3.0584102939649393E-3</c:v>
                </c:pt>
                <c:pt idx="393">
                  <c:v>3.0780866504048032E-3</c:v>
                </c:pt>
                <c:pt idx="394">
                  <c:v>3.0975397051378273E-3</c:v>
                </c:pt>
                <c:pt idx="395">
                  <c:v>3.1167738517513645E-3</c:v>
                </c:pt>
                <c:pt idx="396">
                  <c:v>3.1357934713498389E-3</c:v>
                </c:pt>
                <c:pt idx="397">
                  <c:v>3.1546029344878103E-3</c:v>
                </c:pt>
                <c:pt idx="398">
                  <c:v>3.1732062225488505E-3</c:v>
                </c:pt>
                <c:pt idx="399">
                  <c:v>3.19160731793291E-3</c:v>
                </c:pt>
                <c:pt idx="400">
                  <c:v>3.2098102051886625E-3</c:v>
                </c:pt>
                <c:pt idx="401">
                  <c:v>3.2278186232102069E-3</c:v>
                </c:pt>
                <c:pt idx="402">
                  <c:v>3.2456361972325242E-3</c:v>
                </c:pt>
                <c:pt idx="403">
                  <c:v>3.2632664347382223E-3</c:v>
                </c:pt>
                <c:pt idx="404">
                  <c:v>3.2807127305845107E-3</c:v>
                </c:pt>
                <c:pt idx="405">
                  <c:v>3.2979783809297465E-3</c:v>
                </c:pt>
                <c:pt idx="406">
                  <c:v>3.3150665875890436E-3</c:v>
                </c:pt>
                <c:pt idx="407">
                  <c:v>3.3319805821254711E-3</c:v>
                </c:pt>
                <c:pt idx="408">
                  <c:v>3.3487233861425507E-3</c:v>
                </c:pt>
                <c:pt idx="409">
                  <c:v>3.3652978175803712E-3</c:v>
                </c:pt>
                <c:pt idx="410">
                  <c:v>3.3817068450261376E-3</c:v>
                </c:pt>
                <c:pt idx="411">
                  <c:v>3.3979532308743309E-3</c:v>
                </c:pt>
                <c:pt idx="412">
                  <c:v>3.4140396642663088E-3</c:v>
                </c:pt>
                <c:pt idx="413">
                  <c:v>3.4299687561186788E-3</c:v>
                </c:pt>
                <c:pt idx="414">
                  <c:v>3.4457430422414276E-3</c:v>
                </c:pt>
                <c:pt idx="415">
                  <c:v>3.4613649949035764E-3</c:v>
                </c:pt>
                <c:pt idx="416">
                  <c:v>3.4768370253955403E-3</c:v>
                </c:pt>
                <c:pt idx="417">
                  <c:v>3.4921615929384173E-3</c:v>
                </c:pt>
                <c:pt idx="418">
                  <c:v>3.5073409755272296E-3</c:v>
                </c:pt>
                <c:pt idx="419">
                  <c:v>3.5223772833402802E-3</c:v>
                </c:pt>
                <c:pt idx="420">
                  <c:v>3.5372726825875726E-3</c:v>
                </c:pt>
                <c:pt idx="421">
                  <c:v>3.5520293951611481E-3</c:v>
                </c:pt>
                <c:pt idx="422">
                  <c:v>3.5666494734904555E-3</c:v>
                </c:pt>
                <c:pt idx="423">
                  <c:v>3.5811349175244567E-3</c:v>
                </c:pt>
                <c:pt idx="424">
                  <c:v>3.5954876847479728E-3</c:v>
                </c:pt>
                <c:pt idx="425">
                  <c:v>3.6097096915753426E-3</c:v>
                </c:pt>
                <c:pt idx="426">
                  <c:v>3.6238028064211063E-3</c:v>
                </c:pt>
                <c:pt idx="427">
                  <c:v>3.6377689539756905E-3</c:v>
                </c:pt>
                <c:pt idx="428">
                  <c:v>3.6516099109504085E-3</c:v>
                </c:pt>
                <c:pt idx="429">
                  <c:v>3.6653273099055386E-3</c:v>
                </c:pt>
                <c:pt idx="430">
                  <c:v>3.6789228450911306E-3</c:v>
                </c:pt>
                <c:pt idx="431">
                  <c:v>3.6923982797483121E-3</c:v>
                </c:pt>
                <c:pt idx="432">
                  <c:v>3.7057552293859103E-3</c:v>
                </c:pt>
                <c:pt idx="433">
                  <c:v>3.7189952733043467E-3</c:v>
                </c:pt>
                <c:pt idx="434">
                  <c:v>3.7321199559482714E-3</c:v>
                </c:pt>
                <c:pt idx="435">
                  <c:v>3.7451307881630684E-3</c:v>
                </c:pt>
                <c:pt idx="436">
                  <c:v>3.7580292558066206E-3</c:v>
                </c:pt>
                <c:pt idx="437">
                  <c:v>3.7708168054227647E-3</c:v>
                </c:pt>
                <c:pt idx="438">
                  <c:v>3.7834949516921744E-3</c:v>
                </c:pt>
                <c:pt idx="439">
                  <c:v>3.7960649749961398E-3</c:v>
                </c:pt>
                <c:pt idx="440">
                  <c:v>3.8085282349841236E-3</c:v>
                </c:pt>
                <c:pt idx="441">
                  <c:v>3.8208861691388821E-3</c:v>
                </c:pt>
                <c:pt idx="442">
                  <c:v>3.833140082205427E-3</c:v>
                </c:pt>
                <c:pt idx="443">
                  <c:v>3.8452912459871584E-3</c:v>
                </c:pt>
                <c:pt idx="444">
                  <c:v>3.8573409079977654E-3</c:v>
                </c:pt>
                <c:pt idx="445">
                  <c:v>3.8692902926799285E-3</c:v>
                </c:pt>
                <c:pt idx="446">
                  <c:v>3.881140594820017E-3</c:v>
                </c:pt>
                <c:pt idx="447">
                  <c:v>3.8928929878816005E-3</c:v>
                </c:pt>
                <c:pt idx="448">
                  <c:v>3.9045486321431237E-3</c:v>
                </c:pt>
                <c:pt idx="449">
                  <c:v>3.916108667397826E-3</c:v>
                </c:pt>
                <c:pt idx="450">
                  <c:v>3.927574205776877E-3</c:v>
                </c:pt>
                <c:pt idx="451">
                  <c:v>3.9389463328598851E-3</c:v>
                </c:pt>
                <c:pt idx="452">
                  <c:v>3.9502262109905205E-3</c:v>
                </c:pt>
                <c:pt idx="453">
                  <c:v>3.9614148834308449E-3</c:v>
                </c:pt>
                <c:pt idx="454">
                  <c:v>3.972513276513441E-3</c:v>
                </c:pt>
                <c:pt idx="455">
                  <c:v>3.9835224968361917E-3</c:v>
                </c:pt>
                <c:pt idx="456">
                  <c:v>3.994443534311453E-3</c:v>
                </c:pt>
                <c:pt idx="457">
                  <c:v>4.0052773644941924E-3</c:v>
                </c:pt>
                <c:pt idx="458">
                  <c:v>4.0160249417116583E-3</c:v>
                </c:pt>
                <c:pt idx="459">
                  <c:v>4.0266872066507375E-3</c:v>
                </c:pt>
                <c:pt idx="460">
                  <c:v>4.0372650869091387E-3</c:v>
                </c:pt>
                <c:pt idx="461">
                  <c:v>4.0477594901407428E-3</c:v>
                </c:pt>
                <c:pt idx="462">
                  <c:v>4.0581714036867127E-3</c:v>
                </c:pt>
                <c:pt idx="463">
                  <c:v>4.0685015980608096E-3</c:v>
                </c:pt>
                <c:pt idx="464">
                  <c:v>4.0787509329058644E-3</c:v>
                </c:pt>
                <c:pt idx="465">
                  <c:v>4.0889203560701319E-3</c:v>
                </c:pt>
                <c:pt idx="466">
                  <c:v>4.0990106992997823E-3</c:v>
                </c:pt>
                <c:pt idx="467">
                  <c:v>4.1090227776559608E-3</c:v>
                </c:pt>
                <c:pt idx="468">
                  <c:v>4.1189572928414415E-3</c:v>
                </c:pt>
                <c:pt idx="469">
                  <c:v>4.1288150298671713E-3</c:v>
                </c:pt>
                <c:pt idx="470">
                  <c:v>4.1385968633605779E-3</c:v>
                </c:pt>
                <c:pt idx="471">
                  <c:v>4.1483035627699668E-3</c:v>
                </c:pt>
                <c:pt idx="472">
                  <c:v>4.1579358830744094E-3</c:v>
                </c:pt>
                <c:pt idx="473">
                  <c:v>4.1674945650169021E-3</c:v>
                </c:pt>
                <c:pt idx="474">
                  <c:v>4.1769804320389301E-3</c:v>
                </c:pt>
                <c:pt idx="475">
                  <c:v>4.1863941978734472E-3</c:v>
                </c:pt>
                <c:pt idx="476">
                  <c:v>4.195736468261161E-3</c:v>
                </c:pt>
                <c:pt idx="477">
                  <c:v>4.2050079337108146E-3</c:v>
                </c:pt>
                <c:pt idx="478">
                  <c:v>4.2142092735637307E-3</c:v>
                </c:pt>
                <c:pt idx="479">
                  <c:v>4.2233412581907234E-3</c:v>
                </c:pt>
                <c:pt idx="480">
                  <c:v>4.2324045579409794E-3</c:v>
                </c:pt>
                <c:pt idx="481">
                  <c:v>4.2413997304310454E-3</c:v>
                </c:pt>
                <c:pt idx="482">
                  <c:v>4.2503275057645768E-3</c:v>
                </c:pt>
                <c:pt idx="483">
                  <c:v>4.2591885160559867E-3</c:v>
                </c:pt>
                <c:pt idx="484">
                  <c:v>4.2679833908869091E-3</c:v>
                </c:pt>
                <c:pt idx="485">
                  <c:v>4.2767127435746188E-3</c:v>
                </c:pt>
                <c:pt idx="486">
                  <c:v>4.2853771715619703E-3</c:v>
                </c:pt>
                <c:pt idx="487">
                  <c:v>4.2939772707576308E-3</c:v>
                </c:pt>
                <c:pt idx="488">
                  <c:v>4.3025136357284204E-3</c:v>
                </c:pt>
                <c:pt idx="489">
                  <c:v>4.310986945670863E-3</c:v>
                </c:pt>
                <c:pt idx="490">
                  <c:v>4.3193976776990037E-3</c:v>
                </c:pt>
                <c:pt idx="491">
                  <c:v>4.3277463880927831E-3</c:v>
                </c:pt>
                <c:pt idx="492">
                  <c:v>4.336033725520964E-3</c:v>
                </c:pt>
                <c:pt idx="493">
                  <c:v>4.3442602388223542E-3</c:v>
                </c:pt>
                <c:pt idx="494">
                  <c:v>4.3524264634573814E-3</c:v>
                </c:pt>
                <c:pt idx="495">
                  <c:v>4.3605328363921208E-3</c:v>
                </c:pt>
                <c:pt idx="496">
                  <c:v>4.3685798815035161E-3</c:v>
                </c:pt>
                <c:pt idx="497">
                  <c:v>4.3765682087772541E-3</c:v>
                </c:pt>
                <c:pt idx="498">
                  <c:v>4.3844983301714264E-3</c:v>
                </c:pt>
                <c:pt idx="499">
                  <c:v>4.3923707519898814E-3</c:v>
                </c:pt>
                <c:pt idx="500">
                  <c:v>4.4001859685914449E-3</c:v>
                </c:pt>
                <c:pt idx="501">
                  <c:v>4.4079444692766718E-3</c:v>
                </c:pt>
                <c:pt idx="502">
                  <c:v>4.4156467450726994E-3</c:v>
                </c:pt>
                <c:pt idx="503">
                  <c:v>4.4232933664494784E-3</c:v>
                </c:pt>
                <c:pt idx="504">
                  <c:v>4.4308848011772491E-3</c:v>
                </c:pt>
                <c:pt idx="505">
                  <c:v>4.438421422359509E-3</c:v>
                </c:pt>
                <c:pt idx="506">
                  <c:v>4.4459036904144914E-3</c:v>
                </c:pt>
                <c:pt idx="507">
                  <c:v>4.4533320556889326E-3</c:v>
                </c:pt>
                <c:pt idx="508">
                  <c:v>4.4607070489145846E-3</c:v>
                </c:pt>
                <c:pt idx="509">
                  <c:v>4.4680291138574626E-3</c:v>
                </c:pt>
                <c:pt idx="510">
                  <c:v>4.4752986015938329E-3</c:v>
                </c:pt>
                <c:pt idx="511">
                  <c:v>4.482516027101883E-3</c:v>
                </c:pt>
                <c:pt idx="512">
                  <c:v>4.4896818125291522E-3</c:v>
                </c:pt>
                <c:pt idx="513">
                  <c:v>4.4967963841998056E-3</c:v>
                </c:pt>
                <c:pt idx="514">
                  <c:v>4.5038601595059919E-3</c:v>
                </c:pt>
                <c:pt idx="515">
                  <c:v>4.5108735467279532E-3</c:v>
                </c:pt>
                <c:pt idx="516">
                  <c:v>4.5178369457840933E-3</c:v>
                </c:pt>
                <c:pt idx="517">
                  <c:v>4.5247507489470399E-3</c:v>
                </c:pt>
                <c:pt idx="518">
                  <c:v>4.5316153476238292E-3</c:v>
                </c:pt>
                <c:pt idx="519">
                  <c:v>4.538431132421885E-3</c:v>
                </c:pt>
                <c:pt idx="520">
                  <c:v>4.5451985811696951E-3</c:v>
                </c:pt>
                <c:pt idx="521">
                  <c:v>4.5519179868856903E-3</c:v>
                </c:pt>
                <c:pt idx="522">
                  <c:v>4.5585897237421713E-3</c:v>
                </c:pt>
                <c:pt idx="523">
                  <c:v>4.5652142531385272E-3</c:v>
                </c:pt>
                <c:pt idx="524">
                  <c:v>4.5717919412403361E-3</c:v>
                </c:pt>
                <c:pt idx="525">
                  <c:v>4.5783230597205397E-3</c:v>
                </c:pt>
                <c:pt idx="526">
                  <c:v>4.5848079682994777E-3</c:v>
                </c:pt>
                <c:pt idx="527">
                  <c:v>4.5912471080619402E-3</c:v>
                </c:pt>
                <c:pt idx="528">
                  <c:v>4.5976408260390402E-3</c:v>
                </c:pt>
                <c:pt idx="529">
                  <c:v>4.6039894696236388E-3</c:v>
                </c:pt>
                <c:pt idx="530">
                  <c:v>4.6102933804948835E-3</c:v>
                </c:pt>
                <c:pt idx="531">
                  <c:v>4.6165528945948464E-3</c:v>
                </c:pt>
                <c:pt idx="532">
                  <c:v>4.6227683485819716E-3</c:v>
                </c:pt>
                <c:pt idx="533">
                  <c:v>4.6289400737358306E-3</c:v>
                </c:pt>
                <c:pt idx="534">
                  <c:v>4.6350683959075186E-3</c:v>
                </c:pt>
                <c:pt idx="535">
                  <c:v>4.6411536419234938E-3</c:v>
                </c:pt>
                <c:pt idx="536">
                  <c:v>4.6471961334926303E-3</c:v>
                </c:pt>
                <c:pt idx="537">
                  <c:v>4.6531961811418724E-3</c:v>
                </c:pt>
                <c:pt idx="538">
                  <c:v>4.6591540970232223E-3</c:v>
                </c:pt>
                <c:pt idx="539">
                  <c:v>4.665070281343428E-3</c:v>
                </c:pt>
                <c:pt idx="540">
                  <c:v>4.6709450371723582E-3</c:v>
                </c:pt>
                <c:pt idx="541">
                  <c:v>4.6767785772674373E-3</c:v>
                </c:pt>
                <c:pt idx="542">
                  <c:v>4.6825712029552567E-3</c:v>
                </c:pt>
                <c:pt idx="543">
                  <c:v>4.6883233033744613E-3</c:v>
                </c:pt>
                <c:pt idx="544">
                  <c:v>4.6940351711705457E-3</c:v>
                </c:pt>
                <c:pt idx="545">
                  <c:v>4.6997070033241951E-3</c:v>
                </c:pt>
                <c:pt idx="546">
                  <c:v>4.7053391709344231E-3</c:v>
                </c:pt>
                <c:pt idx="547">
                  <c:v>4.7109319565043252E-3</c:v>
                </c:pt>
                <c:pt idx="548">
                  <c:v>4.7164856393581891E-3</c:v>
                </c:pt>
                <c:pt idx="549">
                  <c:v>4.722000501689463E-3</c:v>
                </c:pt>
                <c:pt idx="550">
                  <c:v>4.7274768223547637E-3</c:v>
                </c:pt>
                <c:pt idx="551">
                  <c:v>4.7329148707309678E-3</c:v>
                </c:pt>
                <c:pt idx="552">
                  <c:v>4.7383149132521627E-3</c:v>
                </c:pt>
                <c:pt idx="553">
                  <c:v>4.7436772198778893E-3</c:v>
                </c:pt>
                <c:pt idx="554">
                  <c:v>4.7490020578793233E-3</c:v>
                </c:pt>
                <c:pt idx="555">
                  <c:v>4.7542897701681333E-3</c:v>
                </c:pt>
                <c:pt idx="556">
                  <c:v>4.7595405279605794E-3</c:v>
                </c:pt>
                <c:pt idx="557">
                  <c:v>4.7647545852719389E-3</c:v>
                </c:pt>
                <c:pt idx="558">
                  <c:v>4.7699322785103035E-3</c:v>
                </c:pt>
                <c:pt idx="559">
                  <c:v>4.7750737735314302E-3</c:v>
                </c:pt>
                <c:pt idx="560">
                  <c:v>4.780179312944304E-3</c:v>
                </c:pt>
                <c:pt idx="561">
                  <c:v>4.7852492277810103E-3</c:v>
                </c:pt>
                <c:pt idx="562">
                  <c:v>4.790283769202962E-3</c:v>
                </c:pt>
                <c:pt idx="563">
                  <c:v>4.7952831802360102E-3</c:v>
                </c:pt>
                <c:pt idx="564">
                  <c:v>4.8002476121181978E-3</c:v>
                </c:pt>
                <c:pt idx="565">
                  <c:v>4.8051772929274799E-3</c:v>
                </c:pt>
                <c:pt idx="566">
                  <c:v>4.8100725338130184E-3</c:v>
                </c:pt>
                <c:pt idx="567">
                  <c:v>4.8149335677315159E-3</c:v>
                </c:pt>
                <c:pt idx="568">
                  <c:v>4.8197606326442505E-3</c:v>
                </c:pt>
                <c:pt idx="569">
                  <c:v>4.8245539647574134E-3</c:v>
                </c:pt>
                <c:pt idx="570">
                  <c:v>4.8293137865285307E-3</c:v>
                </c:pt>
                <c:pt idx="571">
                  <c:v>4.8340403133601377E-3</c:v>
                </c:pt>
                <c:pt idx="572">
                  <c:v>4.8387337664051542E-3</c:v>
                </c:pt>
                <c:pt idx="573">
                  <c:v>4.8433943666563156E-3</c:v>
                </c:pt>
                <c:pt idx="574">
                  <c:v>4.8480223286017053E-3</c:v>
                </c:pt>
                <c:pt idx="575">
                  <c:v>4.8526178605176112E-3</c:v>
                </c:pt>
                <c:pt idx="576">
                  <c:v>4.8571812536653443E-3</c:v>
                </c:pt>
                <c:pt idx="577">
                  <c:v>4.8617127225310079E-3</c:v>
                </c:pt>
                <c:pt idx="578">
                  <c:v>4.8662123988220361E-3</c:v>
                </c:pt>
                <c:pt idx="579">
                  <c:v>4.8706804905346247E-3</c:v>
                </c:pt>
                <c:pt idx="580">
                  <c:v>4.8751171994486885E-3</c:v>
                </c:pt>
                <c:pt idx="581">
                  <c:v>4.8795228099319798E-3</c:v>
                </c:pt>
                <c:pt idx="582">
                  <c:v>4.8838975242201325E-3</c:v>
                </c:pt>
                <c:pt idx="583">
                  <c:v>4.8882414568577545E-3</c:v>
                </c:pt>
                <c:pt idx="584">
                  <c:v>4.8925548873964423E-3</c:v>
                </c:pt>
                <c:pt idx="585">
                  <c:v>4.8968380136338507E-3</c:v>
                </c:pt>
                <c:pt idx="586">
                  <c:v>4.9010909460283558E-3</c:v>
                </c:pt>
                <c:pt idx="587">
                  <c:v>4.905313954037465E-3</c:v>
                </c:pt>
                <c:pt idx="588">
                  <c:v>4.9095072260945897E-3</c:v>
                </c:pt>
                <c:pt idx="589">
                  <c:v>4.9136709575439662E-3</c:v>
                </c:pt>
                <c:pt idx="590">
                  <c:v>4.9178053385493629E-3</c:v>
                </c:pt>
                <c:pt idx="591">
                  <c:v>4.9219105481681236E-3</c:v>
                </c:pt>
                <c:pt idx="592">
                  <c:v>4.9259867667005982E-3</c:v>
                </c:pt>
                <c:pt idx="593">
                  <c:v>4.9300341762207522E-3</c:v>
                </c:pt>
                <c:pt idx="594">
                  <c:v>4.9340529602081478E-3</c:v>
                </c:pt>
                <c:pt idx="595">
                  <c:v>4.9380433031769796E-3</c:v>
                </c:pt>
                <c:pt idx="596">
                  <c:v>4.9420053847089862E-3</c:v>
                </c:pt>
                <c:pt idx="597">
                  <c:v>4.9459393795943055E-3</c:v>
                </c:pt>
                <c:pt idx="598">
                  <c:v>4.9498455395798171E-3</c:v>
                </c:pt>
                <c:pt idx="599">
                  <c:v>4.9537239557969149E-3</c:v>
                </c:pt>
                <c:pt idx="600">
                  <c:v>4.9575748026158186E-3</c:v>
                </c:pt>
                <c:pt idx="601">
                  <c:v>4.9613983312982298E-3</c:v>
                </c:pt>
                <c:pt idx="602">
                  <c:v>4.9651946268985921E-3</c:v>
                </c:pt>
                <c:pt idx="603">
                  <c:v>4.968963851969487E-3</c:v>
                </c:pt>
                <c:pt idx="604">
                  <c:v>4.9727062522907858E-3</c:v>
                </c:pt>
                <c:pt idx="605">
                  <c:v>4.9764219949948096E-3</c:v>
                </c:pt>
                <c:pt idx="606">
                  <c:v>4.9801112434966566E-3</c:v>
                </c:pt>
                <c:pt idx="607">
                  <c:v>4.9837740768494841E-3</c:v>
                </c:pt>
                <c:pt idx="608">
                  <c:v>4.9874106516059127E-3</c:v>
                </c:pt>
                <c:pt idx="609">
                  <c:v>4.9910212019071204E-3</c:v>
                </c:pt>
                <c:pt idx="610">
                  <c:v>4.9946058841690419E-3</c:v>
                </c:pt>
                <c:pt idx="611">
                  <c:v>4.9981648576491551E-3</c:v>
                </c:pt>
                <c:pt idx="612">
                  <c:v>5.0016982783481542E-3</c:v>
                </c:pt>
                <c:pt idx="613">
                  <c:v>5.005206298935392E-3</c:v>
                </c:pt>
                <c:pt idx="614">
                  <c:v>5.0086890691028512E-3</c:v>
                </c:pt>
                <c:pt idx="615">
                  <c:v>5.0121467414768724E-3</c:v>
                </c:pt>
                <c:pt idx="616">
                  <c:v>5.015579465930879E-3</c:v>
                </c:pt>
                <c:pt idx="617">
                  <c:v>5.0189873839252396E-3</c:v>
                </c:pt>
                <c:pt idx="618">
                  <c:v>5.0223706403084026E-3</c:v>
                </c:pt>
                <c:pt idx="619">
                  <c:v>5.0257293835606386E-3</c:v>
                </c:pt>
                <c:pt idx="620">
                  <c:v>5.0290637596378989E-3</c:v>
                </c:pt>
                <c:pt idx="621">
                  <c:v>5.032373917351415E-3</c:v>
                </c:pt>
                <c:pt idx="622">
                  <c:v>5.0356600082340584E-3</c:v>
                </c:pt>
                <c:pt idx="623">
                  <c:v>5.0389221749677724E-3</c:v>
                </c:pt>
                <c:pt idx="624">
                  <c:v>5.0421605517410699E-3</c:v>
                </c:pt>
                <c:pt idx="625">
                  <c:v>5.0453753560948155E-3</c:v>
                </c:pt>
                <c:pt idx="626">
                  <c:v>5.0485667296923569E-3</c:v>
                </c:pt>
                <c:pt idx="627">
                  <c:v>5.0517347268856389E-3</c:v>
                </c:pt>
                <c:pt idx="628">
                  <c:v>5.0548794741818188E-3</c:v>
                </c:pt>
                <c:pt idx="629">
                  <c:v>5.0580011820245806E-3</c:v>
                </c:pt>
                <c:pt idx="630">
                  <c:v>5.0610999858416708E-3</c:v>
                </c:pt>
                <c:pt idx="631">
                  <c:v>5.0641759400487435E-3</c:v>
                </c:pt>
                <c:pt idx="632">
                  <c:v>5.0672291821398045E-3</c:v>
                </c:pt>
                <c:pt idx="633">
                  <c:v>5.0702599267175175E-3</c:v>
                </c:pt>
                <c:pt idx="634">
                  <c:v>5.0732683011329585E-3</c:v>
                </c:pt>
                <c:pt idx="635">
                  <c:v>5.0762543573556465E-3</c:v>
                </c:pt>
                <c:pt idx="636">
                  <c:v>5.0792183042713563E-3</c:v>
                </c:pt>
                <c:pt idx="637">
                  <c:v>5.0821602642656064E-3</c:v>
                </c:pt>
                <c:pt idx="638">
                  <c:v>5.0850803585123878E-3</c:v>
                </c:pt>
                <c:pt idx="639">
                  <c:v>5.0879787074945542E-3</c:v>
                </c:pt>
                <c:pt idx="640">
                  <c:v>5.0908554365415243E-3</c:v>
                </c:pt>
                <c:pt idx="641">
                  <c:v>5.0937106754536457E-3</c:v>
                </c:pt>
                <c:pt idx="642">
                  <c:v>5.09654446796252E-3</c:v>
                </c:pt>
                <c:pt idx="643">
                  <c:v>5.0993570085193429E-3</c:v>
                </c:pt>
                <c:pt idx="644">
                  <c:v>5.102148417431257E-3</c:v>
                </c:pt>
                <c:pt idx="645">
                  <c:v>5.1049188198692601E-3</c:v>
                </c:pt>
                <c:pt idx="646">
                  <c:v>5.1076684128769003E-3</c:v>
                </c:pt>
                <c:pt idx="647">
                  <c:v>5.1103972293129142E-3</c:v>
                </c:pt>
                <c:pt idx="648">
                  <c:v>5.113105385878316E-3</c:v>
                </c:pt>
                <c:pt idx="649">
                  <c:v>5.1157929989339131E-3</c:v>
                </c:pt>
                <c:pt idx="650">
                  <c:v>5.1184601786471631E-3</c:v>
                </c:pt>
                <c:pt idx="651">
                  <c:v>5.1211071187710188E-3</c:v>
                </c:pt>
                <c:pt idx="652">
                  <c:v>5.1237338556804624E-3</c:v>
                </c:pt>
                <c:pt idx="653">
                  <c:v>5.1263404981306921E-3</c:v>
                </c:pt>
                <c:pt idx="654">
                  <c:v>5.1289272383427415E-3</c:v>
                </c:pt>
                <c:pt idx="655">
                  <c:v>5.13149411141224E-3</c:v>
                </c:pt>
                <c:pt idx="656">
                  <c:v>5.1340412247102667E-3</c:v>
                </c:pt>
                <c:pt idx="657">
                  <c:v>5.1365687689596063E-3</c:v>
                </c:pt>
                <c:pt idx="658">
                  <c:v>5.1390768562033272E-3</c:v>
                </c:pt>
                <c:pt idx="659">
                  <c:v>5.1415655141783673E-3</c:v>
                </c:pt>
                <c:pt idx="660">
                  <c:v>5.1440348485914909E-3</c:v>
                </c:pt>
                <c:pt idx="661">
                  <c:v>5.1464850433231291E-3</c:v>
                </c:pt>
                <c:pt idx="662">
                  <c:v>5.1489162040858055E-3</c:v>
                </c:pt>
                <c:pt idx="663">
                  <c:v>5.1513284311446653E-3</c:v>
                </c:pt>
                <c:pt idx="664">
                  <c:v>5.1537217416740043E-3</c:v>
                </c:pt>
                <c:pt idx="665">
                  <c:v>5.1560962373458754E-3</c:v>
                </c:pt>
                <c:pt idx="666">
                  <c:v>5.1584521039910805E-3</c:v>
                </c:pt>
                <c:pt idx="667">
                  <c:v>5.1607894439053385E-3</c:v>
                </c:pt>
                <c:pt idx="668">
                  <c:v>5.1631083537743766E-3</c:v>
                </c:pt>
                <c:pt idx="669">
                  <c:v>5.1654089362144166E-3</c:v>
                </c:pt>
                <c:pt idx="670">
                  <c:v>5.1676912942883934E-3</c:v>
                </c:pt>
                <c:pt idx="671">
                  <c:v>5.1699555256106621E-3</c:v>
                </c:pt>
                <c:pt idx="672">
                  <c:v>5.1722017280507885E-3</c:v>
                </c:pt>
                <c:pt idx="673">
                  <c:v>5.1744299946529619E-3</c:v>
                </c:pt>
                <c:pt idx="674">
                  <c:v>5.1766404193046602E-3</c:v>
                </c:pt>
                <c:pt idx="675">
                  <c:v>5.1788331023511396E-3</c:v>
                </c:pt>
                <c:pt idx="676">
                  <c:v>5.1810081392571396E-3</c:v>
                </c:pt>
                <c:pt idx="677">
                  <c:v>5.1831656204588666E-3</c:v>
                </c:pt>
                <c:pt idx="678">
                  <c:v>5.1853056427806198E-3</c:v>
                </c:pt>
                <c:pt idx="679">
                  <c:v>5.1874283039008359E-3</c:v>
                </c:pt>
                <c:pt idx="680">
                  <c:v>5.1895336964247231E-3</c:v>
                </c:pt>
                <c:pt idx="681">
                  <c:v>5.1916219135207846E-3</c:v>
                </c:pt>
                <c:pt idx="682">
                  <c:v>5.1936930438095949E-3</c:v>
                </c:pt>
                <c:pt idx="683">
                  <c:v>5.1957472543285995E-3</c:v>
                </c:pt>
                <c:pt idx="684">
                  <c:v>5.1977846413058639E-3</c:v>
                </c:pt>
                <c:pt idx="685">
                  <c:v>5.1998052189867654E-3</c:v>
                </c:pt>
                <c:pt idx="686">
                  <c:v>5.2018090741430476E-3</c:v>
                </c:pt>
                <c:pt idx="687">
                  <c:v>5.2037962946868913E-3</c:v>
                </c:pt>
                <c:pt idx="688">
                  <c:v>5.2057670417189209E-3</c:v>
                </c:pt>
                <c:pt idx="689">
                  <c:v>5.2077213952062586E-3</c:v>
                </c:pt>
                <c:pt idx="690">
                  <c:v>5.2096593653539252E-3</c:v>
                </c:pt>
                <c:pt idx="691">
                  <c:v>5.211581041332786E-3</c:v>
                </c:pt>
                <c:pt idx="692">
                  <c:v>5.2134865851070451E-3</c:v>
                </c:pt>
                <c:pt idx="693">
                  <c:v>5.2153760826695499E-3</c:v>
                </c:pt>
                <c:pt idx="694">
                  <c:v>5.217249539008274E-3</c:v>
                </c:pt>
                <c:pt idx="695">
                  <c:v>5.2191070377660131E-3</c:v>
                </c:pt>
                <c:pt idx="696">
                  <c:v>5.2209487412321811E-3</c:v>
                </c:pt>
                <c:pt idx="697">
                  <c:v>5.2227747306967144E-3</c:v>
                </c:pt>
                <c:pt idx="698">
                  <c:v>5.2245850120590095E-3</c:v>
                </c:pt>
                <c:pt idx="699">
                  <c:v>5.2263797414374216E-3</c:v>
                </c:pt>
                <c:pt idx="700">
                  <c:v>5.2281589997578331E-3</c:v>
                </c:pt>
                <c:pt idx="701">
                  <c:v>5.2299228698166732E-3</c:v>
                </c:pt>
                <c:pt idx="702">
                  <c:v>5.2316714306610583E-3</c:v>
                </c:pt>
                <c:pt idx="703">
                  <c:v>5.2334046862296856E-3</c:v>
                </c:pt>
                <c:pt idx="704">
                  <c:v>5.2351227905630881E-3</c:v>
                </c:pt>
                <c:pt idx="705">
                  <c:v>5.2368258174235243E-3</c:v>
                </c:pt>
                <c:pt idx="706">
                  <c:v>5.2385138429168624E-3</c:v>
                </c:pt>
                <c:pt idx="707">
                  <c:v>5.2401869455354598E-3</c:v>
                </c:pt>
                <c:pt idx="708">
                  <c:v>5.2418452058006571E-3</c:v>
                </c:pt>
                <c:pt idx="709">
                  <c:v>5.2434887005927237E-3</c:v>
                </c:pt>
                <c:pt idx="710">
                  <c:v>5.2451175032431595E-3</c:v>
                </c:pt>
                <c:pt idx="711">
                  <c:v>5.2467316893231222E-3</c:v>
                </c:pt>
                <c:pt idx="712">
                  <c:v>5.2483313313871488E-3</c:v>
                </c:pt>
                <c:pt idx="713">
                  <c:v>5.2499165043174327E-3</c:v>
                </c:pt>
                <c:pt idx="714">
                  <c:v>5.2514872853377595E-3</c:v>
                </c:pt>
                <c:pt idx="715">
                  <c:v>5.2530437430342528E-3</c:v>
                </c:pt>
                <c:pt idx="716">
                  <c:v>5.2545859483936848E-3</c:v>
                </c:pt>
                <c:pt idx="717">
                  <c:v>5.2561140569820563E-3</c:v>
                </c:pt>
                <c:pt idx="718">
                  <c:v>5.2576280681239391E-3</c:v>
                </c:pt>
                <c:pt idx="719">
                  <c:v>5.2591280540173081E-3</c:v>
                </c:pt>
                <c:pt idx="720">
                  <c:v>5.2606140836942523E-3</c:v>
                </c:pt>
                <c:pt idx="721">
                  <c:v>5.2620862234623519E-3</c:v>
                </c:pt>
                <c:pt idx="722">
                  <c:v>5.2635446189464464E-3</c:v>
                </c:pt>
                <c:pt idx="723">
                  <c:v>5.2649892606401703E-3</c:v>
                </c:pt>
                <c:pt idx="724">
                  <c:v>5.2664202182852666E-3</c:v>
                </c:pt>
                <c:pt idx="725">
                  <c:v>5.2678376407123209E-3</c:v>
                </c:pt>
                <c:pt idx="726">
                  <c:v>5.2692415921746557E-3</c:v>
                </c:pt>
                <c:pt idx="727">
                  <c:v>5.2706320634049193E-3</c:v>
                </c:pt>
                <c:pt idx="728">
                  <c:v>5.2720091298308373E-3</c:v>
                </c:pt>
                <c:pt idx="729">
                  <c:v>5.2733729400805162E-3</c:v>
                </c:pt>
                <c:pt idx="730">
                  <c:v>5.2747235578151043E-3</c:v>
                </c:pt>
                <c:pt idx="731">
                  <c:v>5.2760609679108972E-3</c:v>
                </c:pt>
                <c:pt idx="732">
                  <c:v>5.2773852349280352E-3</c:v>
                </c:pt>
                <c:pt idx="733">
                  <c:v>5.2786965029255018E-3</c:v>
                </c:pt>
                <c:pt idx="734">
                  <c:v>5.2799948373427261E-3</c:v>
                </c:pt>
                <c:pt idx="735">
                  <c:v>5.2812802197279773E-3</c:v>
                </c:pt>
                <c:pt idx="736">
                  <c:v>5.282552711256285E-3</c:v>
                </c:pt>
                <c:pt idx="737">
                  <c:v>5.2838124581941663E-3</c:v>
                </c:pt>
                <c:pt idx="738">
                  <c:v>5.2850595282558427E-3</c:v>
                </c:pt>
                <c:pt idx="739">
                  <c:v>5.2862939809587431E-3</c:v>
                </c:pt>
                <c:pt idx="740">
                  <c:v>5.2875158736372255E-3</c:v>
                </c:pt>
                <c:pt idx="741">
                  <c:v>5.2887252674171537E-3</c:v>
                </c:pt>
                <c:pt idx="742">
                  <c:v>5.2899222270843113E-3</c:v>
                </c:pt>
                <c:pt idx="743">
                  <c:v>5.2911067445891077E-3</c:v>
                </c:pt>
                <c:pt idx="744">
                  <c:v>5.2922788852358101E-3</c:v>
                </c:pt>
                <c:pt idx="745">
                  <c:v>5.2934387822839869E-3</c:v>
                </c:pt>
                <c:pt idx="746">
                  <c:v>5.2945864910406365E-3</c:v>
                </c:pt>
                <c:pt idx="747">
                  <c:v>5.2957220707757118E-3</c:v>
                </c:pt>
                <c:pt idx="748">
                  <c:v>5.2968455845664383E-3</c:v>
                </c:pt>
                <c:pt idx="749">
                  <c:v>5.2979570934682642E-3</c:v>
                </c:pt>
                <c:pt idx="750">
                  <c:v>5.2990566511054238E-3</c:v>
                </c:pt>
                <c:pt idx="751">
                  <c:v>5.3001443148484604E-3</c:v>
                </c:pt>
                <c:pt idx="752">
                  <c:v>5.3012201460513305E-3</c:v>
                </c:pt>
                <c:pt idx="753">
                  <c:v>5.3022841989618713E-3</c:v>
                </c:pt>
                <c:pt idx="754">
                  <c:v>5.3033365314540818E-3</c:v>
                </c:pt>
                <c:pt idx="755">
                  <c:v>5.3043772052527713E-3</c:v>
                </c:pt>
                <c:pt idx="756">
                  <c:v>5.3054062748660417E-3</c:v>
                </c:pt>
                <c:pt idx="757">
                  <c:v>5.3064237930725653E-3</c:v>
                </c:pt>
                <c:pt idx="758">
                  <c:v>5.3074298167861541E-3</c:v>
                </c:pt>
                <c:pt idx="759">
                  <c:v>5.3084244068674442E-3</c:v>
                </c:pt>
                <c:pt idx="760">
                  <c:v>5.3094076222843303E-3</c:v>
                </c:pt>
                <c:pt idx="761">
                  <c:v>5.3103795903810128E-3</c:v>
                </c:pt>
                <c:pt idx="762">
                  <c:v>5.3113403613556914E-3</c:v>
                </c:pt>
                <c:pt idx="763">
                  <c:v>5.3122899141769247E-3</c:v>
                </c:pt>
                <c:pt idx="764">
                  <c:v>5.3132283077060912E-3</c:v>
                </c:pt>
                <c:pt idx="765">
                  <c:v>5.3141555991386329E-3</c:v>
                </c:pt>
                <c:pt idx="766">
                  <c:v>5.3150718385581355E-3</c:v>
                </c:pt>
                <c:pt idx="767">
                  <c:v>5.3159770747860475E-3</c:v>
                </c:pt>
                <c:pt idx="768">
                  <c:v>5.316871436782427E-3</c:v>
                </c:pt>
                <c:pt idx="769">
                  <c:v>5.3177549821904679E-3</c:v>
                </c:pt>
                <c:pt idx="770">
                  <c:v>5.3186276915142281E-3</c:v>
                </c:pt>
                <c:pt idx="771">
                  <c:v>5.3194896138363239E-3</c:v>
                </c:pt>
                <c:pt idx="772">
                  <c:v>5.320340797062062E-3</c:v>
                </c:pt>
                <c:pt idx="773">
                  <c:v>5.3211813692299317E-3</c:v>
                </c:pt>
                <c:pt idx="774">
                  <c:v>5.3220113819311228E-3</c:v>
                </c:pt>
                <c:pt idx="775">
                  <c:v>5.3228308100919716E-3</c:v>
                </c:pt>
                <c:pt idx="776">
                  <c:v>5.3236397083961167E-3</c:v>
                </c:pt>
                <c:pt idx="777">
                  <c:v>5.324438205755724E-3</c:v>
                </c:pt>
                <c:pt idx="778">
                  <c:v>5.325226348850143E-3</c:v>
                </c:pt>
                <c:pt idx="779">
                  <c:v>5.3260041079681159E-3</c:v>
                </c:pt>
                <c:pt idx="780">
                  <c:v>5.3267715337242325E-3</c:v>
                </c:pt>
                <c:pt idx="781">
                  <c:v>5.3275287514760929E-3</c:v>
                </c:pt>
                <c:pt idx="782">
                  <c:v>5.3282758048772225E-3</c:v>
                </c:pt>
                <c:pt idx="783">
                  <c:v>5.3290126616391013E-3</c:v>
                </c:pt>
                <c:pt idx="784">
                  <c:v>5.3297394455005453E-3</c:v>
                </c:pt>
                <c:pt idx="785">
                  <c:v>5.3304562095998435E-3</c:v>
                </c:pt>
                <c:pt idx="786">
                  <c:v>5.3311629305739698E-3</c:v>
                </c:pt>
                <c:pt idx="787">
                  <c:v>5.3318597292383021E-3</c:v>
                </c:pt>
                <c:pt idx="788">
                  <c:v>5.3325466501518348E-3</c:v>
                </c:pt>
                <c:pt idx="789">
                  <c:v>5.3332236674039609E-3</c:v>
                </c:pt>
                <c:pt idx="790">
                  <c:v>5.3338909051773055E-3</c:v>
                </c:pt>
                <c:pt idx="791">
                  <c:v>5.3345484061067721E-3</c:v>
                </c:pt>
                <c:pt idx="792">
                  <c:v>5.3351961370153612E-3</c:v>
                </c:pt>
                <c:pt idx="793">
                  <c:v>5.335834220608575E-3</c:v>
                </c:pt>
                <c:pt idx="794">
                  <c:v>5.3364627091057205E-3</c:v>
                </c:pt>
                <c:pt idx="795">
                  <c:v>5.3370816536428148E-3</c:v>
                </c:pt>
                <c:pt idx="796">
                  <c:v>5.3376910987737456E-3</c:v>
                </c:pt>
                <c:pt idx="797">
                  <c:v>5.3382910829964172E-3</c:v>
                </c:pt>
                <c:pt idx="798">
                  <c:v>5.3388816448524251E-3</c:v>
                </c:pt>
                <c:pt idx="799">
                  <c:v>5.3394627532930899E-3</c:v>
                </c:pt>
                <c:pt idx="800">
                  <c:v>5.3400345278675617E-3</c:v>
                </c:pt>
                <c:pt idx="801">
                  <c:v>5.3405970124741162E-3</c:v>
                </c:pt>
                <c:pt idx="802">
                  <c:v>5.3411502558793848E-3</c:v>
                </c:pt>
                <c:pt idx="803">
                  <c:v>5.3416943061704719E-3</c:v>
                </c:pt>
                <c:pt idx="804">
                  <c:v>5.3422292052354697E-3</c:v>
                </c:pt>
                <c:pt idx="805">
                  <c:v>5.3427549944531413E-3</c:v>
                </c:pt>
                <c:pt idx="806">
                  <c:v>5.3432717151525831E-3</c:v>
                </c:pt>
                <c:pt idx="807">
                  <c:v>5.3437794034217456E-3</c:v>
                </c:pt>
                <c:pt idx="808">
                  <c:v>5.3442781009090147E-3</c:v>
                </c:pt>
                <c:pt idx="809">
                  <c:v>5.344767854796346E-3</c:v>
                </c:pt>
                <c:pt idx="810">
                  <c:v>5.3452487065656007E-3</c:v>
                </c:pt>
                <c:pt idx="811">
                  <c:v>5.3457207724119157E-3</c:v>
                </c:pt>
                <c:pt idx="812">
                  <c:v>5.3461840181047221E-3</c:v>
                </c:pt>
                <c:pt idx="813">
                  <c:v>5.3466384845859286E-3</c:v>
                </c:pt>
                <c:pt idx="814">
                  <c:v>5.3470842127757452E-3</c:v>
                </c:pt>
                <c:pt idx="815">
                  <c:v>5.3475212383482969E-3</c:v>
                </c:pt>
                <c:pt idx="816">
                  <c:v>5.3479496025236389E-3</c:v>
                </c:pt>
                <c:pt idx="817">
                  <c:v>5.3483693520421432E-3</c:v>
                </c:pt>
                <c:pt idx="818">
                  <c:v>5.3487806030823523E-3</c:v>
                </c:pt>
                <c:pt idx="819">
                  <c:v>5.3491833210624869E-3</c:v>
                </c:pt>
                <c:pt idx="820">
                  <c:v>5.3495775464968117E-3</c:v>
                </c:pt>
                <c:pt idx="821">
                  <c:v>5.3499633897835831E-3</c:v>
                </c:pt>
                <c:pt idx="822">
                  <c:v>5.3503408114077946E-3</c:v>
                </c:pt>
                <c:pt idx="823">
                  <c:v>5.3507098528699296E-3</c:v>
                </c:pt>
                <c:pt idx="824">
                  <c:v>5.3510706310121786E-3</c:v>
                </c:pt>
                <c:pt idx="825">
                  <c:v>5.3514231070368101E-3</c:v>
                </c:pt>
                <c:pt idx="826">
                  <c:v>5.3517673174108254E-3</c:v>
                </c:pt>
                <c:pt idx="827">
                  <c:v>5.3521033742080998E-3</c:v>
                </c:pt>
                <c:pt idx="828">
                  <c:v>5.3524312345551543E-3</c:v>
                </c:pt>
                <c:pt idx="829">
                  <c:v>5.3527509314228294E-3</c:v>
                </c:pt>
                <c:pt idx="830">
                  <c:v>5.3530625790961812E-3</c:v>
                </c:pt>
                <c:pt idx="831">
                  <c:v>5.3533661474354033E-3</c:v>
                </c:pt>
                <c:pt idx="832">
                  <c:v>5.3536616758569754E-3</c:v>
                </c:pt>
                <c:pt idx="833">
                  <c:v>5.3539492732994371E-3</c:v>
                </c:pt>
                <c:pt idx="834">
                  <c:v>5.3542289792628843E-3</c:v>
                </c:pt>
                <c:pt idx="835">
                  <c:v>5.3545007533943529E-3</c:v>
                </c:pt>
                <c:pt idx="836">
                  <c:v>5.3547646255494713E-3</c:v>
                </c:pt>
                <c:pt idx="837">
                  <c:v>5.355020706868256E-3</c:v>
                </c:pt>
                <c:pt idx="838">
                  <c:v>5.3552690343412973E-3</c:v>
                </c:pt>
                <c:pt idx="839">
                  <c:v>5.3555095703268418E-3</c:v>
                </c:pt>
                <c:pt idx="840">
                  <c:v>5.3557423525548752E-3</c:v>
                </c:pt>
                <c:pt idx="841">
                  <c:v>5.3559674888388319E-3</c:v>
                </c:pt>
                <c:pt idx="842">
                  <c:v>5.3561850125221546E-3</c:v>
                </c:pt>
                <c:pt idx="843">
                  <c:v>5.3563948879960504E-3</c:v>
                </c:pt>
                <c:pt idx="844">
                  <c:v>5.3565971551003486E-3</c:v>
                </c:pt>
                <c:pt idx="845">
                  <c:v>5.3567919234392535E-3</c:v>
                </c:pt>
                <c:pt idx="846">
                  <c:v>5.3569792278620647E-3</c:v>
                </c:pt>
                <c:pt idx="847">
                  <c:v>5.357159103833979E-3</c:v>
                </c:pt>
                <c:pt idx="848">
                  <c:v>5.3573315821632385E-3</c:v>
                </c:pt>
                <c:pt idx="849">
                  <c:v>5.3574966194768533E-3</c:v>
                </c:pt>
                <c:pt idx="850">
                  <c:v>5.3576542485148752E-3</c:v>
                </c:pt>
                <c:pt idx="851">
                  <c:v>5.3578045727726079E-3</c:v>
                </c:pt>
                <c:pt idx="852">
                  <c:v>5.3579476218937223E-3</c:v>
                </c:pt>
                <c:pt idx="853">
                  <c:v>5.3580834320991807E-3</c:v>
                </c:pt>
                <c:pt idx="854">
                  <c:v>5.3582120404455031E-3</c:v>
                </c:pt>
                <c:pt idx="855">
                  <c:v>5.3583334790901493E-3</c:v>
                </c:pt>
                <c:pt idx="856">
                  <c:v>5.358447705782074E-3</c:v>
                </c:pt>
                <c:pt idx="857">
                  <c:v>5.3585547541645587E-3</c:v>
                </c:pt>
                <c:pt idx="858">
                  <c:v>5.3586547284512152E-3</c:v>
                </c:pt>
                <c:pt idx="859">
                  <c:v>5.3587476588688844E-3</c:v>
                </c:pt>
                <c:pt idx="860">
                  <c:v>5.3588335820975918E-3</c:v>
                </c:pt>
                <c:pt idx="861">
                  <c:v>5.3589125303381011E-3</c:v>
                </c:pt>
                <c:pt idx="862">
                  <c:v>5.3589845311697217E-3</c:v>
                </c:pt>
                <c:pt idx="863">
                  <c:v>5.3590496185914336E-3</c:v>
                </c:pt>
                <c:pt idx="864">
                  <c:v>5.3591078224797806E-3</c:v>
                </c:pt>
                <c:pt idx="865">
                  <c:v>5.3591591684261121E-3</c:v>
                </c:pt>
                <c:pt idx="866">
                  <c:v>5.3592036887292966E-3</c:v>
                </c:pt>
                <c:pt idx="867">
                  <c:v>5.3592414170161064E-3</c:v>
                </c:pt>
                <c:pt idx="868">
                  <c:v>5.359272382472067E-3</c:v>
                </c:pt>
                <c:pt idx="869">
                  <c:v>5.359296615262488E-3</c:v>
                </c:pt>
                <c:pt idx="870">
                  <c:v>5.3593141467645862E-3</c:v>
                </c:pt>
                <c:pt idx="871">
                  <c:v>5.3593250042104235E-3</c:v>
                </c:pt>
                <c:pt idx="872">
                  <c:v>5.3593292160891417E-3</c:v>
                </c:pt>
                <c:pt idx="873">
                  <c:v>5.3593268175526768E-3</c:v>
                </c:pt>
                <c:pt idx="874">
                  <c:v>5.3593178446555718E-3</c:v>
                </c:pt>
                <c:pt idx="875">
                  <c:v>5.359302328616128E-3</c:v>
                </c:pt>
                <c:pt idx="876">
                  <c:v>5.3592802960867065E-3</c:v>
                </c:pt>
                <c:pt idx="877">
                  <c:v>5.3592517698058074E-3</c:v>
                </c:pt>
                <c:pt idx="878">
                  <c:v>5.3592167743864863E-3</c:v>
                </c:pt>
                <c:pt idx="879">
                  <c:v>5.3591753416680644E-3</c:v>
                </c:pt>
                <c:pt idx="880">
                  <c:v>5.3591275048671455E-3</c:v>
                </c:pt>
                <c:pt idx="881">
                  <c:v>5.3590732927728084E-3</c:v>
                </c:pt>
                <c:pt idx="882">
                  <c:v>5.3590127351622122E-3</c:v>
                </c:pt>
                <c:pt idx="883">
                  <c:v>5.3589458630327854E-3</c:v>
                </c:pt>
                <c:pt idx="884">
                  <c:v>5.3588727032439099E-3</c:v>
                </c:pt>
                <c:pt idx="885">
                  <c:v>5.3587932787087927E-3</c:v>
                </c:pt>
                <c:pt idx="886">
                  <c:v>5.3587076141690523E-3</c:v>
                </c:pt>
                <c:pt idx="887">
                  <c:v>5.3586157415399394E-3</c:v>
                </c:pt>
                <c:pt idx="888">
                  <c:v>5.3585176888697609E-3</c:v>
                </c:pt>
                <c:pt idx="889">
                  <c:v>5.3584134801071765E-3</c:v>
                </c:pt>
                <c:pt idx="890">
                  <c:v>5.3583031460640073E-3</c:v>
                </c:pt>
                <c:pt idx="891">
                  <c:v>5.3581867888122638E-3</c:v>
                </c:pt>
                <c:pt idx="892">
                  <c:v>5.358064431452301E-3</c:v>
                </c:pt>
                <c:pt idx="893">
                  <c:v>5.3579360290619583E-3</c:v>
                </c:pt>
                <c:pt idx="894">
                  <c:v>5.357801608075966E-3</c:v>
                </c:pt>
                <c:pt idx="895">
                  <c:v>5.3576611910588273E-3</c:v>
                </c:pt>
                <c:pt idx="896">
                  <c:v>5.3575148076300313E-3</c:v>
                </c:pt>
                <c:pt idx="897">
                  <c:v>5.3573624838264867E-3</c:v>
                </c:pt>
                <c:pt idx="898">
                  <c:v>5.3572042418562433E-3</c:v>
                </c:pt>
                <c:pt idx="899">
                  <c:v>5.357040186050749E-3</c:v>
                </c:pt>
                <c:pt idx="900">
                  <c:v>5.3568703473883461E-3</c:v>
                </c:pt>
                <c:pt idx="901">
                  <c:v>5.3566946776604368E-3</c:v>
                </c:pt>
                <c:pt idx="902">
                  <c:v>5.3565131996924894E-3</c:v>
                </c:pt>
                <c:pt idx="903">
                  <c:v>5.3563259328928735E-3</c:v>
                </c:pt>
                <c:pt idx="904">
                  <c:v>5.3561328989676473E-3</c:v>
                </c:pt>
                <c:pt idx="905">
                  <c:v>5.3559342022436651E-3</c:v>
                </c:pt>
                <c:pt idx="906">
                  <c:v>5.3557298737005017E-3</c:v>
                </c:pt>
                <c:pt idx="907">
                  <c:v>5.3555198651036393E-3</c:v>
                </c:pt>
                <c:pt idx="908">
                  <c:v>5.3553041992532762E-3</c:v>
                </c:pt>
                <c:pt idx="909">
                  <c:v>5.3550828955190579E-3</c:v>
                </c:pt>
                <c:pt idx="910">
                  <c:v>5.3548559755587661E-3</c:v>
                </c:pt>
                <c:pt idx="911">
                  <c:v>5.3546235436638129E-3</c:v>
                </c:pt>
                <c:pt idx="912">
                  <c:v>5.354385630757276E-3</c:v>
                </c:pt>
                <c:pt idx="913">
                  <c:v>5.3541421885205708E-3</c:v>
                </c:pt>
                <c:pt idx="914">
                  <c:v>5.3538932396838337E-3</c:v>
                </c:pt>
                <c:pt idx="915">
                  <c:v>5.3536388786076918E-3</c:v>
                </c:pt>
                <c:pt idx="916">
                  <c:v>5.3533791268791766E-3</c:v>
                </c:pt>
                <c:pt idx="917">
                  <c:v>5.353113933373772E-3</c:v>
                </c:pt>
                <c:pt idx="918">
                  <c:v>5.3528433188610169E-3</c:v>
                </c:pt>
                <c:pt idx="919">
                  <c:v>5.3525673812942383E-3</c:v>
                </c:pt>
                <c:pt idx="920">
                  <c:v>5.352286145716611E-3</c:v>
                </c:pt>
                <c:pt idx="921">
                  <c:v>5.3519995587373607E-3</c:v>
                </c:pt>
                <c:pt idx="922">
                  <c:v>5.3517076439947636E-3</c:v>
                </c:pt>
                <c:pt idx="923">
                  <c:v>5.3514105022783916E-3</c:v>
                </c:pt>
                <c:pt idx="924">
                  <c:v>5.351108155837018E-3</c:v>
                </c:pt>
                <c:pt idx="925">
                  <c:v>5.3508005536696233E-3</c:v>
                </c:pt>
                <c:pt idx="926">
                  <c:v>5.35048772184609E-3</c:v>
                </c:pt>
                <c:pt idx="927">
                  <c:v>5.3501697580447165E-3</c:v>
                </c:pt>
                <c:pt idx="928">
                  <c:v>5.349846681425012E-3</c:v>
                </c:pt>
                <c:pt idx="929">
                  <c:v>5.349518438308087E-3</c:v>
                </c:pt>
                <c:pt idx="930">
                  <c:v>5.3491851276218022E-3</c:v>
                </c:pt>
                <c:pt idx="931">
                  <c:v>5.3488467700017013E-3</c:v>
                </c:pt>
                <c:pt idx="932">
                  <c:v>5.3485033130354145E-3</c:v>
                </c:pt>
                <c:pt idx="933">
                  <c:v>5.3481548567501621E-3</c:v>
                </c:pt>
                <c:pt idx="934">
                  <c:v>5.3478014227000244E-3</c:v>
                </c:pt>
                <c:pt idx="935">
                  <c:v>5.3474429540091139E-3</c:v>
                </c:pt>
                <c:pt idx="936">
                  <c:v>5.3470795465169153E-3</c:v>
                </c:pt>
                <c:pt idx="937">
                  <c:v>5.3467112233865589E-3</c:v>
                </c:pt>
                <c:pt idx="938">
                  <c:v>5.3463379295140522E-3</c:v>
                </c:pt>
                <c:pt idx="939">
                  <c:v>5.3459597622990624E-3</c:v>
                </c:pt>
                <c:pt idx="940">
                  <c:v>5.3455767462162861E-3</c:v>
                </c:pt>
                <c:pt idx="941">
                  <c:v>5.3451888272562564E-3</c:v>
                </c:pt>
                <c:pt idx="942">
                  <c:v>5.3447960985504141E-3</c:v>
                </c:pt>
                <c:pt idx="943">
                  <c:v>5.3443985805057236E-3</c:v>
                </c:pt>
                <c:pt idx="944">
                  <c:v>5.3439962208244318E-3</c:v>
                </c:pt>
                <c:pt idx="945">
                  <c:v>5.3435891145435172E-3</c:v>
                </c:pt>
                <c:pt idx="946">
                  <c:v>5.343177283703357E-3</c:v>
                </c:pt>
                <c:pt idx="947">
                  <c:v>5.3427607525966614E-3</c:v>
                </c:pt>
                <c:pt idx="948">
                  <c:v>5.3423395422356381E-3</c:v>
                </c:pt>
                <c:pt idx="949">
                  <c:v>5.3419135951951625E-3</c:v>
                </c:pt>
                <c:pt idx="950">
                  <c:v>5.3414830017412011E-3</c:v>
                </c:pt>
                <c:pt idx="951">
                  <c:v>5.3410477798025956E-3</c:v>
                </c:pt>
                <c:pt idx="952">
                  <c:v>5.3406078801453653E-3</c:v>
                </c:pt>
                <c:pt idx="953">
                  <c:v>5.3401634009108178E-3</c:v>
                </c:pt>
                <c:pt idx="954">
                  <c:v>5.3397143563094383E-3</c:v>
                </c:pt>
                <c:pt idx="955">
                  <c:v>5.3392607631261241E-3</c:v>
                </c:pt>
                <c:pt idx="956">
                  <c:v>5.3388026411475198E-3</c:v>
                </c:pt>
                <c:pt idx="957">
                  <c:v>5.3383400127756516E-3</c:v>
                </c:pt>
                <c:pt idx="958">
                  <c:v>5.3378729026378312E-3</c:v>
                </c:pt>
                <c:pt idx="959">
                  <c:v>5.3374012567260851E-3</c:v>
                </c:pt>
                <c:pt idx="960">
                  <c:v>5.3369251683487821E-3</c:v>
                </c:pt>
                <c:pt idx="961">
                  <c:v>5.3364446527265465E-3</c:v>
                </c:pt>
                <c:pt idx="962">
                  <c:v>5.3359597279160577E-3</c:v>
                </c:pt>
                <c:pt idx="963">
                  <c:v>5.3354704148123721E-3</c:v>
                </c:pt>
                <c:pt idx="964">
                  <c:v>5.33497673152765E-3</c:v>
                </c:pt>
                <c:pt idx="965">
                  <c:v>5.3344786933811053E-3</c:v>
                </c:pt>
                <c:pt idx="966">
                  <c:v>5.3339763185198466E-3</c:v>
                </c:pt>
                <c:pt idx="967">
                  <c:v>5.3334696279132045E-3</c:v>
                </c:pt>
                <c:pt idx="968">
                  <c:v>5.33295856437514E-3</c:v>
                </c:pt>
                <c:pt idx="969">
                  <c:v>5.3324432238519171E-3</c:v>
                </c:pt>
                <c:pt idx="970">
                  <c:v>5.3319236294030875E-3</c:v>
                </c:pt>
                <c:pt idx="971">
                  <c:v>5.3313998009653077E-3</c:v>
                </c:pt>
                <c:pt idx="972">
                  <c:v>5.3308717553973879E-3</c:v>
                </c:pt>
                <c:pt idx="973">
                  <c:v>5.3303395069173101E-3</c:v>
                </c:pt>
                <c:pt idx="974">
                  <c:v>5.3298030674885687E-3</c:v>
                </c:pt>
                <c:pt idx="975">
                  <c:v>5.3292624524023469E-3</c:v>
                </c:pt>
                <c:pt idx="976">
                  <c:v>5.3287176854379869E-3</c:v>
                </c:pt>
                <c:pt idx="977">
                  <c:v>5.3281687875692315E-3</c:v>
                </c:pt>
                <c:pt idx="978">
                  <c:v>5.3276157713288783E-3</c:v>
                </c:pt>
                <c:pt idx="979">
                  <c:v>5.327058652067603E-3</c:v>
                </c:pt>
                <c:pt idx="980">
                  <c:v>5.3264974483379583E-3</c:v>
                </c:pt>
                <c:pt idx="981">
                  <c:v>5.3259321762460345E-3</c:v>
                </c:pt>
                <c:pt idx="982">
                  <c:v>5.3253628546291879E-3</c:v>
                </c:pt>
                <c:pt idx="983">
                  <c:v>5.3247895050433343E-3</c:v>
                </c:pt>
                <c:pt idx="984">
                  <c:v>5.3242121461402944E-3</c:v>
                </c:pt>
                <c:pt idx="985">
                  <c:v>5.3236307936797862E-3</c:v>
                </c:pt>
                <c:pt idx="986">
                  <c:v>5.3230455364275354E-3</c:v>
                </c:pt>
                <c:pt idx="987">
                  <c:v>5.3224563152890602E-3</c:v>
                </c:pt>
                <c:pt idx="988">
                  <c:v>5.3218631497341778E-3</c:v>
                </c:pt>
                <c:pt idx="989">
                  <c:v>5.3212660566442794E-3</c:v>
                </c:pt>
                <c:pt idx="990">
                  <c:v>5.3206650555177306E-3</c:v>
                </c:pt>
                <c:pt idx="991">
                  <c:v>5.3200601684670118E-3</c:v>
                </c:pt>
                <c:pt idx="992">
                  <c:v>5.3194514093670396E-3</c:v>
                </c:pt>
                <c:pt idx="993">
                  <c:v>5.3188387894850062E-3</c:v>
                </c:pt>
                <c:pt idx="994">
                  <c:v>5.3182223287294456E-3</c:v>
                </c:pt>
                <c:pt idx="995">
                  <c:v>5.3176020447391848E-3</c:v>
                </c:pt>
                <c:pt idx="996">
                  <c:v>5.3169779471866872E-3</c:v>
                </c:pt>
                <c:pt idx="997">
                  <c:v>5.316350124580837E-3</c:v>
                </c:pt>
                <c:pt idx="998">
                  <c:v>5.3157185178286685E-3</c:v>
                </c:pt>
                <c:pt idx="999">
                  <c:v>5.3150831465104877E-3</c:v>
                </c:pt>
                <c:pt idx="1000">
                  <c:v>5.3144440328506109E-3</c:v>
                </c:pt>
                <c:pt idx="1001">
                  <c:v>5.3138011908085737E-3</c:v>
                </c:pt>
                <c:pt idx="1002">
                  <c:v>5.3131547073542772E-3</c:v>
                </c:pt>
                <c:pt idx="1003">
                  <c:v>5.312504526834236E-3</c:v>
                </c:pt>
                <c:pt idx="1004">
                  <c:v>5.3118506669281454E-3</c:v>
                </c:pt>
                <c:pt idx="1005">
                  <c:v>5.3111931373390521E-3</c:v>
                </c:pt>
                <c:pt idx="1006">
                  <c:v>5.3105319510077693E-3</c:v>
                </c:pt>
                <c:pt idx="1007">
                  <c:v>5.3098672001276213E-3</c:v>
                </c:pt>
                <c:pt idx="1008">
                  <c:v>5.3091988233777169E-3</c:v>
                </c:pt>
                <c:pt idx="1009">
                  <c:v>5.3085268381006089E-3</c:v>
                </c:pt>
                <c:pt idx="1010">
                  <c:v>5.3078512645847826E-3</c:v>
                </c:pt>
                <c:pt idx="1011">
                  <c:v>5.3071721203929549E-3</c:v>
                </c:pt>
                <c:pt idx="1012">
                  <c:v>5.3064894960743979E-3</c:v>
                </c:pt>
                <c:pt idx="1013">
                  <c:v>5.305803328363049E-3</c:v>
                </c:pt>
                <c:pt idx="1014">
                  <c:v>5.3051136329512081E-3</c:v>
                </c:pt>
                <c:pt idx="1015">
                  <c:v>5.3044205044904692E-3</c:v>
                </c:pt>
                <c:pt idx="1016">
                  <c:v>5.3037238783408529E-3</c:v>
                </c:pt>
                <c:pt idx="1017">
                  <c:v>5.3030237634015195E-3</c:v>
                </c:pt>
                <c:pt idx="1018">
                  <c:v>5.3023201775917739E-3</c:v>
                </c:pt>
                <c:pt idx="1019">
                  <c:v>5.3016131368514973E-3</c:v>
                </c:pt>
                <c:pt idx="1020">
                  <c:v>5.3009027251967062E-3</c:v>
                </c:pt>
                <c:pt idx="1021">
                  <c:v>5.3001888784978152E-3</c:v>
                </c:pt>
                <c:pt idx="1022">
                  <c:v>5.2994716121835738E-3</c:v>
                </c:pt>
                <c:pt idx="1023">
                  <c:v>5.2987510155285099E-3</c:v>
                </c:pt>
                <c:pt idx="1024">
                  <c:v>5.2980270292741737E-3</c:v>
                </c:pt>
                <c:pt idx="1025">
                  <c:v>5.297299673051062E-3</c:v>
                </c:pt>
                <c:pt idx="1026">
                  <c:v>5.296569039735001E-3</c:v>
                </c:pt>
                <c:pt idx="1027">
                  <c:v>5.2958350678003561E-3</c:v>
                </c:pt>
                <c:pt idx="1028">
                  <c:v>5.295097769278642E-3</c:v>
                </c:pt>
                <c:pt idx="1029">
                  <c:v>5.2943572301547741E-3</c:v>
                </c:pt>
                <c:pt idx="1030">
                  <c:v>5.2936133882313975E-3</c:v>
                </c:pt>
                <c:pt idx="1031">
                  <c:v>5.29286626069197E-3</c:v>
                </c:pt>
                <c:pt idx="1032">
                  <c:v>5.2921159383966616E-3</c:v>
                </c:pt>
                <c:pt idx="1033">
                  <c:v>5.2913623579926034E-3</c:v>
                </c:pt>
                <c:pt idx="1034">
                  <c:v>5.2906055300066613E-3</c:v>
                </c:pt>
                <c:pt idx="1035">
                  <c:v>5.289845544490546E-3</c:v>
                </c:pt>
                <c:pt idx="1036">
                  <c:v>5.2890824189927238E-3</c:v>
                </c:pt>
                <c:pt idx="1037">
                  <c:v>5.2883160927440775E-3</c:v>
                </c:pt>
                <c:pt idx="1038">
                  <c:v>5.2875465785462254E-3</c:v>
                </c:pt>
                <c:pt idx="1039">
                  <c:v>5.2867739631471903E-3</c:v>
                </c:pt>
                <c:pt idx="1040">
                  <c:v>5.2859981795200656E-3</c:v>
                </c:pt>
                <c:pt idx="1041">
                  <c:v>5.2852192351366513E-3</c:v>
                </c:pt>
                <c:pt idx="1042">
                  <c:v>5.2844372175293967E-3</c:v>
                </c:pt>
                <c:pt idx="1043">
                  <c:v>5.2836520659894992E-3</c:v>
                </c:pt>
                <c:pt idx="1044">
                  <c:v>5.2828637938462045E-3</c:v>
                </c:pt>
                <c:pt idx="1045">
                  <c:v>5.2820724936828781E-3</c:v>
                </c:pt>
                <c:pt idx="1046">
                  <c:v>5.2812781798309465E-3</c:v>
                </c:pt>
                <c:pt idx="1047">
                  <c:v>5.2804807829568536E-3</c:v>
                </c:pt>
                <c:pt idx="1048">
                  <c:v>5.2796803134983836E-3</c:v>
                </c:pt>
                <c:pt idx="1049">
                  <c:v>5.2788768619918434E-3</c:v>
                </c:pt>
                <c:pt idx="1050">
                  <c:v>5.2780704463075683E-3</c:v>
                </c:pt>
                <c:pt idx="1051">
                  <c:v>5.27726101107977E-3</c:v>
                </c:pt>
                <c:pt idx="1052">
                  <c:v>5.2764485689705612E-3</c:v>
                </c:pt>
                <c:pt idx="1053">
                  <c:v>5.275633201083962E-3</c:v>
                </c:pt>
                <c:pt idx="1054">
                  <c:v>5.2748148401260738E-3</c:v>
                </c:pt>
                <c:pt idx="1055">
                  <c:v>5.2739934991562383E-3</c:v>
                </c:pt>
                <c:pt idx="1056">
                  <c:v>5.2731692658028878E-3</c:v>
                </c:pt>
                <c:pt idx="1057">
                  <c:v>5.2723421549738221E-3</c:v>
                </c:pt>
                <c:pt idx="1058">
                  <c:v>5.2715121086748546E-3</c:v>
                </c:pt>
                <c:pt idx="1059">
                  <c:v>5.2706791426951304E-3</c:v>
                </c:pt>
                <c:pt idx="1060">
                  <c:v>5.2698433465948793E-3</c:v>
                </c:pt>
                <c:pt idx="1061">
                  <c:v>5.2690047315597996E-3</c:v>
                </c:pt>
                <c:pt idx="1062">
                  <c:v>5.2681633069370758E-3</c:v>
                </c:pt>
                <c:pt idx="1063">
                  <c:v>5.2673190042271181E-3</c:v>
                </c:pt>
                <c:pt idx="1064">
                  <c:v>5.2664718298760672E-3</c:v>
                </c:pt>
                <c:pt idx="1065">
                  <c:v>5.2656218708365763E-3</c:v>
                </c:pt>
                <c:pt idx="1066">
                  <c:v>5.2647691417556687E-3</c:v>
                </c:pt>
                <c:pt idx="1067">
                  <c:v>5.2639135790442078E-3</c:v>
                </c:pt>
                <c:pt idx="1068">
                  <c:v>5.2630551934021459E-3</c:v>
                </c:pt>
                <c:pt idx="1069">
                  <c:v>5.262194070142159E-3</c:v>
                </c:pt>
                <c:pt idx="1070">
                  <c:v>5.2613302220501732E-3</c:v>
                </c:pt>
                <c:pt idx="1071">
                  <c:v>5.2604635891758851E-3</c:v>
                </c:pt>
                <c:pt idx="1072">
                  <c:v>5.2595941857795864E-3</c:v>
                </c:pt>
                <c:pt idx="1073">
                  <c:v>5.2587221002884082E-3</c:v>
                </c:pt>
                <c:pt idx="1074">
                  <c:v>5.2578473427845303E-3</c:v>
                </c:pt>
                <c:pt idx="1075">
                  <c:v>5.2569699216824632E-3</c:v>
                </c:pt>
                <c:pt idx="1076">
                  <c:v>5.2560897675222604E-3</c:v>
                </c:pt>
                <c:pt idx="1077">
                  <c:v>5.2552068913837967E-3</c:v>
                </c:pt>
                <c:pt idx="1078">
                  <c:v>5.2543213847640706E-3</c:v>
                </c:pt>
                <c:pt idx="1079">
                  <c:v>5.2534332554528109E-3</c:v>
                </c:pt>
                <c:pt idx="1080">
                  <c:v>5.2525425095204421E-3</c:v>
                </c:pt>
                <c:pt idx="1081">
                  <c:v>5.25164908604838E-3</c:v>
                </c:pt>
                <c:pt idx="1082">
                  <c:v>5.2507529989813681E-3</c:v>
                </c:pt>
                <c:pt idx="1083">
                  <c:v>5.2498543313205187E-3</c:v>
                </c:pt>
                <c:pt idx="1084">
                  <c:v>5.2489530933188316E-3</c:v>
                </c:pt>
                <c:pt idx="1085">
                  <c:v>5.2480492992499047E-3</c:v>
                </c:pt>
                <c:pt idx="1086">
                  <c:v>5.2471429615621751E-3</c:v>
                </c:pt>
                <c:pt idx="1087">
                  <c:v>5.2462340141151403E-3</c:v>
                </c:pt>
                <c:pt idx="1088">
                  <c:v>5.245322465620616E-3</c:v>
                </c:pt>
                <c:pt idx="1089">
                  <c:v>5.2444083999644685E-3</c:v>
                </c:pt>
                <c:pt idx="1090">
                  <c:v>5.2434918285154224E-3</c:v>
                </c:pt>
                <c:pt idx="1091">
                  <c:v>5.2425727665382773E-3</c:v>
                </c:pt>
                <c:pt idx="1092">
                  <c:v>5.241651227325627E-3</c:v>
                </c:pt>
                <c:pt idx="1093">
                  <c:v>5.2407271453759714E-3</c:v>
                </c:pt>
                <c:pt idx="1094">
                  <c:v>5.239800530010808E-3</c:v>
                </c:pt>
                <c:pt idx="1095">
                  <c:v>5.2388714657150186E-3</c:v>
                </c:pt>
                <c:pt idx="1096">
                  <c:v>5.2379399589767232E-3</c:v>
                </c:pt>
                <c:pt idx="1097">
                  <c:v>5.237006020487346E-3</c:v>
                </c:pt>
                <c:pt idx="1098">
                  <c:v>5.2360696649481637E-3</c:v>
                </c:pt>
                <c:pt idx="1099">
                  <c:v>5.2351308284079995E-3</c:v>
                </c:pt>
                <c:pt idx="1100">
                  <c:v>5.2341895216112154E-3</c:v>
                </c:pt>
                <c:pt idx="1101">
                  <c:v>5.2332458303330429E-3</c:v>
                </c:pt>
                <c:pt idx="1102">
                  <c:v>5.2322997620916538E-3</c:v>
                </c:pt>
                <c:pt idx="1103">
                  <c:v>5.2313513231246698E-3</c:v>
                </c:pt>
                <c:pt idx="1104">
                  <c:v>5.2304005185863992E-3</c:v>
                </c:pt>
                <c:pt idx="1105">
                  <c:v>5.2294473580455436E-3</c:v>
                </c:pt>
                <c:pt idx="1106">
                  <c:v>5.2284917783991447E-3</c:v>
                </c:pt>
                <c:pt idx="1107">
                  <c:v>5.2275337916261929E-3</c:v>
                </c:pt>
                <c:pt idx="1108">
                  <c:v>5.2265734846887665E-3</c:v>
                </c:pt>
                <c:pt idx="1109">
                  <c:v>5.2256108660290084E-3</c:v>
                </c:pt>
                <c:pt idx="1110">
                  <c:v>5.2246459480136745E-3</c:v>
                </c:pt>
                <c:pt idx="1111">
                  <c:v>5.2236787414403603E-3</c:v>
                </c:pt>
                <c:pt idx="1112">
                  <c:v>5.2227092500285004E-3</c:v>
                </c:pt>
                <c:pt idx="1113">
                  <c:v>5.2217374047415117E-3</c:v>
                </c:pt>
                <c:pt idx="1114">
                  <c:v>5.2207632178821817E-3</c:v>
                </c:pt>
                <c:pt idx="1115">
                  <c:v>5.2197867772164688E-3</c:v>
                </c:pt>
                <c:pt idx="1116">
                  <c:v>5.2188080918242454E-3</c:v>
                </c:pt>
                <c:pt idx="1117">
                  <c:v>5.2178271692742834E-3</c:v>
                </c:pt>
                <c:pt idx="1118">
                  <c:v>5.2168440158545997E-3</c:v>
                </c:pt>
                <c:pt idx="1119">
                  <c:v>5.2158586421116393E-3</c:v>
                </c:pt>
                <c:pt idx="1120">
                  <c:v>5.2148710626535623E-3</c:v>
                </c:pt>
                <c:pt idx="1121">
                  <c:v>5.2138812848647378E-3</c:v>
                </c:pt>
                <c:pt idx="1122">
                  <c:v>5.2128892373863684E-3</c:v>
                </c:pt>
                <c:pt idx="1123">
                  <c:v>5.2118949302288895E-3</c:v>
                </c:pt>
                <c:pt idx="1124">
                  <c:v>5.2108984493120384E-3</c:v>
                </c:pt>
                <c:pt idx="1125">
                  <c:v>5.2098998073932118E-3</c:v>
                </c:pt>
                <c:pt idx="1126">
                  <c:v>5.2088990156041728E-3</c:v>
                </c:pt>
                <c:pt idx="1127">
                  <c:v>5.2078960779335911E-3</c:v>
                </c:pt>
                <c:pt idx="1128">
                  <c:v>5.20689100255584E-3</c:v>
                </c:pt>
                <c:pt idx="1129">
                  <c:v>5.2058838020361793E-3</c:v>
                </c:pt>
                <c:pt idx="1130">
                  <c:v>5.204874487379752E-3</c:v>
                </c:pt>
                <c:pt idx="1131">
                  <c:v>5.2038630678316565E-3</c:v>
                </c:pt>
                <c:pt idx="1132">
                  <c:v>5.2028494738662534E-3</c:v>
                </c:pt>
                <c:pt idx="1133">
                  <c:v>5.2018337118592455E-3</c:v>
                </c:pt>
                <c:pt idx="1134">
                  <c:v>5.200815864358414E-3</c:v>
                </c:pt>
                <c:pt idx="1135">
                  <c:v>5.1997959411075904E-3</c:v>
                </c:pt>
                <c:pt idx="1136">
                  <c:v>5.1987739560457515E-3</c:v>
                </c:pt>
                <c:pt idx="1137">
                  <c:v>5.1977499159794128E-3</c:v>
                </c:pt>
                <c:pt idx="1138">
                  <c:v>5.1967238261510697E-3</c:v>
                </c:pt>
                <c:pt idx="1139">
                  <c:v>5.1956956962135713E-3</c:v>
                </c:pt>
                <c:pt idx="1140">
                  <c:v>5.1946655346642124E-3</c:v>
                </c:pt>
                <c:pt idx="1141">
                  <c:v>5.1936333486191201E-3</c:v>
                </c:pt>
                <c:pt idx="1142">
                  <c:v>5.1925991439851302E-3</c:v>
                </c:pt>
                <c:pt idx="1143">
                  <c:v>5.1915629310212421E-3</c:v>
                </c:pt>
                <c:pt idx="1144">
                  <c:v>5.1905247241165213E-3</c:v>
                </c:pt>
                <c:pt idx="1145">
                  <c:v>5.1894844583929393E-3</c:v>
                </c:pt>
                <c:pt idx="1146">
                  <c:v>5.1884421390045697E-3</c:v>
                </c:pt>
                <c:pt idx="1147">
                  <c:v>5.1873978418436224E-3</c:v>
                </c:pt>
                <c:pt idx="1148">
                  <c:v>5.1863515703751556E-3</c:v>
                </c:pt>
                <c:pt idx="1149">
                  <c:v>5.1853033331825385E-3</c:v>
                </c:pt>
                <c:pt idx="1150">
                  <c:v>5.1842531432786448E-3</c:v>
                </c:pt>
                <c:pt idx="1151">
                  <c:v>5.1832010174419256E-3</c:v>
                </c:pt>
                <c:pt idx="1152">
                  <c:v>5.182146964882877E-3</c:v>
                </c:pt>
                <c:pt idx="1153">
                  <c:v>5.1810909875000168E-3</c:v>
                </c:pt>
                <c:pt idx="1154">
                  <c:v>5.1800330916858192E-3</c:v>
                </c:pt>
                <c:pt idx="1155">
                  <c:v>5.1789732885252166E-3</c:v>
                </c:pt>
                <c:pt idx="1156">
                  <c:v>5.1779115877736799E-3</c:v>
                </c:pt>
                <c:pt idx="1157">
                  <c:v>5.1768479976205513E-3</c:v>
                </c:pt>
                <c:pt idx="1158">
                  <c:v>5.1757825248915984E-3</c:v>
                </c:pt>
                <c:pt idx="1159">
                  <c:v>5.1747151752490513E-3</c:v>
                </c:pt>
                <c:pt idx="1160">
                  <c:v>5.1736459533716396E-3</c:v>
                </c:pt>
                <c:pt idx="1161">
                  <c:v>5.1725748684915704E-3</c:v>
                </c:pt>
                <c:pt idx="1162">
                  <c:v>5.1715019287607534E-3</c:v>
                </c:pt>
                <c:pt idx="1163">
                  <c:v>5.1704270578815529E-3</c:v>
                </c:pt>
                <c:pt idx="1164">
                  <c:v>5.169350261852528E-3</c:v>
                </c:pt>
                <c:pt idx="1165">
                  <c:v>5.1682716291976951E-3</c:v>
                </c:pt>
                <c:pt idx="1166">
                  <c:v>5.167191169442655E-3</c:v>
                </c:pt>
                <c:pt idx="1167">
                  <c:v>5.1661088905768874E-3</c:v>
                </c:pt>
                <c:pt idx="1168">
                  <c:v>5.165024799259497E-3</c:v>
                </c:pt>
                <c:pt idx="1169">
                  <c:v>5.1639389010132222E-3</c:v>
                </c:pt>
                <c:pt idx="1170">
                  <c:v>5.1628512058039247E-3</c:v>
                </c:pt>
                <c:pt idx="1171">
                  <c:v>5.1617617278138682E-3</c:v>
                </c:pt>
                <c:pt idx="1172">
                  <c:v>5.1606704740284242E-3</c:v>
                </c:pt>
                <c:pt idx="1173">
                  <c:v>5.1595774444378696E-3</c:v>
                </c:pt>
                <c:pt idx="1174">
                  <c:v>5.158482643838282E-3</c:v>
                </c:pt>
                <c:pt idx="1175">
                  <c:v>5.1573860819870542E-3</c:v>
                </c:pt>
                <c:pt idx="1176">
                  <c:v>5.1562877675183387E-3</c:v>
                </c:pt>
                <c:pt idx="1177">
                  <c:v>5.1551877076750673E-3</c:v>
                </c:pt>
                <c:pt idx="1178">
                  <c:v>5.1540859084811055E-3</c:v>
                </c:pt>
                <c:pt idx="1179">
                  <c:v>5.1529823803414644E-3</c:v>
                </c:pt>
                <c:pt idx="1180">
                  <c:v>5.1518771324073681E-3</c:v>
                </c:pt>
                <c:pt idx="1181">
                  <c:v>5.1507701669414587E-3</c:v>
                </c:pt>
                <c:pt idx="1182">
                  <c:v>5.1496614907156546E-3</c:v>
                </c:pt>
                <c:pt idx="1183">
                  <c:v>5.1485511151796301E-3</c:v>
                </c:pt>
                <c:pt idx="1184">
                  <c:v>5.147439050410858E-3</c:v>
                </c:pt>
                <c:pt idx="1185">
                  <c:v>5.1463253048792002E-3</c:v>
                </c:pt>
                <c:pt idx="1186">
                  <c:v>5.1452098802292658E-3</c:v>
                </c:pt>
                <c:pt idx="1187">
                  <c:v>5.1440927772894345E-3</c:v>
                </c:pt>
                <c:pt idx="1188">
                  <c:v>5.1429740074512651E-3</c:v>
                </c:pt>
                <c:pt idx="1189">
                  <c:v>5.1418535811482945E-3</c:v>
                </c:pt>
                <c:pt idx="1190">
                  <c:v>5.1407315017634033E-3</c:v>
                </c:pt>
                <c:pt idx="1191">
                  <c:v>5.1396077716011311E-3</c:v>
                </c:pt>
                <c:pt idx="1192">
                  <c:v>5.1384823924598196E-3</c:v>
                </c:pt>
                <c:pt idx="1193">
                  <c:v>5.1373553711671592E-3</c:v>
                </c:pt>
                <c:pt idx="1194">
                  <c:v>5.1362267192780944E-3</c:v>
                </c:pt>
                <c:pt idx="1195">
                  <c:v>5.1350964469594829E-3</c:v>
                </c:pt>
                <c:pt idx="1196">
                  <c:v>5.1339645627633476E-3</c:v>
                </c:pt>
                <c:pt idx="1197">
                  <c:v>5.1328310683947578E-3</c:v>
                </c:pt>
                <c:pt idx="1198">
                  <c:v>5.1316959647305944E-3</c:v>
                </c:pt>
                <c:pt idx="1199">
                  <c:v>5.1305592632357316E-3</c:v>
                </c:pt>
                <c:pt idx="1200">
                  <c:v>5.1294209744104221E-3</c:v>
                </c:pt>
                <c:pt idx="1201">
                  <c:v>5.1282811016819096E-3</c:v>
                </c:pt>
                <c:pt idx="1202">
                  <c:v>5.1271396528398587E-3</c:v>
                </c:pt>
                <c:pt idx="1203">
                  <c:v>5.1259966347862555E-3</c:v>
                </c:pt>
                <c:pt idx="1204">
                  <c:v>5.1248520478511042E-3</c:v>
                </c:pt>
                <c:pt idx="1205">
                  <c:v>5.1237058971933232E-3</c:v>
                </c:pt>
                <c:pt idx="1206">
                  <c:v>5.1225581929297053E-3</c:v>
                </c:pt>
                <c:pt idx="1207">
                  <c:v>5.1214089440110256E-3</c:v>
                </c:pt>
                <c:pt idx="1208">
                  <c:v>5.1202581579577102E-3</c:v>
                </c:pt>
                <c:pt idx="1209">
                  <c:v>5.1191058410386186E-3</c:v>
                </c:pt>
                <c:pt idx="1210">
                  <c:v>5.1179519984565578E-3</c:v>
                </c:pt>
                <c:pt idx="1211">
                  <c:v>5.1167966345117416E-3</c:v>
                </c:pt>
                <c:pt idx="1212">
                  <c:v>5.1156397527319418E-3</c:v>
                </c:pt>
                <c:pt idx="1213">
                  <c:v>5.1144813614539004E-3</c:v>
                </c:pt>
                <c:pt idx="1214">
                  <c:v>5.113321473540257E-3</c:v>
                </c:pt>
                <c:pt idx="1215">
                  <c:v>5.1121600948213358E-3</c:v>
                </c:pt>
                <c:pt idx="1216">
                  <c:v>5.1109972242622398E-3</c:v>
                </c:pt>
                <c:pt idx="1217">
                  <c:v>5.1098328658459521E-3</c:v>
                </c:pt>
                <c:pt idx="1218">
                  <c:v>5.1086670287048231E-3</c:v>
                </c:pt>
                <c:pt idx="1219">
                  <c:v>5.1074997209597933E-3</c:v>
                </c:pt>
                <c:pt idx="1220">
                  <c:v>5.1063309494275332E-3</c:v>
                </c:pt>
                <c:pt idx="1221">
                  <c:v>5.1051607197849175E-3</c:v>
                </c:pt>
                <c:pt idx="1222">
                  <c:v>5.1039890367337052E-3</c:v>
                </c:pt>
                <c:pt idx="1223">
                  <c:v>5.1028159041505289E-3</c:v>
                </c:pt>
                <c:pt idx="1224">
                  <c:v>5.1016413306822668E-3</c:v>
                </c:pt>
                <c:pt idx="1225">
                  <c:v>5.1004653240018594E-3</c:v>
                </c:pt>
                <c:pt idx="1226">
                  <c:v>5.0992879638849234E-3</c:v>
                </c:pt>
                <c:pt idx="1227">
                  <c:v>5.0981092561123093E-3</c:v>
                </c:pt>
                <c:pt idx="1228">
                  <c:v>5.0969291325181866E-3</c:v>
                </c:pt>
                <c:pt idx="1229">
                  <c:v>5.095747597023071E-3</c:v>
                </c:pt>
                <c:pt idx="1230">
                  <c:v>5.0945646469584367E-3</c:v>
                </c:pt>
                <c:pt idx="1231">
                  <c:v>5.0933802849388631E-3</c:v>
                </c:pt>
                <c:pt idx="1232">
                  <c:v>5.0921945189588372E-3</c:v>
                </c:pt>
                <c:pt idx="1233">
                  <c:v>5.0910073561759141E-3</c:v>
                </c:pt>
                <c:pt idx="1234">
                  <c:v>5.0898188025918535E-3</c:v>
                </c:pt>
                <c:pt idx="1235">
                  <c:v>5.088628863194381E-3</c:v>
                </c:pt>
                <c:pt idx="1236">
                  <c:v>5.0874375475904038E-3</c:v>
                </c:pt>
                <c:pt idx="1237">
                  <c:v>5.0862448697625452E-3</c:v>
                </c:pt>
                <c:pt idx="1238">
                  <c:v>5.0850508364717337E-3</c:v>
                </c:pt>
                <c:pt idx="1239">
                  <c:v>5.0838554474472251E-3</c:v>
                </c:pt>
                <c:pt idx="1240">
                  <c:v>5.0826587073562191E-3</c:v>
                </c:pt>
                <c:pt idx="1241">
                  <c:v>5.0814606259501714E-3</c:v>
                </c:pt>
                <c:pt idx="1242">
                  <c:v>5.0802612063898522E-3</c:v>
                </c:pt>
                <c:pt idx="1243">
                  <c:v>5.0790604508390916E-3</c:v>
                </c:pt>
                <c:pt idx="1244">
                  <c:v>5.0778583664835243E-3</c:v>
                </c:pt>
                <c:pt idx="1245">
                  <c:v>5.0766549597636313E-3</c:v>
                </c:pt>
                <c:pt idx="1246">
                  <c:v>5.075450236075695E-3</c:v>
                </c:pt>
                <c:pt idx="1247">
                  <c:v>5.0742442790934058E-3</c:v>
                </c:pt>
                <c:pt idx="1248">
                  <c:v>5.0730370925575379E-3</c:v>
                </c:pt>
                <c:pt idx="1249">
                  <c:v>5.0718286002982274E-3</c:v>
                </c:pt>
                <c:pt idx="1250">
                  <c:v>5.070618804766407E-3</c:v>
                </c:pt>
                <c:pt idx="1251">
                  <c:v>5.0694077079402504E-3</c:v>
                </c:pt>
                <c:pt idx="1252">
                  <c:v>5.068195316893051E-3</c:v>
                </c:pt>
                <c:pt idx="1253">
                  <c:v>5.066981643483748E-3</c:v>
                </c:pt>
                <c:pt idx="1254">
                  <c:v>5.0657666926539387E-3</c:v>
                </c:pt>
                <c:pt idx="1255">
                  <c:v>5.0645504625708932E-3</c:v>
                </c:pt>
                <c:pt idx="1256">
                  <c:v>5.0633329565932189E-3</c:v>
                </c:pt>
                <c:pt idx="1257">
                  <c:v>5.0621141833917969E-3</c:v>
                </c:pt>
                <c:pt idx="1258">
                  <c:v>5.0608941507054618E-3</c:v>
                </c:pt>
                <c:pt idx="1259">
                  <c:v>5.0596728650426602E-3</c:v>
                </c:pt>
                <c:pt idx="1260">
                  <c:v>5.0584503318230013E-3</c:v>
                </c:pt>
                <c:pt idx="1261">
                  <c:v>5.0572265555453334E-3</c:v>
                </c:pt>
                <c:pt idx="1262">
                  <c:v>5.0560015399240812E-3</c:v>
                </c:pt>
                <c:pt idx="1263">
                  <c:v>5.0547753675091239E-3</c:v>
                </c:pt>
                <c:pt idx="1264">
                  <c:v>5.0535480408327163E-3</c:v>
                </c:pt>
                <c:pt idx="1265">
                  <c:v>5.052319487922838E-3</c:v>
                </c:pt>
                <c:pt idx="1266">
                  <c:v>5.051089721035156E-3</c:v>
                </c:pt>
                <c:pt idx="1267">
                  <c:v>5.0498587454416129E-3</c:v>
                </c:pt>
                <c:pt idx="1268">
                  <c:v>5.0486265595774673E-3</c:v>
                </c:pt>
                <c:pt idx="1269">
                  <c:v>5.0473931670473836E-3</c:v>
                </c:pt>
                <c:pt idx="1270">
                  <c:v>5.0461585767543659E-3</c:v>
                </c:pt>
                <c:pt idx="1271">
                  <c:v>5.0449227911085678E-3</c:v>
                </c:pt>
                <c:pt idx="1272">
                  <c:v>5.04368581164034E-3</c:v>
                </c:pt>
                <c:pt idx="1273">
                  <c:v>5.0424476450452935E-3</c:v>
                </c:pt>
                <c:pt idx="1274">
                  <c:v>5.0412082973573273E-3</c:v>
                </c:pt>
                <c:pt idx="1275">
                  <c:v>5.0399677736352707E-3</c:v>
                </c:pt>
                <c:pt idx="1276">
                  <c:v>5.0387261578304565E-3</c:v>
                </c:pt>
                <c:pt idx="1277">
                  <c:v>5.0374834534585682E-3</c:v>
                </c:pt>
                <c:pt idx="1278">
                  <c:v>5.0362395836044439E-3</c:v>
                </c:pt>
                <c:pt idx="1279">
                  <c:v>5.0349945561107435E-3</c:v>
                </c:pt>
                <c:pt idx="1280">
                  <c:v>5.0337483779969716E-3</c:v>
                </c:pt>
                <c:pt idx="1281">
                  <c:v>5.0325010496131643E-3</c:v>
                </c:pt>
                <c:pt idx="1282">
                  <c:v>5.0312525762532707E-3</c:v>
                </c:pt>
                <c:pt idx="1283">
                  <c:v>5.0300029682738773E-3</c:v>
                </c:pt>
                <c:pt idx="1284">
                  <c:v>5.0287522293141155E-3</c:v>
                </c:pt>
                <c:pt idx="1285">
                  <c:v>5.0275003563961876E-3</c:v>
                </c:pt>
                <c:pt idx="1286">
                  <c:v>5.0262473519536912E-3</c:v>
                </c:pt>
                <c:pt idx="1287">
                  <c:v>5.024993223920764E-3</c:v>
                </c:pt>
                <c:pt idx="1288">
                  <c:v>5.0237380594221042E-3</c:v>
                </c:pt>
                <c:pt idx="1289">
                  <c:v>5.0224818645050913E-3</c:v>
                </c:pt>
                <c:pt idx="1290">
                  <c:v>5.0212245641768471E-3</c:v>
                </c:pt>
                <c:pt idx="1291">
                  <c:v>5.0199661625764747E-3</c:v>
                </c:pt>
                <c:pt idx="1292">
                  <c:v>5.0187066631248549E-3</c:v>
                </c:pt>
                <c:pt idx="1293">
                  <c:v>5.0174460686299811E-3</c:v>
                </c:pt>
                <c:pt idx="1294">
                  <c:v>5.016184381375393E-3</c:v>
                </c:pt>
                <c:pt idx="1295">
                  <c:v>5.0149216032049195E-3</c:v>
                </c:pt>
                <c:pt idx="1296">
                  <c:v>5.0136577355857376E-3</c:v>
                </c:pt>
                <c:pt idx="1297">
                  <c:v>5.0123927852307425E-3</c:v>
                </c:pt>
                <c:pt idx="1298">
                  <c:v>5.0111267637718239E-3</c:v>
                </c:pt>
                <c:pt idx="1299">
                  <c:v>5.0098597561312116E-3</c:v>
                </c:pt>
                <c:pt idx="1300">
                  <c:v>5.0085917602748645E-3</c:v>
                </c:pt>
                <c:pt idx="1301">
                  <c:v>5.007322699205426E-3</c:v>
                </c:pt>
                <c:pt idx="1302">
                  <c:v>5.0060525815378912E-3</c:v>
                </c:pt>
                <c:pt idx="1303">
                  <c:v>5.0047814094156999E-3</c:v>
                </c:pt>
                <c:pt idx="1304">
                  <c:v>5.0035091841448788E-3</c:v>
                </c:pt>
                <c:pt idx="1305">
                  <c:v>5.002235912282953E-3</c:v>
                </c:pt>
                <c:pt idx="1306">
                  <c:v>5.0009615997606196E-3</c:v>
                </c:pt>
                <c:pt idx="1307">
                  <c:v>4.9996862515563579E-3</c:v>
                </c:pt>
                <c:pt idx="1308">
                  <c:v>4.9984098718047314E-3</c:v>
                </c:pt>
                <c:pt idx="1309">
                  <c:v>4.9971325443488529E-3</c:v>
                </c:pt>
                <c:pt idx="1310">
                  <c:v>4.9958542720522584E-3</c:v>
                </c:pt>
                <c:pt idx="1311">
                  <c:v>4.9945749767944473E-3</c:v>
                </c:pt>
                <c:pt idx="1312">
                  <c:v>4.9932946604197611E-3</c:v>
                </c:pt>
                <c:pt idx="1313">
                  <c:v>4.9920133299991764E-3</c:v>
                </c:pt>
                <c:pt idx="1314">
                  <c:v>4.9907309919017774E-3</c:v>
                </c:pt>
                <c:pt idx="1315">
                  <c:v>4.9894476458895399E-3</c:v>
                </c:pt>
                <c:pt idx="1316">
                  <c:v>4.9881632968041476E-3</c:v>
                </c:pt>
                <c:pt idx="1317">
                  <c:v>4.9868779490898837E-3</c:v>
                </c:pt>
                <c:pt idx="1318">
                  <c:v>4.985591681469604E-3</c:v>
                </c:pt>
                <c:pt idx="1319">
                  <c:v>4.9843044974505427E-3</c:v>
                </c:pt>
                <c:pt idx="1320">
                  <c:v>4.9830163252940884E-3</c:v>
                </c:pt>
                <c:pt idx="1321">
                  <c:v>4.9817271729205087E-3</c:v>
                </c:pt>
                <c:pt idx="1322">
                  <c:v>4.9804370470125743E-3</c:v>
                </c:pt>
                <c:pt idx="1323">
                  <c:v>4.9791459531602087E-3</c:v>
                </c:pt>
                <c:pt idx="1324">
                  <c:v>4.977853896019708E-3</c:v>
                </c:pt>
                <c:pt idx="1325">
                  <c:v>4.9765608794588526E-3</c:v>
                </c:pt>
                <c:pt idx="1326">
                  <c:v>4.9752669066687651E-3</c:v>
                </c:pt>
                <c:pt idx="1327">
                  <c:v>4.9739720610715776E-3</c:v>
                </c:pt>
                <c:pt idx="1328">
                  <c:v>4.9726763448595486E-3</c:v>
                </c:pt>
                <c:pt idx="1329">
                  <c:v>4.9713796789735221E-3</c:v>
                </c:pt>
                <c:pt idx="1330">
                  <c:v>4.9700820647845109E-3</c:v>
                </c:pt>
                <c:pt idx="1331">
                  <c:v>4.9687835033713273E-3</c:v>
                </c:pt>
                <c:pt idx="1332">
                  <c:v>4.9674839955623547E-3</c:v>
                </c:pt>
                <c:pt idx="1333">
                  <c:v>4.9661835419725969E-3</c:v>
                </c:pt>
                <c:pt idx="1334">
                  <c:v>4.9648821430321542E-3</c:v>
                </c:pt>
                <c:pt idx="1335">
                  <c:v>4.9635798046420796E-3</c:v>
                </c:pt>
                <c:pt idx="1336">
                  <c:v>4.9622766187945311E-3</c:v>
                </c:pt>
                <c:pt idx="1337">
                  <c:v>4.960972589682559E-3</c:v>
                </c:pt>
                <c:pt idx="1338">
                  <c:v>4.9596676337047155E-3</c:v>
                </c:pt>
                <c:pt idx="1339">
                  <c:v>4.9583617536709656E-3</c:v>
                </c:pt>
                <c:pt idx="1340">
                  <c:v>4.9570549579372458E-3</c:v>
                </c:pt>
                <c:pt idx="1341">
                  <c:v>4.95574725400829E-3</c:v>
                </c:pt>
                <c:pt idx="1342">
                  <c:v>4.9544386482147295E-3</c:v>
                </c:pt>
                <c:pt idx="1343">
                  <c:v>4.9531291402164805E-3</c:v>
                </c:pt>
                <c:pt idx="1344">
                  <c:v>4.951818729174759E-3</c:v>
                </c:pt>
                <c:pt idx="1345">
                  <c:v>4.950507501072096E-3</c:v>
                </c:pt>
                <c:pt idx="1346">
                  <c:v>4.9491954604171454E-3</c:v>
                </c:pt>
                <c:pt idx="1347">
                  <c:v>4.9478825297731566E-3</c:v>
                </c:pt>
                <c:pt idx="1348">
                  <c:v>4.9465687122212439E-3</c:v>
                </c:pt>
                <c:pt idx="1349">
                  <c:v>4.945254010299654E-3</c:v>
                </c:pt>
                <c:pt idx="1350">
                  <c:v>4.9439384260810204E-3</c:v>
                </c:pt>
                <c:pt idx="1351">
                  <c:v>4.9426219668855138E-3</c:v>
                </c:pt>
                <c:pt idx="1352">
                  <c:v>4.9413046393086569E-3</c:v>
                </c:pt>
                <c:pt idx="1353">
                  <c:v>4.9399865246122394E-3</c:v>
                </c:pt>
                <c:pt idx="1354">
                  <c:v>4.9386676278834083E-3</c:v>
                </c:pt>
                <c:pt idx="1355">
                  <c:v>4.9373478723914324E-3</c:v>
                </c:pt>
                <c:pt idx="1356">
                  <c:v>4.9360272563483253E-3</c:v>
                </c:pt>
                <c:pt idx="1357">
                  <c:v>4.9347057833500907E-3</c:v>
                </c:pt>
                <c:pt idx="1358">
                  <c:v>4.9333834624504915E-3</c:v>
                </c:pt>
                <c:pt idx="1359">
                  <c:v>4.9320602960997682E-3</c:v>
                </c:pt>
                <c:pt idx="1360">
                  <c:v>4.9307362802130002E-3</c:v>
                </c:pt>
                <c:pt idx="1361">
                  <c:v>4.9294114979265644E-3</c:v>
                </c:pt>
                <c:pt idx="1362">
                  <c:v>4.9280859566707535E-3</c:v>
                </c:pt>
                <c:pt idx="1363">
                  <c:v>4.9267595816055486E-3</c:v>
                </c:pt>
                <c:pt idx="1364">
                  <c:v>4.9254323783572713E-3</c:v>
                </c:pt>
                <c:pt idx="1365">
                  <c:v>4.924104351632941E-3</c:v>
                </c:pt>
                <c:pt idx="1366">
                  <c:v>4.9227755053495564E-3</c:v>
                </c:pt>
                <c:pt idx="1367">
                  <c:v>4.9214458427558495E-3</c:v>
                </c:pt>
                <c:pt idx="1368">
                  <c:v>4.9201154482120309E-3</c:v>
                </c:pt>
                <c:pt idx="1369">
                  <c:v>4.9187843239707251E-3</c:v>
                </c:pt>
                <c:pt idx="1370">
                  <c:v>4.9174523901481743E-3</c:v>
                </c:pt>
                <c:pt idx="1371">
                  <c:v>4.9161196481725608E-3</c:v>
                </c:pt>
                <c:pt idx="1372">
                  <c:v>4.9147860991865895E-3</c:v>
                </c:pt>
                <c:pt idx="1373">
                  <c:v>4.9134517440771281E-3</c:v>
                </c:pt>
                <c:pt idx="1374">
                  <c:v>4.9121165835223348E-3</c:v>
                </c:pt>
                <c:pt idx="1375">
                  <c:v>4.9107806180156057E-3</c:v>
                </c:pt>
                <c:pt idx="1376">
                  <c:v>4.9094439297539304E-3</c:v>
                </c:pt>
                <c:pt idx="1377">
                  <c:v>4.9081065246948975E-3</c:v>
                </c:pt>
                <c:pt idx="1378">
                  <c:v>4.9067683320697482E-3</c:v>
                </c:pt>
                <c:pt idx="1379">
                  <c:v>4.9054293560247273E-3</c:v>
                </c:pt>
                <c:pt idx="1380">
                  <c:v>4.9040895938908631E-3</c:v>
                </c:pt>
                <c:pt idx="1381">
                  <c:v>4.9027490485173304E-3</c:v>
                </c:pt>
                <c:pt idx="1382">
                  <c:v>4.9014077283634763E-3</c:v>
                </c:pt>
                <c:pt idx="1383">
                  <c:v>4.9000657173597448E-3</c:v>
                </c:pt>
                <c:pt idx="1384">
                  <c:v>4.898723010994005E-3</c:v>
                </c:pt>
                <c:pt idx="1385">
                  <c:v>4.8973795284960424E-3</c:v>
                </c:pt>
                <c:pt idx="1386">
                  <c:v>4.8960352769547334E-3</c:v>
                </c:pt>
                <c:pt idx="1387">
                  <c:v>4.8946902628265888E-3</c:v>
                </c:pt>
                <c:pt idx="1388">
                  <c:v>4.893344491557536E-3</c:v>
                </c:pt>
                <c:pt idx="1389">
                  <c:v>4.8919979619983511E-3</c:v>
                </c:pt>
                <c:pt idx="1390">
                  <c:v>4.8906506726293731E-3</c:v>
                </c:pt>
                <c:pt idx="1391">
                  <c:v>4.8893027099474896E-3</c:v>
                </c:pt>
                <c:pt idx="1392">
                  <c:v>4.8879540780584962E-3</c:v>
                </c:pt>
                <c:pt idx="1393">
                  <c:v>4.8866046981719509E-3</c:v>
                </c:pt>
                <c:pt idx="1394">
                  <c:v>4.8852545730952435E-3</c:v>
                </c:pt>
                <c:pt idx="1395">
                  <c:v>4.8839037051435011E-3</c:v>
                </c:pt>
                <c:pt idx="1396">
                  <c:v>4.8825520962100617E-3</c:v>
                </c:pt>
                <c:pt idx="1397">
                  <c:v>4.8811997535437666E-3</c:v>
                </c:pt>
                <c:pt idx="1398">
                  <c:v>4.879846766052057E-3</c:v>
                </c:pt>
                <c:pt idx="1399">
                  <c:v>4.8784931336081586E-3</c:v>
                </c:pt>
                <c:pt idx="1400">
                  <c:v>4.8771387788891316E-3</c:v>
                </c:pt>
                <c:pt idx="1401">
                  <c:v>4.875783706513202E-3</c:v>
                </c:pt>
                <c:pt idx="1402">
                  <c:v>4.8744279146448093E-3</c:v>
                </c:pt>
                <c:pt idx="1403">
                  <c:v>4.8730714069132007E-3</c:v>
                </c:pt>
                <c:pt idx="1404">
                  <c:v>4.8717141867608569E-3</c:v>
                </c:pt>
                <c:pt idx="1405">
                  <c:v>4.8703563338572753E-3</c:v>
                </c:pt>
                <c:pt idx="1406">
                  <c:v>4.8689978510403813E-3</c:v>
                </c:pt>
                <c:pt idx="1407">
                  <c:v>4.867638664257273E-3</c:v>
                </c:pt>
                <c:pt idx="1408">
                  <c:v>4.8662787753777359E-3</c:v>
                </c:pt>
                <c:pt idx="1409">
                  <c:v>4.8649181797580827E-3</c:v>
                </c:pt>
                <c:pt idx="1410">
                  <c:v>4.8635568786184139E-3</c:v>
                </c:pt>
                <c:pt idx="1411">
                  <c:v>4.8621948790870274E-3</c:v>
                </c:pt>
                <c:pt idx="1412">
                  <c:v>4.8608322703318878E-3</c:v>
                </c:pt>
                <c:pt idx="1413">
                  <c:v>4.8594690579027728E-3</c:v>
                </c:pt>
                <c:pt idx="1414">
                  <c:v>4.8581051637227477E-3</c:v>
                </c:pt>
                <c:pt idx="1415">
                  <c:v>4.856740585873015E-3</c:v>
                </c:pt>
                <c:pt idx="1416">
                  <c:v>4.8553753164374911E-3</c:v>
                </c:pt>
                <c:pt idx="1417">
                  <c:v>4.8540093538599954E-3</c:v>
                </c:pt>
                <c:pt idx="1418">
                  <c:v>4.8526427029296545E-3</c:v>
                </c:pt>
                <c:pt idx="1419">
                  <c:v>4.8512754509864621E-3</c:v>
                </c:pt>
                <c:pt idx="1420">
                  <c:v>4.8499076018918216E-3</c:v>
                </c:pt>
                <c:pt idx="1421">
                  <c:v>4.8485390759736699E-3</c:v>
                </c:pt>
                <c:pt idx="1422">
                  <c:v>4.8471698758369777E-3</c:v>
                </c:pt>
                <c:pt idx="1423">
                  <c:v>4.8458000036336732E-3</c:v>
                </c:pt>
                <c:pt idx="1424">
                  <c:v>4.844429466880777E-3</c:v>
                </c:pt>
                <c:pt idx="1425">
                  <c:v>4.8430583611115702E-3</c:v>
                </c:pt>
                <c:pt idx="1426">
                  <c:v>4.8416866917325328E-3</c:v>
                </c:pt>
                <c:pt idx="1427">
                  <c:v>4.8403143740500826E-3</c:v>
                </c:pt>
                <c:pt idx="1428">
                  <c:v>4.8389414060167118E-3</c:v>
                </c:pt>
                <c:pt idx="1429">
                  <c:v>4.8375677857908968E-3</c:v>
                </c:pt>
                <c:pt idx="1430">
                  <c:v>4.8361935117373798E-3</c:v>
                </c:pt>
                <c:pt idx="1431">
                  <c:v>4.8348185881682288E-3</c:v>
                </c:pt>
                <c:pt idx="1432">
                  <c:v>4.8334431080745933E-3</c:v>
                </c:pt>
                <c:pt idx="1433">
                  <c:v>4.8320670745515409E-3</c:v>
                </c:pt>
                <c:pt idx="1434">
                  <c:v>4.830690400765651E-3</c:v>
                </c:pt>
                <c:pt idx="1435">
                  <c:v>4.8293130829921869E-3</c:v>
                </c:pt>
                <c:pt idx="1436">
                  <c:v>4.8279351237447247E-3</c:v>
                </c:pt>
                <c:pt idx="1437">
                  <c:v>4.8265565313432976E-3</c:v>
                </c:pt>
                <c:pt idx="1438">
                  <c:v>4.825177307518691E-3</c:v>
                </c:pt>
                <c:pt idx="1439">
                  <c:v>4.8237975365527245E-3</c:v>
                </c:pt>
                <c:pt idx="1440">
                  <c:v>4.8224172250231285E-3</c:v>
                </c:pt>
                <c:pt idx="1441">
                  <c:v>4.8210362897772047E-3</c:v>
                </c:pt>
                <c:pt idx="1442">
                  <c:v>4.8196547304328744E-3</c:v>
                </c:pt>
                <c:pt idx="1443">
                  <c:v>4.8182725523619272E-3</c:v>
                </c:pt>
                <c:pt idx="1444">
                  <c:v>4.8168897605350217E-3</c:v>
                </c:pt>
                <c:pt idx="1445">
                  <c:v>4.8155063591504895E-3</c:v>
                </c:pt>
                <c:pt idx="1446">
                  <c:v>4.8141224293936384E-3</c:v>
                </c:pt>
                <c:pt idx="1447">
                  <c:v>4.8127379688417916E-3</c:v>
                </c:pt>
                <c:pt idx="1448">
                  <c:v>4.811352897610352E-3</c:v>
                </c:pt>
                <c:pt idx="1449">
                  <c:v>4.8099672191453686E-3</c:v>
                </c:pt>
                <c:pt idx="1450">
                  <c:v>4.8085809363522846E-3</c:v>
                </c:pt>
                <c:pt idx="1451">
                  <c:v>4.8071940516416865E-3</c:v>
                </c:pt>
                <c:pt idx="1452">
                  <c:v>4.8058066506197726E-3</c:v>
                </c:pt>
                <c:pt idx="1453">
                  <c:v>4.8044187349729692E-3</c:v>
                </c:pt>
                <c:pt idx="1454">
                  <c:v>4.8030302224022136E-3</c:v>
                </c:pt>
                <c:pt idx="1455">
                  <c:v>4.8016411139527176E-3</c:v>
                </c:pt>
                <c:pt idx="1456">
                  <c:v>4.800251416270363E-3</c:v>
                </c:pt>
                <c:pt idx="1457">
                  <c:v>4.7988611354144615E-3</c:v>
                </c:pt>
                <c:pt idx="1458">
                  <c:v>4.7974702706905211E-3</c:v>
                </c:pt>
                <c:pt idx="1459">
                  <c:v>4.7960789047697848E-3</c:v>
                </c:pt>
                <c:pt idx="1460">
                  <c:v>4.7946870366600723E-3</c:v>
                </c:pt>
                <c:pt idx="1461">
                  <c:v>4.7932945874393949E-3</c:v>
                </c:pt>
                <c:pt idx="1462">
                  <c:v>4.7919015616425115E-3</c:v>
                </c:pt>
                <c:pt idx="1463">
                  <c:v>4.790507957282206E-3</c:v>
                </c:pt>
                <c:pt idx="1464">
                  <c:v>4.7891137779595798E-3</c:v>
                </c:pt>
                <c:pt idx="1465">
                  <c:v>4.7877191168815385E-3</c:v>
                </c:pt>
                <c:pt idx="1466">
                  <c:v>4.7863239766069588E-3</c:v>
                </c:pt>
                <c:pt idx="1467">
                  <c:v>4.7849282689981423E-3</c:v>
                </c:pt>
                <c:pt idx="1468">
                  <c:v>4.7835319957333653E-3</c:v>
                </c:pt>
                <c:pt idx="1469">
                  <c:v>4.7821351644539156E-3</c:v>
                </c:pt>
                <c:pt idx="1470">
                  <c:v>4.780737776266448E-3</c:v>
                </c:pt>
                <c:pt idx="1471">
                  <c:v>4.7793398257792363E-3</c:v>
                </c:pt>
                <c:pt idx="1472">
                  <c:v>4.7779413977866204E-3</c:v>
                </c:pt>
                <c:pt idx="1473">
                  <c:v>4.7765424991556317E-3</c:v>
                </c:pt>
                <c:pt idx="1474">
                  <c:v>4.7751430520163373E-3</c:v>
                </c:pt>
                <c:pt idx="1475">
                  <c:v>4.7737430557936271E-3</c:v>
                </c:pt>
                <c:pt idx="1476">
                  <c:v>4.7723425036219139E-3</c:v>
                </c:pt>
                <c:pt idx="1477">
                  <c:v>4.7709413949387665E-3</c:v>
                </c:pt>
                <c:pt idx="1478">
                  <c:v>4.7695398197548583E-3</c:v>
                </c:pt>
                <c:pt idx="1479">
                  <c:v>4.7681377834778689E-3</c:v>
                </c:pt>
                <c:pt idx="1480">
                  <c:v>4.7667352063807487E-3</c:v>
                </c:pt>
                <c:pt idx="1481">
                  <c:v>4.7653320922434591E-3</c:v>
                </c:pt>
                <c:pt idx="1482">
                  <c:v>4.7639284442228631E-3</c:v>
                </c:pt>
                <c:pt idx="1483">
                  <c:v>4.7625242649457378E-3</c:v>
                </c:pt>
                <c:pt idx="1484">
                  <c:v>4.7611195565839624E-3</c:v>
                </c:pt>
                <c:pt idx="1485">
                  <c:v>4.7597144053604856E-3</c:v>
                </c:pt>
                <c:pt idx="1486">
                  <c:v>4.7583088128043249E-3</c:v>
                </c:pt>
                <c:pt idx="1487">
                  <c:v>4.7569026956795031E-3</c:v>
                </c:pt>
                <c:pt idx="1488">
                  <c:v>4.7554960549277946E-3</c:v>
                </c:pt>
                <c:pt idx="1489">
                  <c:v>4.7540888912997103E-3</c:v>
                </c:pt>
                <c:pt idx="1490">
                  <c:v>4.7526812053752393E-3</c:v>
                </c:pt>
                <c:pt idx="1491">
                  <c:v>4.7512730821722892E-3</c:v>
                </c:pt>
                <c:pt idx="1492">
                  <c:v>4.7498645220734707E-3</c:v>
                </c:pt>
                <c:pt idx="1493">
                  <c:v>4.7484554407156414E-3</c:v>
                </c:pt>
                <c:pt idx="1494">
                  <c:v>4.7470458382110909E-3</c:v>
                </c:pt>
                <c:pt idx="1495">
                  <c:v>4.7456357146068847E-3</c:v>
                </c:pt>
                <c:pt idx="1496">
                  <c:v>4.7442250698847676E-3</c:v>
                </c:pt>
                <c:pt idx="1497">
                  <c:v>4.7428139945888438E-3</c:v>
                </c:pt>
                <c:pt idx="1498">
                  <c:v>4.7414025000374208E-3</c:v>
                </c:pt>
                <c:pt idx="1499">
                  <c:v>4.7399905056444216E-3</c:v>
                </c:pt>
                <c:pt idx="1500">
                  <c:v>4.7385780085304917E-3</c:v>
                </c:pt>
                <c:pt idx="1501">
                  <c:v>4.7371650056850824E-3</c:v>
                </c:pt>
                <c:pt idx="1502">
                  <c:v>4.7357515003426691E-3</c:v>
                </c:pt>
                <c:pt idx="1503">
                  <c:v>4.7343375015708612E-3</c:v>
                </c:pt>
                <c:pt idx="1504">
                  <c:v>4.7329230965579977E-3</c:v>
                </c:pt>
                <c:pt idx="1505">
                  <c:v>4.7315082809113347E-3</c:v>
                </c:pt>
                <c:pt idx="1506">
                  <c:v>4.7300929653689826E-3</c:v>
                </c:pt>
                <c:pt idx="1507">
                  <c:v>4.7286771520213544E-3</c:v>
                </c:pt>
                <c:pt idx="1508">
                  <c:v>4.7272608489785806E-3</c:v>
                </c:pt>
                <c:pt idx="1509">
                  <c:v>4.7258440576956598E-3</c:v>
                </c:pt>
                <c:pt idx="1510">
                  <c:v>4.724426863976239E-3</c:v>
                </c:pt>
                <c:pt idx="1511">
                  <c:v>4.72300927433835E-3</c:v>
                </c:pt>
                <c:pt idx="1512">
                  <c:v>4.7215912037252977E-3</c:v>
                </c:pt>
                <c:pt idx="1513">
                  <c:v>4.720172651627965E-3</c:v>
                </c:pt>
                <c:pt idx="1514">
                  <c:v>4.7187536234436682E-3</c:v>
                </c:pt>
                <c:pt idx="1515">
                  <c:v>4.7173341182716226E-3</c:v>
                </c:pt>
                <c:pt idx="1516">
                  <c:v>4.7159142200643503E-3</c:v>
                </c:pt>
                <c:pt idx="1517">
                  <c:v>4.7144939336504097E-3</c:v>
                </c:pt>
                <c:pt idx="1518">
                  <c:v>4.7130731723695638E-3</c:v>
                </c:pt>
                <c:pt idx="1519">
                  <c:v>4.7116519344861914E-3</c:v>
                </c:pt>
                <c:pt idx="1520">
                  <c:v>4.7102302243621774E-3</c:v>
                </c:pt>
                <c:pt idx="1521">
                  <c:v>4.708808046136115E-3</c:v>
                </c:pt>
                <c:pt idx="1522">
                  <c:v>4.7073854033125003E-3</c:v>
                </c:pt>
                <c:pt idx="1523">
                  <c:v>4.7059623782841316E-3</c:v>
                </c:pt>
                <c:pt idx="1524">
                  <c:v>4.7045389680335148E-3</c:v>
                </c:pt>
                <c:pt idx="1525">
                  <c:v>4.7031150903898925E-3</c:v>
                </c:pt>
                <c:pt idx="1526">
                  <c:v>4.7016907485119162E-3</c:v>
                </c:pt>
                <c:pt idx="1527">
                  <c:v>4.7002659450738789E-3</c:v>
                </c:pt>
                <c:pt idx="1528">
                  <c:v>4.6988406823014594E-3</c:v>
                </c:pt>
                <c:pt idx="1529">
                  <c:v>4.6974150475862717E-3</c:v>
                </c:pt>
                <c:pt idx="1530">
                  <c:v>4.695989042510066E-3</c:v>
                </c:pt>
                <c:pt idx="1531">
                  <c:v>4.6945625827641193E-3</c:v>
                </c:pt>
                <c:pt idx="1532">
                  <c:v>4.693135669339355E-3</c:v>
                </c:pt>
                <c:pt idx="1533">
                  <c:v>4.6917083089772858E-3</c:v>
                </c:pt>
                <c:pt idx="1534">
                  <c:v>4.6902805078470992E-3</c:v>
                </c:pt>
                <c:pt idx="1535">
                  <c:v>4.6888522652254018E-3</c:v>
                </c:pt>
                <c:pt idx="1536">
                  <c:v>4.6874236656991881E-3</c:v>
                </c:pt>
                <c:pt idx="1537">
                  <c:v>4.6859947082768015E-3</c:v>
                </c:pt>
                <c:pt idx="1538">
                  <c:v>4.684565306276753E-3</c:v>
                </c:pt>
                <c:pt idx="1539">
                  <c:v>4.6831354588255034E-3</c:v>
                </c:pt>
                <c:pt idx="1540">
                  <c:v>4.6817051711018683E-3</c:v>
                </c:pt>
                <c:pt idx="1541">
                  <c:v>4.680274447942093E-3</c:v>
                </c:pt>
                <c:pt idx="1542">
                  <c:v>4.6788433733750204E-3</c:v>
                </c:pt>
                <c:pt idx="1543">
                  <c:v>4.6774119513179569E-3</c:v>
                </c:pt>
                <c:pt idx="1544">
                  <c:v>4.6759800995600396E-3</c:v>
                </c:pt>
                <c:pt idx="1545">
                  <c:v>4.6745478152303713E-3</c:v>
                </c:pt>
                <c:pt idx="1546">
                  <c:v>4.6731151013296732E-3</c:v>
                </c:pt>
                <c:pt idx="1547">
                  <c:v>4.6716819608123078E-3</c:v>
                </c:pt>
                <c:pt idx="1548">
                  <c:v>4.670248476248925E-3</c:v>
                </c:pt>
                <c:pt idx="1549">
                  <c:v>4.6688146501982272E-3</c:v>
                </c:pt>
                <c:pt idx="1550">
                  <c:v>4.6673804051136757E-3</c:v>
                </c:pt>
                <c:pt idx="1551">
                  <c:v>4.6659457427018595E-3</c:v>
                </c:pt>
                <c:pt idx="1552">
                  <c:v>4.6645106579414784E-3</c:v>
                </c:pt>
                <c:pt idx="1553">
                  <c:v>4.663075151977592E-3</c:v>
                </c:pt>
                <c:pt idx="1554">
                  <c:v>4.6616392321668461E-3</c:v>
                </c:pt>
                <c:pt idx="1555">
                  <c:v>4.6602029854897024E-3</c:v>
                </c:pt>
                <c:pt idx="1556">
                  <c:v>4.6587664061621906E-3</c:v>
                </c:pt>
                <c:pt idx="1557">
                  <c:v>4.657329408405215E-3</c:v>
                </c:pt>
                <c:pt idx="1558">
                  <c:v>4.6558919989815283E-3</c:v>
                </c:pt>
                <c:pt idx="1559">
                  <c:v>4.6544541841253206E-3</c:v>
                </c:pt>
                <c:pt idx="1560">
                  <c:v>4.6530159631313983E-3</c:v>
                </c:pt>
                <c:pt idx="1561">
                  <c:v>4.6515774152627604E-3</c:v>
                </c:pt>
                <c:pt idx="1562">
                  <c:v>4.6501385399540423E-3</c:v>
                </c:pt>
                <c:pt idx="1563">
                  <c:v>4.6486992566849268E-3</c:v>
                </c:pt>
                <c:pt idx="1564">
                  <c:v>4.64725957091058E-3</c:v>
                </c:pt>
                <c:pt idx="1565">
                  <c:v>4.6458194872692083E-3</c:v>
                </c:pt>
                <c:pt idx="1566">
                  <c:v>4.6443790096607155E-3</c:v>
                </c:pt>
                <c:pt idx="1567">
                  <c:v>4.6429382218965585E-3</c:v>
                </c:pt>
                <c:pt idx="1568">
                  <c:v>4.6414971151713018E-3</c:v>
                </c:pt>
                <c:pt idx="1569">
                  <c:v>4.6400556008269287E-3</c:v>
                </c:pt>
                <c:pt idx="1570">
                  <c:v>4.638613683483085E-3</c:v>
                </c:pt>
                <c:pt idx="1571">
                  <c:v>4.637171367551581E-3</c:v>
                </c:pt>
                <c:pt idx="1572">
                  <c:v>4.6357286567792286E-3</c:v>
                </c:pt>
                <c:pt idx="1573">
                  <c:v>4.6342855543094422E-3</c:v>
                </c:pt>
                <c:pt idx="1574">
                  <c:v>4.6328421495104039E-3</c:v>
                </c:pt>
                <c:pt idx="1575">
                  <c:v>4.6313984446406838E-3</c:v>
                </c:pt>
                <c:pt idx="1576">
                  <c:v>4.6299543547802602E-3</c:v>
                </c:pt>
                <c:pt idx="1577">
                  <c:v>4.6285098814154877E-3</c:v>
                </c:pt>
                <c:pt idx="1578">
                  <c:v>4.6270650257722052E-3</c:v>
                </c:pt>
                <c:pt idx="1579">
                  <c:v>4.6256197888472151E-3</c:v>
                </c:pt>
                <c:pt idx="1580">
                  <c:v>4.6241742583534723E-3</c:v>
                </c:pt>
                <c:pt idx="1581">
                  <c:v>4.6227284350008266E-3</c:v>
                </c:pt>
                <c:pt idx="1582">
                  <c:v>4.6212822323949739E-3</c:v>
                </c:pt>
                <c:pt idx="1583">
                  <c:v>4.619835650904981E-3</c:v>
                </c:pt>
                <c:pt idx="1584">
                  <c:v>4.618388690811665E-3</c:v>
                </c:pt>
                <c:pt idx="1585">
                  <c:v>4.61694135230539E-3</c:v>
                </c:pt>
                <c:pt idx="1586">
                  <c:v>4.6154936355086093E-3</c:v>
                </c:pt>
                <c:pt idx="1587">
                  <c:v>4.6140456275760595E-3</c:v>
                </c:pt>
                <c:pt idx="1588">
                  <c:v>4.6125973285874563E-3</c:v>
                </c:pt>
                <c:pt idx="1589">
                  <c:v>4.6111486514169731E-3</c:v>
                </c:pt>
                <c:pt idx="1590">
                  <c:v>4.6096995959795861E-3</c:v>
                </c:pt>
                <c:pt idx="1591">
                  <c:v>4.6082501621642572E-3</c:v>
                </c:pt>
                <c:pt idx="1592">
                  <c:v>4.6068003558928892E-3</c:v>
                </c:pt>
                <c:pt idx="1593">
                  <c:v>4.6053502759698548E-3</c:v>
                </c:pt>
                <c:pt idx="1594">
                  <c:v>4.6038999267128981E-3</c:v>
                </c:pt>
                <c:pt idx="1595">
                  <c:v>4.6024492179149393E-3</c:v>
                </c:pt>
                <c:pt idx="1596">
                  <c:v>4.6009981464813264E-3</c:v>
                </c:pt>
                <c:pt idx="1597">
                  <c:v>4.5995467097055733E-3</c:v>
                </c:pt>
                <c:pt idx="1598">
                  <c:v>4.5980949052389164E-3</c:v>
                </c:pt>
                <c:pt idx="1599">
                  <c:v>4.5966427371146095E-3</c:v>
                </c:pt>
                <c:pt idx="1600">
                  <c:v>4.5951903027434309E-3</c:v>
                </c:pt>
                <c:pt idx="1601">
                  <c:v>4.5937376050824161E-3</c:v>
                </c:pt>
                <c:pt idx="1602">
                  <c:v>4.5922845525621803E-3</c:v>
                </c:pt>
                <c:pt idx="1603">
                  <c:v>4.5908311410919819E-3</c:v>
                </c:pt>
                <c:pt idx="1604">
                  <c:v>4.5893773671212756E-3</c:v>
                </c:pt>
                <c:pt idx="1605">
                  <c:v>4.5879232336643377E-3</c:v>
                </c:pt>
                <c:pt idx="1606">
                  <c:v>4.5864688374500839E-3</c:v>
                </c:pt>
                <c:pt idx="1607">
                  <c:v>4.5850141806999187E-3</c:v>
                </c:pt>
                <c:pt idx="1608">
                  <c:v>4.5835591710442422E-3</c:v>
                </c:pt>
                <c:pt idx="1609">
                  <c:v>4.5821038099437298E-3</c:v>
                </c:pt>
                <c:pt idx="1610">
                  <c:v>4.5806481051539087E-3</c:v>
                </c:pt>
                <c:pt idx="1611">
                  <c:v>4.5791920576627688E-3</c:v>
                </c:pt>
                <c:pt idx="1612">
                  <c:v>4.5777356617195111E-3</c:v>
                </c:pt>
                <c:pt idx="1613">
                  <c:v>4.5762790057766924E-3</c:v>
                </c:pt>
                <c:pt idx="1614">
                  <c:v>4.5748220969616801E-3</c:v>
                </c:pt>
                <c:pt idx="1615">
                  <c:v>4.5733648478601683E-3</c:v>
                </c:pt>
                <c:pt idx="1616">
                  <c:v>4.5719072521903737E-3</c:v>
                </c:pt>
                <c:pt idx="1617">
                  <c:v>4.5704493101538634E-3</c:v>
                </c:pt>
                <c:pt idx="1618">
                  <c:v>4.5689910284438008E-3</c:v>
                </c:pt>
                <c:pt idx="1619">
                  <c:v>4.567532495118062E-3</c:v>
                </c:pt>
                <c:pt idx="1620">
                  <c:v>4.566073709820876E-3</c:v>
                </c:pt>
                <c:pt idx="1621">
                  <c:v>4.564614590246604E-3</c:v>
                </c:pt>
                <c:pt idx="1622">
                  <c:v>4.5631551355457987E-3</c:v>
                </c:pt>
                <c:pt idx="1623">
                  <c:v>4.5616953445037443E-3</c:v>
                </c:pt>
                <c:pt idx="1624">
                  <c:v>4.5602352221282838E-3</c:v>
                </c:pt>
                <c:pt idx="1625">
                  <c:v>4.5587747670132479E-3</c:v>
                </c:pt>
                <c:pt idx="1626">
                  <c:v>4.5573140656469183E-3</c:v>
                </c:pt>
                <c:pt idx="1627">
                  <c:v>4.5558531227136963E-3</c:v>
                </c:pt>
                <c:pt idx="1628">
                  <c:v>4.5543918544172415E-3</c:v>
                </c:pt>
                <c:pt idx="1629">
                  <c:v>4.5529302644697327E-3</c:v>
                </c:pt>
                <c:pt idx="1630">
                  <c:v>4.5514683498656464E-3</c:v>
                </c:pt>
                <c:pt idx="1631">
                  <c:v>4.5500061075066205E-3</c:v>
                </c:pt>
                <c:pt idx="1632">
                  <c:v>4.5485435408202544E-3</c:v>
                </c:pt>
                <c:pt idx="1633">
                  <c:v>4.5470807415587174E-3</c:v>
                </c:pt>
                <c:pt idx="1634">
                  <c:v>4.5456177126656505E-3</c:v>
                </c:pt>
                <c:pt idx="1635">
                  <c:v>4.5441543620315383E-3</c:v>
                </c:pt>
                <c:pt idx="1636">
                  <c:v>4.5426906859300856E-3</c:v>
                </c:pt>
                <c:pt idx="1637">
                  <c:v>4.5412266872660312E-3</c:v>
                </c:pt>
                <c:pt idx="1638">
                  <c:v>4.5397623689687628E-3</c:v>
                </c:pt>
                <c:pt idx="1639">
                  <c:v>4.5382978220839558E-3</c:v>
                </c:pt>
                <c:pt idx="1640">
                  <c:v>4.5368330487704439E-3</c:v>
                </c:pt>
                <c:pt idx="1641">
                  <c:v>4.5353679622238581E-3</c:v>
                </c:pt>
                <c:pt idx="1642">
                  <c:v>4.5339025638683325E-3</c:v>
                </c:pt>
                <c:pt idx="1643">
                  <c:v>4.5324368548861687E-3</c:v>
                </c:pt>
                <c:pt idx="1644">
                  <c:v>4.5309708362426607E-3</c:v>
                </c:pt>
                <c:pt idx="1645">
                  <c:v>4.5295045087235669E-3</c:v>
                </c:pt>
                <c:pt idx="1646">
                  <c:v>4.5280379617084572E-3</c:v>
                </c:pt>
                <c:pt idx="1647">
                  <c:v>4.5265711957756874E-3</c:v>
                </c:pt>
                <c:pt idx="1648">
                  <c:v>4.5251041225690151E-3</c:v>
                </c:pt>
                <c:pt idx="1649">
                  <c:v>4.5236367423723261E-3</c:v>
                </c:pt>
                <c:pt idx="1650">
                  <c:v>4.5221690553940447E-3</c:v>
                </c:pt>
                <c:pt idx="1651">
                  <c:v>4.5207010617764739E-3</c:v>
                </c:pt>
                <c:pt idx="1652">
                  <c:v>4.5192327616030694E-3</c:v>
                </c:pt>
                <c:pt idx="1653">
                  <c:v>4.5177642438612173E-3</c:v>
                </c:pt>
                <c:pt idx="1654">
                  <c:v>4.5162955086221488E-3</c:v>
                </c:pt>
                <c:pt idx="1655">
                  <c:v>4.514826466899503E-3</c:v>
                </c:pt>
                <c:pt idx="1656">
                  <c:v>4.5133571186112302E-3</c:v>
                </c:pt>
                <c:pt idx="1657">
                  <c:v>4.5118874698415346E-3</c:v>
                </c:pt>
                <c:pt idx="1658">
                  <c:v>4.510417526230881E-3</c:v>
                </c:pt>
                <c:pt idx="1659">
                  <c:v>4.5089472863900255E-3</c:v>
                </c:pt>
                <c:pt idx="1660">
                  <c:v>4.5074768377548454E-3</c:v>
                </c:pt>
                <c:pt idx="1661">
                  <c:v>4.5060061788640684E-3</c:v>
                </c:pt>
                <c:pt idx="1662">
                  <c:v>4.5045352254202481E-3</c:v>
                </c:pt>
                <c:pt idx="1663">
                  <c:v>4.5030639820069392E-3</c:v>
                </c:pt>
                <c:pt idx="1664">
                  <c:v>4.501592446330048E-3</c:v>
                </c:pt>
                <c:pt idx="1665">
                  <c:v>4.5001206159020679E-3</c:v>
                </c:pt>
                <c:pt idx="1666">
                  <c:v>4.498648488530506E-3</c:v>
                </c:pt>
                <c:pt idx="1667">
                  <c:v>4.4971761578825216E-3</c:v>
                </c:pt>
                <c:pt idx="1668">
                  <c:v>4.4957036281664418E-3</c:v>
                </c:pt>
                <c:pt idx="1669">
                  <c:v>4.4942308073413406E-3</c:v>
                </c:pt>
                <c:pt idx="1670">
                  <c:v>4.4927576987786912E-3</c:v>
                </c:pt>
                <c:pt idx="1671">
                  <c:v>4.4912843057854611E-3</c:v>
                </c:pt>
                <c:pt idx="1672">
                  <c:v>4.4898106249588749E-3</c:v>
                </c:pt>
                <c:pt idx="1673">
                  <c:v>4.4883366590819382E-3</c:v>
                </c:pt>
                <c:pt idx="1674">
                  <c:v>4.4868625005242543E-3</c:v>
                </c:pt>
                <c:pt idx="1675">
                  <c:v>4.4853881455243771E-3</c:v>
                </c:pt>
                <c:pt idx="1676">
                  <c:v>4.4839135069499733E-3</c:v>
                </c:pt>
                <c:pt idx="1677">
                  <c:v>4.482438587281699E-3</c:v>
                </c:pt>
                <c:pt idx="1678">
                  <c:v>4.4809633824120891E-3</c:v>
                </c:pt>
                <c:pt idx="1679">
                  <c:v>4.4794878945380425E-3</c:v>
                </c:pt>
                <c:pt idx="1680">
                  <c:v>4.4780121259602674E-3</c:v>
                </c:pt>
                <c:pt idx="1681">
                  <c:v>4.476536162179569E-3</c:v>
                </c:pt>
                <c:pt idx="1682">
                  <c:v>4.4750600053382293E-3</c:v>
                </c:pt>
                <c:pt idx="1683">
                  <c:v>4.4735835740984499E-3</c:v>
                </c:pt>
                <c:pt idx="1684">
                  <c:v>4.4721068698869151E-3</c:v>
                </c:pt>
                <c:pt idx="1685">
                  <c:v>4.4706298871795957E-3</c:v>
                </c:pt>
                <c:pt idx="1686">
                  <c:v>4.4691526269441768E-3</c:v>
                </c:pt>
                <c:pt idx="1687">
                  <c:v>4.4676750904339901E-3</c:v>
                </c:pt>
                <c:pt idx="1688">
                  <c:v>4.4661973624513995E-3</c:v>
                </c:pt>
                <c:pt idx="1689">
                  <c:v>4.464719444386026E-3</c:v>
                </c:pt>
                <c:pt idx="1690">
                  <c:v>4.4632412540681447E-3</c:v>
                </c:pt>
                <c:pt idx="1691">
                  <c:v>4.4617627986340523E-3</c:v>
                </c:pt>
                <c:pt idx="1692">
                  <c:v>4.4602840779097448E-3</c:v>
                </c:pt>
                <c:pt idx="1693">
                  <c:v>4.4588050849463509E-3</c:v>
                </c:pt>
                <c:pt idx="1694">
                  <c:v>4.4573258195134483E-3</c:v>
                </c:pt>
                <c:pt idx="1695">
                  <c:v>4.4558463783007582E-3</c:v>
                </c:pt>
                <c:pt idx="1696">
                  <c:v>4.4543667611705315E-3</c:v>
                </c:pt>
                <c:pt idx="1697">
                  <c:v>4.4528868709838637E-3</c:v>
                </c:pt>
                <c:pt idx="1698">
                  <c:v>4.4514067075058393E-3</c:v>
                </c:pt>
                <c:pt idx="1699">
                  <c:v>4.4499262772497092E-3</c:v>
                </c:pt>
                <c:pt idx="1700">
                  <c:v>4.4484455862666122E-3</c:v>
                </c:pt>
                <c:pt idx="1701">
                  <c:v>4.4469646334367287E-3</c:v>
                </c:pt>
                <c:pt idx="1702">
                  <c:v>4.4454835013891351E-3</c:v>
                </c:pt>
                <c:pt idx="1703">
                  <c:v>4.4440021892935139E-3</c:v>
                </c:pt>
                <c:pt idx="1704">
                  <c:v>4.4425206127017515E-3</c:v>
                </c:pt>
                <c:pt idx="1705">
                  <c:v>4.4410387771745595E-3</c:v>
                </c:pt>
                <c:pt idx="1706">
                  <c:v>4.4395566874567277E-3</c:v>
                </c:pt>
                <c:pt idx="1707">
                  <c:v>4.4380743475519197E-3</c:v>
                </c:pt>
                <c:pt idx="1708">
                  <c:v>4.4365917545415188E-3</c:v>
                </c:pt>
                <c:pt idx="1709">
                  <c:v>4.4351089897165068E-3</c:v>
                </c:pt>
                <c:pt idx="1710">
                  <c:v>4.4336260509465625E-3</c:v>
                </c:pt>
                <c:pt idx="1711">
                  <c:v>4.4321428524836167E-3</c:v>
                </c:pt>
                <c:pt idx="1712">
                  <c:v>4.4306593989649843E-3</c:v>
                </c:pt>
                <c:pt idx="1713">
                  <c:v>4.429175694349685E-3</c:v>
                </c:pt>
                <c:pt idx="1714">
                  <c:v>4.4276917419753571E-3</c:v>
                </c:pt>
                <c:pt idx="1715">
                  <c:v>4.4262075383434624E-3</c:v>
                </c:pt>
                <c:pt idx="1716">
                  <c:v>4.4247230736230332E-3</c:v>
                </c:pt>
                <c:pt idx="1717">
                  <c:v>4.4232384360363116E-3</c:v>
                </c:pt>
                <c:pt idx="1718">
                  <c:v>4.4217536301783145E-3</c:v>
                </c:pt>
                <c:pt idx="1719">
                  <c:v>4.4202685695636217E-3</c:v>
                </c:pt>
                <c:pt idx="1720">
                  <c:v>4.4187832578988723E-3</c:v>
                </c:pt>
                <c:pt idx="1721">
                  <c:v>4.4172976983149256E-3</c:v>
                </c:pt>
                <c:pt idx="1722">
                  <c:v>4.4158118934391859E-3</c:v>
                </c:pt>
                <c:pt idx="1723">
                  <c:v>4.414325845474543E-3</c:v>
                </c:pt>
                <c:pt idx="1724">
                  <c:v>4.4128396473328895E-3</c:v>
                </c:pt>
                <c:pt idx="1725">
                  <c:v>4.4113533006317545E-3</c:v>
                </c:pt>
                <c:pt idx="1726">
                  <c:v>4.4098667155890257E-3</c:v>
                </c:pt>
                <c:pt idx="1727">
                  <c:v>4.4083798932493621E-3</c:v>
                </c:pt>
                <c:pt idx="1728">
                  <c:v>4.4068928281435025E-3</c:v>
                </c:pt>
                <c:pt idx="1729">
                  <c:v>4.4054055087396505E-3</c:v>
                </c:pt>
                <c:pt idx="1730">
                  <c:v>4.4039179309848389E-3</c:v>
                </c:pt>
                <c:pt idx="1731">
                  <c:v>4.4024301894986491E-3</c:v>
                </c:pt>
                <c:pt idx="1732">
                  <c:v>4.4009422877247491E-3</c:v>
                </c:pt>
                <c:pt idx="1733">
                  <c:v>4.3994541372607346E-3</c:v>
                </c:pt>
                <c:pt idx="1734">
                  <c:v>4.3979657405075539E-3</c:v>
                </c:pt>
                <c:pt idx="1735">
                  <c:v>4.3964770994839829E-3</c:v>
                </c:pt>
                <c:pt idx="1736">
                  <c:v>4.3949882158725601E-3</c:v>
                </c:pt>
                <c:pt idx="1737">
                  <c:v>4.3934990910720964E-3</c:v>
                </c:pt>
                <c:pt idx="1738">
                  <c:v>4.3920097262437705E-3</c:v>
                </c:pt>
                <c:pt idx="1739">
                  <c:v>4.3905202138725076E-3</c:v>
                </c:pt>
                <c:pt idx="1740">
                  <c:v>4.3890305548251966E-3</c:v>
                </c:pt>
                <c:pt idx="1741">
                  <c:v>4.3875406582157975E-3</c:v>
                </c:pt>
                <c:pt idx="1742">
                  <c:v>4.3860505245444086E-3</c:v>
                </c:pt>
                <c:pt idx="1743">
                  <c:v>4.3845601542129931E-3</c:v>
                </c:pt>
                <c:pt idx="1744">
                  <c:v>4.3830695475339009E-3</c:v>
                </c:pt>
                <c:pt idx="1745">
                  <c:v>4.381578704739493E-3</c:v>
                </c:pt>
                <c:pt idx="1746">
                  <c:v>4.3800876260004723E-3</c:v>
                </c:pt>
                <c:pt idx="1747">
                  <c:v>4.3785964032140526E-3</c:v>
                </c:pt>
                <c:pt idx="1748">
                  <c:v>4.3771050365309268E-3</c:v>
                </c:pt>
                <c:pt idx="1749">
                  <c:v>4.3756134342108925E-3</c:v>
                </c:pt>
                <c:pt idx="1750">
                  <c:v>4.3741216026183336E-3</c:v>
                </c:pt>
                <c:pt idx="1751">
                  <c:v>4.3726295540461131E-3</c:v>
                </c:pt>
                <c:pt idx="1752">
                  <c:v>4.3711372930920452E-3</c:v>
                </c:pt>
                <c:pt idx="1753">
                  <c:v>4.3696448167731992E-3</c:v>
                </c:pt>
                <c:pt idx="1754">
                  <c:v>4.3681521219630717E-3</c:v>
                </c:pt>
                <c:pt idx="1755">
                  <c:v>4.3666592979678554E-3</c:v>
                </c:pt>
                <c:pt idx="1756">
                  <c:v>4.3651663425202736E-3</c:v>
                </c:pt>
                <c:pt idx="1757">
                  <c:v>4.3636731615771382E-3</c:v>
                </c:pt>
                <c:pt idx="1758">
                  <c:v>4.3621797533772849E-3</c:v>
                </c:pt>
                <c:pt idx="1759">
                  <c:v>4.3606861164048535E-3</c:v>
                </c:pt>
                <c:pt idx="1760">
                  <c:v>4.3591922493427483E-3</c:v>
                </c:pt>
                <c:pt idx="1761">
                  <c:v>4.3576981510391336E-3</c:v>
                </c:pt>
                <c:pt idx="1762">
                  <c:v>4.3562038204902221E-3</c:v>
                </c:pt>
                <c:pt idx="1763">
                  <c:v>4.3547093490951443E-3</c:v>
                </c:pt>
                <c:pt idx="1764">
                  <c:v>4.3532147425708904E-3</c:v>
                </c:pt>
                <c:pt idx="1765">
                  <c:v>4.3517199203393026E-3</c:v>
                </c:pt>
                <c:pt idx="1766">
                  <c:v>4.3502248864512151E-3</c:v>
                </c:pt>
                <c:pt idx="1767">
                  <c:v>4.3487296374358237E-3</c:v>
                </c:pt>
                <c:pt idx="1768">
                  <c:v>4.3472341697496364E-3</c:v>
                </c:pt>
                <c:pt idx="1769">
                  <c:v>4.3457384803064041E-3</c:v>
                </c:pt>
                <c:pt idx="1770">
                  <c:v>4.3442425664527006E-3</c:v>
                </c:pt>
                <c:pt idx="1771">
                  <c:v>4.3427465184434338E-3</c:v>
                </c:pt>
                <c:pt idx="1772">
                  <c:v>4.3412503408242712E-3</c:v>
                </c:pt>
                <c:pt idx="1773">
                  <c:v>4.3397539517882324E-3</c:v>
                </c:pt>
                <c:pt idx="1774">
                  <c:v>4.3382573545425662E-3</c:v>
                </c:pt>
                <c:pt idx="1775">
                  <c:v>4.336760544878253E-3</c:v>
                </c:pt>
                <c:pt idx="1776">
                  <c:v>4.3352635186265382E-3</c:v>
                </c:pt>
                <c:pt idx="1777">
                  <c:v>4.333766272167452E-3</c:v>
                </c:pt>
                <c:pt idx="1778">
                  <c:v>4.3322688023955912E-3</c:v>
                </c:pt>
                <c:pt idx="1779">
                  <c:v>4.3307712058812927E-3</c:v>
                </c:pt>
                <c:pt idx="1780">
                  <c:v>4.3292734928660533E-3</c:v>
                </c:pt>
                <c:pt idx="1781">
                  <c:v>4.3277755732934482E-3</c:v>
                </c:pt>
                <c:pt idx="1782">
                  <c:v>4.3262774425101612E-3</c:v>
                </c:pt>
                <c:pt idx="1783">
                  <c:v>4.3247790959752468E-3</c:v>
                </c:pt>
                <c:pt idx="1784">
                  <c:v>4.3232805297545931E-3</c:v>
                </c:pt>
                <c:pt idx="1785">
                  <c:v>4.3217817469310077E-3</c:v>
                </c:pt>
                <c:pt idx="1786">
                  <c:v>4.3202827570843301E-3</c:v>
                </c:pt>
                <c:pt idx="1787">
                  <c:v>4.3187836554916363E-3</c:v>
                </c:pt>
                <c:pt idx="1788">
                  <c:v>4.317284437159695E-3</c:v>
                </c:pt>
                <c:pt idx="1789">
                  <c:v>4.3157850041340108E-3</c:v>
                </c:pt>
                <c:pt idx="1790">
                  <c:v>4.3142853586220133E-3</c:v>
                </c:pt>
                <c:pt idx="1791">
                  <c:v>4.3127855094772828E-3</c:v>
                </c:pt>
                <c:pt idx="1792">
                  <c:v>4.3112854582976739E-3</c:v>
                </c:pt>
                <c:pt idx="1793">
                  <c:v>4.3097851994557601E-3</c:v>
                </c:pt>
                <c:pt idx="1794">
                  <c:v>4.3082847275714257E-3</c:v>
                </c:pt>
                <c:pt idx="1795">
                  <c:v>4.3067840444773785E-3</c:v>
                </c:pt>
                <c:pt idx="1796">
                  <c:v>4.3052832520612712E-3</c:v>
                </c:pt>
                <c:pt idx="1797">
                  <c:v>4.3037823517325467E-3</c:v>
                </c:pt>
                <c:pt idx="1798">
                  <c:v>4.3022812442859168E-3</c:v>
                </c:pt>
                <c:pt idx="1799">
                  <c:v>4.3007799241231767E-3</c:v>
                </c:pt>
                <c:pt idx="1800">
                  <c:v>4.2992783929088731E-3</c:v>
                </c:pt>
                <c:pt idx="1801">
                  <c:v>4.2977766590547766E-3</c:v>
                </c:pt>
                <c:pt idx="1802">
                  <c:v>4.2962747237596643E-3</c:v>
                </c:pt>
                <c:pt idx="1803">
                  <c:v>4.2947725810343817E-3</c:v>
                </c:pt>
                <c:pt idx="1804">
                  <c:v>4.2932703252957644E-3</c:v>
                </c:pt>
                <c:pt idx="1805">
                  <c:v>4.2917679642839818E-3</c:v>
                </c:pt>
                <c:pt idx="1806">
                  <c:v>4.2902654049502779E-3</c:v>
                </c:pt>
                <c:pt idx="1807">
                  <c:v>4.288762640728804E-3</c:v>
                </c:pt>
                <c:pt idx="1808">
                  <c:v>4.2872596719558216E-3</c:v>
                </c:pt>
                <c:pt idx="1809">
                  <c:v>4.285756505889562E-3</c:v>
                </c:pt>
                <c:pt idx="1810">
                  <c:v>4.2842531427311542E-3</c:v>
                </c:pt>
                <c:pt idx="1811">
                  <c:v>4.282749575622238E-3</c:v>
                </c:pt>
                <c:pt idx="1812">
                  <c:v>4.2812458046525221E-3</c:v>
                </c:pt>
                <c:pt idx="1813">
                  <c:v>4.2797419307826256E-3</c:v>
                </c:pt>
                <c:pt idx="1814">
                  <c:v>4.2782379541265129E-3</c:v>
                </c:pt>
                <c:pt idx="1815">
                  <c:v>4.2767337803019381E-3</c:v>
                </c:pt>
                <c:pt idx="1816">
                  <c:v>4.2752294153436147E-3</c:v>
                </c:pt>
                <c:pt idx="1817">
                  <c:v>4.2737248583615047E-3</c:v>
                </c:pt>
                <c:pt idx="1818">
                  <c:v>4.2722201015520135E-3</c:v>
                </c:pt>
                <c:pt idx="1819">
                  <c:v>4.2707151442158238E-3</c:v>
                </c:pt>
                <c:pt idx="1820">
                  <c:v>4.2692099927570271E-3</c:v>
                </c:pt>
                <c:pt idx="1821">
                  <c:v>4.2677046466289923E-3</c:v>
                </c:pt>
                <c:pt idx="1822">
                  <c:v>4.2661991990535107E-3</c:v>
                </c:pt>
                <c:pt idx="1823">
                  <c:v>4.2646936557673848E-3</c:v>
                </c:pt>
                <c:pt idx="1824">
                  <c:v>4.2631879213456672E-3</c:v>
                </c:pt>
                <c:pt idx="1825">
                  <c:v>4.2616819942088288E-3</c:v>
                </c:pt>
                <c:pt idx="1826">
                  <c:v>4.2601758795046858E-3</c:v>
                </c:pt>
                <c:pt idx="1827">
                  <c:v>4.2586695755646832E-3</c:v>
                </c:pt>
                <c:pt idx="1828">
                  <c:v>4.2571630804540527E-3</c:v>
                </c:pt>
                <c:pt idx="1829">
                  <c:v>4.2556563990178648E-3</c:v>
                </c:pt>
                <c:pt idx="1830">
                  <c:v>4.2541495293241414E-3</c:v>
                </c:pt>
                <c:pt idx="1831">
                  <c:v>4.2526425571508359E-3</c:v>
                </c:pt>
                <c:pt idx="1832">
                  <c:v>4.2511354811384751E-3</c:v>
                </c:pt>
                <c:pt idx="1833">
                  <c:v>4.2496282125975742E-3</c:v>
                </c:pt>
                <c:pt idx="1834">
                  <c:v>4.2481207504303188E-3</c:v>
                </c:pt>
                <c:pt idx="1835">
                  <c:v>4.2466130931943756E-3</c:v>
                </c:pt>
                <c:pt idx="1836">
                  <c:v>4.2451052461696896E-3</c:v>
                </c:pt>
                <c:pt idx="1837">
                  <c:v>4.2435972143565837E-3</c:v>
                </c:pt>
                <c:pt idx="1838">
                  <c:v>4.242089002022012E-3</c:v>
                </c:pt>
                <c:pt idx="1839">
                  <c:v>4.240580606190065E-3</c:v>
                </c:pt>
                <c:pt idx="1840">
                  <c:v>4.2390720237694317E-3</c:v>
                </c:pt>
                <c:pt idx="1841">
                  <c:v>4.2375633534864152E-3</c:v>
                </c:pt>
                <c:pt idx="1842">
                  <c:v>4.2360545926608557E-3</c:v>
                </c:pt>
                <c:pt idx="1843">
                  <c:v>4.234545643598017E-3</c:v>
                </c:pt>
                <c:pt idx="1844">
                  <c:v>4.2330365103711723E-3</c:v>
                </c:pt>
                <c:pt idx="1845">
                  <c:v>4.231527190367429E-3</c:v>
                </c:pt>
                <c:pt idx="1846">
                  <c:v>4.2300176808475077E-3</c:v>
                </c:pt>
                <c:pt idx="1847">
                  <c:v>4.2285079860125288E-3</c:v>
                </c:pt>
                <c:pt idx="1848">
                  <c:v>4.2269981099513684E-3</c:v>
                </c:pt>
                <c:pt idx="1849">
                  <c:v>4.2254880561527729E-3</c:v>
                </c:pt>
                <c:pt idx="1850">
                  <c:v>4.2239779161006566E-3</c:v>
                </c:pt>
                <c:pt idx="1851">
                  <c:v>4.2224676862118136E-3</c:v>
                </c:pt>
                <c:pt idx="1852">
                  <c:v>4.2209572747782141E-3</c:v>
                </c:pt>
                <c:pt idx="1853">
                  <c:v>4.219446678598999E-3</c:v>
                </c:pt>
                <c:pt idx="1854">
                  <c:v>4.2179358944348508E-3</c:v>
                </c:pt>
                <c:pt idx="1855">
                  <c:v>4.2164249260884159E-3</c:v>
                </c:pt>
                <c:pt idx="1856">
                  <c:v>4.2149137773034124E-3</c:v>
                </c:pt>
                <c:pt idx="1857">
                  <c:v>4.2134024512855946E-3</c:v>
                </c:pt>
                <c:pt idx="1858">
                  <c:v>4.2118909441074643E-3</c:v>
                </c:pt>
                <c:pt idx="1859">
                  <c:v>4.2103792518675088E-3</c:v>
                </c:pt>
                <c:pt idx="1860">
                  <c:v>4.2088674732958424E-3</c:v>
                </c:pt>
                <c:pt idx="1861">
                  <c:v>4.2073556117584827E-3</c:v>
                </c:pt>
                <c:pt idx="1862">
                  <c:v>4.2058435745903457E-3</c:v>
                </c:pt>
                <c:pt idx="1863">
                  <c:v>4.2043313575053348E-3</c:v>
                </c:pt>
                <c:pt idx="1864">
                  <c:v>4.2028189563017484E-3</c:v>
                </c:pt>
                <c:pt idx="1865">
                  <c:v>4.2013063739820044E-3</c:v>
                </c:pt>
                <c:pt idx="1866">
                  <c:v>4.1997936136128839E-3</c:v>
                </c:pt>
                <c:pt idx="1867">
                  <c:v>4.198280677822323E-3</c:v>
                </c:pt>
                <c:pt idx="1868">
                  <c:v>4.1967675688224394E-3</c:v>
                </c:pt>
                <c:pt idx="1869">
                  <c:v>4.1952542884711825E-3</c:v>
                </c:pt>
                <c:pt idx="1870">
                  <c:v>4.1937409274954932E-3</c:v>
                </c:pt>
                <c:pt idx="1871">
                  <c:v>4.1922274810888612E-3</c:v>
                </c:pt>
                <c:pt idx="1872">
                  <c:v>4.1907138558627648E-3</c:v>
                </c:pt>
                <c:pt idx="1873">
                  <c:v>4.1892000543874101E-3</c:v>
                </c:pt>
                <c:pt idx="1874">
                  <c:v>4.1876860788718894E-3</c:v>
                </c:pt>
                <c:pt idx="1875">
                  <c:v>4.1861719311771708E-3</c:v>
                </c:pt>
                <c:pt idx="1876">
                  <c:v>4.1846576128598259E-3</c:v>
                </c:pt>
                <c:pt idx="1877">
                  <c:v>4.1831431252192632E-3</c:v>
                </c:pt>
                <c:pt idx="1878">
                  <c:v>4.1816284693382321E-3</c:v>
                </c:pt>
                <c:pt idx="1879">
                  <c:v>4.1801136394368308E-3</c:v>
                </c:pt>
                <c:pt idx="1880">
                  <c:v>4.1785986300319966E-3</c:v>
                </c:pt>
                <c:pt idx="1881">
                  <c:v>4.1770835392879041E-3</c:v>
                </c:pt>
                <c:pt idx="1882">
                  <c:v>4.1755683694787559E-3</c:v>
                </c:pt>
                <c:pt idx="1883">
                  <c:v>4.1740530262857033E-3</c:v>
                </c:pt>
                <c:pt idx="1884">
                  <c:v>4.1725375112683788E-3</c:v>
                </c:pt>
                <c:pt idx="1885">
                  <c:v>4.1710218257422025E-3</c:v>
                </c:pt>
                <c:pt idx="1886">
                  <c:v>4.1695059707984828E-3</c:v>
                </c:pt>
                <c:pt idx="1887">
                  <c:v>4.167989947341689E-3</c:v>
                </c:pt>
                <c:pt idx="1888">
                  <c:v>4.1664737561188155E-3</c:v>
                </c:pt>
                <c:pt idx="1889">
                  <c:v>4.1649573977419439E-3</c:v>
                </c:pt>
                <c:pt idx="1890">
                  <c:v>4.163440872707435E-3</c:v>
                </c:pt>
                <c:pt idx="1891">
                  <c:v>4.1619242779751082E-3</c:v>
                </c:pt>
                <c:pt idx="1892">
                  <c:v>4.1604076139583439E-3</c:v>
                </c:pt>
                <c:pt idx="1893">
                  <c:v>4.1588907843594829E-3</c:v>
                </c:pt>
                <c:pt idx="1894">
                  <c:v>4.1573737893578861E-3</c:v>
                </c:pt>
                <c:pt idx="1895">
                  <c:v>4.1558566290873494E-3</c:v>
                </c:pt>
                <c:pt idx="1896">
                  <c:v>4.154339303642892E-3</c:v>
                </c:pt>
                <c:pt idx="1897">
                  <c:v>4.152821813081832E-3</c:v>
                </c:pt>
                <c:pt idx="1898">
                  <c:v>4.1513041574283123E-3</c:v>
                </c:pt>
                <c:pt idx="1899">
                  <c:v>4.1497863366823998E-3</c:v>
                </c:pt>
                <c:pt idx="1900">
                  <c:v>4.1482683508212003E-3</c:v>
                </c:pt>
                <c:pt idx="1901">
                  <c:v>4.1467501998011082E-3</c:v>
                </c:pt>
                <c:pt idx="1902">
                  <c:v>4.1452318835635063E-3</c:v>
                </c:pt>
                <c:pt idx="1903">
                  <c:v>4.1437134990225085E-3</c:v>
                </c:pt>
                <c:pt idx="1904">
                  <c:v>4.1421950461903202E-3</c:v>
                </c:pt>
                <c:pt idx="1905">
                  <c:v>4.140676428004174E-3</c:v>
                </c:pt>
                <c:pt idx="1906">
                  <c:v>4.1391576443522054E-3</c:v>
                </c:pt>
                <c:pt idx="1907">
                  <c:v>4.1376386951246704E-3</c:v>
                </c:pt>
                <c:pt idx="1908">
                  <c:v>4.1361195802047347E-3</c:v>
                </c:pt>
                <c:pt idx="1909">
                  <c:v>4.1346002994719225E-3</c:v>
                </c:pt>
                <c:pt idx="1910">
                  <c:v>4.1330808527986545E-3</c:v>
                </c:pt>
                <c:pt idx="1911">
                  <c:v>4.1315612400559852E-3</c:v>
                </c:pt>
                <c:pt idx="1912">
                  <c:v>4.1300414611113072E-3</c:v>
                </c:pt>
                <c:pt idx="1913">
                  <c:v>4.1285215158260325E-3</c:v>
                </c:pt>
                <c:pt idx="1914">
                  <c:v>4.1270015014407066E-3</c:v>
                </c:pt>
                <c:pt idx="1915">
                  <c:v>4.1254814179135573E-3</c:v>
                </c:pt>
                <c:pt idx="1916">
                  <c:v>4.1239611677400621E-3</c:v>
                </c:pt>
                <c:pt idx="1917">
                  <c:v>4.1224407507658763E-3</c:v>
                </c:pt>
                <c:pt idx="1918">
                  <c:v>4.1209201668479479E-3</c:v>
                </c:pt>
                <c:pt idx="1919">
                  <c:v>4.1193994158372233E-3</c:v>
                </c:pt>
                <c:pt idx="1920">
                  <c:v>4.1178784975878738E-3</c:v>
                </c:pt>
                <c:pt idx="1921">
                  <c:v>4.1163574187289545E-3</c:v>
                </c:pt>
                <c:pt idx="1922">
                  <c:v>4.1148361854320484E-3</c:v>
                </c:pt>
                <c:pt idx="1923">
                  <c:v>4.1133147961755628E-3</c:v>
                </c:pt>
                <c:pt idx="1924">
                  <c:v>4.1117932490965054E-3</c:v>
                </c:pt>
                <c:pt idx="1925">
                  <c:v>4.1102715425444759E-3</c:v>
                </c:pt>
                <c:pt idx="1926">
                  <c:v>4.1087497728997703E-3</c:v>
                </c:pt>
                <c:pt idx="1927">
                  <c:v>4.107227939023907E-3</c:v>
                </c:pt>
                <c:pt idx="1928">
                  <c:v>4.1057059420499184E-3</c:v>
                </c:pt>
                <c:pt idx="1929">
                  <c:v>4.1041837810344983E-3</c:v>
                </c:pt>
                <c:pt idx="1930">
                  <c:v>4.1026614619605909E-3</c:v>
                </c:pt>
                <c:pt idx="1931">
                  <c:v>4.1011389904509754E-3</c:v>
                </c:pt>
                <c:pt idx="1932">
                  <c:v>4.0996163645004606E-3</c:v>
                </c:pt>
                <c:pt idx="1933">
                  <c:v>4.0980935818279544E-3</c:v>
                </c:pt>
                <c:pt idx="1934">
                  <c:v>4.0965706404300873E-3</c:v>
                </c:pt>
                <c:pt idx="1935">
                  <c:v>4.0950475385759374E-3</c:v>
                </c:pt>
                <c:pt idx="1936">
                  <c:v>4.0935242747738082E-3</c:v>
                </c:pt>
                <c:pt idx="1937">
                  <c:v>4.0920008545522355E-3</c:v>
                </c:pt>
                <c:pt idx="1938">
                  <c:v>4.0904772831477972E-3</c:v>
                </c:pt>
                <c:pt idx="1939">
                  <c:v>4.0889536564934709E-3</c:v>
                </c:pt>
                <c:pt idx="1940">
                  <c:v>4.0874299721137802E-3</c:v>
                </c:pt>
                <c:pt idx="1941">
                  <c:v>4.085906129488762E-3</c:v>
                </c:pt>
                <c:pt idx="1942">
                  <c:v>4.0843821266643423E-3</c:v>
                </c:pt>
                <c:pt idx="1943">
                  <c:v>4.0828579619690943E-3</c:v>
                </c:pt>
                <c:pt idx="1944">
                  <c:v>4.0813336407943927E-3</c:v>
                </c:pt>
                <c:pt idx="1945">
                  <c:v>4.0798091682620217E-3</c:v>
                </c:pt>
                <c:pt idx="1946">
                  <c:v>4.0782845419068394E-3</c:v>
                </c:pt>
                <c:pt idx="1947">
                  <c:v>4.0767597590557073E-3</c:v>
                </c:pt>
                <c:pt idx="1948">
                  <c:v>4.0752348173678041E-3</c:v>
                </c:pt>
                <c:pt idx="1949">
                  <c:v>4.0737097216789614E-3</c:v>
                </c:pt>
                <c:pt idx="1950">
                  <c:v>4.0721844766382336E-3</c:v>
                </c:pt>
                <c:pt idx="1951">
                  <c:v>4.0706590793676625E-3</c:v>
                </c:pt>
                <c:pt idx="1952">
                  <c:v>4.0691336256017943E-3</c:v>
                </c:pt>
                <c:pt idx="1953">
                  <c:v>4.0676081128024743E-3</c:v>
                </c:pt>
                <c:pt idx="1954">
                  <c:v>4.0660824468193475E-3</c:v>
                </c:pt>
                <c:pt idx="1955">
                  <c:v>4.0645566320874115E-3</c:v>
                </c:pt>
                <c:pt idx="1956">
                  <c:v>4.0630306655423587E-3</c:v>
                </c:pt>
                <c:pt idx="1957">
                  <c:v>4.0615045439969157E-3</c:v>
                </c:pt>
                <c:pt idx="1958">
                  <c:v>4.0599782646751357E-3</c:v>
                </c:pt>
                <c:pt idx="1959">
                  <c:v>4.0584518320708925E-3</c:v>
                </c:pt>
                <c:pt idx="1960">
                  <c:v>4.0569252505428584E-3</c:v>
                </c:pt>
                <c:pt idx="1961">
                  <c:v>4.0553985169385336E-3</c:v>
                </c:pt>
                <c:pt idx="1962">
                  <c:v>4.0538716348815914E-3</c:v>
                </c:pt>
                <c:pt idx="1963">
                  <c:v>4.0523446079506519E-3</c:v>
                </c:pt>
                <c:pt idx="1964">
                  <c:v>4.0508174323174544E-3</c:v>
                </c:pt>
                <c:pt idx="1965">
                  <c:v>4.0492901041467725E-3</c:v>
                </c:pt>
                <c:pt idx="1966">
                  <c:v>4.0477627193958527E-3</c:v>
                </c:pt>
                <c:pt idx="1967">
                  <c:v>4.0462352822137745E-3</c:v>
                </c:pt>
                <c:pt idx="1968">
                  <c:v>4.0447076973116987E-3</c:v>
                </c:pt>
                <c:pt idx="1969">
                  <c:v>4.0431799611886764E-3</c:v>
                </c:pt>
                <c:pt idx="1970">
                  <c:v>4.0416520771952283E-3</c:v>
                </c:pt>
                <c:pt idx="1971">
                  <c:v>4.0401240486810409E-3</c:v>
                </c:pt>
                <c:pt idx="1972">
                  <c:v>4.0385958716003369E-3</c:v>
                </c:pt>
                <c:pt idx="1973">
                  <c:v>4.0370675419365643E-3</c:v>
                </c:pt>
                <c:pt idx="1974">
                  <c:v>4.035539056203661E-3</c:v>
                </c:pt>
                <c:pt idx="1975">
                  <c:v>4.0340104183333447E-3</c:v>
                </c:pt>
                <c:pt idx="1976">
                  <c:v>4.0324816322113502E-3</c:v>
                </c:pt>
                <c:pt idx="1977">
                  <c:v>4.0309526942439037E-3</c:v>
                </c:pt>
                <c:pt idx="1978">
                  <c:v>4.0294236077140786E-3</c:v>
                </c:pt>
                <c:pt idx="1979">
                  <c:v>4.0278943759158234E-3</c:v>
                </c:pt>
                <c:pt idx="1980">
                  <c:v>4.026364994738082E-3</c:v>
                </c:pt>
                <c:pt idx="1981">
                  <c:v>4.0248355668829651E-3</c:v>
                </c:pt>
                <c:pt idx="1982">
                  <c:v>4.0233060953810693E-3</c:v>
                </c:pt>
                <c:pt idx="1983">
                  <c:v>4.0217764759740539E-3</c:v>
                </c:pt>
                <c:pt idx="1984">
                  <c:v>4.020246711240706E-3</c:v>
                </c:pt>
                <c:pt idx="1985">
                  <c:v>4.0187168038856988E-3</c:v>
                </c:pt>
                <c:pt idx="1986">
                  <c:v>4.0171867492832984E-3</c:v>
                </c:pt>
                <c:pt idx="1987">
                  <c:v>4.0156565498630529E-3</c:v>
                </c:pt>
                <c:pt idx="1988">
                  <c:v>4.014126208193366E-3</c:v>
                </c:pt>
                <c:pt idx="1989">
                  <c:v>4.0125957195261651E-3</c:v>
                </c:pt>
                <c:pt idx="1990">
                  <c:v>4.0110650861943566E-3</c:v>
                </c:pt>
                <c:pt idx="1991">
                  <c:v>4.0095343106839485E-3</c:v>
                </c:pt>
                <c:pt idx="1992">
                  <c:v>4.0080033881666581E-3</c:v>
                </c:pt>
                <c:pt idx="1993">
                  <c:v>4.0064723209197999E-3</c:v>
                </c:pt>
                <c:pt idx="1994">
                  <c:v>4.0049411113786361E-3</c:v>
                </c:pt>
                <c:pt idx="1995">
                  <c:v>4.0034097546675579E-3</c:v>
                </c:pt>
                <c:pt idx="1996">
                  <c:v>4.0018782530234472E-3</c:v>
                </c:pt>
                <c:pt idx="1997">
                  <c:v>4.0003466088567204E-3</c:v>
                </c:pt>
                <c:pt idx="1998">
                  <c:v>3.9988149177546837E-3</c:v>
                </c:pt>
                <c:pt idx="1999">
                  <c:v>3.9972831820434054E-3</c:v>
                </c:pt>
              </c:numCache>
            </c:numRef>
          </c:yVal>
          <c:smooth val="0"/>
          <c:extLst>
            <c:ext xmlns:c16="http://schemas.microsoft.com/office/drawing/2014/chart" uri="{C3380CC4-5D6E-409C-BE32-E72D297353CC}">
              <c16:uniqueId val="{00000000-E512-4A63-9A31-C8EC27F7E917}"/>
            </c:ext>
          </c:extLst>
        </c:ser>
        <c:dLbls>
          <c:showLegendKey val="0"/>
          <c:showVal val="0"/>
          <c:showCatName val="0"/>
          <c:showSerName val="0"/>
          <c:showPercent val="0"/>
          <c:showBubbleSize val="0"/>
        </c:dLbls>
        <c:axId val="677706872"/>
        <c:axId val="677707856"/>
      </c:scatterChart>
      <c:valAx>
        <c:axId val="677706872"/>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Calcs!$T$1</c:f>
              <c:strCache>
                <c:ptCount val="1"/>
                <c:pt idx="0">
                  <c:v>Qbaseflow(883m³)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Calcs!$T$2:$T$2001</c:f>
              <c:numCache>
                <c:formatCode>0.00</c:formatCode>
                <c:ptCount val="2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9.9999999999999995E-7</c:v>
                </c:pt>
                <c:pt idx="22">
                  <c:v>9.9999999999999995E-7</c:v>
                </c:pt>
                <c:pt idx="23">
                  <c:v>9.9999999999999995E-7</c:v>
                </c:pt>
                <c:pt idx="24">
                  <c:v>9.9999999999999995E-7</c:v>
                </c:pt>
                <c:pt idx="25">
                  <c:v>9.9999999999999995E-7</c:v>
                </c:pt>
                <c:pt idx="26">
                  <c:v>9.9999999999999995E-7</c:v>
                </c:pt>
                <c:pt idx="27">
                  <c:v>9.9999999999999995E-7</c:v>
                </c:pt>
                <c:pt idx="28">
                  <c:v>1.9999999999999999E-6</c:v>
                </c:pt>
                <c:pt idx="29">
                  <c:v>1.9999999999999999E-6</c:v>
                </c:pt>
                <c:pt idx="30">
                  <c:v>1.9999999999999999E-6</c:v>
                </c:pt>
                <c:pt idx="31">
                  <c:v>1.9999999999999999E-6</c:v>
                </c:pt>
                <c:pt idx="32">
                  <c:v>1.9999999999999999E-6</c:v>
                </c:pt>
                <c:pt idx="33">
                  <c:v>3.0000000000000001E-6</c:v>
                </c:pt>
                <c:pt idx="34">
                  <c:v>3.0000000000000001E-6</c:v>
                </c:pt>
                <c:pt idx="35">
                  <c:v>3.0000000000000001E-6</c:v>
                </c:pt>
                <c:pt idx="36">
                  <c:v>3.9999999999999998E-6</c:v>
                </c:pt>
                <c:pt idx="37">
                  <c:v>3.9999999999999998E-6</c:v>
                </c:pt>
                <c:pt idx="38">
                  <c:v>3.9999999999999998E-6</c:v>
                </c:pt>
                <c:pt idx="39">
                  <c:v>5.0000000000000004E-6</c:v>
                </c:pt>
                <c:pt idx="40">
                  <c:v>5.0000000000000004E-6</c:v>
                </c:pt>
                <c:pt idx="41">
                  <c:v>6.0000000000000002E-6</c:v>
                </c:pt>
                <c:pt idx="42">
                  <c:v>6.0000000000000002E-6</c:v>
                </c:pt>
                <c:pt idx="43">
                  <c:v>6.9999999999999999E-6</c:v>
                </c:pt>
                <c:pt idx="44">
                  <c:v>6.9999999999999999E-6</c:v>
                </c:pt>
                <c:pt idx="45">
                  <c:v>7.9999999999999996E-6</c:v>
                </c:pt>
                <c:pt idx="46">
                  <c:v>7.9999999999999996E-6</c:v>
                </c:pt>
                <c:pt idx="47">
                  <c:v>9.0000000000000002E-6</c:v>
                </c:pt>
                <c:pt idx="48">
                  <c:v>1.0000000000000001E-5</c:v>
                </c:pt>
                <c:pt idx="49">
                  <c:v>1.0000000000000001E-5</c:v>
                </c:pt>
                <c:pt idx="50">
                  <c:v>1.1E-5</c:v>
                </c:pt>
                <c:pt idx="51">
                  <c:v>1.2E-5</c:v>
                </c:pt>
                <c:pt idx="52">
                  <c:v>1.2999999999999999E-5</c:v>
                </c:pt>
                <c:pt idx="53">
                  <c:v>1.2999999999999999E-5</c:v>
                </c:pt>
                <c:pt idx="54">
                  <c:v>1.4E-5</c:v>
                </c:pt>
                <c:pt idx="55">
                  <c:v>1.5E-5</c:v>
                </c:pt>
                <c:pt idx="56">
                  <c:v>1.5999999999999999E-5</c:v>
                </c:pt>
                <c:pt idx="57">
                  <c:v>1.7E-5</c:v>
                </c:pt>
                <c:pt idx="58">
                  <c:v>1.8E-5</c:v>
                </c:pt>
                <c:pt idx="59">
                  <c:v>1.9000000000000001E-5</c:v>
                </c:pt>
                <c:pt idx="60">
                  <c:v>2.0000000000000002E-5</c:v>
                </c:pt>
                <c:pt idx="61">
                  <c:v>2.0999999999999999E-5</c:v>
                </c:pt>
                <c:pt idx="62">
                  <c:v>2.1999999999999999E-5</c:v>
                </c:pt>
                <c:pt idx="63">
                  <c:v>2.4000000000000001E-5</c:v>
                </c:pt>
                <c:pt idx="64">
                  <c:v>2.5000000000000001E-5</c:v>
                </c:pt>
                <c:pt idx="65">
                  <c:v>2.5999999999999998E-5</c:v>
                </c:pt>
                <c:pt idx="66">
                  <c:v>2.6999999999999999E-5</c:v>
                </c:pt>
                <c:pt idx="67">
                  <c:v>2.9E-5</c:v>
                </c:pt>
                <c:pt idx="68">
                  <c:v>3.0000000000000001E-5</c:v>
                </c:pt>
                <c:pt idx="69">
                  <c:v>3.1999999999999999E-5</c:v>
                </c:pt>
                <c:pt idx="70">
                  <c:v>3.3000000000000003E-5</c:v>
                </c:pt>
                <c:pt idx="71">
                  <c:v>3.4999999999999997E-5</c:v>
                </c:pt>
                <c:pt idx="72">
                  <c:v>3.6000000000000001E-5</c:v>
                </c:pt>
                <c:pt idx="73">
                  <c:v>3.8000000000000002E-5</c:v>
                </c:pt>
                <c:pt idx="74">
                  <c:v>3.8999999999999999E-5</c:v>
                </c:pt>
                <c:pt idx="75">
                  <c:v>4.1E-5</c:v>
                </c:pt>
                <c:pt idx="76">
                  <c:v>4.3000000000000002E-5</c:v>
                </c:pt>
                <c:pt idx="77">
                  <c:v>4.5000000000000003E-5</c:v>
                </c:pt>
                <c:pt idx="78">
                  <c:v>4.6999999999999997E-5</c:v>
                </c:pt>
                <c:pt idx="79">
                  <c:v>4.8000000000000001E-5</c:v>
                </c:pt>
                <c:pt idx="80">
                  <c:v>5.0000000000000002E-5</c:v>
                </c:pt>
                <c:pt idx="81">
                  <c:v>5.1999999999999997E-5</c:v>
                </c:pt>
                <c:pt idx="82">
                  <c:v>5.3999999999999998E-5</c:v>
                </c:pt>
                <c:pt idx="83">
                  <c:v>5.7000000000000003E-5</c:v>
                </c:pt>
                <c:pt idx="84">
                  <c:v>5.8999999999999998E-5</c:v>
                </c:pt>
                <c:pt idx="85">
                  <c:v>6.0999999999999999E-5</c:v>
                </c:pt>
                <c:pt idx="86">
                  <c:v>6.3E-5</c:v>
                </c:pt>
                <c:pt idx="87">
                  <c:v>6.6000000000000005E-5</c:v>
                </c:pt>
                <c:pt idx="88">
                  <c:v>6.7999999999999999E-5</c:v>
                </c:pt>
                <c:pt idx="89">
                  <c:v>6.9999999999999994E-5</c:v>
                </c:pt>
                <c:pt idx="90">
                  <c:v>7.2999999999999999E-5</c:v>
                </c:pt>
                <c:pt idx="91">
                  <c:v>7.4999999999999993E-5</c:v>
                </c:pt>
                <c:pt idx="92">
                  <c:v>7.7999999999999999E-5</c:v>
                </c:pt>
                <c:pt idx="93">
                  <c:v>8.1000000000000004E-5</c:v>
                </c:pt>
                <c:pt idx="94">
                  <c:v>8.2999999999999998E-5</c:v>
                </c:pt>
                <c:pt idx="95">
                  <c:v>8.6000000000000003E-5</c:v>
                </c:pt>
                <c:pt idx="96">
                  <c:v>8.8999999999999995E-5</c:v>
                </c:pt>
                <c:pt idx="97">
                  <c:v>9.2E-5</c:v>
                </c:pt>
                <c:pt idx="98">
                  <c:v>9.5000000000000005E-5</c:v>
                </c:pt>
                <c:pt idx="99">
                  <c:v>9.7999999999999997E-5</c:v>
                </c:pt>
                <c:pt idx="100">
                  <c:v>1.01E-4</c:v>
                </c:pt>
                <c:pt idx="101">
                  <c:v>1.0399999999999999E-4</c:v>
                </c:pt>
                <c:pt idx="102">
                  <c:v>1.07E-4</c:v>
                </c:pt>
                <c:pt idx="103">
                  <c:v>1.1E-4</c:v>
                </c:pt>
                <c:pt idx="104">
                  <c:v>1.1400000000000001E-4</c:v>
                </c:pt>
                <c:pt idx="105">
                  <c:v>1.17E-4</c:v>
                </c:pt>
                <c:pt idx="106">
                  <c:v>1.2E-4</c:v>
                </c:pt>
                <c:pt idx="107">
                  <c:v>1.2400000000000001E-4</c:v>
                </c:pt>
                <c:pt idx="108">
                  <c:v>1.27E-4</c:v>
                </c:pt>
                <c:pt idx="109">
                  <c:v>1.3100000000000001E-4</c:v>
                </c:pt>
                <c:pt idx="110">
                  <c:v>1.35E-4</c:v>
                </c:pt>
                <c:pt idx="111">
                  <c:v>1.3799999999999999E-4</c:v>
                </c:pt>
                <c:pt idx="112">
                  <c:v>1.4200000000000001E-4</c:v>
                </c:pt>
                <c:pt idx="113">
                  <c:v>1.46E-4</c:v>
                </c:pt>
                <c:pt idx="114">
                  <c:v>1.4999999999999999E-4</c:v>
                </c:pt>
                <c:pt idx="115">
                  <c:v>1.54E-4</c:v>
                </c:pt>
                <c:pt idx="116">
                  <c:v>1.5799999999999999E-4</c:v>
                </c:pt>
                <c:pt idx="117">
                  <c:v>1.6200000000000001E-4</c:v>
                </c:pt>
                <c:pt idx="118">
                  <c:v>1.66E-4</c:v>
                </c:pt>
                <c:pt idx="119">
                  <c:v>1.7100000000000001E-4</c:v>
                </c:pt>
                <c:pt idx="120">
                  <c:v>1.75E-4</c:v>
                </c:pt>
                <c:pt idx="121">
                  <c:v>1.7899999999999999E-4</c:v>
                </c:pt>
                <c:pt idx="122">
                  <c:v>1.84E-4</c:v>
                </c:pt>
                <c:pt idx="123">
                  <c:v>1.8799999999999999E-4</c:v>
                </c:pt>
                <c:pt idx="124">
                  <c:v>1.93E-4</c:v>
                </c:pt>
                <c:pt idx="125">
                  <c:v>1.9799999999999999E-4</c:v>
                </c:pt>
                <c:pt idx="126">
                  <c:v>2.02E-4</c:v>
                </c:pt>
                <c:pt idx="127">
                  <c:v>2.0699999999999999E-4</c:v>
                </c:pt>
                <c:pt idx="128">
                  <c:v>2.12E-4</c:v>
                </c:pt>
                <c:pt idx="129">
                  <c:v>2.1699999999999999E-4</c:v>
                </c:pt>
                <c:pt idx="130">
                  <c:v>2.22E-4</c:v>
                </c:pt>
                <c:pt idx="131">
                  <c:v>2.2699999999999999E-4</c:v>
                </c:pt>
                <c:pt idx="132">
                  <c:v>2.32E-4</c:v>
                </c:pt>
                <c:pt idx="133">
                  <c:v>2.3699999999999999E-4</c:v>
                </c:pt>
                <c:pt idx="134">
                  <c:v>2.43E-4</c:v>
                </c:pt>
                <c:pt idx="135">
                  <c:v>2.4800000000000001E-4</c:v>
                </c:pt>
                <c:pt idx="136">
                  <c:v>2.5399999999999999E-4</c:v>
                </c:pt>
                <c:pt idx="137">
                  <c:v>2.5900000000000001E-4</c:v>
                </c:pt>
                <c:pt idx="138">
                  <c:v>2.6499999999999999E-4</c:v>
                </c:pt>
                <c:pt idx="139">
                  <c:v>2.7E-4</c:v>
                </c:pt>
                <c:pt idx="140">
                  <c:v>2.7599999999999999E-4</c:v>
                </c:pt>
                <c:pt idx="141">
                  <c:v>2.8200000000000002E-4</c:v>
                </c:pt>
                <c:pt idx="142">
                  <c:v>2.8800000000000001E-4</c:v>
                </c:pt>
                <c:pt idx="143">
                  <c:v>2.9399999999999999E-4</c:v>
                </c:pt>
                <c:pt idx="144">
                  <c:v>2.9999999999999997E-4</c:v>
                </c:pt>
                <c:pt idx="145">
                  <c:v>3.0600000000000001E-4</c:v>
                </c:pt>
                <c:pt idx="146">
                  <c:v>3.1199999999999999E-4</c:v>
                </c:pt>
                <c:pt idx="147">
                  <c:v>3.1799999999999998E-4</c:v>
                </c:pt>
                <c:pt idx="148">
                  <c:v>3.2400000000000001E-4</c:v>
                </c:pt>
                <c:pt idx="149">
                  <c:v>3.3100000000000002E-4</c:v>
                </c:pt>
                <c:pt idx="150">
                  <c:v>3.3700000000000001E-4</c:v>
                </c:pt>
                <c:pt idx="151">
                  <c:v>3.4299999999999999E-4</c:v>
                </c:pt>
                <c:pt idx="152">
                  <c:v>3.5E-4</c:v>
                </c:pt>
                <c:pt idx="153">
                  <c:v>3.57E-4</c:v>
                </c:pt>
                <c:pt idx="154">
                  <c:v>3.6299999999999999E-4</c:v>
                </c:pt>
                <c:pt idx="155">
                  <c:v>3.6999999999999999E-4</c:v>
                </c:pt>
                <c:pt idx="156">
                  <c:v>3.77E-4</c:v>
                </c:pt>
                <c:pt idx="157">
                  <c:v>3.8400000000000001E-4</c:v>
                </c:pt>
                <c:pt idx="158">
                  <c:v>3.9100000000000002E-4</c:v>
                </c:pt>
                <c:pt idx="159">
                  <c:v>3.9800000000000002E-4</c:v>
                </c:pt>
                <c:pt idx="160">
                  <c:v>4.0499999999999998E-4</c:v>
                </c:pt>
                <c:pt idx="161">
                  <c:v>4.1199999999999999E-4</c:v>
                </c:pt>
                <c:pt idx="162">
                  <c:v>4.2000000000000002E-4</c:v>
                </c:pt>
                <c:pt idx="163">
                  <c:v>4.2700000000000002E-4</c:v>
                </c:pt>
                <c:pt idx="164">
                  <c:v>4.3399999999999998E-4</c:v>
                </c:pt>
                <c:pt idx="165">
                  <c:v>4.4200000000000001E-4</c:v>
                </c:pt>
                <c:pt idx="166">
                  <c:v>4.4900000000000002E-4</c:v>
                </c:pt>
                <c:pt idx="167">
                  <c:v>4.57E-4</c:v>
                </c:pt>
                <c:pt idx="168">
                  <c:v>4.6500000000000003E-4</c:v>
                </c:pt>
                <c:pt idx="169">
                  <c:v>4.73E-4</c:v>
                </c:pt>
                <c:pt idx="170">
                  <c:v>4.8000000000000001E-4</c:v>
                </c:pt>
                <c:pt idx="171">
                  <c:v>4.8799999999999999E-4</c:v>
                </c:pt>
                <c:pt idx="172">
                  <c:v>4.9600000000000002E-4</c:v>
                </c:pt>
                <c:pt idx="173">
                  <c:v>5.04E-4</c:v>
                </c:pt>
                <c:pt idx="174">
                  <c:v>5.13E-4</c:v>
                </c:pt>
                <c:pt idx="175">
                  <c:v>5.2099999999999998E-4</c:v>
                </c:pt>
                <c:pt idx="176">
                  <c:v>5.2899999999999996E-4</c:v>
                </c:pt>
                <c:pt idx="177">
                  <c:v>5.3700000000000004E-4</c:v>
                </c:pt>
                <c:pt idx="178">
                  <c:v>5.4600000000000004E-4</c:v>
                </c:pt>
                <c:pt idx="179">
                  <c:v>5.5400000000000002E-4</c:v>
                </c:pt>
                <c:pt idx="180">
                  <c:v>5.6300000000000002E-4</c:v>
                </c:pt>
                <c:pt idx="181">
                  <c:v>5.71E-4</c:v>
                </c:pt>
                <c:pt idx="182">
                  <c:v>5.8E-4</c:v>
                </c:pt>
                <c:pt idx="183">
                  <c:v>5.8900000000000001E-4</c:v>
                </c:pt>
                <c:pt idx="184">
                  <c:v>5.9800000000000001E-4</c:v>
                </c:pt>
                <c:pt idx="185">
                  <c:v>6.0700000000000001E-4</c:v>
                </c:pt>
                <c:pt idx="186">
                  <c:v>6.1600000000000001E-4</c:v>
                </c:pt>
                <c:pt idx="187">
                  <c:v>6.2500000000000001E-4</c:v>
                </c:pt>
                <c:pt idx="188">
                  <c:v>6.3400000000000001E-4</c:v>
                </c:pt>
                <c:pt idx="189">
                  <c:v>6.4300000000000002E-4</c:v>
                </c:pt>
                <c:pt idx="190">
                  <c:v>6.5200000000000002E-4</c:v>
                </c:pt>
                <c:pt idx="191">
                  <c:v>6.6100000000000002E-4</c:v>
                </c:pt>
                <c:pt idx="192">
                  <c:v>6.7100000000000005E-4</c:v>
                </c:pt>
                <c:pt idx="193">
                  <c:v>6.8000000000000005E-4</c:v>
                </c:pt>
                <c:pt idx="194">
                  <c:v>6.8999999999999997E-4</c:v>
                </c:pt>
                <c:pt idx="195">
                  <c:v>6.9899999999999997E-4</c:v>
                </c:pt>
                <c:pt idx="196">
                  <c:v>7.0899999999999999E-4</c:v>
                </c:pt>
                <c:pt idx="197">
                  <c:v>7.1900000000000002E-4</c:v>
                </c:pt>
                <c:pt idx="198">
                  <c:v>7.2800000000000002E-4</c:v>
                </c:pt>
                <c:pt idx="199">
                  <c:v>7.3800000000000005E-4</c:v>
                </c:pt>
                <c:pt idx="200">
                  <c:v>7.4799999999999997E-4</c:v>
                </c:pt>
                <c:pt idx="201">
                  <c:v>7.5799999999999999E-4</c:v>
                </c:pt>
                <c:pt idx="202">
                  <c:v>7.6800000000000002E-4</c:v>
                </c:pt>
                <c:pt idx="203">
                  <c:v>7.7800000000000005E-4</c:v>
                </c:pt>
                <c:pt idx="204">
                  <c:v>7.8799999999999996E-4</c:v>
                </c:pt>
                <c:pt idx="205">
                  <c:v>7.9900000000000001E-4</c:v>
                </c:pt>
                <c:pt idx="206">
                  <c:v>8.0900000000000004E-4</c:v>
                </c:pt>
                <c:pt idx="207">
                  <c:v>8.1899999999999996E-4</c:v>
                </c:pt>
                <c:pt idx="208">
                  <c:v>8.2899999999999998E-4</c:v>
                </c:pt>
                <c:pt idx="209">
                  <c:v>8.4000000000000003E-4</c:v>
                </c:pt>
                <c:pt idx="210">
                  <c:v>8.4999999999999995E-4</c:v>
                </c:pt>
                <c:pt idx="211">
                  <c:v>8.61E-4</c:v>
                </c:pt>
                <c:pt idx="212">
                  <c:v>8.7200000000000005E-4</c:v>
                </c:pt>
                <c:pt idx="213">
                  <c:v>8.8199999999999997E-4</c:v>
                </c:pt>
                <c:pt idx="214">
                  <c:v>8.9300000000000002E-4</c:v>
                </c:pt>
                <c:pt idx="215">
                  <c:v>9.0399999999999996E-4</c:v>
                </c:pt>
                <c:pt idx="216">
                  <c:v>9.1500000000000001E-4</c:v>
                </c:pt>
                <c:pt idx="217">
                  <c:v>9.2599999999999996E-4</c:v>
                </c:pt>
                <c:pt idx="218">
                  <c:v>9.3700000000000001E-4</c:v>
                </c:pt>
                <c:pt idx="219">
                  <c:v>9.4799999999999995E-4</c:v>
                </c:pt>
                <c:pt idx="220">
                  <c:v>9.59E-4</c:v>
                </c:pt>
                <c:pt idx="221">
                  <c:v>9.7000000000000005E-4</c:v>
                </c:pt>
                <c:pt idx="222">
                  <c:v>9.810000000000001E-4</c:v>
                </c:pt>
                <c:pt idx="223">
                  <c:v>9.9200000000000004E-4</c:v>
                </c:pt>
                <c:pt idx="224">
                  <c:v>1.0039999999999999E-3</c:v>
                </c:pt>
                <c:pt idx="225">
                  <c:v>1.0150000000000001E-3</c:v>
                </c:pt>
                <c:pt idx="226">
                  <c:v>1.026E-3</c:v>
                </c:pt>
                <c:pt idx="227">
                  <c:v>1.0380000000000001E-3</c:v>
                </c:pt>
                <c:pt idx="228">
                  <c:v>1.049E-3</c:v>
                </c:pt>
                <c:pt idx="229">
                  <c:v>1.0610000000000001E-3</c:v>
                </c:pt>
                <c:pt idx="230">
                  <c:v>1.073E-3</c:v>
                </c:pt>
                <c:pt idx="231">
                  <c:v>1.0839999999999999E-3</c:v>
                </c:pt>
                <c:pt idx="232">
                  <c:v>1.096E-3</c:v>
                </c:pt>
                <c:pt idx="233">
                  <c:v>1.108E-3</c:v>
                </c:pt>
                <c:pt idx="234">
                  <c:v>1.1199999999999999E-3</c:v>
                </c:pt>
                <c:pt idx="235">
                  <c:v>1.1310000000000001E-3</c:v>
                </c:pt>
                <c:pt idx="236">
                  <c:v>1.1429999999999999E-3</c:v>
                </c:pt>
                <c:pt idx="237">
                  <c:v>1.155E-3</c:v>
                </c:pt>
                <c:pt idx="238">
                  <c:v>1.1670000000000001E-3</c:v>
                </c:pt>
                <c:pt idx="239">
                  <c:v>1.1789999999999999E-3</c:v>
                </c:pt>
                <c:pt idx="240">
                  <c:v>1.191E-3</c:v>
                </c:pt>
                <c:pt idx="241">
                  <c:v>1.204E-3</c:v>
                </c:pt>
                <c:pt idx="242">
                  <c:v>1.2160000000000001E-3</c:v>
                </c:pt>
                <c:pt idx="243">
                  <c:v>1.2279999999999999E-3</c:v>
                </c:pt>
                <c:pt idx="244">
                  <c:v>1.24E-3</c:v>
                </c:pt>
                <c:pt idx="245">
                  <c:v>1.253E-3</c:v>
                </c:pt>
                <c:pt idx="246">
                  <c:v>1.2650000000000001E-3</c:v>
                </c:pt>
                <c:pt idx="247">
                  <c:v>1.2769999999999999E-3</c:v>
                </c:pt>
                <c:pt idx="248">
                  <c:v>1.2899999999999999E-3</c:v>
                </c:pt>
                <c:pt idx="249">
                  <c:v>1.302E-3</c:v>
                </c:pt>
                <c:pt idx="250">
                  <c:v>1.315E-3</c:v>
                </c:pt>
                <c:pt idx="251">
                  <c:v>1.3270000000000001E-3</c:v>
                </c:pt>
                <c:pt idx="252">
                  <c:v>1.34E-3</c:v>
                </c:pt>
                <c:pt idx="253">
                  <c:v>1.353E-3</c:v>
                </c:pt>
                <c:pt idx="254">
                  <c:v>1.3649999999999999E-3</c:v>
                </c:pt>
                <c:pt idx="255">
                  <c:v>1.3780000000000001E-3</c:v>
                </c:pt>
                <c:pt idx="256">
                  <c:v>1.3910000000000001E-3</c:v>
                </c:pt>
                <c:pt idx="257">
                  <c:v>1.403E-3</c:v>
                </c:pt>
                <c:pt idx="258">
                  <c:v>1.4159999999999999E-3</c:v>
                </c:pt>
                <c:pt idx="259">
                  <c:v>1.4289999999999999E-3</c:v>
                </c:pt>
                <c:pt idx="260">
                  <c:v>1.4419999999999999E-3</c:v>
                </c:pt>
                <c:pt idx="261">
                  <c:v>1.4549999999999999E-3</c:v>
                </c:pt>
                <c:pt idx="262">
                  <c:v>1.4679999999999999E-3</c:v>
                </c:pt>
                <c:pt idx="263">
                  <c:v>1.4809999999999999E-3</c:v>
                </c:pt>
                <c:pt idx="264">
                  <c:v>1.4940000000000001E-3</c:v>
                </c:pt>
                <c:pt idx="265">
                  <c:v>1.5070000000000001E-3</c:v>
                </c:pt>
                <c:pt idx="266">
                  <c:v>1.5200000000000001E-3</c:v>
                </c:pt>
                <c:pt idx="267">
                  <c:v>1.5330000000000001E-3</c:v>
                </c:pt>
                <c:pt idx="268">
                  <c:v>1.5460000000000001E-3</c:v>
                </c:pt>
                <c:pt idx="269">
                  <c:v>1.5590000000000001E-3</c:v>
                </c:pt>
                <c:pt idx="270">
                  <c:v>1.572E-3</c:v>
                </c:pt>
                <c:pt idx="271">
                  <c:v>1.586E-3</c:v>
                </c:pt>
                <c:pt idx="272">
                  <c:v>1.5989999999999999E-3</c:v>
                </c:pt>
                <c:pt idx="273">
                  <c:v>1.6119999999999999E-3</c:v>
                </c:pt>
                <c:pt idx="274">
                  <c:v>1.6249999999999999E-3</c:v>
                </c:pt>
                <c:pt idx="275">
                  <c:v>1.639E-3</c:v>
                </c:pt>
                <c:pt idx="276">
                  <c:v>1.652E-3</c:v>
                </c:pt>
                <c:pt idx="277">
                  <c:v>1.665E-3</c:v>
                </c:pt>
                <c:pt idx="278">
                  <c:v>1.678E-3</c:v>
                </c:pt>
                <c:pt idx="279">
                  <c:v>1.6919999999999999E-3</c:v>
                </c:pt>
                <c:pt idx="280">
                  <c:v>1.7049999999999999E-3</c:v>
                </c:pt>
                <c:pt idx="281">
                  <c:v>1.719E-3</c:v>
                </c:pt>
                <c:pt idx="282">
                  <c:v>1.732E-3</c:v>
                </c:pt>
                <c:pt idx="283">
                  <c:v>1.745E-3</c:v>
                </c:pt>
                <c:pt idx="284">
                  <c:v>1.7589999999999999E-3</c:v>
                </c:pt>
                <c:pt idx="285">
                  <c:v>1.7719999999999999E-3</c:v>
                </c:pt>
                <c:pt idx="286">
                  <c:v>1.786E-3</c:v>
                </c:pt>
                <c:pt idx="287">
                  <c:v>1.799E-3</c:v>
                </c:pt>
                <c:pt idx="288">
                  <c:v>1.8129999999999999E-3</c:v>
                </c:pt>
                <c:pt idx="289">
                  <c:v>1.8259999999999999E-3</c:v>
                </c:pt>
                <c:pt idx="290">
                  <c:v>1.8400000000000001E-3</c:v>
                </c:pt>
                <c:pt idx="291">
                  <c:v>1.853E-3</c:v>
                </c:pt>
                <c:pt idx="292">
                  <c:v>1.867E-3</c:v>
                </c:pt>
                <c:pt idx="293">
                  <c:v>1.8799999999999999E-3</c:v>
                </c:pt>
                <c:pt idx="294">
                  <c:v>1.8940000000000001E-3</c:v>
                </c:pt>
                <c:pt idx="295">
                  <c:v>1.908E-3</c:v>
                </c:pt>
                <c:pt idx="296">
                  <c:v>1.921E-3</c:v>
                </c:pt>
                <c:pt idx="297">
                  <c:v>1.9350000000000001E-3</c:v>
                </c:pt>
                <c:pt idx="298">
                  <c:v>1.9480000000000001E-3</c:v>
                </c:pt>
                <c:pt idx="299">
                  <c:v>1.9620000000000002E-3</c:v>
                </c:pt>
                <c:pt idx="300">
                  <c:v>1.9750000000000002E-3</c:v>
                </c:pt>
                <c:pt idx="301">
                  <c:v>1.9889999999999999E-3</c:v>
                </c:pt>
                <c:pt idx="302">
                  <c:v>2.003E-3</c:v>
                </c:pt>
                <c:pt idx="303">
                  <c:v>2.016E-3</c:v>
                </c:pt>
                <c:pt idx="304">
                  <c:v>2.0300000000000001E-3</c:v>
                </c:pt>
                <c:pt idx="305">
                  <c:v>2.0430000000000001E-3</c:v>
                </c:pt>
                <c:pt idx="306">
                  <c:v>2.0569999999999998E-3</c:v>
                </c:pt>
                <c:pt idx="307">
                  <c:v>2.0709999999999999E-3</c:v>
                </c:pt>
                <c:pt idx="308">
                  <c:v>2.0839999999999999E-3</c:v>
                </c:pt>
                <c:pt idx="309">
                  <c:v>2.098E-3</c:v>
                </c:pt>
                <c:pt idx="310">
                  <c:v>2.111E-3</c:v>
                </c:pt>
                <c:pt idx="311">
                  <c:v>2.1250000000000002E-3</c:v>
                </c:pt>
                <c:pt idx="312">
                  <c:v>2.1380000000000001E-3</c:v>
                </c:pt>
                <c:pt idx="313">
                  <c:v>2.1519999999999998E-3</c:v>
                </c:pt>
                <c:pt idx="314">
                  <c:v>2.166E-3</c:v>
                </c:pt>
                <c:pt idx="315">
                  <c:v>2.1789999999999999E-3</c:v>
                </c:pt>
                <c:pt idx="316">
                  <c:v>2.1930000000000001E-3</c:v>
                </c:pt>
                <c:pt idx="317">
                  <c:v>2.2060000000000001E-3</c:v>
                </c:pt>
                <c:pt idx="318">
                  <c:v>2.2200000000000002E-3</c:v>
                </c:pt>
                <c:pt idx="319">
                  <c:v>2.2330000000000002E-3</c:v>
                </c:pt>
                <c:pt idx="320">
                  <c:v>2.2469999999999999E-3</c:v>
                </c:pt>
                <c:pt idx="321">
                  <c:v>2.2599999999999999E-3</c:v>
                </c:pt>
                <c:pt idx="322">
                  <c:v>2.274E-3</c:v>
                </c:pt>
                <c:pt idx="323">
                  <c:v>2.287E-3</c:v>
                </c:pt>
                <c:pt idx="324">
                  <c:v>2.3010000000000001E-3</c:v>
                </c:pt>
                <c:pt idx="325">
                  <c:v>2.3140000000000001E-3</c:v>
                </c:pt>
                <c:pt idx="326">
                  <c:v>2.3270000000000001E-3</c:v>
                </c:pt>
                <c:pt idx="327">
                  <c:v>2.3410000000000002E-3</c:v>
                </c:pt>
                <c:pt idx="328">
                  <c:v>2.3540000000000002E-3</c:v>
                </c:pt>
                <c:pt idx="329">
                  <c:v>2.3670000000000002E-3</c:v>
                </c:pt>
                <c:pt idx="330">
                  <c:v>2.3809999999999999E-3</c:v>
                </c:pt>
                <c:pt idx="331">
                  <c:v>2.3939999999999999E-3</c:v>
                </c:pt>
                <c:pt idx="332">
                  <c:v>2.4069999999999999E-3</c:v>
                </c:pt>
                <c:pt idx="333">
                  <c:v>2.4199999999999998E-3</c:v>
                </c:pt>
                <c:pt idx="334">
                  <c:v>2.4329999999999998E-3</c:v>
                </c:pt>
                <c:pt idx="335">
                  <c:v>2.4459999999999998E-3</c:v>
                </c:pt>
                <c:pt idx="336">
                  <c:v>2.4589999999999998E-3</c:v>
                </c:pt>
                <c:pt idx="337">
                  <c:v>2.4719999999999998E-3</c:v>
                </c:pt>
                <c:pt idx="338">
                  <c:v>2.4849999999999998E-3</c:v>
                </c:pt>
                <c:pt idx="339">
                  <c:v>2.4979999999999998E-3</c:v>
                </c:pt>
                <c:pt idx="340">
                  <c:v>2.5110000000000002E-3</c:v>
                </c:pt>
                <c:pt idx="341">
                  <c:v>2.5240000000000002E-3</c:v>
                </c:pt>
                <c:pt idx="342">
                  <c:v>2.5370000000000002E-3</c:v>
                </c:pt>
                <c:pt idx="343">
                  <c:v>2.5500000000000002E-3</c:v>
                </c:pt>
                <c:pt idx="344">
                  <c:v>2.562E-3</c:v>
                </c:pt>
                <c:pt idx="345">
                  <c:v>2.575E-3</c:v>
                </c:pt>
                <c:pt idx="346">
                  <c:v>2.588E-3</c:v>
                </c:pt>
                <c:pt idx="347">
                  <c:v>2.5999999999999999E-3</c:v>
                </c:pt>
                <c:pt idx="348">
                  <c:v>2.6129999999999999E-3</c:v>
                </c:pt>
                <c:pt idx="349">
                  <c:v>2.6259999999999999E-3</c:v>
                </c:pt>
                <c:pt idx="350">
                  <c:v>2.6380000000000002E-3</c:v>
                </c:pt>
                <c:pt idx="351">
                  <c:v>2.6510000000000001E-3</c:v>
                </c:pt>
                <c:pt idx="352">
                  <c:v>2.663E-3</c:v>
                </c:pt>
                <c:pt idx="353">
                  <c:v>2.676E-3</c:v>
                </c:pt>
                <c:pt idx="354">
                  <c:v>2.6879999999999999E-3</c:v>
                </c:pt>
                <c:pt idx="355">
                  <c:v>2.7000000000000001E-3</c:v>
                </c:pt>
                <c:pt idx="356">
                  <c:v>2.7130000000000001E-3</c:v>
                </c:pt>
                <c:pt idx="357">
                  <c:v>2.725E-3</c:v>
                </c:pt>
                <c:pt idx="358">
                  <c:v>2.7369999999999998E-3</c:v>
                </c:pt>
                <c:pt idx="359">
                  <c:v>2.7490000000000001E-3</c:v>
                </c:pt>
                <c:pt idx="360">
                  <c:v>2.761E-3</c:v>
                </c:pt>
                <c:pt idx="361">
                  <c:v>2.7729999999999999E-3</c:v>
                </c:pt>
                <c:pt idx="362">
                  <c:v>2.7850000000000001E-3</c:v>
                </c:pt>
                <c:pt idx="363">
                  <c:v>2.797E-3</c:v>
                </c:pt>
                <c:pt idx="364">
                  <c:v>2.8089999999999999E-3</c:v>
                </c:pt>
                <c:pt idx="365">
                  <c:v>2.8210000000000002E-3</c:v>
                </c:pt>
                <c:pt idx="366">
                  <c:v>2.833E-3</c:v>
                </c:pt>
                <c:pt idx="367">
                  <c:v>2.8449999999999999E-3</c:v>
                </c:pt>
                <c:pt idx="368">
                  <c:v>2.8570000000000002E-3</c:v>
                </c:pt>
                <c:pt idx="369">
                  <c:v>2.8679999999999999E-3</c:v>
                </c:pt>
                <c:pt idx="370">
                  <c:v>2.8800000000000002E-3</c:v>
                </c:pt>
                <c:pt idx="371">
                  <c:v>2.892E-3</c:v>
                </c:pt>
                <c:pt idx="372">
                  <c:v>2.9030000000000002E-3</c:v>
                </c:pt>
                <c:pt idx="373">
                  <c:v>2.9150000000000001E-3</c:v>
                </c:pt>
                <c:pt idx="374">
                  <c:v>2.9260000000000002E-3</c:v>
                </c:pt>
                <c:pt idx="375">
                  <c:v>2.9369999999999999E-3</c:v>
                </c:pt>
                <c:pt idx="376">
                  <c:v>2.9489999999999998E-3</c:v>
                </c:pt>
                <c:pt idx="377">
                  <c:v>2.96E-3</c:v>
                </c:pt>
                <c:pt idx="378">
                  <c:v>2.9710000000000001E-3</c:v>
                </c:pt>
                <c:pt idx="379">
                  <c:v>2.983E-3</c:v>
                </c:pt>
                <c:pt idx="380">
                  <c:v>2.9940000000000001E-3</c:v>
                </c:pt>
                <c:pt idx="381">
                  <c:v>3.0049999999999999E-3</c:v>
                </c:pt>
                <c:pt idx="382">
                  <c:v>3.016E-3</c:v>
                </c:pt>
                <c:pt idx="383">
                  <c:v>3.0270000000000002E-3</c:v>
                </c:pt>
                <c:pt idx="384">
                  <c:v>3.0379999999999999E-3</c:v>
                </c:pt>
                <c:pt idx="385">
                  <c:v>3.0479999999999999E-3</c:v>
                </c:pt>
                <c:pt idx="386">
                  <c:v>3.0590000000000001E-3</c:v>
                </c:pt>
                <c:pt idx="387">
                  <c:v>3.0699999999999998E-3</c:v>
                </c:pt>
                <c:pt idx="388">
                  <c:v>3.081E-3</c:v>
                </c:pt>
                <c:pt idx="389">
                  <c:v>3.091E-3</c:v>
                </c:pt>
                <c:pt idx="390">
                  <c:v>3.1020000000000002E-3</c:v>
                </c:pt>
                <c:pt idx="391">
                  <c:v>3.1129999999999999E-3</c:v>
                </c:pt>
                <c:pt idx="392">
                  <c:v>3.1229999999999999E-3</c:v>
                </c:pt>
                <c:pt idx="393">
                  <c:v>3.1329999999999999E-3</c:v>
                </c:pt>
                <c:pt idx="394">
                  <c:v>3.1440000000000001E-3</c:v>
                </c:pt>
                <c:pt idx="395">
                  <c:v>3.1540000000000001E-3</c:v>
                </c:pt>
                <c:pt idx="396">
                  <c:v>3.1640000000000001E-3</c:v>
                </c:pt>
                <c:pt idx="397">
                  <c:v>3.1749999999999999E-3</c:v>
                </c:pt>
                <c:pt idx="398">
                  <c:v>3.1849999999999999E-3</c:v>
                </c:pt>
                <c:pt idx="399">
                  <c:v>3.1949999999999999E-3</c:v>
                </c:pt>
                <c:pt idx="400">
                  <c:v>3.2049999999999999E-3</c:v>
                </c:pt>
                <c:pt idx="401">
                  <c:v>3.215E-3</c:v>
                </c:pt>
                <c:pt idx="402">
                  <c:v>3.225E-3</c:v>
                </c:pt>
                <c:pt idx="403">
                  <c:v>3.235E-3</c:v>
                </c:pt>
                <c:pt idx="404">
                  <c:v>3.2450000000000001E-3</c:v>
                </c:pt>
                <c:pt idx="405">
                  <c:v>3.2550000000000001E-3</c:v>
                </c:pt>
                <c:pt idx="406">
                  <c:v>3.264E-3</c:v>
                </c:pt>
                <c:pt idx="407">
                  <c:v>3.274E-3</c:v>
                </c:pt>
                <c:pt idx="408">
                  <c:v>3.284E-3</c:v>
                </c:pt>
                <c:pt idx="409">
                  <c:v>3.2929999999999999E-3</c:v>
                </c:pt>
                <c:pt idx="410">
                  <c:v>3.3029999999999999E-3</c:v>
                </c:pt>
                <c:pt idx="411">
                  <c:v>3.3119999999999998E-3</c:v>
                </c:pt>
                <c:pt idx="412">
                  <c:v>3.3219999999999999E-3</c:v>
                </c:pt>
                <c:pt idx="413">
                  <c:v>3.3310000000000002E-3</c:v>
                </c:pt>
                <c:pt idx="414">
                  <c:v>3.3409999999999998E-3</c:v>
                </c:pt>
                <c:pt idx="415">
                  <c:v>3.3500000000000001E-3</c:v>
                </c:pt>
                <c:pt idx="416">
                  <c:v>3.359E-3</c:v>
                </c:pt>
                <c:pt idx="417">
                  <c:v>3.3679999999999999E-3</c:v>
                </c:pt>
                <c:pt idx="418">
                  <c:v>3.3779999999999999E-3</c:v>
                </c:pt>
                <c:pt idx="419">
                  <c:v>3.3869999999999998E-3</c:v>
                </c:pt>
                <c:pt idx="420">
                  <c:v>3.3960000000000001E-3</c:v>
                </c:pt>
                <c:pt idx="421">
                  <c:v>3.405E-3</c:v>
                </c:pt>
                <c:pt idx="422">
                  <c:v>3.4139999999999999E-3</c:v>
                </c:pt>
                <c:pt idx="423">
                  <c:v>3.4229999999999998E-3</c:v>
                </c:pt>
                <c:pt idx="424">
                  <c:v>3.4320000000000002E-3</c:v>
                </c:pt>
                <c:pt idx="425">
                  <c:v>3.441E-3</c:v>
                </c:pt>
                <c:pt idx="426">
                  <c:v>3.4489999999999998E-3</c:v>
                </c:pt>
                <c:pt idx="427">
                  <c:v>3.4580000000000001E-3</c:v>
                </c:pt>
                <c:pt idx="428">
                  <c:v>3.467E-3</c:v>
                </c:pt>
                <c:pt idx="429">
                  <c:v>3.4759999999999999E-3</c:v>
                </c:pt>
                <c:pt idx="430">
                  <c:v>3.4840000000000001E-3</c:v>
                </c:pt>
                <c:pt idx="431">
                  <c:v>3.493E-3</c:v>
                </c:pt>
                <c:pt idx="432">
                  <c:v>3.5010000000000002E-3</c:v>
                </c:pt>
                <c:pt idx="433">
                  <c:v>3.5100000000000001E-3</c:v>
                </c:pt>
                <c:pt idx="434">
                  <c:v>3.5179999999999999E-3</c:v>
                </c:pt>
                <c:pt idx="435">
                  <c:v>3.5270000000000002E-3</c:v>
                </c:pt>
                <c:pt idx="436">
                  <c:v>3.5349999999999999E-3</c:v>
                </c:pt>
                <c:pt idx="437">
                  <c:v>3.5430000000000001E-3</c:v>
                </c:pt>
                <c:pt idx="438">
                  <c:v>3.552E-3</c:v>
                </c:pt>
                <c:pt idx="439">
                  <c:v>3.5599999999999998E-3</c:v>
                </c:pt>
                <c:pt idx="440">
                  <c:v>3.568E-3</c:v>
                </c:pt>
                <c:pt idx="441">
                  <c:v>3.5760000000000002E-3</c:v>
                </c:pt>
                <c:pt idx="442">
                  <c:v>3.5839999999999999E-3</c:v>
                </c:pt>
                <c:pt idx="443">
                  <c:v>3.5920000000000001E-3</c:v>
                </c:pt>
                <c:pt idx="444">
                  <c:v>3.5999999999999999E-3</c:v>
                </c:pt>
                <c:pt idx="445">
                  <c:v>3.6080000000000001E-3</c:v>
                </c:pt>
                <c:pt idx="446">
                  <c:v>3.6159999999999999E-3</c:v>
                </c:pt>
                <c:pt idx="447">
                  <c:v>3.6240000000000001E-3</c:v>
                </c:pt>
                <c:pt idx="448">
                  <c:v>3.6319999999999998E-3</c:v>
                </c:pt>
                <c:pt idx="449">
                  <c:v>3.64E-3</c:v>
                </c:pt>
                <c:pt idx="450">
                  <c:v>3.6480000000000002E-3</c:v>
                </c:pt>
                <c:pt idx="451">
                  <c:v>3.6549999999999998E-3</c:v>
                </c:pt>
                <c:pt idx="452">
                  <c:v>3.663E-3</c:v>
                </c:pt>
                <c:pt idx="453">
                  <c:v>3.6709999999999998E-3</c:v>
                </c:pt>
                <c:pt idx="454">
                  <c:v>3.6779999999999998E-3</c:v>
                </c:pt>
                <c:pt idx="455">
                  <c:v>3.686E-3</c:v>
                </c:pt>
                <c:pt idx="456">
                  <c:v>3.6930000000000001E-3</c:v>
                </c:pt>
                <c:pt idx="457">
                  <c:v>3.7009999999999999E-3</c:v>
                </c:pt>
                <c:pt idx="458">
                  <c:v>3.7079999999999999E-3</c:v>
                </c:pt>
                <c:pt idx="459">
                  <c:v>3.7160000000000001E-3</c:v>
                </c:pt>
                <c:pt idx="460">
                  <c:v>3.7230000000000002E-3</c:v>
                </c:pt>
                <c:pt idx="461">
                  <c:v>3.7299999999999998E-3</c:v>
                </c:pt>
                <c:pt idx="462">
                  <c:v>3.738E-3</c:v>
                </c:pt>
                <c:pt idx="463">
                  <c:v>3.7450000000000001E-3</c:v>
                </c:pt>
                <c:pt idx="464">
                  <c:v>3.7520000000000001E-3</c:v>
                </c:pt>
                <c:pt idx="465">
                  <c:v>3.7590000000000002E-3</c:v>
                </c:pt>
                <c:pt idx="466">
                  <c:v>3.7659999999999998E-3</c:v>
                </c:pt>
                <c:pt idx="467">
                  <c:v>3.774E-3</c:v>
                </c:pt>
                <c:pt idx="468">
                  <c:v>3.7810000000000001E-3</c:v>
                </c:pt>
                <c:pt idx="469">
                  <c:v>3.7880000000000001E-3</c:v>
                </c:pt>
                <c:pt idx="470">
                  <c:v>3.7950000000000002E-3</c:v>
                </c:pt>
                <c:pt idx="471">
                  <c:v>3.8019999999999998E-3</c:v>
                </c:pt>
                <c:pt idx="472">
                  <c:v>3.8089999999999999E-3</c:v>
                </c:pt>
                <c:pt idx="473">
                  <c:v>3.8149999999999998E-3</c:v>
                </c:pt>
                <c:pt idx="474">
                  <c:v>3.8219999999999999E-3</c:v>
                </c:pt>
                <c:pt idx="475">
                  <c:v>3.8289999999999999E-3</c:v>
                </c:pt>
                <c:pt idx="476">
                  <c:v>3.836E-3</c:v>
                </c:pt>
                <c:pt idx="477">
                  <c:v>3.8430000000000001E-3</c:v>
                </c:pt>
                <c:pt idx="478">
                  <c:v>3.849E-3</c:v>
                </c:pt>
                <c:pt idx="479">
                  <c:v>3.8560000000000001E-3</c:v>
                </c:pt>
                <c:pt idx="480">
                  <c:v>3.8630000000000001E-3</c:v>
                </c:pt>
                <c:pt idx="481">
                  <c:v>3.869E-3</c:v>
                </c:pt>
                <c:pt idx="482">
                  <c:v>3.8760000000000001E-3</c:v>
                </c:pt>
                <c:pt idx="483">
                  <c:v>3.882E-3</c:v>
                </c:pt>
                <c:pt idx="484">
                  <c:v>3.8890000000000001E-3</c:v>
                </c:pt>
                <c:pt idx="485">
                  <c:v>3.895E-3</c:v>
                </c:pt>
                <c:pt idx="486">
                  <c:v>3.9020000000000001E-3</c:v>
                </c:pt>
                <c:pt idx="487">
                  <c:v>3.908E-3</c:v>
                </c:pt>
                <c:pt idx="488">
                  <c:v>3.9139999999999999E-3</c:v>
                </c:pt>
                <c:pt idx="489">
                  <c:v>3.921E-3</c:v>
                </c:pt>
                <c:pt idx="490">
                  <c:v>3.9269999999999999E-3</c:v>
                </c:pt>
                <c:pt idx="491">
                  <c:v>3.9329999999999999E-3</c:v>
                </c:pt>
                <c:pt idx="492">
                  <c:v>3.9389999999999998E-3</c:v>
                </c:pt>
                <c:pt idx="493">
                  <c:v>3.9449999999999997E-3</c:v>
                </c:pt>
                <c:pt idx="494">
                  <c:v>3.9519999999999998E-3</c:v>
                </c:pt>
                <c:pt idx="495">
                  <c:v>3.9579999999999997E-3</c:v>
                </c:pt>
                <c:pt idx="496">
                  <c:v>3.9639999999999996E-3</c:v>
                </c:pt>
                <c:pt idx="497">
                  <c:v>3.9699999999999996E-3</c:v>
                </c:pt>
                <c:pt idx="498">
                  <c:v>3.9760000000000004E-3</c:v>
                </c:pt>
                <c:pt idx="499">
                  <c:v>3.9820000000000003E-3</c:v>
                </c:pt>
                <c:pt idx="500">
                  <c:v>3.9880000000000002E-3</c:v>
                </c:pt>
                <c:pt idx="501">
                  <c:v>3.9940000000000002E-3</c:v>
                </c:pt>
                <c:pt idx="502">
                  <c:v>3.999E-3</c:v>
                </c:pt>
                <c:pt idx="503">
                  <c:v>4.0049999999999999E-3</c:v>
                </c:pt>
                <c:pt idx="504">
                  <c:v>4.0109999999999998E-3</c:v>
                </c:pt>
                <c:pt idx="505">
                  <c:v>4.0169999999999997E-3</c:v>
                </c:pt>
                <c:pt idx="506">
                  <c:v>4.0229999999999997E-3</c:v>
                </c:pt>
                <c:pt idx="507">
                  <c:v>4.0280000000000003E-3</c:v>
                </c:pt>
                <c:pt idx="508">
                  <c:v>4.0340000000000003E-3</c:v>
                </c:pt>
                <c:pt idx="509">
                  <c:v>4.0400000000000002E-3</c:v>
                </c:pt>
                <c:pt idx="510">
                  <c:v>4.045E-3</c:v>
                </c:pt>
                <c:pt idx="511">
                  <c:v>4.0509999999999999E-3</c:v>
                </c:pt>
                <c:pt idx="512">
                  <c:v>4.0559999999999997E-3</c:v>
                </c:pt>
                <c:pt idx="513">
                  <c:v>4.0619999999999996E-3</c:v>
                </c:pt>
                <c:pt idx="514">
                  <c:v>4.0670000000000003E-3</c:v>
                </c:pt>
                <c:pt idx="515">
                  <c:v>4.0730000000000002E-3</c:v>
                </c:pt>
                <c:pt idx="516">
                  <c:v>4.078E-3</c:v>
                </c:pt>
                <c:pt idx="517">
                  <c:v>4.084E-3</c:v>
                </c:pt>
                <c:pt idx="518">
                  <c:v>4.0889999999999998E-3</c:v>
                </c:pt>
                <c:pt idx="519">
                  <c:v>4.0940000000000004E-3</c:v>
                </c:pt>
                <c:pt idx="520">
                  <c:v>4.1000000000000003E-3</c:v>
                </c:pt>
                <c:pt idx="521">
                  <c:v>4.1050000000000001E-3</c:v>
                </c:pt>
                <c:pt idx="522">
                  <c:v>4.1099999999999999E-3</c:v>
                </c:pt>
                <c:pt idx="523">
                  <c:v>4.1149999999999997E-3</c:v>
                </c:pt>
                <c:pt idx="524">
                  <c:v>4.1209999999999997E-3</c:v>
                </c:pt>
                <c:pt idx="525">
                  <c:v>4.1260000000000003E-3</c:v>
                </c:pt>
                <c:pt idx="526">
                  <c:v>4.1310000000000001E-3</c:v>
                </c:pt>
                <c:pt idx="527">
                  <c:v>4.1359999999999999E-3</c:v>
                </c:pt>
                <c:pt idx="528">
                  <c:v>4.1409999999999997E-3</c:v>
                </c:pt>
                <c:pt idx="529">
                  <c:v>4.1460000000000004E-3</c:v>
                </c:pt>
                <c:pt idx="530">
                  <c:v>4.1510000000000002E-3</c:v>
                </c:pt>
                <c:pt idx="531">
                  <c:v>4.156E-3</c:v>
                </c:pt>
                <c:pt idx="532">
                  <c:v>4.1609999999999998E-3</c:v>
                </c:pt>
                <c:pt idx="533">
                  <c:v>4.1660000000000004E-3</c:v>
                </c:pt>
                <c:pt idx="534">
                  <c:v>4.1710000000000002E-3</c:v>
                </c:pt>
                <c:pt idx="535">
                  <c:v>4.176E-3</c:v>
                </c:pt>
                <c:pt idx="536">
                  <c:v>4.1809999999999998E-3</c:v>
                </c:pt>
                <c:pt idx="537">
                  <c:v>4.1859999999999996E-3</c:v>
                </c:pt>
                <c:pt idx="538">
                  <c:v>4.1900000000000001E-3</c:v>
                </c:pt>
                <c:pt idx="539">
                  <c:v>4.1949999999999999E-3</c:v>
                </c:pt>
                <c:pt idx="540">
                  <c:v>4.1999999999999997E-3</c:v>
                </c:pt>
                <c:pt idx="541">
                  <c:v>4.2050000000000004E-3</c:v>
                </c:pt>
                <c:pt idx="542">
                  <c:v>4.2090000000000001E-3</c:v>
                </c:pt>
                <c:pt idx="543">
                  <c:v>4.2139999999999999E-3</c:v>
                </c:pt>
                <c:pt idx="544">
                  <c:v>4.2189999999999997E-3</c:v>
                </c:pt>
                <c:pt idx="545">
                  <c:v>4.2230000000000002E-3</c:v>
                </c:pt>
                <c:pt idx="546">
                  <c:v>4.228E-3</c:v>
                </c:pt>
                <c:pt idx="547">
                  <c:v>4.2319999999999997E-3</c:v>
                </c:pt>
                <c:pt idx="548">
                  <c:v>4.2370000000000003E-3</c:v>
                </c:pt>
                <c:pt idx="549">
                  <c:v>4.241E-3</c:v>
                </c:pt>
                <c:pt idx="550">
                  <c:v>4.2459999999999998E-3</c:v>
                </c:pt>
                <c:pt idx="551">
                  <c:v>4.2500000000000003E-3</c:v>
                </c:pt>
                <c:pt idx="552">
                  <c:v>4.2550000000000001E-3</c:v>
                </c:pt>
                <c:pt idx="553">
                  <c:v>4.2589999999999998E-3</c:v>
                </c:pt>
                <c:pt idx="554">
                  <c:v>4.2630000000000003E-3</c:v>
                </c:pt>
                <c:pt idx="555">
                  <c:v>4.2680000000000001E-3</c:v>
                </c:pt>
                <c:pt idx="556">
                  <c:v>4.2719999999999998E-3</c:v>
                </c:pt>
                <c:pt idx="557">
                  <c:v>4.2760000000000003E-3</c:v>
                </c:pt>
                <c:pt idx="558">
                  <c:v>4.2810000000000001E-3</c:v>
                </c:pt>
                <c:pt idx="559">
                  <c:v>4.2849999999999997E-3</c:v>
                </c:pt>
                <c:pt idx="560">
                  <c:v>4.2890000000000003E-3</c:v>
                </c:pt>
                <c:pt idx="561">
                  <c:v>4.2929999999999999E-3</c:v>
                </c:pt>
                <c:pt idx="562">
                  <c:v>4.2969999999999996E-3</c:v>
                </c:pt>
                <c:pt idx="563">
                  <c:v>4.3020000000000003E-3</c:v>
                </c:pt>
                <c:pt idx="564">
                  <c:v>4.3059999999999999E-3</c:v>
                </c:pt>
                <c:pt idx="565">
                  <c:v>4.3099999999999996E-3</c:v>
                </c:pt>
                <c:pt idx="566">
                  <c:v>4.3140000000000001E-3</c:v>
                </c:pt>
                <c:pt idx="567">
                  <c:v>4.3179999999999998E-3</c:v>
                </c:pt>
                <c:pt idx="568">
                  <c:v>4.3220000000000003E-3</c:v>
                </c:pt>
                <c:pt idx="569">
                  <c:v>4.326E-3</c:v>
                </c:pt>
                <c:pt idx="570">
                  <c:v>4.3299999999999996E-3</c:v>
                </c:pt>
                <c:pt idx="571">
                  <c:v>4.3340000000000002E-3</c:v>
                </c:pt>
                <c:pt idx="572">
                  <c:v>4.3379999999999998E-3</c:v>
                </c:pt>
                <c:pt idx="573">
                  <c:v>4.3420000000000004E-3</c:v>
                </c:pt>
                <c:pt idx="574">
                  <c:v>4.346E-3</c:v>
                </c:pt>
                <c:pt idx="575">
                  <c:v>4.3489999999999996E-3</c:v>
                </c:pt>
                <c:pt idx="576">
                  <c:v>4.3530000000000001E-3</c:v>
                </c:pt>
                <c:pt idx="577">
                  <c:v>4.3569999999999998E-3</c:v>
                </c:pt>
                <c:pt idx="578">
                  <c:v>4.3610000000000003E-3</c:v>
                </c:pt>
                <c:pt idx="579">
                  <c:v>4.365E-3</c:v>
                </c:pt>
                <c:pt idx="580">
                  <c:v>4.3680000000000004E-3</c:v>
                </c:pt>
                <c:pt idx="581">
                  <c:v>4.372E-3</c:v>
                </c:pt>
                <c:pt idx="582">
                  <c:v>4.3759999999999997E-3</c:v>
                </c:pt>
                <c:pt idx="583">
                  <c:v>4.3790000000000001E-3</c:v>
                </c:pt>
                <c:pt idx="584">
                  <c:v>4.3829999999999997E-3</c:v>
                </c:pt>
                <c:pt idx="585">
                  <c:v>4.3870000000000003E-3</c:v>
                </c:pt>
                <c:pt idx="586">
                  <c:v>4.3899999999999998E-3</c:v>
                </c:pt>
                <c:pt idx="587">
                  <c:v>4.3940000000000003E-3</c:v>
                </c:pt>
                <c:pt idx="588">
                  <c:v>4.3969999999999999E-3</c:v>
                </c:pt>
                <c:pt idx="589">
                  <c:v>4.4010000000000004E-3</c:v>
                </c:pt>
                <c:pt idx="590">
                  <c:v>4.4039999999999999E-3</c:v>
                </c:pt>
                <c:pt idx="591">
                  <c:v>4.4079999999999996E-3</c:v>
                </c:pt>
                <c:pt idx="592">
                  <c:v>4.411E-3</c:v>
                </c:pt>
                <c:pt idx="593">
                  <c:v>4.4149999999999997E-3</c:v>
                </c:pt>
                <c:pt idx="594">
                  <c:v>4.4180000000000001E-3</c:v>
                </c:pt>
                <c:pt idx="595">
                  <c:v>4.4219999999999997E-3</c:v>
                </c:pt>
                <c:pt idx="596">
                  <c:v>4.4250000000000001E-3</c:v>
                </c:pt>
                <c:pt idx="597">
                  <c:v>4.4279999999999996E-3</c:v>
                </c:pt>
                <c:pt idx="598">
                  <c:v>4.4320000000000002E-3</c:v>
                </c:pt>
                <c:pt idx="599">
                  <c:v>4.4349999999999997E-3</c:v>
                </c:pt>
                <c:pt idx="600">
                  <c:v>4.4380000000000001E-3</c:v>
                </c:pt>
                <c:pt idx="601">
                  <c:v>4.4419999999999998E-3</c:v>
                </c:pt>
                <c:pt idx="602">
                  <c:v>4.4450000000000002E-3</c:v>
                </c:pt>
                <c:pt idx="603">
                  <c:v>4.4479999999999997E-3</c:v>
                </c:pt>
                <c:pt idx="604">
                  <c:v>4.4510000000000001E-3</c:v>
                </c:pt>
                <c:pt idx="605">
                  <c:v>4.4539999999999996E-3</c:v>
                </c:pt>
                <c:pt idx="606">
                  <c:v>4.4580000000000002E-3</c:v>
                </c:pt>
                <c:pt idx="607">
                  <c:v>4.4609999999999997E-3</c:v>
                </c:pt>
                <c:pt idx="608">
                  <c:v>4.4640000000000001E-3</c:v>
                </c:pt>
                <c:pt idx="609">
                  <c:v>4.4669999999999996E-3</c:v>
                </c:pt>
                <c:pt idx="610">
                  <c:v>4.47E-3</c:v>
                </c:pt>
                <c:pt idx="611">
                  <c:v>4.4730000000000004E-3</c:v>
                </c:pt>
                <c:pt idx="612">
                  <c:v>4.4759999999999999E-3</c:v>
                </c:pt>
                <c:pt idx="613">
                  <c:v>4.4790000000000003E-3</c:v>
                </c:pt>
                <c:pt idx="614">
                  <c:v>4.4819999999999999E-3</c:v>
                </c:pt>
                <c:pt idx="615">
                  <c:v>4.4850000000000003E-3</c:v>
                </c:pt>
                <c:pt idx="616">
                  <c:v>4.4879999999999998E-3</c:v>
                </c:pt>
                <c:pt idx="617">
                  <c:v>4.4910000000000002E-3</c:v>
                </c:pt>
                <c:pt idx="618">
                  <c:v>4.4939999999999997E-3</c:v>
                </c:pt>
                <c:pt idx="619">
                  <c:v>4.4970000000000001E-3</c:v>
                </c:pt>
                <c:pt idx="620">
                  <c:v>4.4999999999999997E-3</c:v>
                </c:pt>
                <c:pt idx="621">
                  <c:v>4.5030000000000001E-3</c:v>
                </c:pt>
                <c:pt idx="622">
                  <c:v>4.5059999999999996E-3</c:v>
                </c:pt>
                <c:pt idx="623">
                  <c:v>4.509E-3</c:v>
                </c:pt>
                <c:pt idx="624">
                  <c:v>4.5110000000000003E-3</c:v>
                </c:pt>
                <c:pt idx="625">
                  <c:v>4.5139999999999998E-3</c:v>
                </c:pt>
                <c:pt idx="626">
                  <c:v>4.5170000000000002E-3</c:v>
                </c:pt>
                <c:pt idx="627">
                  <c:v>4.5199999999999997E-3</c:v>
                </c:pt>
                <c:pt idx="628">
                  <c:v>4.522E-3</c:v>
                </c:pt>
                <c:pt idx="629">
                  <c:v>4.5250000000000004E-3</c:v>
                </c:pt>
                <c:pt idx="630">
                  <c:v>4.5279999999999999E-3</c:v>
                </c:pt>
                <c:pt idx="631">
                  <c:v>4.5310000000000003E-3</c:v>
                </c:pt>
                <c:pt idx="632">
                  <c:v>4.5329999999999997E-3</c:v>
                </c:pt>
                <c:pt idx="633">
                  <c:v>4.5360000000000001E-3</c:v>
                </c:pt>
                <c:pt idx="634">
                  <c:v>4.5389999999999996E-3</c:v>
                </c:pt>
                <c:pt idx="635">
                  <c:v>4.5409999999999999E-3</c:v>
                </c:pt>
                <c:pt idx="636">
                  <c:v>4.5440000000000003E-3</c:v>
                </c:pt>
                <c:pt idx="637">
                  <c:v>4.5459999999999997E-3</c:v>
                </c:pt>
                <c:pt idx="638">
                  <c:v>4.5490000000000001E-3</c:v>
                </c:pt>
                <c:pt idx="639">
                  <c:v>4.5510000000000004E-3</c:v>
                </c:pt>
                <c:pt idx="640">
                  <c:v>4.5539999999999999E-3</c:v>
                </c:pt>
                <c:pt idx="641">
                  <c:v>4.5570000000000003E-3</c:v>
                </c:pt>
                <c:pt idx="642">
                  <c:v>4.5589999999999997E-3</c:v>
                </c:pt>
                <c:pt idx="643">
                  <c:v>4.5620000000000001E-3</c:v>
                </c:pt>
                <c:pt idx="644">
                  <c:v>4.5640000000000003E-3</c:v>
                </c:pt>
                <c:pt idx="645">
                  <c:v>4.5659999999999997E-3</c:v>
                </c:pt>
                <c:pt idx="646">
                  <c:v>4.5690000000000001E-3</c:v>
                </c:pt>
                <c:pt idx="647">
                  <c:v>4.5710000000000004E-3</c:v>
                </c:pt>
                <c:pt idx="648">
                  <c:v>4.5739999999999999E-3</c:v>
                </c:pt>
                <c:pt idx="649">
                  <c:v>4.5760000000000002E-3</c:v>
                </c:pt>
                <c:pt idx="650">
                  <c:v>4.5779999999999996E-3</c:v>
                </c:pt>
                <c:pt idx="651">
                  <c:v>4.581E-3</c:v>
                </c:pt>
                <c:pt idx="652">
                  <c:v>4.5830000000000003E-3</c:v>
                </c:pt>
                <c:pt idx="653">
                  <c:v>4.5849999999999997E-3</c:v>
                </c:pt>
                <c:pt idx="654">
                  <c:v>4.5880000000000001E-3</c:v>
                </c:pt>
                <c:pt idx="655">
                  <c:v>4.5900000000000003E-3</c:v>
                </c:pt>
                <c:pt idx="656">
                  <c:v>4.5919999999999997E-3</c:v>
                </c:pt>
                <c:pt idx="657">
                  <c:v>4.594E-3</c:v>
                </c:pt>
                <c:pt idx="658">
                  <c:v>4.5970000000000004E-3</c:v>
                </c:pt>
                <c:pt idx="659">
                  <c:v>4.5989999999999998E-3</c:v>
                </c:pt>
                <c:pt idx="660">
                  <c:v>4.6010000000000001E-3</c:v>
                </c:pt>
                <c:pt idx="661">
                  <c:v>4.6030000000000003E-3</c:v>
                </c:pt>
                <c:pt idx="662">
                  <c:v>4.6049999999999997E-3</c:v>
                </c:pt>
                <c:pt idx="663">
                  <c:v>4.6080000000000001E-3</c:v>
                </c:pt>
                <c:pt idx="664">
                  <c:v>4.6100000000000004E-3</c:v>
                </c:pt>
                <c:pt idx="665">
                  <c:v>4.6119999999999998E-3</c:v>
                </c:pt>
                <c:pt idx="666">
                  <c:v>4.614E-3</c:v>
                </c:pt>
                <c:pt idx="667">
                  <c:v>4.6160000000000003E-3</c:v>
                </c:pt>
                <c:pt idx="668">
                  <c:v>4.6179999999999997E-3</c:v>
                </c:pt>
                <c:pt idx="669">
                  <c:v>4.62E-3</c:v>
                </c:pt>
                <c:pt idx="670">
                  <c:v>4.6220000000000002E-3</c:v>
                </c:pt>
                <c:pt idx="671">
                  <c:v>4.6239999999999996E-3</c:v>
                </c:pt>
                <c:pt idx="672">
                  <c:v>4.6259999999999999E-3</c:v>
                </c:pt>
                <c:pt idx="673">
                  <c:v>4.6280000000000002E-3</c:v>
                </c:pt>
                <c:pt idx="674">
                  <c:v>4.6299999999999996E-3</c:v>
                </c:pt>
                <c:pt idx="675">
                  <c:v>4.6319999999999998E-3</c:v>
                </c:pt>
                <c:pt idx="676">
                  <c:v>4.6340000000000001E-3</c:v>
                </c:pt>
                <c:pt idx="677">
                  <c:v>4.6360000000000004E-3</c:v>
                </c:pt>
                <c:pt idx="678">
                  <c:v>4.6379999999999998E-3</c:v>
                </c:pt>
                <c:pt idx="679">
                  <c:v>4.64E-3</c:v>
                </c:pt>
                <c:pt idx="680">
                  <c:v>4.6420000000000003E-3</c:v>
                </c:pt>
                <c:pt idx="681">
                  <c:v>4.6439999999999997E-3</c:v>
                </c:pt>
                <c:pt idx="682">
                  <c:v>4.6449999999999998E-3</c:v>
                </c:pt>
                <c:pt idx="683">
                  <c:v>4.6470000000000001E-3</c:v>
                </c:pt>
                <c:pt idx="684">
                  <c:v>4.6490000000000004E-3</c:v>
                </c:pt>
                <c:pt idx="685">
                  <c:v>4.6509999999999998E-3</c:v>
                </c:pt>
                <c:pt idx="686">
                  <c:v>4.653E-3</c:v>
                </c:pt>
                <c:pt idx="687">
                  <c:v>4.6540000000000002E-3</c:v>
                </c:pt>
                <c:pt idx="688">
                  <c:v>4.6560000000000004E-3</c:v>
                </c:pt>
                <c:pt idx="689">
                  <c:v>4.6579999999999998E-3</c:v>
                </c:pt>
                <c:pt idx="690">
                  <c:v>4.6600000000000001E-3</c:v>
                </c:pt>
                <c:pt idx="691">
                  <c:v>4.6610000000000002E-3</c:v>
                </c:pt>
                <c:pt idx="692">
                  <c:v>4.6629999999999996E-3</c:v>
                </c:pt>
                <c:pt idx="693">
                  <c:v>4.6649999999999999E-3</c:v>
                </c:pt>
                <c:pt idx="694">
                  <c:v>4.6670000000000001E-3</c:v>
                </c:pt>
                <c:pt idx="695">
                  <c:v>4.6680000000000003E-3</c:v>
                </c:pt>
                <c:pt idx="696">
                  <c:v>4.6699999999999997E-3</c:v>
                </c:pt>
                <c:pt idx="697">
                  <c:v>4.6719999999999999E-3</c:v>
                </c:pt>
                <c:pt idx="698">
                  <c:v>4.6730000000000001E-3</c:v>
                </c:pt>
                <c:pt idx="699">
                  <c:v>4.6750000000000003E-3</c:v>
                </c:pt>
                <c:pt idx="700">
                  <c:v>4.6759999999999996E-3</c:v>
                </c:pt>
                <c:pt idx="701">
                  <c:v>4.6779999999999999E-3</c:v>
                </c:pt>
                <c:pt idx="702">
                  <c:v>4.6800000000000001E-3</c:v>
                </c:pt>
                <c:pt idx="703">
                  <c:v>4.6810000000000003E-3</c:v>
                </c:pt>
                <c:pt idx="704">
                  <c:v>4.6829999999999997E-3</c:v>
                </c:pt>
                <c:pt idx="705">
                  <c:v>4.6839999999999998E-3</c:v>
                </c:pt>
                <c:pt idx="706">
                  <c:v>4.6860000000000001E-3</c:v>
                </c:pt>
                <c:pt idx="707">
                  <c:v>4.6870000000000002E-3</c:v>
                </c:pt>
                <c:pt idx="708">
                  <c:v>4.6889999999999996E-3</c:v>
                </c:pt>
                <c:pt idx="709">
                  <c:v>4.6899999999999997E-3</c:v>
                </c:pt>
                <c:pt idx="710">
                  <c:v>4.692E-3</c:v>
                </c:pt>
                <c:pt idx="711">
                  <c:v>4.6930000000000001E-3</c:v>
                </c:pt>
                <c:pt idx="712">
                  <c:v>4.6950000000000004E-3</c:v>
                </c:pt>
                <c:pt idx="713">
                  <c:v>4.6959999999999997E-3</c:v>
                </c:pt>
                <c:pt idx="714">
                  <c:v>4.6979999999999999E-3</c:v>
                </c:pt>
                <c:pt idx="715">
                  <c:v>4.6990000000000001E-3</c:v>
                </c:pt>
                <c:pt idx="716">
                  <c:v>4.7000000000000002E-3</c:v>
                </c:pt>
                <c:pt idx="717">
                  <c:v>4.7019999999999996E-3</c:v>
                </c:pt>
                <c:pt idx="718">
                  <c:v>4.7029999999999997E-3</c:v>
                </c:pt>
                <c:pt idx="719">
                  <c:v>4.705E-3</c:v>
                </c:pt>
                <c:pt idx="720">
                  <c:v>4.7060000000000001E-3</c:v>
                </c:pt>
                <c:pt idx="721">
                  <c:v>4.7070000000000002E-3</c:v>
                </c:pt>
                <c:pt idx="722">
                  <c:v>4.7089999999999996E-3</c:v>
                </c:pt>
                <c:pt idx="723">
                  <c:v>4.7099999999999998E-3</c:v>
                </c:pt>
                <c:pt idx="724">
                  <c:v>4.7109999999999999E-3</c:v>
                </c:pt>
                <c:pt idx="725">
                  <c:v>4.712E-3</c:v>
                </c:pt>
                <c:pt idx="726">
                  <c:v>4.7140000000000003E-3</c:v>
                </c:pt>
                <c:pt idx="727">
                  <c:v>4.7149999999999996E-3</c:v>
                </c:pt>
                <c:pt idx="728">
                  <c:v>4.7159999999999997E-3</c:v>
                </c:pt>
                <c:pt idx="729">
                  <c:v>4.7169999999999998E-3</c:v>
                </c:pt>
                <c:pt idx="730">
                  <c:v>4.7190000000000001E-3</c:v>
                </c:pt>
                <c:pt idx="731">
                  <c:v>4.7200000000000002E-3</c:v>
                </c:pt>
                <c:pt idx="732">
                  <c:v>4.7210000000000004E-3</c:v>
                </c:pt>
                <c:pt idx="733">
                  <c:v>4.7219999999999996E-3</c:v>
                </c:pt>
                <c:pt idx="734">
                  <c:v>4.7239999999999999E-3</c:v>
                </c:pt>
                <c:pt idx="735">
                  <c:v>4.725E-3</c:v>
                </c:pt>
                <c:pt idx="736">
                  <c:v>4.7260000000000002E-3</c:v>
                </c:pt>
                <c:pt idx="737">
                  <c:v>4.7270000000000003E-3</c:v>
                </c:pt>
                <c:pt idx="738">
                  <c:v>4.7280000000000004E-3</c:v>
                </c:pt>
                <c:pt idx="739">
                  <c:v>4.7289999999999997E-3</c:v>
                </c:pt>
                <c:pt idx="740">
                  <c:v>4.7299999999999998E-3</c:v>
                </c:pt>
                <c:pt idx="741">
                  <c:v>4.731E-3</c:v>
                </c:pt>
                <c:pt idx="742">
                  <c:v>4.7330000000000002E-3</c:v>
                </c:pt>
                <c:pt idx="743">
                  <c:v>4.7340000000000004E-3</c:v>
                </c:pt>
                <c:pt idx="744">
                  <c:v>4.7349999999999996E-3</c:v>
                </c:pt>
                <c:pt idx="745">
                  <c:v>4.7359999999999998E-3</c:v>
                </c:pt>
                <c:pt idx="746">
                  <c:v>4.7369999999999999E-3</c:v>
                </c:pt>
                <c:pt idx="747">
                  <c:v>4.738E-3</c:v>
                </c:pt>
                <c:pt idx="748">
                  <c:v>4.7390000000000002E-3</c:v>
                </c:pt>
                <c:pt idx="749">
                  <c:v>4.7400000000000003E-3</c:v>
                </c:pt>
                <c:pt idx="750">
                  <c:v>4.7410000000000004E-3</c:v>
                </c:pt>
                <c:pt idx="751">
                  <c:v>4.7419999999999997E-3</c:v>
                </c:pt>
                <c:pt idx="752">
                  <c:v>4.7429999999999998E-3</c:v>
                </c:pt>
                <c:pt idx="753">
                  <c:v>4.744E-3</c:v>
                </c:pt>
                <c:pt idx="754">
                  <c:v>4.7450000000000001E-3</c:v>
                </c:pt>
                <c:pt idx="755">
                  <c:v>4.7460000000000002E-3</c:v>
                </c:pt>
                <c:pt idx="756">
                  <c:v>4.7470000000000004E-3</c:v>
                </c:pt>
                <c:pt idx="757">
                  <c:v>4.7479999999999996E-3</c:v>
                </c:pt>
                <c:pt idx="758">
                  <c:v>4.7489999999999997E-3</c:v>
                </c:pt>
                <c:pt idx="759">
                  <c:v>4.7499999999999999E-3</c:v>
                </c:pt>
                <c:pt idx="760">
                  <c:v>4.7499999999999999E-3</c:v>
                </c:pt>
                <c:pt idx="761">
                  <c:v>4.751E-3</c:v>
                </c:pt>
                <c:pt idx="762">
                  <c:v>4.7520000000000001E-3</c:v>
                </c:pt>
                <c:pt idx="763">
                  <c:v>4.7530000000000003E-3</c:v>
                </c:pt>
                <c:pt idx="764">
                  <c:v>4.7540000000000004E-3</c:v>
                </c:pt>
                <c:pt idx="765">
                  <c:v>4.7549999999999997E-3</c:v>
                </c:pt>
                <c:pt idx="766">
                  <c:v>4.7559999999999998E-3</c:v>
                </c:pt>
                <c:pt idx="767">
                  <c:v>4.7559999999999998E-3</c:v>
                </c:pt>
                <c:pt idx="768">
                  <c:v>4.7569999999999999E-3</c:v>
                </c:pt>
                <c:pt idx="769">
                  <c:v>4.7580000000000001E-3</c:v>
                </c:pt>
                <c:pt idx="770">
                  <c:v>4.7590000000000002E-3</c:v>
                </c:pt>
                <c:pt idx="771">
                  <c:v>4.7600000000000003E-3</c:v>
                </c:pt>
                <c:pt idx="772">
                  <c:v>4.7600000000000003E-3</c:v>
                </c:pt>
                <c:pt idx="773">
                  <c:v>4.7609999999999996E-3</c:v>
                </c:pt>
                <c:pt idx="774">
                  <c:v>4.7619999999999997E-3</c:v>
                </c:pt>
                <c:pt idx="775">
                  <c:v>4.7629999999999999E-3</c:v>
                </c:pt>
                <c:pt idx="776">
                  <c:v>4.7629999999999999E-3</c:v>
                </c:pt>
                <c:pt idx="777">
                  <c:v>4.764E-3</c:v>
                </c:pt>
                <c:pt idx="778">
                  <c:v>4.7650000000000001E-3</c:v>
                </c:pt>
                <c:pt idx="779">
                  <c:v>4.7660000000000003E-3</c:v>
                </c:pt>
                <c:pt idx="780">
                  <c:v>4.7660000000000003E-3</c:v>
                </c:pt>
                <c:pt idx="781">
                  <c:v>4.7670000000000004E-3</c:v>
                </c:pt>
                <c:pt idx="782">
                  <c:v>4.7679999999999997E-3</c:v>
                </c:pt>
                <c:pt idx="783">
                  <c:v>4.7679999999999997E-3</c:v>
                </c:pt>
                <c:pt idx="784">
                  <c:v>4.7689999999999998E-3</c:v>
                </c:pt>
                <c:pt idx="785">
                  <c:v>4.7699999999999999E-3</c:v>
                </c:pt>
                <c:pt idx="786">
                  <c:v>4.7699999999999999E-3</c:v>
                </c:pt>
                <c:pt idx="787">
                  <c:v>4.7710000000000001E-3</c:v>
                </c:pt>
                <c:pt idx="788">
                  <c:v>4.7720000000000002E-3</c:v>
                </c:pt>
                <c:pt idx="789">
                  <c:v>4.7720000000000002E-3</c:v>
                </c:pt>
                <c:pt idx="790">
                  <c:v>4.7730000000000003E-3</c:v>
                </c:pt>
                <c:pt idx="791">
                  <c:v>4.7739999999999996E-3</c:v>
                </c:pt>
                <c:pt idx="792">
                  <c:v>4.7739999999999996E-3</c:v>
                </c:pt>
                <c:pt idx="793">
                  <c:v>4.7749999999999997E-3</c:v>
                </c:pt>
                <c:pt idx="794">
                  <c:v>4.7749999999999997E-3</c:v>
                </c:pt>
                <c:pt idx="795">
                  <c:v>4.7759999999999999E-3</c:v>
                </c:pt>
                <c:pt idx="796">
                  <c:v>4.7759999999999999E-3</c:v>
                </c:pt>
                <c:pt idx="797">
                  <c:v>4.777E-3</c:v>
                </c:pt>
                <c:pt idx="798">
                  <c:v>4.7780000000000001E-3</c:v>
                </c:pt>
                <c:pt idx="799">
                  <c:v>4.7780000000000001E-3</c:v>
                </c:pt>
                <c:pt idx="800">
                  <c:v>4.7790000000000003E-3</c:v>
                </c:pt>
                <c:pt idx="801">
                  <c:v>4.7790000000000003E-3</c:v>
                </c:pt>
                <c:pt idx="802">
                  <c:v>4.7800000000000004E-3</c:v>
                </c:pt>
                <c:pt idx="803">
                  <c:v>4.7800000000000004E-3</c:v>
                </c:pt>
                <c:pt idx="804">
                  <c:v>4.7809999999999997E-3</c:v>
                </c:pt>
                <c:pt idx="805">
                  <c:v>4.7809999999999997E-3</c:v>
                </c:pt>
                <c:pt idx="806">
                  <c:v>4.7819999999999998E-3</c:v>
                </c:pt>
                <c:pt idx="807">
                  <c:v>4.7819999999999998E-3</c:v>
                </c:pt>
                <c:pt idx="808">
                  <c:v>4.7829999999999999E-3</c:v>
                </c:pt>
                <c:pt idx="809">
                  <c:v>4.7829999999999999E-3</c:v>
                </c:pt>
                <c:pt idx="810">
                  <c:v>4.7829999999999999E-3</c:v>
                </c:pt>
                <c:pt idx="811">
                  <c:v>4.7840000000000001E-3</c:v>
                </c:pt>
                <c:pt idx="812">
                  <c:v>4.7840000000000001E-3</c:v>
                </c:pt>
                <c:pt idx="813">
                  <c:v>4.7850000000000002E-3</c:v>
                </c:pt>
                <c:pt idx="814">
                  <c:v>4.7850000000000002E-3</c:v>
                </c:pt>
                <c:pt idx="815">
                  <c:v>4.7860000000000003E-3</c:v>
                </c:pt>
                <c:pt idx="816">
                  <c:v>4.7860000000000003E-3</c:v>
                </c:pt>
                <c:pt idx="817">
                  <c:v>4.7860000000000003E-3</c:v>
                </c:pt>
                <c:pt idx="818">
                  <c:v>4.7869999999999996E-3</c:v>
                </c:pt>
                <c:pt idx="819">
                  <c:v>4.7869999999999996E-3</c:v>
                </c:pt>
                <c:pt idx="820">
                  <c:v>4.7869999999999996E-3</c:v>
                </c:pt>
                <c:pt idx="821">
                  <c:v>4.7879999999999997E-3</c:v>
                </c:pt>
                <c:pt idx="822">
                  <c:v>4.7879999999999997E-3</c:v>
                </c:pt>
                <c:pt idx="823">
                  <c:v>4.7879999999999997E-3</c:v>
                </c:pt>
                <c:pt idx="824">
                  <c:v>4.7889999999999999E-3</c:v>
                </c:pt>
                <c:pt idx="825">
                  <c:v>4.7889999999999999E-3</c:v>
                </c:pt>
                <c:pt idx="826">
                  <c:v>4.7889999999999999E-3</c:v>
                </c:pt>
                <c:pt idx="827">
                  <c:v>4.79E-3</c:v>
                </c:pt>
                <c:pt idx="828">
                  <c:v>4.79E-3</c:v>
                </c:pt>
                <c:pt idx="829">
                  <c:v>4.79E-3</c:v>
                </c:pt>
                <c:pt idx="830">
                  <c:v>4.7910000000000001E-3</c:v>
                </c:pt>
                <c:pt idx="831">
                  <c:v>4.7910000000000001E-3</c:v>
                </c:pt>
                <c:pt idx="832">
                  <c:v>4.7910000000000001E-3</c:v>
                </c:pt>
                <c:pt idx="833">
                  <c:v>4.7910000000000001E-3</c:v>
                </c:pt>
                <c:pt idx="834">
                  <c:v>4.7920000000000003E-3</c:v>
                </c:pt>
                <c:pt idx="835">
                  <c:v>4.7920000000000003E-3</c:v>
                </c:pt>
                <c:pt idx="836">
                  <c:v>4.7920000000000003E-3</c:v>
                </c:pt>
                <c:pt idx="837">
                  <c:v>4.7920000000000003E-3</c:v>
                </c:pt>
                <c:pt idx="838">
                  <c:v>4.7930000000000004E-3</c:v>
                </c:pt>
                <c:pt idx="839">
                  <c:v>4.7930000000000004E-3</c:v>
                </c:pt>
                <c:pt idx="840">
                  <c:v>4.7930000000000004E-3</c:v>
                </c:pt>
                <c:pt idx="841">
                  <c:v>4.7930000000000004E-3</c:v>
                </c:pt>
                <c:pt idx="842">
                  <c:v>4.7939999999999997E-3</c:v>
                </c:pt>
                <c:pt idx="843">
                  <c:v>4.7939999999999997E-3</c:v>
                </c:pt>
                <c:pt idx="844">
                  <c:v>4.7939999999999997E-3</c:v>
                </c:pt>
                <c:pt idx="845">
                  <c:v>4.7939999999999997E-3</c:v>
                </c:pt>
                <c:pt idx="846">
                  <c:v>4.7939999999999997E-3</c:v>
                </c:pt>
                <c:pt idx="847">
                  <c:v>4.7939999999999997E-3</c:v>
                </c:pt>
                <c:pt idx="848">
                  <c:v>4.7949999999999998E-3</c:v>
                </c:pt>
                <c:pt idx="849">
                  <c:v>4.7949999999999998E-3</c:v>
                </c:pt>
                <c:pt idx="850">
                  <c:v>4.7949999999999998E-3</c:v>
                </c:pt>
                <c:pt idx="851">
                  <c:v>4.7949999999999998E-3</c:v>
                </c:pt>
                <c:pt idx="852">
                  <c:v>4.7949999999999998E-3</c:v>
                </c:pt>
                <c:pt idx="853">
                  <c:v>4.7949999999999998E-3</c:v>
                </c:pt>
                <c:pt idx="854">
                  <c:v>4.7949999999999998E-3</c:v>
                </c:pt>
                <c:pt idx="855">
                  <c:v>4.7959999999999999E-3</c:v>
                </c:pt>
                <c:pt idx="856">
                  <c:v>4.7959999999999999E-3</c:v>
                </c:pt>
                <c:pt idx="857">
                  <c:v>4.7959999999999999E-3</c:v>
                </c:pt>
                <c:pt idx="858">
                  <c:v>4.7959999999999999E-3</c:v>
                </c:pt>
                <c:pt idx="859">
                  <c:v>4.7959999999999999E-3</c:v>
                </c:pt>
                <c:pt idx="860">
                  <c:v>4.7959999999999999E-3</c:v>
                </c:pt>
                <c:pt idx="861">
                  <c:v>4.7959999999999999E-3</c:v>
                </c:pt>
                <c:pt idx="862">
                  <c:v>4.7959999999999999E-3</c:v>
                </c:pt>
                <c:pt idx="863">
                  <c:v>4.7959999999999999E-3</c:v>
                </c:pt>
                <c:pt idx="864">
                  <c:v>4.7959999999999999E-3</c:v>
                </c:pt>
                <c:pt idx="865">
                  <c:v>4.7959999999999999E-3</c:v>
                </c:pt>
                <c:pt idx="866">
                  <c:v>4.7959999999999999E-3</c:v>
                </c:pt>
                <c:pt idx="867">
                  <c:v>4.7959999999999999E-3</c:v>
                </c:pt>
                <c:pt idx="868">
                  <c:v>4.7959999999999999E-3</c:v>
                </c:pt>
                <c:pt idx="869">
                  <c:v>4.7959999999999999E-3</c:v>
                </c:pt>
                <c:pt idx="870">
                  <c:v>4.7959999999999999E-3</c:v>
                </c:pt>
                <c:pt idx="871">
                  <c:v>4.7959999999999999E-3</c:v>
                </c:pt>
                <c:pt idx="872">
                  <c:v>4.7959999999999999E-3</c:v>
                </c:pt>
                <c:pt idx="873">
                  <c:v>4.7959999999999999E-3</c:v>
                </c:pt>
                <c:pt idx="874">
                  <c:v>4.7959999999999999E-3</c:v>
                </c:pt>
                <c:pt idx="875">
                  <c:v>4.7959999999999999E-3</c:v>
                </c:pt>
                <c:pt idx="876">
                  <c:v>4.7959999999999999E-3</c:v>
                </c:pt>
                <c:pt idx="877">
                  <c:v>4.7959999999999999E-3</c:v>
                </c:pt>
                <c:pt idx="878">
                  <c:v>4.7959999999999999E-3</c:v>
                </c:pt>
                <c:pt idx="879">
                  <c:v>4.7959999999999999E-3</c:v>
                </c:pt>
                <c:pt idx="880">
                  <c:v>4.7959999999999999E-3</c:v>
                </c:pt>
                <c:pt idx="881">
                  <c:v>4.7959999999999999E-3</c:v>
                </c:pt>
                <c:pt idx="882">
                  <c:v>4.7959999999999999E-3</c:v>
                </c:pt>
                <c:pt idx="883">
                  <c:v>4.7959999999999999E-3</c:v>
                </c:pt>
                <c:pt idx="884">
                  <c:v>4.7959999999999999E-3</c:v>
                </c:pt>
                <c:pt idx="885">
                  <c:v>4.7959999999999999E-3</c:v>
                </c:pt>
                <c:pt idx="886">
                  <c:v>4.7959999999999999E-3</c:v>
                </c:pt>
                <c:pt idx="887">
                  <c:v>4.7959999999999999E-3</c:v>
                </c:pt>
                <c:pt idx="888">
                  <c:v>4.7959999999999999E-3</c:v>
                </c:pt>
                <c:pt idx="889">
                  <c:v>4.7959999999999999E-3</c:v>
                </c:pt>
                <c:pt idx="890">
                  <c:v>4.7949999999999998E-3</c:v>
                </c:pt>
                <c:pt idx="891">
                  <c:v>4.7949999999999998E-3</c:v>
                </c:pt>
                <c:pt idx="892">
                  <c:v>4.7949999999999998E-3</c:v>
                </c:pt>
                <c:pt idx="893">
                  <c:v>4.7949999999999998E-3</c:v>
                </c:pt>
                <c:pt idx="894">
                  <c:v>4.7949999999999998E-3</c:v>
                </c:pt>
                <c:pt idx="895">
                  <c:v>4.7949999999999998E-3</c:v>
                </c:pt>
                <c:pt idx="896">
                  <c:v>4.7949999999999998E-3</c:v>
                </c:pt>
                <c:pt idx="897">
                  <c:v>4.7949999999999998E-3</c:v>
                </c:pt>
                <c:pt idx="898">
                  <c:v>4.7939999999999997E-3</c:v>
                </c:pt>
                <c:pt idx="899">
                  <c:v>4.7939999999999997E-3</c:v>
                </c:pt>
                <c:pt idx="900">
                  <c:v>4.7939999999999997E-3</c:v>
                </c:pt>
                <c:pt idx="901">
                  <c:v>4.7939999999999997E-3</c:v>
                </c:pt>
                <c:pt idx="902">
                  <c:v>4.7939999999999997E-3</c:v>
                </c:pt>
                <c:pt idx="903">
                  <c:v>4.7939999999999997E-3</c:v>
                </c:pt>
                <c:pt idx="904">
                  <c:v>4.7930000000000004E-3</c:v>
                </c:pt>
                <c:pt idx="905">
                  <c:v>4.7930000000000004E-3</c:v>
                </c:pt>
                <c:pt idx="906">
                  <c:v>4.7930000000000004E-3</c:v>
                </c:pt>
                <c:pt idx="907">
                  <c:v>4.7930000000000004E-3</c:v>
                </c:pt>
                <c:pt idx="908">
                  <c:v>4.7930000000000004E-3</c:v>
                </c:pt>
                <c:pt idx="909">
                  <c:v>4.7930000000000004E-3</c:v>
                </c:pt>
                <c:pt idx="910">
                  <c:v>4.7920000000000003E-3</c:v>
                </c:pt>
                <c:pt idx="911">
                  <c:v>4.7920000000000003E-3</c:v>
                </c:pt>
                <c:pt idx="912">
                  <c:v>4.7920000000000003E-3</c:v>
                </c:pt>
                <c:pt idx="913">
                  <c:v>4.7920000000000003E-3</c:v>
                </c:pt>
                <c:pt idx="914">
                  <c:v>4.7910000000000001E-3</c:v>
                </c:pt>
                <c:pt idx="915">
                  <c:v>4.7910000000000001E-3</c:v>
                </c:pt>
                <c:pt idx="916">
                  <c:v>4.7910000000000001E-3</c:v>
                </c:pt>
                <c:pt idx="917">
                  <c:v>4.7910000000000001E-3</c:v>
                </c:pt>
                <c:pt idx="918">
                  <c:v>4.79E-3</c:v>
                </c:pt>
                <c:pt idx="919">
                  <c:v>4.79E-3</c:v>
                </c:pt>
                <c:pt idx="920">
                  <c:v>4.79E-3</c:v>
                </c:pt>
                <c:pt idx="921">
                  <c:v>4.79E-3</c:v>
                </c:pt>
                <c:pt idx="922">
                  <c:v>4.7889999999999999E-3</c:v>
                </c:pt>
                <c:pt idx="923">
                  <c:v>4.7889999999999999E-3</c:v>
                </c:pt>
                <c:pt idx="924">
                  <c:v>4.7889999999999999E-3</c:v>
                </c:pt>
                <c:pt idx="925">
                  <c:v>4.7889999999999999E-3</c:v>
                </c:pt>
                <c:pt idx="926">
                  <c:v>4.7879999999999997E-3</c:v>
                </c:pt>
                <c:pt idx="927">
                  <c:v>4.7879999999999997E-3</c:v>
                </c:pt>
                <c:pt idx="928">
                  <c:v>4.7879999999999997E-3</c:v>
                </c:pt>
                <c:pt idx="929">
                  <c:v>4.7869999999999996E-3</c:v>
                </c:pt>
                <c:pt idx="930">
                  <c:v>4.7869999999999996E-3</c:v>
                </c:pt>
                <c:pt idx="931">
                  <c:v>4.7869999999999996E-3</c:v>
                </c:pt>
                <c:pt idx="932">
                  <c:v>4.7860000000000003E-3</c:v>
                </c:pt>
                <c:pt idx="933">
                  <c:v>4.7860000000000003E-3</c:v>
                </c:pt>
                <c:pt idx="934">
                  <c:v>4.7860000000000003E-3</c:v>
                </c:pt>
                <c:pt idx="935">
                  <c:v>4.7850000000000002E-3</c:v>
                </c:pt>
                <c:pt idx="936">
                  <c:v>4.7850000000000002E-3</c:v>
                </c:pt>
                <c:pt idx="937">
                  <c:v>4.7850000000000002E-3</c:v>
                </c:pt>
                <c:pt idx="938">
                  <c:v>4.7840000000000001E-3</c:v>
                </c:pt>
                <c:pt idx="939">
                  <c:v>4.7840000000000001E-3</c:v>
                </c:pt>
                <c:pt idx="940">
                  <c:v>4.7840000000000001E-3</c:v>
                </c:pt>
                <c:pt idx="941">
                  <c:v>4.7829999999999999E-3</c:v>
                </c:pt>
                <c:pt idx="942">
                  <c:v>4.7829999999999999E-3</c:v>
                </c:pt>
                <c:pt idx="943">
                  <c:v>4.7829999999999999E-3</c:v>
                </c:pt>
                <c:pt idx="944">
                  <c:v>4.7819999999999998E-3</c:v>
                </c:pt>
                <c:pt idx="945">
                  <c:v>4.7819999999999998E-3</c:v>
                </c:pt>
                <c:pt idx="946">
                  <c:v>4.7809999999999997E-3</c:v>
                </c:pt>
                <c:pt idx="947">
                  <c:v>4.7809999999999997E-3</c:v>
                </c:pt>
                <c:pt idx="948">
                  <c:v>4.7809999999999997E-3</c:v>
                </c:pt>
                <c:pt idx="949">
                  <c:v>4.7800000000000004E-3</c:v>
                </c:pt>
                <c:pt idx="950">
                  <c:v>4.7800000000000004E-3</c:v>
                </c:pt>
                <c:pt idx="951">
                  <c:v>4.7800000000000004E-3</c:v>
                </c:pt>
                <c:pt idx="952">
                  <c:v>4.7790000000000003E-3</c:v>
                </c:pt>
                <c:pt idx="953">
                  <c:v>4.7790000000000003E-3</c:v>
                </c:pt>
                <c:pt idx="954">
                  <c:v>4.7780000000000001E-3</c:v>
                </c:pt>
                <c:pt idx="955">
                  <c:v>4.7780000000000001E-3</c:v>
                </c:pt>
                <c:pt idx="956">
                  <c:v>4.777E-3</c:v>
                </c:pt>
                <c:pt idx="957">
                  <c:v>4.777E-3</c:v>
                </c:pt>
                <c:pt idx="958">
                  <c:v>4.777E-3</c:v>
                </c:pt>
                <c:pt idx="959">
                  <c:v>4.7759999999999999E-3</c:v>
                </c:pt>
                <c:pt idx="960">
                  <c:v>4.7759999999999999E-3</c:v>
                </c:pt>
                <c:pt idx="961">
                  <c:v>4.7749999999999997E-3</c:v>
                </c:pt>
                <c:pt idx="962">
                  <c:v>4.7749999999999997E-3</c:v>
                </c:pt>
                <c:pt idx="963">
                  <c:v>4.7739999999999996E-3</c:v>
                </c:pt>
                <c:pt idx="964">
                  <c:v>4.7739999999999996E-3</c:v>
                </c:pt>
                <c:pt idx="965">
                  <c:v>4.7730000000000003E-3</c:v>
                </c:pt>
                <c:pt idx="966">
                  <c:v>4.7730000000000003E-3</c:v>
                </c:pt>
                <c:pt idx="967">
                  <c:v>4.7730000000000003E-3</c:v>
                </c:pt>
                <c:pt idx="968">
                  <c:v>4.7720000000000002E-3</c:v>
                </c:pt>
                <c:pt idx="969">
                  <c:v>4.7720000000000002E-3</c:v>
                </c:pt>
                <c:pt idx="970">
                  <c:v>4.7710000000000001E-3</c:v>
                </c:pt>
                <c:pt idx="971">
                  <c:v>4.7710000000000001E-3</c:v>
                </c:pt>
                <c:pt idx="972">
                  <c:v>4.7699999999999999E-3</c:v>
                </c:pt>
                <c:pt idx="973">
                  <c:v>4.7699999999999999E-3</c:v>
                </c:pt>
                <c:pt idx="974">
                  <c:v>4.7689999999999998E-3</c:v>
                </c:pt>
                <c:pt idx="975">
                  <c:v>4.7689999999999998E-3</c:v>
                </c:pt>
                <c:pt idx="976">
                  <c:v>4.7679999999999997E-3</c:v>
                </c:pt>
                <c:pt idx="977">
                  <c:v>4.7679999999999997E-3</c:v>
                </c:pt>
                <c:pt idx="978">
                  <c:v>4.7670000000000004E-3</c:v>
                </c:pt>
                <c:pt idx="979">
                  <c:v>4.7670000000000004E-3</c:v>
                </c:pt>
                <c:pt idx="980">
                  <c:v>4.7660000000000003E-3</c:v>
                </c:pt>
                <c:pt idx="981">
                  <c:v>4.7660000000000003E-3</c:v>
                </c:pt>
                <c:pt idx="982">
                  <c:v>4.7650000000000001E-3</c:v>
                </c:pt>
                <c:pt idx="983">
                  <c:v>4.7650000000000001E-3</c:v>
                </c:pt>
                <c:pt idx="984">
                  <c:v>4.764E-3</c:v>
                </c:pt>
                <c:pt idx="985">
                  <c:v>4.7629999999999999E-3</c:v>
                </c:pt>
                <c:pt idx="986">
                  <c:v>4.7629999999999999E-3</c:v>
                </c:pt>
                <c:pt idx="987">
                  <c:v>4.7619999999999997E-3</c:v>
                </c:pt>
                <c:pt idx="988">
                  <c:v>4.7619999999999997E-3</c:v>
                </c:pt>
                <c:pt idx="989">
                  <c:v>4.7609999999999996E-3</c:v>
                </c:pt>
                <c:pt idx="990">
                  <c:v>4.7609999999999996E-3</c:v>
                </c:pt>
                <c:pt idx="991">
                  <c:v>4.7600000000000003E-3</c:v>
                </c:pt>
                <c:pt idx="992">
                  <c:v>4.7600000000000003E-3</c:v>
                </c:pt>
                <c:pt idx="993">
                  <c:v>4.7590000000000002E-3</c:v>
                </c:pt>
                <c:pt idx="994">
                  <c:v>4.7590000000000002E-3</c:v>
                </c:pt>
                <c:pt idx="995">
                  <c:v>4.7580000000000001E-3</c:v>
                </c:pt>
                <c:pt idx="996">
                  <c:v>4.7569999999999999E-3</c:v>
                </c:pt>
                <c:pt idx="997">
                  <c:v>4.7569999999999999E-3</c:v>
                </c:pt>
                <c:pt idx="998">
                  <c:v>4.7559999999999998E-3</c:v>
                </c:pt>
                <c:pt idx="999">
                  <c:v>4.7559999999999998E-3</c:v>
                </c:pt>
                <c:pt idx="1000">
                  <c:v>4.7549999999999997E-3</c:v>
                </c:pt>
                <c:pt idx="1001">
                  <c:v>4.7540000000000004E-3</c:v>
                </c:pt>
                <c:pt idx="1002">
                  <c:v>4.7540000000000004E-3</c:v>
                </c:pt>
                <c:pt idx="1003">
                  <c:v>4.7530000000000003E-3</c:v>
                </c:pt>
                <c:pt idx="1004">
                  <c:v>4.7530000000000003E-3</c:v>
                </c:pt>
                <c:pt idx="1005">
                  <c:v>4.7520000000000001E-3</c:v>
                </c:pt>
                <c:pt idx="1006">
                  <c:v>4.751E-3</c:v>
                </c:pt>
                <c:pt idx="1007">
                  <c:v>4.751E-3</c:v>
                </c:pt>
                <c:pt idx="1008">
                  <c:v>4.7499999999999999E-3</c:v>
                </c:pt>
                <c:pt idx="1009">
                  <c:v>4.7499999999999999E-3</c:v>
                </c:pt>
                <c:pt idx="1010">
                  <c:v>4.7489999999999997E-3</c:v>
                </c:pt>
                <c:pt idx="1011">
                  <c:v>4.7479999999999996E-3</c:v>
                </c:pt>
                <c:pt idx="1012">
                  <c:v>4.7479999999999996E-3</c:v>
                </c:pt>
                <c:pt idx="1013">
                  <c:v>4.7470000000000004E-3</c:v>
                </c:pt>
                <c:pt idx="1014">
                  <c:v>4.7460000000000002E-3</c:v>
                </c:pt>
                <c:pt idx="1015">
                  <c:v>4.7460000000000002E-3</c:v>
                </c:pt>
                <c:pt idx="1016">
                  <c:v>4.7450000000000001E-3</c:v>
                </c:pt>
                <c:pt idx="1017">
                  <c:v>4.7450000000000001E-3</c:v>
                </c:pt>
                <c:pt idx="1018">
                  <c:v>4.744E-3</c:v>
                </c:pt>
                <c:pt idx="1019">
                  <c:v>4.7429999999999998E-3</c:v>
                </c:pt>
                <c:pt idx="1020">
                  <c:v>4.7429999999999998E-3</c:v>
                </c:pt>
                <c:pt idx="1021">
                  <c:v>4.7419999999999997E-3</c:v>
                </c:pt>
                <c:pt idx="1022">
                  <c:v>4.7410000000000004E-3</c:v>
                </c:pt>
                <c:pt idx="1023">
                  <c:v>4.7410000000000004E-3</c:v>
                </c:pt>
                <c:pt idx="1024">
                  <c:v>4.7400000000000003E-3</c:v>
                </c:pt>
                <c:pt idx="1025">
                  <c:v>4.7390000000000002E-3</c:v>
                </c:pt>
                <c:pt idx="1026">
                  <c:v>4.7390000000000002E-3</c:v>
                </c:pt>
                <c:pt idx="1027">
                  <c:v>4.738E-3</c:v>
                </c:pt>
                <c:pt idx="1028">
                  <c:v>4.7369999999999999E-3</c:v>
                </c:pt>
                <c:pt idx="1029">
                  <c:v>4.7369999999999999E-3</c:v>
                </c:pt>
                <c:pt idx="1030">
                  <c:v>4.7359999999999998E-3</c:v>
                </c:pt>
                <c:pt idx="1031">
                  <c:v>4.7349999999999996E-3</c:v>
                </c:pt>
                <c:pt idx="1032">
                  <c:v>4.7349999999999996E-3</c:v>
                </c:pt>
                <c:pt idx="1033">
                  <c:v>4.7340000000000004E-3</c:v>
                </c:pt>
                <c:pt idx="1034">
                  <c:v>4.7330000000000002E-3</c:v>
                </c:pt>
                <c:pt idx="1035">
                  <c:v>4.7320000000000001E-3</c:v>
                </c:pt>
                <c:pt idx="1036">
                  <c:v>4.7320000000000001E-3</c:v>
                </c:pt>
                <c:pt idx="1037">
                  <c:v>4.731E-3</c:v>
                </c:pt>
                <c:pt idx="1038">
                  <c:v>4.7299999999999998E-3</c:v>
                </c:pt>
                <c:pt idx="1039">
                  <c:v>4.7299999999999998E-3</c:v>
                </c:pt>
                <c:pt idx="1040">
                  <c:v>4.7289999999999997E-3</c:v>
                </c:pt>
                <c:pt idx="1041">
                  <c:v>4.7280000000000004E-3</c:v>
                </c:pt>
                <c:pt idx="1042">
                  <c:v>4.7280000000000004E-3</c:v>
                </c:pt>
                <c:pt idx="1043">
                  <c:v>4.7270000000000003E-3</c:v>
                </c:pt>
                <c:pt idx="1044">
                  <c:v>4.7260000000000002E-3</c:v>
                </c:pt>
                <c:pt idx="1045">
                  <c:v>4.725E-3</c:v>
                </c:pt>
                <c:pt idx="1046">
                  <c:v>4.725E-3</c:v>
                </c:pt>
                <c:pt idx="1047">
                  <c:v>4.7239999999999999E-3</c:v>
                </c:pt>
                <c:pt idx="1048">
                  <c:v>4.7229999999999998E-3</c:v>
                </c:pt>
                <c:pt idx="1049">
                  <c:v>4.7219999999999996E-3</c:v>
                </c:pt>
                <c:pt idx="1050">
                  <c:v>4.7219999999999996E-3</c:v>
                </c:pt>
                <c:pt idx="1051">
                  <c:v>4.7210000000000004E-3</c:v>
                </c:pt>
                <c:pt idx="1052">
                  <c:v>4.7200000000000002E-3</c:v>
                </c:pt>
                <c:pt idx="1053">
                  <c:v>4.7200000000000002E-3</c:v>
                </c:pt>
                <c:pt idx="1054">
                  <c:v>4.7190000000000001E-3</c:v>
                </c:pt>
                <c:pt idx="1055">
                  <c:v>4.718E-3</c:v>
                </c:pt>
                <c:pt idx="1056">
                  <c:v>4.7169999999999998E-3</c:v>
                </c:pt>
                <c:pt idx="1057">
                  <c:v>4.7169999999999998E-3</c:v>
                </c:pt>
                <c:pt idx="1058">
                  <c:v>4.7159999999999997E-3</c:v>
                </c:pt>
                <c:pt idx="1059">
                  <c:v>4.7149999999999996E-3</c:v>
                </c:pt>
                <c:pt idx="1060">
                  <c:v>4.7140000000000003E-3</c:v>
                </c:pt>
                <c:pt idx="1061">
                  <c:v>4.7130000000000002E-3</c:v>
                </c:pt>
                <c:pt idx="1062">
                  <c:v>4.7130000000000002E-3</c:v>
                </c:pt>
                <c:pt idx="1063">
                  <c:v>4.712E-3</c:v>
                </c:pt>
                <c:pt idx="1064">
                  <c:v>4.7109999999999999E-3</c:v>
                </c:pt>
                <c:pt idx="1065">
                  <c:v>4.7099999999999998E-3</c:v>
                </c:pt>
                <c:pt idx="1066">
                  <c:v>4.7099999999999998E-3</c:v>
                </c:pt>
                <c:pt idx="1067">
                  <c:v>4.7089999999999996E-3</c:v>
                </c:pt>
                <c:pt idx="1068">
                  <c:v>4.7080000000000004E-3</c:v>
                </c:pt>
                <c:pt idx="1069">
                  <c:v>4.7070000000000002E-3</c:v>
                </c:pt>
                <c:pt idx="1070">
                  <c:v>4.7070000000000002E-3</c:v>
                </c:pt>
                <c:pt idx="1071">
                  <c:v>4.7060000000000001E-3</c:v>
                </c:pt>
                <c:pt idx="1072">
                  <c:v>4.705E-3</c:v>
                </c:pt>
                <c:pt idx="1073">
                  <c:v>4.7039999999999998E-3</c:v>
                </c:pt>
                <c:pt idx="1074">
                  <c:v>4.7029999999999997E-3</c:v>
                </c:pt>
                <c:pt idx="1075">
                  <c:v>4.7029999999999997E-3</c:v>
                </c:pt>
                <c:pt idx="1076">
                  <c:v>4.7019999999999996E-3</c:v>
                </c:pt>
                <c:pt idx="1077">
                  <c:v>4.7010000000000003E-3</c:v>
                </c:pt>
                <c:pt idx="1078">
                  <c:v>4.7000000000000002E-3</c:v>
                </c:pt>
                <c:pt idx="1079">
                  <c:v>4.6990000000000001E-3</c:v>
                </c:pt>
                <c:pt idx="1080">
                  <c:v>4.6990000000000001E-3</c:v>
                </c:pt>
                <c:pt idx="1081">
                  <c:v>4.6979999999999999E-3</c:v>
                </c:pt>
                <c:pt idx="1082">
                  <c:v>4.6969999999999998E-3</c:v>
                </c:pt>
                <c:pt idx="1083">
                  <c:v>4.6959999999999997E-3</c:v>
                </c:pt>
                <c:pt idx="1084">
                  <c:v>4.6950000000000004E-3</c:v>
                </c:pt>
                <c:pt idx="1085">
                  <c:v>4.6940000000000003E-3</c:v>
                </c:pt>
                <c:pt idx="1086">
                  <c:v>4.6940000000000003E-3</c:v>
                </c:pt>
                <c:pt idx="1087">
                  <c:v>4.6930000000000001E-3</c:v>
                </c:pt>
                <c:pt idx="1088">
                  <c:v>4.692E-3</c:v>
                </c:pt>
                <c:pt idx="1089">
                  <c:v>4.6909999999999999E-3</c:v>
                </c:pt>
                <c:pt idx="1090">
                  <c:v>4.6899999999999997E-3</c:v>
                </c:pt>
                <c:pt idx="1091">
                  <c:v>4.6889999999999996E-3</c:v>
                </c:pt>
                <c:pt idx="1092">
                  <c:v>4.6889999999999996E-3</c:v>
                </c:pt>
                <c:pt idx="1093">
                  <c:v>4.6880000000000003E-3</c:v>
                </c:pt>
                <c:pt idx="1094">
                  <c:v>4.6870000000000002E-3</c:v>
                </c:pt>
                <c:pt idx="1095">
                  <c:v>4.6860000000000001E-3</c:v>
                </c:pt>
                <c:pt idx="1096">
                  <c:v>4.6849999999999999E-3</c:v>
                </c:pt>
                <c:pt idx="1097">
                  <c:v>4.6839999999999998E-3</c:v>
                </c:pt>
                <c:pt idx="1098">
                  <c:v>4.6839999999999998E-3</c:v>
                </c:pt>
                <c:pt idx="1099">
                  <c:v>4.6829999999999997E-3</c:v>
                </c:pt>
                <c:pt idx="1100">
                  <c:v>4.6820000000000004E-3</c:v>
                </c:pt>
                <c:pt idx="1101">
                  <c:v>4.6810000000000003E-3</c:v>
                </c:pt>
                <c:pt idx="1102">
                  <c:v>4.6800000000000001E-3</c:v>
                </c:pt>
                <c:pt idx="1103">
                  <c:v>4.679E-3</c:v>
                </c:pt>
                <c:pt idx="1104">
                  <c:v>4.6779999999999999E-3</c:v>
                </c:pt>
                <c:pt idx="1105">
                  <c:v>4.6779999999999999E-3</c:v>
                </c:pt>
                <c:pt idx="1106">
                  <c:v>4.6769999999999997E-3</c:v>
                </c:pt>
                <c:pt idx="1107">
                  <c:v>4.6759999999999996E-3</c:v>
                </c:pt>
                <c:pt idx="1108">
                  <c:v>4.6750000000000003E-3</c:v>
                </c:pt>
                <c:pt idx="1109">
                  <c:v>4.6740000000000002E-3</c:v>
                </c:pt>
                <c:pt idx="1110">
                  <c:v>4.6730000000000001E-3</c:v>
                </c:pt>
                <c:pt idx="1111">
                  <c:v>4.6719999999999999E-3</c:v>
                </c:pt>
                <c:pt idx="1112">
                  <c:v>4.6719999999999999E-3</c:v>
                </c:pt>
                <c:pt idx="1113">
                  <c:v>4.6709999999999998E-3</c:v>
                </c:pt>
                <c:pt idx="1114">
                  <c:v>4.6699999999999997E-3</c:v>
                </c:pt>
                <c:pt idx="1115">
                  <c:v>4.6690000000000004E-3</c:v>
                </c:pt>
                <c:pt idx="1116">
                  <c:v>4.6680000000000003E-3</c:v>
                </c:pt>
                <c:pt idx="1117">
                  <c:v>4.6670000000000001E-3</c:v>
                </c:pt>
                <c:pt idx="1118">
                  <c:v>4.666E-3</c:v>
                </c:pt>
                <c:pt idx="1119">
                  <c:v>4.6649999999999999E-3</c:v>
                </c:pt>
                <c:pt idx="1120">
                  <c:v>4.6639999999999997E-3</c:v>
                </c:pt>
                <c:pt idx="1121">
                  <c:v>4.6639999999999997E-3</c:v>
                </c:pt>
                <c:pt idx="1122">
                  <c:v>4.6629999999999996E-3</c:v>
                </c:pt>
                <c:pt idx="1123">
                  <c:v>4.6620000000000003E-3</c:v>
                </c:pt>
                <c:pt idx="1124">
                  <c:v>4.6610000000000002E-3</c:v>
                </c:pt>
                <c:pt idx="1125">
                  <c:v>4.6600000000000001E-3</c:v>
                </c:pt>
                <c:pt idx="1126">
                  <c:v>4.6589999999999999E-3</c:v>
                </c:pt>
                <c:pt idx="1127">
                  <c:v>4.6579999999999998E-3</c:v>
                </c:pt>
                <c:pt idx="1128">
                  <c:v>4.6569999999999997E-3</c:v>
                </c:pt>
                <c:pt idx="1129">
                  <c:v>4.6560000000000004E-3</c:v>
                </c:pt>
                <c:pt idx="1130">
                  <c:v>4.6550000000000003E-3</c:v>
                </c:pt>
                <c:pt idx="1131">
                  <c:v>4.6550000000000003E-3</c:v>
                </c:pt>
                <c:pt idx="1132">
                  <c:v>4.6540000000000002E-3</c:v>
                </c:pt>
                <c:pt idx="1133">
                  <c:v>4.653E-3</c:v>
                </c:pt>
                <c:pt idx="1134">
                  <c:v>4.6519999999999999E-3</c:v>
                </c:pt>
                <c:pt idx="1135">
                  <c:v>4.6509999999999998E-3</c:v>
                </c:pt>
                <c:pt idx="1136">
                  <c:v>4.6499999999999996E-3</c:v>
                </c:pt>
                <c:pt idx="1137">
                  <c:v>4.6490000000000004E-3</c:v>
                </c:pt>
                <c:pt idx="1138">
                  <c:v>4.6480000000000002E-3</c:v>
                </c:pt>
                <c:pt idx="1139">
                  <c:v>4.6470000000000001E-3</c:v>
                </c:pt>
                <c:pt idx="1140">
                  <c:v>4.646E-3</c:v>
                </c:pt>
                <c:pt idx="1141">
                  <c:v>4.6449999999999998E-3</c:v>
                </c:pt>
                <c:pt idx="1142">
                  <c:v>4.6439999999999997E-3</c:v>
                </c:pt>
                <c:pt idx="1143">
                  <c:v>4.6430000000000004E-3</c:v>
                </c:pt>
                <c:pt idx="1144">
                  <c:v>4.6430000000000004E-3</c:v>
                </c:pt>
                <c:pt idx="1145">
                  <c:v>4.6420000000000003E-3</c:v>
                </c:pt>
                <c:pt idx="1146">
                  <c:v>4.6410000000000002E-3</c:v>
                </c:pt>
                <c:pt idx="1147">
                  <c:v>4.64E-3</c:v>
                </c:pt>
                <c:pt idx="1148">
                  <c:v>4.6389999999999999E-3</c:v>
                </c:pt>
                <c:pt idx="1149">
                  <c:v>4.6379999999999998E-3</c:v>
                </c:pt>
                <c:pt idx="1150">
                  <c:v>4.6369999999999996E-3</c:v>
                </c:pt>
                <c:pt idx="1151">
                  <c:v>4.6360000000000004E-3</c:v>
                </c:pt>
                <c:pt idx="1152">
                  <c:v>4.6350000000000002E-3</c:v>
                </c:pt>
                <c:pt idx="1153">
                  <c:v>4.6340000000000001E-3</c:v>
                </c:pt>
                <c:pt idx="1154">
                  <c:v>4.633E-3</c:v>
                </c:pt>
                <c:pt idx="1155">
                  <c:v>4.6319999999999998E-3</c:v>
                </c:pt>
                <c:pt idx="1156">
                  <c:v>4.6309999999999997E-3</c:v>
                </c:pt>
                <c:pt idx="1157">
                  <c:v>4.6299999999999996E-3</c:v>
                </c:pt>
                <c:pt idx="1158">
                  <c:v>4.6290000000000003E-3</c:v>
                </c:pt>
                <c:pt idx="1159">
                  <c:v>4.6280000000000002E-3</c:v>
                </c:pt>
                <c:pt idx="1160">
                  <c:v>4.627E-3</c:v>
                </c:pt>
                <c:pt idx="1161">
                  <c:v>4.6259999999999999E-3</c:v>
                </c:pt>
                <c:pt idx="1162">
                  <c:v>4.6259999999999999E-3</c:v>
                </c:pt>
                <c:pt idx="1163">
                  <c:v>4.6249999999999998E-3</c:v>
                </c:pt>
                <c:pt idx="1164">
                  <c:v>4.6239999999999996E-3</c:v>
                </c:pt>
                <c:pt idx="1165">
                  <c:v>4.6230000000000004E-3</c:v>
                </c:pt>
                <c:pt idx="1166">
                  <c:v>4.6220000000000002E-3</c:v>
                </c:pt>
                <c:pt idx="1167">
                  <c:v>4.6210000000000001E-3</c:v>
                </c:pt>
                <c:pt idx="1168">
                  <c:v>4.62E-3</c:v>
                </c:pt>
                <c:pt idx="1169">
                  <c:v>4.6189999999999998E-3</c:v>
                </c:pt>
                <c:pt idx="1170">
                  <c:v>4.6179999999999997E-3</c:v>
                </c:pt>
                <c:pt idx="1171">
                  <c:v>4.6169999999999996E-3</c:v>
                </c:pt>
                <c:pt idx="1172">
                  <c:v>4.6160000000000003E-3</c:v>
                </c:pt>
                <c:pt idx="1173">
                  <c:v>4.6150000000000002E-3</c:v>
                </c:pt>
                <c:pt idx="1174">
                  <c:v>4.614E-3</c:v>
                </c:pt>
                <c:pt idx="1175">
                  <c:v>4.6129999999999999E-3</c:v>
                </c:pt>
                <c:pt idx="1176">
                  <c:v>4.6119999999999998E-3</c:v>
                </c:pt>
                <c:pt idx="1177">
                  <c:v>4.6109999999999996E-3</c:v>
                </c:pt>
                <c:pt idx="1178">
                  <c:v>4.6100000000000004E-3</c:v>
                </c:pt>
                <c:pt idx="1179">
                  <c:v>4.6090000000000002E-3</c:v>
                </c:pt>
                <c:pt idx="1180">
                  <c:v>4.6080000000000001E-3</c:v>
                </c:pt>
                <c:pt idx="1181">
                  <c:v>4.607E-3</c:v>
                </c:pt>
                <c:pt idx="1182">
                  <c:v>4.6059999999999999E-3</c:v>
                </c:pt>
                <c:pt idx="1183">
                  <c:v>4.6049999999999997E-3</c:v>
                </c:pt>
                <c:pt idx="1184">
                  <c:v>4.6039999999999996E-3</c:v>
                </c:pt>
                <c:pt idx="1185">
                  <c:v>4.6030000000000003E-3</c:v>
                </c:pt>
                <c:pt idx="1186">
                  <c:v>4.6020000000000002E-3</c:v>
                </c:pt>
                <c:pt idx="1187">
                  <c:v>4.6010000000000001E-3</c:v>
                </c:pt>
                <c:pt idx="1188">
                  <c:v>4.5999999999999999E-3</c:v>
                </c:pt>
                <c:pt idx="1189">
                  <c:v>4.5989999999999998E-3</c:v>
                </c:pt>
                <c:pt idx="1190">
                  <c:v>4.5979999999999997E-3</c:v>
                </c:pt>
                <c:pt idx="1191">
                  <c:v>4.5970000000000004E-3</c:v>
                </c:pt>
                <c:pt idx="1192">
                  <c:v>4.5960000000000003E-3</c:v>
                </c:pt>
                <c:pt idx="1193">
                  <c:v>4.5950000000000001E-3</c:v>
                </c:pt>
                <c:pt idx="1194">
                  <c:v>4.594E-3</c:v>
                </c:pt>
                <c:pt idx="1195">
                  <c:v>4.5929999999999999E-3</c:v>
                </c:pt>
                <c:pt idx="1196">
                  <c:v>4.5919999999999997E-3</c:v>
                </c:pt>
                <c:pt idx="1197">
                  <c:v>4.5909999999999996E-3</c:v>
                </c:pt>
                <c:pt idx="1198">
                  <c:v>4.5900000000000003E-3</c:v>
                </c:pt>
                <c:pt idx="1199">
                  <c:v>4.5890000000000002E-3</c:v>
                </c:pt>
                <c:pt idx="1200">
                  <c:v>4.5880000000000001E-3</c:v>
                </c:pt>
                <c:pt idx="1201">
                  <c:v>4.5869999999999999E-3</c:v>
                </c:pt>
                <c:pt idx="1202">
                  <c:v>4.5859999999999998E-3</c:v>
                </c:pt>
                <c:pt idx="1203">
                  <c:v>4.5849999999999997E-3</c:v>
                </c:pt>
                <c:pt idx="1204">
                  <c:v>4.5840000000000004E-3</c:v>
                </c:pt>
                <c:pt idx="1205">
                  <c:v>4.5830000000000003E-3</c:v>
                </c:pt>
                <c:pt idx="1206">
                  <c:v>4.5820000000000001E-3</c:v>
                </c:pt>
                <c:pt idx="1207">
                  <c:v>4.581E-3</c:v>
                </c:pt>
                <c:pt idx="1208">
                  <c:v>4.5799999999999999E-3</c:v>
                </c:pt>
                <c:pt idx="1209">
                  <c:v>4.5789999999999997E-3</c:v>
                </c:pt>
                <c:pt idx="1210">
                  <c:v>4.5779999999999996E-3</c:v>
                </c:pt>
                <c:pt idx="1211">
                  <c:v>4.5770000000000003E-3</c:v>
                </c:pt>
                <c:pt idx="1212">
                  <c:v>4.5760000000000002E-3</c:v>
                </c:pt>
                <c:pt idx="1213">
                  <c:v>4.5750000000000001E-3</c:v>
                </c:pt>
                <c:pt idx="1214">
                  <c:v>4.5739999999999999E-3</c:v>
                </c:pt>
                <c:pt idx="1215">
                  <c:v>4.5729999999999998E-3</c:v>
                </c:pt>
                <c:pt idx="1216">
                  <c:v>4.5719999999999997E-3</c:v>
                </c:pt>
                <c:pt idx="1217">
                  <c:v>4.5710000000000004E-3</c:v>
                </c:pt>
                <c:pt idx="1218">
                  <c:v>4.5700000000000003E-3</c:v>
                </c:pt>
                <c:pt idx="1219">
                  <c:v>4.5690000000000001E-3</c:v>
                </c:pt>
                <c:pt idx="1220">
                  <c:v>4.568E-3</c:v>
                </c:pt>
                <c:pt idx="1221">
                  <c:v>4.5669999999999999E-3</c:v>
                </c:pt>
                <c:pt idx="1222">
                  <c:v>4.5659999999999997E-3</c:v>
                </c:pt>
                <c:pt idx="1223">
                  <c:v>4.5649999999999996E-3</c:v>
                </c:pt>
                <c:pt idx="1224">
                  <c:v>4.5640000000000003E-3</c:v>
                </c:pt>
                <c:pt idx="1225">
                  <c:v>4.5620000000000001E-3</c:v>
                </c:pt>
                <c:pt idx="1226">
                  <c:v>4.561E-3</c:v>
                </c:pt>
                <c:pt idx="1227">
                  <c:v>4.5599999999999998E-3</c:v>
                </c:pt>
                <c:pt idx="1228">
                  <c:v>4.5589999999999997E-3</c:v>
                </c:pt>
                <c:pt idx="1229">
                  <c:v>4.5580000000000004E-3</c:v>
                </c:pt>
                <c:pt idx="1230">
                  <c:v>4.5570000000000003E-3</c:v>
                </c:pt>
                <c:pt idx="1231">
                  <c:v>4.5560000000000002E-3</c:v>
                </c:pt>
                <c:pt idx="1232">
                  <c:v>4.555E-3</c:v>
                </c:pt>
                <c:pt idx="1233">
                  <c:v>4.5539999999999999E-3</c:v>
                </c:pt>
                <c:pt idx="1234">
                  <c:v>4.5529999999999998E-3</c:v>
                </c:pt>
                <c:pt idx="1235">
                  <c:v>4.5519999999999996E-3</c:v>
                </c:pt>
                <c:pt idx="1236">
                  <c:v>4.5510000000000004E-3</c:v>
                </c:pt>
                <c:pt idx="1237">
                  <c:v>4.5500000000000002E-3</c:v>
                </c:pt>
                <c:pt idx="1238">
                  <c:v>4.5490000000000001E-3</c:v>
                </c:pt>
                <c:pt idx="1239">
                  <c:v>4.548E-3</c:v>
                </c:pt>
                <c:pt idx="1240">
                  <c:v>4.5469999999999998E-3</c:v>
                </c:pt>
                <c:pt idx="1241">
                  <c:v>4.5459999999999997E-3</c:v>
                </c:pt>
                <c:pt idx="1242">
                  <c:v>4.5450000000000004E-3</c:v>
                </c:pt>
                <c:pt idx="1243">
                  <c:v>4.5440000000000003E-3</c:v>
                </c:pt>
                <c:pt idx="1244">
                  <c:v>4.5430000000000002E-3</c:v>
                </c:pt>
                <c:pt idx="1245">
                  <c:v>4.542E-3</c:v>
                </c:pt>
                <c:pt idx="1246">
                  <c:v>4.5399999999999998E-3</c:v>
                </c:pt>
                <c:pt idx="1247">
                  <c:v>4.5389999999999996E-3</c:v>
                </c:pt>
                <c:pt idx="1248">
                  <c:v>4.5380000000000004E-3</c:v>
                </c:pt>
                <c:pt idx="1249">
                  <c:v>4.5370000000000002E-3</c:v>
                </c:pt>
                <c:pt idx="1250">
                  <c:v>4.5360000000000001E-3</c:v>
                </c:pt>
                <c:pt idx="1251">
                  <c:v>4.535E-3</c:v>
                </c:pt>
                <c:pt idx="1252">
                  <c:v>4.5339999999999998E-3</c:v>
                </c:pt>
                <c:pt idx="1253">
                  <c:v>4.5329999999999997E-3</c:v>
                </c:pt>
                <c:pt idx="1254">
                  <c:v>4.5319999999999996E-3</c:v>
                </c:pt>
                <c:pt idx="1255">
                  <c:v>4.5310000000000003E-3</c:v>
                </c:pt>
                <c:pt idx="1256">
                  <c:v>4.5300000000000002E-3</c:v>
                </c:pt>
                <c:pt idx="1257">
                  <c:v>4.529E-3</c:v>
                </c:pt>
                <c:pt idx="1258">
                  <c:v>4.5279999999999999E-3</c:v>
                </c:pt>
                <c:pt idx="1259">
                  <c:v>4.5269999999999998E-3</c:v>
                </c:pt>
                <c:pt idx="1260">
                  <c:v>4.5259999999999996E-3</c:v>
                </c:pt>
                <c:pt idx="1261">
                  <c:v>4.5250000000000004E-3</c:v>
                </c:pt>
                <c:pt idx="1262">
                  <c:v>4.5230000000000001E-3</c:v>
                </c:pt>
                <c:pt idx="1263">
                  <c:v>4.522E-3</c:v>
                </c:pt>
                <c:pt idx="1264">
                  <c:v>4.5209999999999998E-3</c:v>
                </c:pt>
                <c:pt idx="1265">
                  <c:v>4.5199999999999997E-3</c:v>
                </c:pt>
                <c:pt idx="1266">
                  <c:v>4.5189999999999996E-3</c:v>
                </c:pt>
                <c:pt idx="1267">
                  <c:v>4.5180000000000003E-3</c:v>
                </c:pt>
                <c:pt idx="1268">
                  <c:v>4.5170000000000002E-3</c:v>
                </c:pt>
                <c:pt idx="1269">
                  <c:v>4.516E-3</c:v>
                </c:pt>
                <c:pt idx="1270">
                  <c:v>4.5149999999999999E-3</c:v>
                </c:pt>
                <c:pt idx="1271">
                  <c:v>4.5139999999999998E-3</c:v>
                </c:pt>
                <c:pt idx="1272">
                  <c:v>4.5129999999999997E-3</c:v>
                </c:pt>
                <c:pt idx="1273">
                  <c:v>4.5120000000000004E-3</c:v>
                </c:pt>
                <c:pt idx="1274">
                  <c:v>4.5110000000000003E-3</c:v>
                </c:pt>
                <c:pt idx="1275">
                  <c:v>4.509E-3</c:v>
                </c:pt>
                <c:pt idx="1276">
                  <c:v>4.5079999999999999E-3</c:v>
                </c:pt>
                <c:pt idx="1277">
                  <c:v>4.5069999999999997E-3</c:v>
                </c:pt>
                <c:pt idx="1278">
                  <c:v>4.5059999999999996E-3</c:v>
                </c:pt>
                <c:pt idx="1279">
                  <c:v>4.5050000000000003E-3</c:v>
                </c:pt>
                <c:pt idx="1280">
                  <c:v>4.5040000000000002E-3</c:v>
                </c:pt>
                <c:pt idx="1281">
                  <c:v>4.5030000000000001E-3</c:v>
                </c:pt>
                <c:pt idx="1282">
                  <c:v>4.5019999999999999E-3</c:v>
                </c:pt>
                <c:pt idx="1283">
                  <c:v>4.5009999999999998E-3</c:v>
                </c:pt>
                <c:pt idx="1284">
                  <c:v>4.4999999999999997E-3</c:v>
                </c:pt>
                <c:pt idx="1285">
                  <c:v>4.4990000000000004E-3</c:v>
                </c:pt>
                <c:pt idx="1286">
                  <c:v>4.4980000000000003E-3</c:v>
                </c:pt>
                <c:pt idx="1287">
                  <c:v>4.496E-3</c:v>
                </c:pt>
                <c:pt idx="1288">
                  <c:v>4.4949999999999999E-3</c:v>
                </c:pt>
                <c:pt idx="1289">
                  <c:v>4.4939999999999997E-3</c:v>
                </c:pt>
                <c:pt idx="1290">
                  <c:v>4.4929999999999996E-3</c:v>
                </c:pt>
                <c:pt idx="1291">
                  <c:v>4.4920000000000003E-3</c:v>
                </c:pt>
                <c:pt idx="1292">
                  <c:v>4.4910000000000002E-3</c:v>
                </c:pt>
                <c:pt idx="1293">
                  <c:v>4.4900000000000001E-3</c:v>
                </c:pt>
                <c:pt idx="1294">
                  <c:v>4.4889999999999999E-3</c:v>
                </c:pt>
                <c:pt idx="1295">
                  <c:v>4.4879999999999998E-3</c:v>
                </c:pt>
                <c:pt idx="1296">
                  <c:v>4.4869999999999997E-3</c:v>
                </c:pt>
                <c:pt idx="1297">
                  <c:v>4.4860000000000004E-3</c:v>
                </c:pt>
                <c:pt idx="1298">
                  <c:v>4.4840000000000001E-3</c:v>
                </c:pt>
                <c:pt idx="1299">
                  <c:v>4.483E-3</c:v>
                </c:pt>
                <c:pt idx="1300">
                  <c:v>4.4819999999999999E-3</c:v>
                </c:pt>
                <c:pt idx="1301">
                  <c:v>4.4809999999999997E-3</c:v>
                </c:pt>
                <c:pt idx="1302">
                  <c:v>4.4799999999999996E-3</c:v>
                </c:pt>
                <c:pt idx="1303">
                  <c:v>4.4790000000000003E-3</c:v>
                </c:pt>
                <c:pt idx="1304">
                  <c:v>4.4780000000000002E-3</c:v>
                </c:pt>
                <c:pt idx="1305">
                  <c:v>4.4770000000000001E-3</c:v>
                </c:pt>
                <c:pt idx="1306">
                  <c:v>4.4759999999999999E-3</c:v>
                </c:pt>
                <c:pt idx="1307">
                  <c:v>4.4749999999999998E-3</c:v>
                </c:pt>
                <c:pt idx="1308">
                  <c:v>4.4730000000000004E-3</c:v>
                </c:pt>
                <c:pt idx="1309">
                  <c:v>4.4720000000000003E-3</c:v>
                </c:pt>
                <c:pt idx="1310">
                  <c:v>4.4710000000000001E-3</c:v>
                </c:pt>
                <c:pt idx="1311">
                  <c:v>4.47E-3</c:v>
                </c:pt>
                <c:pt idx="1312">
                  <c:v>4.4689999999999999E-3</c:v>
                </c:pt>
                <c:pt idx="1313">
                  <c:v>4.4679999999999997E-3</c:v>
                </c:pt>
                <c:pt idx="1314">
                  <c:v>4.4669999999999996E-3</c:v>
                </c:pt>
                <c:pt idx="1315">
                  <c:v>4.4660000000000004E-3</c:v>
                </c:pt>
                <c:pt idx="1316">
                  <c:v>4.4650000000000002E-3</c:v>
                </c:pt>
                <c:pt idx="1317">
                  <c:v>4.463E-3</c:v>
                </c:pt>
                <c:pt idx="1318">
                  <c:v>4.4619999999999998E-3</c:v>
                </c:pt>
                <c:pt idx="1319">
                  <c:v>4.4609999999999997E-3</c:v>
                </c:pt>
                <c:pt idx="1320">
                  <c:v>4.4600000000000004E-3</c:v>
                </c:pt>
                <c:pt idx="1321">
                  <c:v>4.4590000000000003E-3</c:v>
                </c:pt>
                <c:pt idx="1322">
                  <c:v>4.4580000000000002E-3</c:v>
                </c:pt>
                <c:pt idx="1323">
                  <c:v>4.457E-3</c:v>
                </c:pt>
                <c:pt idx="1324">
                  <c:v>4.4559999999999999E-3</c:v>
                </c:pt>
                <c:pt idx="1325">
                  <c:v>4.4549999999999998E-3</c:v>
                </c:pt>
                <c:pt idx="1326">
                  <c:v>4.4530000000000004E-3</c:v>
                </c:pt>
                <c:pt idx="1327">
                  <c:v>4.4520000000000002E-3</c:v>
                </c:pt>
                <c:pt idx="1328">
                  <c:v>4.4510000000000001E-3</c:v>
                </c:pt>
                <c:pt idx="1329">
                  <c:v>4.45E-3</c:v>
                </c:pt>
                <c:pt idx="1330">
                  <c:v>4.4489999999999998E-3</c:v>
                </c:pt>
                <c:pt idx="1331">
                  <c:v>4.4479999999999997E-3</c:v>
                </c:pt>
                <c:pt idx="1332">
                  <c:v>4.4470000000000004E-3</c:v>
                </c:pt>
                <c:pt idx="1333">
                  <c:v>4.4460000000000003E-3</c:v>
                </c:pt>
                <c:pt idx="1334">
                  <c:v>4.4450000000000002E-3</c:v>
                </c:pt>
                <c:pt idx="1335">
                  <c:v>4.4429999999999999E-3</c:v>
                </c:pt>
                <c:pt idx="1336">
                  <c:v>4.4419999999999998E-3</c:v>
                </c:pt>
                <c:pt idx="1337">
                  <c:v>4.4409999999999996E-3</c:v>
                </c:pt>
                <c:pt idx="1338">
                  <c:v>4.4400000000000004E-3</c:v>
                </c:pt>
                <c:pt idx="1339">
                  <c:v>4.4390000000000002E-3</c:v>
                </c:pt>
                <c:pt idx="1340">
                  <c:v>4.4380000000000001E-3</c:v>
                </c:pt>
                <c:pt idx="1341">
                  <c:v>4.437E-3</c:v>
                </c:pt>
                <c:pt idx="1342">
                  <c:v>4.4359999999999998E-3</c:v>
                </c:pt>
                <c:pt idx="1343">
                  <c:v>4.4349999999999997E-3</c:v>
                </c:pt>
                <c:pt idx="1344">
                  <c:v>4.4330000000000003E-3</c:v>
                </c:pt>
                <c:pt idx="1345">
                  <c:v>4.4320000000000002E-3</c:v>
                </c:pt>
                <c:pt idx="1346">
                  <c:v>4.431E-3</c:v>
                </c:pt>
                <c:pt idx="1347">
                  <c:v>4.4299999999999999E-3</c:v>
                </c:pt>
                <c:pt idx="1348">
                  <c:v>4.4289999999999998E-3</c:v>
                </c:pt>
                <c:pt idx="1349">
                  <c:v>4.4279999999999996E-3</c:v>
                </c:pt>
                <c:pt idx="1350">
                  <c:v>4.4270000000000004E-3</c:v>
                </c:pt>
                <c:pt idx="1351">
                  <c:v>4.4260000000000002E-3</c:v>
                </c:pt>
                <c:pt idx="1352">
                  <c:v>4.424E-3</c:v>
                </c:pt>
                <c:pt idx="1353">
                  <c:v>4.4229999999999998E-3</c:v>
                </c:pt>
                <c:pt idx="1354">
                  <c:v>4.4219999999999997E-3</c:v>
                </c:pt>
                <c:pt idx="1355">
                  <c:v>4.4209999999999996E-3</c:v>
                </c:pt>
                <c:pt idx="1356">
                  <c:v>4.4200000000000003E-3</c:v>
                </c:pt>
                <c:pt idx="1357">
                  <c:v>4.4190000000000002E-3</c:v>
                </c:pt>
                <c:pt idx="1358">
                  <c:v>4.4180000000000001E-3</c:v>
                </c:pt>
                <c:pt idx="1359">
                  <c:v>4.4169999999999999E-3</c:v>
                </c:pt>
                <c:pt idx="1360">
                  <c:v>4.4149999999999997E-3</c:v>
                </c:pt>
                <c:pt idx="1361">
                  <c:v>4.4140000000000004E-3</c:v>
                </c:pt>
                <c:pt idx="1362">
                  <c:v>4.4130000000000003E-3</c:v>
                </c:pt>
                <c:pt idx="1363">
                  <c:v>4.4120000000000001E-3</c:v>
                </c:pt>
                <c:pt idx="1364">
                  <c:v>4.411E-3</c:v>
                </c:pt>
                <c:pt idx="1365">
                  <c:v>4.4099999999999999E-3</c:v>
                </c:pt>
                <c:pt idx="1366">
                  <c:v>4.4089999999999997E-3</c:v>
                </c:pt>
                <c:pt idx="1367">
                  <c:v>4.4070000000000003E-3</c:v>
                </c:pt>
                <c:pt idx="1368">
                  <c:v>4.4060000000000002E-3</c:v>
                </c:pt>
                <c:pt idx="1369">
                  <c:v>4.4050000000000001E-3</c:v>
                </c:pt>
                <c:pt idx="1370">
                  <c:v>4.4039999999999999E-3</c:v>
                </c:pt>
                <c:pt idx="1371">
                  <c:v>4.4029999999999998E-3</c:v>
                </c:pt>
                <c:pt idx="1372">
                  <c:v>4.4019999999999997E-3</c:v>
                </c:pt>
                <c:pt idx="1373">
                  <c:v>4.4010000000000004E-3</c:v>
                </c:pt>
                <c:pt idx="1374">
                  <c:v>4.4000000000000003E-3</c:v>
                </c:pt>
                <c:pt idx="1375">
                  <c:v>4.398E-3</c:v>
                </c:pt>
                <c:pt idx="1376">
                  <c:v>4.3969999999999999E-3</c:v>
                </c:pt>
                <c:pt idx="1377">
                  <c:v>4.3959999999999997E-3</c:v>
                </c:pt>
                <c:pt idx="1378">
                  <c:v>4.3949999999999996E-3</c:v>
                </c:pt>
                <c:pt idx="1379">
                  <c:v>4.3940000000000003E-3</c:v>
                </c:pt>
                <c:pt idx="1380">
                  <c:v>4.3930000000000002E-3</c:v>
                </c:pt>
                <c:pt idx="1381">
                  <c:v>4.3920000000000001E-3</c:v>
                </c:pt>
                <c:pt idx="1382">
                  <c:v>4.3899999999999998E-3</c:v>
                </c:pt>
                <c:pt idx="1383">
                  <c:v>4.3889999999999997E-3</c:v>
                </c:pt>
                <c:pt idx="1384">
                  <c:v>4.3880000000000004E-3</c:v>
                </c:pt>
                <c:pt idx="1385">
                  <c:v>4.3870000000000003E-3</c:v>
                </c:pt>
                <c:pt idx="1386">
                  <c:v>4.3860000000000001E-3</c:v>
                </c:pt>
                <c:pt idx="1387">
                  <c:v>4.385E-3</c:v>
                </c:pt>
                <c:pt idx="1388">
                  <c:v>4.3839999999999999E-3</c:v>
                </c:pt>
                <c:pt idx="1389">
                  <c:v>4.3829999999999997E-3</c:v>
                </c:pt>
                <c:pt idx="1390">
                  <c:v>4.3810000000000003E-3</c:v>
                </c:pt>
                <c:pt idx="1391">
                  <c:v>4.3800000000000002E-3</c:v>
                </c:pt>
                <c:pt idx="1392">
                  <c:v>4.3790000000000001E-3</c:v>
                </c:pt>
                <c:pt idx="1393">
                  <c:v>4.3779999999999999E-3</c:v>
                </c:pt>
                <c:pt idx="1394">
                  <c:v>4.3769999999999998E-3</c:v>
                </c:pt>
                <c:pt idx="1395">
                  <c:v>4.3759999999999997E-3</c:v>
                </c:pt>
                <c:pt idx="1396">
                  <c:v>4.3750000000000004E-3</c:v>
                </c:pt>
                <c:pt idx="1397">
                  <c:v>4.3730000000000002E-3</c:v>
                </c:pt>
                <c:pt idx="1398">
                  <c:v>4.372E-3</c:v>
                </c:pt>
                <c:pt idx="1399">
                  <c:v>4.3709999999999999E-3</c:v>
                </c:pt>
                <c:pt idx="1400">
                  <c:v>4.3699999999999998E-3</c:v>
                </c:pt>
                <c:pt idx="1401">
                  <c:v>4.3689999999999996E-3</c:v>
                </c:pt>
                <c:pt idx="1402">
                  <c:v>4.3680000000000004E-3</c:v>
                </c:pt>
                <c:pt idx="1403">
                  <c:v>4.3670000000000002E-3</c:v>
                </c:pt>
                <c:pt idx="1404">
                  <c:v>4.365E-3</c:v>
                </c:pt>
                <c:pt idx="1405">
                  <c:v>4.3639999999999998E-3</c:v>
                </c:pt>
                <c:pt idx="1406">
                  <c:v>4.3629999999999997E-3</c:v>
                </c:pt>
                <c:pt idx="1407">
                  <c:v>4.3620000000000004E-3</c:v>
                </c:pt>
                <c:pt idx="1408">
                  <c:v>4.3610000000000003E-3</c:v>
                </c:pt>
                <c:pt idx="1409">
                  <c:v>4.3600000000000002E-3</c:v>
                </c:pt>
                <c:pt idx="1410">
                  <c:v>4.359E-3</c:v>
                </c:pt>
                <c:pt idx="1411">
                  <c:v>4.3569999999999998E-3</c:v>
                </c:pt>
                <c:pt idx="1412">
                  <c:v>4.3559999999999996E-3</c:v>
                </c:pt>
                <c:pt idx="1413">
                  <c:v>4.3550000000000004E-3</c:v>
                </c:pt>
                <c:pt idx="1414">
                  <c:v>4.3540000000000002E-3</c:v>
                </c:pt>
                <c:pt idx="1415">
                  <c:v>4.3530000000000001E-3</c:v>
                </c:pt>
                <c:pt idx="1416">
                  <c:v>4.352E-3</c:v>
                </c:pt>
                <c:pt idx="1417">
                  <c:v>4.3509999999999998E-3</c:v>
                </c:pt>
                <c:pt idx="1418">
                  <c:v>4.3489999999999996E-3</c:v>
                </c:pt>
                <c:pt idx="1419">
                  <c:v>4.3480000000000003E-3</c:v>
                </c:pt>
                <c:pt idx="1420">
                  <c:v>4.3470000000000002E-3</c:v>
                </c:pt>
                <c:pt idx="1421">
                  <c:v>4.346E-3</c:v>
                </c:pt>
                <c:pt idx="1422">
                  <c:v>4.3449999999999999E-3</c:v>
                </c:pt>
                <c:pt idx="1423">
                  <c:v>4.3439999999999998E-3</c:v>
                </c:pt>
                <c:pt idx="1424">
                  <c:v>4.3420000000000004E-3</c:v>
                </c:pt>
                <c:pt idx="1425">
                  <c:v>4.3410000000000002E-3</c:v>
                </c:pt>
                <c:pt idx="1426">
                  <c:v>4.3400000000000001E-3</c:v>
                </c:pt>
                <c:pt idx="1427">
                  <c:v>4.339E-3</c:v>
                </c:pt>
                <c:pt idx="1428">
                  <c:v>4.3379999999999998E-3</c:v>
                </c:pt>
                <c:pt idx="1429">
                  <c:v>4.3369999999999997E-3</c:v>
                </c:pt>
                <c:pt idx="1430">
                  <c:v>4.3359999999999996E-3</c:v>
                </c:pt>
                <c:pt idx="1431">
                  <c:v>4.3340000000000002E-3</c:v>
                </c:pt>
                <c:pt idx="1432">
                  <c:v>4.333E-3</c:v>
                </c:pt>
                <c:pt idx="1433">
                  <c:v>4.3319999999999999E-3</c:v>
                </c:pt>
                <c:pt idx="1434">
                  <c:v>4.3309999999999998E-3</c:v>
                </c:pt>
                <c:pt idx="1435">
                  <c:v>4.3299999999999996E-3</c:v>
                </c:pt>
                <c:pt idx="1436">
                  <c:v>4.3290000000000004E-3</c:v>
                </c:pt>
                <c:pt idx="1437">
                  <c:v>4.3280000000000002E-3</c:v>
                </c:pt>
                <c:pt idx="1438">
                  <c:v>4.326E-3</c:v>
                </c:pt>
                <c:pt idx="1439">
                  <c:v>4.3249999999999999E-3</c:v>
                </c:pt>
                <c:pt idx="1440">
                  <c:v>4.3239999999999997E-3</c:v>
                </c:pt>
                <c:pt idx="1441">
                  <c:v>4.3229999999999996E-3</c:v>
                </c:pt>
                <c:pt idx="1442">
                  <c:v>4.3220000000000003E-3</c:v>
                </c:pt>
                <c:pt idx="1443">
                  <c:v>4.3210000000000002E-3</c:v>
                </c:pt>
                <c:pt idx="1444">
                  <c:v>4.3200000000000001E-3</c:v>
                </c:pt>
                <c:pt idx="1445">
                  <c:v>4.3179999999999998E-3</c:v>
                </c:pt>
                <c:pt idx="1446">
                  <c:v>4.3169999999999997E-3</c:v>
                </c:pt>
                <c:pt idx="1447">
                  <c:v>4.3160000000000004E-3</c:v>
                </c:pt>
                <c:pt idx="1448">
                  <c:v>4.3150000000000003E-3</c:v>
                </c:pt>
                <c:pt idx="1449">
                  <c:v>4.3140000000000001E-3</c:v>
                </c:pt>
                <c:pt idx="1450">
                  <c:v>4.313E-3</c:v>
                </c:pt>
                <c:pt idx="1451">
                  <c:v>4.3109999999999997E-3</c:v>
                </c:pt>
                <c:pt idx="1452">
                  <c:v>4.3099999999999996E-3</c:v>
                </c:pt>
                <c:pt idx="1453">
                  <c:v>4.3090000000000003E-3</c:v>
                </c:pt>
                <c:pt idx="1454">
                  <c:v>4.3080000000000002E-3</c:v>
                </c:pt>
                <c:pt idx="1455">
                  <c:v>4.3070000000000001E-3</c:v>
                </c:pt>
                <c:pt idx="1456">
                  <c:v>4.3059999999999999E-3</c:v>
                </c:pt>
                <c:pt idx="1457">
                  <c:v>4.3049999999999998E-3</c:v>
                </c:pt>
                <c:pt idx="1458">
                  <c:v>4.3030000000000004E-3</c:v>
                </c:pt>
                <c:pt idx="1459">
                  <c:v>4.3020000000000003E-3</c:v>
                </c:pt>
                <c:pt idx="1460">
                  <c:v>4.3010000000000001E-3</c:v>
                </c:pt>
                <c:pt idx="1461">
                  <c:v>4.3E-3</c:v>
                </c:pt>
                <c:pt idx="1462">
                  <c:v>4.2989999999999999E-3</c:v>
                </c:pt>
                <c:pt idx="1463">
                  <c:v>4.2979999999999997E-3</c:v>
                </c:pt>
                <c:pt idx="1464">
                  <c:v>4.2960000000000003E-3</c:v>
                </c:pt>
                <c:pt idx="1465">
                  <c:v>4.2950000000000002E-3</c:v>
                </c:pt>
                <c:pt idx="1466">
                  <c:v>4.2940000000000001E-3</c:v>
                </c:pt>
                <c:pt idx="1467">
                  <c:v>4.2929999999999999E-3</c:v>
                </c:pt>
                <c:pt idx="1468">
                  <c:v>4.2919999999999998E-3</c:v>
                </c:pt>
                <c:pt idx="1469">
                  <c:v>4.2909999999999997E-3</c:v>
                </c:pt>
                <c:pt idx="1470">
                  <c:v>4.2900000000000004E-3</c:v>
                </c:pt>
                <c:pt idx="1471">
                  <c:v>4.2880000000000001E-3</c:v>
                </c:pt>
                <c:pt idx="1472">
                  <c:v>4.287E-3</c:v>
                </c:pt>
                <c:pt idx="1473">
                  <c:v>4.2859999999999999E-3</c:v>
                </c:pt>
                <c:pt idx="1474">
                  <c:v>4.2849999999999997E-3</c:v>
                </c:pt>
                <c:pt idx="1475">
                  <c:v>4.2839999999999996E-3</c:v>
                </c:pt>
                <c:pt idx="1476">
                  <c:v>4.2830000000000003E-3</c:v>
                </c:pt>
                <c:pt idx="1477">
                  <c:v>4.2810000000000001E-3</c:v>
                </c:pt>
                <c:pt idx="1478">
                  <c:v>4.28E-3</c:v>
                </c:pt>
                <c:pt idx="1479">
                  <c:v>4.2789999999999998E-3</c:v>
                </c:pt>
                <c:pt idx="1480">
                  <c:v>4.2779999999999997E-3</c:v>
                </c:pt>
                <c:pt idx="1481">
                  <c:v>4.2770000000000004E-3</c:v>
                </c:pt>
                <c:pt idx="1482">
                  <c:v>4.2760000000000003E-3</c:v>
                </c:pt>
                <c:pt idx="1483">
                  <c:v>4.2750000000000002E-3</c:v>
                </c:pt>
                <c:pt idx="1484">
                  <c:v>4.2729999999999999E-3</c:v>
                </c:pt>
                <c:pt idx="1485">
                  <c:v>4.2719999999999998E-3</c:v>
                </c:pt>
                <c:pt idx="1486">
                  <c:v>4.2709999999999996E-3</c:v>
                </c:pt>
                <c:pt idx="1487">
                  <c:v>4.2700000000000004E-3</c:v>
                </c:pt>
                <c:pt idx="1488">
                  <c:v>4.2690000000000002E-3</c:v>
                </c:pt>
                <c:pt idx="1489">
                  <c:v>4.2680000000000001E-3</c:v>
                </c:pt>
                <c:pt idx="1490">
                  <c:v>4.2659999999999998E-3</c:v>
                </c:pt>
                <c:pt idx="1491">
                  <c:v>4.2649999999999997E-3</c:v>
                </c:pt>
                <c:pt idx="1492">
                  <c:v>4.2640000000000004E-3</c:v>
                </c:pt>
                <c:pt idx="1493">
                  <c:v>4.2630000000000003E-3</c:v>
                </c:pt>
                <c:pt idx="1494">
                  <c:v>4.2620000000000002E-3</c:v>
                </c:pt>
                <c:pt idx="1495">
                  <c:v>4.261E-3</c:v>
                </c:pt>
                <c:pt idx="1496">
                  <c:v>4.2589999999999998E-3</c:v>
                </c:pt>
                <c:pt idx="1497">
                  <c:v>4.2579999999999996E-3</c:v>
                </c:pt>
                <c:pt idx="1498">
                  <c:v>4.2570000000000004E-3</c:v>
                </c:pt>
                <c:pt idx="1499">
                  <c:v>4.2560000000000002E-3</c:v>
                </c:pt>
                <c:pt idx="1500">
                  <c:v>4.2550000000000001E-3</c:v>
                </c:pt>
                <c:pt idx="1501">
                  <c:v>4.254E-3</c:v>
                </c:pt>
                <c:pt idx="1502">
                  <c:v>4.2529999999999998E-3</c:v>
                </c:pt>
                <c:pt idx="1503">
                  <c:v>4.2509999999999996E-3</c:v>
                </c:pt>
                <c:pt idx="1504">
                  <c:v>4.2500000000000003E-3</c:v>
                </c:pt>
                <c:pt idx="1505">
                  <c:v>4.2490000000000002E-3</c:v>
                </c:pt>
                <c:pt idx="1506">
                  <c:v>4.248E-3</c:v>
                </c:pt>
                <c:pt idx="1507">
                  <c:v>4.2469999999999999E-3</c:v>
                </c:pt>
                <c:pt idx="1508">
                  <c:v>4.2459999999999998E-3</c:v>
                </c:pt>
                <c:pt idx="1509">
                  <c:v>4.2440000000000004E-3</c:v>
                </c:pt>
                <c:pt idx="1510">
                  <c:v>4.2430000000000002E-3</c:v>
                </c:pt>
                <c:pt idx="1511">
                  <c:v>4.2420000000000001E-3</c:v>
                </c:pt>
                <c:pt idx="1512">
                  <c:v>4.241E-3</c:v>
                </c:pt>
                <c:pt idx="1513">
                  <c:v>4.2399999999999998E-3</c:v>
                </c:pt>
                <c:pt idx="1514">
                  <c:v>4.2389999999999997E-3</c:v>
                </c:pt>
                <c:pt idx="1515">
                  <c:v>4.2370000000000003E-3</c:v>
                </c:pt>
                <c:pt idx="1516">
                  <c:v>4.2360000000000002E-3</c:v>
                </c:pt>
                <c:pt idx="1517">
                  <c:v>4.235E-3</c:v>
                </c:pt>
                <c:pt idx="1518">
                  <c:v>4.2339999999999999E-3</c:v>
                </c:pt>
                <c:pt idx="1519">
                  <c:v>4.2329999999999998E-3</c:v>
                </c:pt>
                <c:pt idx="1520">
                  <c:v>4.2319999999999997E-3</c:v>
                </c:pt>
                <c:pt idx="1521">
                  <c:v>4.2310000000000004E-3</c:v>
                </c:pt>
                <c:pt idx="1522">
                  <c:v>4.2290000000000001E-3</c:v>
                </c:pt>
                <c:pt idx="1523">
                  <c:v>4.228E-3</c:v>
                </c:pt>
                <c:pt idx="1524">
                  <c:v>4.2269999999999999E-3</c:v>
                </c:pt>
                <c:pt idx="1525">
                  <c:v>4.2259999999999997E-3</c:v>
                </c:pt>
                <c:pt idx="1526">
                  <c:v>4.2249999999999996E-3</c:v>
                </c:pt>
                <c:pt idx="1527">
                  <c:v>4.2240000000000003E-3</c:v>
                </c:pt>
                <c:pt idx="1528">
                  <c:v>4.2220000000000001E-3</c:v>
                </c:pt>
                <c:pt idx="1529">
                  <c:v>4.2209999999999999E-3</c:v>
                </c:pt>
                <c:pt idx="1530">
                  <c:v>4.2199999999999998E-3</c:v>
                </c:pt>
                <c:pt idx="1531">
                  <c:v>4.2189999999999997E-3</c:v>
                </c:pt>
                <c:pt idx="1532">
                  <c:v>4.2180000000000004E-3</c:v>
                </c:pt>
                <c:pt idx="1533">
                  <c:v>4.2170000000000003E-3</c:v>
                </c:pt>
                <c:pt idx="1534">
                  <c:v>4.2160000000000001E-3</c:v>
                </c:pt>
                <c:pt idx="1535">
                  <c:v>4.2139999999999999E-3</c:v>
                </c:pt>
                <c:pt idx="1536">
                  <c:v>4.2129999999999997E-3</c:v>
                </c:pt>
                <c:pt idx="1537">
                  <c:v>4.2119999999999996E-3</c:v>
                </c:pt>
                <c:pt idx="1538">
                  <c:v>4.2110000000000003E-3</c:v>
                </c:pt>
                <c:pt idx="1539">
                  <c:v>4.2100000000000002E-3</c:v>
                </c:pt>
                <c:pt idx="1540">
                  <c:v>4.2090000000000001E-3</c:v>
                </c:pt>
                <c:pt idx="1541">
                  <c:v>4.2069999999999998E-3</c:v>
                </c:pt>
                <c:pt idx="1542">
                  <c:v>4.2059999999999997E-3</c:v>
                </c:pt>
                <c:pt idx="1543">
                  <c:v>4.2050000000000004E-3</c:v>
                </c:pt>
                <c:pt idx="1544">
                  <c:v>4.2040000000000003E-3</c:v>
                </c:pt>
                <c:pt idx="1545">
                  <c:v>4.2030000000000001E-3</c:v>
                </c:pt>
                <c:pt idx="1546">
                  <c:v>4.202E-3</c:v>
                </c:pt>
                <c:pt idx="1547">
                  <c:v>4.1999999999999997E-3</c:v>
                </c:pt>
                <c:pt idx="1548">
                  <c:v>4.1989999999999996E-3</c:v>
                </c:pt>
                <c:pt idx="1549">
                  <c:v>4.1980000000000003E-3</c:v>
                </c:pt>
                <c:pt idx="1550">
                  <c:v>4.1970000000000002E-3</c:v>
                </c:pt>
                <c:pt idx="1551">
                  <c:v>4.1960000000000001E-3</c:v>
                </c:pt>
                <c:pt idx="1552">
                  <c:v>4.1949999999999999E-3</c:v>
                </c:pt>
                <c:pt idx="1553">
                  <c:v>4.1939999999999998E-3</c:v>
                </c:pt>
                <c:pt idx="1554">
                  <c:v>4.1920000000000004E-3</c:v>
                </c:pt>
                <c:pt idx="1555">
                  <c:v>4.1910000000000003E-3</c:v>
                </c:pt>
                <c:pt idx="1556">
                  <c:v>4.1900000000000001E-3</c:v>
                </c:pt>
                <c:pt idx="1557">
                  <c:v>4.189E-3</c:v>
                </c:pt>
                <c:pt idx="1558">
                  <c:v>4.1879999999999999E-3</c:v>
                </c:pt>
                <c:pt idx="1559">
                  <c:v>4.1869999999999997E-3</c:v>
                </c:pt>
                <c:pt idx="1560">
                  <c:v>4.1850000000000004E-3</c:v>
                </c:pt>
                <c:pt idx="1561">
                  <c:v>4.1840000000000002E-3</c:v>
                </c:pt>
                <c:pt idx="1562">
                  <c:v>4.1830000000000001E-3</c:v>
                </c:pt>
                <c:pt idx="1563">
                  <c:v>4.182E-3</c:v>
                </c:pt>
                <c:pt idx="1564">
                  <c:v>4.1809999999999998E-3</c:v>
                </c:pt>
                <c:pt idx="1565">
                  <c:v>4.1799999999999997E-3</c:v>
                </c:pt>
                <c:pt idx="1566">
                  <c:v>4.1780000000000003E-3</c:v>
                </c:pt>
                <c:pt idx="1567">
                  <c:v>4.1770000000000002E-3</c:v>
                </c:pt>
                <c:pt idx="1568">
                  <c:v>4.176E-3</c:v>
                </c:pt>
                <c:pt idx="1569">
                  <c:v>4.1749999999999999E-3</c:v>
                </c:pt>
                <c:pt idx="1570">
                  <c:v>4.1739999999999998E-3</c:v>
                </c:pt>
                <c:pt idx="1571">
                  <c:v>4.1729999999999996E-3</c:v>
                </c:pt>
                <c:pt idx="1572">
                  <c:v>4.1720000000000004E-3</c:v>
                </c:pt>
                <c:pt idx="1573">
                  <c:v>4.1700000000000001E-3</c:v>
                </c:pt>
                <c:pt idx="1574">
                  <c:v>4.169E-3</c:v>
                </c:pt>
                <c:pt idx="1575">
                  <c:v>4.1679999999999998E-3</c:v>
                </c:pt>
                <c:pt idx="1576">
                  <c:v>4.1669999999999997E-3</c:v>
                </c:pt>
                <c:pt idx="1577">
                  <c:v>4.1660000000000004E-3</c:v>
                </c:pt>
                <c:pt idx="1578">
                  <c:v>4.1650000000000003E-3</c:v>
                </c:pt>
                <c:pt idx="1579">
                  <c:v>4.163E-3</c:v>
                </c:pt>
                <c:pt idx="1580">
                  <c:v>4.1619999999999999E-3</c:v>
                </c:pt>
                <c:pt idx="1581">
                  <c:v>4.1609999999999998E-3</c:v>
                </c:pt>
                <c:pt idx="1582">
                  <c:v>4.1599999999999996E-3</c:v>
                </c:pt>
                <c:pt idx="1583">
                  <c:v>4.1590000000000004E-3</c:v>
                </c:pt>
                <c:pt idx="1584">
                  <c:v>4.1580000000000002E-3</c:v>
                </c:pt>
                <c:pt idx="1585">
                  <c:v>4.1570000000000001E-3</c:v>
                </c:pt>
                <c:pt idx="1586">
                  <c:v>4.1549999999999998E-3</c:v>
                </c:pt>
                <c:pt idx="1587">
                  <c:v>4.1539999999999997E-3</c:v>
                </c:pt>
                <c:pt idx="1588">
                  <c:v>4.1529999999999996E-3</c:v>
                </c:pt>
                <c:pt idx="1589">
                  <c:v>4.1520000000000003E-3</c:v>
                </c:pt>
                <c:pt idx="1590">
                  <c:v>4.1510000000000002E-3</c:v>
                </c:pt>
                <c:pt idx="1591">
                  <c:v>4.15E-3</c:v>
                </c:pt>
                <c:pt idx="1592">
                  <c:v>4.1479999999999998E-3</c:v>
                </c:pt>
                <c:pt idx="1593">
                  <c:v>4.1469999999999996E-3</c:v>
                </c:pt>
                <c:pt idx="1594">
                  <c:v>4.1460000000000004E-3</c:v>
                </c:pt>
                <c:pt idx="1595">
                  <c:v>4.1450000000000002E-3</c:v>
                </c:pt>
                <c:pt idx="1596">
                  <c:v>4.1440000000000001E-3</c:v>
                </c:pt>
                <c:pt idx="1597">
                  <c:v>4.143E-3</c:v>
                </c:pt>
                <c:pt idx="1598">
                  <c:v>4.1419999999999998E-3</c:v>
                </c:pt>
                <c:pt idx="1599">
                  <c:v>4.1399999999999996E-3</c:v>
                </c:pt>
                <c:pt idx="1600">
                  <c:v>4.1390000000000003E-3</c:v>
                </c:pt>
                <c:pt idx="1601">
                  <c:v>4.1380000000000002E-3</c:v>
                </c:pt>
                <c:pt idx="1602">
                  <c:v>4.1370000000000001E-3</c:v>
                </c:pt>
                <c:pt idx="1603">
                  <c:v>4.1359999999999999E-3</c:v>
                </c:pt>
                <c:pt idx="1604">
                  <c:v>4.1349999999999998E-3</c:v>
                </c:pt>
                <c:pt idx="1605">
                  <c:v>4.1330000000000004E-3</c:v>
                </c:pt>
                <c:pt idx="1606">
                  <c:v>4.1320000000000003E-3</c:v>
                </c:pt>
                <c:pt idx="1607">
                  <c:v>4.1310000000000001E-3</c:v>
                </c:pt>
                <c:pt idx="1608">
                  <c:v>4.13E-3</c:v>
                </c:pt>
                <c:pt idx="1609">
                  <c:v>4.1289999999999999E-3</c:v>
                </c:pt>
                <c:pt idx="1610">
                  <c:v>4.1279999999999997E-3</c:v>
                </c:pt>
                <c:pt idx="1611">
                  <c:v>4.1269999999999996E-3</c:v>
                </c:pt>
                <c:pt idx="1612">
                  <c:v>4.1250000000000002E-3</c:v>
                </c:pt>
                <c:pt idx="1613">
                  <c:v>4.1240000000000001E-3</c:v>
                </c:pt>
                <c:pt idx="1614">
                  <c:v>4.1229999999999999E-3</c:v>
                </c:pt>
                <c:pt idx="1615">
                  <c:v>4.1219999999999998E-3</c:v>
                </c:pt>
                <c:pt idx="1616">
                  <c:v>4.1209999999999997E-3</c:v>
                </c:pt>
                <c:pt idx="1617">
                  <c:v>4.1200000000000004E-3</c:v>
                </c:pt>
                <c:pt idx="1618">
                  <c:v>4.1180000000000001E-3</c:v>
                </c:pt>
                <c:pt idx="1619">
                  <c:v>4.117E-3</c:v>
                </c:pt>
                <c:pt idx="1620">
                  <c:v>4.1159999999999999E-3</c:v>
                </c:pt>
                <c:pt idx="1621">
                  <c:v>4.1149999999999997E-3</c:v>
                </c:pt>
                <c:pt idx="1622">
                  <c:v>4.1139999999999996E-3</c:v>
                </c:pt>
                <c:pt idx="1623">
                  <c:v>4.1130000000000003E-3</c:v>
                </c:pt>
                <c:pt idx="1624">
                  <c:v>4.1120000000000002E-3</c:v>
                </c:pt>
                <c:pt idx="1625">
                  <c:v>4.1099999999999999E-3</c:v>
                </c:pt>
                <c:pt idx="1626">
                  <c:v>4.1089999999999998E-3</c:v>
                </c:pt>
                <c:pt idx="1627">
                  <c:v>4.1079999999999997E-3</c:v>
                </c:pt>
                <c:pt idx="1628">
                  <c:v>4.1070000000000004E-3</c:v>
                </c:pt>
                <c:pt idx="1629">
                  <c:v>4.1060000000000003E-3</c:v>
                </c:pt>
                <c:pt idx="1630">
                  <c:v>4.1050000000000001E-3</c:v>
                </c:pt>
                <c:pt idx="1631">
                  <c:v>4.104E-3</c:v>
                </c:pt>
                <c:pt idx="1632">
                  <c:v>4.1019999999999997E-3</c:v>
                </c:pt>
                <c:pt idx="1633">
                  <c:v>4.1009999999999996E-3</c:v>
                </c:pt>
                <c:pt idx="1634">
                  <c:v>4.1000000000000003E-3</c:v>
                </c:pt>
                <c:pt idx="1635">
                  <c:v>4.0990000000000002E-3</c:v>
                </c:pt>
                <c:pt idx="1636">
                  <c:v>4.0980000000000001E-3</c:v>
                </c:pt>
                <c:pt idx="1637">
                  <c:v>4.0969999999999999E-3</c:v>
                </c:pt>
                <c:pt idx="1638">
                  <c:v>4.0949999999999997E-3</c:v>
                </c:pt>
                <c:pt idx="1639">
                  <c:v>4.0940000000000004E-3</c:v>
                </c:pt>
                <c:pt idx="1640">
                  <c:v>4.0930000000000003E-3</c:v>
                </c:pt>
                <c:pt idx="1641">
                  <c:v>4.0920000000000002E-3</c:v>
                </c:pt>
                <c:pt idx="1642">
                  <c:v>4.091E-3</c:v>
                </c:pt>
                <c:pt idx="1643">
                  <c:v>4.0899999999999999E-3</c:v>
                </c:pt>
                <c:pt idx="1644">
                  <c:v>4.0889999999999998E-3</c:v>
                </c:pt>
                <c:pt idx="1645">
                  <c:v>4.0870000000000004E-3</c:v>
                </c:pt>
                <c:pt idx="1646">
                  <c:v>4.0860000000000002E-3</c:v>
                </c:pt>
                <c:pt idx="1647">
                  <c:v>4.0850000000000001E-3</c:v>
                </c:pt>
                <c:pt idx="1648">
                  <c:v>4.084E-3</c:v>
                </c:pt>
                <c:pt idx="1649">
                  <c:v>4.0829999999999998E-3</c:v>
                </c:pt>
                <c:pt idx="1650">
                  <c:v>4.0819999999999997E-3</c:v>
                </c:pt>
                <c:pt idx="1651">
                  <c:v>4.0810000000000004E-3</c:v>
                </c:pt>
                <c:pt idx="1652">
                  <c:v>4.0790000000000002E-3</c:v>
                </c:pt>
                <c:pt idx="1653">
                  <c:v>4.078E-3</c:v>
                </c:pt>
                <c:pt idx="1654">
                  <c:v>4.0769999999999999E-3</c:v>
                </c:pt>
                <c:pt idx="1655">
                  <c:v>4.0759999999999998E-3</c:v>
                </c:pt>
                <c:pt idx="1656">
                  <c:v>4.0749999999999996E-3</c:v>
                </c:pt>
                <c:pt idx="1657">
                  <c:v>4.0740000000000004E-3</c:v>
                </c:pt>
                <c:pt idx="1658">
                  <c:v>4.0730000000000002E-3</c:v>
                </c:pt>
                <c:pt idx="1659">
                  <c:v>4.071E-3</c:v>
                </c:pt>
                <c:pt idx="1660">
                  <c:v>4.0699999999999998E-3</c:v>
                </c:pt>
                <c:pt idx="1661">
                  <c:v>4.0689999999999997E-3</c:v>
                </c:pt>
                <c:pt idx="1662">
                  <c:v>4.0679999999999996E-3</c:v>
                </c:pt>
                <c:pt idx="1663">
                  <c:v>4.0670000000000003E-3</c:v>
                </c:pt>
                <c:pt idx="1664">
                  <c:v>4.0660000000000002E-3</c:v>
                </c:pt>
                <c:pt idx="1665">
                  <c:v>4.065E-3</c:v>
                </c:pt>
                <c:pt idx="1666">
                  <c:v>4.0629999999999998E-3</c:v>
                </c:pt>
                <c:pt idx="1667">
                  <c:v>4.0619999999999996E-3</c:v>
                </c:pt>
                <c:pt idx="1668">
                  <c:v>4.0610000000000004E-3</c:v>
                </c:pt>
                <c:pt idx="1669">
                  <c:v>4.0600000000000002E-3</c:v>
                </c:pt>
                <c:pt idx="1670">
                  <c:v>4.0590000000000001E-3</c:v>
                </c:pt>
                <c:pt idx="1671">
                  <c:v>4.058E-3</c:v>
                </c:pt>
                <c:pt idx="1672">
                  <c:v>4.0569999999999998E-3</c:v>
                </c:pt>
                <c:pt idx="1673">
                  <c:v>4.0549999999999996E-3</c:v>
                </c:pt>
                <c:pt idx="1674">
                  <c:v>4.0540000000000003E-3</c:v>
                </c:pt>
                <c:pt idx="1675">
                  <c:v>4.0530000000000002E-3</c:v>
                </c:pt>
                <c:pt idx="1676">
                  <c:v>4.052E-3</c:v>
                </c:pt>
                <c:pt idx="1677">
                  <c:v>4.0509999999999999E-3</c:v>
                </c:pt>
                <c:pt idx="1678">
                  <c:v>4.0499999999999998E-3</c:v>
                </c:pt>
                <c:pt idx="1679">
                  <c:v>4.0489999999999996E-3</c:v>
                </c:pt>
                <c:pt idx="1680">
                  <c:v>4.0470000000000002E-3</c:v>
                </c:pt>
                <c:pt idx="1681">
                  <c:v>4.0460000000000001E-3</c:v>
                </c:pt>
                <c:pt idx="1682">
                  <c:v>4.045E-3</c:v>
                </c:pt>
                <c:pt idx="1683">
                  <c:v>4.0439999999999999E-3</c:v>
                </c:pt>
                <c:pt idx="1684">
                  <c:v>4.0429999999999997E-3</c:v>
                </c:pt>
                <c:pt idx="1685">
                  <c:v>4.0419999999999996E-3</c:v>
                </c:pt>
                <c:pt idx="1686">
                  <c:v>4.0410000000000003E-3</c:v>
                </c:pt>
                <c:pt idx="1687">
                  <c:v>4.0390000000000001E-3</c:v>
                </c:pt>
                <c:pt idx="1688">
                  <c:v>4.0379999999999999E-3</c:v>
                </c:pt>
                <c:pt idx="1689">
                  <c:v>4.0369999999999998E-3</c:v>
                </c:pt>
                <c:pt idx="1690">
                  <c:v>4.0359999999999997E-3</c:v>
                </c:pt>
                <c:pt idx="1691">
                  <c:v>4.0350000000000004E-3</c:v>
                </c:pt>
                <c:pt idx="1692">
                  <c:v>4.0340000000000003E-3</c:v>
                </c:pt>
                <c:pt idx="1693">
                  <c:v>4.0330000000000001E-3</c:v>
                </c:pt>
                <c:pt idx="1694">
                  <c:v>4.0309999999999999E-3</c:v>
                </c:pt>
                <c:pt idx="1695">
                  <c:v>4.0299999999999997E-3</c:v>
                </c:pt>
                <c:pt idx="1696">
                  <c:v>4.0289999999999996E-3</c:v>
                </c:pt>
                <c:pt idx="1697">
                  <c:v>4.0280000000000003E-3</c:v>
                </c:pt>
                <c:pt idx="1698">
                  <c:v>4.0270000000000002E-3</c:v>
                </c:pt>
                <c:pt idx="1699">
                  <c:v>4.0260000000000001E-3</c:v>
                </c:pt>
                <c:pt idx="1700">
                  <c:v>4.0249999999999999E-3</c:v>
                </c:pt>
                <c:pt idx="1701">
                  <c:v>4.0229999999999997E-3</c:v>
                </c:pt>
                <c:pt idx="1702">
                  <c:v>4.0220000000000004E-3</c:v>
                </c:pt>
                <c:pt idx="1703">
                  <c:v>4.0210000000000003E-3</c:v>
                </c:pt>
                <c:pt idx="1704">
                  <c:v>4.0200000000000001E-3</c:v>
                </c:pt>
                <c:pt idx="1705">
                  <c:v>4.019E-3</c:v>
                </c:pt>
                <c:pt idx="1706">
                  <c:v>4.0179999999999999E-3</c:v>
                </c:pt>
                <c:pt idx="1707">
                  <c:v>4.0169999999999997E-3</c:v>
                </c:pt>
                <c:pt idx="1708">
                  <c:v>4.0150000000000003E-3</c:v>
                </c:pt>
                <c:pt idx="1709">
                  <c:v>4.0140000000000002E-3</c:v>
                </c:pt>
                <c:pt idx="1710">
                  <c:v>4.0130000000000001E-3</c:v>
                </c:pt>
                <c:pt idx="1711">
                  <c:v>4.0119999999999999E-3</c:v>
                </c:pt>
                <c:pt idx="1712">
                  <c:v>4.0109999999999998E-3</c:v>
                </c:pt>
                <c:pt idx="1713">
                  <c:v>4.0099999999999997E-3</c:v>
                </c:pt>
                <c:pt idx="1714">
                  <c:v>4.0090000000000004E-3</c:v>
                </c:pt>
                <c:pt idx="1715">
                  <c:v>4.0080000000000003E-3</c:v>
                </c:pt>
                <c:pt idx="1716">
                  <c:v>4.006E-3</c:v>
                </c:pt>
                <c:pt idx="1717">
                  <c:v>4.0049999999999999E-3</c:v>
                </c:pt>
                <c:pt idx="1718">
                  <c:v>4.0039999999999997E-3</c:v>
                </c:pt>
                <c:pt idx="1719">
                  <c:v>4.0029999999999996E-3</c:v>
                </c:pt>
                <c:pt idx="1720">
                  <c:v>4.0020000000000003E-3</c:v>
                </c:pt>
                <c:pt idx="1721">
                  <c:v>4.0010000000000002E-3</c:v>
                </c:pt>
                <c:pt idx="1722">
                  <c:v>4.0000000000000001E-3</c:v>
                </c:pt>
                <c:pt idx="1723">
                  <c:v>3.9979999999999998E-3</c:v>
                </c:pt>
                <c:pt idx="1724">
                  <c:v>3.9969999999999997E-3</c:v>
                </c:pt>
                <c:pt idx="1725">
                  <c:v>3.9960000000000004E-3</c:v>
                </c:pt>
                <c:pt idx="1726">
                  <c:v>3.9950000000000003E-3</c:v>
                </c:pt>
                <c:pt idx="1727">
                  <c:v>3.9940000000000002E-3</c:v>
                </c:pt>
                <c:pt idx="1728">
                  <c:v>3.993E-3</c:v>
                </c:pt>
                <c:pt idx="1729">
                  <c:v>3.9919999999999999E-3</c:v>
                </c:pt>
                <c:pt idx="1730">
                  <c:v>3.9899999999999996E-3</c:v>
                </c:pt>
                <c:pt idx="1731">
                  <c:v>3.9890000000000004E-3</c:v>
                </c:pt>
                <c:pt idx="1732">
                  <c:v>3.9880000000000002E-3</c:v>
                </c:pt>
                <c:pt idx="1733">
                  <c:v>3.9870000000000001E-3</c:v>
                </c:pt>
                <c:pt idx="1734">
                  <c:v>3.986E-3</c:v>
                </c:pt>
                <c:pt idx="1735">
                  <c:v>3.9849999999999998E-3</c:v>
                </c:pt>
                <c:pt idx="1736">
                  <c:v>3.9839999999999997E-3</c:v>
                </c:pt>
                <c:pt idx="1737">
                  <c:v>3.9830000000000004E-3</c:v>
                </c:pt>
                <c:pt idx="1738">
                  <c:v>3.9810000000000002E-3</c:v>
                </c:pt>
                <c:pt idx="1739">
                  <c:v>3.98E-3</c:v>
                </c:pt>
                <c:pt idx="1740">
                  <c:v>3.9789999999999999E-3</c:v>
                </c:pt>
                <c:pt idx="1741">
                  <c:v>3.9779999999999998E-3</c:v>
                </c:pt>
                <c:pt idx="1742">
                  <c:v>3.9769999999999996E-3</c:v>
                </c:pt>
                <c:pt idx="1743">
                  <c:v>3.9760000000000004E-3</c:v>
                </c:pt>
                <c:pt idx="1744">
                  <c:v>3.9750000000000002E-3</c:v>
                </c:pt>
                <c:pt idx="1745">
                  <c:v>3.9740000000000001E-3</c:v>
                </c:pt>
                <c:pt idx="1746">
                  <c:v>3.9719999999999998E-3</c:v>
                </c:pt>
                <c:pt idx="1747">
                  <c:v>3.9709999999999997E-3</c:v>
                </c:pt>
                <c:pt idx="1748">
                  <c:v>3.9699999999999996E-3</c:v>
                </c:pt>
                <c:pt idx="1749">
                  <c:v>3.9690000000000003E-3</c:v>
                </c:pt>
                <c:pt idx="1750">
                  <c:v>3.9680000000000002E-3</c:v>
                </c:pt>
                <c:pt idx="1751">
                  <c:v>3.967E-3</c:v>
                </c:pt>
                <c:pt idx="1752">
                  <c:v>3.9659999999999999E-3</c:v>
                </c:pt>
                <c:pt idx="1753">
                  <c:v>3.9649999999999998E-3</c:v>
                </c:pt>
                <c:pt idx="1754">
                  <c:v>3.9630000000000004E-3</c:v>
                </c:pt>
                <c:pt idx="1755">
                  <c:v>3.9620000000000002E-3</c:v>
                </c:pt>
                <c:pt idx="1756">
                  <c:v>3.9610000000000001E-3</c:v>
                </c:pt>
                <c:pt idx="1757">
                  <c:v>3.96E-3</c:v>
                </c:pt>
                <c:pt idx="1758">
                  <c:v>3.9589999999999998E-3</c:v>
                </c:pt>
                <c:pt idx="1759">
                  <c:v>3.9579999999999997E-3</c:v>
                </c:pt>
                <c:pt idx="1760">
                  <c:v>3.9569999999999996E-3</c:v>
                </c:pt>
                <c:pt idx="1761">
                  <c:v>3.9560000000000003E-3</c:v>
                </c:pt>
                <c:pt idx="1762">
                  <c:v>3.954E-3</c:v>
                </c:pt>
                <c:pt idx="1763">
                  <c:v>3.9529999999999999E-3</c:v>
                </c:pt>
                <c:pt idx="1764">
                  <c:v>3.9519999999999998E-3</c:v>
                </c:pt>
                <c:pt idx="1765">
                  <c:v>3.9509999999999997E-3</c:v>
                </c:pt>
                <c:pt idx="1766">
                  <c:v>3.9500000000000004E-3</c:v>
                </c:pt>
                <c:pt idx="1767">
                  <c:v>3.9490000000000003E-3</c:v>
                </c:pt>
                <c:pt idx="1768">
                  <c:v>3.9480000000000001E-3</c:v>
                </c:pt>
                <c:pt idx="1769">
                  <c:v>3.947E-3</c:v>
                </c:pt>
                <c:pt idx="1770">
                  <c:v>3.9449999999999997E-3</c:v>
                </c:pt>
                <c:pt idx="1771">
                  <c:v>3.9439999999999996E-3</c:v>
                </c:pt>
                <c:pt idx="1772">
                  <c:v>3.9430000000000003E-3</c:v>
                </c:pt>
                <c:pt idx="1773">
                  <c:v>3.9420000000000002E-3</c:v>
                </c:pt>
                <c:pt idx="1774">
                  <c:v>3.9410000000000001E-3</c:v>
                </c:pt>
                <c:pt idx="1775">
                  <c:v>3.9399999999999999E-3</c:v>
                </c:pt>
                <c:pt idx="1776">
                  <c:v>3.9389999999999998E-3</c:v>
                </c:pt>
                <c:pt idx="1777">
                  <c:v>3.9379999999999997E-3</c:v>
                </c:pt>
                <c:pt idx="1778">
                  <c:v>3.9360000000000003E-3</c:v>
                </c:pt>
                <c:pt idx="1779">
                  <c:v>3.9350000000000001E-3</c:v>
                </c:pt>
                <c:pt idx="1780">
                  <c:v>3.934E-3</c:v>
                </c:pt>
                <c:pt idx="1781">
                  <c:v>3.9329999999999999E-3</c:v>
                </c:pt>
                <c:pt idx="1782">
                  <c:v>3.9319999999999997E-3</c:v>
                </c:pt>
                <c:pt idx="1783">
                  <c:v>3.9309999999999996E-3</c:v>
                </c:pt>
                <c:pt idx="1784">
                  <c:v>3.9300000000000003E-3</c:v>
                </c:pt>
                <c:pt idx="1785">
                  <c:v>3.9290000000000002E-3</c:v>
                </c:pt>
                <c:pt idx="1786">
                  <c:v>3.9269999999999999E-3</c:v>
                </c:pt>
                <c:pt idx="1787">
                  <c:v>3.9259999999999998E-3</c:v>
                </c:pt>
                <c:pt idx="1788">
                  <c:v>3.9249999999999997E-3</c:v>
                </c:pt>
                <c:pt idx="1789">
                  <c:v>3.9240000000000004E-3</c:v>
                </c:pt>
                <c:pt idx="1790">
                  <c:v>3.9230000000000003E-3</c:v>
                </c:pt>
                <c:pt idx="1791">
                  <c:v>3.9220000000000001E-3</c:v>
                </c:pt>
                <c:pt idx="1792">
                  <c:v>3.921E-3</c:v>
                </c:pt>
                <c:pt idx="1793">
                  <c:v>3.9199999999999999E-3</c:v>
                </c:pt>
                <c:pt idx="1794">
                  <c:v>3.9189999999999997E-3</c:v>
                </c:pt>
                <c:pt idx="1795">
                  <c:v>3.9170000000000003E-3</c:v>
                </c:pt>
                <c:pt idx="1796">
                  <c:v>3.9160000000000002E-3</c:v>
                </c:pt>
                <c:pt idx="1797">
                  <c:v>3.9150000000000001E-3</c:v>
                </c:pt>
                <c:pt idx="1798">
                  <c:v>3.9139999999999999E-3</c:v>
                </c:pt>
                <c:pt idx="1799">
                  <c:v>3.9129999999999998E-3</c:v>
                </c:pt>
                <c:pt idx="1800">
                  <c:v>3.9119999999999997E-3</c:v>
                </c:pt>
                <c:pt idx="1801">
                  <c:v>3.9110000000000004E-3</c:v>
                </c:pt>
                <c:pt idx="1802">
                  <c:v>3.9100000000000003E-3</c:v>
                </c:pt>
                <c:pt idx="1803">
                  <c:v>3.908E-3</c:v>
                </c:pt>
                <c:pt idx="1804">
                  <c:v>3.9069999999999999E-3</c:v>
                </c:pt>
                <c:pt idx="1805">
                  <c:v>3.9060000000000002E-3</c:v>
                </c:pt>
                <c:pt idx="1806">
                  <c:v>3.9050000000000001E-3</c:v>
                </c:pt>
                <c:pt idx="1807">
                  <c:v>3.9039999999999999E-3</c:v>
                </c:pt>
                <c:pt idx="1808">
                  <c:v>3.9029999999999998E-3</c:v>
                </c:pt>
                <c:pt idx="1809">
                  <c:v>3.9020000000000001E-3</c:v>
                </c:pt>
                <c:pt idx="1810">
                  <c:v>3.901E-3</c:v>
                </c:pt>
                <c:pt idx="1811">
                  <c:v>3.8999999999999998E-3</c:v>
                </c:pt>
                <c:pt idx="1812">
                  <c:v>3.898E-3</c:v>
                </c:pt>
                <c:pt idx="1813">
                  <c:v>3.8969999999999999E-3</c:v>
                </c:pt>
                <c:pt idx="1814">
                  <c:v>3.8960000000000002E-3</c:v>
                </c:pt>
                <c:pt idx="1815">
                  <c:v>3.895E-3</c:v>
                </c:pt>
                <c:pt idx="1816">
                  <c:v>3.8939999999999999E-3</c:v>
                </c:pt>
                <c:pt idx="1817">
                  <c:v>3.8930000000000002E-3</c:v>
                </c:pt>
                <c:pt idx="1818">
                  <c:v>3.8920000000000001E-3</c:v>
                </c:pt>
                <c:pt idx="1819">
                  <c:v>3.8909999999999999E-3</c:v>
                </c:pt>
                <c:pt idx="1820">
                  <c:v>3.8899999999999998E-3</c:v>
                </c:pt>
                <c:pt idx="1821">
                  <c:v>3.888E-3</c:v>
                </c:pt>
                <c:pt idx="1822">
                  <c:v>3.8869999999999998E-3</c:v>
                </c:pt>
                <c:pt idx="1823">
                  <c:v>3.8860000000000001E-3</c:v>
                </c:pt>
                <c:pt idx="1824">
                  <c:v>3.885E-3</c:v>
                </c:pt>
                <c:pt idx="1825">
                  <c:v>3.8839999999999999E-3</c:v>
                </c:pt>
                <c:pt idx="1826">
                  <c:v>3.8830000000000002E-3</c:v>
                </c:pt>
                <c:pt idx="1827">
                  <c:v>3.882E-3</c:v>
                </c:pt>
                <c:pt idx="1828">
                  <c:v>3.8809999999999999E-3</c:v>
                </c:pt>
                <c:pt idx="1829">
                  <c:v>3.8800000000000002E-3</c:v>
                </c:pt>
                <c:pt idx="1830">
                  <c:v>3.8779999999999999E-3</c:v>
                </c:pt>
                <c:pt idx="1831">
                  <c:v>3.8769999999999998E-3</c:v>
                </c:pt>
                <c:pt idx="1832">
                  <c:v>3.8760000000000001E-3</c:v>
                </c:pt>
                <c:pt idx="1833">
                  <c:v>3.875E-3</c:v>
                </c:pt>
                <c:pt idx="1834">
                  <c:v>3.8739999999999998E-3</c:v>
                </c:pt>
                <c:pt idx="1835">
                  <c:v>3.8730000000000001E-3</c:v>
                </c:pt>
                <c:pt idx="1836">
                  <c:v>3.872E-3</c:v>
                </c:pt>
                <c:pt idx="1837">
                  <c:v>3.8709999999999999E-3</c:v>
                </c:pt>
                <c:pt idx="1838">
                  <c:v>3.8700000000000002E-3</c:v>
                </c:pt>
                <c:pt idx="1839">
                  <c:v>3.869E-3</c:v>
                </c:pt>
                <c:pt idx="1840">
                  <c:v>3.8670000000000002E-3</c:v>
                </c:pt>
                <c:pt idx="1841">
                  <c:v>3.8660000000000001E-3</c:v>
                </c:pt>
                <c:pt idx="1842">
                  <c:v>3.8649999999999999E-3</c:v>
                </c:pt>
                <c:pt idx="1843">
                  <c:v>3.8639999999999998E-3</c:v>
                </c:pt>
                <c:pt idx="1844">
                  <c:v>3.8630000000000001E-3</c:v>
                </c:pt>
                <c:pt idx="1845">
                  <c:v>3.862E-3</c:v>
                </c:pt>
                <c:pt idx="1846">
                  <c:v>3.8609999999999998E-3</c:v>
                </c:pt>
                <c:pt idx="1847">
                  <c:v>3.8600000000000001E-3</c:v>
                </c:pt>
                <c:pt idx="1848">
                  <c:v>3.859E-3</c:v>
                </c:pt>
                <c:pt idx="1849">
                  <c:v>3.8570000000000002E-3</c:v>
                </c:pt>
                <c:pt idx="1850">
                  <c:v>3.8560000000000001E-3</c:v>
                </c:pt>
                <c:pt idx="1851">
                  <c:v>3.8549999999999999E-3</c:v>
                </c:pt>
                <c:pt idx="1852">
                  <c:v>3.8539999999999998E-3</c:v>
                </c:pt>
                <c:pt idx="1853">
                  <c:v>3.8530000000000001E-3</c:v>
                </c:pt>
                <c:pt idx="1854">
                  <c:v>3.852E-3</c:v>
                </c:pt>
                <c:pt idx="1855">
                  <c:v>3.8509999999999998E-3</c:v>
                </c:pt>
                <c:pt idx="1856">
                  <c:v>3.8500000000000001E-3</c:v>
                </c:pt>
                <c:pt idx="1857">
                  <c:v>3.849E-3</c:v>
                </c:pt>
                <c:pt idx="1858">
                  <c:v>3.8479999999999999E-3</c:v>
                </c:pt>
                <c:pt idx="1859">
                  <c:v>3.846E-3</c:v>
                </c:pt>
                <c:pt idx="1860">
                  <c:v>3.8449999999999999E-3</c:v>
                </c:pt>
                <c:pt idx="1861">
                  <c:v>3.8440000000000002E-3</c:v>
                </c:pt>
                <c:pt idx="1862">
                  <c:v>3.8430000000000001E-3</c:v>
                </c:pt>
                <c:pt idx="1863">
                  <c:v>3.8419999999999999E-3</c:v>
                </c:pt>
                <c:pt idx="1864">
                  <c:v>3.8409999999999998E-3</c:v>
                </c:pt>
                <c:pt idx="1865">
                  <c:v>3.8400000000000001E-3</c:v>
                </c:pt>
                <c:pt idx="1866">
                  <c:v>3.839E-3</c:v>
                </c:pt>
                <c:pt idx="1867">
                  <c:v>3.8379999999999998E-3</c:v>
                </c:pt>
                <c:pt idx="1868">
                  <c:v>3.8370000000000001E-3</c:v>
                </c:pt>
                <c:pt idx="1869">
                  <c:v>3.8349999999999999E-3</c:v>
                </c:pt>
                <c:pt idx="1870">
                  <c:v>3.8340000000000002E-3</c:v>
                </c:pt>
                <c:pt idx="1871">
                  <c:v>3.833E-3</c:v>
                </c:pt>
                <c:pt idx="1872">
                  <c:v>3.8319999999999999E-3</c:v>
                </c:pt>
                <c:pt idx="1873">
                  <c:v>3.8310000000000002E-3</c:v>
                </c:pt>
                <c:pt idx="1874">
                  <c:v>3.8300000000000001E-3</c:v>
                </c:pt>
                <c:pt idx="1875">
                  <c:v>3.8289999999999999E-3</c:v>
                </c:pt>
                <c:pt idx="1876">
                  <c:v>3.8279999999999998E-3</c:v>
                </c:pt>
                <c:pt idx="1877">
                  <c:v>3.8270000000000001E-3</c:v>
                </c:pt>
                <c:pt idx="1878">
                  <c:v>3.826E-3</c:v>
                </c:pt>
                <c:pt idx="1879">
                  <c:v>3.8249999999999998E-3</c:v>
                </c:pt>
                <c:pt idx="1880">
                  <c:v>3.823E-3</c:v>
                </c:pt>
                <c:pt idx="1881">
                  <c:v>3.8219999999999999E-3</c:v>
                </c:pt>
                <c:pt idx="1882">
                  <c:v>3.8210000000000002E-3</c:v>
                </c:pt>
                <c:pt idx="1883">
                  <c:v>3.82E-3</c:v>
                </c:pt>
                <c:pt idx="1884">
                  <c:v>3.8189999999999999E-3</c:v>
                </c:pt>
                <c:pt idx="1885">
                  <c:v>3.8180000000000002E-3</c:v>
                </c:pt>
                <c:pt idx="1886">
                  <c:v>3.8170000000000001E-3</c:v>
                </c:pt>
                <c:pt idx="1887">
                  <c:v>3.8159999999999999E-3</c:v>
                </c:pt>
                <c:pt idx="1888">
                  <c:v>3.8149999999999998E-3</c:v>
                </c:pt>
                <c:pt idx="1889">
                  <c:v>3.8140000000000001E-3</c:v>
                </c:pt>
                <c:pt idx="1890">
                  <c:v>3.8119999999999999E-3</c:v>
                </c:pt>
                <c:pt idx="1891">
                  <c:v>3.8110000000000002E-3</c:v>
                </c:pt>
                <c:pt idx="1892">
                  <c:v>3.81E-3</c:v>
                </c:pt>
                <c:pt idx="1893">
                  <c:v>3.8089999999999999E-3</c:v>
                </c:pt>
                <c:pt idx="1894">
                  <c:v>3.8080000000000002E-3</c:v>
                </c:pt>
                <c:pt idx="1895">
                  <c:v>3.8070000000000001E-3</c:v>
                </c:pt>
                <c:pt idx="1896">
                  <c:v>3.8059999999999999E-3</c:v>
                </c:pt>
                <c:pt idx="1897">
                  <c:v>3.8049999999999998E-3</c:v>
                </c:pt>
                <c:pt idx="1898">
                  <c:v>3.8040000000000001E-3</c:v>
                </c:pt>
                <c:pt idx="1899">
                  <c:v>3.803E-3</c:v>
                </c:pt>
                <c:pt idx="1900">
                  <c:v>3.8019999999999998E-3</c:v>
                </c:pt>
                <c:pt idx="1901">
                  <c:v>3.8010000000000001E-3</c:v>
                </c:pt>
                <c:pt idx="1902">
                  <c:v>3.7989999999999999E-3</c:v>
                </c:pt>
                <c:pt idx="1903">
                  <c:v>3.7980000000000002E-3</c:v>
                </c:pt>
                <c:pt idx="1904">
                  <c:v>3.797E-3</c:v>
                </c:pt>
                <c:pt idx="1905">
                  <c:v>3.7959999999999999E-3</c:v>
                </c:pt>
                <c:pt idx="1906">
                  <c:v>3.7950000000000002E-3</c:v>
                </c:pt>
                <c:pt idx="1907">
                  <c:v>3.7940000000000001E-3</c:v>
                </c:pt>
                <c:pt idx="1908">
                  <c:v>3.7929999999999999E-3</c:v>
                </c:pt>
                <c:pt idx="1909">
                  <c:v>3.7919999999999998E-3</c:v>
                </c:pt>
                <c:pt idx="1910">
                  <c:v>3.7910000000000001E-3</c:v>
                </c:pt>
                <c:pt idx="1911">
                  <c:v>3.79E-3</c:v>
                </c:pt>
                <c:pt idx="1912">
                  <c:v>3.7889999999999998E-3</c:v>
                </c:pt>
                <c:pt idx="1913">
                  <c:v>3.787E-3</c:v>
                </c:pt>
                <c:pt idx="1914">
                  <c:v>3.7859999999999999E-3</c:v>
                </c:pt>
                <c:pt idx="1915">
                  <c:v>3.7850000000000002E-3</c:v>
                </c:pt>
                <c:pt idx="1916">
                  <c:v>3.784E-3</c:v>
                </c:pt>
                <c:pt idx="1917">
                  <c:v>3.7829999999999999E-3</c:v>
                </c:pt>
                <c:pt idx="1918">
                  <c:v>3.7820000000000002E-3</c:v>
                </c:pt>
                <c:pt idx="1919">
                  <c:v>3.7810000000000001E-3</c:v>
                </c:pt>
                <c:pt idx="1920">
                  <c:v>3.7799999999999999E-3</c:v>
                </c:pt>
                <c:pt idx="1921">
                  <c:v>3.7789999999999998E-3</c:v>
                </c:pt>
                <c:pt idx="1922">
                  <c:v>3.7780000000000001E-3</c:v>
                </c:pt>
                <c:pt idx="1923">
                  <c:v>3.777E-3</c:v>
                </c:pt>
                <c:pt idx="1924">
                  <c:v>3.7759999999999998E-3</c:v>
                </c:pt>
                <c:pt idx="1925">
                  <c:v>3.774E-3</c:v>
                </c:pt>
                <c:pt idx="1926">
                  <c:v>3.7729999999999999E-3</c:v>
                </c:pt>
                <c:pt idx="1927">
                  <c:v>3.7720000000000002E-3</c:v>
                </c:pt>
                <c:pt idx="1928">
                  <c:v>3.771E-3</c:v>
                </c:pt>
                <c:pt idx="1929">
                  <c:v>3.7699999999999999E-3</c:v>
                </c:pt>
                <c:pt idx="1930">
                  <c:v>3.7690000000000002E-3</c:v>
                </c:pt>
                <c:pt idx="1931">
                  <c:v>3.7680000000000001E-3</c:v>
                </c:pt>
                <c:pt idx="1932">
                  <c:v>3.7669999999999999E-3</c:v>
                </c:pt>
                <c:pt idx="1933">
                  <c:v>3.7659999999999998E-3</c:v>
                </c:pt>
                <c:pt idx="1934">
                  <c:v>3.7650000000000001E-3</c:v>
                </c:pt>
                <c:pt idx="1935">
                  <c:v>3.764E-3</c:v>
                </c:pt>
                <c:pt idx="1936">
                  <c:v>3.7629999999999999E-3</c:v>
                </c:pt>
                <c:pt idx="1937">
                  <c:v>3.7620000000000002E-3</c:v>
                </c:pt>
                <c:pt idx="1938">
                  <c:v>3.7599999999999999E-3</c:v>
                </c:pt>
                <c:pt idx="1939">
                  <c:v>3.7590000000000002E-3</c:v>
                </c:pt>
                <c:pt idx="1940">
                  <c:v>3.7580000000000001E-3</c:v>
                </c:pt>
                <c:pt idx="1941">
                  <c:v>3.7569999999999999E-3</c:v>
                </c:pt>
                <c:pt idx="1942">
                  <c:v>3.7559999999999998E-3</c:v>
                </c:pt>
                <c:pt idx="1943">
                  <c:v>3.7550000000000001E-3</c:v>
                </c:pt>
                <c:pt idx="1944">
                  <c:v>3.754E-3</c:v>
                </c:pt>
                <c:pt idx="1945">
                  <c:v>3.7529999999999998E-3</c:v>
                </c:pt>
                <c:pt idx="1946">
                  <c:v>3.7520000000000001E-3</c:v>
                </c:pt>
                <c:pt idx="1947">
                  <c:v>3.751E-3</c:v>
                </c:pt>
                <c:pt idx="1948">
                  <c:v>3.7499999999999999E-3</c:v>
                </c:pt>
                <c:pt idx="1949">
                  <c:v>3.7490000000000002E-3</c:v>
                </c:pt>
                <c:pt idx="1950">
                  <c:v>3.748E-3</c:v>
                </c:pt>
                <c:pt idx="1951">
                  <c:v>3.7460000000000002E-3</c:v>
                </c:pt>
                <c:pt idx="1952">
                  <c:v>3.7450000000000001E-3</c:v>
                </c:pt>
                <c:pt idx="1953">
                  <c:v>3.7439999999999999E-3</c:v>
                </c:pt>
                <c:pt idx="1954">
                  <c:v>3.7429999999999998E-3</c:v>
                </c:pt>
                <c:pt idx="1955">
                  <c:v>3.7420000000000001E-3</c:v>
                </c:pt>
                <c:pt idx="1956">
                  <c:v>3.741E-3</c:v>
                </c:pt>
                <c:pt idx="1957">
                  <c:v>3.7399999999999998E-3</c:v>
                </c:pt>
                <c:pt idx="1958">
                  <c:v>3.7390000000000001E-3</c:v>
                </c:pt>
                <c:pt idx="1959">
                  <c:v>3.738E-3</c:v>
                </c:pt>
                <c:pt idx="1960">
                  <c:v>3.7369999999999999E-3</c:v>
                </c:pt>
                <c:pt idx="1961">
                  <c:v>3.7360000000000002E-3</c:v>
                </c:pt>
                <c:pt idx="1962">
                  <c:v>3.735E-3</c:v>
                </c:pt>
                <c:pt idx="1963">
                  <c:v>3.7339999999999999E-3</c:v>
                </c:pt>
                <c:pt idx="1964">
                  <c:v>3.7330000000000002E-3</c:v>
                </c:pt>
                <c:pt idx="1965">
                  <c:v>3.7309999999999999E-3</c:v>
                </c:pt>
                <c:pt idx="1966">
                  <c:v>3.7299999999999998E-3</c:v>
                </c:pt>
                <c:pt idx="1967">
                  <c:v>3.7290000000000001E-3</c:v>
                </c:pt>
                <c:pt idx="1968">
                  <c:v>3.728E-3</c:v>
                </c:pt>
                <c:pt idx="1969">
                  <c:v>3.7269999999999998E-3</c:v>
                </c:pt>
                <c:pt idx="1970">
                  <c:v>3.7260000000000001E-3</c:v>
                </c:pt>
                <c:pt idx="1971">
                  <c:v>3.725E-3</c:v>
                </c:pt>
                <c:pt idx="1972">
                  <c:v>3.7239999999999999E-3</c:v>
                </c:pt>
                <c:pt idx="1973">
                  <c:v>3.7230000000000002E-3</c:v>
                </c:pt>
                <c:pt idx="1974">
                  <c:v>3.722E-3</c:v>
                </c:pt>
                <c:pt idx="1975">
                  <c:v>3.7209999999999999E-3</c:v>
                </c:pt>
                <c:pt idx="1976">
                  <c:v>3.7200000000000002E-3</c:v>
                </c:pt>
                <c:pt idx="1977">
                  <c:v>3.7190000000000001E-3</c:v>
                </c:pt>
                <c:pt idx="1978">
                  <c:v>3.718E-3</c:v>
                </c:pt>
                <c:pt idx="1979">
                  <c:v>3.7169999999999998E-3</c:v>
                </c:pt>
                <c:pt idx="1980">
                  <c:v>3.715E-3</c:v>
                </c:pt>
                <c:pt idx="1981">
                  <c:v>3.7139999999999999E-3</c:v>
                </c:pt>
                <c:pt idx="1982">
                  <c:v>3.7130000000000002E-3</c:v>
                </c:pt>
                <c:pt idx="1983">
                  <c:v>3.712E-3</c:v>
                </c:pt>
                <c:pt idx="1984">
                  <c:v>3.7109999999999999E-3</c:v>
                </c:pt>
                <c:pt idx="1985">
                  <c:v>3.7100000000000002E-3</c:v>
                </c:pt>
                <c:pt idx="1986">
                  <c:v>3.7090000000000001E-3</c:v>
                </c:pt>
                <c:pt idx="1987">
                  <c:v>3.7079999999999999E-3</c:v>
                </c:pt>
                <c:pt idx="1988">
                  <c:v>3.7069999999999998E-3</c:v>
                </c:pt>
                <c:pt idx="1989">
                  <c:v>3.7060000000000001E-3</c:v>
                </c:pt>
                <c:pt idx="1990">
                  <c:v>3.705E-3</c:v>
                </c:pt>
                <c:pt idx="1991">
                  <c:v>3.7039999999999998E-3</c:v>
                </c:pt>
                <c:pt idx="1992">
                  <c:v>3.7030000000000001E-3</c:v>
                </c:pt>
                <c:pt idx="1993">
                  <c:v>3.702E-3</c:v>
                </c:pt>
                <c:pt idx="1994">
                  <c:v>3.7009999999999999E-3</c:v>
                </c:pt>
                <c:pt idx="1995">
                  <c:v>3.7000000000000002E-3</c:v>
                </c:pt>
                <c:pt idx="1996">
                  <c:v>3.699E-3</c:v>
                </c:pt>
                <c:pt idx="1997">
                  <c:v>3.6970000000000002E-3</c:v>
                </c:pt>
                <c:pt idx="1998">
                  <c:v>3.6960000000000001E-3</c:v>
                </c:pt>
                <c:pt idx="1999">
                  <c:v>3.6949999999999999E-3</c:v>
                </c:pt>
              </c:numCache>
            </c:numRef>
          </c:yVal>
          <c:smooth val="0"/>
          <c:extLst>
            <c:ext xmlns:c16="http://schemas.microsoft.com/office/drawing/2014/chart" uri="{C3380CC4-5D6E-409C-BE32-E72D297353CC}">
              <c16:uniqueId val="{00000000-C044-44FC-8D6B-8F01E69DBD4F}"/>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511593308900904"/>
          <c:y val="6.2908356128875673E-2"/>
          <c:w val="0.66041389987541876"/>
          <c:h val="0.84288538468201546"/>
        </c:manualLayout>
      </c:layout>
      <c:scatterChart>
        <c:scatterStyle val="lineMarker"/>
        <c:varyColors val="0"/>
        <c:ser>
          <c:idx val="8"/>
          <c:order val="0"/>
          <c:tx>
            <c:v>Percolation Threshold</c:v>
          </c:tx>
          <c:spPr>
            <a:ln>
              <a:solidFill>
                <a:schemeClr val="bg1">
                  <a:lumMod val="65000"/>
                </a:schemeClr>
              </a:solidFill>
              <a:prstDash val="dash"/>
            </a:ln>
          </c:spPr>
          <c:marker>
            <c:symbol val="none"/>
          </c:marker>
          <c:xVal>
            <c:numRef>
              <c:f>'Front End'!$AD$2:$AD$3</c:f>
              <c:numCache>
                <c:formatCode>General</c:formatCode>
                <c:ptCount val="2"/>
                <c:pt idx="0">
                  <c:v>0</c:v>
                </c:pt>
                <c:pt idx="1">
                  <c:v>2.776388888888889</c:v>
                </c:pt>
              </c:numCache>
            </c:numRef>
          </c:xVal>
          <c:yVal>
            <c:numRef>
              <c:f>'Front End'!$AG$2:$AG$3</c:f>
              <c:numCache>
                <c:formatCode>General</c:formatCode>
                <c:ptCount val="2"/>
                <c:pt idx="0">
                  <c:v>46.731000000000002</c:v>
                </c:pt>
                <c:pt idx="1">
                  <c:v>46.731000000000002</c:v>
                </c:pt>
              </c:numCache>
            </c:numRef>
          </c:yVal>
          <c:smooth val="0"/>
          <c:extLst>
            <c:ext xmlns:c16="http://schemas.microsoft.com/office/drawing/2014/chart" uri="{C3380CC4-5D6E-409C-BE32-E72D297353CC}">
              <c16:uniqueId val="{00000008-FADE-4EA9-8AF3-C6DB990CE769}"/>
            </c:ext>
          </c:extLst>
        </c:ser>
        <c:ser>
          <c:idx val="0"/>
          <c:order val="1"/>
          <c:tx>
            <c:v>Infiltration Threshold</c:v>
          </c:tx>
          <c:spPr>
            <a:ln>
              <a:solidFill>
                <a:schemeClr val="accent4">
                  <a:lumMod val="40000"/>
                  <a:lumOff val="60000"/>
                </a:schemeClr>
              </a:solidFill>
              <a:prstDash val="dash"/>
            </a:ln>
          </c:spPr>
          <c:marker>
            <c:symbol val="none"/>
          </c:marker>
          <c:xVal>
            <c:numRef>
              <c:f>'Front End'!$AD$2:$AD$3</c:f>
              <c:numCache>
                <c:formatCode>General</c:formatCode>
                <c:ptCount val="2"/>
                <c:pt idx="0">
                  <c:v>0</c:v>
                </c:pt>
                <c:pt idx="1">
                  <c:v>2.776388888888889</c:v>
                </c:pt>
              </c:numCache>
            </c:numRef>
          </c:xVal>
          <c:yVal>
            <c:numRef>
              <c:f>'Front End'!$AJ$2:$AJ$3</c:f>
              <c:numCache>
                <c:formatCode>General</c:formatCode>
                <c:ptCount val="2"/>
                <c:pt idx="0">
                  <c:v>45.02</c:v>
                </c:pt>
                <c:pt idx="1">
                  <c:v>45.02</c:v>
                </c:pt>
              </c:numCache>
            </c:numRef>
          </c:yVal>
          <c:smooth val="0"/>
          <c:extLst>
            <c:ext xmlns:c16="http://schemas.microsoft.com/office/drawing/2014/chart" uri="{C3380CC4-5D6E-409C-BE32-E72D297353CC}">
              <c16:uniqueId val="{00000002-FADE-4EA9-8AF3-C6DB990CE769}"/>
            </c:ext>
          </c:extLst>
        </c:ser>
        <c:ser>
          <c:idx val="3"/>
          <c:order val="2"/>
          <c:tx>
            <c:v>Baseflow Threshold</c:v>
          </c:tx>
          <c:spPr>
            <a:ln>
              <a:solidFill>
                <a:srgbClr val="F1B5B5"/>
              </a:solidFill>
              <a:prstDash val="dash"/>
            </a:ln>
          </c:spPr>
          <c:marker>
            <c:symbol val="none"/>
          </c:marker>
          <c:xVal>
            <c:numRef>
              <c:f>'Front End'!$AD$2:$AD$3</c:f>
              <c:numCache>
                <c:formatCode>General</c:formatCode>
                <c:ptCount val="2"/>
                <c:pt idx="0">
                  <c:v>0</c:v>
                </c:pt>
                <c:pt idx="1">
                  <c:v>2.776388888888889</c:v>
                </c:pt>
              </c:numCache>
            </c:numRef>
          </c:xVal>
          <c:yVal>
            <c:numRef>
              <c:f>'Front End'!$AI$2:$AI$3</c:f>
              <c:numCache>
                <c:formatCode>General</c:formatCode>
                <c:ptCount val="2"/>
                <c:pt idx="0">
                  <c:v>45</c:v>
                </c:pt>
                <c:pt idx="1">
                  <c:v>45</c:v>
                </c:pt>
              </c:numCache>
            </c:numRef>
          </c:yVal>
          <c:smooth val="0"/>
          <c:extLst>
            <c:ext xmlns:c16="http://schemas.microsoft.com/office/drawing/2014/chart" uri="{C3380CC4-5D6E-409C-BE32-E72D297353CC}">
              <c16:uniqueId val="{00000003-FADE-4EA9-8AF3-C6DB990CE769}"/>
            </c:ext>
          </c:extLst>
        </c:ser>
        <c:ser>
          <c:idx val="1"/>
          <c:order val="3"/>
          <c:tx>
            <c:strRef>
              <c:f>Calcs!$R$1</c:f>
              <c:strCache>
                <c:ptCount val="1"/>
                <c:pt idx="0">
                  <c:v>Ground Store Level</c:v>
                </c:pt>
              </c:strCache>
            </c:strRef>
          </c:tx>
          <c:spPr>
            <a:ln w="19050" cap="rnd">
              <a:solidFill>
                <a:schemeClr val="accent4">
                  <a:lumMod val="60000"/>
                  <a:lumOff val="40000"/>
                </a:schemeClr>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Calcs!$R$2:$R$2001</c:f>
              <c:numCache>
                <c:formatCode>0.00</c:formatCode>
                <c:ptCount val="2000"/>
                <c:pt idx="0">
                  <c:v>45</c:v>
                </c:pt>
                <c:pt idx="1">
                  <c:v>45.000000000124999</c:v>
                </c:pt>
                <c:pt idx="2">
                  <c:v>45.000000000949655</c:v>
                </c:pt>
                <c:pt idx="3">
                  <c:v>45.000000003791691</c:v>
                </c:pt>
                <c:pt idx="4">
                  <c:v>45.0000000107541</c:v>
                </c:pt>
                <c:pt idx="5">
                  <c:v>45.00000002461897</c:v>
                </c:pt>
                <c:pt idx="6">
                  <c:v>45.000000048745846</c:v>
                </c:pt>
                <c:pt idx="7">
                  <c:v>45.000000086942734</c:v>
                </c:pt>
                <c:pt idx="8">
                  <c:v>45.00000014343658</c:v>
                </c:pt>
                <c:pt idx="9">
                  <c:v>45.00000022285468</c:v>
                </c:pt>
                <c:pt idx="10">
                  <c:v>45.000000330084454</c:v>
                </c:pt>
                <c:pt idx="11">
                  <c:v>45.000000470269242</c:v>
                </c:pt>
                <c:pt idx="12">
                  <c:v>45.000000648814122</c:v>
                </c:pt>
                <c:pt idx="13">
                  <c:v>45.000000871266664</c:v>
                </c:pt>
                <c:pt idx="14">
                  <c:v>45.000001143288834</c:v>
                </c:pt>
                <c:pt idx="15">
                  <c:v>45.000001470722481</c:v>
                </c:pt>
                <c:pt idx="16">
                  <c:v>45.000001859527252</c:v>
                </c:pt>
                <c:pt idx="17">
                  <c:v>45.000002315676575</c:v>
                </c:pt>
                <c:pt idx="18">
                  <c:v>45.000002845231862</c:v>
                </c:pt>
                <c:pt idx="19">
                  <c:v>45.000003454377108</c:v>
                </c:pt>
                <c:pt idx="20">
                  <c:v>45.00000414932093</c:v>
                </c:pt>
                <c:pt idx="21">
                  <c:v>45.000004936286345</c:v>
                </c:pt>
                <c:pt idx="22">
                  <c:v>45.000005820949731</c:v>
                </c:pt>
                <c:pt idx="23">
                  <c:v>45.000006809636112</c:v>
                </c:pt>
                <c:pt idx="24">
                  <c:v>45.00000790927043</c:v>
                </c:pt>
                <c:pt idx="25">
                  <c:v>45.000009126132476</c:v>
                </c:pt>
                <c:pt idx="26">
                  <c:v>45.000010466543387</c:v>
                </c:pt>
                <c:pt idx="27">
                  <c:v>45.000011936865896</c:v>
                </c:pt>
                <c:pt idx="28">
                  <c:v>45.00001354341525</c:v>
                </c:pt>
                <c:pt idx="29">
                  <c:v>45.000015291942951</c:v>
                </c:pt>
                <c:pt idx="30">
                  <c:v>45.000017188837518</c:v>
                </c:pt>
                <c:pt idx="31">
                  <c:v>45.0000192410361</c:v>
                </c:pt>
                <c:pt idx="32">
                  <c:v>45.000021454867095</c:v>
                </c:pt>
                <c:pt idx="33">
                  <c:v>45.000023836654371</c:v>
                </c:pt>
                <c:pt idx="34">
                  <c:v>45.000026392076492</c:v>
                </c:pt>
                <c:pt idx="35">
                  <c:v>45.000029127370183</c:v>
                </c:pt>
                <c:pt idx="36">
                  <c:v>45.000032049378056</c:v>
                </c:pt>
                <c:pt idx="37">
                  <c:v>45.000035163751093</c:v>
                </c:pt>
                <c:pt idx="38">
                  <c:v>45.00003847670601</c:v>
                </c:pt>
                <c:pt idx="39">
                  <c:v>45.000041995068713</c:v>
                </c:pt>
                <c:pt idx="40">
                  <c:v>45.000045724476024</c:v>
                </c:pt>
                <c:pt idx="41">
                  <c:v>45.00004967109097</c:v>
                </c:pt>
                <c:pt idx="42">
                  <c:v>45.000053841007151</c:v>
                </c:pt>
                <c:pt idx="43">
                  <c:v>45.000058240342007</c:v>
                </c:pt>
                <c:pt idx="44">
                  <c:v>45.000062875239983</c:v>
                </c:pt>
                <c:pt idx="45">
                  <c:v>45.000067751785679</c:v>
                </c:pt>
                <c:pt idx="46">
                  <c:v>45.000072876006115</c:v>
                </c:pt>
                <c:pt idx="47">
                  <c:v>45.000078253920577</c:v>
                </c:pt>
                <c:pt idx="48">
                  <c:v>45.000083891503444</c:v>
                </c:pt>
                <c:pt idx="49">
                  <c:v>45.000089794087884</c:v>
                </c:pt>
                <c:pt idx="50">
                  <c:v>45.000095968213486</c:v>
                </c:pt>
                <c:pt idx="51">
                  <c:v>45.000102419828671</c:v>
                </c:pt>
                <c:pt idx="52">
                  <c:v>45.000109154247966</c:v>
                </c:pt>
                <c:pt idx="53">
                  <c:v>45.000116177312087</c:v>
                </c:pt>
                <c:pt idx="54">
                  <c:v>45.000123495437087</c:v>
                </c:pt>
                <c:pt idx="55">
                  <c:v>45.000131114421173</c:v>
                </c:pt>
                <c:pt idx="56">
                  <c:v>45.000139039406015</c:v>
                </c:pt>
                <c:pt idx="57">
                  <c:v>45.000147276081904</c:v>
                </c:pt>
                <c:pt idx="58">
                  <c:v>45.000155830095245</c:v>
                </c:pt>
                <c:pt idx="59">
                  <c:v>45.000164707096829</c:v>
                </c:pt>
                <c:pt idx="60">
                  <c:v>45.0001739127446</c:v>
                </c:pt>
                <c:pt idx="61">
                  <c:v>45.000183452619503</c:v>
                </c:pt>
                <c:pt idx="62">
                  <c:v>45.000193332230332</c:v>
                </c:pt>
                <c:pt idx="63">
                  <c:v>45.00020355706576</c:v>
                </c:pt>
                <c:pt idx="64">
                  <c:v>45.00021413200075</c:v>
                </c:pt>
                <c:pt idx="65">
                  <c:v>45.000225062498913</c:v>
                </c:pt>
                <c:pt idx="66">
                  <c:v>45.000236354572543</c:v>
                </c:pt>
                <c:pt idx="67">
                  <c:v>45.00024801354536</c:v>
                </c:pt>
                <c:pt idx="68">
                  <c:v>45.00026004410384</c:v>
                </c:pt>
                <c:pt idx="69">
                  <c:v>45.000272451547644</c:v>
                </c:pt>
                <c:pt idx="70">
                  <c:v>45.00028524110796</c:v>
                </c:pt>
                <c:pt idx="71">
                  <c:v>45.000298417909654</c:v>
                </c:pt>
                <c:pt idx="72">
                  <c:v>45.000311987066766</c:v>
                </c:pt>
                <c:pt idx="73">
                  <c:v>45.00032595369062</c:v>
                </c:pt>
                <c:pt idx="74">
                  <c:v>45.000340322849141</c:v>
                </c:pt>
                <c:pt idx="75">
                  <c:v>45.000355099569987</c:v>
                </c:pt>
                <c:pt idx="76">
                  <c:v>45.00037028884644</c:v>
                </c:pt>
                <c:pt idx="77">
                  <c:v>45.000385895000854</c:v>
                </c:pt>
                <c:pt idx="78">
                  <c:v>45.000401922850344</c:v>
                </c:pt>
                <c:pt idx="79">
                  <c:v>45.000418377202344</c:v>
                </c:pt>
                <c:pt idx="80">
                  <c:v>45.000435263462577</c:v>
                </c:pt>
                <c:pt idx="81">
                  <c:v>45.000452586352509</c:v>
                </c:pt>
                <c:pt idx="82">
                  <c:v>45.00047034995702</c:v>
                </c:pt>
                <c:pt idx="83">
                  <c:v>45.000488558932744</c:v>
                </c:pt>
                <c:pt idx="84">
                  <c:v>45.000507217270957</c:v>
                </c:pt>
                <c:pt idx="85">
                  <c:v>45.000526329504034</c:v>
                </c:pt>
                <c:pt idx="86">
                  <c:v>45.000545900714101</c:v>
                </c:pt>
                <c:pt idx="87">
                  <c:v>45.000565935298958</c:v>
                </c:pt>
                <c:pt idx="88">
                  <c:v>45.000586436981379</c:v>
                </c:pt>
                <c:pt idx="89">
                  <c:v>45.000607410103584</c:v>
                </c:pt>
                <c:pt idx="90">
                  <c:v>45.000628859589348</c:v>
                </c:pt>
                <c:pt idx="91">
                  <c:v>45.000650789060671</c:v>
                </c:pt>
                <c:pt idx="92">
                  <c:v>45.00067320268775</c:v>
                </c:pt>
                <c:pt idx="93">
                  <c:v>45.000696104599669</c:v>
                </c:pt>
                <c:pt idx="94">
                  <c:v>45.000719498249154</c:v>
                </c:pt>
                <c:pt idx="95">
                  <c:v>45.000743388220762</c:v>
                </c:pt>
                <c:pt idx="96">
                  <c:v>45.000767778482576</c:v>
                </c:pt>
                <c:pt idx="97">
                  <c:v>45.000792672392066</c:v>
                </c:pt>
                <c:pt idx="98">
                  <c:v>45.000818073814656</c:v>
                </c:pt>
                <c:pt idx="99">
                  <c:v>45.00084398653086</c:v>
                </c:pt>
                <c:pt idx="100">
                  <c:v>45.000870414248531</c:v>
                </c:pt>
                <c:pt idx="101">
                  <c:v>45.000897360613848</c:v>
                </c:pt>
                <c:pt idx="102">
                  <c:v>45.000924829262296</c:v>
                </c:pt>
                <c:pt idx="103">
                  <c:v>45.000952823740342</c:v>
                </c:pt>
                <c:pt idx="104">
                  <c:v>45.000981347512379</c:v>
                </c:pt>
                <c:pt idx="105">
                  <c:v>45.001010403455943</c:v>
                </c:pt>
                <c:pt idx="106">
                  <c:v>45.001039994983145</c:v>
                </c:pt>
                <c:pt idx="107">
                  <c:v>45.001070126002652</c:v>
                </c:pt>
                <c:pt idx="108">
                  <c:v>45.001100799173081</c:v>
                </c:pt>
                <c:pt idx="109">
                  <c:v>45.001132017671992</c:v>
                </c:pt>
                <c:pt idx="110">
                  <c:v>45.001163784604969</c:v>
                </c:pt>
                <c:pt idx="111">
                  <c:v>45.001196102457961</c:v>
                </c:pt>
                <c:pt idx="112">
                  <c:v>45.001228974861924</c:v>
                </c:pt>
                <c:pt idx="113">
                  <c:v>45.001262404798041</c:v>
                </c:pt>
                <c:pt idx="114">
                  <c:v>45.001296394604985</c:v>
                </c:pt>
                <c:pt idx="115">
                  <c:v>45.001330947143664</c:v>
                </c:pt>
                <c:pt idx="116">
                  <c:v>45.001366065205566</c:v>
                </c:pt>
                <c:pt idx="117">
                  <c:v>45.00140175148131</c:v>
                </c:pt>
                <c:pt idx="118">
                  <c:v>45.001438008572499</c:v>
                </c:pt>
                <c:pt idx="119">
                  <c:v>45.001474839046544</c:v>
                </c:pt>
                <c:pt idx="120">
                  <c:v>45.001512244845223</c:v>
                </c:pt>
                <c:pt idx="121">
                  <c:v>45.001550228447179</c:v>
                </c:pt>
                <c:pt idx="122">
                  <c:v>45.001588792832429</c:v>
                </c:pt>
                <c:pt idx="123">
                  <c:v>45.001627939735236</c:v>
                </c:pt>
                <c:pt idx="124">
                  <c:v>45.00166767145415</c:v>
                </c:pt>
                <c:pt idx="125">
                  <c:v>45.001707990215998</c:v>
                </c:pt>
                <c:pt idx="126">
                  <c:v>45.001748897583347</c:v>
                </c:pt>
                <c:pt idx="127">
                  <c:v>45.001790396222283</c:v>
                </c:pt>
                <c:pt idx="128">
                  <c:v>45.001832488113557</c:v>
                </c:pt>
                <c:pt idx="129">
                  <c:v>45.001875174606901</c:v>
                </c:pt>
                <c:pt idx="130">
                  <c:v>45.001918457587429</c:v>
                </c:pt>
                <c:pt idx="131">
                  <c:v>45.001962338840599</c:v>
                </c:pt>
                <c:pt idx="132">
                  <c:v>45.002006820063649</c:v>
                </c:pt>
                <c:pt idx="133">
                  <c:v>45.0020519029203</c:v>
                </c:pt>
                <c:pt idx="134">
                  <c:v>45.002097589049193</c:v>
                </c:pt>
                <c:pt idx="135">
                  <c:v>45.002143879384647</c:v>
                </c:pt>
                <c:pt idx="136">
                  <c:v>45.002190775365627</c:v>
                </c:pt>
                <c:pt idx="137">
                  <c:v>45.002238278391303</c:v>
                </c:pt>
                <c:pt idx="138">
                  <c:v>45.002286389830402</c:v>
                </c:pt>
                <c:pt idx="139">
                  <c:v>45.002335110984454</c:v>
                </c:pt>
                <c:pt idx="140">
                  <c:v>45.002384443052868</c:v>
                </c:pt>
                <c:pt idx="141">
                  <c:v>45.002434387144717</c:v>
                </c:pt>
                <c:pt idx="142">
                  <c:v>45.00248494369211</c:v>
                </c:pt>
                <c:pt idx="143">
                  <c:v>45.002536113703442</c:v>
                </c:pt>
                <c:pt idx="144">
                  <c:v>45.002587898170418</c:v>
                </c:pt>
                <c:pt idx="145">
                  <c:v>45.002640297987512</c:v>
                </c:pt>
                <c:pt idx="146">
                  <c:v>45.002693313918208</c:v>
                </c:pt>
                <c:pt idx="147">
                  <c:v>45.002746946652536</c:v>
                </c:pt>
                <c:pt idx="148">
                  <c:v>45.002801196862897</c:v>
                </c:pt>
                <c:pt idx="149">
                  <c:v>45.002856065168771</c:v>
                </c:pt>
                <c:pt idx="150">
                  <c:v>45.002911551499906</c:v>
                </c:pt>
                <c:pt idx="151">
                  <c:v>45.002967656306247</c:v>
                </c:pt>
                <c:pt idx="152">
                  <c:v>45.003024380569713</c:v>
                </c:pt>
                <c:pt idx="153">
                  <c:v>45.003081724014436</c:v>
                </c:pt>
                <c:pt idx="154">
                  <c:v>45.003139686273869</c:v>
                </c:pt>
                <c:pt idx="155">
                  <c:v>45.003198268101073</c:v>
                </c:pt>
                <c:pt idx="156">
                  <c:v>45.003257469622255</c:v>
                </c:pt>
                <c:pt idx="157">
                  <c:v>45.00331729026091</c:v>
                </c:pt>
                <c:pt idx="158">
                  <c:v>45.003377729946806</c:v>
                </c:pt>
                <c:pt idx="159">
                  <c:v>45.003438788612932</c:v>
                </c:pt>
                <c:pt idx="160">
                  <c:v>45.00350046611851</c:v>
                </c:pt>
                <c:pt idx="161">
                  <c:v>45.003562762212155</c:v>
                </c:pt>
                <c:pt idx="162">
                  <c:v>45.003625676586417</c:v>
                </c:pt>
                <c:pt idx="163">
                  <c:v>45.003689208247629</c:v>
                </c:pt>
                <c:pt idx="164">
                  <c:v>45.003753356725817</c:v>
                </c:pt>
                <c:pt idx="165">
                  <c:v>45.003818122127662</c:v>
                </c:pt>
                <c:pt idx="166">
                  <c:v>45.003883503301729</c:v>
                </c:pt>
                <c:pt idx="167">
                  <c:v>45.003949499602463</c:v>
                </c:pt>
                <c:pt idx="168">
                  <c:v>45.004016110300782</c:v>
                </c:pt>
                <c:pt idx="169">
                  <c:v>45.004083333996391</c:v>
                </c:pt>
                <c:pt idx="170">
                  <c:v>45.004151169828532</c:v>
                </c:pt>
                <c:pt idx="171">
                  <c:v>45.004219617485134</c:v>
                </c:pt>
                <c:pt idx="172">
                  <c:v>45.004288676010574</c:v>
                </c:pt>
                <c:pt idx="173">
                  <c:v>45.004358343770598</c:v>
                </c:pt>
                <c:pt idx="174">
                  <c:v>45.004428619619127</c:v>
                </c:pt>
                <c:pt idx="175">
                  <c:v>45.004499501753173</c:v>
                </c:pt>
                <c:pt idx="176">
                  <c:v>45.004570988924542</c:v>
                </c:pt>
                <c:pt idx="177">
                  <c:v>45.004643080405252</c:v>
                </c:pt>
                <c:pt idx="178">
                  <c:v>45.004715774796239</c:v>
                </c:pt>
                <c:pt idx="179">
                  <c:v>45.004789070037802</c:v>
                </c:pt>
                <c:pt idx="180">
                  <c:v>45.004862964618773</c:v>
                </c:pt>
                <c:pt idx="181">
                  <c:v>45.004937456942621</c:v>
                </c:pt>
                <c:pt idx="182">
                  <c:v>45.005012545295301</c:v>
                </c:pt>
                <c:pt idx="183">
                  <c:v>45.005088227901005</c:v>
                </c:pt>
                <c:pt idx="184">
                  <c:v>45.00516450237626</c:v>
                </c:pt>
                <c:pt idx="185">
                  <c:v>45.005241366893117</c:v>
                </c:pt>
                <c:pt idx="186">
                  <c:v>45.005318819541074</c:v>
                </c:pt>
                <c:pt idx="187">
                  <c:v>45.005396858335921</c:v>
                </c:pt>
                <c:pt idx="188">
                  <c:v>45.00547548118891</c:v>
                </c:pt>
                <c:pt idx="189">
                  <c:v>45.00555468591913</c:v>
                </c:pt>
                <c:pt idx="190">
                  <c:v>45.005634470350515</c:v>
                </c:pt>
                <c:pt idx="191">
                  <c:v>45.005714832276233</c:v>
                </c:pt>
                <c:pt idx="192">
                  <c:v>45.005795769377158</c:v>
                </c:pt>
                <c:pt idx="193">
                  <c:v>45.005877278631779</c:v>
                </c:pt>
                <c:pt idx="194">
                  <c:v>45.005959357572827</c:v>
                </c:pt>
                <c:pt idx="195">
                  <c:v>45.006042003697509</c:v>
                </c:pt>
                <c:pt idx="196">
                  <c:v>45.006125214431513</c:v>
                </c:pt>
                <c:pt idx="197">
                  <c:v>45.006208987136439</c:v>
                </c:pt>
                <c:pt idx="198">
                  <c:v>45.006293318477553</c:v>
                </c:pt>
                <c:pt idx="199">
                  <c:v>45.006378206276587</c:v>
                </c:pt>
                <c:pt idx="200">
                  <c:v>45.006463647763098</c:v>
                </c:pt>
                <c:pt idx="201">
                  <c:v>45.006549639493677</c:v>
                </c:pt>
                <c:pt idx="202">
                  <c:v>45.006636178514739</c:v>
                </c:pt>
                <c:pt idx="203">
                  <c:v>45.006723261775264</c:v>
                </c:pt>
                <c:pt idx="204">
                  <c:v>45.006810886141238</c:v>
                </c:pt>
                <c:pt idx="205">
                  <c:v>45.00689904844981</c:v>
                </c:pt>
                <c:pt idx="206">
                  <c:v>45.006987744917097</c:v>
                </c:pt>
                <c:pt idx="207">
                  <c:v>45.007076972299956</c:v>
                </c:pt>
                <c:pt idx="208">
                  <c:v>45.007166727901549</c:v>
                </c:pt>
                <c:pt idx="209">
                  <c:v>45.007257008337554</c:v>
                </c:pt>
                <c:pt idx="210">
                  <c:v>45.007347809545948</c:v>
                </c:pt>
                <c:pt idx="211">
                  <c:v>45.007439128040154</c:v>
                </c:pt>
                <c:pt idx="212">
                  <c:v>45.007530960316117</c:v>
                </c:pt>
                <c:pt idx="213">
                  <c:v>45.007623302213595</c:v>
                </c:pt>
                <c:pt idx="214">
                  <c:v>45.007716150679592</c:v>
                </c:pt>
                <c:pt idx="215">
                  <c:v>45.007809501978677</c:v>
                </c:pt>
                <c:pt idx="216">
                  <c:v>45.007903351705181</c:v>
                </c:pt>
                <c:pt idx="217">
                  <c:v>45.007997695993801</c:v>
                </c:pt>
                <c:pt idx="218">
                  <c:v>45.0080925309286</c:v>
                </c:pt>
                <c:pt idx="219">
                  <c:v>45.008187852550655</c:v>
                </c:pt>
                <c:pt idx="220">
                  <c:v>45.008283656864592</c:v>
                </c:pt>
                <c:pt idx="221">
                  <c:v>45.00837993984409</c:v>
                </c:pt>
                <c:pt idx="222">
                  <c:v>45.008476697394876</c:v>
                </c:pt>
                <c:pt idx="223">
                  <c:v>45.008573925361617</c:v>
                </c:pt>
                <c:pt idx="224">
                  <c:v>45.008671619536855</c:v>
                </c:pt>
                <c:pt idx="225">
                  <c:v>45.00876977502724</c:v>
                </c:pt>
                <c:pt idx="226">
                  <c:v>45.008868387504734</c:v>
                </c:pt>
                <c:pt idx="227">
                  <c:v>45.008967453215014</c:v>
                </c:pt>
                <c:pt idx="228">
                  <c:v>45.009066967140029</c:v>
                </c:pt>
                <c:pt idx="229">
                  <c:v>45.009166924804262</c:v>
                </c:pt>
                <c:pt idx="230">
                  <c:v>45.009267321683133</c:v>
                </c:pt>
                <c:pt idx="231">
                  <c:v>45.009368152568733</c:v>
                </c:pt>
                <c:pt idx="232">
                  <c:v>45.009469413379016</c:v>
                </c:pt>
                <c:pt idx="233">
                  <c:v>45.009571099452089</c:v>
                </c:pt>
                <c:pt idx="234">
                  <c:v>45.009673205508264</c:v>
                </c:pt>
                <c:pt idx="235">
                  <c:v>45.00977572676657</c:v>
                </c:pt>
                <c:pt idx="236">
                  <c:v>45.009878658994708</c:v>
                </c:pt>
                <c:pt idx="237">
                  <c:v>45.009981997361287</c:v>
                </c:pt>
                <c:pt idx="238">
                  <c:v>45.010085736397677</c:v>
                </c:pt>
                <c:pt idx="239">
                  <c:v>45.010189871117191</c:v>
                </c:pt>
                <c:pt idx="240">
                  <c:v>45.01029439646755</c:v>
                </c:pt>
                <c:pt idx="241">
                  <c:v>45.010399307426944</c:v>
                </c:pt>
                <c:pt idx="242">
                  <c:v>45.010504598323159</c:v>
                </c:pt>
                <c:pt idx="243">
                  <c:v>45.010610263993293</c:v>
                </c:pt>
                <c:pt idx="244">
                  <c:v>45.010716299876869</c:v>
                </c:pt>
                <c:pt idx="245">
                  <c:v>45.010822700780331</c:v>
                </c:pt>
                <c:pt idx="246">
                  <c:v>45.010929460837467</c:v>
                </c:pt>
                <c:pt idx="247">
                  <c:v>45.011036574758457</c:v>
                </c:pt>
                <c:pt idx="248">
                  <c:v>45.01114403779485</c:v>
                </c:pt>
                <c:pt idx="249">
                  <c:v>45.011251843945317</c:v>
                </c:pt>
                <c:pt idx="250">
                  <c:v>45.011359987805022</c:v>
                </c:pt>
                <c:pt idx="251">
                  <c:v>45.011468463927919</c:v>
                </c:pt>
                <c:pt idx="252">
                  <c:v>45.01157726678813</c:v>
                </c:pt>
                <c:pt idx="253">
                  <c:v>45.011686390830072</c:v>
                </c:pt>
                <c:pt idx="254">
                  <c:v>45.011795829876029</c:v>
                </c:pt>
                <c:pt idx="255">
                  <c:v>45.01190557892977</c:v>
                </c:pt>
                <c:pt idx="256">
                  <c:v>45.012015632379367</c:v>
                </c:pt>
                <c:pt idx="257">
                  <c:v>45.012125983957901</c:v>
                </c:pt>
                <c:pt idx="258">
                  <c:v>45.012236628548372</c:v>
                </c:pt>
                <c:pt idx="259">
                  <c:v>45.012347560390992</c:v>
                </c:pt>
                <c:pt idx="260">
                  <c:v>45.012458773089648</c:v>
                </c:pt>
                <c:pt idx="261">
                  <c:v>45.012570260817377</c:v>
                </c:pt>
                <c:pt idx="262">
                  <c:v>45.012682017762721</c:v>
                </c:pt>
                <c:pt idx="263">
                  <c:v>45.012794038089105</c:v>
                </c:pt>
                <c:pt idx="264">
                  <c:v>45.01290631585217</c:v>
                </c:pt>
                <c:pt idx="265">
                  <c:v>45.013018845092361</c:v>
                </c:pt>
                <c:pt idx="266">
                  <c:v>45.013131619885101</c:v>
                </c:pt>
                <c:pt idx="267">
                  <c:v>45.013244634256111</c:v>
                </c:pt>
                <c:pt idx="268">
                  <c:v>45.013357882182419</c:v>
                </c:pt>
                <c:pt idx="269">
                  <c:v>45.013471357599187</c:v>
                </c:pt>
                <c:pt idx="270">
                  <c:v>45.013585054406022</c:v>
                </c:pt>
                <c:pt idx="271">
                  <c:v>45.013698966513992</c:v>
                </c:pt>
                <c:pt idx="272">
                  <c:v>45.013813087205655</c:v>
                </c:pt>
                <c:pt idx="273">
                  <c:v>45.013927410294571</c:v>
                </c:pt>
                <c:pt idx="274">
                  <c:v>45.014041930173718</c:v>
                </c:pt>
                <c:pt idx="275">
                  <c:v>45.014156640663423</c:v>
                </c:pt>
                <c:pt idx="276">
                  <c:v>45.014271534969176</c:v>
                </c:pt>
                <c:pt idx="277">
                  <c:v>45.014386606839132</c:v>
                </c:pt>
                <c:pt idx="278">
                  <c:v>45.014501850569111</c:v>
                </c:pt>
                <c:pt idx="279">
                  <c:v>45.014617259851875</c:v>
                </c:pt>
                <c:pt idx="280">
                  <c:v>45.014732827822641</c:v>
                </c:pt>
                <c:pt idx="281">
                  <c:v>45.014848548214687</c:v>
                </c:pt>
                <c:pt idx="282">
                  <c:v>45.014964414673209</c:v>
                </c:pt>
                <c:pt idx="283">
                  <c:v>45.015080420803216</c:v>
                </c:pt>
                <c:pt idx="284">
                  <c:v>45.015196560861796</c:v>
                </c:pt>
                <c:pt idx="285">
                  <c:v>45.015312827873949</c:v>
                </c:pt>
                <c:pt idx="286">
                  <c:v>45.015429215389524</c:v>
                </c:pt>
                <c:pt idx="287">
                  <c:v>45.015545716974003</c:v>
                </c:pt>
                <c:pt idx="288">
                  <c:v>45.015662326212649</c:v>
                </c:pt>
                <c:pt idx="289">
                  <c:v>45.015779036624686</c:v>
                </c:pt>
                <c:pt idx="290">
                  <c:v>45.0158958417082</c:v>
                </c:pt>
                <c:pt idx="291">
                  <c:v>45.016012734987861</c:v>
                </c:pt>
                <c:pt idx="292">
                  <c:v>45.016129709972859</c:v>
                </c:pt>
                <c:pt idx="293">
                  <c:v>45.016246760197809</c:v>
                </c:pt>
                <c:pt idx="294">
                  <c:v>45.016363879180403</c:v>
                </c:pt>
                <c:pt idx="295">
                  <c:v>45.016481060379135</c:v>
                </c:pt>
                <c:pt idx="296">
                  <c:v>45.016598296640282</c:v>
                </c:pt>
                <c:pt idx="297">
                  <c:v>45.016715582002817</c:v>
                </c:pt>
                <c:pt idx="298">
                  <c:v>45.016832909899826</c:v>
                </c:pt>
                <c:pt idx="299">
                  <c:v>45.016950273759363</c:v>
                </c:pt>
                <c:pt idx="300">
                  <c:v>45.017067667046923</c:v>
                </c:pt>
                <c:pt idx="301">
                  <c:v>45.017185083263151</c:v>
                </c:pt>
                <c:pt idx="302">
                  <c:v>45.017302515855505</c:v>
                </c:pt>
                <c:pt idx="303">
                  <c:v>45.017419957619488</c:v>
                </c:pt>
                <c:pt idx="304">
                  <c:v>45.017537402589284</c:v>
                </c:pt>
                <c:pt idx="305">
                  <c:v>45.01765484423867</c:v>
                </c:pt>
                <c:pt idx="306">
                  <c:v>45.017772275992286</c:v>
                </c:pt>
                <c:pt idx="307">
                  <c:v>45.017889691226245</c:v>
                </c:pt>
                <c:pt idx="308">
                  <c:v>45.018007082758295</c:v>
                </c:pt>
                <c:pt idx="309">
                  <c:v>45.018124444648258</c:v>
                </c:pt>
                <c:pt idx="310">
                  <c:v>45.018241770308911</c:v>
                </c:pt>
                <c:pt idx="311">
                  <c:v>45.01835905310633</c:v>
                </c:pt>
                <c:pt idx="312">
                  <c:v>45.018476286449719</c:v>
                </c:pt>
                <c:pt idx="313">
                  <c:v>45.01859346379166</c:v>
                </c:pt>
                <c:pt idx="314">
                  <c:v>45.018710578580453</c:v>
                </c:pt>
                <c:pt idx="315">
                  <c:v>45.018827623699053</c:v>
                </c:pt>
                <c:pt idx="316">
                  <c:v>45.018944593262979</c:v>
                </c:pt>
                <c:pt idx="317">
                  <c:v>45.019061480732283</c:v>
                </c:pt>
                <c:pt idx="318">
                  <c:v>45.019178279513163</c:v>
                </c:pt>
                <c:pt idx="319">
                  <c:v>45.019294983048901</c:v>
                </c:pt>
                <c:pt idx="320">
                  <c:v>45.019411584820979</c:v>
                </c:pt>
                <c:pt idx="321">
                  <c:v>45.019528078302237</c:v>
                </c:pt>
                <c:pt idx="322">
                  <c:v>45.01964445699646</c:v>
                </c:pt>
                <c:pt idx="323">
                  <c:v>45.019760714436828</c:v>
                </c:pt>
                <c:pt idx="324">
                  <c:v>45.019876844140072</c:v>
                </c:pt>
                <c:pt idx="325">
                  <c:v>45.01999283964723</c:v>
                </c:pt>
                <c:pt idx="326">
                  <c:v>45.02010869452311</c:v>
                </c:pt>
                <c:pt idx="327">
                  <c:v>45.020224173960919</c:v>
                </c:pt>
                <c:pt idx="328">
                  <c:v>45.020339171076131</c:v>
                </c:pt>
                <c:pt idx="329">
                  <c:v>45.020453832810318</c:v>
                </c:pt>
                <c:pt idx="330">
                  <c:v>45.020568189858352</c:v>
                </c:pt>
                <c:pt idx="331">
                  <c:v>45.020682255229154</c:v>
                </c:pt>
                <c:pt idx="332">
                  <c:v>45.020796035793694</c:v>
                </c:pt>
                <c:pt idx="333">
                  <c:v>45.020909535471183</c:v>
                </c:pt>
                <c:pt idx="334">
                  <c:v>45.021022755383427</c:v>
                </c:pt>
                <c:pt idx="335">
                  <c:v>45.02113569518788</c:v>
                </c:pt>
                <c:pt idx="336">
                  <c:v>45.021248353550142</c:v>
                </c:pt>
                <c:pt idx="337">
                  <c:v>45.021360728370901</c:v>
                </c:pt>
                <c:pt idx="338">
                  <c:v>45.021472816964135</c:v>
                </c:pt>
                <c:pt idx="339">
                  <c:v>45.021584616225255</c:v>
                </c:pt>
                <c:pt idx="340">
                  <c:v>45.021696122719618</c:v>
                </c:pt>
                <c:pt idx="341">
                  <c:v>45.021807332744842</c:v>
                </c:pt>
                <c:pt idx="342">
                  <c:v>45.02191824237736</c:v>
                </c:pt>
                <c:pt idx="343">
                  <c:v>45.022028847508182</c:v>
                </c:pt>
                <c:pt idx="344">
                  <c:v>45.022139143870909</c:v>
                </c:pt>
                <c:pt idx="345">
                  <c:v>45.022249127705578</c:v>
                </c:pt>
                <c:pt idx="346">
                  <c:v>45.022358794573634</c:v>
                </c:pt>
                <c:pt idx="347">
                  <c:v>45.02246813928366</c:v>
                </c:pt>
                <c:pt idx="348">
                  <c:v>45.022577157746255</c:v>
                </c:pt>
                <c:pt idx="349">
                  <c:v>45.02268584527144</c:v>
                </c:pt>
                <c:pt idx="350">
                  <c:v>45.022794196530427</c:v>
                </c:pt>
                <c:pt idx="351">
                  <c:v>45.022902207313699</c:v>
                </c:pt>
                <c:pt idx="352">
                  <c:v>45.023009872777642</c:v>
                </c:pt>
                <c:pt idx="353">
                  <c:v>45.023117188091057</c:v>
                </c:pt>
                <c:pt idx="354">
                  <c:v>45.023224148392138</c:v>
                </c:pt>
                <c:pt idx="355">
                  <c:v>45.023330748745202</c:v>
                </c:pt>
                <c:pt idx="356">
                  <c:v>45.02343698478694</c:v>
                </c:pt>
                <c:pt idx="357">
                  <c:v>45.023542851014099</c:v>
                </c:pt>
                <c:pt idx="358">
                  <c:v>45.02364834257888</c:v>
                </c:pt>
                <c:pt idx="359">
                  <c:v>45.023753455195305</c:v>
                </c:pt>
                <c:pt idx="360">
                  <c:v>45.023858183935594</c:v>
                </c:pt>
                <c:pt idx="361">
                  <c:v>45.023962523916943</c:v>
                </c:pt>
                <c:pt idx="362">
                  <c:v>45.024066470299374</c:v>
                </c:pt>
                <c:pt idx="363">
                  <c:v>45.02417001819439</c:v>
                </c:pt>
                <c:pt idx="364">
                  <c:v>45.024273162705214</c:v>
                </c:pt>
                <c:pt idx="365">
                  <c:v>45.024375899012348</c:v>
                </c:pt>
                <c:pt idx="366">
                  <c:v>45.024478222325463</c:v>
                </c:pt>
                <c:pt idx="367">
                  <c:v>45.024580127832763</c:v>
                </c:pt>
                <c:pt idx="368">
                  <c:v>45.024681610740615</c:v>
                </c:pt>
                <c:pt idx="369">
                  <c:v>45.024782666314039</c:v>
                </c:pt>
                <c:pt idx="370">
                  <c:v>45.024883290428349</c:v>
                </c:pt>
                <c:pt idx="371">
                  <c:v>45.024983478362955</c:v>
                </c:pt>
                <c:pt idx="372">
                  <c:v>45.025083224882493</c:v>
                </c:pt>
                <c:pt idx="373">
                  <c:v>45.025182526029567</c:v>
                </c:pt>
                <c:pt idx="374">
                  <c:v>45.025281377228886</c:v>
                </c:pt>
                <c:pt idx="375">
                  <c:v>45.025379778256905</c:v>
                </c:pt>
                <c:pt idx="376">
                  <c:v>45.025477733747607</c:v>
                </c:pt>
                <c:pt idx="377">
                  <c:v>45.025575242500608</c:v>
                </c:pt>
                <c:pt idx="378">
                  <c:v>45.02567229959805</c:v>
                </c:pt>
                <c:pt idx="379">
                  <c:v>45.025768901401577</c:v>
                </c:pt>
                <c:pt idx="380">
                  <c:v>45.025865044046007</c:v>
                </c:pt>
                <c:pt idx="381">
                  <c:v>45.025960725081852</c:v>
                </c:pt>
                <c:pt idx="382">
                  <c:v>45.02605594335018</c:v>
                </c:pt>
                <c:pt idx="383">
                  <c:v>45.026150697718492</c:v>
                </c:pt>
                <c:pt idx="384">
                  <c:v>45.026244987546633</c:v>
                </c:pt>
                <c:pt idx="385">
                  <c:v>45.026338812608273</c:v>
                </c:pt>
                <c:pt idx="386">
                  <c:v>45.026432173627057</c:v>
                </c:pt>
                <c:pt idx="387">
                  <c:v>45.026525071064327</c:v>
                </c:pt>
                <c:pt idx="388">
                  <c:v>45.026617505028852</c:v>
                </c:pt>
                <c:pt idx="389">
                  <c:v>45.026709476393897</c:v>
                </c:pt>
                <c:pt idx="390">
                  <c:v>45.026800986809519</c:v>
                </c:pt>
                <c:pt idx="391">
                  <c:v>45.026892037477971</c:v>
                </c:pt>
                <c:pt idx="392">
                  <c:v>45.02698262917184</c:v>
                </c:pt>
                <c:pt idx="393">
                  <c:v>45.027072764011088</c:v>
                </c:pt>
                <c:pt idx="394">
                  <c:v>45.027162444156886</c:v>
                </c:pt>
                <c:pt idx="395">
                  <c:v>45.027251670597757</c:v>
                </c:pt>
                <c:pt idx="396">
                  <c:v>45.027340444985988</c:v>
                </c:pt>
                <c:pt idx="397">
                  <c:v>45.027428769630774</c:v>
                </c:pt>
                <c:pt idx="398">
                  <c:v>45.027516645689111</c:v>
                </c:pt>
                <c:pt idx="399">
                  <c:v>45.027604074958035</c:v>
                </c:pt>
                <c:pt idx="400">
                  <c:v>45.02769105986804</c:v>
                </c:pt>
                <c:pt idx="401">
                  <c:v>45.027777602277283</c:v>
                </c:pt>
                <c:pt idx="402">
                  <c:v>45.027863704066839</c:v>
                </c:pt>
                <c:pt idx="403">
                  <c:v>45.027949367095054</c:v>
                </c:pt>
                <c:pt idx="404">
                  <c:v>45.028034593197091</c:v>
                </c:pt>
                <c:pt idx="405">
                  <c:v>45.028119384229264</c:v>
                </c:pt>
                <c:pt idx="406">
                  <c:v>45.028203742068769</c:v>
                </c:pt>
                <c:pt idx="407">
                  <c:v>45.028287669210272</c:v>
                </c:pt>
                <c:pt idx="408">
                  <c:v>45.028371167562774</c:v>
                </c:pt>
                <c:pt idx="409">
                  <c:v>45.02845423844694</c:v>
                </c:pt>
                <c:pt idx="410">
                  <c:v>45.028536884351361</c:v>
                </c:pt>
                <c:pt idx="411">
                  <c:v>45.028619107133508</c:v>
                </c:pt>
                <c:pt idx="412">
                  <c:v>45.028700908665321</c:v>
                </c:pt>
                <c:pt idx="413">
                  <c:v>45.028782290792385</c:v>
                </c:pt>
                <c:pt idx="414">
                  <c:v>45.028863255334393</c:v>
                </c:pt>
                <c:pt idx="415">
                  <c:v>45.028943804130073</c:v>
                </c:pt>
                <c:pt idx="416">
                  <c:v>45.029023939037337</c:v>
                </c:pt>
                <c:pt idx="417">
                  <c:v>45.029103662488559</c:v>
                </c:pt>
                <c:pt idx="418">
                  <c:v>45.029182976290684</c:v>
                </c:pt>
                <c:pt idx="419">
                  <c:v>45.029261881670038</c:v>
                </c:pt>
                <c:pt idx="420">
                  <c:v>45.029340380430938</c:v>
                </c:pt>
                <c:pt idx="421">
                  <c:v>45.029418474955534</c:v>
                </c:pt>
                <c:pt idx="422">
                  <c:v>45.029496167006478</c:v>
                </c:pt>
                <c:pt idx="423">
                  <c:v>45.029573458329487</c:v>
                </c:pt>
                <c:pt idx="424">
                  <c:v>45.029650350697338</c:v>
                </c:pt>
                <c:pt idx="425">
                  <c:v>45.029726845908876</c:v>
                </c:pt>
                <c:pt idx="426">
                  <c:v>45.029802945743356</c:v>
                </c:pt>
                <c:pt idx="427">
                  <c:v>45.029878652518065</c:v>
                </c:pt>
                <c:pt idx="428">
                  <c:v>45.029953967977001</c:v>
                </c:pt>
                <c:pt idx="429">
                  <c:v>45.03002889329305</c:v>
                </c:pt>
                <c:pt idx="430">
                  <c:v>45.03010343018066</c:v>
                </c:pt>
                <c:pt idx="431">
                  <c:v>45.030177580939302</c:v>
                </c:pt>
                <c:pt idx="432">
                  <c:v>45.030251347258236</c:v>
                </c:pt>
                <c:pt idx="433">
                  <c:v>45.030324730817995</c:v>
                </c:pt>
                <c:pt idx="434">
                  <c:v>45.030397733291537</c:v>
                </c:pt>
                <c:pt idx="435">
                  <c:v>45.030470356345148</c:v>
                </c:pt>
                <c:pt idx="436">
                  <c:v>45.030542601680885</c:v>
                </c:pt>
                <c:pt idx="437">
                  <c:v>45.030614470950979</c:v>
                </c:pt>
                <c:pt idx="438">
                  <c:v>45.030685966358604</c:v>
                </c:pt>
                <c:pt idx="439">
                  <c:v>45.03075708894783</c:v>
                </c:pt>
                <c:pt idx="440">
                  <c:v>45.030827840362349</c:v>
                </c:pt>
                <c:pt idx="441">
                  <c:v>45.030898222842545</c:v>
                </c:pt>
                <c:pt idx="442">
                  <c:v>45.030968238025395</c:v>
                </c:pt>
                <c:pt idx="443">
                  <c:v>45.031037887503111</c:v>
                </c:pt>
                <c:pt idx="444">
                  <c:v>45.031107172867991</c:v>
                </c:pt>
                <c:pt idx="445">
                  <c:v>45.031176095715352</c:v>
                </c:pt>
                <c:pt idx="446">
                  <c:v>45.031244657601455</c:v>
                </c:pt>
                <c:pt idx="447">
                  <c:v>45.03131286008751</c:v>
                </c:pt>
                <c:pt idx="448">
                  <c:v>45.031380704783508</c:v>
                </c:pt>
                <c:pt idx="449">
                  <c:v>45.031448193302694</c:v>
                </c:pt>
                <c:pt idx="450">
                  <c:v>45.031515327216063</c:v>
                </c:pt>
                <c:pt idx="451">
                  <c:v>45.031582108054927</c:v>
                </c:pt>
                <c:pt idx="452">
                  <c:v>45.031648537916439</c:v>
                </c:pt>
                <c:pt idx="453">
                  <c:v>45.031714618310197</c:v>
                </c:pt>
                <c:pt idx="454">
                  <c:v>45.031780350159551</c:v>
                </c:pt>
                <c:pt idx="455">
                  <c:v>45.031845735558107</c:v>
                </c:pt>
                <c:pt idx="456">
                  <c:v>45.031910776012268</c:v>
                </c:pt>
                <c:pt idx="457">
                  <c:v>45.03197547304223</c:v>
                </c:pt>
                <c:pt idx="458">
                  <c:v>45.032039828138352</c:v>
                </c:pt>
                <c:pt idx="459">
                  <c:v>45.032103842803807</c:v>
                </c:pt>
                <c:pt idx="460">
                  <c:v>45.03216751855561</c:v>
                </c:pt>
                <c:pt idx="461">
                  <c:v>45.032230856880979</c:v>
                </c:pt>
                <c:pt idx="462">
                  <c:v>45.032293859838262</c:v>
                </c:pt>
                <c:pt idx="463">
                  <c:v>45.032356528260863</c:v>
                </c:pt>
                <c:pt idx="464">
                  <c:v>45.032418863602572</c:v>
                </c:pt>
                <c:pt idx="465">
                  <c:v>45.032480867937764</c:v>
                </c:pt>
                <c:pt idx="466">
                  <c:v>45.032542542716683</c:v>
                </c:pt>
                <c:pt idx="467">
                  <c:v>45.032603889365546</c:v>
                </c:pt>
                <c:pt idx="468">
                  <c:v>45.032664908689824</c:v>
                </c:pt>
                <c:pt idx="469">
                  <c:v>45.032725602077264</c:v>
                </c:pt>
                <c:pt idx="470">
                  <c:v>45.03278597154214</c:v>
                </c:pt>
                <c:pt idx="471">
                  <c:v>45.03284601852441</c:v>
                </c:pt>
                <c:pt idx="472">
                  <c:v>45.032905744444271</c:v>
                </c:pt>
                <c:pt idx="473">
                  <c:v>45.03296515070172</c:v>
                </c:pt>
                <c:pt idx="474">
                  <c:v>45.033024239279214</c:v>
                </c:pt>
                <c:pt idx="475">
                  <c:v>45.033083011544079</c:v>
                </c:pt>
                <c:pt idx="476">
                  <c:v>45.033141468250719</c:v>
                </c:pt>
                <c:pt idx="477">
                  <c:v>45.033199610742535</c:v>
                </c:pt>
                <c:pt idx="478">
                  <c:v>45.033257440353502</c:v>
                </c:pt>
                <c:pt idx="479">
                  <c:v>45.033314959051069</c:v>
                </c:pt>
                <c:pt idx="480">
                  <c:v>45.033372168234372</c:v>
                </c:pt>
                <c:pt idx="481">
                  <c:v>45.033429068646235</c:v>
                </c:pt>
                <c:pt idx="482">
                  <c:v>45.03348566217489</c:v>
                </c:pt>
                <c:pt idx="483">
                  <c:v>45.03354195014488</c:v>
                </c:pt>
                <c:pt idx="484">
                  <c:v>45.033597933918152</c:v>
                </c:pt>
                <c:pt idx="485">
                  <c:v>45.033653614805587</c:v>
                </c:pt>
                <c:pt idx="486">
                  <c:v>45.033708994067823</c:v>
                </c:pt>
                <c:pt idx="487">
                  <c:v>45.033764073005571</c:v>
                </c:pt>
                <c:pt idx="488">
                  <c:v>45.033818852960181</c:v>
                </c:pt>
                <c:pt idx="489">
                  <c:v>45.033873335866318</c:v>
                </c:pt>
                <c:pt idx="490">
                  <c:v>45.033927522407758</c:v>
                </c:pt>
                <c:pt idx="491">
                  <c:v>45.033981413821387</c:v>
                </c:pt>
                <c:pt idx="492">
                  <c:v>45.03403501198725</c:v>
                </c:pt>
                <c:pt idx="493">
                  <c:v>45.034088318186996</c:v>
                </c:pt>
                <c:pt idx="494">
                  <c:v>45.034141333658972</c:v>
                </c:pt>
                <c:pt idx="495">
                  <c:v>45.034194059042797</c:v>
                </c:pt>
                <c:pt idx="496">
                  <c:v>45.034246495582217</c:v>
                </c:pt>
                <c:pt idx="497">
                  <c:v>45.034298645124665</c:v>
                </c:pt>
                <c:pt idx="498">
                  <c:v>45.034350508920532</c:v>
                </c:pt>
                <c:pt idx="499">
                  <c:v>45.034402088222642</c:v>
                </c:pt>
                <c:pt idx="500">
                  <c:v>45.034453384244145</c:v>
                </c:pt>
                <c:pt idx="501">
                  <c:v>45.034504398202721</c:v>
                </c:pt>
                <c:pt idx="502">
                  <c:v>45.034555131364591</c:v>
                </c:pt>
                <c:pt idx="503">
                  <c:v>45.034605585557443</c:v>
                </c:pt>
                <c:pt idx="504">
                  <c:v>45.034655761969596</c:v>
                </c:pt>
                <c:pt idx="505">
                  <c:v>45.03470566119698</c:v>
                </c:pt>
                <c:pt idx="506">
                  <c:v>45.03475528444541</c:v>
                </c:pt>
                <c:pt idx="507">
                  <c:v>45.034804632887614</c:v>
                </c:pt>
                <c:pt idx="508">
                  <c:v>45.034853708264734</c:v>
                </c:pt>
                <c:pt idx="509">
                  <c:v>45.034902511774007</c:v>
                </c:pt>
                <c:pt idx="510">
                  <c:v>45.034951044025377</c:v>
                </c:pt>
                <c:pt idx="511">
                  <c:v>45.034999306753356</c:v>
                </c:pt>
                <c:pt idx="512">
                  <c:v>45.035047301104626</c:v>
                </c:pt>
                <c:pt idx="513">
                  <c:v>45.035095028283983</c:v>
                </c:pt>
                <c:pt idx="514">
                  <c:v>45.035142489466089</c:v>
                </c:pt>
                <c:pt idx="515">
                  <c:v>45.035189685793469</c:v>
                </c:pt>
                <c:pt idx="516">
                  <c:v>45.035236618380779</c:v>
                </c:pt>
                <c:pt idx="517">
                  <c:v>45.035283288318908</c:v>
                </c:pt>
                <c:pt idx="518">
                  <c:v>45.035329696720162</c:v>
                </c:pt>
                <c:pt idx="519">
                  <c:v>45.035375844718374</c:v>
                </c:pt>
                <c:pt idx="520">
                  <c:v>45.035421734065885</c:v>
                </c:pt>
                <c:pt idx="521">
                  <c:v>45.035467365288916</c:v>
                </c:pt>
                <c:pt idx="522">
                  <c:v>45.035512739488155</c:v>
                </c:pt>
                <c:pt idx="523">
                  <c:v>45.035557858383953</c:v>
                </c:pt>
                <c:pt idx="524">
                  <c:v>45.035602723074931</c:v>
                </c:pt>
                <c:pt idx="525">
                  <c:v>45.035647334038075</c:v>
                </c:pt>
                <c:pt idx="526">
                  <c:v>45.035691692373412</c:v>
                </c:pt>
                <c:pt idx="527">
                  <c:v>45.035735799762243</c:v>
                </c:pt>
                <c:pt idx="528">
                  <c:v>45.035779657266666</c:v>
                </c:pt>
                <c:pt idx="529">
                  <c:v>45.035823265973804</c:v>
                </c:pt>
                <c:pt idx="530">
                  <c:v>45.035866626953769</c:v>
                </c:pt>
                <c:pt idx="531">
                  <c:v>45.035909741259005</c:v>
                </c:pt>
                <c:pt idx="532">
                  <c:v>45.035952609968326</c:v>
                </c:pt>
                <c:pt idx="533">
                  <c:v>45.035995234144615</c:v>
                </c:pt>
                <c:pt idx="534">
                  <c:v>45.036037614834001</c:v>
                </c:pt>
                <c:pt idx="535">
                  <c:v>45.036079753109782</c:v>
                </c:pt>
                <c:pt idx="536">
                  <c:v>45.036121650029976</c:v>
                </c:pt>
                <c:pt idx="537">
                  <c:v>45.036163306594759</c:v>
                </c:pt>
                <c:pt idx="538">
                  <c:v>45.036204723834842</c:v>
                </c:pt>
                <c:pt idx="539">
                  <c:v>45.036245903413331</c:v>
                </c:pt>
                <c:pt idx="540">
                  <c:v>45.036286846337916</c:v>
                </c:pt>
                <c:pt idx="541">
                  <c:v>45.03632755300405</c:v>
                </c:pt>
                <c:pt idx="542">
                  <c:v>45.036368024441423</c:v>
                </c:pt>
                <c:pt idx="543">
                  <c:v>45.036408262312335</c:v>
                </c:pt>
                <c:pt idx="544">
                  <c:v>45.036448267623619</c:v>
                </c:pt>
                <c:pt idx="545">
                  <c:v>45.03648804072813</c:v>
                </c:pt>
                <c:pt idx="546">
                  <c:v>45.036527583215786</c:v>
                </c:pt>
                <c:pt idx="547">
                  <c:v>45.036566896072948</c:v>
                </c:pt>
                <c:pt idx="548">
                  <c:v>45.036605980280008</c:v>
                </c:pt>
                <c:pt idx="549">
                  <c:v>45.036644836853732</c:v>
                </c:pt>
                <c:pt idx="550">
                  <c:v>45.03668346680341</c:v>
                </c:pt>
                <c:pt idx="551">
                  <c:v>45.036721871087153</c:v>
                </c:pt>
                <c:pt idx="552">
                  <c:v>45.036760050657591</c:v>
                </c:pt>
                <c:pt idx="553">
                  <c:v>45.036798006507418</c:v>
                </c:pt>
                <c:pt idx="554">
                  <c:v>45.036835739625317</c:v>
                </c:pt>
                <c:pt idx="555">
                  <c:v>45.036873251551697</c:v>
                </c:pt>
                <c:pt idx="556">
                  <c:v>45.036910542623943</c:v>
                </c:pt>
                <c:pt idx="557">
                  <c:v>45.036947613779958</c:v>
                </c:pt>
                <c:pt idx="558">
                  <c:v>45.036984466558373</c:v>
                </c:pt>
                <c:pt idx="559">
                  <c:v>45.037021101298286</c:v>
                </c:pt>
                <c:pt idx="560">
                  <c:v>45.037057518897548</c:v>
                </c:pt>
                <c:pt idx="561">
                  <c:v>45.037093720898945</c:v>
                </c:pt>
                <c:pt idx="562">
                  <c:v>45.037129708289783</c:v>
                </c:pt>
                <c:pt idx="563">
                  <c:v>45.037165482012306</c:v>
                </c:pt>
                <c:pt idx="564">
                  <c:v>45.037201042363748</c:v>
                </c:pt>
                <c:pt idx="565">
                  <c:v>45.03723639020258</c:v>
                </c:pt>
                <c:pt idx="566">
                  <c:v>45.037271526995987</c:v>
                </c:pt>
                <c:pt idx="567">
                  <c:v>45.037306453663497</c:v>
                </c:pt>
                <c:pt idx="568">
                  <c:v>45.037341171172677</c:v>
                </c:pt>
                <c:pt idx="569">
                  <c:v>45.037375680490506</c:v>
                </c:pt>
                <c:pt idx="570">
                  <c:v>45.037409982496712</c:v>
                </c:pt>
                <c:pt idx="571">
                  <c:v>45.037444078031484</c:v>
                </c:pt>
                <c:pt idx="572">
                  <c:v>45.03747796798762</c:v>
                </c:pt>
                <c:pt idx="573">
                  <c:v>45.037511653267877</c:v>
                </c:pt>
                <c:pt idx="574">
                  <c:v>45.037545134738941</c:v>
                </c:pt>
                <c:pt idx="575">
                  <c:v>45.037578413233213</c:v>
                </c:pt>
                <c:pt idx="576">
                  <c:v>45.037611490195324</c:v>
                </c:pt>
                <c:pt idx="577">
                  <c:v>45.037644366525228</c:v>
                </c:pt>
                <c:pt idx="578">
                  <c:v>45.037677042531861</c:v>
                </c:pt>
                <c:pt idx="579">
                  <c:v>45.037709519087002</c:v>
                </c:pt>
                <c:pt idx="580">
                  <c:v>45.037741797027223</c:v>
                </c:pt>
                <c:pt idx="581">
                  <c:v>45.037773877800532</c:v>
                </c:pt>
                <c:pt idx="582">
                  <c:v>45.037805762267901</c:v>
                </c:pt>
                <c:pt idx="583">
                  <c:v>45.0378374506599</c:v>
                </c:pt>
                <c:pt idx="584">
                  <c:v>45.037868944419628</c:v>
                </c:pt>
                <c:pt idx="585">
                  <c:v>45.037900244403879</c:v>
                </c:pt>
                <c:pt idx="586">
                  <c:v>45.03793135083955</c:v>
                </c:pt>
                <c:pt idx="587">
                  <c:v>45.037962265124882</c:v>
                </c:pt>
                <c:pt idx="588">
                  <c:v>45.037992988075054</c:v>
                </c:pt>
                <c:pt idx="589">
                  <c:v>45.038023520564636</c:v>
                </c:pt>
                <c:pt idx="590">
                  <c:v>45.038053863438947</c:v>
                </c:pt>
                <c:pt idx="591">
                  <c:v>45.038084017470261</c:v>
                </c:pt>
                <c:pt idx="592">
                  <c:v>45.038113983448213</c:v>
                </c:pt>
                <c:pt idx="593">
                  <c:v>45.038143762183658</c:v>
                </c:pt>
                <c:pt idx="594">
                  <c:v>45.038173354505943</c:v>
                </c:pt>
                <c:pt idx="595">
                  <c:v>45.038202761260131</c:v>
                </c:pt>
                <c:pt idx="596">
                  <c:v>45.038231983262925</c:v>
                </c:pt>
                <c:pt idx="597">
                  <c:v>45.038261021303491</c:v>
                </c:pt>
                <c:pt idx="598">
                  <c:v>45.038289876747363</c:v>
                </c:pt>
                <c:pt idx="599">
                  <c:v>45.03831854978155</c:v>
                </c:pt>
                <c:pt idx="600">
                  <c:v>45.038347041214728</c:v>
                </c:pt>
                <c:pt idx="601">
                  <c:v>45.03837535243256</c:v>
                </c:pt>
                <c:pt idx="602">
                  <c:v>45.038403483597719</c:v>
                </c:pt>
                <c:pt idx="603">
                  <c:v>45.038431435453063</c:v>
                </c:pt>
                <c:pt idx="604">
                  <c:v>45.038459209366302</c:v>
                </c:pt>
                <c:pt idx="605">
                  <c:v>45.038486806129548</c:v>
                </c:pt>
                <c:pt idx="606">
                  <c:v>45.038514226514181</c:v>
                </c:pt>
                <c:pt idx="607">
                  <c:v>45.038541470670623</c:v>
                </c:pt>
                <c:pt idx="608">
                  <c:v>45.03856853933123</c:v>
                </c:pt>
                <c:pt idx="609">
                  <c:v>45.038595433813015</c:v>
                </c:pt>
                <c:pt idx="610">
                  <c:v>45.0386221548615</c:v>
                </c:pt>
                <c:pt idx="611">
                  <c:v>45.03864870324977</c:v>
                </c:pt>
                <c:pt idx="612">
                  <c:v>45.038675079732947</c:v>
                </c:pt>
                <c:pt idx="613">
                  <c:v>45.038701285047487</c:v>
                </c:pt>
                <c:pt idx="614">
                  <c:v>45.038727319913683</c:v>
                </c:pt>
                <c:pt idx="615">
                  <c:v>45.038753185079763</c:v>
                </c:pt>
                <c:pt idx="616">
                  <c:v>45.038778881279327</c:v>
                </c:pt>
                <c:pt idx="617">
                  <c:v>45.038804409188806</c:v>
                </c:pt>
                <c:pt idx="618">
                  <c:v>45.038829769515679</c:v>
                </c:pt>
                <c:pt idx="619">
                  <c:v>45.03885496300034</c:v>
                </c:pt>
                <c:pt idx="620">
                  <c:v>45.038879990369907</c:v>
                </c:pt>
                <c:pt idx="621">
                  <c:v>45.038904852378529</c:v>
                </c:pt>
                <c:pt idx="622">
                  <c:v>45.038929549806397</c:v>
                </c:pt>
                <c:pt idx="623">
                  <c:v>45.038954083372694</c:v>
                </c:pt>
                <c:pt idx="624">
                  <c:v>45.038978453738018</c:v>
                </c:pt>
                <c:pt idx="625">
                  <c:v>45.039002662195976</c:v>
                </c:pt>
                <c:pt idx="626">
                  <c:v>45.039026709474932</c:v>
                </c:pt>
                <c:pt idx="627">
                  <c:v>45.039050595649897</c:v>
                </c:pt>
                <c:pt idx="628">
                  <c:v>45.039074321343911</c:v>
                </c:pt>
                <c:pt idx="629">
                  <c:v>45.03909788781867</c:v>
                </c:pt>
                <c:pt idx="630">
                  <c:v>45.039121295775352</c:v>
                </c:pt>
                <c:pt idx="631">
                  <c:v>45.039144545307487</c:v>
                </c:pt>
                <c:pt idx="632">
                  <c:v>45.039167637140459</c:v>
                </c:pt>
                <c:pt idx="633">
                  <c:v>45.039190572588183</c:v>
                </c:pt>
                <c:pt idx="634">
                  <c:v>45.039213352309865</c:v>
                </c:pt>
                <c:pt idx="635">
                  <c:v>45.039235976397947</c:v>
                </c:pt>
                <c:pt idx="636">
                  <c:v>45.039258446137964</c:v>
                </c:pt>
                <c:pt idx="637">
                  <c:v>45.039280762165021</c:v>
                </c:pt>
                <c:pt idx="638">
                  <c:v>45.039302925109347</c:v>
                </c:pt>
                <c:pt idx="639">
                  <c:v>45.039324935600185</c:v>
                </c:pt>
                <c:pt idx="640">
                  <c:v>45.039346794307825</c:v>
                </c:pt>
                <c:pt idx="641">
                  <c:v>45.039368501940814</c:v>
                </c:pt>
                <c:pt idx="642">
                  <c:v>45.039390058557082</c:v>
                </c:pt>
                <c:pt idx="643">
                  <c:v>45.039411465364836</c:v>
                </c:pt>
                <c:pt idx="644">
                  <c:v>45.039432723012794</c:v>
                </c:pt>
                <c:pt idx="645">
                  <c:v>45.039453832190759</c:v>
                </c:pt>
                <c:pt idx="646">
                  <c:v>45.039474794140666</c:v>
                </c:pt>
                <c:pt idx="647">
                  <c:v>45.039495608856946</c:v>
                </c:pt>
                <c:pt idx="648">
                  <c:v>45.039516276976535</c:v>
                </c:pt>
                <c:pt idx="649">
                  <c:v>45.039536799137579</c:v>
                </c:pt>
                <c:pt idx="650">
                  <c:v>45.039557175934661</c:v>
                </c:pt>
                <c:pt idx="651">
                  <c:v>45.039577408605069</c:v>
                </c:pt>
                <c:pt idx="652">
                  <c:v>45.03959749718711</c:v>
                </c:pt>
                <c:pt idx="653">
                  <c:v>45.039617442275457</c:v>
                </c:pt>
                <c:pt idx="654">
                  <c:v>45.039637245107428</c:v>
                </c:pt>
                <c:pt idx="655">
                  <c:v>45.039656905721316</c:v>
                </c:pt>
                <c:pt idx="656">
                  <c:v>45.039676424711715</c:v>
                </c:pt>
                <c:pt idx="657">
                  <c:v>45.039695803315823</c:v>
                </c:pt>
                <c:pt idx="658">
                  <c:v>45.039715042171764</c:v>
                </c:pt>
                <c:pt idx="659">
                  <c:v>45.039734141273883</c:v>
                </c:pt>
                <c:pt idx="660">
                  <c:v>45.039753101217435</c:v>
                </c:pt>
                <c:pt idx="661">
                  <c:v>45.039771923201577</c:v>
                </c:pt>
                <c:pt idx="662">
                  <c:v>45.039790607828905</c:v>
                </c:pt>
                <c:pt idx="663">
                  <c:v>45.039809155663285</c:v>
                </c:pt>
                <c:pt idx="664">
                  <c:v>45.039827566632297</c:v>
                </c:pt>
                <c:pt idx="665">
                  <c:v>45.039845841315838</c:v>
                </c:pt>
                <c:pt idx="666">
                  <c:v>45.039863980944986</c:v>
                </c:pt>
                <c:pt idx="667">
                  <c:v>45.039881986111361</c:v>
                </c:pt>
                <c:pt idx="668">
                  <c:v>45.039899857366308</c:v>
                </c:pt>
                <c:pt idx="669">
                  <c:v>45.039917595309774</c:v>
                </c:pt>
                <c:pt idx="670">
                  <c:v>45.039935200548072</c:v>
                </c:pt>
                <c:pt idx="671">
                  <c:v>45.039952673648358</c:v>
                </c:pt>
                <c:pt idx="672">
                  <c:v>45.039970015182554</c:v>
                </c:pt>
                <c:pt idx="673">
                  <c:v>45.03998722568808</c:v>
                </c:pt>
                <c:pt idx="674">
                  <c:v>45.040004305711555</c:v>
                </c:pt>
                <c:pt idx="675">
                  <c:v>45.040021255852203</c:v>
                </c:pt>
                <c:pt idx="676">
                  <c:v>45.040038076674222</c:v>
                </c:pt>
                <c:pt idx="677">
                  <c:v>45.040054768705538</c:v>
                </c:pt>
                <c:pt idx="678">
                  <c:v>45.040071332526082</c:v>
                </c:pt>
                <c:pt idx="679">
                  <c:v>45.040087768725009</c:v>
                </c:pt>
                <c:pt idx="680">
                  <c:v>45.040104077854757</c:v>
                </c:pt>
                <c:pt idx="681">
                  <c:v>45.040120260474637</c:v>
                </c:pt>
                <c:pt idx="682">
                  <c:v>45.040136317111184</c:v>
                </c:pt>
                <c:pt idx="683">
                  <c:v>45.040152248901634</c:v>
                </c:pt>
                <c:pt idx="684">
                  <c:v>45.040168056437068</c:v>
                </c:pt>
                <c:pt idx="685">
                  <c:v>45.040183739674553</c:v>
                </c:pt>
                <c:pt idx="686">
                  <c:v>45.040199299135857</c:v>
                </c:pt>
                <c:pt idx="687">
                  <c:v>45.040214735353899</c:v>
                </c:pt>
                <c:pt idx="688">
                  <c:v>45.040230049432722</c:v>
                </c:pt>
                <c:pt idx="689">
                  <c:v>45.040245241848666</c:v>
                </c:pt>
                <c:pt idx="690">
                  <c:v>45.040260312537605</c:v>
                </c:pt>
                <c:pt idx="691">
                  <c:v>45.040275262051154</c:v>
                </c:pt>
                <c:pt idx="692">
                  <c:v>45.040290091509746</c:v>
                </c:pt>
                <c:pt idx="693">
                  <c:v>45.040304801445281</c:v>
                </c:pt>
                <c:pt idx="694">
                  <c:v>45.040319391760811</c:v>
                </c:pt>
                <c:pt idx="695">
                  <c:v>45.040333862973483</c:v>
                </c:pt>
                <c:pt idx="696">
                  <c:v>45.040348216215556</c:v>
                </c:pt>
                <c:pt idx="697">
                  <c:v>45.040362451990596</c:v>
                </c:pt>
                <c:pt idx="698">
                  <c:v>45.040376570216104</c:v>
                </c:pt>
                <c:pt idx="699">
                  <c:v>45.040390571982897</c:v>
                </c:pt>
                <c:pt idx="700">
                  <c:v>45.040404457797635</c:v>
                </c:pt>
                <c:pt idx="701">
                  <c:v>45.040418228183519</c:v>
                </c:pt>
                <c:pt idx="702">
                  <c:v>45.040431883636401</c:v>
                </c:pt>
                <c:pt idx="703">
                  <c:v>45.040445424067158</c:v>
                </c:pt>
                <c:pt idx="704">
                  <c:v>45.040458850560952</c:v>
                </c:pt>
                <c:pt idx="705">
                  <c:v>45.040472163577903</c:v>
                </c:pt>
                <c:pt idx="706">
                  <c:v>45.040485363598229</c:v>
                </c:pt>
                <c:pt idx="707">
                  <c:v>45.040498451122602</c:v>
                </c:pt>
                <c:pt idx="708">
                  <c:v>45.040511426669354</c:v>
                </c:pt>
                <c:pt idx="709">
                  <c:v>45.040524290730104</c:v>
                </c:pt>
                <c:pt idx="710">
                  <c:v>45.040537043770414</c:v>
                </c:pt>
                <c:pt idx="711">
                  <c:v>45.040549686275071</c:v>
                </c:pt>
                <c:pt idx="712">
                  <c:v>45.040562218706917</c:v>
                </c:pt>
                <c:pt idx="713">
                  <c:v>45.04057464154868</c:v>
                </c:pt>
                <c:pt idx="714">
                  <c:v>45.040586955303098</c:v>
                </c:pt>
                <c:pt idx="715">
                  <c:v>45.040599160406821</c:v>
                </c:pt>
                <c:pt idx="716">
                  <c:v>45.04061125731689</c:v>
                </c:pt>
                <c:pt idx="717">
                  <c:v>45.040623247155636</c:v>
                </c:pt>
                <c:pt idx="718">
                  <c:v>45.040635129821275</c:v>
                </c:pt>
                <c:pt idx="719">
                  <c:v>45.040646905785096</c:v>
                </c:pt>
                <c:pt idx="720">
                  <c:v>45.040658575495051</c:v>
                </c:pt>
                <c:pt idx="721">
                  <c:v>45.040670139379181</c:v>
                </c:pt>
                <c:pt idx="722">
                  <c:v>45.040681598490281</c:v>
                </c:pt>
                <c:pt idx="723">
                  <c:v>45.040692952663846</c:v>
                </c:pt>
                <c:pt idx="724">
                  <c:v>45.040704202359244</c:v>
                </c:pt>
                <c:pt idx="725">
                  <c:v>45.040715348659297</c:v>
                </c:pt>
                <c:pt idx="726">
                  <c:v>45.040726391983554</c:v>
                </c:pt>
                <c:pt idx="727">
                  <c:v>45.04073733217438</c:v>
                </c:pt>
                <c:pt idx="728">
                  <c:v>45.040748169741519</c:v>
                </c:pt>
                <c:pt idx="729">
                  <c:v>45.040758905772456</c:v>
                </c:pt>
                <c:pt idx="730">
                  <c:v>45.040769540687556</c:v>
                </c:pt>
                <c:pt idx="731">
                  <c:v>45.040780074287881</c:v>
                </c:pt>
                <c:pt idx="732">
                  <c:v>45.040790507002988</c:v>
                </c:pt>
                <c:pt idx="733">
                  <c:v>45.04080083989026</c:v>
                </c:pt>
                <c:pt idx="734">
                  <c:v>45.040811073389207</c:v>
                </c:pt>
                <c:pt idx="735">
                  <c:v>45.04082120727913</c:v>
                </c:pt>
                <c:pt idx="736">
                  <c:v>45.040831241967936</c:v>
                </c:pt>
                <c:pt idx="737">
                  <c:v>45.040841178536006</c:v>
                </c:pt>
                <c:pt idx="738">
                  <c:v>45.040851017445732</c:v>
                </c:pt>
                <c:pt idx="739">
                  <c:v>45.040860759096041</c:v>
                </c:pt>
                <c:pt idx="740">
                  <c:v>45.040870403869782</c:v>
                </c:pt>
                <c:pt idx="741">
                  <c:v>45.040879952180866</c:v>
                </c:pt>
                <c:pt idx="742">
                  <c:v>45.040889404473255</c:v>
                </c:pt>
                <c:pt idx="743">
                  <c:v>45.040898760616699</c:v>
                </c:pt>
                <c:pt idx="744">
                  <c:v>45.040908021061178</c:v>
                </c:pt>
                <c:pt idx="745">
                  <c:v>45.040917186794871</c:v>
                </c:pt>
                <c:pt idx="746">
                  <c:v>45.040926258191362</c:v>
                </c:pt>
                <c:pt idx="747">
                  <c:v>45.040935235656612</c:v>
                </c:pt>
                <c:pt idx="748">
                  <c:v>45.040944119627753</c:v>
                </c:pt>
                <c:pt idx="749">
                  <c:v>45.040952910527004</c:v>
                </c:pt>
                <c:pt idx="750">
                  <c:v>45.040961608718845</c:v>
                </c:pt>
                <c:pt idx="751">
                  <c:v>45.040970214598396</c:v>
                </c:pt>
                <c:pt idx="752">
                  <c:v>45.040978728593309</c:v>
                </c:pt>
                <c:pt idx="753">
                  <c:v>45.04098715107601</c:v>
                </c:pt>
                <c:pt idx="754">
                  <c:v>45.040995482448601</c:v>
                </c:pt>
                <c:pt idx="755">
                  <c:v>45.041003723144662</c:v>
                </c:pt>
                <c:pt idx="756">
                  <c:v>45.041011873541606</c:v>
                </c:pt>
                <c:pt idx="757">
                  <c:v>45.041019934004083</c:v>
                </c:pt>
                <c:pt idx="758">
                  <c:v>45.041027904930431</c:v>
                </c:pt>
                <c:pt idx="759">
                  <c:v>45.041035786751202</c:v>
                </c:pt>
                <c:pt idx="760">
                  <c:v>45.041043579882896</c:v>
                </c:pt>
                <c:pt idx="761">
                  <c:v>45.04105128528505</c:v>
                </c:pt>
                <c:pt idx="762">
                  <c:v>45.041058903306762</c:v>
                </c:pt>
                <c:pt idx="763">
                  <c:v>45.041066433733043</c:v>
                </c:pt>
                <c:pt idx="764">
                  <c:v>45.041073876983106</c:v>
                </c:pt>
                <c:pt idx="765">
                  <c:v>45.041081233463835</c:v>
                </c:pt>
                <c:pt idx="766">
                  <c:v>45.041088503526552</c:v>
                </c:pt>
                <c:pt idx="767">
                  <c:v>45.041095687513383</c:v>
                </c:pt>
                <c:pt idx="768">
                  <c:v>45.041102786403407</c:v>
                </c:pt>
                <c:pt idx="769">
                  <c:v>45.041109800610712</c:v>
                </c:pt>
                <c:pt idx="770">
                  <c:v>45.041116729937684</c:v>
                </c:pt>
                <c:pt idx="771">
                  <c:v>45.041123574731778</c:v>
                </c:pt>
                <c:pt idx="772">
                  <c:v>45.041130335331871</c:v>
                </c:pt>
                <c:pt idx="773">
                  <c:v>45.041137012714223</c:v>
                </c:pt>
                <c:pt idx="774">
                  <c:v>45.041143607248813</c:v>
                </c:pt>
                <c:pt idx="775">
                  <c:v>45.041150118697125</c:v>
                </c:pt>
                <c:pt idx="776">
                  <c:v>45.041156547454946</c:v>
                </c:pt>
                <c:pt idx="777">
                  <c:v>45.041162894508894</c:v>
                </c:pt>
                <c:pt idx="778">
                  <c:v>45.041169160192894</c:v>
                </c:pt>
                <c:pt idx="779">
                  <c:v>45.041175344234141</c:v>
                </c:pt>
                <c:pt idx="780">
                  <c:v>45.041181446998991</c:v>
                </c:pt>
                <c:pt idx="781">
                  <c:v>45.041187469449014</c:v>
                </c:pt>
                <c:pt idx="782">
                  <c:v>45.041193411896856</c:v>
                </c:pt>
                <c:pt idx="783">
                  <c:v>45.041199274051614</c:v>
                </c:pt>
                <c:pt idx="784">
                  <c:v>45.041205056864257</c:v>
                </c:pt>
                <c:pt idx="785">
                  <c:v>45.041210760724887</c:v>
                </c:pt>
                <c:pt idx="786">
                  <c:v>45.041216385415382</c:v>
                </c:pt>
                <c:pt idx="787">
                  <c:v>45.041221931865692</c:v>
                </c:pt>
                <c:pt idx="788">
                  <c:v>45.041227400399606</c:v>
                </c:pt>
                <c:pt idx="789">
                  <c:v>45.04123279078042</c:v>
                </c:pt>
                <c:pt idx="790">
                  <c:v>45.041238103967025</c:v>
                </c:pt>
                <c:pt idx="791">
                  <c:v>45.041243340269759</c:v>
                </c:pt>
                <c:pt idx="792">
                  <c:v>45.041248499395678</c:v>
                </c:pt>
                <c:pt idx="793">
                  <c:v>45.041253582293955</c:v>
                </c:pt>
                <c:pt idx="794">
                  <c:v>45.041258589353063</c:v>
                </c:pt>
                <c:pt idx="795">
                  <c:v>45.041263520953457</c:v>
                </c:pt>
                <c:pt idx="796">
                  <c:v>45.041268377423734</c:v>
                </c:pt>
                <c:pt idx="797">
                  <c:v>45.041273159044792</c:v>
                </c:pt>
                <c:pt idx="798">
                  <c:v>45.041277866098419</c:v>
                </c:pt>
                <c:pt idx="799">
                  <c:v>45.041282498312178</c:v>
                </c:pt>
                <c:pt idx="800">
                  <c:v>45.041287056614586</c:v>
                </c:pt>
                <c:pt idx="801">
                  <c:v>45.041291541331759</c:v>
                </c:pt>
                <c:pt idx="802">
                  <c:v>45.041295952829174</c:v>
                </c:pt>
                <c:pt idx="803">
                  <c:v>45.041300291467429</c:v>
                </c:pt>
                <c:pt idx="804">
                  <c:v>45.04130455755822</c:v>
                </c:pt>
                <c:pt idx="805">
                  <c:v>45.041308751409687</c:v>
                </c:pt>
                <c:pt idx="806">
                  <c:v>45.041312873330078</c:v>
                </c:pt>
                <c:pt idx="807">
                  <c:v>45.041316923586322</c:v>
                </c:pt>
                <c:pt idx="808">
                  <c:v>45.041320902490192</c:v>
                </c:pt>
                <c:pt idx="809">
                  <c:v>45.041324810398102</c:v>
                </c:pt>
                <c:pt idx="810">
                  <c:v>45.041328647621476</c:v>
                </c:pt>
                <c:pt idx="811">
                  <c:v>45.04133241506851</c:v>
                </c:pt>
                <c:pt idx="812">
                  <c:v>45.041336112447404</c:v>
                </c:pt>
                <c:pt idx="813">
                  <c:v>45.041339740066675</c:v>
                </c:pt>
                <c:pt idx="814">
                  <c:v>45.041343298235127</c:v>
                </c:pt>
                <c:pt idx="815">
                  <c:v>45.041346787220128</c:v>
                </c:pt>
                <c:pt idx="816">
                  <c:v>45.041350207333764</c:v>
                </c:pt>
                <c:pt idx="817">
                  <c:v>45.041353558932641</c:v>
                </c:pt>
                <c:pt idx="818">
                  <c:v>45.04135684292833</c:v>
                </c:pt>
                <c:pt idx="819">
                  <c:v>45.041360059028996</c:v>
                </c:pt>
                <c:pt idx="820">
                  <c:v>45.04136320754283</c:v>
                </c:pt>
                <c:pt idx="821">
                  <c:v>45.041366289336636</c:v>
                </c:pt>
                <c:pt idx="822">
                  <c:v>45.041369304080284</c:v>
                </c:pt>
                <c:pt idx="823">
                  <c:v>45.041372252091065</c:v>
                </c:pt>
                <c:pt idx="824">
                  <c:v>45.041375134288593</c:v>
                </c:pt>
                <c:pt idx="825">
                  <c:v>45.041377950349535</c:v>
                </c:pt>
                <c:pt idx="826">
                  <c:v>45.04138070055216</c:v>
                </c:pt>
                <c:pt idx="827">
                  <c:v>45.04138338577927</c:v>
                </c:pt>
                <c:pt idx="828">
                  <c:v>45.041386005675982</c:v>
                </c:pt>
                <c:pt idx="829">
                  <c:v>45.041388560493751</c:v>
                </c:pt>
                <c:pt idx="830">
                  <c:v>45.041391051134262</c:v>
                </c:pt>
                <c:pt idx="831">
                  <c:v>45.041393477345387</c:v>
                </c:pt>
                <c:pt idx="832">
                  <c:v>45.041395839431196</c:v>
                </c:pt>
                <c:pt idx="833">
                  <c:v>45.041398138251836</c:v>
                </c:pt>
                <c:pt idx="834">
                  <c:v>45.041400374112847</c:v>
                </c:pt>
                <c:pt idx="835">
                  <c:v>45.041402546681752</c:v>
                </c:pt>
                <c:pt idx="836">
                  <c:v>45.041404656187581</c:v>
                </c:pt>
                <c:pt idx="837">
                  <c:v>45.041406703509558</c:v>
                </c:pt>
                <c:pt idx="838">
                  <c:v>45.041408688934503</c:v>
                </c:pt>
                <c:pt idx="839">
                  <c:v>45.041410612152816</c:v>
                </c:pt>
                <c:pt idx="840">
                  <c:v>45.041412473457797</c:v>
                </c:pt>
                <c:pt idx="841">
                  <c:v>45.041414273703481</c:v>
                </c:pt>
                <c:pt idx="842">
                  <c:v>45.041416013148798</c:v>
                </c:pt>
                <c:pt idx="843">
                  <c:v>45.041417691501564</c:v>
                </c:pt>
                <c:pt idx="844">
                  <c:v>45.041419309073206</c:v>
                </c:pt>
                <c:pt idx="845">
                  <c:v>45.041420866733404</c:v>
                </c:pt>
                <c:pt idx="846">
                  <c:v>45.041422364754339</c:v>
                </c:pt>
                <c:pt idx="847">
                  <c:v>45.041423803413409</c:v>
                </c:pt>
                <c:pt idx="848">
                  <c:v>45.041425182951045</c:v>
                </c:pt>
                <c:pt idx="849">
                  <c:v>45.041426503014605</c:v>
                </c:pt>
                <c:pt idx="850">
                  <c:v>45.041427763860476</c:v>
                </c:pt>
                <c:pt idx="851">
                  <c:v>45.041428966311301</c:v>
                </c:pt>
                <c:pt idx="852">
                  <c:v>45.041430110599293</c:v>
                </c:pt>
                <c:pt idx="853">
                  <c:v>45.041431197009544</c:v>
                </c:pt>
                <c:pt idx="854">
                  <c:v>45.041432225834093</c:v>
                </c:pt>
                <c:pt idx="855">
                  <c:v>45.04143319732605</c:v>
                </c:pt>
                <c:pt idx="856">
                  <c:v>45.041434111143502</c:v>
                </c:pt>
                <c:pt idx="857">
                  <c:v>45.041434967551915</c:v>
                </c:pt>
                <c:pt idx="858">
                  <c:v>45.0414357673816</c:v>
                </c:pt>
                <c:pt idx="859">
                  <c:v>45.041436510871222</c:v>
                </c:pt>
                <c:pt idx="860">
                  <c:v>45.041437198311314</c:v>
                </c:pt>
                <c:pt idx="861">
                  <c:v>45.041437829956813</c:v>
                </c:pt>
                <c:pt idx="862">
                  <c:v>45.041438406025911</c:v>
                </c:pt>
                <c:pt idx="863">
                  <c:v>45.041438926788395</c:v>
                </c:pt>
                <c:pt idx="864">
                  <c:v>45.041439392481294</c:v>
                </c:pt>
                <c:pt idx="865">
                  <c:v>45.041439803307576</c:v>
                </c:pt>
                <c:pt idx="866">
                  <c:v>45.041440159524093</c:v>
                </c:pt>
                <c:pt idx="867">
                  <c:v>45.041440461398544</c:v>
                </c:pt>
                <c:pt idx="868">
                  <c:v>45.041440709163304</c:v>
                </c:pt>
                <c:pt idx="869">
                  <c:v>45.041440903058799</c:v>
                </c:pt>
                <c:pt idx="870">
                  <c:v>45.041441043335361</c:v>
                </c:pt>
                <c:pt idx="871">
                  <c:v>45.041441130210359</c:v>
                </c:pt>
                <c:pt idx="872">
                  <c:v>45.041441163911422</c:v>
                </c:pt>
                <c:pt idx="873">
                  <c:v>45.041441144719691</c:v>
                </c:pt>
                <c:pt idx="874">
                  <c:v>45.041441072923725</c:v>
                </c:pt>
                <c:pt idx="875">
                  <c:v>45.041440948773577</c:v>
                </c:pt>
                <c:pt idx="876">
                  <c:v>45.041440772482957</c:v>
                </c:pt>
                <c:pt idx="877">
                  <c:v>45.041440544234447</c:v>
                </c:pt>
                <c:pt idx="878">
                  <c:v>45.041440264225812</c:v>
                </c:pt>
                <c:pt idx="879">
                  <c:v>45.041439932712819</c:v>
                </c:pt>
                <c:pt idx="880">
                  <c:v>45.041439549962433</c:v>
                </c:pt>
                <c:pt idx="881">
                  <c:v>45.041439116206369</c:v>
                </c:pt>
                <c:pt idx="882">
                  <c:v>45.041438631684422</c:v>
                </c:pt>
                <c:pt idx="883">
                  <c:v>45.041438096646317</c:v>
                </c:pt>
                <c:pt idx="884">
                  <c:v>45.041437511308843</c:v>
                </c:pt>
                <c:pt idx="885">
                  <c:v>45.041436875857379</c:v>
                </c:pt>
                <c:pt idx="886">
                  <c:v>45.041436190492099</c:v>
                </c:pt>
                <c:pt idx="887">
                  <c:v>45.041435455470733</c:v>
                </c:pt>
                <c:pt idx="888">
                  <c:v>45.041434671020227</c:v>
                </c:pt>
                <c:pt idx="889">
                  <c:v>45.041433837334885</c:v>
                </c:pt>
                <c:pt idx="890">
                  <c:v>45.041432954664074</c:v>
                </c:pt>
                <c:pt idx="891">
                  <c:v>45.041432023827369</c:v>
                </c:pt>
                <c:pt idx="892">
                  <c:v>45.0414310450127</c:v>
                </c:pt>
                <c:pt idx="893">
                  <c:v>45.041430017864009</c:v>
                </c:pt>
                <c:pt idx="894">
                  <c:v>45.041428942596227</c:v>
                </c:pt>
                <c:pt idx="895">
                  <c:v>45.041427819393469</c:v>
                </c:pt>
                <c:pt idx="896">
                  <c:v>45.041426648496426</c:v>
                </c:pt>
                <c:pt idx="897">
                  <c:v>45.041425430117265</c:v>
                </c:pt>
                <c:pt idx="898">
                  <c:v>45.041424164437665</c:v>
                </c:pt>
                <c:pt idx="899">
                  <c:v>45.041422852296265</c:v>
                </c:pt>
                <c:pt idx="900">
                  <c:v>45.041421493945094</c:v>
                </c:pt>
                <c:pt idx="901">
                  <c:v>45.041420089003005</c:v>
                </c:pt>
                <c:pt idx="902">
                  <c:v>45.041418637657124</c:v>
                </c:pt>
                <c:pt idx="903">
                  <c:v>45.041417140067381</c:v>
                </c:pt>
                <c:pt idx="904">
                  <c:v>45.041415596412207</c:v>
                </c:pt>
                <c:pt idx="905">
                  <c:v>45.041414007530825</c:v>
                </c:pt>
                <c:pt idx="906">
                  <c:v>45.041412373675989</c:v>
                </c:pt>
                <c:pt idx="907">
                  <c:v>45.041410694467181</c:v>
                </c:pt>
                <c:pt idx="908">
                  <c:v>45.041408970092043</c:v>
                </c:pt>
                <c:pt idx="909">
                  <c:v>45.0414072007109</c:v>
                </c:pt>
                <c:pt idx="910">
                  <c:v>45.04140538650249</c:v>
                </c:pt>
                <c:pt idx="911">
                  <c:v>45.041403528306269</c:v>
                </c:pt>
                <c:pt idx="912">
                  <c:v>45.041401626375176</c:v>
                </c:pt>
                <c:pt idx="913">
                  <c:v>45.041399680328809</c:v>
                </c:pt>
                <c:pt idx="914">
                  <c:v>45.041397690354884</c:v>
                </c:pt>
                <c:pt idx="915">
                  <c:v>45.041395657213762</c:v>
                </c:pt>
                <c:pt idx="916">
                  <c:v>45.041393581084144</c:v>
                </c:pt>
                <c:pt idx="917">
                  <c:v>45.041391461563705</c:v>
                </c:pt>
                <c:pt idx="918">
                  <c:v>45.041389298824896</c:v>
                </c:pt>
                <c:pt idx="919">
                  <c:v>45.041387093657065</c:v>
                </c:pt>
                <c:pt idx="920">
                  <c:v>45.041384846266908</c:v>
                </c:pt>
                <c:pt idx="921">
                  <c:v>45.041382556234481</c:v>
                </c:pt>
                <c:pt idx="922">
                  <c:v>45.041380223755525</c:v>
                </c:pt>
                <c:pt idx="923">
                  <c:v>45.041377849642274</c:v>
                </c:pt>
                <c:pt idx="924">
                  <c:v>45.041375434079434</c:v>
                </c:pt>
                <c:pt idx="925">
                  <c:v>45.041372976666622</c:v>
                </c:pt>
                <c:pt idx="926">
                  <c:v>45.041370477619331</c:v>
                </c:pt>
                <c:pt idx="927">
                  <c:v>45.04136793772512</c:v>
                </c:pt>
                <c:pt idx="928">
                  <c:v>45.041365357144329</c:v>
                </c:pt>
                <c:pt idx="929">
                  <c:v>45.041362735455635</c:v>
                </c:pt>
                <c:pt idx="930">
                  <c:v>45.041360073456701</c:v>
                </c:pt>
                <c:pt idx="931">
                  <c:v>45.041357371319883</c:v>
                </c:pt>
                <c:pt idx="932">
                  <c:v>45.041354628634302</c:v>
                </c:pt>
                <c:pt idx="933">
                  <c:v>45.041351846206496</c:v>
                </c:pt>
                <c:pt idx="934">
                  <c:v>45.041349024216359</c:v>
                </c:pt>
                <c:pt idx="935">
                  <c:v>45.041346162217692</c:v>
                </c:pt>
                <c:pt idx="936">
                  <c:v>45.04134326098368</c:v>
                </c:pt>
                <c:pt idx="937">
                  <c:v>45.041340320707263</c:v>
                </c:pt>
                <c:pt idx="938">
                  <c:v>45.041337340956709</c:v>
                </c:pt>
                <c:pt idx="939">
                  <c:v>45.04133432251772</c:v>
                </c:pt>
                <c:pt idx="940">
                  <c:v>45.041331265593882</c:v>
                </c:pt>
                <c:pt idx="941">
                  <c:v>45.041328169762501</c:v>
                </c:pt>
                <c:pt idx="942">
                  <c:v>45.041325035775259</c:v>
                </c:pt>
                <c:pt idx="943">
                  <c:v>45.041321863803446</c:v>
                </c:pt>
                <c:pt idx="944">
                  <c:v>45.041318653438331</c:v>
                </c:pt>
                <c:pt idx="945">
                  <c:v>45.041315405446838</c:v>
                </c:pt>
                <c:pt idx="946">
                  <c:v>45.041312120013444</c:v>
                </c:pt>
                <c:pt idx="947">
                  <c:v>45.041308797340641</c:v>
                </c:pt>
                <c:pt idx="948">
                  <c:v>45.041305437604791</c:v>
                </c:pt>
                <c:pt idx="949">
                  <c:v>45.041302040356733</c:v>
                </c:pt>
                <c:pt idx="950">
                  <c:v>45.041298606325356</c:v>
                </c:pt>
                <c:pt idx="951">
                  <c:v>45.041295135662587</c:v>
                </c:pt>
                <c:pt idx="952">
                  <c:v>45.041291627984883</c:v>
                </c:pt>
                <c:pt idx="953">
                  <c:v>45.041288084083924</c:v>
                </c:pt>
                <c:pt idx="954">
                  <c:v>45.041284504082114</c:v>
                </c:pt>
                <c:pt idx="955">
                  <c:v>45.041280888122436</c:v>
                </c:pt>
                <c:pt idx="956">
                  <c:v>45.041277236371847</c:v>
                </c:pt>
                <c:pt idx="957">
                  <c:v>45.041273549018186</c:v>
                </c:pt>
                <c:pt idx="958">
                  <c:v>45.041269826267055</c:v>
                </c:pt>
                <c:pt idx="959">
                  <c:v>45.041266067697457</c:v>
                </c:pt>
                <c:pt idx="960">
                  <c:v>45.041262274062454</c:v>
                </c:pt>
                <c:pt idx="961">
                  <c:v>45.041258445492787</c:v>
                </c:pt>
                <c:pt idx="962">
                  <c:v>45.041254582141832</c:v>
                </c:pt>
                <c:pt idx="963">
                  <c:v>45.041250684185613</c:v>
                </c:pt>
                <c:pt idx="964">
                  <c:v>45.041246751778012</c:v>
                </c:pt>
                <c:pt idx="965">
                  <c:v>45.041242785050699</c:v>
                </c:pt>
                <c:pt idx="966">
                  <c:v>45.041238784157905</c:v>
                </c:pt>
                <c:pt idx="967">
                  <c:v>45.041234749276363</c:v>
                </c:pt>
                <c:pt idx="968">
                  <c:v>45.041230679960549</c:v>
                </c:pt>
                <c:pt idx="969">
                  <c:v>45.041226576984329</c:v>
                </c:pt>
                <c:pt idx="970">
                  <c:v>45.041222440541141</c:v>
                </c:pt>
                <c:pt idx="971">
                  <c:v>45.041218270799575</c:v>
                </c:pt>
                <c:pt idx="972">
                  <c:v>45.041214067903745</c:v>
                </c:pt>
                <c:pt idx="973">
                  <c:v>45.041209831976772</c:v>
                </c:pt>
                <c:pt idx="974">
                  <c:v>45.041205563123874</c:v>
                </c:pt>
                <c:pt idx="975">
                  <c:v>45.041201261476786</c:v>
                </c:pt>
                <c:pt idx="976">
                  <c:v>45.0411969272348</c:v>
                </c:pt>
                <c:pt idx="977">
                  <c:v>45.041192560574892</c:v>
                </c:pt>
                <c:pt idx="978">
                  <c:v>45.041188161606904</c:v>
                </c:pt>
                <c:pt idx="979">
                  <c:v>45.041183730463125</c:v>
                </c:pt>
                <c:pt idx="980">
                  <c:v>45.041179267301331</c:v>
                </c:pt>
                <c:pt idx="981">
                  <c:v>45.041174772259858</c:v>
                </c:pt>
                <c:pt idx="982">
                  <c:v>45.041170245498776</c:v>
                </c:pt>
                <c:pt idx="983">
                  <c:v>45.041165687199779</c:v>
                </c:pt>
                <c:pt idx="984">
                  <c:v>45.041161097521474</c:v>
                </c:pt>
                <c:pt idx="985">
                  <c:v>45.04115647659949</c:v>
                </c:pt>
                <c:pt idx="986">
                  <c:v>45.041151825149669</c:v>
                </c:pt>
                <c:pt idx="987">
                  <c:v>45.04114714271266</c:v>
                </c:pt>
                <c:pt idx="988">
                  <c:v>45.041142429453622</c:v>
                </c:pt>
                <c:pt idx="989">
                  <c:v>45.04113768551715</c:v>
                </c:pt>
                <c:pt idx="990">
                  <c:v>45.041132911068637</c:v>
                </c:pt>
                <c:pt idx="991">
                  <c:v>45.041128106294238</c:v>
                </c:pt>
                <c:pt idx="992">
                  <c:v>45.041123271314675</c:v>
                </c:pt>
                <c:pt idx="993">
                  <c:v>45.041118406229977</c:v>
                </c:pt>
                <c:pt idx="994">
                  <c:v>45.041113511208813</c:v>
                </c:pt>
                <c:pt idx="995">
                  <c:v>45.041108586401826</c:v>
                </c:pt>
                <c:pt idx="996">
                  <c:v>45.041103631896419</c:v>
                </c:pt>
                <c:pt idx="997">
                  <c:v>45.041098648405772</c:v>
                </c:pt>
                <c:pt idx="998">
                  <c:v>45.041093635471377</c:v>
                </c:pt>
                <c:pt idx="999">
                  <c:v>45.041088593259317</c:v>
                </c:pt>
                <c:pt idx="1000">
                  <c:v>45.041083521956644</c:v>
                </c:pt>
                <c:pt idx="1001">
                  <c:v>45.041078421684816</c:v>
                </c:pt>
                <c:pt idx="1002">
                  <c:v>45.041073293144457</c:v>
                </c:pt>
                <c:pt idx="1003">
                  <c:v>45.041068135904695</c:v>
                </c:pt>
                <c:pt idx="1004">
                  <c:v>45.041062950116505</c:v>
                </c:pt>
                <c:pt idx="1005">
                  <c:v>45.041057735867604</c:v>
                </c:pt>
                <c:pt idx="1006">
                  <c:v>45.041052493271401</c:v>
                </c:pt>
                <c:pt idx="1007">
                  <c:v>45.041047223069597</c:v>
                </c:pt>
                <c:pt idx="1008">
                  <c:v>45.04104192478674</c:v>
                </c:pt>
                <c:pt idx="1009">
                  <c:v>45.041036598571132</c:v>
                </c:pt>
                <c:pt idx="1010">
                  <c:v>45.041031244594414</c:v>
                </c:pt>
                <c:pt idx="1011">
                  <c:v>45.041025863006602</c:v>
                </c:pt>
                <c:pt idx="1012">
                  <c:v>45.041020454535939</c:v>
                </c:pt>
                <c:pt idx="1013">
                  <c:v>45.041015018691901</c:v>
                </c:pt>
                <c:pt idx="1014">
                  <c:v>45.041009555609669</c:v>
                </c:pt>
                <c:pt idx="1015">
                  <c:v>45.04100406604973</c:v>
                </c:pt>
                <c:pt idx="1016">
                  <c:v>45.040998549510896</c:v>
                </c:pt>
                <c:pt idx="1017">
                  <c:v>45.040993006074537</c:v>
                </c:pt>
                <c:pt idx="1018">
                  <c:v>45.040987435893449</c:v>
                </c:pt>
                <c:pt idx="1019">
                  <c:v>45.040981839104738</c:v>
                </c:pt>
                <c:pt idx="1020">
                  <c:v>45.040976216384266</c:v>
                </c:pt>
                <c:pt idx="1021">
                  <c:v>45.040970567235291</c:v>
                </c:pt>
                <c:pt idx="1022">
                  <c:v>45.040964891790871</c:v>
                </c:pt>
                <c:pt idx="1023">
                  <c:v>45.040959190768241</c:v>
                </c:pt>
                <c:pt idx="1024">
                  <c:v>45.040953463709421</c:v>
                </c:pt>
                <c:pt idx="1025">
                  <c:v>45.040947710780657</c:v>
                </c:pt>
                <c:pt idx="1026">
                  <c:v>45.040941932727364</c:v>
                </c:pt>
                <c:pt idx="1027">
                  <c:v>45.040936129073806</c:v>
                </c:pt>
                <c:pt idx="1028">
                  <c:v>45.040930299926075</c:v>
                </c:pt>
                <c:pt idx="1029">
                  <c:v>45.040924445974817</c:v>
                </c:pt>
                <c:pt idx="1030">
                  <c:v>45.040918566739215</c:v>
                </c:pt>
                <c:pt idx="1031">
                  <c:v>45.040912662366061</c:v>
                </c:pt>
                <c:pt idx="1032">
                  <c:v>45.040906733584244</c:v>
                </c:pt>
                <c:pt idx="1033">
                  <c:v>45.040900779904014</c:v>
                </c:pt>
                <c:pt idx="1034">
                  <c:v>45.040894801419519</c:v>
                </c:pt>
                <c:pt idx="1035">
                  <c:v>45.040888798852968</c:v>
                </c:pt>
                <c:pt idx="1036">
                  <c:v>45.040882772353683</c:v>
                </c:pt>
                <c:pt idx="1037">
                  <c:v>45.040876721452598</c:v>
                </c:pt>
                <c:pt idx="1038">
                  <c:v>45.040870646261759</c:v>
                </c:pt>
                <c:pt idx="1039">
                  <c:v>45.040864547476865</c:v>
                </c:pt>
                <c:pt idx="1040">
                  <c:v>45.040858424579675</c:v>
                </c:pt>
                <c:pt idx="1041">
                  <c:v>45.040852277640155</c:v>
                </c:pt>
                <c:pt idx="1042">
                  <c:v>45.040846107359933</c:v>
                </c:pt>
                <c:pt idx="1043">
                  <c:v>45.040839913270872</c:v>
                </c:pt>
                <c:pt idx="1044">
                  <c:v>45.040833695489127</c:v>
                </c:pt>
                <c:pt idx="1045">
                  <c:v>45.040827454755835</c:v>
                </c:pt>
                <c:pt idx="1046">
                  <c:v>45.04082119119473</c:v>
                </c:pt>
                <c:pt idx="1047">
                  <c:v>45.040814904269929</c:v>
                </c:pt>
                <c:pt idx="1048">
                  <c:v>45.040808594074718</c:v>
                </c:pt>
                <c:pt idx="1049">
                  <c:v>45.04080226133366</c:v>
                </c:pt>
                <c:pt idx="1050">
                  <c:v>45.040795906198305</c:v>
                </c:pt>
                <c:pt idx="1051">
                  <c:v>45.040789528243138</c:v>
                </c:pt>
                <c:pt idx="1052">
                  <c:v>45.040783127578855</c:v>
                </c:pt>
                <c:pt idx="1053">
                  <c:v>45.040776704855212</c:v>
                </c:pt>
                <c:pt idx="1054">
                  <c:v>45.040770259552936</c:v>
                </c:pt>
                <c:pt idx="1055">
                  <c:v>45.040763791785828</c:v>
                </c:pt>
                <c:pt idx="1056">
                  <c:v>45.040757302254733</c:v>
                </c:pt>
                <c:pt idx="1057">
                  <c:v>45.040750791087675</c:v>
                </c:pt>
                <c:pt idx="1058">
                  <c:v>45.040744257838881</c:v>
                </c:pt>
                <c:pt idx="1059">
                  <c:v>45.040737702643511</c:v>
                </c:pt>
                <c:pt idx="1060">
                  <c:v>45.040731126217104</c:v>
                </c:pt>
                <c:pt idx="1061">
                  <c:v>45.040724528658245</c:v>
                </c:pt>
                <c:pt idx="1062">
                  <c:v>45.040717910051043</c:v>
                </c:pt>
                <c:pt idx="1063">
                  <c:v>45.040711269867401</c:v>
                </c:pt>
                <c:pt idx="1064">
                  <c:v>45.040704608168888</c:v>
                </c:pt>
                <c:pt idx="1065">
                  <c:v>45.04069792564998</c:v>
                </c:pt>
                <c:pt idx="1066">
                  <c:v>45.040691222436408</c:v>
                </c:pt>
                <c:pt idx="1067">
                  <c:v>45.040684498039006</c:v>
                </c:pt>
                <c:pt idx="1068">
                  <c:v>45.04067775255271</c:v>
                </c:pt>
                <c:pt idx="1069">
                  <c:v>45.040670986658625</c:v>
                </c:pt>
                <c:pt idx="1070">
                  <c:v>45.040664200467745</c:v>
                </c:pt>
                <c:pt idx="1071">
                  <c:v>45.040657393519773</c:v>
                </c:pt>
                <c:pt idx="1072">
                  <c:v>45.040650565937497</c:v>
                </c:pt>
                <c:pt idx="1073">
                  <c:v>45.040643718425969</c:v>
                </c:pt>
                <c:pt idx="1074">
                  <c:v>45.040636851074808</c:v>
                </c:pt>
                <c:pt idx="1075">
                  <c:v>45.040629963960527</c:v>
                </c:pt>
                <c:pt idx="1076">
                  <c:v>45.040623056548519</c:v>
                </c:pt>
                <c:pt idx="1077">
                  <c:v>45.040616128936492</c:v>
                </c:pt>
                <c:pt idx="1078">
                  <c:v>45.040609181852972</c:v>
                </c:pt>
                <c:pt idx="1079">
                  <c:v>45.040602215369489</c:v>
                </c:pt>
                <c:pt idx="1080">
                  <c:v>45.040595229544081</c:v>
                </c:pt>
                <c:pt idx="1081">
                  <c:v>45.040588223909545</c:v>
                </c:pt>
                <c:pt idx="1082">
                  <c:v>45.040581198585912</c:v>
                </c:pt>
                <c:pt idx="1083">
                  <c:v>45.040574154234434</c:v>
                </c:pt>
                <c:pt idx="1084">
                  <c:v>45.040567090945849</c:v>
                </c:pt>
                <c:pt idx="1085">
                  <c:v>45.04056000884237</c:v>
                </c:pt>
                <c:pt idx="1086">
                  <c:v>45.040552908031863</c:v>
                </c:pt>
                <c:pt idx="1087">
                  <c:v>45.040545788006604</c:v>
                </c:pt>
                <c:pt idx="1088">
                  <c:v>45.040538648845441</c:v>
                </c:pt>
                <c:pt idx="1089">
                  <c:v>45.040531491215809</c:v>
                </c:pt>
                <c:pt idx="1090">
                  <c:v>45.040524315217013</c:v>
                </c:pt>
                <c:pt idx="1091">
                  <c:v>45.040517120978819</c:v>
                </c:pt>
                <c:pt idx="1092">
                  <c:v>45.040509908615505</c:v>
                </c:pt>
                <c:pt idx="1093">
                  <c:v>45.040502677624787</c:v>
                </c:pt>
                <c:pt idx="1094">
                  <c:v>45.040495428090111</c:v>
                </c:pt>
                <c:pt idx="1095">
                  <c:v>45.040488160682798</c:v>
                </c:pt>
                <c:pt idx="1096">
                  <c:v>45.040480875463778</c:v>
                </c:pt>
                <c:pt idx="1097">
                  <c:v>45.040473572526835</c:v>
                </c:pt>
                <c:pt idx="1098">
                  <c:v>45.040466251997067</c:v>
                </c:pt>
                <c:pt idx="1099">
                  <c:v>45.040458913384768</c:v>
                </c:pt>
                <c:pt idx="1100">
                  <c:v>45.040451556784333</c:v>
                </c:pt>
                <c:pt idx="1101">
                  <c:v>45.040444182876357</c:v>
                </c:pt>
                <c:pt idx="1102">
                  <c:v>45.040436791729647</c:v>
                </c:pt>
                <c:pt idx="1103">
                  <c:v>45.040429383402994</c:v>
                </c:pt>
                <c:pt idx="1104">
                  <c:v>45.04042195794672</c:v>
                </c:pt>
                <c:pt idx="1105">
                  <c:v>45.040414515445605</c:v>
                </c:pt>
                <c:pt idx="1106">
                  <c:v>45.04040705541712</c:v>
                </c:pt>
                <c:pt idx="1107">
                  <c:v>45.040399577965111</c:v>
                </c:pt>
                <c:pt idx="1108">
                  <c:v>45.040392083778492</c:v>
                </c:pt>
                <c:pt idx="1109">
                  <c:v>45.040384572933107</c:v>
                </c:pt>
                <c:pt idx="1110">
                  <c:v>45.040377045535386</c:v>
                </c:pt>
                <c:pt idx="1111">
                  <c:v>45.040369501679479</c:v>
                </c:pt>
                <c:pt idx="1112">
                  <c:v>45.040361941404299</c:v>
                </c:pt>
                <c:pt idx="1113">
                  <c:v>45.04035436418156</c:v>
                </c:pt>
                <c:pt idx="1114">
                  <c:v>45.040346770117402</c:v>
                </c:pt>
                <c:pt idx="1115">
                  <c:v>45.040339159906011</c:v>
                </c:pt>
                <c:pt idx="1116">
                  <c:v>45.040331533627992</c:v>
                </c:pt>
                <c:pt idx="1117">
                  <c:v>45.040323891352145</c:v>
                </c:pt>
                <c:pt idx="1118">
                  <c:v>45.040316233137276</c:v>
                </c:pt>
                <c:pt idx="1119">
                  <c:v>45.040308559075335</c:v>
                </c:pt>
                <c:pt idx="1120">
                  <c:v>45.040300869289858</c:v>
                </c:pt>
                <c:pt idx="1121">
                  <c:v>45.040293163848084</c:v>
                </c:pt>
                <c:pt idx="1122">
                  <c:v>45.040285442204386</c:v>
                </c:pt>
                <c:pt idx="1123">
                  <c:v>45.040277704446744</c:v>
                </c:pt>
                <c:pt idx="1124">
                  <c:v>45.040269951253663</c:v>
                </c:pt>
                <c:pt idx="1125">
                  <c:v>45.040262182734075</c:v>
                </c:pt>
                <c:pt idx="1126">
                  <c:v>45.040254398984217</c:v>
                </c:pt>
                <c:pt idx="1127">
                  <c:v>45.040246600044739</c:v>
                </c:pt>
                <c:pt idx="1128">
                  <c:v>45.040238785988826</c:v>
                </c:pt>
                <c:pt idx="1129">
                  <c:v>45.040230956923764</c:v>
                </c:pt>
                <c:pt idx="1130">
                  <c:v>45.040223112944659</c:v>
                </c:pt>
                <c:pt idx="1131">
                  <c:v>45.040215254132896</c:v>
                </c:pt>
                <c:pt idx="1132">
                  <c:v>45.040207379957948</c:v>
                </c:pt>
                <c:pt idx="1133">
                  <c:v>45.040199490479203</c:v>
                </c:pt>
                <c:pt idx="1134">
                  <c:v>45.04019158634749</c:v>
                </c:pt>
                <c:pt idx="1135">
                  <c:v>45.040183667647959</c:v>
                </c:pt>
                <c:pt idx="1136">
                  <c:v>45.040175734498284</c:v>
                </c:pt>
                <c:pt idx="1137">
                  <c:v>45.040167786960723</c:v>
                </c:pt>
                <c:pt idx="1138">
                  <c:v>45.040159825085375</c:v>
                </c:pt>
                <c:pt idx="1139">
                  <c:v>45.04015184895654</c:v>
                </c:pt>
                <c:pt idx="1140">
                  <c:v>45.040143858649515</c:v>
                </c:pt>
                <c:pt idx="1141">
                  <c:v>45.040135854228851</c:v>
                </c:pt>
                <c:pt idx="1142">
                  <c:v>45.040127835749701</c:v>
                </c:pt>
                <c:pt idx="1143">
                  <c:v>45.040119803300932</c:v>
                </c:pt>
                <c:pt idx="1144">
                  <c:v>45.040111757003373</c:v>
                </c:pt>
                <c:pt idx="1145">
                  <c:v>45.04010369636363</c:v>
                </c:pt>
                <c:pt idx="1146">
                  <c:v>45.04009562143122</c:v>
                </c:pt>
                <c:pt idx="1147">
                  <c:v>45.040087532803497</c:v>
                </c:pt>
                <c:pt idx="1148">
                  <c:v>45.040079430516542</c:v>
                </c:pt>
                <c:pt idx="1149">
                  <c:v>45.040071314646056</c:v>
                </c:pt>
                <c:pt idx="1150">
                  <c:v>45.040063185301989</c:v>
                </c:pt>
                <c:pt idx="1151">
                  <c:v>45.040055042623365</c:v>
                </c:pt>
                <c:pt idx="1152">
                  <c:v>45.040046886690568</c:v>
                </c:pt>
                <c:pt idx="1153">
                  <c:v>45.040038717527381</c:v>
                </c:pt>
                <c:pt idx="1154">
                  <c:v>45.040030535192344</c:v>
                </c:pt>
                <c:pt idx="1155">
                  <c:v>45.040022339780258</c:v>
                </c:pt>
                <c:pt idx="1156">
                  <c:v>45.040014131375592</c:v>
                </c:pt>
                <c:pt idx="1157">
                  <c:v>45.040005910050667</c:v>
                </c:pt>
                <c:pt idx="1158">
                  <c:v>45.039997675867227</c:v>
                </c:pt>
                <c:pt idx="1159">
                  <c:v>45.039989428878002</c:v>
                </c:pt>
                <c:pt idx="1160">
                  <c:v>45.039981169128104</c:v>
                </c:pt>
                <c:pt idx="1161">
                  <c:v>45.039972896697797</c:v>
                </c:pt>
                <c:pt idx="1162">
                  <c:v>45.039964611658959</c:v>
                </c:pt>
                <c:pt idx="1163">
                  <c:v>45.039956313431531</c:v>
                </c:pt>
                <c:pt idx="1164">
                  <c:v>45.039948002071107</c:v>
                </c:pt>
                <c:pt idx="1165">
                  <c:v>45.039939678270038</c:v>
                </c:pt>
                <c:pt idx="1166">
                  <c:v>45.039931342110684</c:v>
                </c:pt>
                <c:pt idx="1167">
                  <c:v>45.039922993663509</c:v>
                </c:pt>
                <c:pt idx="1168">
                  <c:v>45.039914632988683</c:v>
                </c:pt>
                <c:pt idx="1169">
                  <c:v>45.039906260137585</c:v>
                </c:pt>
                <c:pt idx="1170">
                  <c:v>45.03989787519582</c:v>
                </c:pt>
                <c:pt idx="1171">
                  <c:v>45.039889478281438</c:v>
                </c:pt>
                <c:pt idx="1172">
                  <c:v>45.03988106945696</c:v>
                </c:pt>
                <c:pt idx="1173">
                  <c:v>45.039872648730992</c:v>
                </c:pt>
                <c:pt idx="1174">
                  <c:v>45.039864216149162</c:v>
                </c:pt>
                <c:pt idx="1175">
                  <c:v>45.039855771795288</c:v>
                </c:pt>
                <c:pt idx="1176">
                  <c:v>45.039847315744488</c:v>
                </c:pt>
                <c:pt idx="1177">
                  <c:v>45.03983884806113</c:v>
                </c:pt>
                <c:pt idx="1178">
                  <c:v>45.039830368800168</c:v>
                </c:pt>
                <c:pt idx="1179">
                  <c:v>45.039821878050233</c:v>
                </c:pt>
                <c:pt idx="1180">
                  <c:v>45.039813375890262</c:v>
                </c:pt>
                <c:pt idx="1181">
                  <c:v>45.039804862346166</c:v>
                </c:pt>
                <c:pt idx="1182">
                  <c:v>45.039796337478528</c:v>
                </c:pt>
                <c:pt idx="1183">
                  <c:v>45.039787801383852</c:v>
                </c:pt>
                <c:pt idx="1184">
                  <c:v>45.039779254148037</c:v>
                </c:pt>
                <c:pt idx="1185">
                  <c:v>45.039770695844574</c:v>
                </c:pt>
                <c:pt idx="1186">
                  <c:v>45.03976212649448</c:v>
                </c:pt>
                <c:pt idx="1187">
                  <c:v>45.039753546112507</c:v>
                </c:pt>
                <c:pt idx="1188">
                  <c:v>45.039744954794521</c:v>
                </c:pt>
                <c:pt idx="1189">
                  <c:v>45.039736352628971</c:v>
                </c:pt>
                <c:pt idx="1190">
                  <c:v>45.039727739650132</c:v>
                </c:pt>
                <c:pt idx="1191">
                  <c:v>45.039719115883997</c:v>
                </c:pt>
                <c:pt idx="1192">
                  <c:v>45.039710481352671</c:v>
                </c:pt>
                <c:pt idx="1193">
                  <c:v>45.039701836116834</c:v>
                </c:pt>
                <c:pt idx="1194">
                  <c:v>45.039693180273382</c:v>
                </c:pt>
                <c:pt idx="1195">
                  <c:v>45.039684513908504</c:v>
                </c:pt>
                <c:pt idx="1196">
                  <c:v>45.039675837095956</c:v>
                </c:pt>
                <c:pt idx="1197">
                  <c:v>45.039667149856975</c:v>
                </c:pt>
                <c:pt idx="1198">
                  <c:v>45.039658452206453</c:v>
                </c:pt>
                <c:pt idx="1199">
                  <c:v>45.039649744240393</c:v>
                </c:pt>
                <c:pt idx="1200">
                  <c:v>45.039641026047342</c:v>
                </c:pt>
                <c:pt idx="1201">
                  <c:v>45.039632297661633</c:v>
                </c:pt>
                <c:pt idx="1202">
                  <c:v>45.039623559150982</c:v>
                </c:pt>
                <c:pt idx="1203">
                  <c:v>45.039614810576268</c:v>
                </c:pt>
                <c:pt idx="1204">
                  <c:v>45.039606051948049</c:v>
                </c:pt>
                <c:pt idx="1205">
                  <c:v>45.039597283313832</c:v>
                </c:pt>
                <c:pt idx="1206">
                  <c:v>45.039588504759017</c:v>
                </c:pt>
                <c:pt idx="1207">
                  <c:v>45.039579716360031</c:v>
                </c:pt>
                <c:pt idx="1208">
                  <c:v>45.039570918182314</c:v>
                </c:pt>
                <c:pt idx="1209">
                  <c:v>45.0395621102817</c:v>
                </c:pt>
                <c:pt idx="1210">
                  <c:v>45.039553292705847</c:v>
                </c:pt>
                <c:pt idx="1211">
                  <c:v>45.039544465495489</c:v>
                </c:pt>
                <c:pt idx="1212">
                  <c:v>45.039535628685442</c:v>
                </c:pt>
                <c:pt idx="1213">
                  <c:v>45.039526782347231</c:v>
                </c:pt>
                <c:pt idx="1214">
                  <c:v>45.039517926586882</c:v>
                </c:pt>
                <c:pt idx="1215">
                  <c:v>45.03950906145667</c:v>
                </c:pt>
                <c:pt idx="1216">
                  <c:v>45.039500186956452</c:v>
                </c:pt>
                <c:pt idx="1217">
                  <c:v>45.039491303124386</c:v>
                </c:pt>
                <c:pt idx="1218">
                  <c:v>45.039482410037884</c:v>
                </c:pt>
                <c:pt idx="1219">
                  <c:v>45.039473507766594</c:v>
                </c:pt>
                <c:pt idx="1220">
                  <c:v>45.039464596370173</c:v>
                </c:pt>
                <c:pt idx="1221">
                  <c:v>45.039455675899553</c:v>
                </c:pt>
                <c:pt idx="1222">
                  <c:v>45.039446746398205</c:v>
                </c:pt>
                <c:pt idx="1223">
                  <c:v>45.03943780790329</c:v>
                </c:pt>
                <c:pt idx="1224">
                  <c:v>45.039428860488286</c:v>
                </c:pt>
                <c:pt idx="1225">
                  <c:v>45.039419904219201</c:v>
                </c:pt>
                <c:pt idx="1226">
                  <c:v>45.039410939710933</c:v>
                </c:pt>
                <c:pt idx="1227">
                  <c:v>45.039401967014619</c:v>
                </c:pt>
                <c:pt idx="1228">
                  <c:v>45.039392985618655</c:v>
                </c:pt>
                <c:pt idx="1229">
                  <c:v>45.03938399556035</c:v>
                </c:pt>
                <c:pt idx="1230">
                  <c:v>45.039374996826879</c:v>
                </c:pt>
                <c:pt idx="1231">
                  <c:v>45.039365989445621</c:v>
                </c:pt>
                <c:pt idx="1232">
                  <c:v>45.039356973484843</c:v>
                </c:pt>
                <c:pt idx="1233">
                  <c:v>45.039347949006405</c:v>
                </c:pt>
                <c:pt idx="1234">
                  <c:v>45.039338916063343</c:v>
                </c:pt>
                <c:pt idx="1235">
                  <c:v>45.039329874700954</c:v>
                </c:pt>
                <c:pt idx="1236">
                  <c:v>45.039320824999592</c:v>
                </c:pt>
                <c:pt idx="1237">
                  <c:v>45.039311767072782</c:v>
                </c:pt>
                <c:pt idx="1238">
                  <c:v>45.039302700979128</c:v>
                </c:pt>
                <c:pt idx="1239">
                  <c:v>45.039293626723826</c:v>
                </c:pt>
                <c:pt idx="1240">
                  <c:v>45.039284544349549</c:v>
                </c:pt>
                <c:pt idx="1241">
                  <c:v>45.03927545393752</c:v>
                </c:pt>
                <c:pt idx="1242">
                  <c:v>45.039266355518912</c:v>
                </c:pt>
                <c:pt idx="1243">
                  <c:v>45.03925724911732</c:v>
                </c:pt>
                <c:pt idx="1244">
                  <c:v>45.039248134794406</c:v>
                </c:pt>
                <c:pt idx="1245">
                  <c:v>45.039239012606139</c:v>
                </c:pt>
                <c:pt idx="1246">
                  <c:v>45.039229882600537</c:v>
                </c:pt>
                <c:pt idx="1247">
                  <c:v>45.039220745418604</c:v>
                </c:pt>
                <c:pt idx="1248">
                  <c:v>45.039211601095332</c:v>
                </c:pt>
                <c:pt idx="1249">
                  <c:v>45.039202449060596</c:v>
                </c:pt>
                <c:pt idx="1250">
                  <c:v>45.03919328934002</c:v>
                </c:pt>
                <c:pt idx="1251">
                  <c:v>45.039184121955635</c:v>
                </c:pt>
                <c:pt idx="1252">
                  <c:v>45.039174946968025</c:v>
                </c:pt>
                <c:pt idx="1253">
                  <c:v>45.039165764473928</c:v>
                </c:pt>
                <c:pt idx="1254">
                  <c:v>45.039156574517691</c:v>
                </c:pt>
                <c:pt idx="1255">
                  <c:v>45.039147377092405</c:v>
                </c:pt>
                <c:pt idx="1256">
                  <c:v>45.03913817223043</c:v>
                </c:pt>
                <c:pt idx="1257">
                  <c:v>45.039128960004255</c:v>
                </c:pt>
                <c:pt idx="1258">
                  <c:v>45.039119740479272</c:v>
                </c:pt>
                <c:pt idx="1259">
                  <c:v>45.039110513711528</c:v>
                </c:pt>
                <c:pt idx="1260">
                  <c:v>45.039101279748806</c:v>
                </c:pt>
                <c:pt idx="1261">
                  <c:v>45.039092038631907</c:v>
                </c:pt>
                <c:pt idx="1262">
                  <c:v>45.039082790395682</c:v>
                </c:pt>
                <c:pt idx="1263">
                  <c:v>45.039073535669914</c:v>
                </c:pt>
                <c:pt idx="1264">
                  <c:v>45.039064274480062</c:v>
                </c:pt>
                <c:pt idx="1265">
                  <c:v>45.03905500628958</c:v>
                </c:pt>
                <c:pt idx="1266">
                  <c:v>45.039045731197639</c:v>
                </c:pt>
                <c:pt idx="1267">
                  <c:v>45.039036449250673</c:v>
                </c:pt>
                <c:pt idx="1268">
                  <c:v>45.039027160443553</c:v>
                </c:pt>
                <c:pt idx="1269">
                  <c:v>45.03901786481012</c:v>
                </c:pt>
                <c:pt idx="1270">
                  <c:v>45.039008562424115</c:v>
                </c:pt>
                <c:pt idx="1271">
                  <c:v>45.038999253310315</c:v>
                </c:pt>
                <c:pt idx="1272">
                  <c:v>45.038989937486861</c:v>
                </c:pt>
                <c:pt idx="1273">
                  <c:v>45.038980615010772</c:v>
                </c:pt>
                <c:pt idx="1274">
                  <c:v>45.038971285934046</c:v>
                </c:pt>
                <c:pt idx="1275">
                  <c:v>45.038961950301307</c:v>
                </c:pt>
                <c:pt idx="1276">
                  <c:v>45.038952608750634</c:v>
                </c:pt>
                <c:pt idx="1277">
                  <c:v>45.038943261314543</c:v>
                </c:pt>
                <c:pt idx="1278">
                  <c:v>45.038933907420763</c:v>
                </c:pt>
                <c:pt idx="1279">
                  <c:v>45.038924547134741</c:v>
                </c:pt>
                <c:pt idx="1280">
                  <c:v>45.038915180515687</c:v>
                </c:pt>
                <c:pt idx="1281">
                  <c:v>45.038905807572654</c:v>
                </c:pt>
                <c:pt idx="1282">
                  <c:v>45.038896428351833</c:v>
                </c:pt>
                <c:pt idx="1283">
                  <c:v>45.038887042937404</c:v>
                </c:pt>
                <c:pt idx="1284">
                  <c:v>45.038877651363038</c:v>
                </c:pt>
                <c:pt idx="1285">
                  <c:v>45.038868253612719</c:v>
                </c:pt>
                <c:pt idx="1286">
                  <c:v>45.038858849711069</c:v>
                </c:pt>
                <c:pt idx="1287">
                  <c:v>45.038849439723961</c:v>
                </c:pt>
                <c:pt idx="1288">
                  <c:v>45.038840024311178</c:v>
                </c:pt>
                <c:pt idx="1289">
                  <c:v>45.038830603523891</c:v>
                </c:pt>
                <c:pt idx="1290">
                  <c:v>45.038821176805705</c:v>
                </c:pt>
                <c:pt idx="1291">
                  <c:v>45.038811744193865</c:v>
                </c:pt>
                <c:pt idx="1292">
                  <c:v>45.03880230572021</c:v>
                </c:pt>
                <c:pt idx="1293">
                  <c:v>45.03879286141197</c:v>
                </c:pt>
                <c:pt idx="1294">
                  <c:v>45.038783411292428</c:v>
                </c:pt>
                <c:pt idx="1295">
                  <c:v>45.038773955381565</c:v>
                </c:pt>
                <c:pt idx="1296">
                  <c:v>45.038764493696533</c:v>
                </c:pt>
                <c:pt idx="1297">
                  <c:v>45.038755026293735</c:v>
                </c:pt>
                <c:pt idx="1298">
                  <c:v>45.038745553266331</c:v>
                </c:pt>
                <c:pt idx="1299">
                  <c:v>45.038736075255585</c:v>
                </c:pt>
                <c:pt idx="1300">
                  <c:v>45.038726592251884</c:v>
                </c:pt>
                <c:pt idx="1301">
                  <c:v>45.038717103685215</c:v>
                </c:pt>
                <c:pt idx="1302">
                  <c:v>45.038707609626023</c:v>
                </c:pt>
                <c:pt idx="1303">
                  <c:v>45.038698110096334</c:v>
                </c:pt>
                <c:pt idx="1304">
                  <c:v>45.038688605111908</c:v>
                </c:pt>
                <c:pt idx="1305">
                  <c:v>45.038679094727719</c:v>
                </c:pt>
                <c:pt idx="1306">
                  <c:v>45.038669578994018</c:v>
                </c:pt>
                <c:pt idx="1307">
                  <c:v>45.038660057953905</c:v>
                </c:pt>
                <c:pt idx="1308">
                  <c:v>45.038650531644151</c:v>
                </c:pt>
                <c:pt idx="1309">
                  <c:v>45.038641000696181</c:v>
                </c:pt>
                <c:pt idx="1310">
                  <c:v>45.038631465136774</c:v>
                </c:pt>
                <c:pt idx="1311">
                  <c:v>45.038621924388806</c:v>
                </c:pt>
                <c:pt idx="1312">
                  <c:v>45.038612378471889</c:v>
                </c:pt>
                <c:pt idx="1313">
                  <c:v>45.038602827444578</c:v>
                </c:pt>
                <c:pt idx="1314">
                  <c:v>45.038593271360149</c:v>
                </c:pt>
                <c:pt idx="1315">
                  <c:v>45.038583710222618</c:v>
                </c:pt>
                <c:pt idx="1316">
                  <c:v>45.038574144073834</c:v>
                </c:pt>
                <c:pt idx="1317">
                  <c:v>45.038564572952659</c:v>
                </c:pt>
                <c:pt idx="1318">
                  <c:v>45.038554997450809</c:v>
                </c:pt>
                <c:pt idx="1319">
                  <c:v>45.038545417599686</c:v>
                </c:pt>
                <c:pt idx="1320">
                  <c:v>45.038535832870863</c:v>
                </c:pt>
                <c:pt idx="1321">
                  <c:v>45.038526243328953</c:v>
                </c:pt>
                <c:pt idx="1322">
                  <c:v>45.038516649029305</c:v>
                </c:pt>
                <c:pt idx="1323">
                  <c:v>45.038507050019099</c:v>
                </c:pt>
                <c:pt idx="1324">
                  <c:v>45.038497446338539</c:v>
                </c:pt>
                <c:pt idx="1325">
                  <c:v>45.038487838021936</c:v>
                </c:pt>
                <c:pt idx="1326">
                  <c:v>45.038478225098551</c:v>
                </c:pt>
                <c:pt idx="1327">
                  <c:v>45.038468608193426</c:v>
                </c:pt>
                <c:pt idx="1328">
                  <c:v>45.0384589873279</c:v>
                </c:pt>
                <c:pt idx="1329">
                  <c:v>45.038449361920229</c:v>
                </c:pt>
                <c:pt idx="1330">
                  <c:v>45.038439731986102</c:v>
                </c:pt>
                <c:pt idx="1331">
                  <c:v>45.038430097539035</c:v>
                </c:pt>
                <c:pt idx="1332">
                  <c:v>45.038420458590679</c:v>
                </c:pt>
                <c:pt idx="1333">
                  <c:v>45.038410815151103</c:v>
                </c:pt>
                <c:pt idx="1334">
                  <c:v>45.038401167229004</c:v>
                </c:pt>
                <c:pt idx="1335">
                  <c:v>45.038391514873624</c:v>
                </c:pt>
                <c:pt idx="1336">
                  <c:v>45.038381858771977</c:v>
                </c:pt>
                <c:pt idx="1337">
                  <c:v>45.038372198960069</c:v>
                </c:pt>
                <c:pt idx="1338">
                  <c:v>45.038362534823776</c:v>
                </c:pt>
                <c:pt idx="1339">
                  <c:v>45.038352866389317</c:v>
                </c:pt>
                <c:pt idx="1340">
                  <c:v>45.038343193723939</c:v>
                </c:pt>
                <c:pt idx="1341">
                  <c:v>45.038333516888528</c:v>
                </c:pt>
                <c:pt idx="1342">
                  <c:v>45.03832383593523</c:v>
                </c:pt>
                <c:pt idx="1343">
                  <c:v>45.038314150866817</c:v>
                </c:pt>
                <c:pt idx="1344">
                  <c:v>45.03830446168238</c:v>
                </c:pt>
                <c:pt idx="1345">
                  <c:v>45.03829476902272</c:v>
                </c:pt>
                <c:pt idx="1346">
                  <c:v>45.038285072925952</c:v>
                </c:pt>
                <c:pt idx="1347">
                  <c:v>45.038275372824813</c:v>
                </c:pt>
                <c:pt idx="1348">
                  <c:v>45.038265668747293</c:v>
                </c:pt>
                <c:pt idx="1349">
                  <c:v>45.03825596071735</c:v>
                </c:pt>
                <c:pt idx="1350">
                  <c:v>45.038246248755492</c:v>
                </c:pt>
                <c:pt idx="1351">
                  <c:v>45.038236532920934</c:v>
                </c:pt>
                <c:pt idx="1352">
                  <c:v>45.038226813267492</c:v>
                </c:pt>
                <c:pt idx="1353">
                  <c:v>45.038217090399627</c:v>
                </c:pt>
                <c:pt idx="1354">
                  <c:v>45.038207364359494</c:v>
                </c:pt>
                <c:pt idx="1355">
                  <c:v>45.038197634586098</c:v>
                </c:pt>
                <c:pt idx="1356">
                  <c:v>45.038187901071339</c:v>
                </c:pt>
                <c:pt idx="1357">
                  <c:v>45.038178163846801</c:v>
                </c:pt>
                <c:pt idx="1358">
                  <c:v>45.038168422984242</c:v>
                </c:pt>
                <c:pt idx="1359">
                  <c:v>45.038158678506726</c:v>
                </c:pt>
                <c:pt idx="1360">
                  <c:v>45.038148930389191</c:v>
                </c:pt>
                <c:pt idx="1361">
                  <c:v>45.038139179248525</c:v>
                </c:pt>
                <c:pt idx="1362">
                  <c:v>45.038129425143943</c:v>
                </c:pt>
                <c:pt idx="1363">
                  <c:v>45.038119667529458</c:v>
                </c:pt>
                <c:pt idx="1364">
                  <c:v>45.038109906451396</c:v>
                </c:pt>
                <c:pt idx="1365">
                  <c:v>45.038100141949286</c:v>
                </c:pt>
                <c:pt idx="1366">
                  <c:v>45.038090374056814</c:v>
                </c:pt>
                <c:pt idx="1367">
                  <c:v>45.038080602802729</c:v>
                </c:pt>
                <c:pt idx="1368">
                  <c:v>45.038070828811577</c:v>
                </c:pt>
                <c:pt idx="1369">
                  <c:v>45.038061052104261</c:v>
                </c:pt>
                <c:pt idx="1370">
                  <c:v>45.038051272098649</c:v>
                </c:pt>
                <c:pt idx="1371">
                  <c:v>45.038041488810052</c:v>
                </c:pt>
                <c:pt idx="1372">
                  <c:v>45.038031702251679</c:v>
                </c:pt>
                <c:pt idx="1373">
                  <c:v>45.038021912434857</c:v>
                </c:pt>
                <c:pt idx="1374">
                  <c:v>45.038012119369377</c:v>
                </c:pt>
                <c:pt idx="1375">
                  <c:v>45.038002323063672</c:v>
                </c:pt>
                <c:pt idx="1376">
                  <c:v>45.037992524125045</c:v>
                </c:pt>
                <c:pt idx="1377">
                  <c:v>45.037982722601477</c:v>
                </c:pt>
                <c:pt idx="1378">
                  <c:v>45.037972917978827</c:v>
                </c:pt>
                <c:pt idx="1379">
                  <c:v>45.037963110292182</c:v>
                </c:pt>
                <c:pt idx="1380">
                  <c:v>45.037953299526698</c:v>
                </c:pt>
                <c:pt idx="1381">
                  <c:v>45.037943485707949</c:v>
                </c:pt>
                <c:pt idx="1382">
                  <c:v>45.037933668902539</c:v>
                </c:pt>
                <c:pt idx="1383">
                  <c:v>45.03792384972914</c:v>
                </c:pt>
                <c:pt idx="1384">
                  <c:v>45.037914028158902</c:v>
                </c:pt>
                <c:pt idx="1385">
                  <c:v>45.037904203605436</c:v>
                </c:pt>
                <c:pt idx="1386">
                  <c:v>45.03789437612523</c:v>
                </c:pt>
                <c:pt idx="1387">
                  <c:v>45.037884545770098</c:v>
                </c:pt>
                <c:pt idx="1388">
                  <c:v>45.037874712584419</c:v>
                </c:pt>
                <c:pt idx="1389">
                  <c:v>45.037864876564363</c:v>
                </c:pt>
                <c:pt idx="1390">
                  <c:v>45.037855037703409</c:v>
                </c:pt>
                <c:pt idx="1391">
                  <c:v>45.037845196637541</c:v>
                </c:pt>
                <c:pt idx="1392">
                  <c:v>45.037835353400787</c:v>
                </c:pt>
                <c:pt idx="1393">
                  <c:v>45.037825507422362</c:v>
                </c:pt>
                <c:pt idx="1394">
                  <c:v>45.037815658727261</c:v>
                </c:pt>
                <c:pt idx="1395">
                  <c:v>45.037805807336873</c:v>
                </c:pt>
                <c:pt idx="1396">
                  <c:v>45.037795953269494</c:v>
                </c:pt>
                <c:pt idx="1397">
                  <c:v>45.037786096582437</c:v>
                </c:pt>
                <c:pt idx="1398">
                  <c:v>45.037776237927886</c:v>
                </c:pt>
                <c:pt idx="1399">
                  <c:v>45.037766377308827</c:v>
                </c:pt>
                <c:pt idx="1400">
                  <c:v>45.037756514166141</c:v>
                </c:pt>
                <c:pt idx="1401">
                  <c:v>45.037746648537826</c:v>
                </c:pt>
                <c:pt idx="1402">
                  <c:v>45.037736780414882</c:v>
                </c:pt>
                <c:pt idx="1403">
                  <c:v>45.037726909828081</c:v>
                </c:pt>
                <c:pt idx="1404">
                  <c:v>45.037717036806811</c:v>
                </c:pt>
                <c:pt idx="1405">
                  <c:v>45.037707161934712</c:v>
                </c:pt>
                <c:pt idx="1406">
                  <c:v>45.037697285236263</c:v>
                </c:pt>
                <c:pt idx="1407">
                  <c:v>45.037687406177128</c:v>
                </c:pt>
                <c:pt idx="1408">
                  <c:v>45.037677524775177</c:v>
                </c:pt>
                <c:pt idx="1409">
                  <c:v>45.037667641000958</c:v>
                </c:pt>
                <c:pt idx="1410">
                  <c:v>45.037657754867638</c:v>
                </c:pt>
                <c:pt idx="1411">
                  <c:v>45.037647866431264</c:v>
                </c:pt>
                <c:pt idx="1412">
                  <c:v>45.037637976343206</c:v>
                </c:pt>
                <c:pt idx="1413">
                  <c:v>45.037628084647444</c:v>
                </c:pt>
                <c:pt idx="1414">
                  <c:v>45.037618190781366</c:v>
                </c:pt>
                <c:pt idx="1415">
                  <c:v>45.037608294735222</c:v>
                </c:pt>
                <c:pt idx="1416">
                  <c:v>45.037598396455806</c:v>
                </c:pt>
                <c:pt idx="1417">
                  <c:v>45.03758849593607</c:v>
                </c:pt>
                <c:pt idx="1418">
                  <c:v>45.037578593214953</c:v>
                </c:pt>
                <c:pt idx="1419">
                  <c:v>45.037568688929262</c:v>
                </c:pt>
                <c:pt idx="1420">
                  <c:v>45.03755878311064</c:v>
                </c:pt>
                <c:pt idx="1421">
                  <c:v>45.037548875186012</c:v>
                </c:pt>
                <c:pt idx="1422">
                  <c:v>45.037538965178378</c:v>
                </c:pt>
                <c:pt idx="1423">
                  <c:v>45.037529053107441</c:v>
                </c:pt>
                <c:pt idx="1424">
                  <c:v>45.037519139031694</c:v>
                </c:pt>
                <c:pt idx="1425">
                  <c:v>45.037509223645984</c:v>
                </c:pt>
                <c:pt idx="1426">
                  <c:v>45.037499306992885</c:v>
                </c:pt>
                <c:pt idx="1427">
                  <c:v>45.037489388463818</c:v>
                </c:pt>
                <c:pt idx="1428">
                  <c:v>45.037479468047977</c:v>
                </c:pt>
                <c:pt idx="1429">
                  <c:v>45.037469545736059</c:v>
                </c:pt>
                <c:pt idx="1430">
                  <c:v>45.03745962152027</c:v>
                </c:pt>
                <c:pt idx="1431">
                  <c:v>45.037449695435761</c:v>
                </c:pt>
                <c:pt idx="1432">
                  <c:v>45.037439768157583</c:v>
                </c:pt>
                <c:pt idx="1433">
                  <c:v>45.037429839711493</c:v>
                </c:pt>
                <c:pt idx="1434">
                  <c:v>45.037419909474643</c:v>
                </c:pt>
                <c:pt idx="1435">
                  <c:v>45.037409977424126</c:v>
                </c:pt>
                <c:pt idx="1436">
                  <c:v>45.037400043582032</c:v>
                </c:pt>
                <c:pt idx="1437">
                  <c:v>45.037390108012275</c:v>
                </c:pt>
                <c:pt idx="1438">
                  <c:v>45.037380170731232</c:v>
                </c:pt>
                <c:pt idx="1439">
                  <c:v>45.037370232349794</c:v>
                </c:pt>
                <c:pt idx="1440">
                  <c:v>45.037360292918699</c:v>
                </c:pt>
                <c:pt idx="1441">
                  <c:v>45.037350351842775</c:v>
                </c:pt>
                <c:pt idx="1442">
                  <c:v>45.037340409123132</c:v>
                </c:pt>
                <c:pt idx="1443">
                  <c:v>45.037330464802274</c:v>
                </c:pt>
                <c:pt idx="1444">
                  <c:v>45.037320518919778</c:v>
                </c:pt>
                <c:pt idx="1445">
                  <c:v>45.037310571509629</c:v>
                </c:pt>
                <c:pt idx="1446">
                  <c:v>45.037300623159119</c:v>
                </c:pt>
                <c:pt idx="1447">
                  <c:v>45.037290673854116</c:v>
                </c:pt>
                <c:pt idx="1448">
                  <c:v>45.037280723024075</c:v>
                </c:pt>
                <c:pt idx="1449">
                  <c:v>45.037270770697532</c:v>
                </c:pt>
                <c:pt idx="1450">
                  <c:v>45.037260816899114</c:v>
                </c:pt>
                <c:pt idx="1451">
                  <c:v>45.037250861649873</c:v>
                </c:pt>
                <c:pt idx="1452">
                  <c:v>45.037240905567778</c:v>
                </c:pt>
                <c:pt idx="1453">
                  <c:v>45.037230948668132</c:v>
                </c:pt>
                <c:pt idx="1454">
                  <c:v>45.037220990363977</c:v>
                </c:pt>
                <c:pt idx="1455">
                  <c:v>45.037211030666519</c:v>
                </c:pt>
                <c:pt idx="1456">
                  <c:v>45.037201069627095</c:v>
                </c:pt>
                <c:pt idx="1457">
                  <c:v>45.037191107292784</c:v>
                </c:pt>
                <c:pt idx="1458">
                  <c:v>45.037181143662245</c:v>
                </c:pt>
                <c:pt idx="1459">
                  <c:v>45.037171179331082</c:v>
                </c:pt>
                <c:pt idx="1460">
                  <c:v>45.037161214295317</c:v>
                </c:pt>
                <c:pt idx="1461">
                  <c:v>45.037151247993286</c:v>
                </c:pt>
                <c:pt idx="1462">
                  <c:v>45.037141280461057</c:v>
                </c:pt>
                <c:pt idx="1463">
                  <c:v>45.037131311688015</c:v>
                </c:pt>
                <c:pt idx="1464">
                  <c:v>45.037121341703518</c:v>
                </c:pt>
                <c:pt idx="1465">
                  <c:v>45.037111371177403</c:v>
                </c:pt>
                <c:pt idx="1466">
                  <c:v>45.037101400130965</c:v>
                </c:pt>
                <c:pt idx="1467">
                  <c:v>45.037091427937554</c:v>
                </c:pt>
                <c:pt idx="1468">
                  <c:v>45.037081454612704</c:v>
                </c:pt>
                <c:pt idx="1469">
                  <c:v>45.037071480214507</c:v>
                </c:pt>
                <c:pt idx="1470">
                  <c:v>45.037061504754355</c:v>
                </c:pt>
                <c:pt idx="1471">
                  <c:v>45.03705152819726</c:v>
                </c:pt>
                <c:pt idx="1472">
                  <c:v>45.037041551151617</c:v>
                </c:pt>
                <c:pt idx="1473">
                  <c:v>45.037031573669388</c:v>
                </c:pt>
                <c:pt idx="1474">
                  <c:v>45.037021595198368</c:v>
                </c:pt>
                <c:pt idx="1475">
                  <c:v>45.037011615737896</c:v>
                </c:pt>
                <c:pt idx="1476">
                  <c:v>45.037001635242497</c:v>
                </c:pt>
                <c:pt idx="1477">
                  <c:v>45.036991653711652</c:v>
                </c:pt>
                <c:pt idx="1478">
                  <c:v>45.03698167178981</c:v>
                </c:pt>
                <c:pt idx="1479">
                  <c:v>45.036971689518396</c:v>
                </c:pt>
                <c:pt idx="1480">
                  <c:v>45.03696170633291</c:v>
                </c:pt>
                <c:pt idx="1481">
                  <c:v>45.036951722263645</c:v>
                </c:pt>
                <c:pt idx="1482">
                  <c:v>45.036941737336427</c:v>
                </c:pt>
                <c:pt idx="1483">
                  <c:v>45.036931751573292</c:v>
                </c:pt>
                <c:pt idx="1484">
                  <c:v>45.036921764993018</c:v>
                </c:pt>
                <c:pt idx="1485">
                  <c:v>45.036911778211653</c:v>
                </c:pt>
                <c:pt idx="1486">
                  <c:v>45.036901791242848</c:v>
                </c:pt>
                <c:pt idx="1487">
                  <c:v>45.036891803498236</c:v>
                </c:pt>
                <c:pt idx="1488">
                  <c:v>45.036881814987808</c:v>
                </c:pt>
                <c:pt idx="1489">
                  <c:v>45.036871825720191</c:v>
                </c:pt>
                <c:pt idx="1490">
                  <c:v>45.036861835702794</c:v>
                </c:pt>
                <c:pt idx="1491">
                  <c:v>45.036851845541996</c:v>
                </c:pt>
                <c:pt idx="1492">
                  <c:v>45.036841855243267</c:v>
                </c:pt>
                <c:pt idx="1493">
                  <c:v>45.03683186421128</c:v>
                </c:pt>
                <c:pt idx="1494">
                  <c:v>45.036821872450119</c:v>
                </c:pt>
                <c:pt idx="1495">
                  <c:v>45.036811879963409</c:v>
                </c:pt>
                <c:pt idx="1496">
                  <c:v>45.036801886754311</c:v>
                </c:pt>
                <c:pt idx="1497">
                  <c:v>45.03679189346726</c:v>
                </c:pt>
                <c:pt idx="1498">
                  <c:v>45.036781900185098</c:v>
                </c:pt>
                <c:pt idx="1499">
                  <c:v>45.036771906340185</c:v>
                </c:pt>
                <c:pt idx="1500">
                  <c:v>45.036761911915313</c:v>
                </c:pt>
                <c:pt idx="1501">
                  <c:v>45.036751916892371</c:v>
                </c:pt>
                <c:pt idx="1502">
                  <c:v>45.036741921297427</c:v>
                </c:pt>
                <c:pt idx="1503">
                  <c:v>45.036731925197756</c:v>
                </c:pt>
                <c:pt idx="1504">
                  <c:v>45.036721929212575</c:v>
                </c:pt>
                <c:pt idx="1505">
                  <c:v>45.036711933313427</c:v>
                </c:pt>
                <c:pt idx="1506">
                  <c:v>45.036701936872547</c:v>
                </c:pt>
                <c:pt idx="1507">
                  <c:v>45.036691939907861</c:v>
                </c:pt>
                <c:pt idx="1508">
                  <c:v>45.036681942479767</c:v>
                </c:pt>
                <c:pt idx="1509">
                  <c:v>45.036671944601636</c:v>
                </c:pt>
                <c:pt idx="1510">
                  <c:v>45.036661946881786</c:v>
                </c:pt>
                <c:pt idx="1511">
                  <c:v>45.036651949368732</c:v>
                </c:pt>
                <c:pt idx="1512">
                  <c:v>45.036641951465398</c:v>
                </c:pt>
                <c:pt idx="1513">
                  <c:v>45.036631953171252</c:v>
                </c:pt>
                <c:pt idx="1514">
                  <c:v>45.036621954527376</c:v>
                </c:pt>
                <c:pt idx="1515">
                  <c:v>45.036611955530454</c:v>
                </c:pt>
                <c:pt idx="1516">
                  <c:v>45.036601956774611</c:v>
                </c:pt>
                <c:pt idx="1517">
                  <c:v>45.036591958296334</c:v>
                </c:pt>
                <c:pt idx="1518">
                  <c:v>45.036581959488302</c:v>
                </c:pt>
                <c:pt idx="1519">
                  <c:v>45.036571960341327</c:v>
                </c:pt>
                <c:pt idx="1520">
                  <c:v>45.036561960889117</c:v>
                </c:pt>
                <c:pt idx="1521">
                  <c:v>45.036551961163774</c:v>
                </c:pt>
                <c:pt idx="1522">
                  <c:v>45.03654196119291</c:v>
                </c:pt>
                <c:pt idx="1523">
                  <c:v>45.036531961558374</c:v>
                </c:pt>
                <c:pt idx="1524">
                  <c:v>45.036521962241409</c:v>
                </c:pt>
                <c:pt idx="1525">
                  <c:v>45.03651196266749</c:v>
                </c:pt>
                <c:pt idx="1526">
                  <c:v>45.03650196286177</c:v>
                </c:pt>
                <c:pt idx="1527">
                  <c:v>45.036491962845979</c:v>
                </c:pt>
                <c:pt idx="1528">
                  <c:v>45.036481962638675</c:v>
                </c:pt>
                <c:pt idx="1529">
                  <c:v>45.036471962855686</c:v>
                </c:pt>
                <c:pt idx="1530">
                  <c:v>45.036461963510476</c:v>
                </c:pt>
                <c:pt idx="1531">
                  <c:v>45.036451964014496</c:v>
                </c:pt>
                <c:pt idx="1532">
                  <c:v>45.036441964377595</c:v>
                </c:pt>
                <c:pt idx="1533">
                  <c:v>45.036431964649893</c:v>
                </c:pt>
                <c:pt idx="1534">
                  <c:v>45.036421964877448</c:v>
                </c:pt>
                <c:pt idx="1535">
                  <c:v>45.036411965058015</c:v>
                </c:pt>
                <c:pt idx="1536">
                  <c:v>45.036401965786382</c:v>
                </c:pt>
                <c:pt idx="1537">
                  <c:v>45.036391967057895</c:v>
                </c:pt>
                <c:pt idx="1538">
                  <c:v>45.036381968268593</c:v>
                </c:pt>
                <c:pt idx="1539">
                  <c:v>45.036371969415214</c:v>
                </c:pt>
                <c:pt idx="1540">
                  <c:v>45.036361970536809</c:v>
                </c:pt>
                <c:pt idx="1541">
                  <c:v>45.036351971669994</c:v>
                </c:pt>
                <c:pt idx="1542">
                  <c:v>45.036341973404539</c:v>
                </c:pt>
                <c:pt idx="1543">
                  <c:v>45.036331975770054</c:v>
                </c:pt>
                <c:pt idx="1544">
                  <c:v>45.036321978194835</c:v>
                </c:pt>
                <c:pt idx="1545">
                  <c:v>45.036311980661601</c:v>
                </c:pt>
                <c:pt idx="1546">
                  <c:v>45.036301983194065</c:v>
                </c:pt>
                <c:pt idx="1547">
                  <c:v>45.036291985815588</c:v>
                </c:pt>
                <c:pt idx="1548">
                  <c:v>45.036281989104644</c:v>
                </c:pt>
                <c:pt idx="1549">
                  <c:v>45.036271993081279</c:v>
                </c:pt>
                <c:pt idx="1550">
                  <c:v>45.036261997207312</c:v>
                </c:pt>
                <c:pt idx="1551">
                  <c:v>45.036252001497324</c:v>
                </c:pt>
                <c:pt idx="1552">
                  <c:v>45.036242005919028</c:v>
                </c:pt>
                <c:pt idx="1553">
                  <c:v>45.036232010483111</c:v>
                </c:pt>
                <c:pt idx="1554">
                  <c:v>45.036222015243482</c:v>
                </c:pt>
                <c:pt idx="1555">
                  <c:v>45.03621202080798</c:v>
                </c:pt>
                <c:pt idx="1556">
                  <c:v>45.036202027138479</c:v>
                </c:pt>
                <c:pt idx="1557">
                  <c:v>45.036192033640667</c:v>
                </c:pt>
                <c:pt idx="1558">
                  <c:v>45.036182040364245</c:v>
                </c:pt>
                <c:pt idx="1559">
                  <c:v>45.036172047355187</c:v>
                </c:pt>
                <c:pt idx="1560">
                  <c:v>45.036162054611204</c:v>
                </c:pt>
                <c:pt idx="1561">
                  <c:v>45.036152062685375</c:v>
                </c:pt>
                <c:pt idx="1562">
                  <c:v>45.036142071575881</c:v>
                </c:pt>
                <c:pt idx="1563">
                  <c:v>45.036132080725984</c:v>
                </c:pt>
                <c:pt idx="1564">
                  <c:v>45.036122090176164</c:v>
                </c:pt>
                <c:pt idx="1565">
                  <c:v>45.036112099961187</c:v>
                </c:pt>
                <c:pt idx="1566">
                  <c:v>45.036102110110662</c:v>
                </c:pt>
                <c:pt idx="1567">
                  <c:v>45.0360921212081</c:v>
                </c:pt>
                <c:pt idx="1568">
                  <c:v>45.036082133194483</c:v>
                </c:pt>
                <c:pt idx="1569">
                  <c:v>45.036072145457688</c:v>
                </c:pt>
                <c:pt idx="1570">
                  <c:v>45.036062158032337</c:v>
                </c:pt>
                <c:pt idx="1571">
                  <c:v>45.036052170951578</c:v>
                </c:pt>
                <c:pt idx="1572">
                  <c:v>45.036042184243918</c:v>
                </c:pt>
                <c:pt idx="1573">
                  <c:v>45.036032197933658</c:v>
                </c:pt>
                <c:pt idx="1574">
                  <c:v>45.03602221264147</c:v>
                </c:pt>
                <c:pt idx="1575">
                  <c:v>45.036012228384926</c:v>
                </c:pt>
                <c:pt idx="1576">
                  <c:v>45.03600224457896</c:v>
                </c:pt>
                <c:pt idx="1577">
                  <c:v>45.035992261236331</c:v>
                </c:pt>
                <c:pt idx="1578">
                  <c:v>45.035982278367989</c:v>
                </c:pt>
                <c:pt idx="1579">
                  <c:v>45.035972295983292</c:v>
                </c:pt>
                <c:pt idx="1580">
                  <c:v>45.035962314690266</c:v>
                </c:pt>
                <c:pt idx="1581">
                  <c:v>45.035952334495711</c:v>
                </c:pt>
                <c:pt idx="1582">
                  <c:v>45.035942354805442</c:v>
                </c:pt>
                <c:pt idx="1583">
                  <c:v>45.035932375624462</c:v>
                </c:pt>
                <c:pt idx="1584">
                  <c:v>45.035922396957162</c:v>
                </c:pt>
                <c:pt idx="1585">
                  <c:v>45.035912418807307</c:v>
                </c:pt>
                <c:pt idx="1586">
                  <c:v>45.035902441178195</c:v>
                </c:pt>
                <c:pt idx="1587">
                  <c:v>45.035892464672663</c:v>
                </c:pt>
                <c:pt idx="1588">
                  <c:v>45.035882489293151</c:v>
                </c:pt>
                <c:pt idx="1589">
                  <c:v>45.035872514441735</c:v>
                </c:pt>
                <c:pt idx="1590">
                  <c:v>45.035862540120284</c:v>
                </c:pt>
                <c:pt idx="1591">
                  <c:v>45.03585256633049</c:v>
                </c:pt>
                <c:pt idx="1592">
                  <c:v>45.03584259311554</c:v>
                </c:pt>
                <c:pt idx="1593">
                  <c:v>45.035832621157205</c:v>
                </c:pt>
                <c:pt idx="1594">
                  <c:v>45.035822650486942</c:v>
                </c:pt>
                <c:pt idx="1595">
                  <c:v>45.03581268048665</c:v>
                </c:pt>
                <c:pt idx="1596">
                  <c:v>45.035802711137407</c:v>
                </c:pt>
                <c:pt idx="1597">
                  <c:v>45.035792742422984</c:v>
                </c:pt>
                <c:pt idx="1598">
                  <c:v>45.035782774329633</c:v>
                </c:pt>
                <c:pt idx="1599">
                  <c:v>45.035772806887422</c:v>
                </c:pt>
                <c:pt idx="1600">
                  <c:v>45.035762840767013</c:v>
                </c:pt>
                <c:pt idx="1601">
                  <c:v>45.035752875990418</c:v>
                </c:pt>
                <c:pt idx="1602">
                  <c:v>45.035742911931528</c:v>
                </c:pt>
                <c:pt idx="1603">
                  <c:v>45.035732948564615</c:v>
                </c:pt>
                <c:pt idx="1604">
                  <c:v>45.035722985867686</c:v>
                </c:pt>
                <c:pt idx="1605">
                  <c:v>45.03571302386375</c:v>
                </c:pt>
                <c:pt idx="1606">
                  <c:v>45.035703063217504</c:v>
                </c:pt>
                <c:pt idx="1607">
                  <c:v>45.035693103945867</c:v>
                </c:pt>
                <c:pt idx="1608">
                  <c:v>45.035683145418432</c:v>
                </c:pt>
                <c:pt idx="1609">
                  <c:v>45.03567318764749</c:v>
                </c:pt>
                <c:pt idx="1610">
                  <c:v>45.035663230688371</c:v>
                </c:pt>
                <c:pt idx="1611">
                  <c:v>45.035653274550072</c:v>
                </c:pt>
                <c:pt idx="1612">
                  <c:v>45.035643319195522</c:v>
                </c:pt>
                <c:pt idx="1613">
                  <c:v>45.035633365231334</c:v>
                </c:pt>
                <c:pt idx="1614">
                  <c:v>45.035623412707885</c:v>
                </c:pt>
                <c:pt idx="1615">
                  <c:v>45.035613461029961</c:v>
                </c:pt>
                <c:pt idx="1616">
                  <c:v>45.035603510156903</c:v>
                </c:pt>
                <c:pt idx="1617">
                  <c:v>45.035593560092352</c:v>
                </c:pt>
                <c:pt idx="1618">
                  <c:v>45.035583610884224</c:v>
                </c:pt>
                <c:pt idx="1619">
                  <c:v>45.035573663135231</c:v>
                </c:pt>
                <c:pt idx="1620">
                  <c:v>45.035563716844592</c:v>
                </c:pt>
                <c:pt idx="1621">
                  <c:v>45.035553771453046</c:v>
                </c:pt>
                <c:pt idx="1622">
                  <c:v>45.035543826956989</c:v>
                </c:pt>
                <c:pt idx="1623">
                  <c:v>45.03553388335034</c:v>
                </c:pt>
                <c:pt idx="1624">
                  <c:v>45.035523940669393</c:v>
                </c:pt>
                <c:pt idx="1625">
                  <c:v>45.035513998906744</c:v>
                </c:pt>
                <c:pt idx="1626">
                  <c:v>45.035504058653039</c:v>
                </c:pt>
                <c:pt idx="1627">
                  <c:v>45.035494119941752</c:v>
                </c:pt>
                <c:pt idx="1628">
                  <c:v>45.035484182204677</c:v>
                </c:pt>
                <c:pt idx="1629">
                  <c:v>45.035474245469175</c:v>
                </c:pt>
                <c:pt idx="1630">
                  <c:v>45.035464309716929</c:v>
                </c:pt>
                <c:pt idx="1631">
                  <c:v>45.035454374929017</c:v>
                </c:pt>
                <c:pt idx="1632">
                  <c:v>45.035444441130863</c:v>
                </c:pt>
                <c:pt idx="1633">
                  <c:v>45.035434508947475</c:v>
                </c:pt>
                <c:pt idx="1634">
                  <c:v>45.035424578400352</c:v>
                </c:pt>
                <c:pt idx="1635">
                  <c:v>45.035414648866094</c:v>
                </c:pt>
                <c:pt idx="1636">
                  <c:v>45.035404720321537</c:v>
                </c:pt>
                <c:pt idx="1637">
                  <c:v>45.035394792788509</c:v>
                </c:pt>
                <c:pt idx="1638">
                  <c:v>45.035384866288979</c:v>
                </c:pt>
                <c:pt idx="1639">
                  <c:v>45.035374941441937</c:v>
                </c:pt>
                <c:pt idx="1640">
                  <c:v>45.035365018263505</c:v>
                </c:pt>
                <c:pt idx="1641">
                  <c:v>45.035355096167393</c:v>
                </c:pt>
                <c:pt idx="1642">
                  <c:v>45.035345175165297</c:v>
                </c:pt>
                <c:pt idx="1643">
                  <c:v>45.035335255267263</c:v>
                </c:pt>
                <c:pt idx="1644">
                  <c:v>45.035325336481861</c:v>
                </c:pt>
                <c:pt idx="1645">
                  <c:v>45.035315418816438</c:v>
                </c:pt>
                <c:pt idx="1646">
                  <c:v>45.035305502877257</c:v>
                </c:pt>
                <c:pt idx="1647">
                  <c:v>45.035295588669669</c:v>
                </c:pt>
                <c:pt idx="1648">
                  <c:v>45.035285675598182</c:v>
                </c:pt>
                <c:pt idx="1649">
                  <c:v>45.035275763666732</c:v>
                </c:pt>
                <c:pt idx="1650">
                  <c:v>45.035265852878744</c:v>
                </c:pt>
                <c:pt idx="1651">
                  <c:v>45.035255943237196</c:v>
                </c:pt>
                <c:pt idx="1652">
                  <c:v>45.035246034744667</c:v>
                </c:pt>
                <c:pt idx="1653">
                  <c:v>45.03523612800339</c:v>
                </c:pt>
                <c:pt idx="1654">
                  <c:v>45.035226223015279</c:v>
                </c:pt>
                <c:pt idx="1655">
                  <c:v>45.035216319181941</c:v>
                </c:pt>
                <c:pt idx="1656">
                  <c:v>45.035206416504842</c:v>
                </c:pt>
                <c:pt idx="1657">
                  <c:v>45.035196515026982</c:v>
                </c:pt>
                <c:pt idx="1658">
                  <c:v>45.035186614788323</c:v>
                </c:pt>
                <c:pt idx="1659">
                  <c:v>45.035176715781454</c:v>
                </c:pt>
                <c:pt idx="1660">
                  <c:v>45.035166818596736</c:v>
                </c:pt>
                <c:pt idx="1661">
                  <c:v>45.035156923225713</c:v>
                </c:pt>
                <c:pt idx="1662">
                  <c:v>45.035147029102852</c:v>
                </c:pt>
                <c:pt idx="1663">
                  <c:v>45.035137136260907</c:v>
                </c:pt>
                <c:pt idx="1664">
                  <c:v>45.035127244686372</c:v>
                </c:pt>
                <c:pt idx="1665">
                  <c:v>45.035117354364459</c:v>
                </c:pt>
                <c:pt idx="1666">
                  <c:v>45.035107465282387</c:v>
                </c:pt>
                <c:pt idx="1667">
                  <c:v>45.035097578071017</c:v>
                </c:pt>
                <c:pt idx="1668">
                  <c:v>45.035087692759937</c:v>
                </c:pt>
                <c:pt idx="1669">
                  <c:v>45.035077808732879</c:v>
                </c:pt>
                <c:pt idx="1670">
                  <c:v>45.035067926014378</c:v>
                </c:pt>
                <c:pt idx="1671">
                  <c:v>45.035058044628506</c:v>
                </c:pt>
                <c:pt idx="1672">
                  <c:v>45.035048164554333</c:v>
                </c:pt>
                <c:pt idx="1673">
                  <c:v>45.035038285812405</c:v>
                </c:pt>
                <c:pt idx="1674">
                  <c:v>45.035028409023376</c:v>
                </c:pt>
                <c:pt idx="1675">
                  <c:v>45.035018534163328</c:v>
                </c:pt>
                <c:pt idx="1676">
                  <c:v>45.035008660650256</c:v>
                </c:pt>
                <c:pt idx="1677">
                  <c:v>45.034998788502634</c:v>
                </c:pt>
                <c:pt idx="1678">
                  <c:v>45.034988917694839</c:v>
                </c:pt>
                <c:pt idx="1679">
                  <c:v>45.03497904824345</c:v>
                </c:pt>
                <c:pt idx="1680">
                  <c:v>45.034969180165717</c:v>
                </c:pt>
                <c:pt idx="1681">
                  <c:v>45.034959314034936</c:v>
                </c:pt>
                <c:pt idx="1682">
                  <c:v>45.034949449866708</c:v>
                </c:pt>
                <c:pt idx="1683">
                  <c:v>45.034939587119055</c:v>
                </c:pt>
                <c:pt idx="1684">
                  <c:v>45.034929725803316</c:v>
                </c:pt>
                <c:pt idx="1685">
                  <c:v>45.034919865884426</c:v>
                </c:pt>
                <c:pt idx="1686">
                  <c:v>45.034910007370684</c:v>
                </c:pt>
                <c:pt idx="1687">
                  <c:v>45.034900150272286</c:v>
                </c:pt>
                <c:pt idx="1688">
                  <c:v>45.034890295156522</c:v>
                </c:pt>
                <c:pt idx="1689">
                  <c:v>45.034880442033923</c:v>
                </c:pt>
                <c:pt idx="1690">
                  <c:v>45.034870590358203</c:v>
                </c:pt>
                <c:pt idx="1691">
                  <c:v>45.034860740178701</c:v>
                </c:pt>
                <c:pt idx="1692">
                  <c:v>45.034850891496014</c:v>
                </c:pt>
                <c:pt idx="1693">
                  <c:v>45.03484104426564</c:v>
                </c:pt>
                <c:pt idx="1694">
                  <c:v>45.034831198487851</c:v>
                </c:pt>
                <c:pt idx="1695">
                  <c:v>45.034821354807683</c:v>
                </c:pt>
                <c:pt idx="1696">
                  <c:v>45.034811513225385</c:v>
                </c:pt>
                <c:pt idx="1697">
                  <c:v>45.034801673096332</c:v>
                </c:pt>
                <c:pt idx="1698">
                  <c:v>45.034791834420773</c:v>
                </c:pt>
                <c:pt idx="1699">
                  <c:v>45.03478199724379</c:v>
                </c:pt>
                <c:pt idx="1700">
                  <c:v>45.034772161607343</c:v>
                </c:pt>
                <c:pt idx="1701">
                  <c:v>45.034762327505724</c:v>
                </c:pt>
                <c:pt idx="1702">
                  <c:v>45.034752495489087</c:v>
                </c:pt>
                <c:pt idx="1703">
                  <c:v>45.034742665553111</c:v>
                </c:pt>
                <c:pt idx="1704">
                  <c:v>45.034732837138876</c:v>
                </c:pt>
                <c:pt idx="1705">
                  <c:v>45.034723010285006</c:v>
                </c:pt>
                <c:pt idx="1706">
                  <c:v>45.034713185024671</c:v>
                </c:pt>
                <c:pt idx="1707">
                  <c:v>45.034703361386086</c:v>
                </c:pt>
                <c:pt idx="1708">
                  <c:v>45.034693539351579</c:v>
                </c:pt>
                <c:pt idx="1709">
                  <c:v>45.034683719461107</c:v>
                </c:pt>
                <c:pt idx="1710">
                  <c:v>45.034673901701709</c:v>
                </c:pt>
                <c:pt idx="1711">
                  <c:v>45.034664085507131</c:v>
                </c:pt>
                <c:pt idx="1712">
                  <c:v>45.034654270909776</c:v>
                </c:pt>
                <c:pt idx="1713">
                  <c:v>45.034644457937517</c:v>
                </c:pt>
                <c:pt idx="1714">
                  <c:v>45.034634646614087</c:v>
                </c:pt>
                <c:pt idx="1715">
                  <c:v>45.034624836918013</c:v>
                </c:pt>
                <c:pt idx="1716">
                  <c:v>45.034615028786021</c:v>
                </c:pt>
                <c:pt idx="1717">
                  <c:v>45.034605222802455</c:v>
                </c:pt>
                <c:pt idx="1718">
                  <c:v>45.034595418998798</c:v>
                </c:pt>
                <c:pt idx="1719">
                  <c:v>45.034585616805415</c:v>
                </c:pt>
                <c:pt idx="1720">
                  <c:v>45.034575816248456</c:v>
                </c:pt>
                <c:pt idx="1721">
                  <c:v>45.034566017350237</c:v>
                </c:pt>
                <c:pt idx="1722">
                  <c:v>45.03455622012973</c:v>
                </c:pt>
                <c:pt idx="1723">
                  <c:v>45.034546424603086</c:v>
                </c:pt>
                <c:pt idx="1724">
                  <c:v>45.034536631384057</c:v>
                </c:pt>
                <c:pt idx="1725">
                  <c:v>45.034526840484297</c:v>
                </c:pt>
                <c:pt idx="1726">
                  <c:v>45.034517051313678</c:v>
                </c:pt>
                <c:pt idx="1727">
                  <c:v>45.034507263880663</c:v>
                </c:pt>
                <c:pt idx="1728">
                  <c:v>45.034497478150847</c:v>
                </c:pt>
                <c:pt idx="1729">
                  <c:v>45.03448769405</c:v>
                </c:pt>
                <c:pt idx="1730">
                  <c:v>45.034477911553168</c:v>
                </c:pt>
                <c:pt idx="1731">
                  <c:v>45.034468131283987</c:v>
                </c:pt>
                <c:pt idx="1732">
                  <c:v>45.034458353266174</c:v>
                </c:pt>
                <c:pt idx="1733">
                  <c:v>45.034448576920141</c:v>
                </c:pt>
                <c:pt idx="1734">
                  <c:v>45.03443880226331</c:v>
                </c:pt>
                <c:pt idx="1735">
                  <c:v>45.034429029310573</c:v>
                </c:pt>
                <c:pt idx="1736">
                  <c:v>45.0344192580746</c:v>
                </c:pt>
                <c:pt idx="1737">
                  <c:v>45.034409488566183</c:v>
                </c:pt>
                <c:pt idx="1738">
                  <c:v>45.034399720794546</c:v>
                </c:pt>
                <c:pt idx="1739">
                  <c:v>45.03438995536753</c:v>
                </c:pt>
                <c:pt idx="1740">
                  <c:v>45.034380192291799</c:v>
                </c:pt>
                <c:pt idx="1741">
                  <c:v>45.034370430972977</c:v>
                </c:pt>
                <c:pt idx="1742">
                  <c:v>45.034360671415925</c:v>
                </c:pt>
                <c:pt idx="1743">
                  <c:v>45.034350913624856</c:v>
                </c:pt>
                <c:pt idx="1744">
                  <c:v>45.034341157603393</c:v>
                </c:pt>
                <c:pt idx="1745">
                  <c:v>45.034331403354635</c:v>
                </c:pt>
                <c:pt idx="1746">
                  <c:v>45.034321650881274</c:v>
                </c:pt>
                <c:pt idx="1747">
                  <c:v>45.034311900785639</c:v>
                </c:pt>
                <c:pt idx="1748">
                  <c:v>45.034302153069675</c:v>
                </c:pt>
                <c:pt idx="1749">
                  <c:v>45.034292407135027</c:v>
                </c:pt>
                <c:pt idx="1750">
                  <c:v>45.034282663024833</c:v>
                </c:pt>
                <c:pt idx="1751">
                  <c:v>45.034272920820875</c:v>
                </c:pt>
                <c:pt idx="1752">
                  <c:v>45.034263180554611</c:v>
                </c:pt>
                <c:pt idx="1753">
                  <c:v>45.034253442207998</c:v>
                </c:pt>
                <c:pt idx="1754">
                  <c:v>45.034243705762087</c:v>
                </c:pt>
                <c:pt idx="1755">
                  <c:v>45.03423397180056</c:v>
                </c:pt>
                <c:pt idx="1756">
                  <c:v>45.034224240309506</c:v>
                </c:pt>
                <c:pt idx="1757">
                  <c:v>45.034214510677117</c:v>
                </c:pt>
                <c:pt idx="1758">
                  <c:v>45.034204782893433</c:v>
                </c:pt>
                <c:pt idx="1759">
                  <c:v>45.034195056950104</c:v>
                </c:pt>
                <c:pt idx="1760">
                  <c:v>45.034185332840089</c:v>
                </c:pt>
                <c:pt idx="1761">
                  <c:v>45.034175610557433</c:v>
                </c:pt>
                <c:pt idx="1762">
                  <c:v>45.034165890097157</c:v>
                </c:pt>
                <c:pt idx="1763">
                  <c:v>45.034156172055049</c:v>
                </c:pt>
                <c:pt idx="1764">
                  <c:v>45.034146456469209</c:v>
                </c:pt>
                <c:pt idx="1765">
                  <c:v>45.034136742817019</c:v>
                </c:pt>
                <c:pt idx="1766">
                  <c:v>45.034127031126232</c:v>
                </c:pt>
                <c:pt idx="1767">
                  <c:v>45.034117321375732</c:v>
                </c:pt>
                <c:pt idx="1768">
                  <c:v>45.034107613543959</c:v>
                </c:pt>
                <c:pt idx="1769">
                  <c:v>45.034097907612356</c:v>
                </c:pt>
                <c:pt idx="1770">
                  <c:v>45.034088203565197</c:v>
                </c:pt>
                <c:pt idx="1771">
                  <c:v>45.034078501989171</c:v>
                </c:pt>
                <c:pt idx="1772">
                  <c:v>45.034068802914639</c:v>
                </c:pt>
                <c:pt idx="1773">
                  <c:v>45.034059105812425</c:v>
                </c:pt>
                <c:pt idx="1774">
                  <c:v>45.034049410704718</c:v>
                </c:pt>
                <c:pt idx="1775">
                  <c:v>45.034039717565662</c:v>
                </c:pt>
                <c:pt idx="1776">
                  <c:v>45.034030026369699</c:v>
                </c:pt>
                <c:pt idx="1777">
                  <c:v>45.034020337094859</c:v>
                </c:pt>
                <c:pt idx="1778">
                  <c:v>45.034010649722532</c:v>
                </c:pt>
                <c:pt idx="1779">
                  <c:v>45.034000964878622</c:v>
                </c:pt>
                <c:pt idx="1780">
                  <c:v>45.033991282630176</c:v>
                </c:pt>
                <c:pt idx="1781">
                  <c:v>45.033981602396089</c:v>
                </c:pt>
                <c:pt idx="1782">
                  <c:v>45.033971924147693</c:v>
                </c:pt>
                <c:pt idx="1783">
                  <c:v>45.033962247857083</c:v>
                </c:pt>
                <c:pt idx="1784">
                  <c:v>45.033952573500315</c:v>
                </c:pt>
                <c:pt idx="1785">
                  <c:v>45.033942901098754</c:v>
                </c:pt>
                <c:pt idx="1786">
                  <c:v>45.033933230715647</c:v>
                </c:pt>
                <c:pt idx="1787">
                  <c:v>45.03392356296672</c:v>
                </c:pt>
                <c:pt idx="1788">
                  <c:v>45.03391389782054</c:v>
                </c:pt>
                <c:pt idx="1789">
                  <c:v>45.033904234646727</c:v>
                </c:pt>
                <c:pt idx="1790">
                  <c:v>45.033894573460941</c:v>
                </c:pt>
                <c:pt idx="1791">
                  <c:v>45.033884914321618</c:v>
                </c:pt>
                <c:pt idx="1792">
                  <c:v>45.03387525724041</c:v>
                </c:pt>
                <c:pt idx="1793">
                  <c:v>45.033865602182466</c:v>
                </c:pt>
                <c:pt idx="1794">
                  <c:v>45.033855949114574</c:v>
                </c:pt>
                <c:pt idx="1795">
                  <c:v>45.033846298049951</c:v>
                </c:pt>
                <c:pt idx="1796">
                  <c:v>45.033836649644925</c:v>
                </c:pt>
                <c:pt idx="1797">
                  <c:v>45.033827003909288</c:v>
                </c:pt>
                <c:pt idx="1798">
                  <c:v>45.033817360206541</c:v>
                </c:pt>
                <c:pt idx="1799">
                  <c:v>45.033807718502132</c:v>
                </c:pt>
                <c:pt idx="1800">
                  <c:v>45.033798078808175</c:v>
                </c:pt>
                <c:pt idx="1801">
                  <c:v>45.033788441180064</c:v>
                </c:pt>
                <c:pt idx="1802">
                  <c:v>45.033778805626852</c:v>
                </c:pt>
                <c:pt idx="1803">
                  <c:v>45.033769172111491</c:v>
                </c:pt>
                <c:pt idx="1804">
                  <c:v>45.03375954124057</c:v>
                </c:pt>
                <c:pt idx="1805">
                  <c:v>45.033749913064447</c:v>
                </c:pt>
                <c:pt idx="1806">
                  <c:v>45.033740286987822</c:v>
                </c:pt>
                <c:pt idx="1807">
                  <c:v>45.033730662969987</c:v>
                </c:pt>
                <c:pt idx="1808">
                  <c:v>45.033721041014473</c:v>
                </c:pt>
                <c:pt idx="1809">
                  <c:v>45.033711421169102</c:v>
                </c:pt>
                <c:pt idx="1810">
                  <c:v>45.033701803436486</c:v>
                </c:pt>
                <c:pt idx="1811">
                  <c:v>45.033692187774101</c:v>
                </c:pt>
                <c:pt idx="1812">
                  <c:v>45.033682574183892</c:v>
                </c:pt>
                <c:pt idx="1813">
                  <c:v>45.033672963312334</c:v>
                </c:pt>
                <c:pt idx="1814">
                  <c:v>45.033663355160847</c:v>
                </c:pt>
                <c:pt idx="1815">
                  <c:v>45.033653749127481</c:v>
                </c:pt>
                <c:pt idx="1816">
                  <c:v>45.033644145252083</c:v>
                </c:pt>
                <c:pt idx="1817">
                  <c:v>45.033634543530262</c:v>
                </c:pt>
                <c:pt idx="1818">
                  <c:v>45.033624943913537</c:v>
                </c:pt>
                <c:pt idx="1819">
                  <c:v>45.033615346398797</c:v>
                </c:pt>
                <c:pt idx="1820">
                  <c:v>45.033605751028212</c:v>
                </c:pt>
                <c:pt idx="1821">
                  <c:v>45.033596157799607</c:v>
                </c:pt>
                <c:pt idx="1822">
                  <c:v>45.033586567308063</c:v>
                </c:pt>
                <c:pt idx="1823">
                  <c:v>45.033576979590791</c:v>
                </c:pt>
                <c:pt idx="1824">
                  <c:v>45.033567394041064</c:v>
                </c:pt>
                <c:pt idx="1825">
                  <c:v>45.033557810650123</c:v>
                </c:pt>
                <c:pt idx="1826">
                  <c:v>45.033548229452009</c:v>
                </c:pt>
                <c:pt idx="1827">
                  <c:v>45.033538650437379</c:v>
                </c:pt>
                <c:pt idx="1828">
                  <c:v>45.033529073595211</c:v>
                </c:pt>
                <c:pt idx="1829">
                  <c:v>45.033519498957581</c:v>
                </c:pt>
                <c:pt idx="1830">
                  <c:v>45.033509926513474</c:v>
                </c:pt>
                <c:pt idx="1831">
                  <c:v>45.03350035680878</c:v>
                </c:pt>
                <c:pt idx="1832">
                  <c:v>45.033490789835561</c:v>
                </c:pt>
                <c:pt idx="1833">
                  <c:v>45.033481225031814</c:v>
                </c:pt>
                <c:pt idx="1834">
                  <c:v>45.033471662391875</c:v>
                </c:pt>
                <c:pt idx="1835">
                  <c:v>45.033462101907908</c:v>
                </c:pt>
                <c:pt idx="1836">
                  <c:v>45.033452543614693</c:v>
                </c:pt>
                <c:pt idx="1837">
                  <c:v>45.033442987545193</c:v>
                </c:pt>
                <c:pt idx="1838">
                  <c:v>45.03343343372768</c:v>
                </c:pt>
                <c:pt idx="1839">
                  <c:v>45.033423882144533</c:v>
                </c:pt>
                <c:pt idx="1840">
                  <c:v>45.033414332777426</c:v>
                </c:pt>
                <c:pt idx="1841">
                  <c:v>45.033404786252227</c:v>
                </c:pt>
                <c:pt idx="1842">
                  <c:v>45.033395242552579</c:v>
                </c:pt>
                <c:pt idx="1843">
                  <c:v>45.033385701061455</c:v>
                </c:pt>
                <c:pt idx="1844">
                  <c:v>45.033376161805869</c:v>
                </c:pt>
                <c:pt idx="1845">
                  <c:v>45.033366624770558</c:v>
                </c:pt>
                <c:pt idx="1846">
                  <c:v>45.033357089939486</c:v>
                </c:pt>
                <c:pt idx="1847">
                  <c:v>45.033347557340456</c:v>
                </c:pt>
                <c:pt idx="1848">
                  <c:v>45.033338027000525</c:v>
                </c:pt>
                <c:pt idx="1849">
                  <c:v>45.033328498942929</c:v>
                </c:pt>
                <c:pt idx="1850">
                  <c:v>45.0333189737458</c:v>
                </c:pt>
                <c:pt idx="1851">
                  <c:v>45.033309451387133</c:v>
                </c:pt>
                <c:pt idx="1852">
                  <c:v>45.033299931289605</c:v>
                </c:pt>
                <c:pt idx="1853">
                  <c:v>45.03329041343428</c:v>
                </c:pt>
                <c:pt idx="1854">
                  <c:v>45.033280897802008</c:v>
                </c:pt>
                <c:pt idx="1855">
                  <c:v>45.033271384418001</c:v>
                </c:pt>
                <c:pt idx="1856">
                  <c:v>45.033261873307062</c:v>
                </c:pt>
                <c:pt idx="1857">
                  <c:v>45.033252364490579</c:v>
                </c:pt>
                <c:pt idx="1858">
                  <c:v>45.033242857945055</c:v>
                </c:pt>
                <c:pt idx="1859">
                  <c:v>45.033233353647191</c:v>
                </c:pt>
                <c:pt idx="1860">
                  <c:v>45.03322385221864</c:v>
                </c:pt>
                <c:pt idx="1861">
                  <c:v>45.033214353681132</c:v>
                </c:pt>
                <c:pt idx="1862">
                  <c:v>45.033204857453356</c:v>
                </c:pt>
                <c:pt idx="1863">
                  <c:v>45.033195363509599</c:v>
                </c:pt>
                <c:pt idx="1864">
                  <c:v>45.033185871824713</c:v>
                </c:pt>
                <c:pt idx="1865">
                  <c:v>45.03317638241878</c:v>
                </c:pt>
                <c:pt idx="1866">
                  <c:v>45.033166895312256</c:v>
                </c:pt>
                <c:pt idx="1867">
                  <c:v>45.033157410522819</c:v>
                </c:pt>
                <c:pt idx="1868">
                  <c:v>45.033147928065517</c:v>
                </c:pt>
                <c:pt idx="1869">
                  <c:v>45.033138447953164</c:v>
                </c:pt>
                <c:pt idx="1870">
                  <c:v>45.03312897075498</c:v>
                </c:pt>
                <c:pt idx="1871">
                  <c:v>45.033119496441429</c:v>
                </c:pt>
                <c:pt idx="1872">
                  <c:v>45.033110024428787</c:v>
                </c:pt>
                <c:pt idx="1873">
                  <c:v>45.033100554734339</c:v>
                </c:pt>
                <c:pt idx="1874">
                  <c:v>45.033091087373094</c:v>
                </c:pt>
                <c:pt idx="1875">
                  <c:v>45.033081622357862</c:v>
                </c:pt>
                <c:pt idx="1876">
                  <c:v>45.033072159699536</c:v>
                </c:pt>
                <c:pt idx="1877">
                  <c:v>45.033062699407388</c:v>
                </c:pt>
                <c:pt idx="1878">
                  <c:v>45.033053241489327</c:v>
                </c:pt>
                <c:pt idx="1879">
                  <c:v>45.033043785910422</c:v>
                </c:pt>
                <c:pt idx="1880">
                  <c:v>45.033034332637648</c:v>
                </c:pt>
                <c:pt idx="1881">
                  <c:v>45.033024882284408</c:v>
                </c:pt>
                <c:pt idx="1882">
                  <c:v>45.033015434865433</c:v>
                </c:pt>
                <c:pt idx="1883">
                  <c:v>45.03300598979348</c:v>
                </c:pt>
                <c:pt idx="1884">
                  <c:v>45.032996547079442</c:v>
                </c:pt>
                <c:pt idx="1885">
                  <c:v>45.032987106732676</c:v>
                </c:pt>
                <c:pt idx="1886">
                  <c:v>45.032977668761134</c:v>
                </c:pt>
                <c:pt idx="1887">
                  <c:v>45.032968233171594</c:v>
                </c:pt>
                <c:pt idx="1888">
                  <c:v>45.032958799969848</c:v>
                </c:pt>
                <c:pt idx="1889">
                  <c:v>45.032949369160839</c:v>
                </c:pt>
                <c:pt idx="1890">
                  <c:v>45.03293994074879</c:v>
                </c:pt>
                <c:pt idx="1891">
                  <c:v>45.032930515337313</c:v>
                </c:pt>
                <c:pt idx="1892">
                  <c:v>45.032921092929449</c:v>
                </c:pt>
                <c:pt idx="1893">
                  <c:v>45.032911672927739</c:v>
                </c:pt>
                <c:pt idx="1894">
                  <c:v>45.03290225533442</c:v>
                </c:pt>
                <c:pt idx="1895">
                  <c:v>45.032892840151447</c:v>
                </c:pt>
                <c:pt idx="1896">
                  <c:v>45.032883427380533</c:v>
                </c:pt>
                <c:pt idx="1897">
                  <c:v>45.032874017023154</c:v>
                </c:pt>
                <c:pt idx="1898">
                  <c:v>45.032864609080583</c:v>
                </c:pt>
                <c:pt idx="1899">
                  <c:v>45.032855203553943</c:v>
                </c:pt>
                <c:pt idx="1900">
                  <c:v>45.032845800444214</c:v>
                </c:pt>
                <c:pt idx="1901">
                  <c:v>45.032836399752249</c:v>
                </c:pt>
                <c:pt idx="1902">
                  <c:v>45.032827001478807</c:v>
                </c:pt>
                <c:pt idx="1903">
                  <c:v>45.032817606224576</c:v>
                </c:pt>
                <c:pt idx="1904">
                  <c:v>45.032808213990094</c:v>
                </c:pt>
                <c:pt idx="1905">
                  <c:v>45.032798824175785</c:v>
                </c:pt>
                <c:pt idx="1906">
                  <c:v>45.032789436782082</c:v>
                </c:pt>
                <c:pt idx="1907">
                  <c:v>45.032780051809432</c:v>
                </c:pt>
                <c:pt idx="1908">
                  <c:v>45.032770669258241</c:v>
                </c:pt>
                <c:pt idx="1909">
                  <c:v>45.032761289128892</c:v>
                </c:pt>
                <c:pt idx="1910">
                  <c:v>45.032751911421727</c:v>
                </c:pt>
                <c:pt idx="1911">
                  <c:v>45.032742536137079</c:v>
                </c:pt>
                <c:pt idx="1912">
                  <c:v>45.03273316327526</c:v>
                </c:pt>
                <c:pt idx="1913">
                  <c:v>45.032723792836549</c:v>
                </c:pt>
                <c:pt idx="1914">
                  <c:v>45.032714425421233</c:v>
                </c:pt>
                <c:pt idx="1915">
                  <c:v>45.032705061029525</c:v>
                </c:pt>
                <c:pt idx="1916">
                  <c:v>45.032695699061556</c:v>
                </c:pt>
                <c:pt idx="1917">
                  <c:v>45.032686339517511</c:v>
                </c:pt>
                <c:pt idx="1918">
                  <c:v>45.032676982397646</c:v>
                </c:pt>
                <c:pt idx="1919">
                  <c:v>45.032667627702182</c:v>
                </c:pt>
                <c:pt idx="1920">
                  <c:v>45.032658275431359</c:v>
                </c:pt>
                <c:pt idx="1921">
                  <c:v>45.032648925627058</c:v>
                </c:pt>
                <c:pt idx="1922">
                  <c:v>45.032639578328286</c:v>
                </c:pt>
                <c:pt idx="1923">
                  <c:v>45.032630233526753</c:v>
                </c:pt>
                <c:pt idx="1924">
                  <c:v>45.032620891212083</c:v>
                </c:pt>
                <c:pt idx="1925">
                  <c:v>45.032611551375226</c:v>
                </c:pt>
                <c:pt idx="1926">
                  <c:v>45.032602214608495</c:v>
                </c:pt>
                <c:pt idx="1927">
                  <c:v>45.032592880905341</c:v>
                </c:pt>
                <c:pt idx="1928">
                  <c:v>45.032583549660167</c:v>
                </c:pt>
                <c:pt idx="1929">
                  <c:v>45.032574220868305</c:v>
                </c:pt>
                <c:pt idx="1930">
                  <c:v>45.032564894567521</c:v>
                </c:pt>
                <c:pt idx="1931">
                  <c:v>45.03255557079332</c:v>
                </c:pt>
                <c:pt idx="1932">
                  <c:v>45.032546249534469</c:v>
                </c:pt>
                <c:pt idx="1933">
                  <c:v>45.032536930778065</c:v>
                </c:pt>
                <c:pt idx="1934">
                  <c:v>45.032527614512922</c:v>
                </c:pt>
                <c:pt idx="1935">
                  <c:v>45.032518300729542</c:v>
                </c:pt>
                <c:pt idx="1936">
                  <c:v>45.032508989419902</c:v>
                </c:pt>
                <c:pt idx="1937">
                  <c:v>45.032499680618884</c:v>
                </c:pt>
                <c:pt idx="1938">
                  <c:v>45.032490374359533</c:v>
                </c:pt>
                <c:pt idx="1939">
                  <c:v>45.032481071228531</c:v>
                </c:pt>
                <c:pt idx="1940">
                  <c:v>45.032471771211149</c:v>
                </c:pt>
                <c:pt idx="1941">
                  <c:v>45.032462473694586</c:v>
                </c:pt>
                <c:pt idx="1942">
                  <c:v>45.032453178668007</c:v>
                </c:pt>
                <c:pt idx="1943">
                  <c:v>45.032443886122316</c:v>
                </c:pt>
                <c:pt idx="1944">
                  <c:v>45.03243459609147</c:v>
                </c:pt>
                <c:pt idx="1945">
                  <c:v>45.032425308607735</c:v>
                </c:pt>
                <c:pt idx="1946">
                  <c:v>45.032416023657134</c:v>
                </c:pt>
                <c:pt idx="1947">
                  <c:v>45.032406741224449</c:v>
                </c:pt>
                <c:pt idx="1948">
                  <c:v>45.032397461296505</c:v>
                </c:pt>
                <c:pt idx="1949">
                  <c:v>45.032388183903798</c:v>
                </c:pt>
                <c:pt idx="1950">
                  <c:v>45.032378909075646</c:v>
                </c:pt>
                <c:pt idx="1951">
                  <c:v>45.032369636795579</c:v>
                </c:pt>
                <c:pt idx="1952">
                  <c:v>45.032360367646241</c:v>
                </c:pt>
                <c:pt idx="1953">
                  <c:v>45.032351101612605</c:v>
                </c:pt>
                <c:pt idx="1954">
                  <c:v>45.032341838123521</c:v>
                </c:pt>
                <c:pt idx="1955">
                  <c:v>45.032332577206951</c:v>
                </c:pt>
                <c:pt idx="1956">
                  <c:v>45.032323318845322</c:v>
                </c:pt>
                <c:pt idx="1957">
                  <c:v>45.032314063020344</c:v>
                </c:pt>
                <c:pt idx="1958">
                  <c:v>45.032304809716251</c:v>
                </c:pt>
                <c:pt idx="1959">
                  <c:v>45.032295558961351</c:v>
                </c:pt>
                <c:pt idx="1960">
                  <c:v>45.032286310783093</c:v>
                </c:pt>
                <c:pt idx="1961">
                  <c:v>45.032277065163406</c:v>
                </c:pt>
                <c:pt idx="1962">
                  <c:v>45.032267822125263</c:v>
                </c:pt>
                <c:pt idx="1963">
                  <c:v>45.03225858169133</c:v>
                </c:pt>
                <c:pt idx="1964">
                  <c:v>45.032249343839446</c:v>
                </c:pt>
                <c:pt idx="1965">
                  <c:v>45.032240108547441</c:v>
                </c:pt>
                <c:pt idx="1966">
                  <c:v>45.032230876396255</c:v>
                </c:pt>
                <c:pt idx="1967">
                  <c:v>45.03222164741134</c:v>
                </c:pt>
                <c:pt idx="1968">
                  <c:v>45.032212421017633</c:v>
                </c:pt>
                <c:pt idx="1969">
                  <c:v>45.03220319719501</c:v>
                </c:pt>
                <c:pt idx="1970">
                  <c:v>45.032193975964724</c:v>
                </c:pt>
                <c:pt idx="1971">
                  <c:v>45.032184757347991</c:v>
                </c:pt>
                <c:pt idx="1972">
                  <c:v>45.032175541321408</c:v>
                </c:pt>
                <c:pt idx="1973">
                  <c:v>45.032166327861781</c:v>
                </c:pt>
                <c:pt idx="1974">
                  <c:v>45.032157116949151</c:v>
                </c:pt>
                <c:pt idx="1975">
                  <c:v>45.032147908608266</c:v>
                </c:pt>
                <c:pt idx="1976">
                  <c:v>45.032138702863563</c:v>
                </c:pt>
                <c:pt idx="1977">
                  <c:v>45.032129499694427</c:v>
                </c:pt>
                <c:pt idx="1978">
                  <c:v>45.032120299121651</c:v>
                </c:pt>
                <c:pt idx="1979">
                  <c:v>45.032111101166059</c:v>
                </c:pt>
                <c:pt idx="1980">
                  <c:v>45.032101905803934</c:v>
                </c:pt>
                <c:pt idx="1981">
                  <c:v>45.032092713653441</c:v>
                </c:pt>
                <c:pt idx="1982">
                  <c:v>45.032083524733103</c:v>
                </c:pt>
                <c:pt idx="1983">
                  <c:v>45.032074338417203</c:v>
                </c:pt>
                <c:pt idx="1984">
                  <c:v>45.032065154722233</c:v>
                </c:pt>
                <c:pt idx="1985">
                  <c:v>45.032055973665415</c:v>
                </c:pt>
                <c:pt idx="1986">
                  <c:v>45.032046795219983</c:v>
                </c:pt>
                <c:pt idx="1987">
                  <c:v>45.032037619401514</c:v>
                </c:pt>
                <c:pt idx="1988">
                  <c:v>45.032028446226391</c:v>
                </c:pt>
                <c:pt idx="1989">
                  <c:v>45.032019275667146</c:v>
                </c:pt>
                <c:pt idx="1990">
                  <c:v>45.032010107738756</c:v>
                </c:pt>
                <c:pt idx="1991">
                  <c:v>45.032000942457096</c:v>
                </c:pt>
                <c:pt idx="1992">
                  <c:v>45.031991779794247</c:v>
                </c:pt>
                <c:pt idx="1993">
                  <c:v>45.03198261976484</c:v>
                </c:pt>
                <c:pt idx="1994">
                  <c:v>45.031973462384428</c:v>
                </c:pt>
                <c:pt idx="1995">
                  <c:v>45.031964307624847</c:v>
                </c:pt>
                <c:pt idx="1996">
                  <c:v>45.031955155500469</c:v>
                </c:pt>
                <c:pt idx="1997">
                  <c:v>45.031946006026686</c:v>
                </c:pt>
                <c:pt idx="1998">
                  <c:v>45.031936859775151</c:v>
                </c:pt>
                <c:pt idx="1999">
                  <c:v>45.031927716760066</c:v>
                </c:pt>
              </c:numCache>
            </c:numRef>
          </c:yVal>
          <c:smooth val="0"/>
          <c:extLst>
            <c:ext xmlns:c16="http://schemas.microsoft.com/office/drawing/2014/chart" uri="{C3380CC4-5D6E-409C-BE32-E72D297353CC}">
              <c16:uniqueId val="{00000000-FADE-4EA9-8AF3-C6DB990CE769}"/>
            </c:ext>
          </c:extLst>
        </c:ser>
        <c:ser>
          <c:idx val="2"/>
          <c:order val="4"/>
          <c:tx>
            <c:v>Soil Store Invert</c:v>
          </c:tx>
          <c:spPr>
            <a:ln w="19050" cap="rnd">
              <a:solidFill>
                <a:srgbClr val="A53535"/>
              </a:solidFill>
              <a:round/>
            </a:ln>
            <a:effectLst/>
          </c:spPr>
          <c:marker>
            <c:symbol val="none"/>
          </c:marker>
          <c:xVal>
            <c:numRef>
              <c:f>'Front End'!$AD$2:$AD$3</c:f>
              <c:numCache>
                <c:formatCode>General</c:formatCode>
                <c:ptCount val="2"/>
                <c:pt idx="0">
                  <c:v>0</c:v>
                </c:pt>
                <c:pt idx="1">
                  <c:v>2.776388888888889</c:v>
                </c:pt>
              </c:numCache>
            </c:numRef>
          </c:xVal>
          <c:yVal>
            <c:numRef>
              <c:f>'Front End'!$AF$2:$AF$3</c:f>
              <c:numCache>
                <c:formatCode>0.00</c:formatCode>
                <c:ptCount val="2"/>
                <c:pt idx="0">
                  <c:v>46.730000000000004</c:v>
                </c:pt>
                <c:pt idx="1">
                  <c:v>46.730000000000004</c:v>
                </c:pt>
              </c:numCache>
            </c:numRef>
          </c:yVal>
          <c:smooth val="0"/>
          <c:extLst>
            <c:ext xmlns:c16="http://schemas.microsoft.com/office/drawing/2014/chart" uri="{C3380CC4-5D6E-409C-BE32-E72D297353CC}">
              <c16:uniqueId val="{00000001-FADE-4EA9-8AF3-C6DB990CE769}"/>
            </c:ext>
          </c:extLst>
        </c:ser>
        <c:ser>
          <c:idx val="4"/>
          <c:order val="5"/>
          <c:tx>
            <c:v>Initial Ground Water Level</c:v>
          </c:tx>
          <c:spPr>
            <a:ln>
              <a:solidFill>
                <a:schemeClr val="accent4">
                  <a:lumMod val="60000"/>
                  <a:lumOff val="40000"/>
                </a:schemeClr>
              </a:solidFill>
            </a:ln>
          </c:spPr>
          <c:marker>
            <c:symbol val="none"/>
          </c:marker>
          <c:xVal>
            <c:numRef>
              <c:f>'Front End'!$AD$2:$AD$3</c:f>
              <c:numCache>
                <c:formatCode>General</c:formatCode>
                <c:ptCount val="2"/>
                <c:pt idx="0">
                  <c:v>0</c:v>
                </c:pt>
                <c:pt idx="1">
                  <c:v>2.776388888888889</c:v>
                </c:pt>
              </c:numCache>
            </c:numRef>
          </c:xVal>
          <c:yVal>
            <c:numRef>
              <c:f>'Front End'!$AH$2:$AH$3</c:f>
              <c:numCache>
                <c:formatCode>General</c:formatCode>
                <c:ptCount val="2"/>
                <c:pt idx="0">
                  <c:v>45</c:v>
                </c:pt>
                <c:pt idx="1">
                  <c:v>45</c:v>
                </c:pt>
              </c:numCache>
            </c:numRef>
          </c:yVal>
          <c:smooth val="0"/>
          <c:extLst>
            <c:ext xmlns:c16="http://schemas.microsoft.com/office/drawing/2014/chart" uri="{C3380CC4-5D6E-409C-BE32-E72D297353CC}">
              <c16:uniqueId val="{00000004-FADE-4EA9-8AF3-C6DB990CE769}"/>
            </c:ext>
          </c:extLst>
        </c:ser>
        <c:ser>
          <c:idx val="5"/>
          <c:order val="6"/>
          <c:tx>
            <c:v>Chamber</c:v>
          </c:tx>
          <c:spPr>
            <a:ln>
              <a:solidFill>
                <a:schemeClr val="bg1">
                  <a:lumMod val="50000"/>
                </a:schemeClr>
              </a:solidFill>
            </a:ln>
          </c:spPr>
          <c:marker>
            <c:symbol val="none"/>
          </c:marker>
          <c:xVal>
            <c:numRef>
              <c:f>'Front End'!$AD$5:$AD$13</c:f>
              <c:numCache>
                <c:formatCode>General</c:formatCode>
                <c:ptCount val="9"/>
                <c:pt idx="0">
                  <c:v>1.2493750000000001</c:v>
                </c:pt>
                <c:pt idx="1">
                  <c:v>1.2493750000000001</c:v>
                </c:pt>
                <c:pt idx="2">
                  <c:v>0.97173611111111113</c:v>
                </c:pt>
                <c:pt idx="3">
                  <c:v>0.97173611111111113</c:v>
                </c:pt>
                <c:pt idx="4">
                  <c:v>1.3881944444444445</c:v>
                </c:pt>
                <c:pt idx="5">
                  <c:v>1.8046527777777779</c:v>
                </c:pt>
                <c:pt idx="6">
                  <c:v>1.8046527777777779</c:v>
                </c:pt>
                <c:pt idx="7">
                  <c:v>1.5270138888888889</c:v>
                </c:pt>
                <c:pt idx="8">
                  <c:v>1.5270138888888889</c:v>
                </c:pt>
              </c:numCache>
            </c:numRef>
          </c:xVal>
          <c:yVal>
            <c:numRef>
              <c:f>'Front End'!$AE$5:$AE$13</c:f>
              <c:numCache>
                <c:formatCode>General</c:formatCode>
                <c:ptCount val="9"/>
                <c:pt idx="0">
                  <c:v>46.74</c:v>
                </c:pt>
                <c:pt idx="1">
                  <c:v>46.305</c:v>
                </c:pt>
                <c:pt idx="2">
                  <c:v>46.305</c:v>
                </c:pt>
                <c:pt idx="3">
                  <c:v>45</c:v>
                </c:pt>
                <c:pt idx="4">
                  <c:v>45</c:v>
                </c:pt>
                <c:pt idx="5">
                  <c:v>45</c:v>
                </c:pt>
                <c:pt idx="6">
                  <c:v>46.305</c:v>
                </c:pt>
                <c:pt idx="7">
                  <c:v>46.305</c:v>
                </c:pt>
                <c:pt idx="8">
                  <c:v>46.74</c:v>
                </c:pt>
              </c:numCache>
            </c:numRef>
          </c:yVal>
          <c:smooth val="0"/>
          <c:extLst>
            <c:ext xmlns:c16="http://schemas.microsoft.com/office/drawing/2014/chart" uri="{C3380CC4-5D6E-409C-BE32-E72D297353CC}">
              <c16:uniqueId val="{00000005-FADE-4EA9-8AF3-C6DB990CE769}"/>
            </c:ext>
          </c:extLst>
        </c:ser>
        <c:ser>
          <c:idx val="6"/>
          <c:order val="7"/>
          <c:tx>
            <c:v>Ground Level</c:v>
          </c:tx>
          <c:marker>
            <c:symbol val="none"/>
          </c:marker>
          <c:xVal>
            <c:numRef>
              <c:f>'Front End'!$AD$2:$AD$3</c:f>
              <c:numCache>
                <c:formatCode>General</c:formatCode>
                <c:ptCount val="2"/>
                <c:pt idx="0">
                  <c:v>0</c:v>
                </c:pt>
                <c:pt idx="1">
                  <c:v>2.776388888888889</c:v>
                </c:pt>
              </c:numCache>
            </c:numRef>
          </c:xVal>
          <c:yVal>
            <c:numRef>
              <c:f>'Front End'!$AE$2:$AE$3</c:f>
              <c:numCache>
                <c:formatCode>General</c:formatCode>
                <c:ptCount val="2"/>
                <c:pt idx="0">
                  <c:v>46.74</c:v>
                </c:pt>
                <c:pt idx="1">
                  <c:v>46.74</c:v>
                </c:pt>
              </c:numCache>
            </c:numRef>
          </c:yVal>
          <c:smooth val="0"/>
          <c:extLst>
            <c:ext xmlns:c16="http://schemas.microsoft.com/office/drawing/2014/chart" uri="{C3380CC4-5D6E-409C-BE32-E72D297353CC}">
              <c16:uniqueId val="{00000006-FADE-4EA9-8AF3-C6DB990CE769}"/>
            </c:ext>
          </c:extLst>
        </c:ser>
        <c:ser>
          <c:idx val="7"/>
          <c:order val="8"/>
          <c:tx>
            <c:v>Soil Store Level</c:v>
          </c:tx>
          <c:spPr>
            <a:ln>
              <a:solidFill>
                <a:schemeClr val="accent4">
                  <a:lumMod val="60000"/>
                  <a:lumOff val="40000"/>
                </a:schemeClr>
              </a:solidFill>
            </a:ln>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Calcs!$I$2:$I$2001</c:f>
              <c:numCache>
                <c:formatCode>0.00</c:formatCode>
                <c:ptCount val="2000"/>
                <c:pt idx="0">
                  <c:v>46.731000000000002</c:v>
                </c:pt>
                <c:pt idx="1">
                  <c:v>46.731000001800005</c:v>
                </c:pt>
                <c:pt idx="2">
                  <c:v>46.731000010075007</c:v>
                </c:pt>
                <c:pt idx="3">
                  <c:v>46.731000030850353</c:v>
                </c:pt>
                <c:pt idx="4">
                  <c:v>46.73100006940831</c:v>
                </c:pt>
                <c:pt idx="5">
                  <c:v>46.73100013024591</c:v>
                </c:pt>
                <c:pt idx="6">
                  <c:v>46.731000217181034</c:v>
                </c:pt>
                <c:pt idx="7">
                  <c:v>46.731000332854158</c:v>
                </c:pt>
                <c:pt idx="8">
                  <c:v>46.731000480657272</c:v>
                </c:pt>
                <c:pt idx="9">
                  <c:v>46.731000662963424</c:v>
                </c:pt>
                <c:pt idx="10">
                  <c:v>46.73100088114532</c:v>
                </c:pt>
                <c:pt idx="11">
                  <c:v>46.731001137515548</c:v>
                </c:pt>
                <c:pt idx="12">
                  <c:v>46.731001433530764</c:v>
                </c:pt>
                <c:pt idx="13">
                  <c:v>46.731001769785884</c:v>
                </c:pt>
                <c:pt idx="14">
                  <c:v>46.731002147333335</c:v>
                </c:pt>
                <c:pt idx="15">
                  <c:v>46.731002567711172</c:v>
                </c:pt>
                <c:pt idx="16">
                  <c:v>46.731003031077528</c:v>
                </c:pt>
                <c:pt idx="17">
                  <c:v>46.731003537472752</c:v>
                </c:pt>
                <c:pt idx="18">
                  <c:v>46.731004088123427</c:v>
                </c:pt>
                <c:pt idx="19">
                  <c:v>46.731004683568138</c:v>
                </c:pt>
                <c:pt idx="20">
                  <c:v>46.731005323622895</c:v>
                </c:pt>
                <c:pt idx="21">
                  <c:v>46.731006008679074</c:v>
                </c:pt>
                <c:pt idx="22">
                  <c:v>46.73100673911366</c:v>
                </c:pt>
                <c:pt idx="23">
                  <c:v>46.731007515250276</c:v>
                </c:pt>
                <c:pt idx="24">
                  <c:v>46.731008336763892</c:v>
                </c:pt>
                <c:pt idx="25">
                  <c:v>46.731009203329577</c:v>
                </c:pt>
                <c:pt idx="26">
                  <c:v>46.731010115867527</c:v>
                </c:pt>
                <c:pt idx="27">
                  <c:v>46.731011074056617</c:v>
                </c:pt>
                <c:pt idx="28">
                  <c:v>46.73101207753411</c:v>
                </c:pt>
                <c:pt idx="29">
                  <c:v>46.731013127184752</c:v>
                </c:pt>
                <c:pt idx="30">
                  <c:v>46.731014222657059</c:v>
                </c:pt>
                <c:pt idx="31">
                  <c:v>46.731015363562484</c:v>
                </c:pt>
                <c:pt idx="32">
                  <c:v>46.731016550163908</c:v>
                </c:pt>
                <c:pt idx="33">
                  <c:v>46.731017782132909</c:v>
                </c:pt>
                <c:pt idx="34">
                  <c:v>46.73101905914563</c:v>
                </c:pt>
                <c:pt idx="35">
                  <c:v>46.731020380923511</c:v>
                </c:pt>
                <c:pt idx="36">
                  <c:v>46.731021747829821</c:v>
                </c:pt>
                <c:pt idx="37">
                  <c:v>46.731023159621948</c:v>
                </c:pt>
                <c:pt idx="38">
                  <c:v>46.731024616048913</c:v>
                </c:pt>
                <c:pt idx="39">
                  <c:v>46.73102611749399</c:v>
                </c:pt>
                <c:pt idx="40">
                  <c:v>46.73102766373129</c:v>
                </c:pt>
                <c:pt idx="41">
                  <c:v>46.731029253923978</c:v>
                </c:pt>
                <c:pt idx="42">
                  <c:v>46.731030887909029</c:v>
                </c:pt>
                <c:pt idx="43">
                  <c:v>46.731032566192852</c:v>
                </c:pt>
                <c:pt idx="44">
                  <c:v>46.731034288657995</c:v>
                </c:pt>
                <c:pt idx="45">
                  <c:v>46.731036054560022</c:v>
                </c:pt>
                <c:pt idx="46">
                  <c:v>46.731037863814329</c:v>
                </c:pt>
                <c:pt idx="47">
                  <c:v>46.731039716393887</c:v>
                </c:pt>
                <c:pt idx="48">
                  <c:v>46.73104161167943</c:v>
                </c:pt>
                <c:pt idx="49">
                  <c:v>46.731043549696558</c:v>
                </c:pt>
                <c:pt idx="50">
                  <c:v>46.73104553051212</c:v>
                </c:pt>
                <c:pt idx="51">
                  <c:v>46.731047554186517</c:v>
                </c:pt>
                <c:pt idx="52">
                  <c:v>46.731049620171333</c:v>
                </c:pt>
                <c:pt idx="53">
                  <c:v>46.731051727952035</c:v>
                </c:pt>
                <c:pt idx="54">
                  <c:v>46.731053877687913</c:v>
                </c:pt>
                <c:pt idx="55">
                  <c:v>46.731056068962921</c:v>
                </c:pt>
                <c:pt idx="56">
                  <c:v>46.731058301378837</c:v>
                </c:pt>
                <c:pt idx="57">
                  <c:v>46.73106057459399</c:v>
                </c:pt>
                <c:pt idx="58">
                  <c:v>46.7310628883181</c:v>
                </c:pt>
                <c:pt idx="59">
                  <c:v>46.731065242904762</c:v>
                </c:pt>
                <c:pt idx="60">
                  <c:v>46.731067638103177</c:v>
                </c:pt>
                <c:pt idx="61">
                  <c:v>46.731070073055399</c:v>
                </c:pt>
                <c:pt idx="62">
                  <c:v>46.731072547580503</c:v>
                </c:pt>
                <c:pt idx="63">
                  <c:v>46.731075061569676</c:v>
                </c:pt>
                <c:pt idx="64">
                  <c:v>46.73107761493425</c:v>
                </c:pt>
                <c:pt idx="65">
                  <c:v>46.731080207599256</c:v>
                </c:pt>
                <c:pt idx="66">
                  <c:v>46.731082838901095</c:v>
                </c:pt>
                <c:pt idx="67">
                  <c:v>46.731085508227459</c:v>
                </c:pt>
                <c:pt idx="68">
                  <c:v>46.731088215654644</c:v>
                </c:pt>
                <c:pt idx="69">
                  <c:v>46.731090961296168</c:v>
                </c:pt>
                <c:pt idx="70">
                  <c:v>46.731093744052359</c:v>
                </c:pt>
                <c:pt idx="71">
                  <c:v>46.731096563492045</c:v>
                </c:pt>
                <c:pt idx="72">
                  <c:v>46.731099419890349</c:v>
                </c:pt>
                <c:pt idx="73">
                  <c:v>46.731102312933238</c:v>
                </c:pt>
                <c:pt idx="74">
                  <c:v>46.731105242309383</c:v>
                </c:pt>
                <c:pt idx="75">
                  <c:v>46.731108207750864</c:v>
                </c:pt>
                <c:pt idx="76">
                  <c:v>46.731111209030018</c:v>
                </c:pt>
                <c:pt idx="77">
                  <c:v>46.731114245353567</c:v>
                </c:pt>
                <c:pt idx="78">
                  <c:v>46.73111731599915</c:v>
                </c:pt>
                <c:pt idx="79">
                  <c:v>46.731120421549655</c:v>
                </c:pt>
                <c:pt idx="80">
                  <c:v>46.731123561397659</c:v>
                </c:pt>
                <c:pt idx="81">
                  <c:v>46.731126734937426</c:v>
                </c:pt>
                <c:pt idx="82">
                  <c:v>46.731129942247492</c:v>
                </c:pt>
                <c:pt idx="83">
                  <c:v>46.731133182842981</c:v>
                </c:pt>
                <c:pt idx="84">
                  <c:v>46.731136456267258</c:v>
                </c:pt>
                <c:pt idx="85">
                  <c:v>46.731139762129047</c:v>
                </c:pt>
                <c:pt idx="86">
                  <c:v>46.73114310009597</c:v>
                </c:pt>
                <c:pt idx="87">
                  <c:v>46.731146469285903</c:v>
                </c:pt>
                <c:pt idx="88">
                  <c:v>46.731149869501046</c:v>
                </c:pt>
                <c:pt idx="89">
                  <c:v>46.731153301218619</c:v>
                </c:pt>
                <c:pt idx="90">
                  <c:v>46.731156763696426</c:v>
                </c:pt>
                <c:pt idx="91">
                  <c:v>46.731160256210657</c:v>
                </c:pt>
                <c:pt idx="92">
                  <c:v>46.731163778739329</c:v>
                </c:pt>
                <c:pt idx="93">
                  <c:v>46.731167330712253</c:v>
                </c:pt>
                <c:pt idx="94">
                  <c:v>46.731170911600337</c:v>
                </c:pt>
                <c:pt idx="95">
                  <c:v>46.731174520950852</c:v>
                </c:pt>
                <c:pt idx="96">
                  <c:v>46.73117815897924</c:v>
                </c:pt>
                <c:pt idx="97">
                  <c:v>46.731181825317428</c:v>
                </c:pt>
                <c:pt idx="98">
                  <c:v>46.731185519007937</c:v>
                </c:pt>
                <c:pt idx="99">
                  <c:v>46.731189239785344</c:v>
                </c:pt>
                <c:pt idx="100">
                  <c:v>46.731192986869146</c:v>
                </c:pt>
                <c:pt idx="101">
                  <c:v>46.73119676015147</c:v>
                </c:pt>
                <c:pt idx="102">
                  <c:v>46.731200559586149</c:v>
                </c:pt>
                <c:pt idx="103">
                  <c:v>46.731204383937708</c:v>
                </c:pt>
                <c:pt idx="104">
                  <c:v>46.731208233259665</c:v>
                </c:pt>
                <c:pt idx="105">
                  <c:v>46.731212107687625</c:v>
                </c:pt>
                <c:pt idx="106">
                  <c:v>46.731216006144059</c:v>
                </c:pt>
                <c:pt idx="107">
                  <c:v>46.731219928216859</c:v>
                </c:pt>
                <c:pt idx="108">
                  <c:v>46.731223873597351</c:v>
                </c:pt>
                <c:pt idx="109">
                  <c:v>46.731227841426922</c:v>
                </c:pt>
                <c:pt idx="110">
                  <c:v>46.731231831528014</c:v>
                </c:pt>
                <c:pt idx="111">
                  <c:v>46.731235843795034</c:v>
                </c:pt>
                <c:pt idx="112">
                  <c:v>46.731239877542045</c:v>
                </c:pt>
                <c:pt idx="113">
                  <c:v>46.731243932738082</c:v>
                </c:pt>
                <c:pt idx="114">
                  <c:v>46.731248008801963</c:v>
                </c:pt>
                <c:pt idx="115">
                  <c:v>46.731252105195018</c:v>
                </c:pt>
                <c:pt idx="116">
                  <c:v>46.731256221456334</c:v>
                </c:pt>
                <c:pt idx="117">
                  <c:v>46.73126035659444</c:v>
                </c:pt>
                <c:pt idx="118">
                  <c:v>46.731264510318688</c:v>
                </c:pt>
                <c:pt idx="119">
                  <c:v>46.731268682427505</c:v>
                </c:pt>
                <c:pt idx="120">
                  <c:v>46.731272872753458</c:v>
                </c:pt>
                <c:pt idx="121">
                  <c:v>46.731277080554783</c:v>
                </c:pt>
                <c:pt idx="122">
                  <c:v>46.73128130515282</c:v>
                </c:pt>
                <c:pt idx="123">
                  <c:v>46.73128554656757</c:v>
                </c:pt>
                <c:pt idx="124">
                  <c:v>46.731289804264769</c:v>
                </c:pt>
                <c:pt idx="125">
                  <c:v>46.731294077745858</c:v>
                </c:pt>
                <c:pt idx="126">
                  <c:v>46.731298366584006</c:v>
                </c:pt>
                <c:pt idx="127">
                  <c:v>46.731302669816657</c:v>
                </c:pt>
                <c:pt idx="128">
                  <c:v>46.731306987177724</c:v>
                </c:pt>
                <c:pt idx="129">
                  <c:v>46.731311318486448</c:v>
                </c:pt>
                <c:pt idx="130">
                  <c:v>46.731315662993104</c:v>
                </c:pt>
                <c:pt idx="131">
                  <c:v>46.731320020012575</c:v>
                </c:pt>
                <c:pt idx="132">
                  <c:v>46.731324388959408</c:v>
                </c:pt>
                <c:pt idx="133">
                  <c:v>46.731328769936354</c:v>
                </c:pt>
                <c:pt idx="134">
                  <c:v>46.7313331624797</c:v>
                </c:pt>
                <c:pt idx="135">
                  <c:v>46.73133756555081</c:v>
                </c:pt>
                <c:pt idx="136">
                  <c:v>46.731341978815358</c:v>
                </c:pt>
                <c:pt idx="137">
                  <c:v>46.731346402034376</c:v>
                </c:pt>
                <c:pt idx="138">
                  <c:v>46.731350835008698</c:v>
                </c:pt>
                <c:pt idx="139">
                  <c:v>46.731355276969602</c:v>
                </c:pt>
                <c:pt idx="140">
                  <c:v>46.731359727215548</c:v>
                </c:pt>
                <c:pt idx="141">
                  <c:v>46.731364185147136</c:v>
                </c:pt>
                <c:pt idx="142">
                  <c:v>46.731368650255284</c:v>
                </c:pt>
                <c:pt idx="143">
                  <c:v>46.731373122707893</c:v>
                </c:pt>
                <c:pt idx="144">
                  <c:v>46.731377602096565</c:v>
                </c:pt>
                <c:pt idx="145">
                  <c:v>46.731382087429587</c:v>
                </c:pt>
                <c:pt idx="146">
                  <c:v>46.731386577812493</c:v>
                </c:pt>
                <c:pt idx="147">
                  <c:v>46.731391073081795</c:v>
                </c:pt>
                <c:pt idx="148">
                  <c:v>46.731395573147466</c:v>
                </c:pt>
                <c:pt idx="149">
                  <c:v>46.731400077337106</c:v>
                </c:pt>
                <c:pt idx="150">
                  <c:v>46.731404585031235</c:v>
                </c:pt>
                <c:pt idx="151">
                  <c:v>46.731409095700101</c:v>
                </c:pt>
                <c:pt idx="152">
                  <c:v>46.731413608893753</c:v>
                </c:pt>
                <c:pt idx="153">
                  <c:v>46.731418124230295</c:v>
                </c:pt>
                <c:pt idx="154">
                  <c:v>46.731422640785567</c:v>
                </c:pt>
                <c:pt idx="155">
                  <c:v>46.731427158326134</c:v>
                </c:pt>
                <c:pt idx="156">
                  <c:v>46.731431676698932</c:v>
                </c:pt>
                <c:pt idx="157">
                  <c:v>46.731436194577746</c:v>
                </c:pt>
                <c:pt idx="158">
                  <c:v>46.731440711939094</c:v>
                </c:pt>
                <c:pt idx="159">
                  <c:v>46.731445228853197</c:v>
                </c:pt>
                <c:pt idx="160">
                  <c:v>46.731449744187067</c:v>
                </c:pt>
                <c:pt idx="161">
                  <c:v>46.731454257481495</c:v>
                </c:pt>
                <c:pt idx="162">
                  <c:v>46.731458768387846</c:v>
                </c:pt>
                <c:pt idx="163">
                  <c:v>46.731463276013585</c:v>
                </c:pt>
                <c:pt idx="164">
                  <c:v>46.731467780152379</c:v>
                </c:pt>
                <c:pt idx="165">
                  <c:v>46.731472280674183</c:v>
                </c:pt>
                <c:pt idx="166">
                  <c:v>46.731476776872341</c:v>
                </c:pt>
                <c:pt idx="167">
                  <c:v>46.731481268098278</c:v>
                </c:pt>
                <c:pt idx="168">
                  <c:v>46.731485753797543</c:v>
                </c:pt>
                <c:pt idx="169">
                  <c:v>46.731490233499223</c:v>
                </c:pt>
                <c:pt idx="170">
                  <c:v>46.731494706803609</c:v>
                </c:pt>
                <c:pt idx="171">
                  <c:v>46.731499173371475</c:v>
                </c:pt>
                <c:pt idx="172">
                  <c:v>46.731503632914873</c:v>
                </c:pt>
                <c:pt idx="173">
                  <c:v>46.731508084589429</c:v>
                </c:pt>
                <c:pt idx="174">
                  <c:v>46.731512527629413</c:v>
                </c:pt>
                <c:pt idx="175">
                  <c:v>46.73151696198088</c:v>
                </c:pt>
                <c:pt idx="176">
                  <c:v>46.731521387046833</c:v>
                </c:pt>
                <c:pt idx="177">
                  <c:v>46.731525802275463</c:v>
                </c:pt>
                <c:pt idx="178">
                  <c:v>46.731530207194751</c:v>
                </c:pt>
                <c:pt idx="179">
                  <c:v>46.731534601403766</c:v>
                </c:pt>
                <c:pt idx="180">
                  <c:v>46.731538984562199</c:v>
                </c:pt>
                <c:pt idx="181">
                  <c:v>46.731543355781234</c:v>
                </c:pt>
                <c:pt idx="182">
                  <c:v>46.731547714257381</c:v>
                </c:pt>
                <c:pt idx="183">
                  <c:v>46.731552059904701</c:v>
                </c:pt>
                <c:pt idx="184">
                  <c:v>46.731556392698998</c:v>
                </c:pt>
                <c:pt idx="185">
                  <c:v>46.731560712023743</c:v>
                </c:pt>
                <c:pt idx="186">
                  <c:v>46.731565017306885</c:v>
                </c:pt>
                <c:pt idx="187">
                  <c:v>46.73156930805893</c:v>
                </c:pt>
                <c:pt idx="188">
                  <c:v>46.73157358326408</c:v>
                </c:pt>
                <c:pt idx="189">
                  <c:v>46.731577842611095</c:v>
                </c:pt>
                <c:pt idx="190">
                  <c:v>46.731582086480877</c:v>
                </c:pt>
                <c:pt idx="191">
                  <c:v>46.731586314049487</c:v>
                </c:pt>
                <c:pt idx="192">
                  <c:v>46.731590524523767</c:v>
                </c:pt>
                <c:pt idx="193">
                  <c:v>46.731594717222848</c:v>
                </c:pt>
                <c:pt idx="194">
                  <c:v>46.731598892168222</c:v>
                </c:pt>
                <c:pt idx="195">
                  <c:v>46.731603048827175</c:v>
                </c:pt>
                <c:pt idx="196">
                  <c:v>46.731607186702497</c:v>
                </c:pt>
                <c:pt idx="197">
                  <c:v>46.731611305368496</c:v>
                </c:pt>
                <c:pt idx="198">
                  <c:v>46.731615403863564</c:v>
                </c:pt>
                <c:pt idx="199">
                  <c:v>46.731619482522447</c:v>
                </c:pt>
                <c:pt idx="200">
                  <c:v>46.731623541123419</c:v>
                </c:pt>
                <c:pt idx="201">
                  <c:v>46.7316275788369</c:v>
                </c:pt>
                <c:pt idx="202">
                  <c:v>46.731631594906325</c:v>
                </c:pt>
                <c:pt idx="203">
                  <c:v>46.731635588685265</c:v>
                </c:pt>
                <c:pt idx="204">
                  <c:v>46.731639559624739</c:v>
                </c:pt>
                <c:pt idx="205">
                  <c:v>46.73164350785877</c:v>
                </c:pt>
                <c:pt idx="206">
                  <c:v>46.73164743295019</c:v>
                </c:pt>
                <c:pt idx="207">
                  <c:v>46.731651334482905</c:v>
                </c:pt>
                <c:pt idx="208">
                  <c:v>46.731655212100051</c:v>
                </c:pt>
                <c:pt idx="209">
                  <c:v>46.731659064898459</c:v>
                </c:pt>
                <c:pt idx="210">
                  <c:v>46.731662892662449</c:v>
                </c:pt>
                <c:pt idx="211">
                  <c:v>46.731666695254056</c:v>
                </c:pt>
                <c:pt idx="212">
                  <c:v>46.731670472559856</c:v>
                </c:pt>
                <c:pt idx="213">
                  <c:v>46.731674223883886</c:v>
                </c:pt>
                <c:pt idx="214">
                  <c:v>46.731677948586409</c:v>
                </c:pt>
                <c:pt idx="215">
                  <c:v>46.731681646120414</c:v>
                </c:pt>
                <c:pt idx="216">
                  <c:v>46.731685316021327</c:v>
                </c:pt>
                <c:pt idx="217">
                  <c:v>46.731688957894818</c:v>
                </c:pt>
                <c:pt idx="218">
                  <c:v>46.731692571406199</c:v>
                </c:pt>
                <c:pt idx="219">
                  <c:v>46.731696156271404</c:v>
                </c:pt>
                <c:pt idx="220">
                  <c:v>46.731699712249352</c:v>
                </c:pt>
                <c:pt idx="221">
                  <c:v>46.731703239135413</c:v>
                </c:pt>
                <c:pt idx="222">
                  <c:v>46.731706736155914</c:v>
                </c:pt>
                <c:pt idx="223">
                  <c:v>46.731710203205125</c:v>
                </c:pt>
                <c:pt idx="224">
                  <c:v>46.731713639638393</c:v>
                </c:pt>
                <c:pt idx="225">
                  <c:v>46.731717044863146</c:v>
                </c:pt>
                <c:pt idx="226">
                  <c:v>46.731720418972763</c:v>
                </c:pt>
                <c:pt idx="227">
                  <c:v>46.731723761495267</c:v>
                </c:pt>
                <c:pt idx="228">
                  <c:v>46.731727071984992</c:v>
                </c:pt>
                <c:pt idx="229">
                  <c:v>46.731730350059969</c:v>
                </c:pt>
                <c:pt idx="230">
                  <c:v>46.731733595395738</c:v>
                </c:pt>
                <c:pt idx="231">
                  <c:v>46.731736807116874</c:v>
                </c:pt>
                <c:pt idx="232">
                  <c:v>46.731739985031275</c:v>
                </c:pt>
                <c:pt idx="233">
                  <c:v>46.731743129620988</c:v>
                </c:pt>
                <c:pt idx="234">
                  <c:v>46.731746240147913</c:v>
                </c:pt>
                <c:pt idx="235">
                  <c:v>46.73174931589174</c:v>
                </c:pt>
                <c:pt idx="236">
                  <c:v>46.731752356833432</c:v>
                </c:pt>
                <c:pt idx="237">
                  <c:v>46.731755363005298</c:v>
                </c:pt>
                <c:pt idx="238">
                  <c:v>46.731758333838719</c:v>
                </c:pt>
                <c:pt idx="239">
                  <c:v>46.731761268202327</c:v>
                </c:pt>
                <c:pt idx="240">
                  <c:v>46.731764166282815</c:v>
                </c:pt>
                <c:pt idx="241">
                  <c:v>46.731767028332456</c:v>
                </c:pt>
                <c:pt idx="242">
                  <c:v>46.731769853373059</c:v>
                </c:pt>
                <c:pt idx="243">
                  <c:v>46.731772641076844</c:v>
                </c:pt>
                <c:pt idx="244">
                  <c:v>46.731775391806714</c:v>
                </c:pt>
                <c:pt idx="245">
                  <c:v>46.731778104723134</c:v>
                </c:pt>
                <c:pt idx="246">
                  <c:v>46.731780779619676</c:v>
                </c:pt>
                <c:pt idx="247">
                  <c:v>46.731783416362532</c:v>
                </c:pt>
                <c:pt idx="248">
                  <c:v>46.73178601424155</c:v>
                </c:pt>
                <c:pt idx="249">
                  <c:v>46.731788573205151</c:v>
                </c:pt>
                <c:pt idx="250">
                  <c:v>46.731791093254692</c:v>
                </c:pt>
                <c:pt idx="251">
                  <c:v>46.731793573794981</c:v>
                </c:pt>
                <c:pt idx="252">
                  <c:v>46.731796014272085</c:v>
                </c:pt>
                <c:pt idx="253">
                  <c:v>46.73179841481187</c:v>
                </c:pt>
                <c:pt idx="254">
                  <c:v>46.731800774969933</c:v>
                </c:pt>
                <c:pt idx="255">
                  <c:v>46.731803094923976</c:v>
                </c:pt>
                <c:pt idx="256">
                  <c:v>46.73180537427023</c:v>
                </c:pt>
                <c:pt idx="257">
                  <c:v>46.731807612620635</c:v>
                </c:pt>
                <c:pt idx="258">
                  <c:v>46.731809809642101</c:v>
                </c:pt>
                <c:pt idx="259">
                  <c:v>46.731811965051634</c:v>
                </c:pt>
                <c:pt idx="260">
                  <c:v>46.731814078609013</c:v>
                </c:pt>
                <c:pt idx="261">
                  <c:v>46.731816150110362</c:v>
                </c:pt>
                <c:pt idx="262">
                  <c:v>46.731818179982625</c:v>
                </c:pt>
                <c:pt idx="263">
                  <c:v>46.731820167437277</c:v>
                </c:pt>
                <c:pt idx="264">
                  <c:v>46.731822111710898</c:v>
                </c:pt>
                <c:pt idx="265">
                  <c:v>46.731824013347833</c:v>
                </c:pt>
                <c:pt idx="266">
                  <c:v>46.731825872307638</c:v>
                </c:pt>
                <c:pt idx="267">
                  <c:v>46.731827687914901</c:v>
                </c:pt>
                <c:pt idx="268">
                  <c:v>46.731829460143892</c:v>
                </c:pt>
                <c:pt idx="269">
                  <c:v>46.731831188417587</c:v>
                </c:pt>
                <c:pt idx="270">
                  <c:v>46.731832872800815</c:v>
                </c:pt>
                <c:pt idx="271">
                  <c:v>46.731834513393984</c:v>
                </c:pt>
                <c:pt idx="272">
                  <c:v>46.731836109686014</c:v>
                </c:pt>
                <c:pt idx="273">
                  <c:v>46.731837661194348</c:v>
                </c:pt>
                <c:pt idx="274">
                  <c:v>46.731839168105431</c:v>
                </c:pt>
                <c:pt idx="275">
                  <c:v>46.73184063062628</c:v>
                </c:pt>
                <c:pt idx="276">
                  <c:v>46.731842048336581</c:v>
                </c:pt>
                <c:pt idx="277">
                  <c:v>46.731843420830828</c:v>
                </c:pt>
                <c:pt idx="278">
                  <c:v>46.731844747760867</c:v>
                </c:pt>
                <c:pt idx="279">
                  <c:v>46.731846029430891</c:v>
                </c:pt>
                <c:pt idx="280">
                  <c:v>46.731847266148129</c:v>
                </c:pt>
                <c:pt idx="281">
                  <c:v>46.731848457577364</c:v>
                </c:pt>
                <c:pt idx="282">
                  <c:v>46.731849602785317</c:v>
                </c:pt>
                <c:pt idx="283">
                  <c:v>46.731850702126799</c:v>
                </c:pt>
                <c:pt idx="284">
                  <c:v>46.731851755996793</c:v>
                </c:pt>
                <c:pt idx="285">
                  <c:v>46.731852763538207</c:v>
                </c:pt>
                <c:pt idx="286">
                  <c:v>46.731853724526054</c:v>
                </c:pt>
                <c:pt idx="287">
                  <c:v>46.731854639410486</c:v>
                </c:pt>
                <c:pt idx="288">
                  <c:v>46.731855508026001</c:v>
                </c:pt>
                <c:pt idx="289">
                  <c:v>46.731856329587359</c:v>
                </c:pt>
                <c:pt idx="290">
                  <c:v>46.731857104575319</c:v>
                </c:pt>
                <c:pt idx="291">
                  <c:v>46.731857832891798</c:v>
                </c:pt>
                <c:pt idx="292">
                  <c:v>46.731858514412139</c:v>
                </c:pt>
                <c:pt idx="293">
                  <c:v>46.731859149627148</c:v>
                </c:pt>
                <c:pt idx="294">
                  <c:v>46.731859737802196</c:v>
                </c:pt>
                <c:pt idx="295">
                  <c:v>46.731860278819603</c:v>
                </c:pt>
                <c:pt idx="296">
                  <c:v>46.73186077262087</c:v>
                </c:pt>
                <c:pt idx="297">
                  <c:v>46.731861219159725</c:v>
                </c:pt>
                <c:pt idx="298">
                  <c:v>46.731861618397183</c:v>
                </c:pt>
                <c:pt idx="299">
                  <c:v>46.73186197030018</c:v>
                </c:pt>
                <c:pt idx="300">
                  <c:v>46.731862275440641</c:v>
                </c:pt>
                <c:pt idx="301">
                  <c:v>46.73186253375308</c:v>
                </c:pt>
                <c:pt idx="302">
                  <c:v>46.731862744536855</c:v>
                </c:pt>
                <c:pt idx="303">
                  <c:v>46.7318629077445</c:v>
                </c:pt>
                <c:pt idx="304">
                  <c:v>46.731863023980516</c:v>
                </c:pt>
                <c:pt idx="305">
                  <c:v>46.73186309321072</c:v>
                </c:pt>
                <c:pt idx="306">
                  <c:v>46.731863114761332</c:v>
                </c:pt>
                <c:pt idx="307">
                  <c:v>46.731863088607717</c:v>
                </c:pt>
                <c:pt idx="308">
                  <c:v>46.731863015373754</c:v>
                </c:pt>
                <c:pt idx="309">
                  <c:v>46.731862895041708</c:v>
                </c:pt>
                <c:pt idx="310">
                  <c:v>46.731862726951746</c:v>
                </c:pt>
                <c:pt idx="311">
                  <c:v>46.731862511091094</c:v>
                </c:pt>
                <c:pt idx="312">
                  <c:v>46.73186224809367</c:v>
                </c:pt>
                <c:pt idx="313">
                  <c:v>46.731861937950285</c:v>
                </c:pt>
                <c:pt idx="314">
                  <c:v>46.731861580608346</c:v>
                </c:pt>
                <c:pt idx="315">
                  <c:v>46.731861176619553</c:v>
                </c:pt>
                <c:pt idx="316">
                  <c:v>46.731860725900951</c:v>
                </c:pt>
                <c:pt idx="317">
                  <c:v>46.731860227737023</c:v>
                </c:pt>
                <c:pt idx="318">
                  <c:v>46.731859682067721</c:v>
                </c:pt>
                <c:pt idx="319">
                  <c:v>46.731859089486839</c:v>
                </c:pt>
                <c:pt idx="320">
                  <c:v>46.731858449951105</c:v>
                </c:pt>
                <c:pt idx="321">
                  <c:v>46.731857763379026</c:v>
                </c:pt>
                <c:pt idx="322">
                  <c:v>46.731857030297768</c:v>
                </c:pt>
                <c:pt idx="323">
                  <c:v>46.731856250603549</c:v>
                </c:pt>
                <c:pt idx="324">
                  <c:v>46.731855424163179</c:v>
                </c:pt>
                <c:pt idx="325">
                  <c:v>46.731854551459932</c:v>
                </c:pt>
                <c:pt idx="326">
                  <c:v>46.731853632352774</c:v>
                </c:pt>
                <c:pt idx="327">
                  <c:v>46.731852666676893</c:v>
                </c:pt>
                <c:pt idx="328">
                  <c:v>46.731851654888722</c:v>
                </c:pt>
                <c:pt idx="329">
                  <c:v>46.73185059742444</c:v>
                </c:pt>
                <c:pt idx="330">
                  <c:v>46.731849494058253</c:v>
                </c:pt>
                <c:pt idx="331">
                  <c:v>46.731848344549732</c:v>
                </c:pt>
                <c:pt idx="332">
                  <c:v>46.731847149290843</c:v>
                </c:pt>
                <c:pt idx="333">
                  <c:v>46.731845908663026</c:v>
                </c:pt>
                <c:pt idx="334">
                  <c:v>46.731844622394007</c:v>
                </c:pt>
                <c:pt idx="335">
                  <c:v>46.731843290803937</c:v>
                </c:pt>
                <c:pt idx="336">
                  <c:v>46.731841914209639</c:v>
                </c:pt>
                <c:pt idx="337">
                  <c:v>46.731840492283695</c:v>
                </c:pt>
                <c:pt idx="338">
                  <c:v>46.731839025299436</c:v>
                </c:pt>
                <c:pt idx="339">
                  <c:v>46.731837513533939</c:v>
                </c:pt>
                <c:pt idx="340">
                  <c:v>46.731835957226068</c:v>
                </c:pt>
                <c:pt idx="341">
                  <c:v>46.731834356578844</c:v>
                </c:pt>
                <c:pt idx="342">
                  <c:v>46.731832711764618</c:v>
                </c:pt>
                <c:pt idx="343">
                  <c:v>46.731831022929654</c:v>
                </c:pt>
                <c:pt idx="344">
                  <c:v>46.731829290198107</c:v>
                </c:pt>
                <c:pt idx="345">
                  <c:v>46.731827514275345</c:v>
                </c:pt>
                <c:pt idx="346">
                  <c:v>46.731825695209139</c:v>
                </c:pt>
                <c:pt idx="347">
                  <c:v>46.731823832394937</c:v>
                </c:pt>
                <c:pt idx="348">
                  <c:v>46.731821926466878</c:v>
                </c:pt>
                <c:pt idx="349">
                  <c:v>46.731819978057025</c:v>
                </c:pt>
                <c:pt idx="350">
                  <c:v>46.731817987109537</c:v>
                </c:pt>
                <c:pt idx="351">
                  <c:v>46.731815953528525</c:v>
                </c:pt>
                <c:pt idx="352">
                  <c:v>46.731813877828657</c:v>
                </c:pt>
                <c:pt idx="353">
                  <c:v>46.731811760495525</c:v>
                </c:pt>
                <c:pt idx="354">
                  <c:v>46.731809601345233</c:v>
                </c:pt>
                <c:pt idx="355">
                  <c:v>46.731807400172961</c:v>
                </c:pt>
                <c:pt idx="356">
                  <c:v>46.731805157400863</c:v>
                </c:pt>
                <c:pt idx="357">
                  <c:v>46.731802874036013</c:v>
                </c:pt>
                <c:pt idx="358">
                  <c:v>46.731800550386232</c:v>
                </c:pt>
                <c:pt idx="359">
                  <c:v>46.731798186068019</c:v>
                </c:pt>
                <c:pt idx="360">
                  <c:v>46.731795781303141</c:v>
                </c:pt>
                <c:pt idx="361">
                  <c:v>46.731793336924589</c:v>
                </c:pt>
                <c:pt idx="362">
                  <c:v>46.731790853092107</c:v>
                </c:pt>
                <c:pt idx="363">
                  <c:v>46.731788329296506</c:v>
                </c:pt>
                <c:pt idx="364">
                  <c:v>46.731785766252855</c:v>
                </c:pt>
                <c:pt idx="365">
                  <c:v>46.731783164661927</c:v>
                </c:pt>
                <c:pt idx="366">
                  <c:v>46.731780524526179</c:v>
                </c:pt>
                <c:pt idx="367">
                  <c:v>46.731777845799229</c:v>
                </c:pt>
                <c:pt idx="368">
                  <c:v>46.731775129037743</c:v>
                </c:pt>
                <c:pt idx="369">
                  <c:v>46.731772374762954</c:v>
                </c:pt>
                <c:pt idx="370">
                  <c:v>46.731769582821236</c:v>
                </c:pt>
                <c:pt idx="371">
                  <c:v>46.731766753633444</c:v>
                </c:pt>
                <c:pt idx="372">
                  <c:v>46.731763888201876</c:v>
                </c:pt>
                <c:pt idx="373">
                  <c:v>46.731760986829975</c:v>
                </c:pt>
                <c:pt idx="374">
                  <c:v>46.731758049130541</c:v>
                </c:pt>
                <c:pt idx="375">
                  <c:v>46.731755138322171</c:v>
                </c:pt>
                <c:pt idx="376">
                  <c:v>46.731752252660179</c:v>
                </c:pt>
                <c:pt idx="377">
                  <c:v>46.731749327330853</c:v>
                </c:pt>
                <c:pt idx="378">
                  <c:v>46.731746365142584</c:v>
                </c:pt>
                <c:pt idx="379">
                  <c:v>46.73174337320971</c:v>
                </c:pt>
                <c:pt idx="380">
                  <c:v>46.731740358557467</c:v>
                </c:pt>
                <c:pt idx="381">
                  <c:v>46.73173732602919</c:v>
                </c:pt>
                <c:pt idx="382">
                  <c:v>46.731734280844009</c:v>
                </c:pt>
                <c:pt idx="383">
                  <c:v>46.731731226922257</c:v>
                </c:pt>
                <c:pt idx="384">
                  <c:v>46.731728167549598</c:v>
                </c:pt>
                <c:pt idx="385">
                  <c:v>46.731725105511281</c:v>
                </c:pt>
                <c:pt idx="386">
                  <c:v>46.73172204317094</c:v>
                </c:pt>
                <c:pt idx="387">
                  <c:v>46.731718983134677</c:v>
                </c:pt>
                <c:pt idx="388">
                  <c:v>46.731715926463451</c:v>
                </c:pt>
                <c:pt idx="389">
                  <c:v>46.731712874563584</c:v>
                </c:pt>
                <c:pt idx="390">
                  <c:v>46.731709828670041</c:v>
                </c:pt>
                <c:pt idx="391">
                  <c:v>46.731706789834369</c:v>
                </c:pt>
                <c:pt idx="392">
                  <c:v>46.73170375954934</c:v>
                </c:pt>
                <c:pt idx="393">
                  <c:v>46.731700738531032</c:v>
                </c:pt>
                <c:pt idx="394">
                  <c:v>46.731697726742119</c:v>
                </c:pt>
                <c:pt idx="395">
                  <c:v>46.731694724698151</c:v>
                </c:pt>
                <c:pt idx="396">
                  <c:v>46.731691732881465</c:v>
                </c:pt>
                <c:pt idx="397">
                  <c:v>46.7316887517051</c:v>
                </c:pt>
                <c:pt idx="398">
                  <c:v>46.731685781519921</c:v>
                </c:pt>
                <c:pt idx="399">
                  <c:v>46.731682822623746</c:v>
                </c:pt>
                <c:pt idx="400">
                  <c:v>46.731679875269322</c:v>
                </c:pt>
                <c:pt idx="401">
                  <c:v>46.731676939671196</c:v>
                </c:pt>
                <c:pt idx="402">
                  <c:v>46.731674016011439</c:v>
                </c:pt>
                <c:pt idx="403">
                  <c:v>46.73167110384459</c:v>
                </c:pt>
                <c:pt idx="404">
                  <c:v>46.731668203343474</c:v>
                </c:pt>
                <c:pt idx="405">
                  <c:v>46.73166531469986</c:v>
                </c:pt>
                <c:pt idx="406">
                  <c:v>46.731662438080185</c:v>
                </c:pt>
                <c:pt idx="407">
                  <c:v>46.731659573626018</c:v>
                </c:pt>
                <c:pt idx="408">
                  <c:v>46.731656721457533</c:v>
                </c:pt>
                <c:pt idx="409">
                  <c:v>46.731653881676728</c:v>
                </c:pt>
                <c:pt idx="410">
                  <c:v>46.731651053770186</c:v>
                </c:pt>
                <c:pt idx="411">
                  <c:v>46.731648237853037</c:v>
                </c:pt>
                <c:pt idx="412">
                  <c:v>46.731645434068092</c:v>
                </c:pt>
                <c:pt idx="413">
                  <c:v>46.731642641940233</c:v>
                </c:pt>
                <c:pt idx="414">
                  <c:v>46.731639861617438</c:v>
                </c:pt>
                <c:pt idx="415">
                  <c:v>46.731637093270379</c:v>
                </c:pt>
                <c:pt idx="416">
                  <c:v>46.731634337047609</c:v>
                </c:pt>
                <c:pt idx="417">
                  <c:v>46.73163159247553</c:v>
                </c:pt>
                <c:pt idx="418">
                  <c:v>46.731628859703093</c:v>
                </c:pt>
                <c:pt idx="419">
                  <c:v>46.731626138901795</c:v>
                </c:pt>
                <c:pt idx="420">
                  <c:v>46.731623429620903</c:v>
                </c:pt>
                <c:pt idx="421">
                  <c:v>46.73162073202905</c:v>
                </c:pt>
                <c:pt idx="422">
                  <c:v>46.73161804571447</c:v>
                </c:pt>
                <c:pt idx="423">
                  <c:v>46.731615370882281</c:v>
                </c:pt>
                <c:pt idx="424">
                  <c:v>46.73161270775195</c:v>
                </c:pt>
                <c:pt idx="425">
                  <c:v>46.731610056513468</c:v>
                </c:pt>
                <c:pt idx="426">
                  <c:v>46.731607416728366</c:v>
                </c:pt>
                <c:pt idx="427">
                  <c:v>46.731604787975463</c:v>
                </c:pt>
                <c:pt idx="428">
                  <c:v>46.73160217109325</c:v>
                </c:pt>
                <c:pt idx="429">
                  <c:v>46.731599565691262</c:v>
                </c:pt>
                <c:pt idx="430">
                  <c:v>46.731596971347891</c:v>
                </c:pt>
                <c:pt idx="431">
                  <c:v>46.73159438829795</c:v>
                </c:pt>
                <c:pt idx="432">
                  <c:v>46.731591816189209</c:v>
                </c:pt>
                <c:pt idx="433">
                  <c:v>46.731589255277605</c:v>
                </c:pt>
                <c:pt idx="434">
                  <c:v>46.731586705225745</c:v>
                </c:pt>
                <c:pt idx="435">
                  <c:v>46.7315841663019</c:v>
                </c:pt>
                <c:pt idx="436">
                  <c:v>46.731581638779147</c:v>
                </c:pt>
                <c:pt idx="437">
                  <c:v>46.731579121692967</c:v>
                </c:pt>
                <c:pt idx="438">
                  <c:v>46.731576615326844</c:v>
                </c:pt>
                <c:pt idx="439">
                  <c:v>46.73157412001158</c:v>
                </c:pt>
                <c:pt idx="440">
                  <c:v>46.731571635435301</c:v>
                </c:pt>
                <c:pt idx="441">
                  <c:v>46.731569161884828</c:v>
                </c:pt>
                <c:pt idx="442">
                  <c:v>46.731566699048706</c:v>
                </c:pt>
                <c:pt idx="443">
                  <c:v>46.731564246617211</c:v>
                </c:pt>
                <c:pt idx="444">
                  <c:v>46.731561804923743</c:v>
                </c:pt>
                <c:pt idx="445">
                  <c:v>46.731559373700065</c:v>
                </c:pt>
                <c:pt idx="446">
                  <c:v>46.731556952673415</c:v>
                </c:pt>
                <c:pt idx="447">
                  <c:v>46.731554542208592</c:v>
                </c:pt>
                <c:pt idx="448">
                  <c:v>46.731552142664007</c:v>
                </c:pt>
                <c:pt idx="449">
                  <c:v>46.731549753747856</c:v>
                </c:pt>
                <c:pt idx="450">
                  <c:v>46.7315473751637</c:v>
                </c:pt>
                <c:pt idx="451">
                  <c:v>46.731545006655949</c:v>
                </c:pt>
                <c:pt idx="452">
                  <c:v>46.731542648007363</c:v>
                </c:pt>
                <c:pt idx="453">
                  <c:v>46.731540299633522</c:v>
                </c:pt>
                <c:pt idx="454">
                  <c:v>46.731537961336244</c:v>
                </c:pt>
                <c:pt idx="455">
                  <c:v>46.731535632902229</c:v>
                </c:pt>
                <c:pt idx="456">
                  <c:v>46.731533314746784</c:v>
                </c:pt>
                <c:pt idx="457">
                  <c:v>46.731531006671155</c:v>
                </c:pt>
                <c:pt idx="458">
                  <c:v>46.731528708461575</c:v>
                </c:pt>
                <c:pt idx="459">
                  <c:v>46.731526420532916</c:v>
                </c:pt>
                <c:pt idx="460">
                  <c:v>46.731524142686077</c:v>
                </c:pt>
                <c:pt idx="461">
                  <c:v>46.731521874706978</c:v>
                </c:pt>
                <c:pt idx="462">
                  <c:v>46.731519616410239</c:v>
                </c:pt>
                <c:pt idx="463">
                  <c:v>46.731517367638212</c:v>
                </c:pt>
                <c:pt idx="464">
                  <c:v>46.731515128857069</c:v>
                </c:pt>
                <c:pt idx="465">
                  <c:v>46.731512899911564</c:v>
                </c:pt>
                <c:pt idx="466">
                  <c:v>46.731510680624858</c:v>
                </c:pt>
                <c:pt idx="467">
                  <c:v>46.73150847084316</c:v>
                </c:pt>
                <c:pt idx="468">
                  <c:v>46.731506270435659</c:v>
                </c:pt>
                <c:pt idx="469">
                  <c:v>46.731504079291298</c:v>
                </c:pt>
                <c:pt idx="470">
                  <c:v>46.731501897915813</c:v>
                </c:pt>
                <c:pt idx="471">
                  <c:v>46.731499726187543</c:v>
                </c:pt>
                <c:pt idx="472">
                  <c:v>46.731497563958143</c:v>
                </c:pt>
                <c:pt idx="473">
                  <c:v>46.731495411098031</c:v>
                </c:pt>
                <c:pt idx="474">
                  <c:v>46.731493267496909</c:v>
                </c:pt>
                <c:pt idx="475">
                  <c:v>46.731491133061148</c:v>
                </c:pt>
                <c:pt idx="476">
                  <c:v>46.731489007711282</c:v>
                </c:pt>
                <c:pt idx="477">
                  <c:v>46.731486891379866</c:v>
                </c:pt>
                <c:pt idx="478">
                  <c:v>46.731484784009645</c:v>
                </c:pt>
                <c:pt idx="479">
                  <c:v>46.731482686152042</c:v>
                </c:pt>
                <c:pt idx="480">
                  <c:v>46.731480597724151</c:v>
                </c:pt>
                <c:pt idx="481">
                  <c:v>46.731478518010526</c:v>
                </c:pt>
                <c:pt idx="482">
                  <c:v>46.73147644695117</c:v>
                </c:pt>
                <c:pt idx="483">
                  <c:v>46.731474385139947</c:v>
                </c:pt>
                <c:pt idx="484">
                  <c:v>46.73147233253362</c:v>
                </c:pt>
                <c:pt idx="485">
                  <c:v>46.73147028845073</c:v>
                </c:pt>
                <c:pt idx="486">
                  <c:v>46.731468252860154</c:v>
                </c:pt>
                <c:pt idx="487">
                  <c:v>46.731466226380228</c:v>
                </c:pt>
                <c:pt idx="488">
                  <c:v>46.731464208988541</c:v>
                </c:pt>
                <c:pt idx="489">
                  <c:v>46.731462200621266</c:v>
                </c:pt>
                <c:pt idx="490">
                  <c:v>46.731460200620582</c:v>
                </c:pt>
                <c:pt idx="491">
                  <c:v>46.731458208978786</c:v>
                </c:pt>
                <c:pt idx="492">
                  <c:v>46.731456226334387</c:v>
                </c:pt>
                <c:pt idx="493">
                  <c:v>46.731454252082088</c:v>
                </c:pt>
                <c:pt idx="494">
                  <c:v>46.731452286214278</c:v>
                </c:pt>
                <c:pt idx="495">
                  <c:v>46.731450328765916</c:v>
                </c:pt>
                <c:pt idx="496">
                  <c:v>46.731448379770072</c:v>
                </c:pt>
                <c:pt idx="497">
                  <c:v>46.731446439255073</c:v>
                </c:pt>
                <c:pt idx="498">
                  <c:v>46.731444507244994</c:v>
                </c:pt>
                <c:pt idx="499">
                  <c:v>46.73144258376027</c:v>
                </c:pt>
                <c:pt idx="500">
                  <c:v>46.731440668218234</c:v>
                </c:pt>
                <c:pt idx="501">
                  <c:v>46.731438761275285</c:v>
                </c:pt>
                <c:pt idx="502">
                  <c:v>46.731436862982683</c:v>
                </c:pt>
                <c:pt idx="503">
                  <c:v>46.731434972742541</c:v>
                </c:pt>
                <c:pt idx="504">
                  <c:v>46.731433090594962</c:v>
                </c:pt>
                <c:pt idx="505">
                  <c:v>46.731431216618745</c:v>
                </c:pt>
                <c:pt idx="506">
                  <c:v>46.731429350884461</c:v>
                </c:pt>
                <c:pt idx="507">
                  <c:v>46.731427492852291</c:v>
                </c:pt>
                <c:pt idx="508">
                  <c:v>46.731425642615022</c:v>
                </c:pt>
                <c:pt idx="509">
                  <c:v>46.731423800896458</c:v>
                </c:pt>
                <c:pt idx="510">
                  <c:v>46.731421967163719</c:v>
                </c:pt>
                <c:pt idx="511">
                  <c:v>46.731420140870647</c:v>
                </c:pt>
                <c:pt idx="512">
                  <c:v>46.731418322746038</c:v>
                </c:pt>
                <c:pt idx="513">
                  <c:v>46.731416512905994</c:v>
                </c:pt>
                <c:pt idx="514">
                  <c:v>46.731414710807933</c:v>
                </c:pt>
                <c:pt idx="515">
                  <c:v>46.731412916538915</c:v>
                </c:pt>
                <c:pt idx="516">
                  <c:v>46.731411129617605</c:v>
                </c:pt>
                <c:pt idx="517">
                  <c:v>46.73140935019007</c:v>
                </c:pt>
                <c:pt idx="518">
                  <c:v>46.731407578425646</c:v>
                </c:pt>
                <c:pt idx="519">
                  <c:v>46.731405814471778</c:v>
                </c:pt>
                <c:pt idx="520">
                  <c:v>46.731404058453904</c:v>
                </c:pt>
                <c:pt idx="521">
                  <c:v>46.731402309878511</c:v>
                </c:pt>
                <c:pt idx="522">
                  <c:v>46.731400568877646</c:v>
                </c:pt>
                <c:pt idx="523">
                  <c:v>46.731398835608474</c:v>
                </c:pt>
                <c:pt idx="524">
                  <c:v>46.731397109608046</c:v>
                </c:pt>
                <c:pt idx="525">
                  <c:v>46.731395391034681</c:v>
                </c:pt>
                <c:pt idx="526">
                  <c:v>46.731393680067825</c:v>
                </c:pt>
                <c:pt idx="527">
                  <c:v>46.731391976263481</c:v>
                </c:pt>
                <c:pt idx="528">
                  <c:v>46.731390279796031</c:v>
                </c:pt>
                <c:pt idx="529">
                  <c:v>46.731388590858565</c:v>
                </c:pt>
                <c:pt idx="530">
                  <c:v>46.731386909018667</c:v>
                </c:pt>
                <c:pt idx="531">
                  <c:v>46.731385234460525</c:v>
                </c:pt>
                <c:pt idx="532">
                  <c:v>46.731383567385578</c:v>
                </c:pt>
                <c:pt idx="533">
                  <c:v>46.731381907368487</c:v>
                </c:pt>
                <c:pt idx="534">
                  <c:v>46.731380254599458</c:v>
                </c:pt>
                <c:pt idx="535">
                  <c:v>46.731378609285017</c:v>
                </c:pt>
                <c:pt idx="536">
                  <c:v>46.731376971004153</c:v>
                </c:pt>
                <c:pt idx="537">
                  <c:v>46.731375339350741</c:v>
                </c:pt>
                <c:pt idx="538">
                  <c:v>46.73137371517609</c:v>
                </c:pt>
                <c:pt idx="539">
                  <c:v>46.731372098100621</c:v>
                </c:pt>
                <c:pt idx="540">
                  <c:v>46.731370487711956</c:v>
                </c:pt>
                <c:pt idx="541">
                  <c:v>46.731368884252753</c:v>
                </c:pt>
                <c:pt idx="542">
                  <c:v>46.731367287977427</c:v>
                </c:pt>
                <c:pt idx="543">
                  <c:v>46.731365699105886</c:v>
                </c:pt>
                <c:pt idx="544">
                  <c:v>46.731364116625102</c:v>
                </c:pt>
                <c:pt idx="545">
                  <c:v>46.73136254077712</c:v>
                </c:pt>
                <c:pt idx="546">
                  <c:v>46.731360971857519</c:v>
                </c:pt>
                <c:pt idx="547">
                  <c:v>46.731359409524558</c:v>
                </c:pt>
                <c:pt idx="548">
                  <c:v>46.731357854039693</c:v>
                </c:pt>
                <c:pt idx="549">
                  <c:v>46.731356305669955</c:v>
                </c:pt>
                <c:pt idx="550">
                  <c:v>46.731354764045676</c:v>
                </c:pt>
                <c:pt idx="551">
                  <c:v>46.731353228804309</c:v>
                </c:pt>
                <c:pt idx="552">
                  <c:v>46.731351700234171</c:v>
                </c:pt>
                <c:pt idx="553">
                  <c:v>46.731350178628723</c:v>
                </c:pt>
                <c:pt idx="554">
                  <c:v>46.731348663641022</c:v>
                </c:pt>
                <c:pt idx="555">
                  <c:v>46.731347154927846</c:v>
                </c:pt>
                <c:pt idx="556">
                  <c:v>46.731345652793898</c:v>
                </c:pt>
                <c:pt idx="557">
                  <c:v>46.731344156946555</c:v>
                </c:pt>
                <c:pt idx="558">
                  <c:v>46.73134266769236</c:v>
                </c:pt>
                <c:pt idx="559">
                  <c:v>46.731341184736877</c:v>
                </c:pt>
                <c:pt idx="560">
                  <c:v>46.731339707784848</c:v>
                </c:pt>
                <c:pt idx="561">
                  <c:v>46.731338237781948</c:v>
                </c:pt>
                <c:pt idx="562">
                  <c:v>46.731336774428705</c:v>
                </c:pt>
                <c:pt idx="563">
                  <c:v>46.73133531738074</c:v>
                </c:pt>
                <c:pt idx="564">
                  <c:v>46.731333866338417</c:v>
                </c:pt>
                <c:pt idx="565">
                  <c:v>46.731332421046808</c:v>
                </c:pt>
                <c:pt idx="566">
                  <c:v>46.731330981889506</c:v>
                </c:pt>
                <c:pt idx="567">
                  <c:v>46.731329549241153</c:v>
                </c:pt>
                <c:pt idx="568">
                  <c:v>46.731328123423744</c:v>
                </c:pt>
                <c:pt idx="569">
                  <c:v>46.731326704110906</c:v>
                </c:pt>
                <c:pt idx="570">
                  <c:v>46.731325290376553</c:v>
                </c:pt>
                <c:pt idx="571">
                  <c:v>46.731323882581592</c:v>
                </c:pt>
                <c:pt idx="572">
                  <c:v>46.731322481126163</c:v>
                </c:pt>
                <c:pt idx="573">
                  <c:v>46.731321085757571</c:v>
                </c:pt>
                <c:pt idx="574">
                  <c:v>46.731319696212871</c:v>
                </c:pt>
                <c:pt idx="575">
                  <c:v>46.731318312264925</c:v>
                </c:pt>
                <c:pt idx="576">
                  <c:v>46.731316934320631</c:v>
                </c:pt>
                <c:pt idx="577">
                  <c:v>46.731315562774412</c:v>
                </c:pt>
                <c:pt idx="578">
                  <c:v>46.731314197365037</c:v>
                </c:pt>
                <c:pt idx="579">
                  <c:v>46.731312837822017</c:v>
                </c:pt>
                <c:pt idx="580">
                  <c:v>46.73131148391181</c:v>
                </c:pt>
                <c:pt idx="581">
                  <c:v>46.731310136035844</c:v>
                </c:pt>
                <c:pt idx="582">
                  <c:v>46.731308793983928</c:v>
                </c:pt>
                <c:pt idx="583">
                  <c:v>46.731307457532552</c:v>
                </c:pt>
                <c:pt idx="584">
                  <c:v>46.731306127088352</c:v>
                </c:pt>
                <c:pt idx="585">
                  <c:v>46.731304802445237</c:v>
                </c:pt>
                <c:pt idx="586">
                  <c:v>46.731303483383179</c:v>
                </c:pt>
                <c:pt idx="587">
                  <c:v>46.731302169711768</c:v>
                </c:pt>
                <c:pt idx="588">
                  <c:v>46.731300861869059</c:v>
                </c:pt>
                <c:pt idx="589">
                  <c:v>46.73129956027595</c:v>
                </c:pt>
                <c:pt idx="590">
                  <c:v>46.73129826409366</c:v>
                </c:pt>
                <c:pt idx="591">
                  <c:v>46.731296973112435</c:v>
                </c:pt>
                <c:pt idx="592">
                  <c:v>46.731295687795345</c:v>
                </c:pt>
                <c:pt idx="593">
                  <c:v>46.73129440798786</c:v>
                </c:pt>
                <c:pt idx="594">
                  <c:v>46.731293134114026</c:v>
                </c:pt>
                <c:pt idx="595">
                  <c:v>46.731291865979173</c:v>
                </c:pt>
                <c:pt idx="596">
                  <c:v>46.731290603372706</c:v>
                </c:pt>
                <c:pt idx="597">
                  <c:v>46.731289346112156</c:v>
                </c:pt>
                <c:pt idx="598">
                  <c:v>46.731288094042377</c:v>
                </c:pt>
                <c:pt idx="599">
                  <c:v>46.731286847631644</c:v>
                </c:pt>
                <c:pt idx="600">
                  <c:v>46.731285606726502</c:v>
                </c:pt>
                <c:pt idx="601">
                  <c:v>46.731284371151631</c:v>
                </c:pt>
                <c:pt idx="602">
                  <c:v>46.731283140754542</c:v>
                </c:pt>
                <c:pt idx="603">
                  <c:v>46.731281915405503</c:v>
                </c:pt>
                <c:pt idx="604">
                  <c:v>46.731280695594386</c:v>
                </c:pt>
                <c:pt idx="605">
                  <c:v>46.731279481186064</c:v>
                </c:pt>
                <c:pt idx="606">
                  <c:v>46.731278272020752</c:v>
                </c:pt>
                <c:pt idx="607">
                  <c:v>46.731277067959169</c:v>
                </c:pt>
                <c:pt idx="608">
                  <c:v>46.73127586888279</c:v>
                </c:pt>
                <c:pt idx="609">
                  <c:v>46.731274674690987</c:v>
                </c:pt>
                <c:pt idx="610">
                  <c:v>46.731273485898363</c:v>
                </c:pt>
                <c:pt idx="611">
                  <c:v>46.731272302390771</c:v>
                </c:pt>
                <c:pt idx="612">
                  <c:v>46.73127112402625</c:v>
                </c:pt>
                <c:pt idx="613">
                  <c:v>46.73126995068062</c:v>
                </c:pt>
                <c:pt idx="614">
                  <c:v>46.7312687822482</c:v>
                </c:pt>
                <c:pt idx="615">
                  <c:v>46.731267619239254</c:v>
                </c:pt>
                <c:pt idx="616">
                  <c:v>46.731266460935963</c:v>
                </c:pt>
                <c:pt idx="617">
                  <c:v>46.731265307234906</c:v>
                </c:pt>
                <c:pt idx="618">
                  <c:v>46.731264158689704</c:v>
                </c:pt>
                <c:pt idx="619">
                  <c:v>46.731263015222723</c:v>
                </c:pt>
                <c:pt idx="620">
                  <c:v>46.731261876723245</c:v>
                </c:pt>
                <c:pt idx="621">
                  <c:v>46.731260743693667</c:v>
                </c:pt>
                <c:pt idx="622">
                  <c:v>46.731259616009162</c:v>
                </c:pt>
                <c:pt idx="623">
                  <c:v>46.731258492918684</c:v>
                </c:pt>
                <c:pt idx="624">
                  <c:v>46.731257374332031</c:v>
                </c:pt>
                <c:pt idx="625">
                  <c:v>46.731256260817396</c:v>
                </c:pt>
                <c:pt idx="626">
                  <c:v>46.731255152309799</c:v>
                </c:pt>
                <c:pt idx="627">
                  <c:v>46.7312540481093</c:v>
                </c:pt>
                <c:pt idx="628">
                  <c:v>46.731252948169086</c:v>
                </c:pt>
                <c:pt idx="629">
                  <c:v>46.7312518530942</c:v>
                </c:pt>
                <c:pt idx="630">
                  <c:v>46.731250762850912</c:v>
                </c:pt>
                <c:pt idx="631">
                  <c:v>46.731249677365838</c:v>
                </c:pt>
                <c:pt idx="632">
                  <c:v>46.731248597173007</c:v>
                </c:pt>
                <c:pt idx="633">
                  <c:v>46.731247521574481</c:v>
                </c:pt>
                <c:pt idx="634">
                  <c:v>46.731246450483681</c:v>
                </c:pt>
                <c:pt idx="635">
                  <c:v>46.731245384468529</c:v>
                </c:pt>
                <c:pt idx="636">
                  <c:v>46.731244322863517</c:v>
                </c:pt>
                <c:pt idx="637">
                  <c:v>46.731243265609905</c:v>
                </c:pt>
                <c:pt idx="638">
                  <c:v>46.73124221269925</c:v>
                </c:pt>
                <c:pt idx="639">
                  <c:v>46.731241164127781</c:v>
                </c:pt>
                <c:pt idx="640">
                  <c:v>46.731240120492572</c:v>
                </c:pt>
                <c:pt idx="641">
                  <c:v>46.731239081749493</c:v>
                </c:pt>
                <c:pt idx="642">
                  <c:v>46.731238047216017</c:v>
                </c:pt>
                <c:pt idx="643">
                  <c:v>46.731237016860078</c:v>
                </c:pt>
                <c:pt idx="644">
                  <c:v>46.731235991299236</c:v>
                </c:pt>
                <c:pt idx="645">
                  <c:v>46.7312349705104</c:v>
                </c:pt>
                <c:pt idx="646">
                  <c:v>46.731233953829175</c:v>
                </c:pt>
                <c:pt idx="647">
                  <c:v>46.731232941238929</c:v>
                </c:pt>
                <c:pt idx="648">
                  <c:v>46.73123193337031</c:v>
                </c:pt>
                <c:pt idx="649">
                  <c:v>46.731230929611336</c:v>
                </c:pt>
                <c:pt idx="650">
                  <c:v>46.731229929948718</c:v>
                </c:pt>
                <c:pt idx="651">
                  <c:v>46.731228935012609</c:v>
                </c:pt>
                <c:pt idx="652">
                  <c:v>46.731227944190294</c:v>
                </c:pt>
                <c:pt idx="653">
                  <c:v>46.731226957467868</c:v>
                </c:pt>
                <c:pt idx="654">
                  <c:v>46.731225975474942</c:v>
                </c:pt>
                <c:pt idx="655">
                  <c:v>46.73122499759836</c:v>
                </c:pt>
                <c:pt idx="656">
                  <c:v>46.731224023823827</c:v>
                </c:pt>
                <c:pt idx="657">
                  <c:v>46.731223054780621</c:v>
                </c:pt>
                <c:pt idx="658">
                  <c:v>46.731222089855308</c:v>
                </c:pt>
                <c:pt idx="659">
                  <c:v>46.731221129033372</c:v>
                </c:pt>
                <c:pt idx="660">
                  <c:v>46.731220172343882</c:v>
                </c:pt>
                <c:pt idx="661">
                  <c:v>46.731219219814903</c:v>
                </c:pt>
                <c:pt idx="662">
                  <c:v>46.731218271470546</c:v>
                </c:pt>
                <c:pt idx="663">
                  <c:v>46.731217326731276</c:v>
                </c:pt>
                <c:pt idx="664">
                  <c:v>46.731216385656154</c:v>
                </c:pt>
                <c:pt idx="665">
                  <c:v>46.731215448940361</c:v>
                </c:pt>
                <c:pt idx="666">
                  <c:v>46.731214516626714</c:v>
                </c:pt>
                <c:pt idx="667">
                  <c:v>46.731213588106776</c:v>
                </c:pt>
                <c:pt idx="668">
                  <c:v>46.731212663411398</c:v>
                </c:pt>
                <c:pt idx="669">
                  <c:v>46.731211743211524</c:v>
                </c:pt>
                <c:pt idx="670">
                  <c:v>46.731210826929377</c:v>
                </c:pt>
                <c:pt idx="671">
                  <c:v>46.731209914580703</c:v>
                </c:pt>
                <c:pt idx="672">
                  <c:v>46.731209006220283</c:v>
                </c:pt>
                <c:pt idx="673">
                  <c:v>46.731208101297995</c:v>
                </c:pt>
                <c:pt idx="674">
                  <c:v>46.731207200498112</c:v>
                </c:pt>
                <c:pt idx="675">
                  <c:v>46.731206303895604</c:v>
                </c:pt>
                <c:pt idx="676">
                  <c:v>46.731205410912708</c:v>
                </c:pt>
                <c:pt idx="677">
                  <c:v>46.731204521606578</c:v>
                </c:pt>
                <c:pt idx="678">
                  <c:v>46.731203636670514</c:v>
                </c:pt>
                <c:pt idx="679">
                  <c:v>46.731202755545716</c:v>
                </c:pt>
                <c:pt idx="680">
                  <c:v>46.731201878264038</c:v>
                </c:pt>
                <c:pt idx="681">
                  <c:v>46.731201004893911</c:v>
                </c:pt>
                <c:pt idx="682">
                  <c:v>46.731200134896838</c:v>
                </c:pt>
                <c:pt idx="683">
                  <c:v>46.731199268966925</c:v>
                </c:pt>
                <c:pt idx="684">
                  <c:v>46.731198407187499</c:v>
                </c:pt>
                <c:pt idx="685">
                  <c:v>46.731197548987886</c:v>
                </c:pt>
                <c:pt idx="686">
                  <c:v>46.731196694431262</c:v>
                </c:pt>
                <c:pt idx="687">
                  <c:v>46.731195843616042</c:v>
                </c:pt>
                <c:pt idx="688">
                  <c:v>46.731194996029423</c:v>
                </c:pt>
                <c:pt idx="689">
                  <c:v>46.731194151787378</c:v>
                </c:pt>
                <c:pt idx="690">
                  <c:v>46.731193311633433</c:v>
                </c:pt>
                <c:pt idx="691">
                  <c:v>46.731192475051436</c:v>
                </c:pt>
                <c:pt idx="692">
                  <c:v>46.73119164210943</c:v>
                </c:pt>
                <c:pt idx="693">
                  <c:v>46.73119081290659</c:v>
                </c:pt>
                <c:pt idx="694">
                  <c:v>46.731189986930481</c:v>
                </c:pt>
                <c:pt idx="695">
                  <c:v>46.731189164897351</c:v>
                </c:pt>
                <c:pt idx="696">
                  <c:v>46.73118834630931</c:v>
                </c:pt>
                <c:pt idx="697">
                  <c:v>46.731187531253291</c:v>
                </c:pt>
                <c:pt idx="698">
                  <c:v>46.731186719844779</c:v>
                </c:pt>
                <c:pt idx="699">
                  <c:v>46.731185911585193</c:v>
                </c:pt>
                <c:pt idx="700">
                  <c:v>46.731185107202556</c:v>
                </c:pt>
                <c:pt idx="701">
                  <c:v>46.731184306208959</c:v>
                </c:pt>
                <c:pt idx="702">
                  <c:v>46.731183508699829</c:v>
                </c:pt>
                <c:pt idx="703">
                  <c:v>46.731182714797832</c:v>
                </c:pt>
                <c:pt idx="704">
                  <c:v>46.731181924010492</c:v>
                </c:pt>
                <c:pt idx="705">
                  <c:v>46.731181136471029</c:v>
                </c:pt>
                <c:pt idx="706">
                  <c:v>46.731180352337589</c:v>
                </c:pt>
                <c:pt idx="707">
                  <c:v>46.7311795717481</c:v>
                </c:pt>
                <c:pt idx="708">
                  <c:v>46.731178794819932</c:v>
                </c:pt>
                <c:pt idx="709">
                  <c:v>46.731178021052706</c:v>
                </c:pt>
                <c:pt idx="710">
                  <c:v>46.731177250572664</c:v>
                </c:pt>
                <c:pt idx="711">
                  <c:v>46.73117648353201</c:v>
                </c:pt>
                <c:pt idx="712">
                  <c:v>46.731175719463636</c:v>
                </c:pt>
                <c:pt idx="713">
                  <c:v>46.731174959122271</c:v>
                </c:pt>
                <c:pt idx="714">
                  <c:v>46.731174202042695</c:v>
                </c:pt>
                <c:pt idx="715">
                  <c:v>46.731173447739572</c:v>
                </c:pt>
                <c:pt idx="716">
                  <c:v>46.731172696993582</c:v>
                </c:pt>
                <c:pt idx="717">
                  <c:v>46.731171949964889</c:v>
                </c:pt>
                <c:pt idx="718">
                  <c:v>46.731171206148332</c:v>
                </c:pt>
                <c:pt idx="719">
                  <c:v>46.731170465662693</c:v>
                </c:pt>
                <c:pt idx="720">
                  <c:v>46.731169728053594</c:v>
                </c:pt>
                <c:pt idx="721">
                  <c:v>46.731168993489959</c:v>
                </c:pt>
                <c:pt idx="722">
                  <c:v>46.731168262160551</c:v>
                </c:pt>
                <c:pt idx="723">
                  <c:v>46.731167533629261</c:v>
                </c:pt>
                <c:pt idx="724">
                  <c:v>46.731166808677195</c:v>
                </c:pt>
                <c:pt idx="725">
                  <c:v>46.731166086861471</c:v>
                </c:pt>
                <c:pt idx="726">
                  <c:v>46.731165367715732</c:v>
                </c:pt>
                <c:pt idx="727">
                  <c:v>46.73116465203676</c:v>
                </c:pt>
                <c:pt idx="728">
                  <c:v>46.731163939998389</c:v>
                </c:pt>
                <c:pt idx="729">
                  <c:v>46.731163231107061</c:v>
                </c:pt>
                <c:pt idx="730">
                  <c:v>46.731162524891403</c:v>
                </c:pt>
                <c:pt idx="731">
                  <c:v>46.731161821547069</c:v>
                </c:pt>
                <c:pt idx="732">
                  <c:v>46.731161121288842</c:v>
                </c:pt>
                <c:pt idx="733">
                  <c:v>46.731160424303013</c:v>
                </c:pt>
                <c:pt idx="734">
                  <c:v>46.731159730148022</c:v>
                </c:pt>
                <c:pt idx="735">
                  <c:v>46.731159038400037</c:v>
                </c:pt>
                <c:pt idx="736">
                  <c:v>46.73115834989531</c:v>
                </c:pt>
                <c:pt idx="737">
                  <c:v>46.731157664841469</c:v>
                </c:pt>
                <c:pt idx="738">
                  <c:v>46.731156982773634</c:v>
                </c:pt>
                <c:pt idx="739">
                  <c:v>46.731156303244809</c:v>
                </c:pt>
                <c:pt idx="740">
                  <c:v>46.731155626471306</c:v>
                </c:pt>
                <c:pt idx="741">
                  <c:v>46.731154952685465</c:v>
                </c:pt>
                <c:pt idx="742">
                  <c:v>46.731154282088468</c:v>
                </c:pt>
                <c:pt idx="743">
                  <c:v>46.731153614851394</c:v>
                </c:pt>
                <c:pt idx="744">
                  <c:v>46.731152950519458</c:v>
                </c:pt>
                <c:pt idx="745">
                  <c:v>46.73115228865759</c:v>
                </c:pt>
                <c:pt idx="746">
                  <c:v>46.731151629492523</c:v>
                </c:pt>
                <c:pt idx="747">
                  <c:v>46.731150973265429</c:v>
                </c:pt>
                <c:pt idx="748">
                  <c:v>46.731150320185016</c:v>
                </c:pt>
                <c:pt idx="749">
                  <c:v>46.731149669828739</c:v>
                </c:pt>
                <c:pt idx="750">
                  <c:v>46.731149021788895</c:v>
                </c:pt>
                <c:pt idx="751">
                  <c:v>46.731148376915449</c:v>
                </c:pt>
                <c:pt idx="752">
                  <c:v>46.731147734827644</c:v>
                </c:pt>
                <c:pt idx="753">
                  <c:v>46.731147095112156</c:v>
                </c:pt>
                <c:pt idx="754">
                  <c:v>46.73114645861078</c:v>
                </c:pt>
                <c:pt idx="755">
                  <c:v>46.731145824935574</c:v>
                </c:pt>
                <c:pt idx="756">
                  <c:v>46.731145193667082</c:v>
                </c:pt>
                <c:pt idx="757">
                  <c:v>46.731144565041895</c:v>
                </c:pt>
                <c:pt idx="758">
                  <c:v>46.731143939309327</c:v>
                </c:pt>
                <c:pt idx="759">
                  <c:v>46.731143316684935</c:v>
                </c:pt>
                <c:pt idx="760">
                  <c:v>46.731142696752002</c:v>
                </c:pt>
                <c:pt idx="761">
                  <c:v>46.731142079107769</c:v>
                </c:pt>
                <c:pt idx="762">
                  <c:v>46.731141464006399</c:v>
                </c:pt>
                <c:pt idx="763">
                  <c:v>46.731140851712361</c:v>
                </c:pt>
                <c:pt idx="764">
                  <c:v>46.731140242454117</c:v>
                </c:pt>
                <c:pt idx="765">
                  <c:v>46.73113963582589</c:v>
                </c:pt>
                <c:pt idx="766">
                  <c:v>46.731139031434218</c:v>
                </c:pt>
                <c:pt idx="767">
                  <c:v>46.731138429541161</c:v>
                </c:pt>
                <c:pt idx="768">
                  <c:v>46.731137830417872</c:v>
                </c:pt>
                <c:pt idx="769">
                  <c:v>46.731137234298494</c:v>
                </c:pt>
                <c:pt idx="770">
                  <c:v>46.731136640782076</c:v>
                </c:pt>
                <c:pt idx="771">
                  <c:v>46.731136049479261</c:v>
                </c:pt>
                <c:pt idx="772">
                  <c:v>46.731135460655558</c:v>
                </c:pt>
                <c:pt idx="773">
                  <c:v>46.731134874585088</c:v>
                </c:pt>
                <c:pt idx="774">
                  <c:v>46.731134290904485</c:v>
                </c:pt>
                <c:pt idx="775">
                  <c:v>46.7311337098566</c:v>
                </c:pt>
                <c:pt idx="776">
                  <c:v>46.731133131692637</c:v>
                </c:pt>
                <c:pt idx="777">
                  <c:v>46.731132556029493</c:v>
                </c:pt>
                <c:pt idx="778">
                  <c:v>46.731131982493238</c:v>
                </c:pt>
                <c:pt idx="779">
                  <c:v>46.73113141136249</c:v>
                </c:pt>
                <c:pt idx="780">
                  <c:v>46.731130842922511</c:v>
                </c:pt>
                <c:pt idx="781">
                  <c:v>46.731130276819385</c:v>
                </c:pt>
                <c:pt idx="782">
                  <c:v>46.731129712703975</c:v>
                </c:pt>
                <c:pt idx="783">
                  <c:v>46.731129150875965</c:v>
                </c:pt>
                <c:pt idx="784">
                  <c:v>46.731128591638473</c:v>
                </c:pt>
                <c:pt idx="785">
                  <c:v>46.731128035252745</c:v>
                </c:pt>
                <c:pt idx="786">
                  <c:v>46.731127481340856</c:v>
                </c:pt>
                <c:pt idx="787">
                  <c:v>46.731126929532969</c:v>
                </c:pt>
                <c:pt idx="788">
                  <c:v>46.731126380111178</c:v>
                </c:pt>
                <c:pt idx="789">
                  <c:v>46.731125833363663</c:v>
                </c:pt>
                <c:pt idx="790">
                  <c:v>46.731125288939026</c:v>
                </c:pt>
                <c:pt idx="791">
                  <c:v>46.731124746490231</c:v>
                </c:pt>
                <c:pt idx="792">
                  <c:v>46.731124206318754</c:v>
                </c:pt>
                <c:pt idx="793">
                  <c:v>46.731123668729239</c:v>
                </c:pt>
                <c:pt idx="794">
                  <c:v>46.731123133984241</c:v>
                </c:pt>
                <c:pt idx="795">
                  <c:v>46.731122601706915</c:v>
                </c:pt>
                <c:pt idx="796">
                  <c:v>46.731122071528368</c:v>
                </c:pt>
                <c:pt idx="797">
                  <c:v>46.731121543131472</c:v>
                </c:pt>
                <c:pt idx="798">
                  <c:v>46.731121016846764</c:v>
                </c:pt>
                <c:pt idx="799">
                  <c:v>46.731120493003829</c:v>
                </c:pt>
                <c:pt idx="800">
                  <c:v>46.731119971286425</c:v>
                </c:pt>
                <c:pt idx="801">
                  <c:v>46.731119451977385</c:v>
                </c:pt>
                <c:pt idx="802">
                  <c:v>46.731118935361842</c:v>
                </c:pt>
                <c:pt idx="803">
                  <c:v>46.731118421085505</c:v>
                </c:pt>
                <c:pt idx="804">
                  <c:v>46.731117908798886</c:v>
                </c:pt>
                <c:pt idx="805">
                  <c:v>46.731117398801359</c:v>
                </c:pt>
                <c:pt idx="806">
                  <c:v>46.731116890795789</c:v>
                </c:pt>
                <c:pt idx="807">
                  <c:v>46.731116384484878</c:v>
                </c:pt>
                <c:pt idx="808">
                  <c:v>46.731115880812609</c:v>
                </c:pt>
                <c:pt idx="809">
                  <c:v>46.731115379478062</c:v>
                </c:pt>
                <c:pt idx="810">
                  <c:v>46.731114880135657</c:v>
                </c:pt>
                <c:pt idx="811">
                  <c:v>46.731114383084702</c:v>
                </c:pt>
                <c:pt idx="812">
                  <c:v>46.731113888027735</c:v>
                </c:pt>
                <c:pt idx="813">
                  <c:v>46.731113395267151</c:v>
                </c:pt>
                <c:pt idx="814">
                  <c:v>46.731112904505004</c:v>
                </c:pt>
                <c:pt idx="815">
                  <c:v>46.73111241544305</c:v>
                </c:pt>
                <c:pt idx="816">
                  <c:v>46.731111929024436</c:v>
                </c:pt>
                <c:pt idx="817">
                  <c:v>46.73111144494753</c:v>
                </c:pt>
                <c:pt idx="818">
                  <c:v>46.73111096286614</c:v>
                </c:pt>
                <c:pt idx="819">
                  <c:v>46.731110483079078</c:v>
                </c:pt>
                <c:pt idx="820">
                  <c:v>46.731110005288443</c:v>
                </c:pt>
                <c:pt idx="821">
                  <c:v>46.731109529196253</c:v>
                </c:pt>
                <c:pt idx="822">
                  <c:v>46.731109055145929</c:v>
                </c:pt>
                <c:pt idx="823">
                  <c:v>46.73110858347772</c:v>
                </c:pt>
                <c:pt idx="824">
                  <c:v>46.73110811388441</c:v>
                </c:pt>
                <c:pt idx="825">
                  <c:v>46.731107646056486</c:v>
                </c:pt>
                <c:pt idx="826">
                  <c:v>46.731107180327257</c:v>
                </c:pt>
                <c:pt idx="827">
                  <c:v>46.731106716428386</c:v>
                </c:pt>
                <c:pt idx="828">
                  <c:v>46.731106254087024</c:v>
                </c:pt>
                <c:pt idx="829">
                  <c:v>46.731105793667901</c:v>
                </c:pt>
                <c:pt idx="830">
                  <c:v>46.731105335529364</c:v>
                </c:pt>
                <c:pt idx="831">
                  <c:v>46.731104879979554</c:v>
                </c:pt>
                <c:pt idx="832">
                  <c:v>46.731104426080321</c:v>
                </c:pt>
                <c:pt idx="833">
                  <c:v>46.731103974137277</c:v>
                </c:pt>
                <c:pt idx="834">
                  <c:v>46.731103524499943</c:v>
                </c:pt>
                <c:pt idx="835">
                  <c:v>46.731103076272362</c:v>
                </c:pt>
                <c:pt idx="836">
                  <c:v>46.731102629796503</c:v>
                </c:pt>
                <c:pt idx="837">
                  <c:v>46.731102185452833</c:v>
                </c:pt>
                <c:pt idx="838">
                  <c:v>46.731101742971632</c:v>
                </c:pt>
                <c:pt idx="839">
                  <c:v>46.731101302675491</c:v>
                </c:pt>
                <c:pt idx="840">
                  <c:v>46.731100864283327</c:v>
                </c:pt>
                <c:pt idx="841">
                  <c:v>46.731100427511187</c:v>
                </c:pt>
                <c:pt idx="842">
                  <c:v>46.731099992714348</c:v>
                </c:pt>
                <c:pt idx="843">
                  <c:v>46.73109956024313</c:v>
                </c:pt>
                <c:pt idx="844">
                  <c:v>46.731099129798864</c:v>
                </c:pt>
                <c:pt idx="845">
                  <c:v>46.731098701079283</c:v>
                </c:pt>
                <c:pt idx="846">
                  <c:v>46.73109827442385</c:v>
                </c:pt>
                <c:pt idx="847">
                  <c:v>46.731097849569473</c:v>
                </c:pt>
                <c:pt idx="848">
                  <c:v>46.731097426247715</c:v>
                </c:pt>
                <c:pt idx="849">
                  <c:v>46.731097004827078</c:v>
                </c:pt>
                <c:pt idx="850">
                  <c:v>46.731096585069103</c:v>
                </c:pt>
                <c:pt idx="851">
                  <c:v>46.731096166726317</c:v>
                </c:pt>
                <c:pt idx="852">
                  <c:v>46.73109575018497</c:v>
                </c:pt>
                <c:pt idx="853">
                  <c:v>46.731095335821685</c:v>
                </c:pt>
                <c:pt idx="854">
                  <c:v>46.731094923360111</c:v>
                </c:pt>
                <c:pt idx="855">
                  <c:v>46.731094512516933</c:v>
                </c:pt>
                <c:pt idx="856">
                  <c:v>46.731094103647692</c:v>
                </c:pt>
                <c:pt idx="857">
                  <c:v>46.731093696502931</c:v>
                </c:pt>
                <c:pt idx="858">
                  <c:v>46.731093290825804</c:v>
                </c:pt>
                <c:pt idx="859">
                  <c:v>46.731092886994638</c:v>
                </c:pt>
                <c:pt idx="860">
                  <c:v>46.731092485379335</c:v>
                </c:pt>
                <c:pt idx="861">
                  <c:v>46.731092085097806</c:v>
                </c:pt>
                <c:pt idx="862">
                  <c:v>46.731091686503561</c:v>
                </c:pt>
                <c:pt idx="863">
                  <c:v>46.7310912899868</c:v>
                </c:pt>
                <c:pt idx="864">
                  <c:v>46.731090894686083</c:v>
                </c:pt>
                <c:pt idx="865">
                  <c:v>46.731090500972691</c:v>
                </c:pt>
                <c:pt idx="866">
                  <c:v>46.731090109251937</c:v>
                </c:pt>
                <c:pt idx="867">
                  <c:v>46.731089719275232</c:v>
                </c:pt>
                <c:pt idx="868">
                  <c:v>46.731089330783064</c:v>
                </c:pt>
                <c:pt idx="869">
                  <c:v>46.731088944151239</c:v>
                </c:pt>
                <c:pt idx="870">
                  <c:v>46.731088559147473</c:v>
                </c:pt>
                <c:pt idx="871">
                  <c:v>46.731088175529507</c:v>
                </c:pt>
                <c:pt idx="872">
                  <c:v>46.731087793688047</c:v>
                </c:pt>
                <c:pt idx="873">
                  <c:v>46.731087414003497</c:v>
                </c:pt>
                <c:pt idx="874">
                  <c:v>46.731087036202695</c:v>
                </c:pt>
                <c:pt idx="875">
                  <c:v>46.731086660005047</c:v>
                </c:pt>
                <c:pt idx="876">
                  <c:v>46.731086285168395</c:v>
                </c:pt>
                <c:pt idx="877">
                  <c:v>46.731085911486907</c:v>
                </c:pt>
                <c:pt idx="878">
                  <c:v>46.731085539385845</c:v>
                </c:pt>
                <c:pt idx="879">
                  <c:v>46.731085169275239</c:v>
                </c:pt>
                <c:pt idx="880">
                  <c:v>46.731084800907105</c:v>
                </c:pt>
                <c:pt idx="881">
                  <c:v>46.731084434022222</c:v>
                </c:pt>
                <c:pt idx="882">
                  <c:v>46.731084068996573</c:v>
                </c:pt>
                <c:pt idx="883">
                  <c:v>46.731083705598046</c:v>
                </c:pt>
                <c:pt idx="884">
                  <c:v>46.731083343584537</c:v>
                </c:pt>
                <c:pt idx="885">
                  <c:v>46.731082982746855</c:v>
                </c:pt>
                <c:pt idx="886">
                  <c:v>46.731082623507177</c:v>
                </c:pt>
                <c:pt idx="887">
                  <c:v>46.731082266272871</c:v>
                </c:pt>
                <c:pt idx="888">
                  <c:v>46.731081910193701</c:v>
                </c:pt>
                <c:pt idx="889">
                  <c:v>46.731081555650185</c:v>
                </c:pt>
                <c:pt idx="890">
                  <c:v>46.731081203055474</c:v>
                </c:pt>
                <c:pt idx="891">
                  <c:v>46.731080851567583</c:v>
                </c:pt>
                <c:pt idx="892">
                  <c:v>46.731080501574311</c:v>
                </c:pt>
                <c:pt idx="893">
                  <c:v>46.731080153495014</c:v>
                </c:pt>
                <c:pt idx="894">
                  <c:v>46.731079806492978</c:v>
                </c:pt>
                <c:pt idx="895">
                  <c:v>46.73107946096048</c:v>
                </c:pt>
                <c:pt idx="896">
                  <c:v>46.731079117320661</c:v>
                </c:pt>
                <c:pt idx="897">
                  <c:v>46.731078774740027</c:v>
                </c:pt>
                <c:pt idx="898">
                  <c:v>46.73107843361359</c:v>
                </c:pt>
                <c:pt idx="899">
                  <c:v>46.731078094366808</c:v>
                </c:pt>
                <c:pt idx="900">
                  <c:v>46.731077756768173</c:v>
                </c:pt>
                <c:pt idx="901">
                  <c:v>46.731077420572689</c:v>
                </c:pt>
                <c:pt idx="902">
                  <c:v>46.731077085568465</c:v>
                </c:pt>
                <c:pt idx="903">
                  <c:v>46.73107675157533</c:v>
                </c:pt>
                <c:pt idx="904">
                  <c:v>46.731076419040342</c:v>
                </c:pt>
                <c:pt idx="905">
                  <c:v>46.73107608839203</c:v>
                </c:pt>
                <c:pt idx="906">
                  <c:v>46.731075759398117</c:v>
                </c:pt>
                <c:pt idx="907">
                  <c:v>46.731075431812691</c:v>
                </c:pt>
                <c:pt idx="908">
                  <c:v>46.731075105423052</c:v>
                </c:pt>
                <c:pt idx="909">
                  <c:v>46.731074780048345</c:v>
                </c:pt>
                <c:pt idx="910">
                  <c:v>46.731074456135055</c:v>
                </c:pt>
                <c:pt idx="911">
                  <c:v>46.731074134111211</c:v>
                </c:pt>
                <c:pt idx="912">
                  <c:v>46.731073813744111</c:v>
                </c:pt>
                <c:pt idx="913">
                  <c:v>46.731073494787488</c:v>
                </c:pt>
                <c:pt idx="914">
                  <c:v>46.73107317702835</c:v>
                </c:pt>
                <c:pt idx="915">
                  <c:v>46.731072860285586</c:v>
                </c:pt>
                <c:pt idx="916">
                  <c:v>46.731072545005453</c:v>
                </c:pt>
                <c:pt idx="917">
                  <c:v>46.731072231015794</c:v>
                </c:pt>
                <c:pt idx="918">
                  <c:v>46.73107191812543</c:v>
                </c:pt>
                <c:pt idx="919">
                  <c:v>46.731071606768403</c:v>
                </c:pt>
                <c:pt idx="920">
                  <c:v>46.73107129676189</c:v>
                </c:pt>
                <c:pt idx="921">
                  <c:v>46.731070987905618</c:v>
                </c:pt>
                <c:pt idx="922">
                  <c:v>46.731070680625933</c:v>
                </c:pt>
                <c:pt idx="923">
                  <c:v>46.731070374733463</c:v>
                </c:pt>
                <c:pt idx="924">
                  <c:v>46.731070070022398</c:v>
                </c:pt>
                <c:pt idx="925">
                  <c:v>46.731069766914352</c:v>
                </c:pt>
                <c:pt idx="926">
                  <c:v>46.731069465215967</c:v>
                </c:pt>
                <c:pt idx="927">
                  <c:v>46.731069164718029</c:v>
                </c:pt>
                <c:pt idx="928">
                  <c:v>46.73106886523928</c:v>
                </c:pt>
                <c:pt idx="929">
                  <c:v>46.731068567225577</c:v>
                </c:pt>
                <c:pt idx="930">
                  <c:v>46.731068270504409</c:v>
                </c:pt>
                <c:pt idx="931">
                  <c:v>46.731067974884269</c:v>
                </c:pt>
                <c:pt idx="932">
                  <c:v>46.731067680798944</c:v>
                </c:pt>
                <c:pt idx="933">
                  <c:v>46.731067388065391</c:v>
                </c:pt>
                <c:pt idx="934">
                  <c:v>46.731067096483144</c:v>
                </c:pt>
                <c:pt idx="935">
                  <c:v>46.731066805878385</c:v>
                </c:pt>
                <c:pt idx="936">
                  <c:v>46.731066516703279</c:v>
                </c:pt>
                <c:pt idx="937">
                  <c:v>46.731066228790667</c:v>
                </c:pt>
                <c:pt idx="938">
                  <c:v>46.731065941953588</c:v>
                </c:pt>
                <c:pt idx="939">
                  <c:v>46.731065656629681</c:v>
                </c:pt>
                <c:pt idx="940">
                  <c:v>46.731065372639179</c:v>
                </c:pt>
                <c:pt idx="941">
                  <c:v>46.731065089784394</c:v>
                </c:pt>
                <c:pt idx="942">
                  <c:v>46.731064807893873</c:v>
                </c:pt>
                <c:pt idx="943">
                  <c:v>46.731064527421772</c:v>
                </c:pt>
                <c:pt idx="944">
                  <c:v>46.731064248202628</c:v>
                </c:pt>
                <c:pt idx="945">
                  <c:v>46.731063970050933</c:v>
                </c:pt>
                <c:pt idx="946">
                  <c:v>46.731063693405545</c:v>
                </c:pt>
                <c:pt idx="947">
                  <c:v>46.731063418087736</c:v>
                </c:pt>
                <c:pt idx="948">
                  <c:v>46.731063143900705</c:v>
                </c:pt>
                <c:pt idx="949">
                  <c:v>46.731062870673732</c:v>
                </c:pt>
                <c:pt idx="950">
                  <c:v>46.731062598261616</c:v>
                </c:pt>
                <c:pt idx="951">
                  <c:v>46.73106232714111</c:v>
                </c:pt>
                <c:pt idx="952">
                  <c:v>46.731062057765918</c:v>
                </c:pt>
                <c:pt idx="953">
                  <c:v>46.731061789325153</c:v>
                </c:pt>
                <c:pt idx="954">
                  <c:v>46.731061521632718</c:v>
                </c:pt>
                <c:pt idx="955">
                  <c:v>46.731061255171753</c:v>
                </c:pt>
                <c:pt idx="956">
                  <c:v>46.731060989804782</c:v>
                </c:pt>
                <c:pt idx="957">
                  <c:v>46.731060725970295</c:v>
                </c:pt>
                <c:pt idx="958">
                  <c:v>46.731060463485917</c:v>
                </c:pt>
                <c:pt idx="959">
                  <c:v>46.731060202151461</c:v>
                </c:pt>
                <c:pt idx="960">
                  <c:v>46.731059941793312</c:v>
                </c:pt>
                <c:pt idx="961">
                  <c:v>46.731059682263812</c:v>
                </c:pt>
                <c:pt idx="962">
                  <c:v>46.731059424037625</c:v>
                </c:pt>
                <c:pt idx="963">
                  <c:v>46.731059166966688</c:v>
                </c:pt>
                <c:pt idx="964">
                  <c:v>46.731058910880279</c:v>
                </c:pt>
                <c:pt idx="965">
                  <c:v>46.731058655629795</c:v>
                </c:pt>
                <c:pt idx="966">
                  <c:v>46.73105840168882</c:v>
                </c:pt>
                <c:pt idx="967">
                  <c:v>46.73105814890836</c:v>
                </c:pt>
                <c:pt idx="968">
                  <c:v>46.731057897116891</c:v>
                </c:pt>
                <c:pt idx="969">
                  <c:v>46.731057646765137</c:v>
                </c:pt>
                <c:pt idx="970">
                  <c:v>46.731057397684445</c:v>
                </c:pt>
                <c:pt idx="971">
                  <c:v>46.731057149686556</c:v>
                </c:pt>
                <c:pt idx="972">
                  <c:v>46.731056902608017</c:v>
                </c:pt>
                <c:pt idx="973">
                  <c:v>46.731056656309782</c:v>
                </c:pt>
                <c:pt idx="974">
                  <c:v>46.731056410673823</c:v>
                </c:pt>
                <c:pt idx="975">
                  <c:v>46.731056166199963</c:v>
                </c:pt>
                <c:pt idx="976">
                  <c:v>46.731055923361502</c:v>
                </c:pt>
                <c:pt idx="977">
                  <c:v>46.731055681364182</c:v>
                </c:pt>
                <c:pt idx="978">
                  <c:v>46.731055440036009</c:v>
                </c:pt>
                <c:pt idx="979">
                  <c:v>46.73105519987211</c:v>
                </c:pt>
                <c:pt idx="980">
                  <c:v>46.731054960745155</c:v>
                </c:pt>
                <c:pt idx="981">
                  <c:v>46.731054722502293</c:v>
                </c:pt>
                <c:pt idx="982">
                  <c:v>46.731054485610109</c:v>
                </c:pt>
                <c:pt idx="983">
                  <c:v>46.731054249913413</c:v>
                </c:pt>
                <c:pt idx="984">
                  <c:v>46.731054015235394</c:v>
                </c:pt>
                <c:pt idx="985">
                  <c:v>46.731053781422283</c:v>
                </c:pt>
                <c:pt idx="986">
                  <c:v>46.731053548343276</c:v>
                </c:pt>
                <c:pt idx="987">
                  <c:v>46.731053316487333</c:v>
                </c:pt>
                <c:pt idx="988">
                  <c:v>46.731053085718543</c:v>
                </c:pt>
                <c:pt idx="989">
                  <c:v>46.73105285587647</c:v>
                </c:pt>
                <c:pt idx="990">
                  <c:v>46.731052627421263</c:v>
                </c:pt>
                <c:pt idx="991">
                  <c:v>46.731052400192254</c:v>
                </c:pt>
                <c:pt idx="992">
                  <c:v>46.731052173407981</c:v>
                </c:pt>
                <c:pt idx="993">
                  <c:v>46.731051947552409</c:v>
                </c:pt>
                <c:pt idx="994">
                  <c:v>46.731051723130165</c:v>
                </c:pt>
                <c:pt idx="995">
                  <c:v>46.731051499377202</c:v>
                </c:pt>
                <c:pt idx="996">
                  <c:v>46.731051276147525</c:v>
                </c:pt>
                <c:pt idx="997">
                  <c:v>46.731051053958311</c:v>
                </c:pt>
                <c:pt idx="998">
                  <c:v>46.731050832700959</c:v>
                </c:pt>
                <c:pt idx="999">
                  <c:v>46.731050612838516</c:v>
                </c:pt>
                <c:pt idx="1000">
                  <c:v>46.731050394209383</c:v>
                </c:pt>
                <c:pt idx="1001">
                  <c:v>46.731050176031054</c:v>
                </c:pt>
                <c:pt idx="1002">
                  <c:v>46.731049958786585</c:v>
                </c:pt>
                <c:pt idx="1003">
                  <c:v>46.731049742979806</c:v>
                </c:pt>
                <c:pt idx="1004">
                  <c:v>46.731049527846025</c:v>
                </c:pt>
                <c:pt idx="1005">
                  <c:v>46.731049313238678</c:v>
                </c:pt>
                <c:pt idx="1006">
                  <c:v>46.731049099674465</c:v>
                </c:pt>
                <c:pt idx="1007">
                  <c:v>46.731048887044388</c:v>
                </c:pt>
                <c:pt idx="1008">
                  <c:v>46.731048675211134</c:v>
                </c:pt>
                <c:pt idx="1009">
                  <c:v>46.731048464654499</c:v>
                </c:pt>
                <c:pt idx="1010">
                  <c:v>46.731048255230498</c:v>
                </c:pt>
                <c:pt idx="1011">
                  <c:v>46.731048046771818</c:v>
                </c:pt>
                <c:pt idx="1012">
                  <c:v>46.731047839132771</c:v>
                </c:pt>
                <c:pt idx="1013">
                  <c:v>46.731047632189394</c:v>
                </c:pt>
                <c:pt idx="1014">
                  <c:v>46.731047426436469</c:v>
                </c:pt>
                <c:pt idx="1015">
                  <c:v>46.731047221743005</c:v>
                </c:pt>
                <c:pt idx="1016">
                  <c:v>46.731047017352765</c:v>
                </c:pt>
                <c:pt idx="1017">
                  <c:v>46.731046813771115</c:v>
                </c:pt>
                <c:pt idx="1018">
                  <c:v>46.731046611520846</c:v>
                </c:pt>
                <c:pt idx="1019">
                  <c:v>46.731046409853349</c:v>
                </c:pt>
                <c:pt idx="1020">
                  <c:v>46.731046208635696</c:v>
                </c:pt>
                <c:pt idx="1021">
                  <c:v>46.731046008396177</c:v>
                </c:pt>
                <c:pt idx="1022">
                  <c:v>46.731045809035635</c:v>
                </c:pt>
                <c:pt idx="1023">
                  <c:v>46.731045610425092</c:v>
                </c:pt>
                <c:pt idx="1024">
                  <c:v>46.731045413051433</c:v>
                </c:pt>
                <c:pt idx="1025">
                  <c:v>46.731045216776671</c:v>
                </c:pt>
                <c:pt idx="1026">
                  <c:v>46.731045021438611</c:v>
                </c:pt>
                <c:pt idx="1027">
                  <c:v>46.731044826895882</c:v>
                </c:pt>
                <c:pt idx="1028">
                  <c:v>46.731044633028212</c:v>
                </c:pt>
                <c:pt idx="1029">
                  <c:v>46.731044439733481</c:v>
                </c:pt>
                <c:pt idx="1030">
                  <c:v>46.731044247525034</c:v>
                </c:pt>
                <c:pt idx="1031">
                  <c:v>46.731044056287637</c:v>
                </c:pt>
                <c:pt idx="1032">
                  <c:v>46.731043865878426</c:v>
                </c:pt>
                <c:pt idx="1033">
                  <c:v>46.731043676172447</c:v>
                </c:pt>
                <c:pt idx="1034">
                  <c:v>46.73104348706336</c:v>
                </c:pt>
                <c:pt idx="1035">
                  <c:v>46.731043299060872</c:v>
                </c:pt>
                <c:pt idx="1036">
                  <c:v>46.731043112046692</c:v>
                </c:pt>
                <c:pt idx="1037">
                  <c:v>46.731042925875336</c:v>
                </c:pt>
                <c:pt idx="1038">
                  <c:v>46.731042740419639</c:v>
                </c:pt>
                <c:pt idx="1039">
                  <c:v>46.731042555571378</c:v>
                </c:pt>
                <c:pt idx="1040">
                  <c:v>46.731042371238665</c:v>
                </c:pt>
                <c:pt idx="1041">
                  <c:v>46.731042187343526</c:v>
                </c:pt>
                <c:pt idx="1042">
                  <c:v>46.731042004419763</c:v>
                </c:pt>
                <c:pt idx="1043">
                  <c:v>46.731041822369534</c:v>
                </c:pt>
                <c:pt idx="1044">
                  <c:v>46.731041641064721</c:v>
                </c:pt>
                <c:pt idx="1045">
                  <c:v>46.731041460992898</c:v>
                </c:pt>
                <c:pt idx="1046">
                  <c:v>46.73104128141668</c:v>
                </c:pt>
                <c:pt idx="1047">
                  <c:v>46.731041102216011</c:v>
                </c:pt>
                <c:pt idx="1048">
                  <c:v>46.731040923930408</c:v>
                </c:pt>
                <c:pt idx="1049">
                  <c:v>46.731040746470242</c:v>
                </c:pt>
                <c:pt idx="1050">
                  <c:v>46.73104057031464</c:v>
                </c:pt>
                <c:pt idx="1051">
                  <c:v>46.731040395315695</c:v>
                </c:pt>
                <c:pt idx="1052">
                  <c:v>46.731040220702475</c:v>
                </c:pt>
                <c:pt idx="1053">
                  <c:v>46.73104004636788</c:v>
                </c:pt>
                <c:pt idx="1054">
                  <c:v>46.731039872865772</c:v>
                </c:pt>
                <c:pt idx="1055">
                  <c:v>46.731039700118991</c:v>
                </c:pt>
                <c:pt idx="1056">
                  <c:v>46.73103952801727</c:v>
                </c:pt>
                <c:pt idx="1057">
                  <c:v>46.731039357063366</c:v>
                </c:pt>
                <c:pt idx="1058">
                  <c:v>46.731039187132765</c:v>
                </c:pt>
                <c:pt idx="1059">
                  <c:v>46.731039018074704</c:v>
                </c:pt>
                <c:pt idx="1060">
                  <c:v>46.731038849757518</c:v>
                </c:pt>
                <c:pt idx="1061">
                  <c:v>46.731038682069169</c:v>
                </c:pt>
                <c:pt idx="1062">
                  <c:v>46.731038514914538</c:v>
                </c:pt>
                <c:pt idx="1063">
                  <c:v>46.731038348212891</c:v>
                </c:pt>
                <c:pt idx="1064">
                  <c:v>46.731038181895713</c:v>
                </c:pt>
                <c:pt idx="1065">
                  <c:v>46.731038016504833</c:v>
                </c:pt>
                <c:pt idx="1066">
                  <c:v>46.731037851949246</c:v>
                </c:pt>
                <c:pt idx="1067">
                  <c:v>46.731037688106596</c:v>
                </c:pt>
                <c:pt idx="1068">
                  <c:v>46.731037524869386</c:v>
                </c:pt>
                <c:pt idx="1069">
                  <c:v>46.731037362146054</c:v>
                </c:pt>
                <c:pt idx="1070">
                  <c:v>46.731037200458871</c:v>
                </c:pt>
                <c:pt idx="1071">
                  <c:v>46.731037039700198</c:v>
                </c:pt>
                <c:pt idx="1072">
                  <c:v>46.731036879733594</c:v>
                </c:pt>
                <c:pt idx="1073">
                  <c:v>46.731036720439583</c:v>
                </c:pt>
                <c:pt idx="1074">
                  <c:v>46.731036561716444</c:v>
                </c:pt>
                <c:pt idx="1075">
                  <c:v>46.731036403477837</c:v>
                </c:pt>
                <c:pt idx="1076">
                  <c:v>46.731036245650451</c:v>
                </c:pt>
                <c:pt idx="1077">
                  <c:v>46.7310360887721</c:v>
                </c:pt>
                <c:pt idx="1078">
                  <c:v>46.731035932748313</c:v>
                </c:pt>
                <c:pt idx="1079">
                  <c:v>46.731035776853844</c:v>
                </c:pt>
                <c:pt idx="1080">
                  <c:v>46.731035621620357</c:v>
                </c:pt>
                <c:pt idx="1081">
                  <c:v>46.731035467592982</c:v>
                </c:pt>
                <c:pt idx="1082">
                  <c:v>46.73103531404206</c:v>
                </c:pt>
                <c:pt idx="1083">
                  <c:v>46.731035160850737</c:v>
                </c:pt>
                <c:pt idx="1084">
                  <c:v>46.731035008560958</c:v>
                </c:pt>
                <c:pt idx="1085">
                  <c:v>46.731034857085149</c:v>
                </c:pt>
                <c:pt idx="1086">
                  <c:v>46.731034706304172</c:v>
                </c:pt>
                <c:pt idx="1087">
                  <c:v>46.731034556113244</c:v>
                </c:pt>
                <c:pt idx="1088">
                  <c:v>46.731034406423149</c:v>
                </c:pt>
                <c:pt idx="1089">
                  <c:v>46.731034257158122</c:v>
                </c:pt>
                <c:pt idx="1090">
                  <c:v>46.731034108853869</c:v>
                </c:pt>
                <c:pt idx="1091">
                  <c:v>46.731033961414148</c:v>
                </c:pt>
                <c:pt idx="1092">
                  <c:v>46.731033814712198</c:v>
                </c:pt>
                <c:pt idx="1093">
                  <c:v>46.731033668636762</c:v>
                </c:pt>
                <c:pt idx="1094">
                  <c:v>46.731033523093082</c:v>
                </c:pt>
                <c:pt idx="1095">
                  <c:v>46.731033378000731</c:v>
                </c:pt>
                <c:pt idx="1096">
                  <c:v>46.731033233291441</c:v>
                </c:pt>
                <c:pt idx="1097">
                  <c:v>46.731033089507264</c:v>
                </c:pt>
                <c:pt idx="1098">
                  <c:v>46.731032946557356</c:v>
                </c:pt>
                <c:pt idx="1099">
                  <c:v>46.731032804319533</c:v>
                </c:pt>
                <c:pt idx="1100">
                  <c:v>46.731032662686417</c:v>
                </c:pt>
                <c:pt idx="1101">
                  <c:v>46.731032521566561</c:v>
                </c:pt>
                <c:pt idx="1102">
                  <c:v>46.731032380882326</c:v>
                </c:pt>
                <c:pt idx="1103">
                  <c:v>46.731032240567821</c:v>
                </c:pt>
                <c:pt idx="1104">
                  <c:v>46.73103210056712</c:v>
                </c:pt>
                <c:pt idx="1105">
                  <c:v>46.731031961432748</c:v>
                </c:pt>
                <c:pt idx="1106">
                  <c:v>46.731031823082759</c:v>
                </c:pt>
                <c:pt idx="1107">
                  <c:v>46.731031685402513</c:v>
                </c:pt>
                <c:pt idx="1108">
                  <c:v>46.731031548291035</c:v>
                </c:pt>
                <c:pt idx="1109">
                  <c:v>46.731031411662322</c:v>
                </c:pt>
                <c:pt idx="1110">
                  <c:v>46.731031276043339</c:v>
                </c:pt>
                <c:pt idx="1111">
                  <c:v>46.731031140730444</c:v>
                </c:pt>
                <c:pt idx="1112">
                  <c:v>46.731031005632268</c:v>
                </c:pt>
                <c:pt idx="1113">
                  <c:v>46.731030871312633</c:v>
                </c:pt>
                <c:pt idx="1114">
                  <c:v>46.731030737702575</c:v>
                </c:pt>
                <c:pt idx="1115">
                  <c:v>46.731030604698738</c:v>
                </c:pt>
                <c:pt idx="1116">
                  <c:v>46.73103047220976</c:v>
                </c:pt>
                <c:pt idx="1117">
                  <c:v>46.73103034015778</c:v>
                </c:pt>
                <c:pt idx="1118">
                  <c:v>46.731030208476703</c:v>
                </c:pt>
                <c:pt idx="1119">
                  <c:v>46.731030077710422</c:v>
                </c:pt>
                <c:pt idx="1120">
                  <c:v>46.731029947769649</c:v>
                </c:pt>
                <c:pt idx="1121">
                  <c:v>46.731029817933532</c:v>
                </c:pt>
                <c:pt idx="1122">
                  <c:v>46.731029688737479</c:v>
                </c:pt>
                <c:pt idx="1123">
                  <c:v>46.73102956012977</c:v>
                </c:pt>
                <c:pt idx="1124">
                  <c:v>46.731029432025103</c:v>
                </c:pt>
                <c:pt idx="1125">
                  <c:v>46.731029304947683</c:v>
                </c:pt>
                <c:pt idx="1126">
                  <c:v>46.731029178191235</c:v>
                </c:pt>
                <c:pt idx="1127">
                  <c:v>46.731029051662148</c:v>
                </c:pt>
                <c:pt idx="1128">
                  <c:v>46.731028925922331</c:v>
                </c:pt>
                <c:pt idx="1129">
                  <c:v>46.731028800901186</c:v>
                </c:pt>
                <c:pt idx="1130">
                  <c:v>46.731028676493999</c:v>
                </c:pt>
                <c:pt idx="1131">
                  <c:v>46.731028552608223</c:v>
                </c:pt>
                <c:pt idx="1132">
                  <c:v>46.731028429165015</c:v>
                </c:pt>
                <c:pt idx="1133">
                  <c:v>46.731028306097429</c:v>
                </c:pt>
                <c:pt idx="1134">
                  <c:v>46.731028183348648</c:v>
                </c:pt>
                <c:pt idx="1135">
                  <c:v>46.731028061470447</c:v>
                </c:pt>
                <c:pt idx="1136">
                  <c:v>46.731027940380237</c:v>
                </c:pt>
                <c:pt idx="1137">
                  <c:v>46.731027819362829</c:v>
                </c:pt>
                <c:pt idx="1138">
                  <c:v>46.731027698958449</c:v>
                </c:pt>
                <c:pt idx="1139">
                  <c:v>46.73102757911947</c:v>
                </c:pt>
                <c:pt idx="1140">
                  <c:v>46.731027459764057</c:v>
                </c:pt>
                <c:pt idx="1141">
                  <c:v>46.731027340819374</c:v>
                </c:pt>
                <c:pt idx="1142">
                  <c:v>46.731027222223297</c:v>
                </c:pt>
                <c:pt idx="1143">
                  <c:v>46.731027104523115</c:v>
                </c:pt>
                <c:pt idx="1144">
                  <c:v>46.73102698763239</c:v>
                </c:pt>
                <c:pt idx="1145">
                  <c:v>46.731026871432704</c:v>
                </c:pt>
                <c:pt idx="1146">
                  <c:v>46.731026755219851</c:v>
                </c:pt>
                <c:pt idx="1147">
                  <c:v>46.731026638946759</c:v>
                </c:pt>
                <c:pt idx="1148">
                  <c:v>46.731026523218524</c:v>
                </c:pt>
                <c:pt idx="1149">
                  <c:v>46.73102640800149</c:v>
                </c:pt>
                <c:pt idx="1150">
                  <c:v>46.731026293822325</c:v>
                </c:pt>
                <c:pt idx="1151">
                  <c:v>46.731026180573444</c:v>
                </c:pt>
                <c:pt idx="1152">
                  <c:v>46.731026067518187</c:v>
                </c:pt>
                <c:pt idx="1153">
                  <c:v>46.731025954578492</c:v>
                </c:pt>
                <c:pt idx="1154">
                  <c:v>46.73102584233289</c:v>
                </c:pt>
                <c:pt idx="1155">
                  <c:v>46.73102573072515</c:v>
                </c:pt>
                <c:pt idx="1156">
                  <c:v>46.731025619662788</c:v>
                </c:pt>
                <c:pt idx="1157">
                  <c:v>46.731025509063628</c:v>
                </c:pt>
                <c:pt idx="1158">
                  <c:v>46.731025398857625</c:v>
                </c:pt>
                <c:pt idx="1159">
                  <c:v>46.731025288985322</c:v>
                </c:pt>
                <c:pt idx="1160">
                  <c:v>46.731025179396227</c:v>
                </c:pt>
                <c:pt idx="1161">
                  <c:v>46.731025070647505</c:v>
                </c:pt>
                <c:pt idx="1162">
                  <c:v>46.731024962061134</c:v>
                </c:pt>
                <c:pt idx="1163">
                  <c:v>46.731024853567483</c:v>
                </c:pt>
                <c:pt idx="1164">
                  <c:v>46.731024745748826</c:v>
                </c:pt>
                <c:pt idx="1165">
                  <c:v>46.731024638551865</c:v>
                </c:pt>
                <c:pt idx="1166">
                  <c:v>46.73102453188654</c:v>
                </c:pt>
                <c:pt idx="1167">
                  <c:v>46.731024425672764</c:v>
                </c:pt>
                <c:pt idx="1168">
                  <c:v>46.731024319842255</c:v>
                </c:pt>
                <c:pt idx="1169">
                  <c:v>46.731024214337047</c:v>
                </c:pt>
                <c:pt idx="1170">
                  <c:v>46.731024109707931</c:v>
                </c:pt>
                <c:pt idx="1171">
                  <c:v>46.731024005871475</c:v>
                </c:pt>
                <c:pt idx="1172">
                  <c:v>46.731023902111794</c:v>
                </c:pt>
                <c:pt idx="1173">
                  <c:v>46.731023798368511</c:v>
                </c:pt>
                <c:pt idx="1174">
                  <c:v>46.731023695235159</c:v>
                </c:pt>
                <c:pt idx="1175">
                  <c:v>46.731023592668237</c:v>
                </c:pt>
                <c:pt idx="1176">
                  <c:v>46.731023490586054</c:v>
                </c:pt>
                <c:pt idx="1177">
                  <c:v>46.731023388915617</c:v>
                </c:pt>
                <c:pt idx="1178">
                  <c:v>46.731023287594674</c:v>
                </c:pt>
                <c:pt idx="1179">
                  <c:v>46.731023187170344</c:v>
                </c:pt>
                <c:pt idx="1180">
                  <c:v>46.731023086956107</c:v>
                </c:pt>
                <c:pt idx="1181">
                  <c:v>46.731022986875104</c:v>
                </c:pt>
                <c:pt idx="1182">
                  <c:v>46.731022887503492</c:v>
                </c:pt>
                <c:pt idx="1183">
                  <c:v>46.731022788782759</c:v>
                </c:pt>
                <c:pt idx="1184">
                  <c:v>46.731022690618438</c:v>
                </c:pt>
                <c:pt idx="1185">
                  <c:v>46.731022592926685</c:v>
                </c:pt>
                <c:pt idx="1186">
                  <c:v>46.731022495036051</c:v>
                </c:pt>
                <c:pt idx="1187">
                  <c:v>46.731022397527532</c:v>
                </c:pt>
                <c:pt idx="1188">
                  <c:v>46.731022300988393</c:v>
                </c:pt>
                <c:pt idx="1189">
                  <c:v>46.731022204724788</c:v>
                </c:pt>
                <c:pt idx="1190">
                  <c:v>46.731022108650265</c:v>
                </c:pt>
                <c:pt idx="1191">
                  <c:v>46.731022012732552</c:v>
                </c:pt>
                <c:pt idx="1192">
                  <c:v>46.731021916947633</c:v>
                </c:pt>
                <c:pt idx="1193">
                  <c:v>46.731021821875402</c:v>
                </c:pt>
                <c:pt idx="1194">
                  <c:v>46.731021727457133</c:v>
                </c:pt>
                <c:pt idx="1195">
                  <c:v>46.731021633597933</c:v>
                </c:pt>
                <c:pt idx="1196">
                  <c:v>46.731021540213554</c:v>
                </c:pt>
                <c:pt idx="1197">
                  <c:v>46.731021446632198</c:v>
                </c:pt>
                <c:pt idx="1198">
                  <c:v>46.731021353434578</c:v>
                </c:pt>
                <c:pt idx="1199">
                  <c:v>46.731021261207722</c:v>
                </c:pt>
                <c:pt idx="1200">
                  <c:v>46.731021169257559</c:v>
                </c:pt>
                <c:pt idx="1201">
                  <c:v>46.731021077497473</c:v>
                </c:pt>
                <c:pt idx="1202">
                  <c:v>46.731020986495039</c:v>
                </c:pt>
                <c:pt idx="1203">
                  <c:v>46.73102089558445</c:v>
                </c:pt>
                <c:pt idx="1204">
                  <c:v>46.731020804706709</c:v>
                </c:pt>
                <c:pt idx="1205">
                  <c:v>46.731020714453159</c:v>
                </c:pt>
                <c:pt idx="1206">
                  <c:v>46.731020624778168</c:v>
                </c:pt>
                <c:pt idx="1207">
                  <c:v>46.731020535598212</c:v>
                </c:pt>
                <c:pt idx="1208">
                  <c:v>46.731020446838741</c:v>
                </c:pt>
                <c:pt idx="1209">
                  <c:v>46.731020358436176</c:v>
                </c:pt>
                <c:pt idx="1210">
                  <c:v>46.731020270336529</c:v>
                </c:pt>
                <c:pt idx="1211">
                  <c:v>46.731020182493985</c:v>
                </c:pt>
                <c:pt idx="1212">
                  <c:v>46.731020094869642</c:v>
                </c:pt>
                <c:pt idx="1213">
                  <c:v>46.731020008030498</c:v>
                </c:pt>
                <c:pt idx="1214">
                  <c:v>46.731019921906878</c:v>
                </c:pt>
                <c:pt idx="1215">
                  <c:v>46.731019835794562</c:v>
                </c:pt>
                <c:pt idx="1216">
                  <c:v>46.731019749643075</c:v>
                </c:pt>
                <c:pt idx="1217">
                  <c:v>46.731019664054351</c:v>
                </c:pt>
                <c:pt idx="1218">
                  <c:v>46.731019578992033</c:v>
                </c:pt>
                <c:pt idx="1219">
                  <c:v>46.731019494380476</c:v>
                </c:pt>
                <c:pt idx="1220">
                  <c:v>46.731019410151831</c:v>
                </c:pt>
                <c:pt idx="1221">
                  <c:v>46.731019326248202</c:v>
                </c:pt>
                <c:pt idx="1222">
                  <c:v>46.73101924262042</c:v>
                </c:pt>
                <c:pt idx="1223">
                  <c:v>46.731019159226769</c:v>
                </c:pt>
                <c:pt idx="1224">
                  <c:v>46.731019076631824</c:v>
                </c:pt>
                <c:pt idx="1225">
                  <c:v>46.731018994163868</c:v>
                </c:pt>
                <c:pt idx="1226">
                  <c:v>46.731018911758611</c:v>
                </c:pt>
                <c:pt idx="1227">
                  <c:v>46.731018830002881</c:v>
                </c:pt>
                <c:pt idx="1228">
                  <c:v>46.731018748847227</c:v>
                </c:pt>
                <c:pt idx="1229">
                  <c:v>46.731018667604857</c:v>
                </c:pt>
                <c:pt idx="1230">
                  <c:v>46.731018586240133</c:v>
                </c:pt>
                <c:pt idx="1231">
                  <c:v>46.731018505367558</c:v>
                </c:pt>
                <c:pt idx="1232">
                  <c:v>46.731018424961469</c:v>
                </c:pt>
                <c:pt idx="1233">
                  <c:v>46.731018344955288</c:v>
                </c:pt>
                <c:pt idx="1234">
                  <c:v>46.731018265288846</c:v>
                </c:pt>
                <c:pt idx="1235">
                  <c:v>46.731018185910784</c:v>
                </c:pt>
                <c:pt idx="1236">
                  <c:v>46.73101810737748</c:v>
                </c:pt>
                <c:pt idx="1237">
                  <c:v>46.73101802961024</c:v>
                </c:pt>
                <c:pt idx="1238">
                  <c:v>46.731017951897201</c:v>
                </c:pt>
                <c:pt idx="1239">
                  <c:v>46.731017874181411</c:v>
                </c:pt>
                <c:pt idx="1240">
                  <c:v>46.73101779705928</c:v>
                </c:pt>
                <c:pt idx="1241">
                  <c:v>46.731017720489788</c:v>
                </c:pt>
                <c:pt idx="1242">
                  <c:v>46.731017643793329</c:v>
                </c:pt>
                <c:pt idx="1243">
                  <c:v>46.731017567540334</c:v>
                </c:pt>
                <c:pt idx="1244">
                  <c:v>46.731017491708833</c:v>
                </c:pt>
                <c:pt idx="1245">
                  <c:v>46.73101741623875</c:v>
                </c:pt>
                <c:pt idx="1246">
                  <c:v>46.731017341075727</c:v>
                </c:pt>
                <c:pt idx="1247">
                  <c:v>46.731017266173332</c:v>
                </c:pt>
                <c:pt idx="1248">
                  <c:v>46.73101719149215</c:v>
                </c:pt>
                <c:pt idx="1249">
                  <c:v>46.731017116998714</c:v>
                </c:pt>
                <c:pt idx="1250">
                  <c:v>46.731017042664625</c:v>
                </c:pt>
                <c:pt idx="1251">
                  <c:v>46.731016968465781</c:v>
                </c:pt>
                <c:pt idx="1252">
                  <c:v>46.731016894981728</c:v>
                </c:pt>
                <c:pt idx="1253">
                  <c:v>46.731016822153428</c:v>
                </c:pt>
                <c:pt idx="1254">
                  <c:v>46.731016749285708</c:v>
                </c:pt>
                <c:pt idx="1255">
                  <c:v>46.73101667633577</c:v>
                </c:pt>
                <c:pt idx="1256">
                  <c:v>46.73101660391206</c:v>
                </c:pt>
                <c:pt idx="1257">
                  <c:v>46.731016531983734</c:v>
                </c:pt>
                <c:pt idx="1258">
                  <c:v>46.731016460479864</c:v>
                </c:pt>
                <c:pt idx="1259">
                  <c:v>46.73101638933656</c:v>
                </c:pt>
                <c:pt idx="1260">
                  <c:v>46.731016318499307</c:v>
                </c:pt>
                <c:pt idx="1261">
                  <c:v>46.731016247921815</c:v>
                </c:pt>
                <c:pt idx="1262">
                  <c:v>46.731016177564797</c:v>
                </c:pt>
                <c:pt idx="1263">
                  <c:v>46.731016107394893</c:v>
                </c:pt>
                <c:pt idx="1264">
                  <c:v>46.731016037383803</c:v>
                </c:pt>
                <c:pt idx="1265">
                  <c:v>46.731015968107506</c:v>
                </c:pt>
                <c:pt idx="1266">
                  <c:v>46.731015899503944</c:v>
                </c:pt>
                <c:pt idx="1267">
                  <c:v>46.731015830875371</c:v>
                </c:pt>
                <c:pt idx="1268">
                  <c:v>46.73101576217681</c:v>
                </c:pt>
                <c:pt idx="1269">
                  <c:v>46.73101569401485</c:v>
                </c:pt>
                <c:pt idx="1270">
                  <c:v>46.731015626357099</c:v>
                </c:pt>
                <c:pt idx="1271">
                  <c:v>46.731015558531269</c:v>
                </c:pt>
                <c:pt idx="1272">
                  <c:v>46.731015491114022</c:v>
                </c:pt>
                <c:pt idx="1273">
                  <c:v>46.731015424088653</c:v>
                </c:pt>
                <c:pt idx="1274">
                  <c:v>46.731015357399578</c:v>
                </c:pt>
                <c:pt idx="1275">
                  <c:v>46.731015290996233</c:v>
                </c:pt>
                <c:pt idx="1276">
                  <c:v>46.73101522483541</c:v>
                </c:pt>
                <c:pt idx="1277">
                  <c:v>46.731015158880439</c:v>
                </c:pt>
                <c:pt idx="1278">
                  <c:v>46.731015093100169</c:v>
                </c:pt>
                <c:pt idx="1279">
                  <c:v>46.731015028068185</c:v>
                </c:pt>
                <c:pt idx="1280">
                  <c:v>46.73101496312038</c:v>
                </c:pt>
                <c:pt idx="1281">
                  <c:v>46.731014898198957</c:v>
                </c:pt>
                <c:pt idx="1282">
                  <c:v>46.731014833896225</c:v>
                </c:pt>
                <c:pt idx="1283">
                  <c:v>46.731014770167391</c:v>
                </c:pt>
                <c:pt idx="1284">
                  <c:v>46.731014706329638</c:v>
                </c:pt>
                <c:pt idx="1285">
                  <c:v>46.731014642350679</c:v>
                </c:pt>
                <c:pt idx="1286">
                  <c:v>46.731014578847883</c:v>
                </c:pt>
                <c:pt idx="1287">
                  <c:v>46.73101451579798</c:v>
                </c:pt>
                <c:pt idx="1288">
                  <c:v>46.731014453136467</c:v>
                </c:pt>
                <c:pt idx="1289">
                  <c:v>46.731014390804908</c:v>
                </c:pt>
                <c:pt idx="1290">
                  <c:v>46.731014328753425</c:v>
                </c:pt>
                <c:pt idx="1291">
                  <c:v>46.731014266939653</c:v>
                </c:pt>
                <c:pt idx="1292">
                  <c:v>46.731014205327632</c:v>
                </c:pt>
                <c:pt idx="1293">
                  <c:v>46.731014143886846</c:v>
                </c:pt>
                <c:pt idx="1294">
                  <c:v>46.7310140825914</c:v>
                </c:pt>
                <c:pt idx="1295">
                  <c:v>46.731014021419298</c:v>
                </c:pt>
                <c:pt idx="1296">
                  <c:v>46.731013960351888</c:v>
                </c:pt>
                <c:pt idx="1297">
                  <c:v>46.731013899973334</c:v>
                </c:pt>
                <c:pt idx="1298">
                  <c:v>46.731013840228528</c:v>
                </c:pt>
                <c:pt idx="1299">
                  <c:v>46.73101378042562</c:v>
                </c:pt>
                <c:pt idx="1300">
                  <c:v>46.731013720524643</c:v>
                </c:pt>
                <c:pt idx="1301">
                  <c:v>46.73101366113643</c:v>
                </c:pt>
                <c:pt idx="1302">
                  <c:v>46.731013602232188</c:v>
                </c:pt>
                <c:pt idx="1303">
                  <c:v>46.731013543142701</c:v>
                </c:pt>
                <c:pt idx="1304">
                  <c:v>46.731013484447224</c:v>
                </c:pt>
                <c:pt idx="1305">
                  <c:v>46.731013426131256</c:v>
                </c:pt>
                <c:pt idx="1306">
                  <c:v>46.731013368141085</c:v>
                </c:pt>
                <c:pt idx="1307">
                  <c:v>46.731013310427727</c:v>
                </c:pt>
                <c:pt idx="1308">
                  <c:v>46.731013252949339</c:v>
                </c:pt>
                <c:pt idx="1309">
                  <c:v>46.731013195670378</c:v>
                </c:pt>
                <c:pt idx="1310">
                  <c:v>46.731013138560677</c:v>
                </c:pt>
                <c:pt idx="1311">
                  <c:v>46.731013081594632</c:v>
                </c:pt>
                <c:pt idx="1312">
                  <c:v>46.73101302475051</c:v>
                </c:pt>
                <c:pt idx="1313">
                  <c:v>46.731012968609875</c:v>
                </c:pt>
                <c:pt idx="1314">
                  <c:v>46.731012912515403</c:v>
                </c:pt>
                <c:pt idx="1315">
                  <c:v>46.731012856415042</c:v>
                </c:pt>
                <c:pt idx="1316">
                  <c:v>46.73101280090598</c:v>
                </c:pt>
                <c:pt idx="1317">
                  <c:v>46.731012745347577</c:v>
                </c:pt>
                <c:pt idx="1318">
                  <c:v>46.73101268970219</c:v>
                </c:pt>
                <c:pt idx="1319">
                  <c:v>46.731012634579294</c:v>
                </c:pt>
                <c:pt idx="1320">
                  <c:v>46.731012579948633</c:v>
                </c:pt>
                <c:pt idx="1321">
                  <c:v>46.73101252573975</c:v>
                </c:pt>
                <c:pt idx="1322">
                  <c:v>46.731012471889173</c:v>
                </c:pt>
                <c:pt idx="1323">
                  <c:v>46.731012418342715</c:v>
                </c:pt>
                <c:pt idx="1324">
                  <c:v>46.73101236505439</c:v>
                </c:pt>
                <c:pt idx="1325">
                  <c:v>46.731012311985147</c:v>
                </c:pt>
                <c:pt idx="1326">
                  <c:v>46.731012259101846</c:v>
                </c:pt>
                <c:pt idx="1327">
                  <c:v>46.731012206376363</c:v>
                </c:pt>
                <c:pt idx="1328">
                  <c:v>46.731012153784818</c:v>
                </c:pt>
                <c:pt idx="1329">
                  <c:v>46.731012101306959</c:v>
                </c:pt>
                <c:pt idx="1330">
                  <c:v>46.731012048925585</c:v>
                </c:pt>
                <c:pt idx="1331">
                  <c:v>46.731011996626108</c:v>
                </c:pt>
                <c:pt idx="1332">
                  <c:v>46.73101194439613</c:v>
                </c:pt>
                <c:pt idx="1333">
                  <c:v>46.731011892225141</c:v>
                </c:pt>
                <c:pt idx="1334">
                  <c:v>46.731011840104216</c:v>
                </c:pt>
                <c:pt idx="1335">
                  <c:v>46.731011788625793</c:v>
                </c:pt>
                <c:pt idx="1336">
                  <c:v>46.731011737741767</c:v>
                </c:pt>
                <c:pt idx="1337">
                  <c:v>46.731011686766237</c:v>
                </c:pt>
                <c:pt idx="1338">
                  <c:v>46.731011635664295</c:v>
                </c:pt>
                <c:pt idx="1339">
                  <c:v>46.731011585051064</c:v>
                </c:pt>
                <c:pt idx="1340">
                  <c:v>46.731011534901384</c:v>
                </c:pt>
                <c:pt idx="1341">
                  <c:v>46.731011485149132</c:v>
                </c:pt>
                <c:pt idx="1342">
                  <c:v>46.731011435734516</c:v>
                </c:pt>
                <c:pt idx="1343">
                  <c:v>46.731011386006486</c:v>
                </c:pt>
                <c:pt idx="1344">
                  <c:v>46.731011336563363</c:v>
                </c:pt>
                <c:pt idx="1345">
                  <c:v>46.731011287407121</c:v>
                </c:pt>
                <c:pt idx="1346">
                  <c:v>46.731011238498063</c:v>
                </c:pt>
                <c:pt idx="1347">
                  <c:v>46.731011189799091</c:v>
                </c:pt>
                <c:pt idx="1348">
                  <c:v>46.731011141278458</c:v>
                </c:pt>
                <c:pt idx="1349">
                  <c:v>46.731011092909185</c:v>
                </c:pt>
                <c:pt idx="1350">
                  <c:v>46.731011044668371</c:v>
                </c:pt>
                <c:pt idx="1351">
                  <c:v>46.7310109971366</c:v>
                </c:pt>
                <c:pt idx="1352">
                  <c:v>46.731010949655698</c:v>
                </c:pt>
                <c:pt idx="1353">
                  <c:v>46.731010902172905</c:v>
                </c:pt>
                <c:pt idx="1354">
                  <c:v>46.731010855284808</c:v>
                </c:pt>
                <c:pt idx="1355">
                  <c:v>46.731010808350241</c:v>
                </c:pt>
                <c:pt idx="1356">
                  <c:v>46.731010761331142</c:v>
                </c:pt>
                <c:pt idx="1357">
                  <c:v>46.7310107148366</c:v>
                </c:pt>
                <c:pt idx="1358">
                  <c:v>46.731010668836063</c:v>
                </c:pt>
                <c:pt idx="1359">
                  <c:v>46.7310106226588</c:v>
                </c:pt>
                <c:pt idx="1360">
                  <c:v>46.731010576282763</c:v>
                </c:pt>
                <c:pt idx="1361">
                  <c:v>46.731010530334046</c:v>
                </c:pt>
                <c:pt idx="1362">
                  <c:v>46.731010484796769</c:v>
                </c:pt>
                <c:pt idx="1363">
                  <c:v>46.731010439612682</c:v>
                </c:pt>
                <c:pt idx="1364">
                  <c:v>46.731010394728692</c:v>
                </c:pt>
                <c:pt idx="1365">
                  <c:v>46.731010350099432</c:v>
                </c:pt>
                <c:pt idx="1366">
                  <c:v>46.731010305686368</c:v>
                </c:pt>
                <c:pt idx="1367">
                  <c:v>46.731010261456802</c:v>
                </c:pt>
                <c:pt idx="1368">
                  <c:v>46.731010217382966</c:v>
                </c:pt>
                <c:pt idx="1369">
                  <c:v>46.731010173441319</c:v>
                </c:pt>
                <c:pt idx="1370">
                  <c:v>46.731010129611853</c:v>
                </c:pt>
                <c:pt idx="1371">
                  <c:v>46.731010085877607</c:v>
                </c:pt>
                <c:pt idx="1372">
                  <c:v>46.73101004222417</c:v>
                </c:pt>
                <c:pt idx="1373">
                  <c:v>46.73100999863933</c:v>
                </c:pt>
                <c:pt idx="1374">
                  <c:v>46.731009955112697</c:v>
                </c:pt>
                <c:pt idx="1375">
                  <c:v>46.731009911635475</c:v>
                </c:pt>
                <c:pt idx="1376">
                  <c:v>46.731009868200182</c:v>
                </c:pt>
                <c:pt idx="1377">
                  <c:v>46.731009825400484</c:v>
                </c:pt>
                <c:pt idx="1378">
                  <c:v>46.731009783189329</c:v>
                </c:pt>
                <c:pt idx="1379">
                  <c:v>46.731009740881703</c:v>
                </c:pt>
                <c:pt idx="1380">
                  <c:v>46.731009698443437</c:v>
                </c:pt>
                <c:pt idx="1381">
                  <c:v>46.731009656490301</c:v>
                </c:pt>
                <c:pt idx="1382">
                  <c:v>46.731009614997681</c:v>
                </c:pt>
                <c:pt idx="1383">
                  <c:v>46.731009573299907</c:v>
                </c:pt>
                <c:pt idx="1384">
                  <c:v>46.731009531379243</c:v>
                </c:pt>
                <c:pt idx="1385">
                  <c:v>46.731009489865414</c:v>
                </c:pt>
                <c:pt idx="1386">
                  <c:v>46.731009448745645</c:v>
                </c:pt>
                <c:pt idx="1387">
                  <c:v>46.731009407964322</c:v>
                </c:pt>
                <c:pt idx="1388">
                  <c:v>46.731009367470577</c:v>
                </c:pt>
                <c:pt idx="1389">
                  <c:v>46.731009326620928</c:v>
                </c:pt>
                <c:pt idx="1390">
                  <c:v>46.731009286020132</c:v>
                </c:pt>
                <c:pt idx="1391">
                  <c:v>46.731009245675615</c:v>
                </c:pt>
                <c:pt idx="1392">
                  <c:v>46.731009205552297</c:v>
                </c:pt>
                <c:pt idx="1393">
                  <c:v>46.731009165617024</c:v>
                </c:pt>
                <c:pt idx="1394">
                  <c:v>46.731009125841382</c:v>
                </c:pt>
                <c:pt idx="1395">
                  <c:v>46.731009086201212</c:v>
                </c:pt>
                <c:pt idx="1396">
                  <c:v>46.731009046676036</c:v>
                </c:pt>
                <c:pt idx="1397">
                  <c:v>46.731009007848449</c:v>
                </c:pt>
                <c:pt idx="1398">
                  <c:v>46.731008969062025</c:v>
                </c:pt>
                <c:pt idx="1399">
                  <c:v>46.731008930265467</c:v>
                </c:pt>
                <c:pt idx="1400">
                  <c:v>46.731008892056614</c:v>
                </c:pt>
                <c:pt idx="1401">
                  <c:v>46.731008853795359</c:v>
                </c:pt>
                <c:pt idx="1402">
                  <c:v>46.731008815444525</c:v>
                </c:pt>
                <c:pt idx="1403">
                  <c:v>46.73100877761398</c:v>
                </c:pt>
                <c:pt idx="1404">
                  <c:v>46.731008739673804</c:v>
                </c:pt>
                <c:pt idx="1405">
                  <c:v>46.731008701595492</c:v>
                </c:pt>
                <c:pt idx="1406">
                  <c:v>46.731008663996235</c:v>
                </c:pt>
                <c:pt idx="1407">
                  <c:v>46.731008626852365</c:v>
                </c:pt>
                <c:pt idx="1408">
                  <c:v>46.731008589498991</c:v>
                </c:pt>
                <c:pt idx="1409">
                  <c:v>46.731008551919032</c:v>
                </c:pt>
                <c:pt idx="1410">
                  <c:v>46.731008514742783</c:v>
                </c:pt>
                <c:pt idx="1411">
                  <c:v>46.731008477957936</c:v>
                </c:pt>
                <c:pt idx="1412">
                  <c:v>46.731008441509275</c:v>
                </c:pt>
                <c:pt idx="1413">
                  <c:v>46.731008405346273</c:v>
                </c:pt>
                <c:pt idx="1414">
                  <c:v>46.731008369425751</c:v>
                </c:pt>
                <c:pt idx="1415">
                  <c:v>46.731008333111028</c:v>
                </c:pt>
                <c:pt idx="1416">
                  <c:v>46.731008296412639</c:v>
                </c:pt>
                <c:pt idx="1417">
                  <c:v>46.731008259984606</c:v>
                </c:pt>
                <c:pt idx="1418">
                  <c:v>46.731008223834799</c:v>
                </c:pt>
                <c:pt idx="1419">
                  <c:v>46.73100818792512</c:v>
                </c:pt>
                <c:pt idx="1420">
                  <c:v>46.731008152219573</c:v>
                </c:pt>
                <c:pt idx="1421">
                  <c:v>46.731008116687299</c:v>
                </c:pt>
                <c:pt idx="1422">
                  <c:v>46.7310080813021</c:v>
                </c:pt>
                <c:pt idx="1423">
                  <c:v>46.73100804604173</c:v>
                </c:pt>
                <c:pt idx="1424">
                  <c:v>46.731008011487297</c:v>
                </c:pt>
                <c:pt idx="1425">
                  <c:v>46.731007977581115</c:v>
                </c:pt>
                <c:pt idx="1426">
                  <c:v>46.731007943629145</c:v>
                </c:pt>
                <c:pt idx="1427">
                  <c:v>46.731007909589543</c:v>
                </c:pt>
                <c:pt idx="1428">
                  <c:v>46.731007875471576</c:v>
                </c:pt>
                <c:pt idx="1429">
                  <c:v>46.731007841286775</c:v>
                </c:pt>
                <c:pt idx="1430">
                  <c:v>46.731007807045224</c:v>
                </c:pt>
                <c:pt idx="1431">
                  <c:v>46.731007773355508</c:v>
                </c:pt>
                <c:pt idx="1432">
                  <c:v>46.73100774018323</c:v>
                </c:pt>
                <c:pt idx="1433">
                  <c:v>46.73100770685415</c:v>
                </c:pt>
                <c:pt idx="1434">
                  <c:v>46.731007673343221</c:v>
                </c:pt>
                <c:pt idx="1435">
                  <c:v>46.731007639673962</c:v>
                </c:pt>
                <c:pt idx="1436">
                  <c:v>46.731007606469994</c:v>
                </c:pt>
                <c:pt idx="1437">
                  <c:v>46.731007573709995</c:v>
                </c:pt>
                <c:pt idx="1438">
                  <c:v>46.731007540730829</c:v>
                </c:pt>
                <c:pt idx="1439">
                  <c:v>46.731007508116882</c:v>
                </c:pt>
                <c:pt idx="1440">
                  <c:v>46.731007475858014</c:v>
                </c:pt>
                <c:pt idx="1441">
                  <c:v>46.731007443304208</c:v>
                </c:pt>
                <c:pt idx="1442">
                  <c:v>46.731007411051273</c:v>
                </c:pt>
                <c:pt idx="1443">
                  <c:v>46.731007379098813</c:v>
                </c:pt>
                <c:pt idx="1444">
                  <c:v>46.731007347405054</c:v>
                </c:pt>
                <c:pt idx="1445">
                  <c:v>46.731007315931173</c:v>
                </c:pt>
                <c:pt idx="1446">
                  <c:v>46.73100728404394</c:v>
                </c:pt>
                <c:pt idx="1447">
                  <c:v>46.731007252356775</c:v>
                </c:pt>
                <c:pt idx="1448">
                  <c:v>46.731007220884507</c:v>
                </c:pt>
                <c:pt idx="1449">
                  <c:v>46.731007189598309</c:v>
                </c:pt>
                <c:pt idx="1450">
                  <c:v>46.731007158470334</c:v>
                </c:pt>
                <c:pt idx="1451">
                  <c:v>46.73100712747668</c:v>
                </c:pt>
                <c:pt idx="1452">
                  <c:v>46.731007096597025</c:v>
                </c:pt>
                <c:pt idx="1453">
                  <c:v>46.731007065814133</c:v>
                </c:pt>
                <c:pt idx="1454">
                  <c:v>46.731007035113358</c:v>
                </c:pt>
                <c:pt idx="1455">
                  <c:v>46.731007004482279</c:v>
                </c:pt>
                <c:pt idx="1456">
                  <c:v>46.731006974510365</c:v>
                </c:pt>
                <c:pt idx="1457">
                  <c:v>46.731006944546984</c:v>
                </c:pt>
                <c:pt idx="1458">
                  <c:v>46.73100691454578</c:v>
                </c:pt>
                <c:pt idx="1459">
                  <c:v>46.731006884508787</c:v>
                </c:pt>
                <c:pt idx="1460">
                  <c:v>46.731006854441105</c:v>
                </c:pt>
                <c:pt idx="1461">
                  <c:v>46.731006824947364</c:v>
                </c:pt>
                <c:pt idx="1462">
                  <c:v>46.731006795389831</c:v>
                </c:pt>
                <c:pt idx="1463">
                  <c:v>46.731006765733085</c:v>
                </c:pt>
                <c:pt idx="1464">
                  <c:v>46.731006736588434</c:v>
                </c:pt>
                <c:pt idx="1465">
                  <c:v>46.731006707927222</c:v>
                </c:pt>
                <c:pt idx="1466">
                  <c:v>46.731006679080302</c:v>
                </c:pt>
                <c:pt idx="1467">
                  <c:v>46.731006650026998</c:v>
                </c:pt>
                <c:pt idx="1468">
                  <c:v>46.731006621394549</c:v>
                </c:pt>
                <c:pt idx="1469">
                  <c:v>46.731006593168054</c:v>
                </c:pt>
                <c:pt idx="1470">
                  <c:v>46.731006564690098</c:v>
                </c:pt>
                <c:pt idx="1471">
                  <c:v>46.731006535949945</c:v>
                </c:pt>
                <c:pt idx="1472">
                  <c:v>46.731006507583281</c:v>
                </c:pt>
                <c:pt idx="1473">
                  <c:v>46.731006479582362</c:v>
                </c:pt>
                <c:pt idx="1474">
                  <c:v>46.731006451895858</c:v>
                </c:pt>
                <c:pt idx="1475">
                  <c:v>46.731006423876536</c:v>
                </c:pt>
                <c:pt idx="1476">
                  <c:v>46.731006395525675</c:v>
                </c:pt>
                <c:pt idx="1477">
                  <c:v>46.731006367489414</c:v>
                </c:pt>
                <c:pt idx="1478">
                  <c:v>46.731006339768925</c:v>
                </c:pt>
                <c:pt idx="1479">
                  <c:v>46.731006312320424</c:v>
                </c:pt>
                <c:pt idx="1480">
                  <c:v>46.731006285103113</c:v>
                </c:pt>
                <c:pt idx="1481">
                  <c:v>46.731006258082033</c:v>
                </c:pt>
                <c:pt idx="1482">
                  <c:v>46.731006231227511</c:v>
                </c:pt>
                <c:pt idx="1483">
                  <c:v>46.731006204514344</c:v>
                </c:pt>
                <c:pt idx="1484">
                  <c:v>46.731006177921167</c:v>
                </c:pt>
                <c:pt idx="1485">
                  <c:v>46.73100615142981</c:v>
                </c:pt>
                <c:pt idx="1486">
                  <c:v>46.731006125024884</c:v>
                </c:pt>
                <c:pt idx="1487">
                  <c:v>46.731006098693307</c:v>
                </c:pt>
                <c:pt idx="1488">
                  <c:v>46.731006072423988</c:v>
                </c:pt>
                <c:pt idx="1489">
                  <c:v>46.731006046207511</c:v>
                </c:pt>
                <c:pt idx="1490">
                  <c:v>46.731006020035878</c:v>
                </c:pt>
                <c:pt idx="1491">
                  <c:v>46.731005993902308</c:v>
                </c:pt>
                <c:pt idx="1492">
                  <c:v>46.731005967801046</c:v>
                </c:pt>
                <c:pt idx="1493">
                  <c:v>46.731005941727204</c:v>
                </c:pt>
                <c:pt idx="1494">
                  <c:v>46.731005915676633</c:v>
                </c:pt>
                <c:pt idx="1495">
                  <c:v>46.731005889645807</c:v>
                </c:pt>
                <c:pt idx="1496">
                  <c:v>46.731005863631751</c:v>
                </c:pt>
                <c:pt idx="1497">
                  <c:v>46.731005838231923</c:v>
                </c:pt>
                <c:pt idx="1498">
                  <c:v>46.731005813402504</c:v>
                </c:pt>
                <c:pt idx="1499">
                  <c:v>46.731005788461225</c:v>
                </c:pt>
                <c:pt idx="1500">
                  <c:v>46.731005763376238</c:v>
                </c:pt>
                <c:pt idx="1501">
                  <c:v>46.731005738165308</c:v>
                </c:pt>
                <c:pt idx="1502">
                  <c:v>46.731005713447146</c:v>
                </c:pt>
                <c:pt idx="1503">
                  <c:v>46.73100568919628</c:v>
                </c:pt>
                <c:pt idx="1504">
                  <c:v>46.731005664746043</c:v>
                </c:pt>
                <c:pt idx="1505">
                  <c:v>46.731005640077825</c:v>
                </c:pt>
                <c:pt idx="1506">
                  <c:v>46.731005615220617</c:v>
                </c:pt>
                <c:pt idx="1507">
                  <c:v>46.731005590802667</c:v>
                </c:pt>
                <c:pt idx="1508">
                  <c:v>46.731005566806608</c:v>
                </c:pt>
                <c:pt idx="1509">
                  <c:v>46.731005542572632</c:v>
                </c:pt>
                <c:pt idx="1510">
                  <c:v>46.731005518687958</c:v>
                </c:pt>
                <c:pt idx="1511">
                  <c:v>46.731005495144863</c:v>
                </c:pt>
                <c:pt idx="1512">
                  <c:v>46.731005471295362</c:v>
                </c:pt>
                <c:pt idx="1513">
                  <c:v>46.731005447737019</c:v>
                </c:pt>
                <c:pt idx="1514">
                  <c:v>46.731005424470879</c:v>
                </c:pt>
                <c:pt idx="1515">
                  <c:v>46.731005400856439</c:v>
                </c:pt>
                <c:pt idx="1516">
                  <c:v>46.731005377497603</c:v>
                </c:pt>
                <c:pt idx="1517">
                  <c:v>46.731005354400793</c:v>
                </c:pt>
                <c:pt idx="1518">
                  <c:v>46.731005330930074</c:v>
                </c:pt>
                <c:pt idx="1519">
                  <c:v>46.731005307693209</c:v>
                </c:pt>
                <c:pt idx="1520">
                  <c:v>46.731005284699926</c:v>
                </c:pt>
                <c:pt idx="1521">
                  <c:v>46.731005261917069</c:v>
                </c:pt>
                <c:pt idx="1522">
                  <c:v>46.731005239313113</c:v>
                </c:pt>
                <c:pt idx="1523">
                  <c:v>46.731005216261018</c:v>
                </c:pt>
                <c:pt idx="1524">
                  <c:v>46.731005193379481</c:v>
                </c:pt>
                <c:pt idx="1525">
                  <c:v>46.73100517068778</c:v>
                </c:pt>
                <c:pt idx="1526">
                  <c:v>46.731005148160889</c:v>
                </c:pt>
                <c:pt idx="1527">
                  <c:v>46.731005125774175</c:v>
                </c:pt>
                <c:pt idx="1528">
                  <c:v>46.731005103506462</c:v>
                </c:pt>
                <c:pt idx="1529">
                  <c:v>46.731005081339752</c:v>
                </c:pt>
                <c:pt idx="1530">
                  <c:v>46.731005059258763</c:v>
                </c:pt>
                <c:pt idx="1531">
                  <c:v>46.731005037250533</c:v>
                </c:pt>
                <c:pt idx="1532">
                  <c:v>46.731005015304056</c:v>
                </c:pt>
                <c:pt idx="1533">
                  <c:v>46.731004994009986</c:v>
                </c:pt>
                <c:pt idx="1534">
                  <c:v>46.731004972718736</c:v>
                </c:pt>
                <c:pt idx="1535">
                  <c:v>46.731004951384797</c:v>
                </c:pt>
                <c:pt idx="1536">
                  <c:v>46.73100493001094</c:v>
                </c:pt>
                <c:pt idx="1537">
                  <c:v>46.731004908602905</c:v>
                </c:pt>
                <c:pt idx="1538">
                  <c:v>46.731004887165831</c:v>
                </c:pt>
                <c:pt idx="1539">
                  <c:v>46.731004865704115</c:v>
                </c:pt>
                <c:pt idx="1540">
                  <c:v>46.731004844821477</c:v>
                </c:pt>
                <c:pt idx="1541">
                  <c:v>46.731004823879424</c:v>
                </c:pt>
                <c:pt idx="1542">
                  <c:v>46.731004802841866</c:v>
                </c:pt>
                <c:pt idx="1543">
                  <c:v>46.731004782319552</c:v>
                </c:pt>
                <c:pt idx="1544">
                  <c:v>46.731004761683344</c:v>
                </c:pt>
                <c:pt idx="1545">
                  <c:v>46.731004740905362</c:v>
                </c:pt>
                <c:pt idx="1546">
                  <c:v>46.731004720603373</c:v>
                </c:pt>
                <c:pt idx="1547">
                  <c:v>46.731004700154152</c:v>
                </c:pt>
                <c:pt idx="1548">
                  <c:v>46.731004679534884</c:v>
                </c:pt>
                <c:pt idx="1549">
                  <c:v>46.731004659367592</c:v>
                </c:pt>
                <c:pt idx="1550">
                  <c:v>46.731004639632694</c:v>
                </c:pt>
                <c:pt idx="1551">
                  <c:v>46.731004619668788</c:v>
                </c:pt>
                <c:pt idx="1552">
                  <c:v>46.731004599461741</c:v>
                </c:pt>
                <c:pt idx="1553">
                  <c:v>46.731004579644342</c:v>
                </c:pt>
                <c:pt idx="1554">
                  <c:v>46.731004560206422</c:v>
                </c:pt>
                <c:pt idx="1555">
                  <c:v>46.73100454049456</c:v>
                </c:pt>
                <c:pt idx="1556">
                  <c:v>46.731004520501443</c:v>
                </c:pt>
                <c:pt idx="1557">
                  <c:v>46.731004500865609</c:v>
                </c:pt>
                <c:pt idx="1558">
                  <c:v>46.731004481581785</c:v>
                </c:pt>
                <c:pt idx="1559">
                  <c:v>46.731004462600715</c:v>
                </c:pt>
                <c:pt idx="1560">
                  <c:v>46.73100444327693</c:v>
                </c:pt>
                <c:pt idx="1561">
                  <c:v>46.731004423613207</c:v>
                </c:pt>
                <c:pt idx="1562">
                  <c:v>46.73100440425695</c:v>
                </c:pt>
                <c:pt idx="1563">
                  <c:v>46.731004385210412</c:v>
                </c:pt>
                <c:pt idx="1564">
                  <c:v>46.731004366430732</c:v>
                </c:pt>
                <c:pt idx="1565">
                  <c:v>46.731004347877878</c:v>
                </c:pt>
                <c:pt idx="1566">
                  <c:v>46.73100432951756</c:v>
                </c:pt>
                <c:pt idx="1567">
                  <c:v>46.73100431072065</c:v>
                </c:pt>
                <c:pt idx="1568">
                  <c:v>46.731004291504114</c:v>
                </c:pt>
                <c:pt idx="1569">
                  <c:v>46.731004272527393</c:v>
                </c:pt>
                <c:pt idx="1570">
                  <c:v>46.731004253802979</c:v>
                </c:pt>
                <c:pt idx="1571">
                  <c:v>46.731004235296709</c:v>
                </c:pt>
                <c:pt idx="1572">
                  <c:v>46.731004216975897</c:v>
                </c:pt>
                <c:pt idx="1573">
                  <c:v>46.731004198812521</c:v>
                </c:pt>
                <c:pt idx="1574">
                  <c:v>46.731004180782769</c:v>
                </c:pt>
                <c:pt idx="1575">
                  <c:v>46.731004162866434</c:v>
                </c:pt>
                <c:pt idx="1576">
                  <c:v>46.731004145046349</c:v>
                </c:pt>
                <c:pt idx="1577">
                  <c:v>46.731004127307962</c:v>
                </c:pt>
                <c:pt idx="1578">
                  <c:v>46.73100410963891</c:v>
                </c:pt>
                <c:pt idx="1579">
                  <c:v>46.731004092028712</c:v>
                </c:pt>
                <c:pt idx="1580">
                  <c:v>46.731004074468466</c:v>
                </c:pt>
                <c:pt idx="1581">
                  <c:v>46.731004056950603</c:v>
                </c:pt>
                <c:pt idx="1582">
                  <c:v>46.731004039468722</c:v>
                </c:pt>
                <c:pt idx="1583">
                  <c:v>46.73100402201738</c:v>
                </c:pt>
                <c:pt idx="1584">
                  <c:v>46.731004004591959</c:v>
                </c:pt>
                <c:pt idx="1585">
                  <c:v>46.731003987188537</c:v>
                </c:pt>
                <c:pt idx="1586">
                  <c:v>46.73100396980378</c:v>
                </c:pt>
                <c:pt idx="1587">
                  <c:v>46.731003952434868</c:v>
                </c:pt>
                <c:pt idx="1588">
                  <c:v>46.731003935079407</c:v>
                </c:pt>
                <c:pt idx="1589">
                  <c:v>46.731003917735357</c:v>
                </c:pt>
                <c:pt idx="1590">
                  <c:v>46.731003900400999</c:v>
                </c:pt>
                <c:pt idx="1591">
                  <c:v>46.73100388307487</c:v>
                </c:pt>
                <c:pt idx="1592">
                  <c:v>46.731003866355707</c:v>
                </c:pt>
                <c:pt idx="1593">
                  <c:v>46.731003850200807</c:v>
                </c:pt>
                <c:pt idx="1594">
                  <c:v>46.731003833928831</c:v>
                </c:pt>
                <c:pt idx="1595">
                  <c:v>46.731003817508714</c:v>
                </c:pt>
                <c:pt idx="1596">
                  <c:v>46.731003800958888</c:v>
                </c:pt>
                <c:pt idx="1597">
                  <c:v>46.731003784298636</c:v>
                </c:pt>
                <c:pt idx="1598">
                  <c:v>46.731003767544642</c:v>
                </c:pt>
                <c:pt idx="1599">
                  <c:v>46.731003751311086</c:v>
                </c:pt>
                <c:pt idx="1600">
                  <c:v>46.731003735568322</c:v>
                </c:pt>
                <c:pt idx="1601">
                  <c:v>46.731003719646147</c:v>
                </c:pt>
                <c:pt idx="1602">
                  <c:v>46.731003703522916</c:v>
                </c:pt>
                <c:pt idx="1603">
                  <c:v>46.731003687225069</c:v>
                </c:pt>
                <c:pt idx="1604">
                  <c:v>46.731003670778676</c:v>
                </c:pt>
                <c:pt idx="1605">
                  <c:v>46.731003654806194</c:v>
                </c:pt>
                <c:pt idx="1606">
                  <c:v>46.731003639285028</c:v>
                </c:pt>
                <c:pt idx="1607">
                  <c:v>46.731003623550912</c:v>
                </c:pt>
                <c:pt idx="1608">
                  <c:v>46.731003607587304</c:v>
                </c:pt>
                <c:pt idx="1609">
                  <c:v>46.731003592024933</c:v>
                </c:pt>
                <c:pt idx="1610">
                  <c:v>46.731003576851862</c:v>
                </c:pt>
                <c:pt idx="1611">
                  <c:v>46.731003561413196</c:v>
                </c:pt>
                <c:pt idx="1612">
                  <c:v>46.731003545700347</c:v>
                </c:pt>
                <c:pt idx="1613">
                  <c:v>46.73100353035079</c:v>
                </c:pt>
                <c:pt idx="1614">
                  <c:v>46.731003515358353</c:v>
                </c:pt>
                <c:pt idx="1615">
                  <c:v>46.731003500072994</c:v>
                </c:pt>
                <c:pt idx="1616">
                  <c:v>46.731003484490266</c:v>
                </c:pt>
                <c:pt idx="1617">
                  <c:v>46.731003469251149</c:v>
                </c:pt>
                <c:pt idx="1618">
                  <c:v>46.73100345435244</c:v>
                </c:pt>
                <c:pt idx="1619">
                  <c:v>46.73100343914664</c:v>
                </c:pt>
                <c:pt idx="1620">
                  <c:v>46.731003424231425</c:v>
                </c:pt>
                <c:pt idx="1621">
                  <c:v>46.731003409607951</c:v>
                </c:pt>
                <c:pt idx="1622">
                  <c:v>46.731003394635771</c:v>
                </c:pt>
                <c:pt idx="1623">
                  <c:v>46.731003379918846</c:v>
                </c:pt>
                <c:pt idx="1624">
                  <c:v>46.731003365463664</c:v>
                </c:pt>
                <c:pt idx="1625">
                  <c:v>46.731003350634325</c:v>
                </c:pt>
                <c:pt idx="1626">
                  <c:v>46.731003336038633</c:v>
                </c:pt>
                <c:pt idx="1627">
                  <c:v>46.731003321686345</c:v>
                </c:pt>
                <c:pt idx="1628">
                  <c:v>46.731003307544334</c:v>
                </c:pt>
                <c:pt idx="1629">
                  <c:v>46.73100329358109</c:v>
                </c:pt>
                <c:pt idx="1630">
                  <c:v>46.731003279169606</c:v>
                </c:pt>
                <c:pt idx="1631">
                  <c:v>46.731003264928582</c:v>
                </c:pt>
                <c:pt idx="1632">
                  <c:v>46.731003250877322</c:v>
                </c:pt>
                <c:pt idx="1633">
                  <c:v>46.731003236990801</c:v>
                </c:pt>
                <c:pt idx="1634">
                  <c:v>46.731003223244407</c:v>
                </c:pt>
                <c:pt idx="1635">
                  <c:v>46.731003209016961</c:v>
                </c:pt>
                <c:pt idx="1636">
                  <c:v>46.731003194932143</c:v>
                </c:pt>
                <c:pt idx="1637">
                  <c:v>46.731003181013456</c:v>
                </c:pt>
                <c:pt idx="1638">
                  <c:v>46.731003167239457</c:v>
                </c:pt>
                <c:pt idx="1639">
                  <c:v>46.73100315358856</c:v>
                </c:pt>
                <c:pt idx="1640">
                  <c:v>46.731003140042169</c:v>
                </c:pt>
                <c:pt idx="1641">
                  <c:v>46.731003126584483</c:v>
                </c:pt>
                <c:pt idx="1642">
                  <c:v>46.731003113202078</c:v>
                </c:pt>
                <c:pt idx="1643">
                  <c:v>46.731003099883566</c:v>
                </c:pt>
                <c:pt idx="1644">
                  <c:v>46.731003086619289</c:v>
                </c:pt>
                <c:pt idx="1645">
                  <c:v>46.731003073401034</c:v>
                </c:pt>
                <c:pt idx="1646">
                  <c:v>46.731003060221845</c:v>
                </c:pt>
                <c:pt idx="1647">
                  <c:v>46.731003047075809</c:v>
                </c:pt>
                <c:pt idx="1648">
                  <c:v>46.731003033957919</c:v>
                </c:pt>
                <c:pt idx="1649">
                  <c:v>46.731003020863909</c:v>
                </c:pt>
                <c:pt idx="1650">
                  <c:v>46.731003007790171</c:v>
                </c:pt>
                <c:pt idx="1651">
                  <c:v>46.731002994733643</c:v>
                </c:pt>
                <c:pt idx="1652">
                  <c:v>46.731002981691709</c:v>
                </c:pt>
                <c:pt idx="1653">
                  <c:v>46.731002968662175</c:v>
                </c:pt>
                <c:pt idx="1654">
                  <c:v>46.731002955643156</c:v>
                </c:pt>
                <c:pt idx="1655">
                  <c:v>46.731002942633062</c:v>
                </c:pt>
                <c:pt idx="1656">
                  <c:v>46.731002929630549</c:v>
                </c:pt>
                <c:pt idx="1657">
                  <c:v>46.731002917234463</c:v>
                </c:pt>
                <c:pt idx="1658">
                  <c:v>46.731002904802175</c:v>
                </c:pt>
                <c:pt idx="1659">
                  <c:v>46.731002892294072</c:v>
                </c:pt>
                <c:pt idx="1660">
                  <c:v>46.731002879717948</c:v>
                </c:pt>
                <c:pt idx="1661">
                  <c:v>46.731002867083781</c:v>
                </c:pt>
                <c:pt idx="1662">
                  <c:v>46.731002855000327</c:v>
                </c:pt>
                <c:pt idx="1663">
                  <c:v>46.731002842833377</c:v>
                </c:pt>
                <c:pt idx="1664">
                  <c:v>46.73100283055048</c:v>
                </c:pt>
                <c:pt idx="1665">
                  <c:v>46.731002818165493</c:v>
                </c:pt>
                <c:pt idx="1666">
                  <c:v>46.731002805693549</c:v>
                </c:pt>
                <c:pt idx="1667">
                  <c:v>46.731002793747784</c:v>
                </c:pt>
                <c:pt idx="1668">
                  <c:v>46.73100278169769</c:v>
                </c:pt>
                <c:pt idx="1669">
                  <c:v>46.731002769513978</c:v>
                </c:pt>
                <c:pt idx="1670">
                  <c:v>46.731002757813165</c:v>
                </c:pt>
                <c:pt idx="1671">
                  <c:v>46.731002745971004</c:v>
                </c:pt>
                <c:pt idx="1672">
                  <c:v>46.73100273396377</c:v>
                </c:pt>
                <c:pt idx="1673">
                  <c:v>46.731002722412747</c:v>
                </c:pt>
                <c:pt idx="1674">
                  <c:v>46.731002710697709</c:v>
                </c:pt>
                <c:pt idx="1675">
                  <c:v>46.73100269879837</c:v>
                </c:pt>
                <c:pt idx="1676">
                  <c:v>46.731002687338922</c:v>
                </c:pt>
                <c:pt idx="1677">
                  <c:v>46.73100267570161</c:v>
                </c:pt>
                <c:pt idx="1678">
                  <c:v>46.731002663868246</c:v>
                </c:pt>
                <c:pt idx="1679">
                  <c:v>46.731002652464781</c:v>
                </c:pt>
                <c:pt idx="1680">
                  <c:v>46.731002640874991</c:v>
                </c:pt>
                <c:pt idx="1681">
                  <c:v>46.731002629081949</c:v>
                </c:pt>
                <c:pt idx="1682">
                  <c:v>46.731002617712718</c:v>
                </c:pt>
                <c:pt idx="1683">
                  <c:v>46.731002606751979</c:v>
                </c:pt>
                <c:pt idx="1684">
                  <c:v>46.731002595541931</c:v>
                </c:pt>
                <c:pt idx="1685">
                  <c:v>46.731002584071518</c:v>
                </c:pt>
                <c:pt idx="1686">
                  <c:v>46.731002572976145</c:v>
                </c:pt>
                <c:pt idx="1687">
                  <c:v>46.731002561647834</c:v>
                </c:pt>
                <c:pt idx="1688">
                  <c:v>46.731002550076724</c:v>
                </c:pt>
                <c:pt idx="1689">
                  <c:v>46.731002538895851</c:v>
                </c:pt>
                <c:pt idx="1690">
                  <c:v>46.731002528094983</c:v>
                </c:pt>
                <c:pt idx="1691">
                  <c:v>46.731002517620617</c:v>
                </c:pt>
                <c:pt idx="1692">
                  <c:v>46.7310025068237</c:v>
                </c:pt>
                <c:pt idx="1693">
                  <c:v>46.731002495703954</c:v>
                </c:pt>
                <c:pt idx="1694">
                  <c:v>46.731002484906206</c:v>
                </c:pt>
                <c:pt idx="1695">
                  <c:v>46.731002474430497</c:v>
                </c:pt>
                <c:pt idx="1696">
                  <c:v>46.731002463632116</c:v>
                </c:pt>
                <c:pt idx="1697">
                  <c:v>46.731002452511106</c:v>
                </c:pt>
                <c:pt idx="1698">
                  <c:v>46.73100244171227</c:v>
                </c:pt>
                <c:pt idx="1699">
                  <c:v>46.731002431235645</c:v>
                </c:pt>
                <c:pt idx="1700">
                  <c:v>46.731002421036486</c:v>
                </c:pt>
                <c:pt idx="1701">
                  <c:v>46.731002410473145</c:v>
                </c:pt>
                <c:pt idx="1702">
                  <c:v>46.731002399551642</c:v>
                </c:pt>
                <c:pt idx="1703">
                  <c:v>46.731002388922143</c:v>
                </c:pt>
                <c:pt idx="1704">
                  <c:v>46.731002378589245</c:v>
                </c:pt>
                <c:pt idx="1705">
                  <c:v>46.731002368512065</c:v>
                </c:pt>
                <c:pt idx="1706">
                  <c:v>46.731002358652255</c:v>
                </c:pt>
                <c:pt idx="1707">
                  <c:v>46.731002348976951</c:v>
                </c:pt>
                <c:pt idx="1708">
                  <c:v>46.731002338858261</c:v>
                </c:pt>
                <c:pt idx="1709">
                  <c:v>46.731002328314148</c:v>
                </c:pt>
                <c:pt idx="1710">
                  <c:v>46.731002318004954</c:v>
                </c:pt>
                <c:pt idx="1711">
                  <c:v>46.731002307943903</c:v>
                </c:pt>
                <c:pt idx="1712">
                  <c:v>46.731002298097458</c:v>
                </c:pt>
                <c:pt idx="1713">
                  <c:v>46.731002288433473</c:v>
                </c:pt>
                <c:pt idx="1714">
                  <c:v>46.731002278924379</c:v>
                </c:pt>
                <c:pt idx="1715">
                  <c:v>46.731002268946753</c:v>
                </c:pt>
                <c:pt idx="1716">
                  <c:v>46.731002258522366</c:v>
                </c:pt>
                <c:pt idx="1717">
                  <c:v>46.731002248314795</c:v>
                </c:pt>
                <c:pt idx="1718">
                  <c:v>46.73100223833999</c:v>
                </c:pt>
                <c:pt idx="1719">
                  <c:v>46.731002228566744</c:v>
                </c:pt>
                <c:pt idx="1720">
                  <c:v>46.731002218964889</c:v>
                </c:pt>
                <c:pt idx="1721">
                  <c:v>46.731002209508524</c:v>
                </c:pt>
                <c:pt idx="1722">
                  <c:v>46.731002200175645</c:v>
                </c:pt>
                <c:pt idx="1723">
                  <c:v>46.731002190947578</c:v>
                </c:pt>
                <c:pt idx="1724">
                  <c:v>46.731002181808471</c:v>
                </c:pt>
                <c:pt idx="1725">
                  <c:v>46.731002172744851</c:v>
                </c:pt>
                <c:pt idx="1726">
                  <c:v>46.731002163745316</c:v>
                </c:pt>
                <c:pt idx="1727">
                  <c:v>46.731002154800166</c:v>
                </c:pt>
                <c:pt idx="1728">
                  <c:v>46.731002145301176</c:v>
                </c:pt>
                <c:pt idx="1729">
                  <c:v>46.731002135283028</c:v>
                </c:pt>
                <c:pt idx="1730">
                  <c:v>46.73100212542024</c:v>
                </c:pt>
                <c:pt idx="1731">
                  <c:v>46.731002115738065</c:v>
                </c:pt>
                <c:pt idx="1732">
                  <c:v>46.731002106213182</c:v>
                </c:pt>
                <c:pt idx="1733">
                  <c:v>46.731002096822124</c:v>
                </c:pt>
                <c:pt idx="1734">
                  <c:v>46.731002087544674</c:v>
                </c:pt>
                <c:pt idx="1735">
                  <c:v>46.731002078363645</c:v>
                </c:pt>
                <c:pt idx="1736">
                  <c:v>46.731002069264456</c:v>
                </c:pt>
                <c:pt idx="1737">
                  <c:v>46.731002060234729</c:v>
                </c:pt>
                <c:pt idx="1738">
                  <c:v>46.731002051263957</c:v>
                </c:pt>
                <c:pt idx="1739">
                  <c:v>46.731002042343214</c:v>
                </c:pt>
                <c:pt idx="1740">
                  <c:v>46.731002033464939</c:v>
                </c:pt>
                <c:pt idx="1741">
                  <c:v>46.731002024622704</c:v>
                </c:pt>
                <c:pt idx="1742">
                  <c:v>46.731002015811065</c:v>
                </c:pt>
                <c:pt idx="1743">
                  <c:v>46.731002007025388</c:v>
                </c:pt>
                <c:pt idx="1744">
                  <c:v>46.731001998261746</c:v>
                </c:pt>
                <c:pt idx="1745">
                  <c:v>46.731001989516805</c:v>
                </c:pt>
                <c:pt idx="1746">
                  <c:v>46.731001980787738</c:v>
                </c:pt>
                <c:pt idx="1747">
                  <c:v>46.73100197207215</c:v>
                </c:pt>
                <c:pt idx="1748">
                  <c:v>46.731001963367987</c:v>
                </c:pt>
                <c:pt idx="1749">
                  <c:v>46.731001954673538</c:v>
                </c:pt>
                <c:pt idx="1750">
                  <c:v>46.73100194658732</c:v>
                </c:pt>
                <c:pt idx="1751">
                  <c:v>46.731001939066424</c:v>
                </c:pt>
                <c:pt idx="1752">
                  <c:v>46.731001931429361</c:v>
                </c:pt>
                <c:pt idx="1753">
                  <c:v>46.731001923644932</c:v>
                </c:pt>
                <c:pt idx="1754">
                  <c:v>46.73100191573144</c:v>
                </c:pt>
                <c:pt idx="1755">
                  <c:v>46.731001907708084</c:v>
                </c:pt>
                <c:pt idx="1756">
                  <c:v>46.731001899591448</c:v>
                </c:pt>
                <c:pt idx="1757">
                  <c:v>46.73100189139565</c:v>
                </c:pt>
                <c:pt idx="1758">
                  <c:v>46.731001883132656</c:v>
                </c:pt>
                <c:pt idx="1759">
                  <c:v>46.731001874812634</c:v>
                </c:pt>
                <c:pt idx="1760">
                  <c:v>46.73100186644421</c:v>
                </c:pt>
                <c:pt idx="1761">
                  <c:v>46.731001858034709</c:v>
                </c:pt>
                <c:pt idx="1762">
                  <c:v>46.731001849590342</c:v>
                </c:pt>
                <c:pt idx="1763">
                  <c:v>46.731001841116381</c:v>
                </c:pt>
                <c:pt idx="1764">
                  <c:v>46.731001833217306</c:v>
                </c:pt>
                <c:pt idx="1765">
                  <c:v>46.731001825855245</c:v>
                </c:pt>
                <c:pt idx="1766">
                  <c:v>46.731001818352979</c:v>
                </c:pt>
                <c:pt idx="1767">
                  <c:v>46.731001810682969</c:v>
                </c:pt>
                <c:pt idx="1768">
                  <c:v>46.731001802866579</c:v>
                </c:pt>
                <c:pt idx="1769">
                  <c:v>46.731001794925639</c:v>
                </c:pt>
                <c:pt idx="1770">
                  <c:v>46.731001786878963</c:v>
                </c:pt>
                <c:pt idx="1771">
                  <c:v>46.731001778742531</c:v>
                </c:pt>
                <c:pt idx="1772">
                  <c:v>46.731001771129925</c:v>
                </c:pt>
                <c:pt idx="1773">
                  <c:v>46.731001764011005</c:v>
                </c:pt>
                <c:pt idx="1774">
                  <c:v>46.731001756715109</c:v>
                </c:pt>
                <c:pt idx="1775">
                  <c:v>46.731001749220241</c:v>
                </c:pt>
                <c:pt idx="1776">
                  <c:v>46.731001741552511</c:v>
                </c:pt>
                <c:pt idx="1777">
                  <c:v>46.731001733737735</c:v>
                </c:pt>
                <c:pt idx="1778">
                  <c:v>46.731001725798137</c:v>
                </c:pt>
                <c:pt idx="1779">
                  <c:v>46.731001718352587</c:v>
                </c:pt>
                <c:pt idx="1780">
                  <c:v>46.731001711375455</c:v>
                </c:pt>
                <c:pt idx="1781">
                  <c:v>46.731001704199898</c:v>
                </c:pt>
                <c:pt idx="1782">
                  <c:v>46.731001696807162</c:v>
                </c:pt>
                <c:pt idx="1783">
                  <c:v>46.731001689226119</c:v>
                </c:pt>
                <c:pt idx="1784">
                  <c:v>46.731001681484919</c:v>
                </c:pt>
                <c:pt idx="1785">
                  <c:v>46.731001674207768</c:v>
                </c:pt>
                <c:pt idx="1786">
                  <c:v>46.731001667373555</c:v>
                </c:pt>
                <c:pt idx="1787">
                  <c:v>46.731001660319293</c:v>
                </c:pt>
                <c:pt idx="1788">
                  <c:v>46.731001653029516</c:v>
                </c:pt>
                <c:pt idx="1789">
                  <c:v>46.731001645535848</c:v>
                </c:pt>
                <c:pt idx="1790">
                  <c:v>46.731001638468811</c:v>
                </c:pt>
                <c:pt idx="1791">
                  <c:v>46.73100163181293</c:v>
                </c:pt>
                <c:pt idx="1792">
                  <c:v>46.731001624910036</c:v>
                </c:pt>
                <c:pt idx="1793">
                  <c:v>46.731001617748717</c:v>
                </c:pt>
                <c:pt idx="1794">
                  <c:v>46.731001610364082</c:v>
                </c:pt>
                <c:pt idx="1795">
                  <c:v>46.731001603389579</c:v>
                </c:pt>
                <c:pt idx="1796">
                  <c:v>46.731001596812241</c:v>
                </c:pt>
                <c:pt idx="1797">
                  <c:v>46.73100158997601</c:v>
                </c:pt>
                <c:pt idx="1798">
                  <c:v>46.731001582871265</c:v>
                </c:pt>
                <c:pt idx="1799">
                  <c:v>46.731001575534656</c:v>
                </c:pt>
                <c:pt idx="1800">
                  <c:v>46.731001568600909</c:v>
                </c:pt>
                <c:pt idx="1801">
                  <c:v>46.731001562058161</c:v>
                </c:pt>
                <c:pt idx="1802">
                  <c:v>46.731001555251282</c:v>
                </c:pt>
                <c:pt idx="1803">
                  <c:v>46.731001548171463</c:v>
                </c:pt>
                <c:pt idx="1804">
                  <c:v>46.731001541455996</c:v>
                </c:pt>
                <c:pt idx="1805">
                  <c:v>46.731001535098528</c:v>
                </c:pt>
                <c:pt idx="1806">
                  <c:v>46.731001528448914</c:v>
                </c:pt>
                <c:pt idx="1807">
                  <c:v>46.731001521502563</c:v>
                </c:pt>
                <c:pt idx="1808">
                  <c:v>46.731001514900377</c:v>
                </c:pt>
                <c:pt idx="1809">
                  <c:v>46.731001508639061</c:v>
                </c:pt>
                <c:pt idx="1810">
                  <c:v>46.731001502071045</c:v>
                </c:pt>
                <c:pt idx="1811">
                  <c:v>46.731001495193958</c:v>
                </c:pt>
                <c:pt idx="1812">
                  <c:v>46.731001488650556</c:v>
                </c:pt>
                <c:pt idx="1813">
                  <c:v>46.731001482439133</c:v>
                </c:pt>
                <c:pt idx="1814">
                  <c:v>46.731001475913459</c:v>
                </c:pt>
                <c:pt idx="1815">
                  <c:v>46.731001469672307</c:v>
                </c:pt>
                <c:pt idx="1816">
                  <c:v>46.731001463717739</c:v>
                </c:pt>
                <c:pt idx="1817">
                  <c:v>46.731001457410102</c:v>
                </c:pt>
                <c:pt idx="1818">
                  <c:v>46.731001450754</c:v>
                </c:pt>
                <c:pt idx="1819">
                  <c:v>46.73100144439816</c:v>
                </c:pt>
                <c:pt idx="1820">
                  <c:v>46.731001438345928</c:v>
                </c:pt>
                <c:pt idx="1821">
                  <c:v>46.731001431955363</c:v>
                </c:pt>
                <c:pt idx="1822">
                  <c:v>46.731001425828886</c:v>
                </c:pt>
                <c:pt idx="1823">
                  <c:v>46.731001419971648</c:v>
                </c:pt>
                <c:pt idx="1824">
                  <c:v>46.731001413746611</c:v>
                </c:pt>
                <c:pt idx="1825">
                  <c:v>46.731001407760623</c:v>
                </c:pt>
                <c:pt idx="1826">
                  <c:v>46.731001402022621</c:v>
                </c:pt>
                <c:pt idx="1827">
                  <c:v>46.731001395898787</c:v>
                </c:pt>
                <c:pt idx="1828">
                  <c:v>46.731001389998688</c:v>
                </c:pt>
                <c:pt idx="1829">
                  <c:v>46.731001384333588</c:v>
                </c:pt>
                <c:pt idx="1830">
                  <c:v>46.731001378271621</c:v>
                </c:pt>
                <c:pt idx="1831">
                  <c:v>46.731001371824043</c:v>
                </c:pt>
                <c:pt idx="1832">
                  <c:v>46.731001365645177</c:v>
                </c:pt>
                <c:pt idx="1833">
                  <c:v>46.731001359743146</c:v>
                </c:pt>
                <c:pt idx="1834">
                  <c:v>46.731001353480067</c:v>
                </c:pt>
                <c:pt idx="1835">
                  <c:v>46.731001347461792</c:v>
                </c:pt>
                <c:pt idx="1836">
                  <c:v>46.731001341696384</c:v>
                </c:pt>
                <c:pt idx="1837">
                  <c:v>46.731001336149291</c:v>
                </c:pt>
                <c:pt idx="1838">
                  <c:v>46.731001330787784</c:v>
                </c:pt>
                <c:pt idx="1839">
                  <c:v>46.731001324983822</c:v>
                </c:pt>
                <c:pt idx="1840">
                  <c:v>46.731001319355236</c:v>
                </c:pt>
                <c:pt idx="1841">
                  <c:v>46.731001313920579</c:v>
                </c:pt>
                <c:pt idx="1842">
                  <c:v>46.731001308054203</c:v>
                </c:pt>
                <c:pt idx="1843">
                  <c:v>46.731001302372626</c:v>
                </c:pt>
                <c:pt idx="1844">
                  <c:v>46.731001296892984</c:v>
                </c:pt>
                <c:pt idx="1845">
                  <c:v>46.731001290988431</c:v>
                </c:pt>
                <c:pt idx="1846">
                  <c:v>46.731001285274445</c:v>
                </c:pt>
                <c:pt idx="1847">
                  <c:v>46.731001279767298</c:v>
                </c:pt>
                <c:pt idx="1848">
                  <c:v>46.7310012744394</c:v>
                </c:pt>
                <c:pt idx="1849">
                  <c:v>46.731001269263935</c:v>
                </c:pt>
                <c:pt idx="1850">
                  <c:v>46.73100126361787</c:v>
                </c:pt>
                <c:pt idx="1851">
                  <c:v>46.7310012581233</c:v>
                </c:pt>
                <c:pt idx="1852">
                  <c:v>46.731001252802386</c:v>
                </c:pt>
                <c:pt idx="1853">
                  <c:v>46.731001247032552</c:v>
                </c:pt>
                <c:pt idx="1854">
                  <c:v>46.731001241432899</c:v>
                </c:pt>
                <c:pt idx="1855">
                  <c:v>46.731001236022799</c:v>
                </c:pt>
                <c:pt idx="1856">
                  <c:v>46.731001230777267</c:v>
                </c:pt>
                <c:pt idx="1857">
                  <c:v>46.731001225671704</c:v>
                </c:pt>
                <c:pt idx="1858">
                  <c:v>46.73100122008497</c:v>
                </c:pt>
                <c:pt idx="1859">
                  <c:v>46.731001214640763</c:v>
                </c:pt>
                <c:pt idx="1860">
                  <c:v>46.731001209362582</c:v>
                </c:pt>
                <c:pt idx="1861">
                  <c:v>46.731001204229017</c:v>
                </c:pt>
                <c:pt idx="1862">
                  <c:v>46.73100119921849</c:v>
                </c:pt>
                <c:pt idx="1863">
                  <c:v>46.731001193712416</c:v>
                </c:pt>
                <c:pt idx="1864">
                  <c:v>46.731001188336656</c:v>
                </c:pt>
                <c:pt idx="1865">
                  <c:v>46.731001183116582</c:v>
                </c:pt>
                <c:pt idx="1866">
                  <c:v>46.731001178032329</c:v>
                </c:pt>
                <c:pt idx="1867">
                  <c:v>46.73100117306366</c:v>
                </c:pt>
                <c:pt idx="1868">
                  <c:v>46.731001168193103</c:v>
                </c:pt>
                <c:pt idx="1869">
                  <c:v>46.731001163405828</c:v>
                </c:pt>
                <c:pt idx="1870">
                  <c:v>46.731001158089235</c:v>
                </c:pt>
                <c:pt idx="1871">
                  <c:v>46.731001152874299</c:v>
                </c:pt>
                <c:pt idx="1872">
                  <c:v>46.731001147790721</c:v>
                </c:pt>
                <c:pt idx="1873">
                  <c:v>46.731001142822322</c:v>
                </c:pt>
                <c:pt idx="1874">
                  <c:v>46.731001137951971</c:v>
                </c:pt>
                <c:pt idx="1875">
                  <c:v>46.731001133164867</c:v>
                </c:pt>
                <c:pt idx="1876">
                  <c:v>46.731001128448419</c:v>
                </c:pt>
                <c:pt idx="1877">
                  <c:v>46.731001123791941</c:v>
                </c:pt>
                <c:pt idx="1878">
                  <c:v>46.731001119186359</c:v>
                </c:pt>
                <c:pt idx="1879">
                  <c:v>46.731001114023982</c:v>
                </c:pt>
                <c:pt idx="1880">
                  <c:v>46.731001108939928</c:v>
                </c:pt>
                <c:pt idx="1881">
                  <c:v>46.731001103967436</c:v>
                </c:pt>
                <c:pt idx="1882">
                  <c:v>46.731001099093312</c:v>
                </c:pt>
                <c:pt idx="1883">
                  <c:v>46.731001094302982</c:v>
                </c:pt>
                <c:pt idx="1884">
                  <c:v>46.731001089583799</c:v>
                </c:pt>
                <c:pt idx="1885">
                  <c:v>46.731001084924998</c:v>
                </c:pt>
                <c:pt idx="1886">
                  <c:v>46.731001080317441</c:v>
                </c:pt>
                <c:pt idx="1887">
                  <c:v>46.731001075753383</c:v>
                </c:pt>
                <c:pt idx="1888">
                  <c:v>46.731001071226245</c:v>
                </c:pt>
                <c:pt idx="1889">
                  <c:v>46.731001066730435</c:v>
                </c:pt>
                <c:pt idx="1890">
                  <c:v>46.731001062261221</c:v>
                </c:pt>
                <c:pt idx="1891">
                  <c:v>46.731001057814581</c:v>
                </c:pt>
                <c:pt idx="1892">
                  <c:v>46.731001053387097</c:v>
                </c:pt>
                <c:pt idx="1893">
                  <c:v>46.73100104897587</c:v>
                </c:pt>
                <c:pt idx="1894">
                  <c:v>46.731001044578441</c:v>
                </c:pt>
                <c:pt idx="1895">
                  <c:v>46.731001040192723</c:v>
                </c:pt>
                <c:pt idx="1896">
                  <c:v>46.731001035816952</c:v>
                </c:pt>
                <c:pt idx="1897">
                  <c:v>46.731001031449615</c:v>
                </c:pt>
                <c:pt idx="1898">
                  <c:v>46.731001027089434</c:v>
                </c:pt>
                <c:pt idx="1899">
                  <c:v>46.731001022735335</c:v>
                </c:pt>
                <c:pt idx="1900">
                  <c:v>46.731001018386394</c:v>
                </c:pt>
                <c:pt idx="1901">
                  <c:v>46.73100101404183</c:v>
                </c:pt>
                <c:pt idx="1902">
                  <c:v>46.731001009700982</c:v>
                </c:pt>
                <c:pt idx="1903">
                  <c:v>46.731001005363289</c:v>
                </c:pt>
                <c:pt idx="1904">
                  <c:v>46.731001001028268</c:v>
                </c:pt>
                <c:pt idx="1905">
                  <c:v>46.731000996695521</c:v>
                </c:pt>
                <c:pt idx="1906">
                  <c:v>46.731000992364706</c:v>
                </c:pt>
                <c:pt idx="1907">
                  <c:v>46.731000988035525</c:v>
                </c:pt>
                <c:pt idx="1908">
                  <c:v>46.73100098370773</c:v>
                </c:pt>
                <c:pt idx="1909">
                  <c:v>46.731000979381115</c:v>
                </c:pt>
                <c:pt idx="1910">
                  <c:v>46.731000975055501</c:v>
                </c:pt>
                <c:pt idx="1911">
                  <c:v>46.73100097073074</c:v>
                </c:pt>
                <c:pt idx="1912">
                  <c:v>46.73100096640669</c:v>
                </c:pt>
                <c:pt idx="1913">
                  <c:v>46.731000962083264</c:v>
                </c:pt>
                <c:pt idx="1914">
                  <c:v>46.731000957760351</c:v>
                </c:pt>
                <c:pt idx="1915">
                  <c:v>46.731000953437878</c:v>
                </c:pt>
                <c:pt idx="1916">
                  <c:v>46.731000949115774</c:v>
                </c:pt>
                <c:pt idx="1917">
                  <c:v>46.731000944793998</c:v>
                </c:pt>
                <c:pt idx="1918">
                  <c:v>46.731000940472484</c:v>
                </c:pt>
                <c:pt idx="1919">
                  <c:v>46.731000936151204</c:v>
                </c:pt>
                <c:pt idx="1920">
                  <c:v>46.73100093183011</c:v>
                </c:pt>
                <c:pt idx="1921">
                  <c:v>46.731000928109189</c:v>
                </c:pt>
                <c:pt idx="1922">
                  <c:v>46.731000924346738</c:v>
                </c:pt>
                <c:pt idx="1923">
                  <c:v>46.731000920503966</c:v>
                </c:pt>
                <c:pt idx="1924">
                  <c:v>46.731000916589338</c:v>
                </c:pt>
                <c:pt idx="1925">
                  <c:v>46.73100091261341</c:v>
                </c:pt>
                <c:pt idx="1926">
                  <c:v>46.731000908585443</c:v>
                </c:pt>
                <c:pt idx="1927">
                  <c:v>46.731000904513301</c:v>
                </c:pt>
                <c:pt idx="1928">
                  <c:v>46.731000900403664</c:v>
                </c:pt>
                <c:pt idx="1929">
                  <c:v>46.731000896262209</c:v>
                </c:pt>
                <c:pt idx="1930">
                  <c:v>46.73100089269375</c:v>
                </c:pt>
                <c:pt idx="1931">
                  <c:v>46.731000889060695</c:v>
                </c:pt>
                <c:pt idx="1932">
                  <c:v>46.731000885327752</c:v>
                </c:pt>
                <c:pt idx="1933">
                  <c:v>46.731000881506333</c:v>
                </c:pt>
                <c:pt idx="1934">
                  <c:v>46.731000877609517</c:v>
                </c:pt>
                <c:pt idx="1935">
                  <c:v>46.731000873648696</c:v>
                </c:pt>
                <c:pt idx="1936">
                  <c:v>46.73100086963354</c:v>
                </c:pt>
                <c:pt idx="1937">
                  <c:v>46.73100086617228</c:v>
                </c:pt>
                <c:pt idx="1938">
                  <c:v>46.731000862630204</c:v>
                </c:pt>
                <c:pt idx="1939">
                  <c:v>46.731000858974483</c:v>
                </c:pt>
                <c:pt idx="1940">
                  <c:v>46.731000855218596</c:v>
                </c:pt>
                <c:pt idx="1941">
                  <c:v>46.731000851377416</c:v>
                </c:pt>
                <c:pt idx="1942">
                  <c:v>46.731000847463804</c:v>
                </c:pt>
                <c:pt idx="1943">
                  <c:v>46.731000843488715</c:v>
                </c:pt>
                <c:pt idx="1944">
                  <c:v>46.731000840061462</c:v>
                </c:pt>
                <c:pt idx="1945">
                  <c:v>46.731000836548255</c:v>
                </c:pt>
                <c:pt idx="1946">
                  <c:v>46.731000832917026</c:v>
                </c:pt>
                <c:pt idx="1947">
                  <c:v>46.731000829181937</c:v>
                </c:pt>
                <c:pt idx="1948">
                  <c:v>46.7310008253584</c:v>
                </c:pt>
                <c:pt idx="1949">
                  <c:v>46.731000822059762</c:v>
                </c:pt>
                <c:pt idx="1950">
                  <c:v>46.731000818655723</c:v>
                </c:pt>
                <c:pt idx="1951">
                  <c:v>46.731000815117149</c:v>
                </c:pt>
                <c:pt idx="1952">
                  <c:v>46.731000811460703</c:v>
                </c:pt>
                <c:pt idx="1953">
                  <c:v>46.731000807703907</c:v>
                </c:pt>
                <c:pt idx="1954">
                  <c:v>46.731000804461921</c:v>
                </c:pt>
                <c:pt idx="1955">
                  <c:v>46.731000801105964</c:v>
                </c:pt>
                <c:pt idx="1956">
                  <c:v>46.731000797608189</c:v>
                </c:pt>
                <c:pt idx="1957">
                  <c:v>46.731000793986375</c:v>
                </c:pt>
                <c:pt idx="1958">
                  <c:v>46.731000790258975</c:v>
                </c:pt>
                <c:pt idx="1959">
                  <c:v>46.731000787041935</c:v>
                </c:pt>
                <c:pt idx="1960">
                  <c:v>46.731000783707152</c:v>
                </c:pt>
                <c:pt idx="1961">
                  <c:v>46.731000780227355</c:v>
                </c:pt>
                <c:pt idx="1962">
                  <c:v>46.731000777220792</c:v>
                </c:pt>
                <c:pt idx="1963">
                  <c:v>46.731000774064675</c:v>
                </c:pt>
                <c:pt idx="1964">
                  <c:v>46.731000770736514</c:v>
                </c:pt>
                <c:pt idx="1965">
                  <c:v>46.731000767258656</c:v>
                </c:pt>
                <c:pt idx="1966">
                  <c:v>46.731000763653434</c:v>
                </c:pt>
                <c:pt idx="1967">
                  <c:v>46.731000760540098</c:v>
                </c:pt>
                <c:pt idx="1968">
                  <c:v>46.731000757293323</c:v>
                </c:pt>
                <c:pt idx="1969">
                  <c:v>46.731000753888225</c:v>
                </c:pt>
                <c:pt idx="1970">
                  <c:v>46.731000750945064</c:v>
                </c:pt>
                <c:pt idx="1971">
                  <c:v>46.731000747842749</c:v>
                </c:pt>
                <c:pt idx="1972">
                  <c:v>46.731000744560262</c:v>
                </c:pt>
                <c:pt idx="1973">
                  <c:v>46.731000741121164</c:v>
                </c:pt>
                <c:pt idx="1974">
                  <c:v>46.731000737548847</c:v>
                </c:pt>
                <c:pt idx="1975">
                  <c:v>46.731000734463429</c:v>
                </c:pt>
                <c:pt idx="1976">
                  <c:v>46.731000731240357</c:v>
                </c:pt>
                <c:pt idx="1977">
                  <c:v>46.731000727855374</c:v>
                </c:pt>
                <c:pt idx="1978">
                  <c:v>46.731000724929281</c:v>
                </c:pt>
                <c:pt idx="1979">
                  <c:v>46.731000721841454</c:v>
                </c:pt>
                <c:pt idx="1980">
                  <c:v>46.731000718571266</c:v>
                </c:pt>
                <c:pt idx="1981">
                  <c:v>46.73100071574261</c:v>
                </c:pt>
                <c:pt idx="1982">
                  <c:v>46.731000712737476</c:v>
                </c:pt>
                <c:pt idx="1983">
                  <c:v>46.731000709537469</c:v>
                </c:pt>
                <c:pt idx="1984">
                  <c:v>46.731000706768377</c:v>
                </c:pt>
                <c:pt idx="1985">
                  <c:v>46.731000703813805</c:v>
                </c:pt>
                <c:pt idx="1986">
                  <c:v>46.731000700656708</c:v>
                </c:pt>
                <c:pt idx="1987">
                  <c:v>46.731000697924038</c:v>
                </c:pt>
                <c:pt idx="1988">
                  <c:v>46.731000695000375</c:v>
                </c:pt>
                <c:pt idx="1989">
                  <c:v>46.731000691869511</c:v>
                </c:pt>
                <c:pt idx="1990">
                  <c:v>46.731000689159103</c:v>
                </c:pt>
                <c:pt idx="1991">
                  <c:v>46.73100068625434</c:v>
                </c:pt>
                <c:pt idx="1992">
                  <c:v>46.73100068313952</c:v>
                </c:pt>
                <c:pt idx="1993">
                  <c:v>46.731000680442726</c:v>
                </c:pt>
                <c:pt idx="1994">
                  <c:v>46.73100067754951</c:v>
                </c:pt>
                <c:pt idx="1995">
                  <c:v>46.731000674444495</c:v>
                </c:pt>
                <c:pt idx="1996">
                  <c:v>46.731000671756021</c:v>
                </c:pt>
                <c:pt idx="1997">
                  <c:v>46.731000668869875</c:v>
                </c:pt>
                <c:pt idx="1998">
                  <c:v>46.731000665770857</c:v>
                </c:pt>
                <c:pt idx="1999">
                  <c:v>46.731000663087471</c:v>
                </c:pt>
              </c:numCache>
            </c:numRef>
          </c:yVal>
          <c:smooth val="0"/>
          <c:extLst>
            <c:ext xmlns:c16="http://schemas.microsoft.com/office/drawing/2014/chart" uri="{C3380CC4-5D6E-409C-BE32-E72D297353CC}">
              <c16:uniqueId val="{00000007-FADE-4EA9-8AF3-C6DB990CE769}"/>
            </c:ext>
          </c:extLst>
        </c:ser>
        <c:dLbls>
          <c:showLegendKey val="0"/>
          <c:showVal val="0"/>
          <c:showCatName val="0"/>
          <c:showSerName val="0"/>
          <c:showPercent val="0"/>
          <c:showBubbleSize val="0"/>
        </c:dLbls>
        <c:axId val="677706872"/>
        <c:axId val="677707856"/>
      </c:scatterChart>
      <c:valAx>
        <c:axId val="677706872"/>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Calcs!$F$1</c:f>
              <c:strCache>
                <c:ptCount val="1"/>
                <c:pt idx="0">
                  <c:v>Qsoil(5016m³)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Calcs!$F$2:$F$2001</c:f>
              <c:numCache>
                <c:formatCode>0.00</c:formatCode>
                <c:ptCount val="2000"/>
                <c:pt idx="0">
                  <c:v>0</c:v>
                </c:pt>
                <c:pt idx="1">
                  <c:v>3.0000000000000001E-6</c:v>
                </c:pt>
                <c:pt idx="2">
                  <c:v>1.1E-5</c:v>
                </c:pt>
                <c:pt idx="3">
                  <c:v>2.5000000000000001E-5</c:v>
                </c:pt>
                <c:pt idx="4">
                  <c:v>4.3999999999999999E-5</c:v>
                </c:pt>
                <c:pt idx="5">
                  <c:v>6.8999999999999997E-5</c:v>
                </c:pt>
                <c:pt idx="6">
                  <c:v>9.8999999999999994E-5</c:v>
                </c:pt>
                <c:pt idx="7">
                  <c:v>1.34E-4</c:v>
                </c:pt>
                <c:pt idx="8">
                  <c:v>1.76E-4</c:v>
                </c:pt>
                <c:pt idx="9">
                  <c:v>2.22E-4</c:v>
                </c:pt>
                <c:pt idx="10">
                  <c:v>2.7399999999999999E-4</c:v>
                </c:pt>
                <c:pt idx="11">
                  <c:v>3.3199999999999999E-4</c:v>
                </c:pt>
                <c:pt idx="12">
                  <c:v>3.9500000000000001E-4</c:v>
                </c:pt>
                <c:pt idx="13">
                  <c:v>4.6299999999999998E-4</c:v>
                </c:pt>
                <c:pt idx="14">
                  <c:v>5.3700000000000004E-4</c:v>
                </c:pt>
                <c:pt idx="15">
                  <c:v>6.1700000000000004E-4</c:v>
                </c:pt>
                <c:pt idx="16">
                  <c:v>7.0100000000000002E-4</c:v>
                </c:pt>
                <c:pt idx="17">
                  <c:v>7.9100000000000004E-4</c:v>
                </c:pt>
                <c:pt idx="18">
                  <c:v>8.8699999999999998E-4</c:v>
                </c:pt>
                <c:pt idx="19">
                  <c:v>9.8799999999999995E-4</c:v>
                </c:pt>
                <c:pt idx="20">
                  <c:v>1.0939999999999999E-3</c:v>
                </c:pt>
                <c:pt idx="21">
                  <c:v>1.206E-3</c:v>
                </c:pt>
                <c:pt idx="22">
                  <c:v>1.323E-3</c:v>
                </c:pt>
                <c:pt idx="23">
                  <c:v>1.446E-3</c:v>
                </c:pt>
                <c:pt idx="24">
                  <c:v>1.573E-3</c:v>
                </c:pt>
                <c:pt idx="25">
                  <c:v>1.7060000000000001E-3</c:v>
                </c:pt>
                <c:pt idx="26">
                  <c:v>1.8450000000000001E-3</c:v>
                </c:pt>
                <c:pt idx="27">
                  <c:v>1.9880000000000002E-3</c:v>
                </c:pt>
                <c:pt idx="28">
                  <c:v>2.137E-3</c:v>
                </c:pt>
                <c:pt idx="29">
                  <c:v>2.2920000000000002E-3</c:v>
                </c:pt>
                <c:pt idx="30">
                  <c:v>2.4510000000000001E-3</c:v>
                </c:pt>
                <c:pt idx="31">
                  <c:v>2.6159999999999998E-3</c:v>
                </c:pt>
                <c:pt idx="32">
                  <c:v>2.7859999999999998E-3</c:v>
                </c:pt>
                <c:pt idx="33">
                  <c:v>2.9610000000000001E-3</c:v>
                </c:pt>
                <c:pt idx="34">
                  <c:v>3.1410000000000001E-3</c:v>
                </c:pt>
                <c:pt idx="35">
                  <c:v>3.326E-3</c:v>
                </c:pt>
                <c:pt idx="36">
                  <c:v>3.5170000000000002E-3</c:v>
                </c:pt>
                <c:pt idx="37">
                  <c:v>3.712E-3</c:v>
                </c:pt>
                <c:pt idx="38">
                  <c:v>3.9129999999999998E-3</c:v>
                </c:pt>
                <c:pt idx="39">
                  <c:v>4.1190000000000003E-3</c:v>
                </c:pt>
                <c:pt idx="40">
                  <c:v>4.3299999999999996E-3</c:v>
                </c:pt>
                <c:pt idx="41">
                  <c:v>4.5450000000000004E-3</c:v>
                </c:pt>
                <c:pt idx="42">
                  <c:v>4.7660000000000003E-3</c:v>
                </c:pt>
                <c:pt idx="43">
                  <c:v>4.9919999999999999E-3</c:v>
                </c:pt>
                <c:pt idx="44">
                  <c:v>5.2230000000000002E-3</c:v>
                </c:pt>
                <c:pt idx="45">
                  <c:v>5.4580000000000002E-3</c:v>
                </c:pt>
                <c:pt idx="46">
                  <c:v>5.6990000000000001E-3</c:v>
                </c:pt>
                <c:pt idx="47">
                  <c:v>5.9439999999999996E-3</c:v>
                </c:pt>
                <c:pt idx="48">
                  <c:v>6.1939999999999999E-3</c:v>
                </c:pt>
                <c:pt idx="49">
                  <c:v>6.4489999999999999E-3</c:v>
                </c:pt>
                <c:pt idx="50">
                  <c:v>6.7089999999999997E-3</c:v>
                </c:pt>
                <c:pt idx="51">
                  <c:v>6.9740000000000002E-3</c:v>
                </c:pt>
                <c:pt idx="52">
                  <c:v>7.2430000000000003E-3</c:v>
                </c:pt>
                <c:pt idx="53">
                  <c:v>7.5170000000000002E-3</c:v>
                </c:pt>
                <c:pt idx="54">
                  <c:v>7.796E-3</c:v>
                </c:pt>
                <c:pt idx="55">
                  <c:v>8.0789999999999994E-3</c:v>
                </c:pt>
                <c:pt idx="56">
                  <c:v>8.3669999999999994E-3</c:v>
                </c:pt>
                <c:pt idx="57">
                  <c:v>8.659E-3</c:v>
                </c:pt>
                <c:pt idx="58">
                  <c:v>8.9560000000000004E-3</c:v>
                </c:pt>
                <c:pt idx="59">
                  <c:v>9.2580000000000006E-3</c:v>
                </c:pt>
                <c:pt idx="60">
                  <c:v>9.5639999999999996E-3</c:v>
                </c:pt>
                <c:pt idx="61">
                  <c:v>9.8740000000000008E-3</c:v>
                </c:pt>
                <c:pt idx="62">
                  <c:v>1.0189E-2</c:v>
                </c:pt>
                <c:pt idx="63">
                  <c:v>1.0508E-2</c:v>
                </c:pt>
                <c:pt idx="64">
                  <c:v>1.0832E-2</c:v>
                </c:pt>
                <c:pt idx="65">
                  <c:v>1.116E-2</c:v>
                </c:pt>
                <c:pt idx="66">
                  <c:v>1.1492E-2</c:v>
                </c:pt>
                <c:pt idx="67">
                  <c:v>1.1828E-2</c:v>
                </c:pt>
                <c:pt idx="68">
                  <c:v>1.2168999999999999E-2</c:v>
                </c:pt>
                <c:pt idx="69">
                  <c:v>1.2514000000000001E-2</c:v>
                </c:pt>
                <c:pt idx="70">
                  <c:v>1.2862E-2</c:v>
                </c:pt>
                <c:pt idx="71">
                  <c:v>1.3214999999999999E-2</c:v>
                </c:pt>
                <c:pt idx="72">
                  <c:v>1.3572000000000001E-2</c:v>
                </c:pt>
                <c:pt idx="73">
                  <c:v>1.3932999999999999E-2</c:v>
                </c:pt>
                <c:pt idx="74">
                  <c:v>1.4298E-2</c:v>
                </c:pt>
                <c:pt idx="75">
                  <c:v>1.4666999999999999E-2</c:v>
                </c:pt>
                <c:pt idx="76">
                  <c:v>1.504E-2</c:v>
                </c:pt>
                <c:pt idx="77">
                  <c:v>1.5415999999999999E-2</c:v>
                </c:pt>
                <c:pt idx="78">
                  <c:v>1.5796000000000001E-2</c:v>
                </c:pt>
                <c:pt idx="79">
                  <c:v>1.6181000000000001E-2</c:v>
                </c:pt>
                <c:pt idx="80">
                  <c:v>1.6567999999999999E-2</c:v>
                </c:pt>
                <c:pt idx="81">
                  <c:v>1.6959999999999999E-2</c:v>
                </c:pt>
                <c:pt idx="82">
                  <c:v>1.7354999999999999E-2</c:v>
                </c:pt>
                <c:pt idx="83">
                  <c:v>1.7753999999999999E-2</c:v>
                </c:pt>
                <c:pt idx="84">
                  <c:v>1.8155999999999999E-2</c:v>
                </c:pt>
                <c:pt idx="85">
                  <c:v>1.8561999999999999E-2</c:v>
                </c:pt>
                <c:pt idx="86">
                  <c:v>1.8970999999999998E-2</c:v>
                </c:pt>
                <c:pt idx="87">
                  <c:v>1.9383000000000001E-2</c:v>
                </c:pt>
                <c:pt idx="88">
                  <c:v>1.9799000000000001E-2</c:v>
                </c:pt>
                <c:pt idx="89">
                  <c:v>2.0219000000000001E-2</c:v>
                </c:pt>
                <c:pt idx="90">
                  <c:v>2.0641E-2</c:v>
                </c:pt>
                <c:pt idx="91">
                  <c:v>2.1066999999999999E-2</c:v>
                </c:pt>
                <c:pt idx="92">
                  <c:v>2.1496000000000001E-2</c:v>
                </c:pt>
                <c:pt idx="93">
                  <c:v>2.1928E-2</c:v>
                </c:pt>
                <c:pt idx="94">
                  <c:v>2.2363000000000001E-2</c:v>
                </c:pt>
                <c:pt idx="95">
                  <c:v>2.2800999999999998E-2</c:v>
                </c:pt>
                <c:pt idx="96">
                  <c:v>2.3243E-2</c:v>
                </c:pt>
                <c:pt idx="97">
                  <c:v>2.3687E-2</c:v>
                </c:pt>
                <c:pt idx="98">
                  <c:v>2.4133999999999999E-2</c:v>
                </c:pt>
                <c:pt idx="99">
                  <c:v>2.4584000000000002E-2</c:v>
                </c:pt>
                <c:pt idx="100">
                  <c:v>2.5035999999999999E-2</c:v>
                </c:pt>
                <c:pt idx="101">
                  <c:v>2.5492000000000001E-2</c:v>
                </c:pt>
                <c:pt idx="102">
                  <c:v>2.5950000000000001E-2</c:v>
                </c:pt>
                <c:pt idx="103">
                  <c:v>2.6409999999999999E-2</c:v>
                </c:pt>
                <c:pt idx="104">
                  <c:v>2.6873999999999999E-2</c:v>
                </c:pt>
                <c:pt idx="105">
                  <c:v>2.734E-2</c:v>
                </c:pt>
                <c:pt idx="106">
                  <c:v>2.7807999999999999E-2</c:v>
                </c:pt>
                <c:pt idx="107">
                  <c:v>2.8278999999999999E-2</c:v>
                </c:pt>
                <c:pt idx="108">
                  <c:v>2.8752E-2</c:v>
                </c:pt>
                <c:pt idx="109">
                  <c:v>2.9227E-2</c:v>
                </c:pt>
                <c:pt idx="110">
                  <c:v>2.9704999999999999E-2</c:v>
                </c:pt>
                <c:pt idx="111">
                  <c:v>3.0185E-2</c:v>
                </c:pt>
                <c:pt idx="112">
                  <c:v>3.0667E-2</c:v>
                </c:pt>
                <c:pt idx="113">
                  <c:v>3.1151999999999999E-2</c:v>
                </c:pt>
                <c:pt idx="114">
                  <c:v>3.1637999999999999E-2</c:v>
                </c:pt>
                <c:pt idx="115">
                  <c:v>3.2127000000000003E-2</c:v>
                </c:pt>
                <c:pt idx="116">
                  <c:v>3.2617E-2</c:v>
                </c:pt>
                <c:pt idx="117">
                  <c:v>3.3109E-2</c:v>
                </c:pt>
                <c:pt idx="118">
                  <c:v>3.3603000000000001E-2</c:v>
                </c:pt>
                <c:pt idx="119">
                  <c:v>3.4098999999999997E-2</c:v>
                </c:pt>
                <c:pt idx="120">
                  <c:v>3.4597000000000003E-2</c:v>
                </c:pt>
                <c:pt idx="121">
                  <c:v>3.5096000000000002E-2</c:v>
                </c:pt>
                <c:pt idx="122">
                  <c:v>3.5596999999999997E-2</c:v>
                </c:pt>
                <c:pt idx="123">
                  <c:v>3.61E-2</c:v>
                </c:pt>
                <c:pt idx="124">
                  <c:v>3.6603999999999998E-2</c:v>
                </c:pt>
                <c:pt idx="125">
                  <c:v>3.7109999999999997E-2</c:v>
                </c:pt>
                <c:pt idx="126">
                  <c:v>3.7616999999999998E-2</c:v>
                </c:pt>
                <c:pt idx="127">
                  <c:v>3.8124999999999999E-2</c:v>
                </c:pt>
                <c:pt idx="128">
                  <c:v>3.8635000000000003E-2</c:v>
                </c:pt>
                <c:pt idx="129">
                  <c:v>3.9146E-2</c:v>
                </c:pt>
                <c:pt idx="130">
                  <c:v>3.9657999999999999E-2</c:v>
                </c:pt>
                <c:pt idx="131">
                  <c:v>4.0170999999999998E-2</c:v>
                </c:pt>
                <c:pt idx="132">
                  <c:v>4.0684999999999999E-2</c:v>
                </c:pt>
                <c:pt idx="133">
                  <c:v>4.1201000000000002E-2</c:v>
                </c:pt>
                <c:pt idx="134">
                  <c:v>4.1716999999999997E-2</c:v>
                </c:pt>
                <c:pt idx="135">
                  <c:v>4.2234000000000001E-2</c:v>
                </c:pt>
                <c:pt idx="136">
                  <c:v>4.2751999999999998E-2</c:v>
                </c:pt>
                <c:pt idx="137">
                  <c:v>4.3270999999999997E-2</c:v>
                </c:pt>
                <c:pt idx="138">
                  <c:v>4.3790999999999997E-2</c:v>
                </c:pt>
                <c:pt idx="139">
                  <c:v>4.4311000000000003E-2</c:v>
                </c:pt>
                <c:pt idx="140">
                  <c:v>4.4831999999999997E-2</c:v>
                </c:pt>
                <c:pt idx="141">
                  <c:v>4.5352999999999997E-2</c:v>
                </c:pt>
                <c:pt idx="142">
                  <c:v>4.5874999999999999E-2</c:v>
                </c:pt>
                <c:pt idx="143">
                  <c:v>4.6398000000000002E-2</c:v>
                </c:pt>
                <c:pt idx="144">
                  <c:v>4.6920999999999997E-2</c:v>
                </c:pt>
                <c:pt idx="145">
                  <c:v>4.7444E-2</c:v>
                </c:pt>
                <c:pt idx="146">
                  <c:v>4.7967000000000003E-2</c:v>
                </c:pt>
                <c:pt idx="147">
                  <c:v>4.8490999999999999E-2</c:v>
                </c:pt>
                <c:pt idx="148">
                  <c:v>4.9015000000000003E-2</c:v>
                </c:pt>
                <c:pt idx="149">
                  <c:v>4.9539E-2</c:v>
                </c:pt>
                <c:pt idx="150">
                  <c:v>5.0063000000000003E-2</c:v>
                </c:pt>
                <c:pt idx="151">
                  <c:v>5.0587E-2</c:v>
                </c:pt>
                <c:pt idx="152">
                  <c:v>5.1110999999999997E-2</c:v>
                </c:pt>
                <c:pt idx="153">
                  <c:v>5.1635E-2</c:v>
                </c:pt>
                <c:pt idx="154">
                  <c:v>5.2158000000000003E-2</c:v>
                </c:pt>
                <c:pt idx="155">
                  <c:v>5.2682E-2</c:v>
                </c:pt>
                <c:pt idx="156">
                  <c:v>5.3205000000000002E-2</c:v>
                </c:pt>
                <c:pt idx="157">
                  <c:v>5.3726999999999997E-2</c:v>
                </c:pt>
                <c:pt idx="158">
                  <c:v>5.425E-2</c:v>
                </c:pt>
                <c:pt idx="159">
                  <c:v>5.4772000000000001E-2</c:v>
                </c:pt>
                <c:pt idx="160">
                  <c:v>5.5293000000000002E-2</c:v>
                </c:pt>
                <c:pt idx="161">
                  <c:v>5.5814000000000002E-2</c:v>
                </c:pt>
                <c:pt idx="162">
                  <c:v>5.6334000000000002E-2</c:v>
                </c:pt>
                <c:pt idx="163">
                  <c:v>5.6853000000000001E-2</c:v>
                </c:pt>
                <c:pt idx="164">
                  <c:v>5.7371999999999999E-2</c:v>
                </c:pt>
                <c:pt idx="165">
                  <c:v>5.7889999999999997E-2</c:v>
                </c:pt>
                <c:pt idx="166">
                  <c:v>5.8407000000000001E-2</c:v>
                </c:pt>
                <c:pt idx="167">
                  <c:v>5.8923000000000003E-2</c:v>
                </c:pt>
                <c:pt idx="168">
                  <c:v>5.9437999999999998E-2</c:v>
                </c:pt>
                <c:pt idx="169">
                  <c:v>5.9951999999999998E-2</c:v>
                </c:pt>
                <c:pt idx="170">
                  <c:v>6.0464999999999998E-2</c:v>
                </c:pt>
                <c:pt idx="171">
                  <c:v>6.0977000000000003E-2</c:v>
                </c:pt>
                <c:pt idx="172">
                  <c:v>6.1488000000000001E-2</c:v>
                </c:pt>
                <c:pt idx="173">
                  <c:v>6.1996999999999997E-2</c:v>
                </c:pt>
                <c:pt idx="174">
                  <c:v>6.2505000000000005E-2</c:v>
                </c:pt>
                <c:pt idx="175">
                  <c:v>6.3011999999999999E-2</c:v>
                </c:pt>
                <c:pt idx="176">
                  <c:v>6.3517000000000004E-2</c:v>
                </c:pt>
                <c:pt idx="177">
                  <c:v>6.4020999999999995E-2</c:v>
                </c:pt>
                <c:pt idx="178">
                  <c:v>6.4522999999999997E-2</c:v>
                </c:pt>
                <c:pt idx="179">
                  <c:v>6.5023999999999998E-2</c:v>
                </c:pt>
                <c:pt idx="180">
                  <c:v>6.5522999999999998E-2</c:v>
                </c:pt>
                <c:pt idx="181">
                  <c:v>6.6019999999999995E-2</c:v>
                </c:pt>
                <c:pt idx="182">
                  <c:v>6.6515000000000005E-2</c:v>
                </c:pt>
                <c:pt idx="183">
                  <c:v>6.7008999999999999E-2</c:v>
                </c:pt>
                <c:pt idx="184">
                  <c:v>6.7501000000000005E-2</c:v>
                </c:pt>
                <c:pt idx="185">
                  <c:v>6.7990999999999996E-2</c:v>
                </c:pt>
                <c:pt idx="186">
                  <c:v>6.8478999999999998E-2</c:v>
                </c:pt>
                <c:pt idx="187">
                  <c:v>6.8964999999999999E-2</c:v>
                </c:pt>
                <c:pt idx="188">
                  <c:v>6.9447999999999996E-2</c:v>
                </c:pt>
                <c:pt idx="189">
                  <c:v>6.9930000000000006E-2</c:v>
                </c:pt>
                <c:pt idx="190">
                  <c:v>7.041E-2</c:v>
                </c:pt>
                <c:pt idx="191">
                  <c:v>7.0887000000000006E-2</c:v>
                </c:pt>
                <c:pt idx="192">
                  <c:v>7.1361999999999995E-2</c:v>
                </c:pt>
                <c:pt idx="193">
                  <c:v>7.1833999999999995E-2</c:v>
                </c:pt>
                <c:pt idx="194">
                  <c:v>7.2304999999999994E-2</c:v>
                </c:pt>
                <c:pt idx="195">
                  <c:v>7.2772000000000003E-2</c:v>
                </c:pt>
                <c:pt idx="196">
                  <c:v>7.3237999999999998E-2</c:v>
                </c:pt>
                <c:pt idx="197">
                  <c:v>7.3700000000000002E-2</c:v>
                </c:pt>
                <c:pt idx="198">
                  <c:v>7.4160000000000004E-2</c:v>
                </c:pt>
                <c:pt idx="199">
                  <c:v>7.4618000000000004E-2</c:v>
                </c:pt>
                <c:pt idx="200">
                  <c:v>7.5073000000000001E-2</c:v>
                </c:pt>
                <c:pt idx="201">
                  <c:v>7.5524999999999995E-2</c:v>
                </c:pt>
                <c:pt idx="202">
                  <c:v>7.5974E-2</c:v>
                </c:pt>
                <c:pt idx="203">
                  <c:v>7.6420000000000002E-2</c:v>
                </c:pt>
                <c:pt idx="204">
                  <c:v>7.6863000000000001E-2</c:v>
                </c:pt>
                <c:pt idx="205">
                  <c:v>7.7303999999999998E-2</c:v>
                </c:pt>
                <c:pt idx="206">
                  <c:v>7.7741000000000005E-2</c:v>
                </c:pt>
                <c:pt idx="207">
                  <c:v>7.8175999999999995E-2</c:v>
                </c:pt>
                <c:pt idx="208">
                  <c:v>7.8606999999999996E-2</c:v>
                </c:pt>
                <c:pt idx="209">
                  <c:v>7.9034999999999994E-2</c:v>
                </c:pt>
                <c:pt idx="210">
                  <c:v>7.9460000000000003E-2</c:v>
                </c:pt>
                <c:pt idx="211">
                  <c:v>7.9881999999999995E-2</c:v>
                </c:pt>
                <c:pt idx="212">
                  <c:v>8.0300999999999997E-2</c:v>
                </c:pt>
                <c:pt idx="213">
                  <c:v>8.0715999999999996E-2</c:v>
                </c:pt>
                <c:pt idx="214">
                  <c:v>8.1128000000000006E-2</c:v>
                </c:pt>
                <c:pt idx="215">
                  <c:v>8.1535999999999997E-2</c:v>
                </c:pt>
                <c:pt idx="216">
                  <c:v>8.1941E-2</c:v>
                </c:pt>
                <c:pt idx="217">
                  <c:v>8.2341999999999999E-2</c:v>
                </c:pt>
                <c:pt idx="218">
                  <c:v>8.2739999999999994E-2</c:v>
                </c:pt>
                <c:pt idx="219">
                  <c:v>8.3134E-2</c:v>
                </c:pt>
                <c:pt idx="220">
                  <c:v>8.3525000000000002E-2</c:v>
                </c:pt>
                <c:pt idx="221">
                  <c:v>8.3912E-2</c:v>
                </c:pt>
                <c:pt idx="222">
                  <c:v>8.4294999999999995E-2</c:v>
                </c:pt>
                <c:pt idx="223">
                  <c:v>8.4675E-2</c:v>
                </c:pt>
                <c:pt idx="224">
                  <c:v>8.5050000000000001E-2</c:v>
                </c:pt>
                <c:pt idx="225">
                  <c:v>8.5421999999999998E-2</c:v>
                </c:pt>
                <c:pt idx="226">
                  <c:v>8.5790000000000005E-2</c:v>
                </c:pt>
                <c:pt idx="227">
                  <c:v>8.6153999999999994E-2</c:v>
                </c:pt>
                <c:pt idx="228">
                  <c:v>8.6513999999999994E-2</c:v>
                </c:pt>
                <c:pt idx="229">
                  <c:v>8.6870000000000003E-2</c:v>
                </c:pt>
                <c:pt idx="230">
                  <c:v>8.7221999999999994E-2</c:v>
                </c:pt>
                <c:pt idx="231">
                  <c:v>8.7568999999999994E-2</c:v>
                </c:pt>
                <c:pt idx="232">
                  <c:v>8.7913000000000005E-2</c:v>
                </c:pt>
                <c:pt idx="233">
                  <c:v>8.8252999999999998E-2</c:v>
                </c:pt>
                <c:pt idx="234">
                  <c:v>8.8588E-2</c:v>
                </c:pt>
                <c:pt idx="235">
                  <c:v>8.8918999999999998E-2</c:v>
                </c:pt>
                <c:pt idx="236">
                  <c:v>8.9246000000000006E-2</c:v>
                </c:pt>
                <c:pt idx="237">
                  <c:v>8.9568999999999996E-2</c:v>
                </c:pt>
                <c:pt idx="238">
                  <c:v>8.9886999999999995E-2</c:v>
                </c:pt>
                <c:pt idx="239">
                  <c:v>9.0200000000000002E-2</c:v>
                </c:pt>
                <c:pt idx="240">
                  <c:v>9.0509999999999993E-2</c:v>
                </c:pt>
                <c:pt idx="241">
                  <c:v>9.0815000000000007E-2</c:v>
                </c:pt>
                <c:pt idx="242">
                  <c:v>9.1115000000000002E-2</c:v>
                </c:pt>
                <c:pt idx="243">
                  <c:v>9.1411000000000006E-2</c:v>
                </c:pt>
                <c:pt idx="244">
                  <c:v>9.1703000000000007E-2</c:v>
                </c:pt>
                <c:pt idx="245">
                  <c:v>9.1989000000000001E-2</c:v>
                </c:pt>
                <c:pt idx="246">
                  <c:v>9.2272000000000007E-2</c:v>
                </c:pt>
                <c:pt idx="247">
                  <c:v>9.2549000000000006E-2</c:v>
                </c:pt>
                <c:pt idx="248">
                  <c:v>9.2822000000000002E-2</c:v>
                </c:pt>
                <c:pt idx="249">
                  <c:v>9.3090000000000006E-2</c:v>
                </c:pt>
                <c:pt idx="250">
                  <c:v>9.3354000000000006E-2</c:v>
                </c:pt>
                <c:pt idx="251">
                  <c:v>9.3612000000000001E-2</c:v>
                </c:pt>
                <c:pt idx="252">
                  <c:v>9.3866000000000005E-2</c:v>
                </c:pt>
                <c:pt idx="253">
                  <c:v>9.4115000000000004E-2</c:v>
                </c:pt>
                <c:pt idx="254">
                  <c:v>9.4358999999999998E-2</c:v>
                </c:pt>
                <c:pt idx="255">
                  <c:v>9.4599000000000003E-2</c:v>
                </c:pt>
                <c:pt idx="256">
                  <c:v>9.4833000000000001E-2</c:v>
                </c:pt>
                <c:pt idx="257">
                  <c:v>9.5062999999999995E-2</c:v>
                </c:pt>
                <c:pt idx="258">
                  <c:v>9.5286999999999997E-2</c:v>
                </c:pt>
                <c:pt idx="259">
                  <c:v>9.5506999999999995E-2</c:v>
                </c:pt>
                <c:pt idx="260">
                  <c:v>9.5721000000000001E-2</c:v>
                </c:pt>
                <c:pt idx="261">
                  <c:v>9.5931000000000002E-2</c:v>
                </c:pt>
                <c:pt idx="262">
                  <c:v>9.6135999999999999E-2</c:v>
                </c:pt>
                <c:pt idx="263">
                  <c:v>9.6335000000000004E-2</c:v>
                </c:pt>
                <c:pt idx="264">
                  <c:v>9.6529000000000004E-2</c:v>
                </c:pt>
                <c:pt idx="265">
                  <c:v>9.6718999999999999E-2</c:v>
                </c:pt>
                <c:pt idx="266">
                  <c:v>9.6903000000000003E-2</c:v>
                </c:pt>
                <c:pt idx="267">
                  <c:v>9.7082000000000002E-2</c:v>
                </c:pt>
                <c:pt idx="268">
                  <c:v>9.7255999999999995E-2</c:v>
                </c:pt>
                <c:pt idx="269">
                  <c:v>9.7423999999999997E-2</c:v>
                </c:pt>
                <c:pt idx="270">
                  <c:v>9.7587999999999994E-2</c:v>
                </c:pt>
                <c:pt idx="271">
                  <c:v>9.7746E-2</c:v>
                </c:pt>
                <c:pt idx="272">
                  <c:v>9.7899E-2</c:v>
                </c:pt>
                <c:pt idx="273">
                  <c:v>9.8045999999999994E-2</c:v>
                </c:pt>
                <c:pt idx="274">
                  <c:v>9.8188999999999999E-2</c:v>
                </c:pt>
                <c:pt idx="275">
                  <c:v>9.8325999999999997E-2</c:v>
                </c:pt>
                <c:pt idx="276">
                  <c:v>9.8458000000000004E-2</c:v>
                </c:pt>
                <c:pt idx="277">
                  <c:v>9.8584000000000005E-2</c:v>
                </c:pt>
                <c:pt idx="278">
                  <c:v>9.8705000000000001E-2</c:v>
                </c:pt>
                <c:pt idx="279">
                  <c:v>9.8821000000000006E-2</c:v>
                </c:pt>
                <c:pt idx="280">
                  <c:v>9.8932000000000006E-2</c:v>
                </c:pt>
                <c:pt idx="281">
                  <c:v>9.9037E-2</c:v>
                </c:pt>
                <c:pt idx="282">
                  <c:v>9.9136000000000002E-2</c:v>
                </c:pt>
                <c:pt idx="283">
                  <c:v>9.9231E-2</c:v>
                </c:pt>
                <c:pt idx="284">
                  <c:v>9.9320000000000006E-2</c:v>
                </c:pt>
                <c:pt idx="285">
                  <c:v>9.9403000000000005E-2</c:v>
                </c:pt>
                <c:pt idx="286">
                  <c:v>9.9481E-2</c:v>
                </c:pt>
                <c:pt idx="287">
                  <c:v>9.9554000000000004E-2</c:v>
                </c:pt>
                <c:pt idx="288">
                  <c:v>9.9621000000000001E-2</c:v>
                </c:pt>
                <c:pt idx="289">
                  <c:v>9.9682000000000007E-2</c:v>
                </c:pt>
                <c:pt idx="290">
                  <c:v>9.9738999999999994E-2</c:v>
                </c:pt>
                <c:pt idx="291">
                  <c:v>9.9789000000000003E-2</c:v>
                </c:pt>
                <c:pt idx="292">
                  <c:v>9.9834999999999993E-2</c:v>
                </c:pt>
                <c:pt idx="293">
                  <c:v>9.9875000000000005E-2</c:v>
                </c:pt>
                <c:pt idx="294">
                  <c:v>9.9908999999999998E-2</c:v>
                </c:pt>
                <c:pt idx="295">
                  <c:v>9.9937999999999999E-2</c:v>
                </c:pt>
                <c:pt idx="296">
                  <c:v>9.9960999999999994E-2</c:v>
                </c:pt>
                <c:pt idx="297">
                  <c:v>9.9978999999999998E-2</c:v>
                </c:pt>
                <c:pt idx="298">
                  <c:v>9.9990999999999997E-2</c:v>
                </c:pt>
                <c:pt idx="299">
                  <c:v>9.9998000000000004E-2</c:v>
                </c:pt>
                <c:pt idx="300">
                  <c:v>0.1</c:v>
                </c:pt>
                <c:pt idx="301">
                  <c:v>9.9996000000000002E-2</c:v>
                </c:pt>
                <c:pt idx="302">
                  <c:v>9.9986000000000005E-2</c:v>
                </c:pt>
                <c:pt idx="303">
                  <c:v>9.9971000000000004E-2</c:v>
                </c:pt>
                <c:pt idx="304">
                  <c:v>9.9950999999999998E-2</c:v>
                </c:pt>
                <c:pt idx="305">
                  <c:v>9.9925E-2</c:v>
                </c:pt>
                <c:pt idx="306">
                  <c:v>9.9892999999999996E-2</c:v>
                </c:pt>
                <c:pt idx="307">
                  <c:v>9.9856E-2</c:v>
                </c:pt>
                <c:pt idx="308">
                  <c:v>9.9814E-2</c:v>
                </c:pt>
                <c:pt idx="309">
                  <c:v>9.9765999999999994E-2</c:v>
                </c:pt>
                <c:pt idx="310">
                  <c:v>9.9711999999999995E-2</c:v>
                </c:pt>
                <c:pt idx="311">
                  <c:v>9.9653000000000005E-2</c:v>
                </c:pt>
                <c:pt idx="312">
                  <c:v>9.9588999999999997E-2</c:v>
                </c:pt>
                <c:pt idx="313">
                  <c:v>9.9518999999999996E-2</c:v>
                </c:pt>
                <c:pt idx="314">
                  <c:v>9.9444000000000005E-2</c:v>
                </c:pt>
                <c:pt idx="315">
                  <c:v>9.9363999999999994E-2</c:v>
                </c:pt>
                <c:pt idx="316">
                  <c:v>9.9278000000000005E-2</c:v>
                </c:pt>
                <c:pt idx="317">
                  <c:v>9.9185999999999996E-2</c:v>
                </c:pt>
                <c:pt idx="318">
                  <c:v>9.9088999999999997E-2</c:v>
                </c:pt>
                <c:pt idx="319">
                  <c:v>9.8987000000000006E-2</c:v>
                </c:pt>
                <c:pt idx="320">
                  <c:v>9.8878999999999995E-2</c:v>
                </c:pt>
                <c:pt idx="321">
                  <c:v>9.8766000000000007E-2</c:v>
                </c:pt>
                <c:pt idx="322">
                  <c:v>9.8648E-2</c:v>
                </c:pt>
                <c:pt idx="323">
                  <c:v>9.8524E-2</c:v>
                </c:pt>
                <c:pt idx="324">
                  <c:v>9.8394999999999996E-2</c:v>
                </c:pt>
                <c:pt idx="325">
                  <c:v>9.8261000000000001E-2</c:v>
                </c:pt>
                <c:pt idx="326">
                  <c:v>9.8121E-2</c:v>
                </c:pt>
                <c:pt idx="327">
                  <c:v>9.7975999999999994E-2</c:v>
                </c:pt>
                <c:pt idx="328">
                  <c:v>9.7825999999999996E-2</c:v>
                </c:pt>
                <c:pt idx="329">
                  <c:v>9.7670999999999994E-2</c:v>
                </c:pt>
                <c:pt idx="330">
                  <c:v>9.7509999999999999E-2</c:v>
                </c:pt>
                <c:pt idx="331">
                  <c:v>9.7344E-2</c:v>
                </c:pt>
                <c:pt idx="332">
                  <c:v>9.7172999999999995E-2</c:v>
                </c:pt>
                <c:pt idx="333">
                  <c:v>9.6997E-2</c:v>
                </c:pt>
                <c:pt idx="334">
                  <c:v>9.6814999999999998E-2</c:v>
                </c:pt>
                <c:pt idx="335">
                  <c:v>9.6629000000000007E-2</c:v>
                </c:pt>
                <c:pt idx="336">
                  <c:v>9.6436999999999995E-2</c:v>
                </c:pt>
                <c:pt idx="337">
                  <c:v>9.6240000000000006E-2</c:v>
                </c:pt>
                <c:pt idx="338">
                  <c:v>9.6037999999999998E-2</c:v>
                </c:pt>
                <c:pt idx="339">
                  <c:v>9.5831E-2</c:v>
                </c:pt>
                <c:pt idx="340">
                  <c:v>9.5618999999999996E-2</c:v>
                </c:pt>
                <c:pt idx="341">
                  <c:v>9.5402000000000001E-2</c:v>
                </c:pt>
                <c:pt idx="342">
                  <c:v>9.5180000000000001E-2</c:v>
                </c:pt>
                <c:pt idx="343">
                  <c:v>9.4952999999999996E-2</c:v>
                </c:pt>
                <c:pt idx="344">
                  <c:v>9.4721E-2</c:v>
                </c:pt>
                <c:pt idx="345">
                  <c:v>9.4485E-2</c:v>
                </c:pt>
                <c:pt idx="346">
                  <c:v>9.4242999999999993E-2</c:v>
                </c:pt>
                <c:pt idx="347">
                  <c:v>9.3995999999999996E-2</c:v>
                </c:pt>
                <c:pt idx="348">
                  <c:v>9.3744999999999995E-2</c:v>
                </c:pt>
                <c:pt idx="349">
                  <c:v>9.3489000000000003E-2</c:v>
                </c:pt>
                <c:pt idx="350">
                  <c:v>9.3228000000000005E-2</c:v>
                </c:pt>
                <c:pt idx="351">
                  <c:v>9.2962000000000003E-2</c:v>
                </c:pt>
                <c:pt idx="352">
                  <c:v>9.2691999999999997E-2</c:v>
                </c:pt>
                <c:pt idx="353">
                  <c:v>9.2416999999999999E-2</c:v>
                </c:pt>
                <c:pt idx="354">
                  <c:v>9.2136999999999997E-2</c:v>
                </c:pt>
                <c:pt idx="355">
                  <c:v>9.1852000000000003E-2</c:v>
                </c:pt>
                <c:pt idx="356">
                  <c:v>9.1563000000000005E-2</c:v>
                </c:pt>
                <c:pt idx="357">
                  <c:v>9.1270000000000004E-2</c:v>
                </c:pt>
                <c:pt idx="358">
                  <c:v>9.0971999999999997E-2</c:v>
                </c:pt>
                <c:pt idx="359">
                  <c:v>9.0669E-2</c:v>
                </c:pt>
                <c:pt idx="360">
                  <c:v>9.0361999999999998E-2</c:v>
                </c:pt>
                <c:pt idx="361">
                  <c:v>9.0051000000000006E-2</c:v>
                </c:pt>
                <c:pt idx="362">
                  <c:v>8.9734999999999995E-2</c:v>
                </c:pt>
                <c:pt idx="363">
                  <c:v>8.9413999999999993E-2</c:v>
                </c:pt>
                <c:pt idx="364">
                  <c:v>8.9090000000000003E-2</c:v>
                </c:pt>
                <c:pt idx="365">
                  <c:v>8.8761000000000007E-2</c:v>
                </c:pt>
                <c:pt idx="366">
                  <c:v>8.8428000000000007E-2</c:v>
                </c:pt>
                <c:pt idx="367">
                  <c:v>8.8090000000000002E-2</c:v>
                </c:pt>
                <c:pt idx="368">
                  <c:v>8.7748999999999994E-2</c:v>
                </c:pt>
                <c:pt idx="369">
                  <c:v>8.7402999999999995E-2</c:v>
                </c:pt>
                <c:pt idx="370">
                  <c:v>8.7053000000000005E-2</c:v>
                </c:pt>
                <c:pt idx="371">
                  <c:v>8.6698999999999998E-2</c:v>
                </c:pt>
                <c:pt idx="372">
                  <c:v>8.6342000000000002E-2</c:v>
                </c:pt>
                <c:pt idx="373">
                  <c:v>8.5980000000000001E-2</c:v>
                </c:pt>
                <c:pt idx="374">
                  <c:v>8.5613999999999996E-2</c:v>
                </c:pt>
                <c:pt idx="375">
                  <c:v>8.5348999999999994E-2</c:v>
                </c:pt>
                <c:pt idx="376">
                  <c:v>8.4978999999999999E-2</c:v>
                </c:pt>
                <c:pt idx="377">
                  <c:v>8.4612000000000007E-2</c:v>
                </c:pt>
                <c:pt idx="378">
                  <c:v>8.4245E-2</c:v>
                </c:pt>
                <c:pt idx="379">
                  <c:v>8.3880999999999997E-2</c:v>
                </c:pt>
                <c:pt idx="380">
                  <c:v>8.3517999999999995E-2</c:v>
                </c:pt>
                <c:pt idx="381">
                  <c:v>8.3155999999999994E-2</c:v>
                </c:pt>
                <c:pt idx="382">
                  <c:v>8.2796999999999996E-2</c:v>
                </c:pt>
                <c:pt idx="383">
                  <c:v>8.2437999999999997E-2</c:v>
                </c:pt>
                <c:pt idx="384">
                  <c:v>8.2082000000000002E-2</c:v>
                </c:pt>
                <c:pt idx="385">
                  <c:v>8.1725999999999993E-2</c:v>
                </c:pt>
                <c:pt idx="386">
                  <c:v>8.1373000000000001E-2</c:v>
                </c:pt>
                <c:pt idx="387">
                  <c:v>8.1020999999999996E-2</c:v>
                </c:pt>
                <c:pt idx="388">
                  <c:v>8.0670000000000006E-2</c:v>
                </c:pt>
                <c:pt idx="389">
                  <c:v>8.0321000000000004E-2</c:v>
                </c:pt>
                <c:pt idx="390">
                  <c:v>7.9973000000000002E-2</c:v>
                </c:pt>
                <c:pt idx="391">
                  <c:v>7.9627000000000003E-2</c:v>
                </c:pt>
                <c:pt idx="392">
                  <c:v>7.9283000000000006E-2</c:v>
                </c:pt>
                <c:pt idx="393">
                  <c:v>7.8939999999999996E-2</c:v>
                </c:pt>
                <c:pt idx="394">
                  <c:v>7.8598000000000001E-2</c:v>
                </c:pt>
                <c:pt idx="395">
                  <c:v>7.8257999999999994E-2</c:v>
                </c:pt>
                <c:pt idx="396">
                  <c:v>7.7919000000000002E-2</c:v>
                </c:pt>
                <c:pt idx="397">
                  <c:v>7.7581999999999998E-2</c:v>
                </c:pt>
                <c:pt idx="398">
                  <c:v>7.7245999999999995E-2</c:v>
                </c:pt>
                <c:pt idx="399">
                  <c:v>7.6911999999999994E-2</c:v>
                </c:pt>
                <c:pt idx="400">
                  <c:v>7.6578999999999994E-2</c:v>
                </c:pt>
                <c:pt idx="401">
                  <c:v>7.6247999999999996E-2</c:v>
                </c:pt>
                <c:pt idx="402">
                  <c:v>7.5917999999999999E-2</c:v>
                </c:pt>
                <c:pt idx="403">
                  <c:v>7.5589000000000003E-2</c:v>
                </c:pt>
                <c:pt idx="404">
                  <c:v>7.5261999999999996E-2</c:v>
                </c:pt>
                <c:pt idx="405">
                  <c:v>7.4936000000000003E-2</c:v>
                </c:pt>
                <c:pt idx="406">
                  <c:v>7.4611999999999998E-2</c:v>
                </c:pt>
                <c:pt idx="407">
                  <c:v>7.4288999999999994E-2</c:v>
                </c:pt>
                <c:pt idx="408">
                  <c:v>7.3968000000000006E-2</c:v>
                </c:pt>
                <c:pt idx="409">
                  <c:v>7.3648000000000005E-2</c:v>
                </c:pt>
                <c:pt idx="410">
                  <c:v>7.3329000000000005E-2</c:v>
                </c:pt>
                <c:pt idx="411">
                  <c:v>7.3011999999999994E-2</c:v>
                </c:pt>
                <c:pt idx="412">
                  <c:v>7.2695999999999997E-2</c:v>
                </c:pt>
                <c:pt idx="413">
                  <c:v>7.2381000000000001E-2</c:v>
                </c:pt>
                <c:pt idx="414">
                  <c:v>7.2067999999999993E-2</c:v>
                </c:pt>
                <c:pt idx="415">
                  <c:v>7.1756E-2</c:v>
                </c:pt>
                <c:pt idx="416">
                  <c:v>7.1445999999999996E-2</c:v>
                </c:pt>
                <c:pt idx="417">
                  <c:v>7.1136000000000005E-2</c:v>
                </c:pt>
                <c:pt idx="418">
                  <c:v>7.0829000000000003E-2</c:v>
                </c:pt>
                <c:pt idx="419">
                  <c:v>7.0522000000000001E-2</c:v>
                </c:pt>
                <c:pt idx="420">
                  <c:v>7.0217000000000002E-2</c:v>
                </c:pt>
                <c:pt idx="421">
                  <c:v>6.9913000000000003E-2</c:v>
                </c:pt>
                <c:pt idx="422">
                  <c:v>6.9610000000000005E-2</c:v>
                </c:pt>
                <c:pt idx="423">
                  <c:v>6.9308999999999996E-2</c:v>
                </c:pt>
                <c:pt idx="424">
                  <c:v>6.9009000000000001E-2</c:v>
                </c:pt>
                <c:pt idx="425">
                  <c:v>6.8710999999999994E-2</c:v>
                </c:pt>
                <c:pt idx="426">
                  <c:v>6.8413000000000002E-2</c:v>
                </c:pt>
                <c:pt idx="427">
                  <c:v>6.8116999999999997E-2</c:v>
                </c:pt>
                <c:pt idx="428">
                  <c:v>6.7822999999999994E-2</c:v>
                </c:pt>
                <c:pt idx="429">
                  <c:v>6.7529000000000006E-2</c:v>
                </c:pt>
                <c:pt idx="430">
                  <c:v>6.7237000000000005E-2</c:v>
                </c:pt>
                <c:pt idx="431">
                  <c:v>6.6946000000000006E-2</c:v>
                </c:pt>
                <c:pt idx="432">
                  <c:v>6.6656000000000007E-2</c:v>
                </c:pt>
                <c:pt idx="433">
                  <c:v>6.6367999999999996E-2</c:v>
                </c:pt>
                <c:pt idx="434">
                  <c:v>6.608E-2</c:v>
                </c:pt>
                <c:pt idx="435">
                  <c:v>6.5795000000000006E-2</c:v>
                </c:pt>
                <c:pt idx="436">
                  <c:v>6.5509999999999999E-2</c:v>
                </c:pt>
                <c:pt idx="437">
                  <c:v>6.5226000000000006E-2</c:v>
                </c:pt>
                <c:pt idx="438">
                  <c:v>6.4944000000000002E-2</c:v>
                </c:pt>
                <c:pt idx="439">
                  <c:v>6.4662999999999998E-2</c:v>
                </c:pt>
                <c:pt idx="440">
                  <c:v>6.4382999999999996E-2</c:v>
                </c:pt>
                <c:pt idx="441">
                  <c:v>6.4104999999999995E-2</c:v>
                </c:pt>
                <c:pt idx="442">
                  <c:v>6.3826999999999995E-2</c:v>
                </c:pt>
                <c:pt idx="443">
                  <c:v>6.3550999999999996E-2</c:v>
                </c:pt>
                <c:pt idx="444">
                  <c:v>6.3275999999999999E-2</c:v>
                </c:pt>
                <c:pt idx="445">
                  <c:v>6.3002000000000002E-2</c:v>
                </c:pt>
                <c:pt idx="446">
                  <c:v>6.2728999999999993E-2</c:v>
                </c:pt>
                <c:pt idx="447">
                  <c:v>6.2458E-2</c:v>
                </c:pt>
                <c:pt idx="448">
                  <c:v>6.2188E-2</c:v>
                </c:pt>
                <c:pt idx="449">
                  <c:v>6.1919000000000002E-2</c:v>
                </c:pt>
                <c:pt idx="450">
                  <c:v>6.1650999999999997E-2</c:v>
                </c:pt>
                <c:pt idx="451">
                  <c:v>6.1384000000000001E-2</c:v>
                </c:pt>
                <c:pt idx="452">
                  <c:v>6.1117999999999999E-2</c:v>
                </c:pt>
                <c:pt idx="453">
                  <c:v>6.0853999999999998E-2</c:v>
                </c:pt>
                <c:pt idx="454">
                  <c:v>6.0589999999999998E-2</c:v>
                </c:pt>
                <c:pt idx="455">
                  <c:v>6.0328E-2</c:v>
                </c:pt>
                <c:pt idx="456">
                  <c:v>6.0067000000000002E-2</c:v>
                </c:pt>
                <c:pt idx="457">
                  <c:v>5.9806999999999999E-2</c:v>
                </c:pt>
                <c:pt idx="458">
                  <c:v>5.9547999999999997E-2</c:v>
                </c:pt>
                <c:pt idx="459">
                  <c:v>5.9291000000000003E-2</c:v>
                </c:pt>
                <c:pt idx="460">
                  <c:v>5.9034000000000003E-2</c:v>
                </c:pt>
                <c:pt idx="461">
                  <c:v>5.8778999999999998E-2</c:v>
                </c:pt>
                <c:pt idx="462">
                  <c:v>5.8524E-2</c:v>
                </c:pt>
                <c:pt idx="463">
                  <c:v>5.8271000000000003E-2</c:v>
                </c:pt>
                <c:pt idx="464">
                  <c:v>5.8019000000000001E-2</c:v>
                </c:pt>
                <c:pt idx="465">
                  <c:v>5.7768E-2</c:v>
                </c:pt>
                <c:pt idx="466">
                  <c:v>5.7518E-2</c:v>
                </c:pt>
                <c:pt idx="467">
                  <c:v>5.7269E-2</c:v>
                </c:pt>
                <c:pt idx="468">
                  <c:v>5.7021000000000002E-2</c:v>
                </c:pt>
                <c:pt idx="469">
                  <c:v>5.6773999999999998E-2</c:v>
                </c:pt>
                <c:pt idx="470">
                  <c:v>5.6529000000000003E-2</c:v>
                </c:pt>
                <c:pt idx="471">
                  <c:v>5.6284000000000001E-2</c:v>
                </c:pt>
                <c:pt idx="472">
                  <c:v>5.6041000000000001E-2</c:v>
                </c:pt>
                <c:pt idx="473">
                  <c:v>5.5798E-2</c:v>
                </c:pt>
                <c:pt idx="474">
                  <c:v>5.5557000000000002E-2</c:v>
                </c:pt>
                <c:pt idx="475">
                  <c:v>5.5315999999999997E-2</c:v>
                </c:pt>
                <c:pt idx="476">
                  <c:v>5.5077000000000001E-2</c:v>
                </c:pt>
                <c:pt idx="477">
                  <c:v>5.4837999999999998E-2</c:v>
                </c:pt>
                <c:pt idx="478">
                  <c:v>5.4600999999999997E-2</c:v>
                </c:pt>
                <c:pt idx="479">
                  <c:v>5.4364999999999997E-2</c:v>
                </c:pt>
                <c:pt idx="480">
                  <c:v>5.4129999999999998E-2</c:v>
                </c:pt>
                <c:pt idx="481">
                  <c:v>5.3894999999999998E-2</c:v>
                </c:pt>
                <c:pt idx="482">
                  <c:v>5.3662000000000001E-2</c:v>
                </c:pt>
                <c:pt idx="483">
                  <c:v>5.3429999999999998E-2</c:v>
                </c:pt>
                <c:pt idx="484">
                  <c:v>5.3199000000000003E-2</c:v>
                </c:pt>
                <c:pt idx="485">
                  <c:v>5.2968000000000001E-2</c:v>
                </c:pt>
                <c:pt idx="486">
                  <c:v>5.2739000000000001E-2</c:v>
                </c:pt>
                <c:pt idx="487">
                  <c:v>5.2511000000000002E-2</c:v>
                </c:pt>
                <c:pt idx="488">
                  <c:v>5.2283999999999997E-2</c:v>
                </c:pt>
                <c:pt idx="489">
                  <c:v>5.2058E-2</c:v>
                </c:pt>
                <c:pt idx="490">
                  <c:v>5.1832000000000003E-2</c:v>
                </c:pt>
                <c:pt idx="491">
                  <c:v>5.1608000000000001E-2</c:v>
                </c:pt>
                <c:pt idx="492">
                  <c:v>5.1385E-2</c:v>
                </c:pt>
                <c:pt idx="493">
                  <c:v>5.1161999999999999E-2</c:v>
                </c:pt>
                <c:pt idx="494">
                  <c:v>5.0941E-2</c:v>
                </c:pt>
                <c:pt idx="495">
                  <c:v>5.0720000000000001E-2</c:v>
                </c:pt>
                <c:pt idx="496">
                  <c:v>5.0500999999999997E-2</c:v>
                </c:pt>
                <c:pt idx="497">
                  <c:v>5.0282E-2</c:v>
                </c:pt>
                <c:pt idx="498">
                  <c:v>5.0064999999999998E-2</c:v>
                </c:pt>
                <c:pt idx="499">
                  <c:v>4.9848000000000003E-2</c:v>
                </c:pt>
                <c:pt idx="500">
                  <c:v>4.9632000000000003E-2</c:v>
                </c:pt>
                <c:pt idx="501">
                  <c:v>4.9417999999999997E-2</c:v>
                </c:pt>
                <c:pt idx="502">
                  <c:v>4.9203999999999998E-2</c:v>
                </c:pt>
                <c:pt idx="503">
                  <c:v>4.8991E-2</c:v>
                </c:pt>
                <c:pt idx="504">
                  <c:v>4.8779000000000003E-2</c:v>
                </c:pt>
                <c:pt idx="505">
                  <c:v>4.8568E-2</c:v>
                </c:pt>
                <c:pt idx="506">
                  <c:v>4.8357999999999998E-2</c:v>
                </c:pt>
                <c:pt idx="507">
                  <c:v>4.8148000000000003E-2</c:v>
                </c:pt>
                <c:pt idx="508">
                  <c:v>4.7940000000000003E-2</c:v>
                </c:pt>
                <c:pt idx="509">
                  <c:v>4.7732999999999998E-2</c:v>
                </c:pt>
                <c:pt idx="510">
                  <c:v>4.7525999999999999E-2</c:v>
                </c:pt>
                <c:pt idx="511">
                  <c:v>4.7320000000000001E-2</c:v>
                </c:pt>
                <c:pt idx="512">
                  <c:v>4.7115999999999998E-2</c:v>
                </c:pt>
                <c:pt idx="513">
                  <c:v>4.6912000000000002E-2</c:v>
                </c:pt>
                <c:pt idx="514">
                  <c:v>4.6709000000000001E-2</c:v>
                </c:pt>
                <c:pt idx="515">
                  <c:v>4.6507E-2</c:v>
                </c:pt>
                <c:pt idx="516">
                  <c:v>4.6304999999999999E-2</c:v>
                </c:pt>
                <c:pt idx="517">
                  <c:v>4.6105E-2</c:v>
                </c:pt>
                <c:pt idx="518">
                  <c:v>4.5905000000000001E-2</c:v>
                </c:pt>
                <c:pt idx="519">
                  <c:v>4.5706999999999998E-2</c:v>
                </c:pt>
                <c:pt idx="520">
                  <c:v>4.5509000000000001E-2</c:v>
                </c:pt>
                <c:pt idx="521">
                  <c:v>4.5311999999999998E-2</c:v>
                </c:pt>
                <c:pt idx="522">
                  <c:v>4.5116000000000003E-2</c:v>
                </c:pt>
                <c:pt idx="523">
                  <c:v>4.4921000000000003E-2</c:v>
                </c:pt>
                <c:pt idx="524">
                  <c:v>4.4726000000000002E-2</c:v>
                </c:pt>
                <c:pt idx="525">
                  <c:v>4.4533000000000003E-2</c:v>
                </c:pt>
                <c:pt idx="526">
                  <c:v>4.4339999999999997E-2</c:v>
                </c:pt>
                <c:pt idx="527">
                  <c:v>4.4148E-2</c:v>
                </c:pt>
                <c:pt idx="528">
                  <c:v>4.3957000000000003E-2</c:v>
                </c:pt>
                <c:pt idx="529">
                  <c:v>4.3767E-2</c:v>
                </c:pt>
                <c:pt idx="530">
                  <c:v>4.3576999999999998E-2</c:v>
                </c:pt>
                <c:pt idx="531">
                  <c:v>4.3388999999999997E-2</c:v>
                </c:pt>
                <c:pt idx="532">
                  <c:v>4.3201000000000003E-2</c:v>
                </c:pt>
                <c:pt idx="533">
                  <c:v>4.3013999999999997E-2</c:v>
                </c:pt>
                <c:pt idx="534">
                  <c:v>4.2827999999999998E-2</c:v>
                </c:pt>
                <c:pt idx="535">
                  <c:v>4.2643E-2</c:v>
                </c:pt>
                <c:pt idx="536">
                  <c:v>4.2458000000000003E-2</c:v>
                </c:pt>
                <c:pt idx="537">
                  <c:v>4.2273999999999999E-2</c:v>
                </c:pt>
                <c:pt idx="538">
                  <c:v>4.2091999999999997E-2</c:v>
                </c:pt>
                <c:pt idx="539">
                  <c:v>4.1909000000000002E-2</c:v>
                </c:pt>
                <c:pt idx="540">
                  <c:v>4.1728000000000001E-2</c:v>
                </c:pt>
                <c:pt idx="541">
                  <c:v>4.1547000000000001E-2</c:v>
                </c:pt>
                <c:pt idx="542">
                  <c:v>4.1368000000000002E-2</c:v>
                </c:pt>
                <c:pt idx="543">
                  <c:v>4.1189000000000003E-2</c:v>
                </c:pt>
                <c:pt idx="544">
                  <c:v>4.1009999999999998E-2</c:v>
                </c:pt>
                <c:pt idx="545">
                  <c:v>4.0833000000000001E-2</c:v>
                </c:pt>
                <c:pt idx="546">
                  <c:v>4.0655999999999998E-2</c:v>
                </c:pt>
                <c:pt idx="547">
                  <c:v>4.0480000000000002E-2</c:v>
                </c:pt>
                <c:pt idx="548">
                  <c:v>4.0305000000000001E-2</c:v>
                </c:pt>
                <c:pt idx="549">
                  <c:v>4.0131E-2</c:v>
                </c:pt>
                <c:pt idx="550">
                  <c:v>3.9956999999999999E-2</c:v>
                </c:pt>
                <c:pt idx="551">
                  <c:v>3.9784E-2</c:v>
                </c:pt>
                <c:pt idx="552">
                  <c:v>3.9612000000000001E-2</c:v>
                </c:pt>
                <c:pt idx="553">
                  <c:v>3.9440999999999997E-2</c:v>
                </c:pt>
                <c:pt idx="554">
                  <c:v>3.9269999999999999E-2</c:v>
                </c:pt>
                <c:pt idx="555">
                  <c:v>3.9100000000000003E-2</c:v>
                </c:pt>
                <c:pt idx="556">
                  <c:v>3.8931E-2</c:v>
                </c:pt>
                <c:pt idx="557">
                  <c:v>3.8761999999999998E-2</c:v>
                </c:pt>
                <c:pt idx="558">
                  <c:v>3.8594999999999997E-2</c:v>
                </c:pt>
                <c:pt idx="559">
                  <c:v>3.8427000000000003E-2</c:v>
                </c:pt>
                <c:pt idx="560">
                  <c:v>3.8261000000000003E-2</c:v>
                </c:pt>
                <c:pt idx="561">
                  <c:v>3.8095999999999998E-2</c:v>
                </c:pt>
                <c:pt idx="562">
                  <c:v>3.7930999999999999E-2</c:v>
                </c:pt>
                <c:pt idx="563">
                  <c:v>3.7767000000000002E-2</c:v>
                </c:pt>
                <c:pt idx="564">
                  <c:v>3.7602999999999998E-2</c:v>
                </c:pt>
                <c:pt idx="565">
                  <c:v>3.7440000000000001E-2</c:v>
                </c:pt>
                <c:pt idx="566">
                  <c:v>3.7277999999999999E-2</c:v>
                </c:pt>
                <c:pt idx="567">
                  <c:v>3.7116999999999997E-2</c:v>
                </c:pt>
                <c:pt idx="568">
                  <c:v>3.6956999999999997E-2</c:v>
                </c:pt>
                <c:pt idx="569">
                  <c:v>3.6797000000000003E-2</c:v>
                </c:pt>
                <c:pt idx="570">
                  <c:v>3.6637000000000003E-2</c:v>
                </c:pt>
                <c:pt idx="571">
                  <c:v>3.6478999999999998E-2</c:v>
                </c:pt>
                <c:pt idx="572">
                  <c:v>3.6320999999999999E-2</c:v>
                </c:pt>
                <c:pt idx="573">
                  <c:v>3.6164000000000002E-2</c:v>
                </c:pt>
                <c:pt idx="574">
                  <c:v>3.6006999999999997E-2</c:v>
                </c:pt>
                <c:pt idx="575">
                  <c:v>3.5851000000000001E-2</c:v>
                </c:pt>
                <c:pt idx="576">
                  <c:v>3.5695999999999999E-2</c:v>
                </c:pt>
                <c:pt idx="577">
                  <c:v>3.5541999999999997E-2</c:v>
                </c:pt>
                <c:pt idx="578">
                  <c:v>3.5388000000000003E-2</c:v>
                </c:pt>
                <c:pt idx="579">
                  <c:v>3.5235000000000002E-2</c:v>
                </c:pt>
                <c:pt idx="580">
                  <c:v>3.5082000000000002E-2</c:v>
                </c:pt>
                <c:pt idx="581">
                  <c:v>3.4930999999999997E-2</c:v>
                </c:pt>
                <c:pt idx="582">
                  <c:v>3.4778999999999997E-2</c:v>
                </c:pt>
                <c:pt idx="583">
                  <c:v>3.4629E-2</c:v>
                </c:pt>
                <c:pt idx="584">
                  <c:v>3.4479000000000003E-2</c:v>
                </c:pt>
                <c:pt idx="585">
                  <c:v>3.4329999999999999E-2</c:v>
                </c:pt>
                <c:pt idx="586">
                  <c:v>3.4181000000000003E-2</c:v>
                </c:pt>
                <c:pt idx="587">
                  <c:v>3.4033000000000001E-2</c:v>
                </c:pt>
                <c:pt idx="588">
                  <c:v>3.3885999999999999E-2</c:v>
                </c:pt>
                <c:pt idx="589">
                  <c:v>3.3739999999999999E-2</c:v>
                </c:pt>
                <c:pt idx="590">
                  <c:v>3.3592999999999998E-2</c:v>
                </c:pt>
                <c:pt idx="591">
                  <c:v>3.3447999999999999E-2</c:v>
                </c:pt>
                <c:pt idx="592">
                  <c:v>3.3302999999999999E-2</c:v>
                </c:pt>
                <c:pt idx="593">
                  <c:v>3.3159000000000001E-2</c:v>
                </c:pt>
                <c:pt idx="594">
                  <c:v>3.3015999999999997E-2</c:v>
                </c:pt>
                <c:pt idx="595">
                  <c:v>3.2872999999999999E-2</c:v>
                </c:pt>
                <c:pt idx="596">
                  <c:v>3.2731000000000003E-2</c:v>
                </c:pt>
                <c:pt idx="597">
                  <c:v>3.2589E-2</c:v>
                </c:pt>
                <c:pt idx="598">
                  <c:v>3.2447999999999998E-2</c:v>
                </c:pt>
                <c:pt idx="599">
                  <c:v>3.2308000000000003E-2</c:v>
                </c:pt>
                <c:pt idx="600">
                  <c:v>3.2168000000000002E-2</c:v>
                </c:pt>
                <c:pt idx="601">
                  <c:v>3.2029000000000002E-2</c:v>
                </c:pt>
                <c:pt idx="602">
                  <c:v>3.1890000000000002E-2</c:v>
                </c:pt>
                <c:pt idx="603">
                  <c:v>3.1752000000000002E-2</c:v>
                </c:pt>
                <c:pt idx="604">
                  <c:v>3.1614999999999997E-2</c:v>
                </c:pt>
                <c:pt idx="605">
                  <c:v>3.1477999999999999E-2</c:v>
                </c:pt>
                <c:pt idx="606">
                  <c:v>3.1342000000000002E-2</c:v>
                </c:pt>
                <c:pt idx="607">
                  <c:v>3.1206000000000001E-2</c:v>
                </c:pt>
                <c:pt idx="608">
                  <c:v>3.1071000000000001E-2</c:v>
                </c:pt>
                <c:pt idx="609">
                  <c:v>3.0936000000000002E-2</c:v>
                </c:pt>
                <c:pt idx="610">
                  <c:v>3.0803000000000001E-2</c:v>
                </c:pt>
                <c:pt idx="611">
                  <c:v>3.0668999999999998E-2</c:v>
                </c:pt>
                <c:pt idx="612">
                  <c:v>3.0537000000000002E-2</c:v>
                </c:pt>
                <c:pt idx="613">
                  <c:v>3.0404E-2</c:v>
                </c:pt>
                <c:pt idx="614">
                  <c:v>3.0273000000000001E-2</c:v>
                </c:pt>
                <c:pt idx="615">
                  <c:v>3.0141999999999999E-2</c:v>
                </c:pt>
                <c:pt idx="616">
                  <c:v>3.0010999999999999E-2</c:v>
                </c:pt>
                <c:pt idx="617">
                  <c:v>2.9881000000000001E-2</c:v>
                </c:pt>
                <c:pt idx="618">
                  <c:v>2.9752000000000001E-2</c:v>
                </c:pt>
                <c:pt idx="619">
                  <c:v>2.9623E-2</c:v>
                </c:pt>
                <c:pt idx="620">
                  <c:v>2.9495E-2</c:v>
                </c:pt>
                <c:pt idx="621">
                  <c:v>2.9367999999999998E-2</c:v>
                </c:pt>
                <c:pt idx="622">
                  <c:v>2.9241E-2</c:v>
                </c:pt>
                <c:pt idx="623">
                  <c:v>2.9114000000000001E-2</c:v>
                </c:pt>
                <c:pt idx="624">
                  <c:v>2.8988E-2</c:v>
                </c:pt>
                <c:pt idx="625">
                  <c:v>2.8863E-2</c:v>
                </c:pt>
                <c:pt idx="626">
                  <c:v>2.8738E-2</c:v>
                </c:pt>
                <c:pt idx="627">
                  <c:v>2.8613E-2</c:v>
                </c:pt>
                <c:pt idx="628">
                  <c:v>2.8489E-2</c:v>
                </c:pt>
                <c:pt idx="629">
                  <c:v>2.8365999999999999E-2</c:v>
                </c:pt>
                <c:pt idx="630">
                  <c:v>2.8243000000000001E-2</c:v>
                </c:pt>
                <c:pt idx="631">
                  <c:v>2.8121E-2</c:v>
                </c:pt>
                <c:pt idx="632">
                  <c:v>2.8000000000000001E-2</c:v>
                </c:pt>
                <c:pt idx="633">
                  <c:v>2.7878E-2</c:v>
                </c:pt>
                <c:pt idx="634">
                  <c:v>2.7758000000000001E-2</c:v>
                </c:pt>
                <c:pt idx="635">
                  <c:v>2.7637999999999999E-2</c:v>
                </c:pt>
                <c:pt idx="636">
                  <c:v>2.7518000000000001E-2</c:v>
                </c:pt>
                <c:pt idx="637">
                  <c:v>2.7399E-2</c:v>
                </c:pt>
                <c:pt idx="638">
                  <c:v>2.7279999999999999E-2</c:v>
                </c:pt>
                <c:pt idx="639">
                  <c:v>2.7161999999999999E-2</c:v>
                </c:pt>
                <c:pt idx="640">
                  <c:v>2.7045E-2</c:v>
                </c:pt>
                <c:pt idx="641">
                  <c:v>2.6928000000000001E-2</c:v>
                </c:pt>
                <c:pt idx="642">
                  <c:v>2.6811000000000001E-2</c:v>
                </c:pt>
                <c:pt idx="643">
                  <c:v>2.6695E-2</c:v>
                </c:pt>
                <c:pt idx="644">
                  <c:v>2.6579999999999999E-2</c:v>
                </c:pt>
                <c:pt idx="645">
                  <c:v>2.6464999999999999E-2</c:v>
                </c:pt>
                <c:pt idx="646">
                  <c:v>2.6349999999999998E-2</c:v>
                </c:pt>
                <c:pt idx="647">
                  <c:v>2.6235999999999999E-2</c:v>
                </c:pt>
                <c:pt idx="648">
                  <c:v>2.6123E-2</c:v>
                </c:pt>
                <c:pt idx="649">
                  <c:v>2.6009000000000001E-2</c:v>
                </c:pt>
                <c:pt idx="650">
                  <c:v>2.5897E-2</c:v>
                </c:pt>
                <c:pt idx="651">
                  <c:v>2.5784999999999999E-2</c:v>
                </c:pt>
                <c:pt idx="652">
                  <c:v>2.5673000000000001E-2</c:v>
                </c:pt>
                <c:pt idx="653">
                  <c:v>2.5562000000000001E-2</c:v>
                </c:pt>
                <c:pt idx="654">
                  <c:v>2.5451999999999999E-2</c:v>
                </c:pt>
                <c:pt idx="655">
                  <c:v>2.5340999999999999E-2</c:v>
                </c:pt>
                <c:pt idx="656">
                  <c:v>2.5232000000000001E-2</c:v>
                </c:pt>
                <c:pt idx="657">
                  <c:v>2.5122999999999999E-2</c:v>
                </c:pt>
                <c:pt idx="658">
                  <c:v>2.5014000000000002E-2</c:v>
                </c:pt>
                <c:pt idx="659">
                  <c:v>2.4906000000000001E-2</c:v>
                </c:pt>
                <c:pt idx="660">
                  <c:v>2.4798000000000001E-2</c:v>
                </c:pt>
                <c:pt idx="661">
                  <c:v>2.4691000000000001E-2</c:v>
                </c:pt>
                <c:pt idx="662">
                  <c:v>2.4584000000000002E-2</c:v>
                </c:pt>
                <c:pt idx="663">
                  <c:v>2.4476999999999999E-2</c:v>
                </c:pt>
                <c:pt idx="664">
                  <c:v>2.4371E-2</c:v>
                </c:pt>
                <c:pt idx="665">
                  <c:v>2.4265999999999999E-2</c:v>
                </c:pt>
                <c:pt idx="666">
                  <c:v>2.4160999999999998E-2</c:v>
                </c:pt>
                <c:pt idx="667">
                  <c:v>2.4056000000000001E-2</c:v>
                </c:pt>
                <c:pt idx="668">
                  <c:v>2.3952000000000001E-2</c:v>
                </c:pt>
                <c:pt idx="669">
                  <c:v>2.3848999999999999E-2</c:v>
                </c:pt>
                <c:pt idx="670">
                  <c:v>2.3744999999999999E-2</c:v>
                </c:pt>
                <c:pt idx="671">
                  <c:v>2.3643000000000001E-2</c:v>
                </c:pt>
                <c:pt idx="672">
                  <c:v>2.3539999999999998E-2</c:v>
                </c:pt>
                <c:pt idx="673">
                  <c:v>2.3438000000000001E-2</c:v>
                </c:pt>
                <c:pt idx="674">
                  <c:v>2.3337E-2</c:v>
                </c:pt>
                <c:pt idx="675">
                  <c:v>2.3236E-2</c:v>
                </c:pt>
                <c:pt idx="676">
                  <c:v>2.3134999999999999E-2</c:v>
                </c:pt>
                <c:pt idx="677">
                  <c:v>2.3035E-2</c:v>
                </c:pt>
                <c:pt idx="678">
                  <c:v>2.2936000000000002E-2</c:v>
                </c:pt>
                <c:pt idx="679">
                  <c:v>2.2835999999999999E-2</c:v>
                </c:pt>
                <c:pt idx="680">
                  <c:v>2.2738000000000001E-2</c:v>
                </c:pt>
                <c:pt idx="681">
                  <c:v>2.2638999999999999E-2</c:v>
                </c:pt>
                <c:pt idx="682">
                  <c:v>2.2540999999999999E-2</c:v>
                </c:pt>
                <c:pt idx="683">
                  <c:v>2.2443999999999999E-2</c:v>
                </c:pt>
                <c:pt idx="684">
                  <c:v>2.2346999999999999E-2</c:v>
                </c:pt>
                <c:pt idx="685">
                  <c:v>2.2249999999999999E-2</c:v>
                </c:pt>
                <c:pt idx="686">
                  <c:v>2.2154E-2</c:v>
                </c:pt>
                <c:pt idx="687">
                  <c:v>2.2058000000000001E-2</c:v>
                </c:pt>
                <c:pt idx="688">
                  <c:v>2.1961999999999999E-2</c:v>
                </c:pt>
                <c:pt idx="689">
                  <c:v>2.1867000000000001E-2</c:v>
                </c:pt>
                <c:pt idx="690">
                  <c:v>2.1773000000000001E-2</c:v>
                </c:pt>
                <c:pt idx="691">
                  <c:v>2.1677999999999999E-2</c:v>
                </c:pt>
                <c:pt idx="692">
                  <c:v>2.1585E-2</c:v>
                </c:pt>
                <c:pt idx="693">
                  <c:v>2.1491E-2</c:v>
                </c:pt>
                <c:pt idx="694">
                  <c:v>2.1398E-2</c:v>
                </c:pt>
                <c:pt idx="695">
                  <c:v>2.1305999999999999E-2</c:v>
                </c:pt>
                <c:pt idx="696">
                  <c:v>2.1212999999999999E-2</c:v>
                </c:pt>
                <c:pt idx="697">
                  <c:v>2.1121999999999998E-2</c:v>
                </c:pt>
                <c:pt idx="698">
                  <c:v>2.103E-2</c:v>
                </c:pt>
                <c:pt idx="699">
                  <c:v>2.0938999999999999E-2</c:v>
                </c:pt>
                <c:pt idx="700">
                  <c:v>2.0848999999999999E-2</c:v>
                </c:pt>
                <c:pt idx="701">
                  <c:v>2.0757999999999999E-2</c:v>
                </c:pt>
                <c:pt idx="702">
                  <c:v>2.0669E-2</c:v>
                </c:pt>
                <c:pt idx="703">
                  <c:v>2.0579E-2</c:v>
                </c:pt>
                <c:pt idx="704">
                  <c:v>2.0490000000000001E-2</c:v>
                </c:pt>
                <c:pt idx="705">
                  <c:v>2.0400999999999999E-2</c:v>
                </c:pt>
                <c:pt idx="706">
                  <c:v>2.0313000000000001E-2</c:v>
                </c:pt>
                <c:pt idx="707">
                  <c:v>2.0225E-2</c:v>
                </c:pt>
                <c:pt idx="708">
                  <c:v>2.0138E-2</c:v>
                </c:pt>
                <c:pt idx="709">
                  <c:v>2.0049999999999998E-2</c:v>
                </c:pt>
                <c:pt idx="710">
                  <c:v>1.9963999999999999E-2</c:v>
                </c:pt>
                <c:pt idx="711">
                  <c:v>1.9876999999999999E-2</c:v>
                </c:pt>
                <c:pt idx="712">
                  <c:v>1.9791E-2</c:v>
                </c:pt>
                <c:pt idx="713">
                  <c:v>1.9706000000000001E-2</c:v>
                </c:pt>
                <c:pt idx="714">
                  <c:v>1.9619999999999999E-2</c:v>
                </c:pt>
                <c:pt idx="715">
                  <c:v>1.9535E-2</c:v>
                </c:pt>
                <c:pt idx="716">
                  <c:v>1.9451E-2</c:v>
                </c:pt>
                <c:pt idx="717">
                  <c:v>1.9366999999999999E-2</c:v>
                </c:pt>
                <c:pt idx="718">
                  <c:v>1.9283000000000002E-2</c:v>
                </c:pt>
                <c:pt idx="719">
                  <c:v>1.9199999999999998E-2</c:v>
                </c:pt>
                <c:pt idx="720">
                  <c:v>1.9116000000000001E-2</c:v>
                </c:pt>
                <c:pt idx="721">
                  <c:v>1.9033999999999999E-2</c:v>
                </c:pt>
                <c:pt idx="722">
                  <c:v>1.8950999999999999E-2</c:v>
                </c:pt>
                <c:pt idx="723">
                  <c:v>1.8869E-2</c:v>
                </c:pt>
                <c:pt idx="724">
                  <c:v>1.8787999999999999E-2</c:v>
                </c:pt>
                <c:pt idx="725">
                  <c:v>1.8706E-2</c:v>
                </c:pt>
                <c:pt idx="726">
                  <c:v>1.8624999999999999E-2</c:v>
                </c:pt>
                <c:pt idx="727">
                  <c:v>1.8544999999999999E-2</c:v>
                </c:pt>
                <c:pt idx="728">
                  <c:v>1.8464999999999999E-2</c:v>
                </c:pt>
                <c:pt idx="729">
                  <c:v>1.8384999999999999E-2</c:v>
                </c:pt>
                <c:pt idx="730">
                  <c:v>1.8304999999999998E-2</c:v>
                </c:pt>
                <c:pt idx="731">
                  <c:v>1.8225999999999999E-2</c:v>
                </c:pt>
                <c:pt idx="732">
                  <c:v>1.8147E-2</c:v>
                </c:pt>
                <c:pt idx="733">
                  <c:v>1.8069000000000002E-2</c:v>
                </c:pt>
                <c:pt idx="734">
                  <c:v>1.7989999999999999E-2</c:v>
                </c:pt>
                <c:pt idx="735">
                  <c:v>1.7912000000000001E-2</c:v>
                </c:pt>
                <c:pt idx="736">
                  <c:v>1.7835E-2</c:v>
                </c:pt>
                <c:pt idx="737">
                  <c:v>1.7757999999999999E-2</c:v>
                </c:pt>
                <c:pt idx="738">
                  <c:v>1.7680999999999999E-2</c:v>
                </c:pt>
                <c:pt idx="739">
                  <c:v>1.7604000000000002E-2</c:v>
                </c:pt>
                <c:pt idx="740">
                  <c:v>1.7527999999999998E-2</c:v>
                </c:pt>
                <c:pt idx="741">
                  <c:v>1.7451999999999999E-2</c:v>
                </c:pt>
                <c:pt idx="742">
                  <c:v>1.7377E-2</c:v>
                </c:pt>
                <c:pt idx="743">
                  <c:v>1.7302000000000001E-2</c:v>
                </c:pt>
                <c:pt idx="744">
                  <c:v>1.7226999999999999E-2</c:v>
                </c:pt>
                <c:pt idx="745">
                  <c:v>1.7152000000000001E-2</c:v>
                </c:pt>
                <c:pt idx="746">
                  <c:v>1.7077999999999999E-2</c:v>
                </c:pt>
                <c:pt idx="747">
                  <c:v>1.7003999999999998E-2</c:v>
                </c:pt>
                <c:pt idx="748">
                  <c:v>1.6931000000000002E-2</c:v>
                </c:pt>
                <c:pt idx="749">
                  <c:v>1.6857E-2</c:v>
                </c:pt>
                <c:pt idx="750">
                  <c:v>1.6784E-2</c:v>
                </c:pt>
                <c:pt idx="751">
                  <c:v>1.6712000000000001E-2</c:v>
                </c:pt>
                <c:pt idx="752">
                  <c:v>1.6639000000000001E-2</c:v>
                </c:pt>
                <c:pt idx="753">
                  <c:v>1.6566999999999998E-2</c:v>
                </c:pt>
                <c:pt idx="754">
                  <c:v>1.6496E-2</c:v>
                </c:pt>
                <c:pt idx="755">
                  <c:v>1.6424000000000001E-2</c:v>
                </c:pt>
                <c:pt idx="756">
                  <c:v>1.6352999999999999E-2</c:v>
                </c:pt>
                <c:pt idx="757">
                  <c:v>1.6282000000000001E-2</c:v>
                </c:pt>
                <c:pt idx="758">
                  <c:v>1.6212000000000001E-2</c:v>
                </c:pt>
                <c:pt idx="759">
                  <c:v>1.6142E-2</c:v>
                </c:pt>
                <c:pt idx="760">
                  <c:v>1.6071999999999999E-2</c:v>
                </c:pt>
                <c:pt idx="761">
                  <c:v>1.6001999999999999E-2</c:v>
                </c:pt>
                <c:pt idx="762">
                  <c:v>1.5932999999999999E-2</c:v>
                </c:pt>
                <c:pt idx="763">
                  <c:v>1.5864E-2</c:v>
                </c:pt>
                <c:pt idx="764">
                  <c:v>1.5796000000000001E-2</c:v>
                </c:pt>
                <c:pt idx="765">
                  <c:v>1.5727000000000001E-2</c:v>
                </c:pt>
                <c:pt idx="766">
                  <c:v>1.5658999999999999E-2</c:v>
                </c:pt>
                <c:pt idx="767">
                  <c:v>1.5591000000000001E-2</c:v>
                </c:pt>
                <c:pt idx="768">
                  <c:v>1.5524E-2</c:v>
                </c:pt>
                <c:pt idx="769">
                  <c:v>1.5457E-2</c:v>
                </c:pt>
                <c:pt idx="770">
                  <c:v>1.5389999999999999E-2</c:v>
                </c:pt>
                <c:pt idx="771">
                  <c:v>1.5323E-2</c:v>
                </c:pt>
                <c:pt idx="772">
                  <c:v>1.5257E-2</c:v>
                </c:pt>
                <c:pt idx="773">
                  <c:v>1.5191E-2</c:v>
                </c:pt>
                <c:pt idx="774">
                  <c:v>1.5125E-2</c:v>
                </c:pt>
                <c:pt idx="775">
                  <c:v>1.506E-2</c:v>
                </c:pt>
                <c:pt idx="776">
                  <c:v>1.4995E-2</c:v>
                </c:pt>
                <c:pt idx="777">
                  <c:v>1.4930000000000001E-2</c:v>
                </c:pt>
                <c:pt idx="778">
                  <c:v>1.4865E-2</c:v>
                </c:pt>
                <c:pt idx="779">
                  <c:v>1.4801E-2</c:v>
                </c:pt>
                <c:pt idx="780">
                  <c:v>1.4737E-2</c:v>
                </c:pt>
                <c:pt idx="781">
                  <c:v>1.4673E-2</c:v>
                </c:pt>
                <c:pt idx="782">
                  <c:v>1.4609E-2</c:v>
                </c:pt>
                <c:pt idx="783">
                  <c:v>1.4546E-2</c:v>
                </c:pt>
                <c:pt idx="784">
                  <c:v>1.4482999999999999E-2</c:v>
                </c:pt>
                <c:pt idx="785">
                  <c:v>1.4421E-2</c:v>
                </c:pt>
                <c:pt idx="786">
                  <c:v>1.4357999999999999E-2</c:v>
                </c:pt>
                <c:pt idx="787">
                  <c:v>1.4296E-2</c:v>
                </c:pt>
                <c:pt idx="788">
                  <c:v>1.4234E-2</c:v>
                </c:pt>
                <c:pt idx="789">
                  <c:v>1.4173E-2</c:v>
                </c:pt>
                <c:pt idx="790">
                  <c:v>1.4111E-2</c:v>
                </c:pt>
                <c:pt idx="791">
                  <c:v>1.405E-2</c:v>
                </c:pt>
                <c:pt idx="792">
                  <c:v>1.3989E-2</c:v>
                </c:pt>
                <c:pt idx="793">
                  <c:v>1.3929E-2</c:v>
                </c:pt>
                <c:pt idx="794">
                  <c:v>1.3868999999999999E-2</c:v>
                </c:pt>
                <c:pt idx="795">
                  <c:v>1.3809E-2</c:v>
                </c:pt>
                <c:pt idx="796">
                  <c:v>1.3749000000000001E-2</c:v>
                </c:pt>
                <c:pt idx="797">
                  <c:v>1.3689E-2</c:v>
                </c:pt>
                <c:pt idx="798">
                  <c:v>1.363E-2</c:v>
                </c:pt>
                <c:pt idx="799">
                  <c:v>1.3571E-2</c:v>
                </c:pt>
                <c:pt idx="800">
                  <c:v>1.3512E-2</c:v>
                </c:pt>
                <c:pt idx="801">
                  <c:v>1.3454000000000001E-2</c:v>
                </c:pt>
                <c:pt idx="802">
                  <c:v>1.3396E-2</c:v>
                </c:pt>
                <c:pt idx="803">
                  <c:v>1.3337999999999999E-2</c:v>
                </c:pt>
                <c:pt idx="804">
                  <c:v>1.328E-2</c:v>
                </c:pt>
                <c:pt idx="805">
                  <c:v>1.3223E-2</c:v>
                </c:pt>
                <c:pt idx="806">
                  <c:v>1.3165E-2</c:v>
                </c:pt>
                <c:pt idx="807">
                  <c:v>1.3108E-2</c:v>
                </c:pt>
                <c:pt idx="808">
                  <c:v>1.3051999999999999E-2</c:v>
                </c:pt>
                <c:pt idx="809">
                  <c:v>1.2995E-2</c:v>
                </c:pt>
                <c:pt idx="810">
                  <c:v>1.2939000000000001E-2</c:v>
                </c:pt>
                <c:pt idx="811">
                  <c:v>1.2883E-2</c:v>
                </c:pt>
                <c:pt idx="812">
                  <c:v>1.2827E-2</c:v>
                </c:pt>
                <c:pt idx="813">
                  <c:v>1.2772E-2</c:v>
                </c:pt>
                <c:pt idx="814">
                  <c:v>1.2716E-2</c:v>
                </c:pt>
                <c:pt idx="815">
                  <c:v>1.2661E-2</c:v>
                </c:pt>
                <c:pt idx="816">
                  <c:v>1.2607E-2</c:v>
                </c:pt>
                <c:pt idx="817">
                  <c:v>1.2552000000000001E-2</c:v>
                </c:pt>
                <c:pt idx="818">
                  <c:v>1.2498E-2</c:v>
                </c:pt>
                <c:pt idx="819">
                  <c:v>1.2444E-2</c:v>
                </c:pt>
                <c:pt idx="820">
                  <c:v>1.239E-2</c:v>
                </c:pt>
                <c:pt idx="821">
                  <c:v>1.2336E-2</c:v>
                </c:pt>
                <c:pt idx="822">
                  <c:v>1.2283000000000001E-2</c:v>
                </c:pt>
                <c:pt idx="823">
                  <c:v>1.223E-2</c:v>
                </c:pt>
                <c:pt idx="824">
                  <c:v>1.2177E-2</c:v>
                </c:pt>
                <c:pt idx="825">
                  <c:v>1.2123999999999999E-2</c:v>
                </c:pt>
                <c:pt idx="826">
                  <c:v>1.2071999999999999E-2</c:v>
                </c:pt>
                <c:pt idx="827">
                  <c:v>1.2019E-2</c:v>
                </c:pt>
                <c:pt idx="828">
                  <c:v>1.1967E-2</c:v>
                </c:pt>
                <c:pt idx="829">
                  <c:v>1.1915E-2</c:v>
                </c:pt>
                <c:pt idx="830">
                  <c:v>1.1864E-2</c:v>
                </c:pt>
                <c:pt idx="831">
                  <c:v>1.1813000000000001E-2</c:v>
                </c:pt>
                <c:pt idx="832">
                  <c:v>1.1761000000000001E-2</c:v>
                </c:pt>
                <c:pt idx="833">
                  <c:v>1.1710999999999999E-2</c:v>
                </c:pt>
                <c:pt idx="834">
                  <c:v>1.166E-2</c:v>
                </c:pt>
                <c:pt idx="835">
                  <c:v>1.1609E-2</c:v>
                </c:pt>
                <c:pt idx="836">
                  <c:v>1.1559E-2</c:v>
                </c:pt>
                <c:pt idx="837">
                  <c:v>1.1509E-2</c:v>
                </c:pt>
                <c:pt idx="838">
                  <c:v>1.1459E-2</c:v>
                </c:pt>
                <c:pt idx="839">
                  <c:v>1.141E-2</c:v>
                </c:pt>
                <c:pt idx="840">
                  <c:v>1.136E-2</c:v>
                </c:pt>
                <c:pt idx="841">
                  <c:v>1.1311E-2</c:v>
                </c:pt>
                <c:pt idx="842">
                  <c:v>1.1261999999999999E-2</c:v>
                </c:pt>
                <c:pt idx="843">
                  <c:v>1.1214E-2</c:v>
                </c:pt>
                <c:pt idx="844">
                  <c:v>1.1165E-2</c:v>
                </c:pt>
                <c:pt idx="845">
                  <c:v>1.1117E-2</c:v>
                </c:pt>
                <c:pt idx="846">
                  <c:v>1.1069000000000001E-2</c:v>
                </c:pt>
                <c:pt idx="847">
                  <c:v>1.1021E-2</c:v>
                </c:pt>
                <c:pt idx="848">
                  <c:v>1.0973E-2</c:v>
                </c:pt>
                <c:pt idx="849">
                  <c:v>1.0926E-2</c:v>
                </c:pt>
                <c:pt idx="850">
                  <c:v>1.0878000000000001E-2</c:v>
                </c:pt>
                <c:pt idx="851">
                  <c:v>1.0831E-2</c:v>
                </c:pt>
                <c:pt idx="852">
                  <c:v>1.0784E-2</c:v>
                </c:pt>
                <c:pt idx="853">
                  <c:v>1.0737999999999999E-2</c:v>
                </c:pt>
                <c:pt idx="854">
                  <c:v>1.0691000000000001E-2</c:v>
                </c:pt>
                <c:pt idx="855">
                  <c:v>1.0645E-2</c:v>
                </c:pt>
                <c:pt idx="856">
                  <c:v>1.0599000000000001E-2</c:v>
                </c:pt>
                <c:pt idx="857">
                  <c:v>1.0553E-2</c:v>
                </c:pt>
                <c:pt idx="858">
                  <c:v>1.0507000000000001E-2</c:v>
                </c:pt>
                <c:pt idx="859">
                  <c:v>1.0462000000000001E-2</c:v>
                </c:pt>
                <c:pt idx="860">
                  <c:v>1.0416999999999999E-2</c:v>
                </c:pt>
                <c:pt idx="861">
                  <c:v>1.0371E-2</c:v>
                </c:pt>
                <c:pt idx="862">
                  <c:v>1.0326999999999999E-2</c:v>
                </c:pt>
                <c:pt idx="863">
                  <c:v>1.0281999999999999E-2</c:v>
                </c:pt>
                <c:pt idx="864">
                  <c:v>1.0237E-2</c:v>
                </c:pt>
                <c:pt idx="865">
                  <c:v>1.0193000000000001E-2</c:v>
                </c:pt>
                <c:pt idx="866">
                  <c:v>1.0149E-2</c:v>
                </c:pt>
                <c:pt idx="867">
                  <c:v>1.0104999999999999E-2</c:v>
                </c:pt>
                <c:pt idx="868">
                  <c:v>1.0061E-2</c:v>
                </c:pt>
                <c:pt idx="869">
                  <c:v>1.0018000000000001E-2</c:v>
                </c:pt>
                <c:pt idx="870">
                  <c:v>9.9740000000000002E-3</c:v>
                </c:pt>
                <c:pt idx="871">
                  <c:v>9.9310000000000006E-3</c:v>
                </c:pt>
                <c:pt idx="872">
                  <c:v>9.8879999999999992E-3</c:v>
                </c:pt>
                <c:pt idx="873">
                  <c:v>9.8460000000000006E-3</c:v>
                </c:pt>
                <c:pt idx="874">
                  <c:v>9.8029999999999992E-3</c:v>
                </c:pt>
                <c:pt idx="875">
                  <c:v>9.7610000000000006E-3</c:v>
                </c:pt>
                <c:pt idx="876">
                  <c:v>9.7179999999999992E-3</c:v>
                </c:pt>
                <c:pt idx="877">
                  <c:v>9.6760000000000006E-3</c:v>
                </c:pt>
                <c:pt idx="878">
                  <c:v>9.6340000000000002E-3</c:v>
                </c:pt>
                <c:pt idx="879">
                  <c:v>9.5930000000000008E-3</c:v>
                </c:pt>
                <c:pt idx="880">
                  <c:v>9.5510000000000005E-3</c:v>
                </c:pt>
                <c:pt idx="881">
                  <c:v>9.5099999999999994E-3</c:v>
                </c:pt>
                <c:pt idx="882">
                  <c:v>9.469E-3</c:v>
                </c:pt>
                <c:pt idx="883">
                  <c:v>9.4280000000000006E-3</c:v>
                </c:pt>
                <c:pt idx="884">
                  <c:v>9.3869999999999995E-3</c:v>
                </c:pt>
                <c:pt idx="885">
                  <c:v>9.3460000000000001E-3</c:v>
                </c:pt>
                <c:pt idx="886">
                  <c:v>9.306E-3</c:v>
                </c:pt>
                <c:pt idx="887">
                  <c:v>9.2659999999999999E-3</c:v>
                </c:pt>
                <c:pt idx="888">
                  <c:v>9.2250000000000006E-3</c:v>
                </c:pt>
                <c:pt idx="889">
                  <c:v>9.1859999999999997E-3</c:v>
                </c:pt>
                <c:pt idx="890">
                  <c:v>9.1459999999999996E-3</c:v>
                </c:pt>
                <c:pt idx="891">
                  <c:v>9.1059999999999995E-3</c:v>
                </c:pt>
                <c:pt idx="892">
                  <c:v>9.0670000000000004E-3</c:v>
                </c:pt>
                <c:pt idx="893">
                  <c:v>9.0279999999999996E-3</c:v>
                </c:pt>
                <c:pt idx="894">
                  <c:v>8.9879999999999995E-3</c:v>
                </c:pt>
                <c:pt idx="895">
                  <c:v>8.9499999999999996E-3</c:v>
                </c:pt>
                <c:pt idx="896">
                  <c:v>8.9110000000000005E-3</c:v>
                </c:pt>
                <c:pt idx="897">
                  <c:v>8.8719999999999997E-3</c:v>
                </c:pt>
                <c:pt idx="898">
                  <c:v>8.8339999999999998E-3</c:v>
                </c:pt>
                <c:pt idx="899">
                  <c:v>8.796E-3</c:v>
                </c:pt>
                <c:pt idx="900">
                  <c:v>8.7580000000000002E-3</c:v>
                </c:pt>
                <c:pt idx="901">
                  <c:v>8.7200000000000003E-3</c:v>
                </c:pt>
                <c:pt idx="902">
                  <c:v>8.6820000000000005E-3</c:v>
                </c:pt>
                <c:pt idx="903">
                  <c:v>8.6440000000000006E-3</c:v>
                </c:pt>
                <c:pt idx="904">
                  <c:v>8.6070000000000001E-3</c:v>
                </c:pt>
                <c:pt idx="905">
                  <c:v>8.5699999999999995E-3</c:v>
                </c:pt>
                <c:pt idx="906">
                  <c:v>8.5330000000000007E-3</c:v>
                </c:pt>
                <c:pt idx="907">
                  <c:v>8.4960000000000001E-3</c:v>
                </c:pt>
                <c:pt idx="908">
                  <c:v>8.4589999999999995E-3</c:v>
                </c:pt>
                <c:pt idx="909">
                  <c:v>8.4220000000000007E-3</c:v>
                </c:pt>
                <c:pt idx="910">
                  <c:v>8.3859999999999994E-3</c:v>
                </c:pt>
                <c:pt idx="911">
                  <c:v>8.3499999999999998E-3</c:v>
                </c:pt>
                <c:pt idx="912">
                  <c:v>8.3140000000000002E-3</c:v>
                </c:pt>
                <c:pt idx="913">
                  <c:v>8.2780000000000006E-3</c:v>
                </c:pt>
                <c:pt idx="914">
                  <c:v>8.2419999999999993E-3</c:v>
                </c:pt>
                <c:pt idx="915">
                  <c:v>8.2059999999999998E-3</c:v>
                </c:pt>
                <c:pt idx="916">
                  <c:v>8.1709999999999994E-3</c:v>
                </c:pt>
                <c:pt idx="917">
                  <c:v>8.1349999999999999E-3</c:v>
                </c:pt>
                <c:pt idx="918">
                  <c:v>8.0999999999999996E-3</c:v>
                </c:pt>
                <c:pt idx="919">
                  <c:v>8.0649999999999993E-3</c:v>
                </c:pt>
                <c:pt idx="920">
                  <c:v>8.0300000000000007E-3</c:v>
                </c:pt>
                <c:pt idx="921">
                  <c:v>7.9950000000000004E-3</c:v>
                </c:pt>
                <c:pt idx="922">
                  <c:v>7.9609999999999993E-3</c:v>
                </c:pt>
                <c:pt idx="923">
                  <c:v>7.9260000000000008E-3</c:v>
                </c:pt>
                <c:pt idx="924">
                  <c:v>7.8919999999999997E-3</c:v>
                </c:pt>
                <c:pt idx="925">
                  <c:v>7.8580000000000004E-3</c:v>
                </c:pt>
                <c:pt idx="926">
                  <c:v>7.8239999999999994E-3</c:v>
                </c:pt>
                <c:pt idx="927">
                  <c:v>7.79E-3</c:v>
                </c:pt>
                <c:pt idx="928">
                  <c:v>7.7559999999999999E-3</c:v>
                </c:pt>
                <c:pt idx="929">
                  <c:v>7.7229999999999998E-3</c:v>
                </c:pt>
                <c:pt idx="930">
                  <c:v>7.6889999999999997E-3</c:v>
                </c:pt>
                <c:pt idx="931">
                  <c:v>7.6559999999999996E-3</c:v>
                </c:pt>
                <c:pt idx="932">
                  <c:v>7.6229999999999996E-3</c:v>
                </c:pt>
                <c:pt idx="933">
                  <c:v>7.5900000000000004E-3</c:v>
                </c:pt>
                <c:pt idx="934">
                  <c:v>7.5570000000000003E-3</c:v>
                </c:pt>
                <c:pt idx="935">
                  <c:v>7.5240000000000003E-3</c:v>
                </c:pt>
                <c:pt idx="936">
                  <c:v>7.4920000000000004E-3</c:v>
                </c:pt>
                <c:pt idx="937">
                  <c:v>7.4590000000000004E-3</c:v>
                </c:pt>
                <c:pt idx="938">
                  <c:v>7.4269999999999996E-3</c:v>
                </c:pt>
                <c:pt idx="939">
                  <c:v>7.3949999999999997E-3</c:v>
                </c:pt>
                <c:pt idx="940">
                  <c:v>7.3629999999999998E-3</c:v>
                </c:pt>
                <c:pt idx="941">
                  <c:v>7.3309999999999998E-3</c:v>
                </c:pt>
                <c:pt idx="942">
                  <c:v>7.2989999999999999E-3</c:v>
                </c:pt>
                <c:pt idx="943">
                  <c:v>7.2680000000000002E-3</c:v>
                </c:pt>
                <c:pt idx="944">
                  <c:v>7.2360000000000002E-3</c:v>
                </c:pt>
                <c:pt idx="945">
                  <c:v>7.2049999999999996E-3</c:v>
                </c:pt>
                <c:pt idx="946">
                  <c:v>7.1739999999999998E-3</c:v>
                </c:pt>
                <c:pt idx="947">
                  <c:v>7.143E-3</c:v>
                </c:pt>
                <c:pt idx="948">
                  <c:v>7.1120000000000003E-3</c:v>
                </c:pt>
                <c:pt idx="949">
                  <c:v>7.0809999999999996E-3</c:v>
                </c:pt>
                <c:pt idx="950">
                  <c:v>7.0499999999999998E-3</c:v>
                </c:pt>
                <c:pt idx="951">
                  <c:v>7.0200000000000002E-3</c:v>
                </c:pt>
                <c:pt idx="952">
                  <c:v>6.9899999999999997E-3</c:v>
                </c:pt>
                <c:pt idx="953">
                  <c:v>6.9589999999999999E-3</c:v>
                </c:pt>
                <c:pt idx="954">
                  <c:v>6.9290000000000003E-3</c:v>
                </c:pt>
                <c:pt idx="955">
                  <c:v>6.8989999999999998E-3</c:v>
                </c:pt>
                <c:pt idx="956">
                  <c:v>6.8690000000000001E-3</c:v>
                </c:pt>
                <c:pt idx="957">
                  <c:v>6.8399999999999997E-3</c:v>
                </c:pt>
                <c:pt idx="958">
                  <c:v>6.8100000000000001E-3</c:v>
                </c:pt>
                <c:pt idx="959">
                  <c:v>6.7809999999999997E-3</c:v>
                </c:pt>
                <c:pt idx="960">
                  <c:v>6.7510000000000001E-3</c:v>
                </c:pt>
                <c:pt idx="961">
                  <c:v>6.7219999999999997E-3</c:v>
                </c:pt>
                <c:pt idx="962">
                  <c:v>6.6930000000000002E-3</c:v>
                </c:pt>
                <c:pt idx="963">
                  <c:v>6.6639999999999998E-3</c:v>
                </c:pt>
                <c:pt idx="964">
                  <c:v>6.6350000000000003E-3</c:v>
                </c:pt>
                <c:pt idx="965">
                  <c:v>6.6059999999999999E-3</c:v>
                </c:pt>
                <c:pt idx="966">
                  <c:v>6.5779999999999996E-3</c:v>
                </c:pt>
                <c:pt idx="967">
                  <c:v>6.5490000000000001E-3</c:v>
                </c:pt>
                <c:pt idx="968">
                  <c:v>6.5209999999999999E-3</c:v>
                </c:pt>
                <c:pt idx="969">
                  <c:v>6.4929999999999996E-3</c:v>
                </c:pt>
                <c:pt idx="970">
                  <c:v>6.4650000000000003E-3</c:v>
                </c:pt>
                <c:pt idx="971">
                  <c:v>6.437E-3</c:v>
                </c:pt>
                <c:pt idx="972">
                  <c:v>6.4089999999999998E-3</c:v>
                </c:pt>
                <c:pt idx="973">
                  <c:v>6.3810000000000004E-3</c:v>
                </c:pt>
                <c:pt idx="974">
                  <c:v>6.3530000000000001E-3</c:v>
                </c:pt>
                <c:pt idx="975">
                  <c:v>6.326E-3</c:v>
                </c:pt>
                <c:pt idx="976">
                  <c:v>6.2989999999999999E-3</c:v>
                </c:pt>
                <c:pt idx="977">
                  <c:v>6.2709999999999997E-3</c:v>
                </c:pt>
                <c:pt idx="978">
                  <c:v>6.2440000000000004E-3</c:v>
                </c:pt>
                <c:pt idx="979">
                  <c:v>6.2170000000000003E-3</c:v>
                </c:pt>
                <c:pt idx="980">
                  <c:v>6.1900000000000002E-3</c:v>
                </c:pt>
                <c:pt idx="981">
                  <c:v>6.1630000000000001E-3</c:v>
                </c:pt>
                <c:pt idx="982">
                  <c:v>6.1370000000000001E-3</c:v>
                </c:pt>
                <c:pt idx="983">
                  <c:v>6.11E-3</c:v>
                </c:pt>
                <c:pt idx="984">
                  <c:v>6.084E-3</c:v>
                </c:pt>
                <c:pt idx="985">
                  <c:v>6.0569999999999999E-3</c:v>
                </c:pt>
                <c:pt idx="986">
                  <c:v>6.0309999999999999E-3</c:v>
                </c:pt>
                <c:pt idx="987">
                  <c:v>6.0049999999999999E-3</c:v>
                </c:pt>
                <c:pt idx="988">
                  <c:v>5.9789999999999999E-3</c:v>
                </c:pt>
                <c:pt idx="989">
                  <c:v>5.953E-3</c:v>
                </c:pt>
                <c:pt idx="990">
                  <c:v>5.9280000000000001E-3</c:v>
                </c:pt>
                <c:pt idx="991">
                  <c:v>5.9020000000000001E-3</c:v>
                </c:pt>
                <c:pt idx="992">
                  <c:v>5.8760000000000001E-3</c:v>
                </c:pt>
                <c:pt idx="993">
                  <c:v>5.8510000000000003E-3</c:v>
                </c:pt>
                <c:pt idx="994">
                  <c:v>5.8259999999999996E-3</c:v>
                </c:pt>
                <c:pt idx="995">
                  <c:v>5.7999999999999996E-3</c:v>
                </c:pt>
                <c:pt idx="996">
                  <c:v>5.7749999999999998E-3</c:v>
                </c:pt>
                <c:pt idx="997">
                  <c:v>5.7499999999999999E-3</c:v>
                </c:pt>
                <c:pt idx="998">
                  <c:v>5.7250000000000001E-3</c:v>
                </c:pt>
                <c:pt idx="999">
                  <c:v>5.7010000000000003E-3</c:v>
                </c:pt>
                <c:pt idx="1000">
                  <c:v>5.6759999999999996E-3</c:v>
                </c:pt>
                <c:pt idx="1001">
                  <c:v>5.6509999999999998E-3</c:v>
                </c:pt>
                <c:pt idx="1002">
                  <c:v>5.6270000000000001E-3</c:v>
                </c:pt>
                <c:pt idx="1003">
                  <c:v>5.6030000000000003E-3</c:v>
                </c:pt>
                <c:pt idx="1004">
                  <c:v>5.5779999999999996E-3</c:v>
                </c:pt>
                <c:pt idx="1005">
                  <c:v>5.5539999999999999E-3</c:v>
                </c:pt>
                <c:pt idx="1006">
                  <c:v>5.5300000000000002E-3</c:v>
                </c:pt>
                <c:pt idx="1007">
                  <c:v>5.5059999999999996E-3</c:v>
                </c:pt>
                <c:pt idx="1008">
                  <c:v>5.4819999999999999E-3</c:v>
                </c:pt>
                <c:pt idx="1009">
                  <c:v>5.4590000000000003E-3</c:v>
                </c:pt>
                <c:pt idx="1010">
                  <c:v>5.4349999999999997E-3</c:v>
                </c:pt>
                <c:pt idx="1011">
                  <c:v>5.4120000000000001E-3</c:v>
                </c:pt>
                <c:pt idx="1012">
                  <c:v>5.3880000000000004E-3</c:v>
                </c:pt>
                <c:pt idx="1013">
                  <c:v>5.365E-3</c:v>
                </c:pt>
                <c:pt idx="1014">
                  <c:v>5.3420000000000004E-3</c:v>
                </c:pt>
                <c:pt idx="1015">
                  <c:v>5.3189999999999999E-3</c:v>
                </c:pt>
                <c:pt idx="1016">
                  <c:v>5.2950000000000002E-3</c:v>
                </c:pt>
                <c:pt idx="1017">
                  <c:v>5.2729999999999999E-3</c:v>
                </c:pt>
                <c:pt idx="1018">
                  <c:v>5.2500000000000003E-3</c:v>
                </c:pt>
                <c:pt idx="1019">
                  <c:v>5.2269999999999999E-3</c:v>
                </c:pt>
                <c:pt idx="1020">
                  <c:v>5.2040000000000003E-3</c:v>
                </c:pt>
                <c:pt idx="1021">
                  <c:v>5.182E-3</c:v>
                </c:pt>
                <c:pt idx="1022">
                  <c:v>5.1590000000000004E-3</c:v>
                </c:pt>
                <c:pt idx="1023">
                  <c:v>5.1370000000000001E-3</c:v>
                </c:pt>
                <c:pt idx="1024">
                  <c:v>5.1149999999999998E-3</c:v>
                </c:pt>
                <c:pt idx="1025">
                  <c:v>5.0930000000000003E-3</c:v>
                </c:pt>
                <c:pt idx="1026">
                  <c:v>5.071E-3</c:v>
                </c:pt>
                <c:pt idx="1027">
                  <c:v>5.0489999999999997E-3</c:v>
                </c:pt>
                <c:pt idx="1028">
                  <c:v>5.0270000000000002E-3</c:v>
                </c:pt>
                <c:pt idx="1029">
                  <c:v>5.0049999999999999E-3</c:v>
                </c:pt>
                <c:pt idx="1030">
                  <c:v>4.9839999999999997E-3</c:v>
                </c:pt>
                <c:pt idx="1031">
                  <c:v>4.9620000000000003E-3</c:v>
                </c:pt>
                <c:pt idx="1032">
                  <c:v>4.9410000000000001E-3</c:v>
                </c:pt>
                <c:pt idx="1033">
                  <c:v>4.9189999999999998E-3</c:v>
                </c:pt>
                <c:pt idx="1034">
                  <c:v>4.8979999999999996E-3</c:v>
                </c:pt>
                <c:pt idx="1035">
                  <c:v>4.8770000000000003E-3</c:v>
                </c:pt>
                <c:pt idx="1036">
                  <c:v>4.8560000000000001E-3</c:v>
                </c:pt>
                <c:pt idx="1037">
                  <c:v>4.8349999999999999E-3</c:v>
                </c:pt>
                <c:pt idx="1038">
                  <c:v>4.8139999999999997E-3</c:v>
                </c:pt>
                <c:pt idx="1039">
                  <c:v>4.7930000000000004E-3</c:v>
                </c:pt>
                <c:pt idx="1040">
                  <c:v>4.7720000000000002E-3</c:v>
                </c:pt>
                <c:pt idx="1041">
                  <c:v>4.751E-3</c:v>
                </c:pt>
                <c:pt idx="1042">
                  <c:v>4.731E-3</c:v>
                </c:pt>
                <c:pt idx="1043">
                  <c:v>4.7099999999999998E-3</c:v>
                </c:pt>
                <c:pt idx="1044">
                  <c:v>4.6899999999999997E-3</c:v>
                </c:pt>
                <c:pt idx="1045">
                  <c:v>4.6699999999999997E-3</c:v>
                </c:pt>
                <c:pt idx="1046">
                  <c:v>4.6490000000000004E-3</c:v>
                </c:pt>
                <c:pt idx="1047">
                  <c:v>4.6290000000000003E-3</c:v>
                </c:pt>
                <c:pt idx="1048">
                  <c:v>4.6090000000000002E-3</c:v>
                </c:pt>
                <c:pt idx="1049">
                  <c:v>4.5890000000000002E-3</c:v>
                </c:pt>
                <c:pt idx="1050">
                  <c:v>4.5700000000000003E-3</c:v>
                </c:pt>
                <c:pt idx="1051">
                  <c:v>4.5500000000000002E-3</c:v>
                </c:pt>
                <c:pt idx="1052">
                  <c:v>4.5300000000000002E-3</c:v>
                </c:pt>
                <c:pt idx="1053">
                  <c:v>4.5100000000000001E-3</c:v>
                </c:pt>
                <c:pt idx="1054">
                  <c:v>4.4910000000000002E-3</c:v>
                </c:pt>
                <c:pt idx="1055">
                  <c:v>4.4710000000000001E-3</c:v>
                </c:pt>
                <c:pt idx="1056">
                  <c:v>4.4520000000000002E-3</c:v>
                </c:pt>
                <c:pt idx="1057">
                  <c:v>4.4330000000000003E-3</c:v>
                </c:pt>
                <c:pt idx="1058">
                  <c:v>4.4140000000000004E-3</c:v>
                </c:pt>
                <c:pt idx="1059">
                  <c:v>4.3949999999999996E-3</c:v>
                </c:pt>
                <c:pt idx="1060">
                  <c:v>4.3759999999999997E-3</c:v>
                </c:pt>
                <c:pt idx="1061">
                  <c:v>4.3569999999999998E-3</c:v>
                </c:pt>
                <c:pt idx="1062">
                  <c:v>4.3379999999999998E-3</c:v>
                </c:pt>
                <c:pt idx="1063">
                  <c:v>4.3189999999999999E-3</c:v>
                </c:pt>
                <c:pt idx="1064">
                  <c:v>4.3E-3</c:v>
                </c:pt>
                <c:pt idx="1065">
                  <c:v>4.2820000000000002E-3</c:v>
                </c:pt>
                <c:pt idx="1066">
                  <c:v>4.2630000000000003E-3</c:v>
                </c:pt>
                <c:pt idx="1067">
                  <c:v>4.2449999999999996E-3</c:v>
                </c:pt>
                <c:pt idx="1068">
                  <c:v>4.2259999999999997E-3</c:v>
                </c:pt>
                <c:pt idx="1069">
                  <c:v>4.2079999999999999E-3</c:v>
                </c:pt>
                <c:pt idx="1070">
                  <c:v>4.1900000000000001E-3</c:v>
                </c:pt>
                <c:pt idx="1071">
                  <c:v>4.1720000000000004E-3</c:v>
                </c:pt>
                <c:pt idx="1072">
                  <c:v>4.1539999999999997E-3</c:v>
                </c:pt>
                <c:pt idx="1073">
                  <c:v>4.1359999999999999E-3</c:v>
                </c:pt>
                <c:pt idx="1074">
                  <c:v>4.1180000000000001E-3</c:v>
                </c:pt>
                <c:pt idx="1075">
                  <c:v>4.1000000000000003E-3</c:v>
                </c:pt>
                <c:pt idx="1076">
                  <c:v>4.0819999999999997E-3</c:v>
                </c:pt>
                <c:pt idx="1077">
                  <c:v>4.065E-3</c:v>
                </c:pt>
                <c:pt idx="1078">
                  <c:v>4.0470000000000002E-3</c:v>
                </c:pt>
                <c:pt idx="1079">
                  <c:v>4.0289999999999996E-3</c:v>
                </c:pt>
                <c:pt idx="1080">
                  <c:v>4.0119999999999999E-3</c:v>
                </c:pt>
                <c:pt idx="1081">
                  <c:v>3.9950000000000003E-3</c:v>
                </c:pt>
                <c:pt idx="1082">
                  <c:v>3.9769999999999996E-3</c:v>
                </c:pt>
                <c:pt idx="1083">
                  <c:v>3.96E-3</c:v>
                </c:pt>
                <c:pt idx="1084">
                  <c:v>3.9430000000000003E-3</c:v>
                </c:pt>
                <c:pt idx="1085">
                  <c:v>3.9259999999999998E-3</c:v>
                </c:pt>
                <c:pt idx="1086">
                  <c:v>3.9090000000000001E-3</c:v>
                </c:pt>
                <c:pt idx="1087">
                  <c:v>3.8920000000000001E-3</c:v>
                </c:pt>
                <c:pt idx="1088">
                  <c:v>3.875E-3</c:v>
                </c:pt>
                <c:pt idx="1089">
                  <c:v>3.8579999999999999E-3</c:v>
                </c:pt>
                <c:pt idx="1090">
                  <c:v>3.8419999999999999E-3</c:v>
                </c:pt>
                <c:pt idx="1091">
                  <c:v>3.8249999999999998E-3</c:v>
                </c:pt>
                <c:pt idx="1092">
                  <c:v>3.8089999999999999E-3</c:v>
                </c:pt>
                <c:pt idx="1093">
                  <c:v>3.7919999999999998E-3</c:v>
                </c:pt>
                <c:pt idx="1094">
                  <c:v>3.7759999999999998E-3</c:v>
                </c:pt>
                <c:pt idx="1095">
                  <c:v>3.7590000000000002E-3</c:v>
                </c:pt>
                <c:pt idx="1096">
                  <c:v>3.7429999999999998E-3</c:v>
                </c:pt>
                <c:pt idx="1097">
                  <c:v>3.7269999999999998E-3</c:v>
                </c:pt>
                <c:pt idx="1098">
                  <c:v>3.7109999999999999E-3</c:v>
                </c:pt>
                <c:pt idx="1099">
                  <c:v>3.6949999999999999E-3</c:v>
                </c:pt>
                <c:pt idx="1100">
                  <c:v>3.679E-3</c:v>
                </c:pt>
                <c:pt idx="1101">
                  <c:v>3.663E-3</c:v>
                </c:pt>
                <c:pt idx="1102">
                  <c:v>3.6470000000000001E-3</c:v>
                </c:pt>
                <c:pt idx="1103">
                  <c:v>3.6310000000000001E-3</c:v>
                </c:pt>
                <c:pt idx="1104">
                  <c:v>3.6150000000000002E-3</c:v>
                </c:pt>
                <c:pt idx="1105">
                  <c:v>3.5999999999999999E-3</c:v>
                </c:pt>
                <c:pt idx="1106">
                  <c:v>3.5839999999999999E-3</c:v>
                </c:pt>
                <c:pt idx="1107">
                  <c:v>3.5690000000000001E-3</c:v>
                </c:pt>
                <c:pt idx="1108">
                  <c:v>3.5530000000000002E-3</c:v>
                </c:pt>
                <c:pt idx="1109">
                  <c:v>3.5379999999999999E-3</c:v>
                </c:pt>
                <c:pt idx="1110">
                  <c:v>3.5230000000000001E-3</c:v>
                </c:pt>
                <c:pt idx="1111">
                  <c:v>3.5070000000000001E-3</c:v>
                </c:pt>
                <c:pt idx="1112">
                  <c:v>3.4919999999999999E-3</c:v>
                </c:pt>
                <c:pt idx="1113">
                  <c:v>3.4770000000000001E-3</c:v>
                </c:pt>
                <c:pt idx="1114">
                  <c:v>3.4619999999999998E-3</c:v>
                </c:pt>
                <c:pt idx="1115">
                  <c:v>3.447E-3</c:v>
                </c:pt>
                <c:pt idx="1116">
                  <c:v>3.4320000000000002E-3</c:v>
                </c:pt>
                <c:pt idx="1117">
                  <c:v>3.4169999999999999E-3</c:v>
                </c:pt>
                <c:pt idx="1118">
                  <c:v>3.4020000000000001E-3</c:v>
                </c:pt>
                <c:pt idx="1119">
                  <c:v>3.388E-3</c:v>
                </c:pt>
                <c:pt idx="1120">
                  <c:v>3.3730000000000001E-3</c:v>
                </c:pt>
                <c:pt idx="1121">
                  <c:v>3.3579999999999999E-3</c:v>
                </c:pt>
                <c:pt idx="1122">
                  <c:v>3.3440000000000002E-3</c:v>
                </c:pt>
                <c:pt idx="1123">
                  <c:v>3.3289999999999999E-3</c:v>
                </c:pt>
                <c:pt idx="1124">
                  <c:v>3.3149999999999998E-3</c:v>
                </c:pt>
                <c:pt idx="1125">
                  <c:v>3.3010000000000001E-3</c:v>
                </c:pt>
                <c:pt idx="1126">
                  <c:v>3.2859999999999999E-3</c:v>
                </c:pt>
                <c:pt idx="1127">
                  <c:v>3.2720000000000002E-3</c:v>
                </c:pt>
                <c:pt idx="1128">
                  <c:v>3.258E-3</c:v>
                </c:pt>
                <c:pt idx="1129">
                  <c:v>3.2439999999999999E-3</c:v>
                </c:pt>
                <c:pt idx="1130">
                  <c:v>3.2299999999999998E-3</c:v>
                </c:pt>
                <c:pt idx="1131">
                  <c:v>3.2160000000000001E-3</c:v>
                </c:pt>
                <c:pt idx="1132">
                  <c:v>3.202E-3</c:v>
                </c:pt>
                <c:pt idx="1133">
                  <c:v>3.1879999999999999E-3</c:v>
                </c:pt>
                <c:pt idx="1134">
                  <c:v>3.1740000000000002E-3</c:v>
                </c:pt>
                <c:pt idx="1135">
                  <c:v>3.1610000000000002E-3</c:v>
                </c:pt>
                <c:pt idx="1136">
                  <c:v>3.1470000000000001E-3</c:v>
                </c:pt>
                <c:pt idx="1137">
                  <c:v>3.1329999999999999E-3</c:v>
                </c:pt>
                <c:pt idx="1138">
                  <c:v>3.1199999999999999E-3</c:v>
                </c:pt>
                <c:pt idx="1139">
                  <c:v>3.1059999999999998E-3</c:v>
                </c:pt>
                <c:pt idx="1140">
                  <c:v>3.0929999999999998E-3</c:v>
                </c:pt>
                <c:pt idx="1141">
                  <c:v>3.0790000000000001E-3</c:v>
                </c:pt>
                <c:pt idx="1142">
                  <c:v>3.0660000000000001E-3</c:v>
                </c:pt>
                <c:pt idx="1143">
                  <c:v>3.0530000000000002E-3</c:v>
                </c:pt>
                <c:pt idx="1144">
                  <c:v>3.0400000000000002E-3</c:v>
                </c:pt>
                <c:pt idx="1145">
                  <c:v>3.0270000000000002E-3</c:v>
                </c:pt>
                <c:pt idx="1146">
                  <c:v>3.0130000000000001E-3</c:v>
                </c:pt>
                <c:pt idx="1147">
                  <c:v>3.0000000000000001E-3</c:v>
                </c:pt>
                <c:pt idx="1148">
                  <c:v>2.9870000000000001E-3</c:v>
                </c:pt>
                <c:pt idx="1149">
                  <c:v>2.9740000000000001E-3</c:v>
                </c:pt>
                <c:pt idx="1150">
                  <c:v>2.9619999999999998E-3</c:v>
                </c:pt>
                <c:pt idx="1151">
                  <c:v>2.9489999999999998E-3</c:v>
                </c:pt>
                <c:pt idx="1152">
                  <c:v>2.9359999999999998E-3</c:v>
                </c:pt>
                <c:pt idx="1153">
                  <c:v>2.9229999999999998E-3</c:v>
                </c:pt>
                <c:pt idx="1154">
                  <c:v>2.911E-3</c:v>
                </c:pt>
                <c:pt idx="1155">
                  <c:v>2.898E-3</c:v>
                </c:pt>
                <c:pt idx="1156">
                  <c:v>2.8860000000000001E-3</c:v>
                </c:pt>
                <c:pt idx="1157">
                  <c:v>2.8730000000000001E-3</c:v>
                </c:pt>
                <c:pt idx="1158">
                  <c:v>2.8609999999999998E-3</c:v>
                </c:pt>
                <c:pt idx="1159">
                  <c:v>2.8479999999999998E-3</c:v>
                </c:pt>
                <c:pt idx="1160">
                  <c:v>2.836E-3</c:v>
                </c:pt>
                <c:pt idx="1161">
                  <c:v>2.8240000000000001E-3</c:v>
                </c:pt>
                <c:pt idx="1162">
                  <c:v>2.8110000000000001E-3</c:v>
                </c:pt>
                <c:pt idx="1163">
                  <c:v>2.7989999999999998E-3</c:v>
                </c:pt>
                <c:pt idx="1164">
                  <c:v>2.787E-3</c:v>
                </c:pt>
                <c:pt idx="1165">
                  <c:v>2.7750000000000001E-3</c:v>
                </c:pt>
                <c:pt idx="1166">
                  <c:v>2.7629999999999998E-3</c:v>
                </c:pt>
                <c:pt idx="1167">
                  <c:v>2.751E-3</c:v>
                </c:pt>
                <c:pt idx="1168">
                  <c:v>2.7390000000000001E-3</c:v>
                </c:pt>
                <c:pt idx="1169">
                  <c:v>2.7269999999999998E-3</c:v>
                </c:pt>
                <c:pt idx="1170">
                  <c:v>2.7160000000000001E-3</c:v>
                </c:pt>
                <c:pt idx="1171">
                  <c:v>2.7039999999999998E-3</c:v>
                </c:pt>
                <c:pt idx="1172">
                  <c:v>2.6919999999999999E-3</c:v>
                </c:pt>
                <c:pt idx="1173">
                  <c:v>2.6800000000000001E-3</c:v>
                </c:pt>
                <c:pt idx="1174">
                  <c:v>2.6689999999999999E-3</c:v>
                </c:pt>
                <c:pt idx="1175">
                  <c:v>2.6570000000000001E-3</c:v>
                </c:pt>
                <c:pt idx="1176">
                  <c:v>2.6459999999999999E-3</c:v>
                </c:pt>
                <c:pt idx="1177">
                  <c:v>2.6340000000000001E-3</c:v>
                </c:pt>
                <c:pt idx="1178">
                  <c:v>2.6229999999999999E-3</c:v>
                </c:pt>
                <c:pt idx="1179">
                  <c:v>2.6120000000000002E-3</c:v>
                </c:pt>
                <c:pt idx="1180">
                  <c:v>2.5999999999999999E-3</c:v>
                </c:pt>
                <c:pt idx="1181">
                  <c:v>2.5890000000000002E-3</c:v>
                </c:pt>
                <c:pt idx="1182">
                  <c:v>2.578E-3</c:v>
                </c:pt>
                <c:pt idx="1183">
                  <c:v>2.5669999999999998E-3</c:v>
                </c:pt>
                <c:pt idx="1184">
                  <c:v>2.5560000000000001E-3</c:v>
                </c:pt>
                <c:pt idx="1185">
                  <c:v>2.545E-3</c:v>
                </c:pt>
                <c:pt idx="1186">
                  <c:v>2.5330000000000001E-3</c:v>
                </c:pt>
                <c:pt idx="1187">
                  <c:v>2.5230000000000001E-3</c:v>
                </c:pt>
                <c:pt idx="1188">
                  <c:v>2.5119999999999999E-3</c:v>
                </c:pt>
                <c:pt idx="1189">
                  <c:v>2.5010000000000002E-3</c:v>
                </c:pt>
                <c:pt idx="1190">
                  <c:v>2.49E-3</c:v>
                </c:pt>
                <c:pt idx="1191">
                  <c:v>2.4789999999999999E-3</c:v>
                </c:pt>
                <c:pt idx="1192">
                  <c:v>2.4680000000000001E-3</c:v>
                </c:pt>
                <c:pt idx="1193">
                  <c:v>2.4580000000000001E-3</c:v>
                </c:pt>
                <c:pt idx="1194">
                  <c:v>2.447E-3</c:v>
                </c:pt>
                <c:pt idx="1195">
                  <c:v>2.4369999999999999E-3</c:v>
                </c:pt>
                <c:pt idx="1196">
                  <c:v>2.4260000000000002E-3</c:v>
                </c:pt>
                <c:pt idx="1197">
                  <c:v>2.415E-3</c:v>
                </c:pt>
                <c:pt idx="1198">
                  <c:v>2.405E-3</c:v>
                </c:pt>
                <c:pt idx="1199">
                  <c:v>2.395E-3</c:v>
                </c:pt>
                <c:pt idx="1200">
                  <c:v>2.3839999999999998E-3</c:v>
                </c:pt>
                <c:pt idx="1201">
                  <c:v>2.3739999999999998E-3</c:v>
                </c:pt>
                <c:pt idx="1202">
                  <c:v>2.3640000000000002E-3</c:v>
                </c:pt>
                <c:pt idx="1203">
                  <c:v>2.3530000000000001E-3</c:v>
                </c:pt>
                <c:pt idx="1204">
                  <c:v>2.343E-3</c:v>
                </c:pt>
                <c:pt idx="1205">
                  <c:v>2.333E-3</c:v>
                </c:pt>
                <c:pt idx="1206">
                  <c:v>2.323E-3</c:v>
                </c:pt>
                <c:pt idx="1207">
                  <c:v>2.313E-3</c:v>
                </c:pt>
                <c:pt idx="1208">
                  <c:v>2.3029999999999999E-3</c:v>
                </c:pt>
                <c:pt idx="1209">
                  <c:v>2.2929999999999999E-3</c:v>
                </c:pt>
                <c:pt idx="1210">
                  <c:v>2.2829999999999999E-3</c:v>
                </c:pt>
                <c:pt idx="1211">
                  <c:v>2.2729999999999998E-3</c:v>
                </c:pt>
                <c:pt idx="1212">
                  <c:v>2.2629999999999998E-3</c:v>
                </c:pt>
                <c:pt idx="1213">
                  <c:v>2.2539999999999999E-3</c:v>
                </c:pt>
                <c:pt idx="1214">
                  <c:v>2.2439999999999999E-3</c:v>
                </c:pt>
                <c:pt idx="1215">
                  <c:v>2.2339999999999999E-3</c:v>
                </c:pt>
                <c:pt idx="1216">
                  <c:v>2.2239999999999998E-3</c:v>
                </c:pt>
                <c:pt idx="1217">
                  <c:v>2.215E-3</c:v>
                </c:pt>
                <c:pt idx="1218">
                  <c:v>2.2049999999999999E-3</c:v>
                </c:pt>
                <c:pt idx="1219">
                  <c:v>2.196E-3</c:v>
                </c:pt>
                <c:pt idx="1220">
                  <c:v>2.186E-3</c:v>
                </c:pt>
                <c:pt idx="1221">
                  <c:v>2.1770000000000001E-3</c:v>
                </c:pt>
                <c:pt idx="1222">
                  <c:v>2.1670000000000001E-3</c:v>
                </c:pt>
                <c:pt idx="1223">
                  <c:v>2.1580000000000002E-3</c:v>
                </c:pt>
                <c:pt idx="1224">
                  <c:v>2.1489999999999999E-3</c:v>
                </c:pt>
                <c:pt idx="1225">
                  <c:v>2.1389999999999998E-3</c:v>
                </c:pt>
                <c:pt idx="1226">
                  <c:v>2.1299999999999999E-3</c:v>
                </c:pt>
                <c:pt idx="1227">
                  <c:v>2.1210000000000001E-3</c:v>
                </c:pt>
                <c:pt idx="1228">
                  <c:v>2.1120000000000002E-3</c:v>
                </c:pt>
                <c:pt idx="1229">
                  <c:v>2.1020000000000001E-3</c:v>
                </c:pt>
                <c:pt idx="1230">
                  <c:v>2.0929999999999998E-3</c:v>
                </c:pt>
                <c:pt idx="1231">
                  <c:v>2.0839999999999999E-3</c:v>
                </c:pt>
                <c:pt idx="1232">
                  <c:v>2.075E-3</c:v>
                </c:pt>
                <c:pt idx="1233">
                  <c:v>2.0660000000000001E-3</c:v>
                </c:pt>
                <c:pt idx="1234">
                  <c:v>2.0569999999999998E-3</c:v>
                </c:pt>
                <c:pt idx="1235">
                  <c:v>2.0479999999999999E-3</c:v>
                </c:pt>
                <c:pt idx="1236">
                  <c:v>2.0400000000000001E-3</c:v>
                </c:pt>
                <c:pt idx="1237">
                  <c:v>2.0309999999999998E-3</c:v>
                </c:pt>
                <c:pt idx="1238">
                  <c:v>2.0219999999999999E-3</c:v>
                </c:pt>
                <c:pt idx="1239">
                  <c:v>2.013E-3</c:v>
                </c:pt>
                <c:pt idx="1240">
                  <c:v>2.0049999999999998E-3</c:v>
                </c:pt>
                <c:pt idx="1241">
                  <c:v>1.9959999999999999E-3</c:v>
                </c:pt>
                <c:pt idx="1242">
                  <c:v>1.9870000000000001E-3</c:v>
                </c:pt>
                <c:pt idx="1243">
                  <c:v>1.9789999999999999E-3</c:v>
                </c:pt>
                <c:pt idx="1244">
                  <c:v>1.97E-3</c:v>
                </c:pt>
                <c:pt idx="1245">
                  <c:v>1.9620000000000002E-3</c:v>
                </c:pt>
                <c:pt idx="1246">
                  <c:v>1.9530000000000001E-3</c:v>
                </c:pt>
                <c:pt idx="1247">
                  <c:v>1.9449999999999999E-3</c:v>
                </c:pt>
                <c:pt idx="1248">
                  <c:v>1.936E-3</c:v>
                </c:pt>
                <c:pt idx="1249">
                  <c:v>1.928E-3</c:v>
                </c:pt>
                <c:pt idx="1250">
                  <c:v>1.9189999999999999E-3</c:v>
                </c:pt>
                <c:pt idx="1251">
                  <c:v>1.9109999999999999E-3</c:v>
                </c:pt>
                <c:pt idx="1252">
                  <c:v>1.903E-3</c:v>
                </c:pt>
                <c:pt idx="1253">
                  <c:v>1.895E-3</c:v>
                </c:pt>
                <c:pt idx="1254">
                  <c:v>1.8860000000000001E-3</c:v>
                </c:pt>
                <c:pt idx="1255">
                  <c:v>1.8779999999999999E-3</c:v>
                </c:pt>
                <c:pt idx="1256">
                  <c:v>1.8699999999999999E-3</c:v>
                </c:pt>
                <c:pt idx="1257">
                  <c:v>1.8619999999999999E-3</c:v>
                </c:pt>
                <c:pt idx="1258">
                  <c:v>1.854E-3</c:v>
                </c:pt>
                <c:pt idx="1259">
                  <c:v>1.846E-3</c:v>
                </c:pt>
                <c:pt idx="1260">
                  <c:v>1.838E-3</c:v>
                </c:pt>
                <c:pt idx="1261">
                  <c:v>1.83E-3</c:v>
                </c:pt>
                <c:pt idx="1262">
                  <c:v>1.8220000000000001E-3</c:v>
                </c:pt>
                <c:pt idx="1263">
                  <c:v>1.8140000000000001E-3</c:v>
                </c:pt>
                <c:pt idx="1264">
                  <c:v>1.8060000000000001E-3</c:v>
                </c:pt>
                <c:pt idx="1265">
                  <c:v>1.799E-3</c:v>
                </c:pt>
                <c:pt idx="1266">
                  <c:v>1.7910000000000001E-3</c:v>
                </c:pt>
                <c:pt idx="1267">
                  <c:v>1.7830000000000001E-3</c:v>
                </c:pt>
                <c:pt idx="1268">
                  <c:v>1.7750000000000001E-3</c:v>
                </c:pt>
                <c:pt idx="1269">
                  <c:v>1.768E-3</c:v>
                </c:pt>
                <c:pt idx="1270">
                  <c:v>1.7600000000000001E-3</c:v>
                </c:pt>
                <c:pt idx="1271">
                  <c:v>1.7520000000000001E-3</c:v>
                </c:pt>
                <c:pt idx="1272">
                  <c:v>1.745E-3</c:v>
                </c:pt>
                <c:pt idx="1273">
                  <c:v>1.737E-3</c:v>
                </c:pt>
                <c:pt idx="1274">
                  <c:v>1.73E-3</c:v>
                </c:pt>
                <c:pt idx="1275">
                  <c:v>1.722E-3</c:v>
                </c:pt>
                <c:pt idx="1276">
                  <c:v>1.7149999999999999E-3</c:v>
                </c:pt>
                <c:pt idx="1277">
                  <c:v>1.707E-3</c:v>
                </c:pt>
                <c:pt idx="1278">
                  <c:v>1.6999999999999999E-3</c:v>
                </c:pt>
                <c:pt idx="1279">
                  <c:v>1.6930000000000001E-3</c:v>
                </c:pt>
                <c:pt idx="1280">
                  <c:v>1.6850000000000001E-3</c:v>
                </c:pt>
                <c:pt idx="1281">
                  <c:v>1.678E-3</c:v>
                </c:pt>
                <c:pt idx="1282">
                  <c:v>1.671E-3</c:v>
                </c:pt>
                <c:pt idx="1283">
                  <c:v>1.6639999999999999E-3</c:v>
                </c:pt>
                <c:pt idx="1284">
                  <c:v>1.6559999999999999E-3</c:v>
                </c:pt>
                <c:pt idx="1285">
                  <c:v>1.6490000000000001E-3</c:v>
                </c:pt>
                <c:pt idx="1286">
                  <c:v>1.642E-3</c:v>
                </c:pt>
                <c:pt idx="1287">
                  <c:v>1.635E-3</c:v>
                </c:pt>
                <c:pt idx="1288">
                  <c:v>1.6280000000000001E-3</c:v>
                </c:pt>
                <c:pt idx="1289">
                  <c:v>1.621E-3</c:v>
                </c:pt>
                <c:pt idx="1290">
                  <c:v>1.614E-3</c:v>
                </c:pt>
                <c:pt idx="1291">
                  <c:v>1.6069999999999999E-3</c:v>
                </c:pt>
                <c:pt idx="1292">
                  <c:v>1.6000000000000001E-3</c:v>
                </c:pt>
                <c:pt idx="1293">
                  <c:v>1.593E-3</c:v>
                </c:pt>
                <c:pt idx="1294">
                  <c:v>1.586E-3</c:v>
                </c:pt>
                <c:pt idx="1295">
                  <c:v>1.5790000000000001E-3</c:v>
                </c:pt>
                <c:pt idx="1296">
                  <c:v>1.572E-3</c:v>
                </c:pt>
                <c:pt idx="1297">
                  <c:v>1.5659999999999999E-3</c:v>
                </c:pt>
                <c:pt idx="1298">
                  <c:v>1.5590000000000001E-3</c:v>
                </c:pt>
                <c:pt idx="1299">
                  <c:v>1.552E-3</c:v>
                </c:pt>
                <c:pt idx="1300">
                  <c:v>1.5449999999999999E-3</c:v>
                </c:pt>
                <c:pt idx="1301">
                  <c:v>1.539E-3</c:v>
                </c:pt>
                <c:pt idx="1302">
                  <c:v>1.5319999999999999E-3</c:v>
                </c:pt>
                <c:pt idx="1303">
                  <c:v>1.5250000000000001E-3</c:v>
                </c:pt>
                <c:pt idx="1304">
                  <c:v>1.519E-3</c:v>
                </c:pt>
                <c:pt idx="1305">
                  <c:v>1.5120000000000001E-3</c:v>
                </c:pt>
                <c:pt idx="1306">
                  <c:v>1.506E-3</c:v>
                </c:pt>
                <c:pt idx="1307">
                  <c:v>1.4989999999999999E-3</c:v>
                </c:pt>
                <c:pt idx="1308">
                  <c:v>1.493E-3</c:v>
                </c:pt>
                <c:pt idx="1309">
                  <c:v>1.4859999999999999E-3</c:v>
                </c:pt>
                <c:pt idx="1310">
                  <c:v>1.48E-3</c:v>
                </c:pt>
                <c:pt idx="1311">
                  <c:v>1.4729999999999999E-3</c:v>
                </c:pt>
                <c:pt idx="1312">
                  <c:v>1.467E-3</c:v>
                </c:pt>
                <c:pt idx="1313">
                  <c:v>1.4610000000000001E-3</c:v>
                </c:pt>
                <c:pt idx="1314">
                  <c:v>1.454E-3</c:v>
                </c:pt>
                <c:pt idx="1315">
                  <c:v>1.4480000000000001E-3</c:v>
                </c:pt>
                <c:pt idx="1316">
                  <c:v>1.4419999999999999E-3</c:v>
                </c:pt>
                <c:pt idx="1317">
                  <c:v>1.4350000000000001E-3</c:v>
                </c:pt>
                <c:pt idx="1318">
                  <c:v>1.4289999999999999E-3</c:v>
                </c:pt>
                <c:pt idx="1319">
                  <c:v>1.423E-3</c:v>
                </c:pt>
                <c:pt idx="1320">
                  <c:v>1.4170000000000001E-3</c:v>
                </c:pt>
                <c:pt idx="1321">
                  <c:v>1.4109999999999999E-3</c:v>
                </c:pt>
                <c:pt idx="1322">
                  <c:v>1.405E-3</c:v>
                </c:pt>
                <c:pt idx="1323">
                  <c:v>1.3990000000000001E-3</c:v>
                </c:pt>
                <c:pt idx="1324">
                  <c:v>1.3929999999999999E-3</c:v>
                </c:pt>
                <c:pt idx="1325">
                  <c:v>1.387E-3</c:v>
                </c:pt>
                <c:pt idx="1326">
                  <c:v>1.3810000000000001E-3</c:v>
                </c:pt>
                <c:pt idx="1327">
                  <c:v>1.3749999999999999E-3</c:v>
                </c:pt>
                <c:pt idx="1328">
                  <c:v>1.369E-3</c:v>
                </c:pt>
                <c:pt idx="1329">
                  <c:v>1.3630000000000001E-3</c:v>
                </c:pt>
                <c:pt idx="1330">
                  <c:v>1.3569999999999999E-3</c:v>
                </c:pt>
                <c:pt idx="1331">
                  <c:v>1.351E-3</c:v>
                </c:pt>
                <c:pt idx="1332">
                  <c:v>1.3450000000000001E-3</c:v>
                </c:pt>
                <c:pt idx="1333">
                  <c:v>1.3389999999999999E-3</c:v>
                </c:pt>
                <c:pt idx="1334">
                  <c:v>1.333E-3</c:v>
                </c:pt>
                <c:pt idx="1335">
                  <c:v>1.328E-3</c:v>
                </c:pt>
                <c:pt idx="1336">
                  <c:v>1.322E-3</c:v>
                </c:pt>
                <c:pt idx="1337">
                  <c:v>1.3159999999999999E-3</c:v>
                </c:pt>
                <c:pt idx="1338">
                  <c:v>1.31E-3</c:v>
                </c:pt>
                <c:pt idx="1339">
                  <c:v>1.305E-3</c:v>
                </c:pt>
                <c:pt idx="1340">
                  <c:v>1.299E-3</c:v>
                </c:pt>
                <c:pt idx="1341">
                  <c:v>1.294E-3</c:v>
                </c:pt>
                <c:pt idx="1342">
                  <c:v>1.2880000000000001E-3</c:v>
                </c:pt>
                <c:pt idx="1343">
                  <c:v>1.2819999999999999E-3</c:v>
                </c:pt>
                <c:pt idx="1344">
                  <c:v>1.2769999999999999E-3</c:v>
                </c:pt>
                <c:pt idx="1345">
                  <c:v>1.271E-3</c:v>
                </c:pt>
                <c:pt idx="1346">
                  <c:v>1.266E-3</c:v>
                </c:pt>
                <c:pt idx="1347">
                  <c:v>1.2600000000000001E-3</c:v>
                </c:pt>
                <c:pt idx="1348">
                  <c:v>1.255E-3</c:v>
                </c:pt>
                <c:pt idx="1349">
                  <c:v>1.2489999999999999E-3</c:v>
                </c:pt>
                <c:pt idx="1350">
                  <c:v>1.2440000000000001E-3</c:v>
                </c:pt>
                <c:pt idx="1351">
                  <c:v>1.2390000000000001E-3</c:v>
                </c:pt>
                <c:pt idx="1352">
                  <c:v>1.2329999999999999E-3</c:v>
                </c:pt>
                <c:pt idx="1353">
                  <c:v>1.2279999999999999E-3</c:v>
                </c:pt>
                <c:pt idx="1354">
                  <c:v>1.2229999999999999E-3</c:v>
                </c:pt>
                <c:pt idx="1355">
                  <c:v>1.217E-3</c:v>
                </c:pt>
                <c:pt idx="1356">
                  <c:v>1.212E-3</c:v>
                </c:pt>
                <c:pt idx="1357">
                  <c:v>1.207E-3</c:v>
                </c:pt>
                <c:pt idx="1358">
                  <c:v>1.2019999999999999E-3</c:v>
                </c:pt>
                <c:pt idx="1359">
                  <c:v>1.196E-3</c:v>
                </c:pt>
                <c:pt idx="1360">
                  <c:v>1.191E-3</c:v>
                </c:pt>
                <c:pt idx="1361">
                  <c:v>1.186E-3</c:v>
                </c:pt>
                <c:pt idx="1362">
                  <c:v>1.181E-3</c:v>
                </c:pt>
                <c:pt idx="1363">
                  <c:v>1.176E-3</c:v>
                </c:pt>
                <c:pt idx="1364">
                  <c:v>1.1709999999999999E-3</c:v>
                </c:pt>
                <c:pt idx="1365">
                  <c:v>1.1659999999999999E-3</c:v>
                </c:pt>
                <c:pt idx="1366">
                  <c:v>1.1609999999999999E-3</c:v>
                </c:pt>
                <c:pt idx="1367">
                  <c:v>1.1559999999999999E-3</c:v>
                </c:pt>
                <c:pt idx="1368">
                  <c:v>1.1509999999999999E-3</c:v>
                </c:pt>
                <c:pt idx="1369">
                  <c:v>1.1460000000000001E-3</c:v>
                </c:pt>
                <c:pt idx="1370">
                  <c:v>1.1410000000000001E-3</c:v>
                </c:pt>
                <c:pt idx="1371">
                  <c:v>1.1360000000000001E-3</c:v>
                </c:pt>
                <c:pt idx="1372">
                  <c:v>1.1310000000000001E-3</c:v>
                </c:pt>
                <c:pt idx="1373">
                  <c:v>1.126E-3</c:v>
                </c:pt>
                <c:pt idx="1374">
                  <c:v>1.121E-3</c:v>
                </c:pt>
                <c:pt idx="1375">
                  <c:v>1.116E-3</c:v>
                </c:pt>
                <c:pt idx="1376">
                  <c:v>1.111E-3</c:v>
                </c:pt>
                <c:pt idx="1377">
                  <c:v>1.1069999999999999E-3</c:v>
                </c:pt>
                <c:pt idx="1378">
                  <c:v>1.1019999999999999E-3</c:v>
                </c:pt>
                <c:pt idx="1379">
                  <c:v>1.0970000000000001E-3</c:v>
                </c:pt>
                <c:pt idx="1380">
                  <c:v>1.0920000000000001E-3</c:v>
                </c:pt>
                <c:pt idx="1381">
                  <c:v>1.088E-3</c:v>
                </c:pt>
                <c:pt idx="1382">
                  <c:v>1.083E-3</c:v>
                </c:pt>
                <c:pt idx="1383">
                  <c:v>1.078E-3</c:v>
                </c:pt>
                <c:pt idx="1384">
                  <c:v>1.073E-3</c:v>
                </c:pt>
                <c:pt idx="1385">
                  <c:v>1.0690000000000001E-3</c:v>
                </c:pt>
                <c:pt idx="1386">
                  <c:v>1.0640000000000001E-3</c:v>
                </c:pt>
                <c:pt idx="1387">
                  <c:v>1.06E-3</c:v>
                </c:pt>
                <c:pt idx="1388">
                  <c:v>1.0549999999999999E-3</c:v>
                </c:pt>
                <c:pt idx="1389">
                  <c:v>1.0499999999999999E-3</c:v>
                </c:pt>
                <c:pt idx="1390">
                  <c:v>1.0460000000000001E-3</c:v>
                </c:pt>
                <c:pt idx="1391">
                  <c:v>1.041E-3</c:v>
                </c:pt>
                <c:pt idx="1392">
                  <c:v>1.0369999999999999E-3</c:v>
                </c:pt>
                <c:pt idx="1393">
                  <c:v>1.0319999999999999E-3</c:v>
                </c:pt>
                <c:pt idx="1394">
                  <c:v>1.0280000000000001E-3</c:v>
                </c:pt>
                <c:pt idx="1395">
                  <c:v>1.023E-3</c:v>
                </c:pt>
                <c:pt idx="1396">
                  <c:v>1.0189999999999999E-3</c:v>
                </c:pt>
                <c:pt idx="1397">
                  <c:v>1.0150000000000001E-3</c:v>
                </c:pt>
                <c:pt idx="1398">
                  <c:v>1.01E-3</c:v>
                </c:pt>
                <c:pt idx="1399">
                  <c:v>1.0059999999999999E-3</c:v>
                </c:pt>
                <c:pt idx="1400">
                  <c:v>1.0020000000000001E-3</c:v>
                </c:pt>
                <c:pt idx="1401">
                  <c:v>9.9700000000000006E-4</c:v>
                </c:pt>
                <c:pt idx="1402">
                  <c:v>9.9299999999999996E-4</c:v>
                </c:pt>
                <c:pt idx="1403">
                  <c:v>9.8900000000000008E-4</c:v>
                </c:pt>
                <c:pt idx="1404">
                  <c:v>9.8400000000000007E-4</c:v>
                </c:pt>
                <c:pt idx="1405">
                  <c:v>9.7999999999999997E-4</c:v>
                </c:pt>
                <c:pt idx="1406">
                  <c:v>9.7599999999999998E-4</c:v>
                </c:pt>
                <c:pt idx="1407">
                  <c:v>9.7199999999999999E-4</c:v>
                </c:pt>
                <c:pt idx="1408">
                  <c:v>9.6699999999999998E-4</c:v>
                </c:pt>
                <c:pt idx="1409">
                  <c:v>9.6299999999999999E-4</c:v>
                </c:pt>
                <c:pt idx="1410">
                  <c:v>9.59E-4</c:v>
                </c:pt>
                <c:pt idx="1411">
                  <c:v>9.5500000000000001E-4</c:v>
                </c:pt>
                <c:pt idx="1412">
                  <c:v>9.5100000000000002E-4</c:v>
                </c:pt>
                <c:pt idx="1413">
                  <c:v>9.4700000000000003E-4</c:v>
                </c:pt>
                <c:pt idx="1414">
                  <c:v>9.4300000000000004E-4</c:v>
                </c:pt>
                <c:pt idx="1415">
                  <c:v>9.3800000000000003E-4</c:v>
                </c:pt>
                <c:pt idx="1416">
                  <c:v>9.3400000000000004E-4</c:v>
                </c:pt>
                <c:pt idx="1417">
                  <c:v>9.3000000000000005E-4</c:v>
                </c:pt>
                <c:pt idx="1418">
                  <c:v>9.2599999999999996E-4</c:v>
                </c:pt>
                <c:pt idx="1419">
                  <c:v>9.2199999999999997E-4</c:v>
                </c:pt>
                <c:pt idx="1420">
                  <c:v>9.1799999999999998E-4</c:v>
                </c:pt>
                <c:pt idx="1421">
                  <c:v>9.1399999999999999E-4</c:v>
                </c:pt>
                <c:pt idx="1422">
                  <c:v>9.1E-4</c:v>
                </c:pt>
                <c:pt idx="1423">
                  <c:v>9.0600000000000001E-4</c:v>
                </c:pt>
                <c:pt idx="1424">
                  <c:v>9.0300000000000005E-4</c:v>
                </c:pt>
                <c:pt idx="1425">
                  <c:v>8.9899999999999995E-4</c:v>
                </c:pt>
                <c:pt idx="1426">
                  <c:v>8.9499999999999996E-4</c:v>
                </c:pt>
                <c:pt idx="1427">
                  <c:v>8.9099999999999997E-4</c:v>
                </c:pt>
                <c:pt idx="1428">
                  <c:v>8.8699999999999998E-4</c:v>
                </c:pt>
                <c:pt idx="1429">
                  <c:v>8.83E-4</c:v>
                </c:pt>
                <c:pt idx="1430">
                  <c:v>8.7900000000000001E-4</c:v>
                </c:pt>
                <c:pt idx="1431">
                  <c:v>8.7600000000000004E-4</c:v>
                </c:pt>
                <c:pt idx="1432">
                  <c:v>8.7200000000000005E-4</c:v>
                </c:pt>
                <c:pt idx="1433">
                  <c:v>8.6799999999999996E-4</c:v>
                </c:pt>
                <c:pt idx="1434">
                  <c:v>8.6399999999999997E-4</c:v>
                </c:pt>
                <c:pt idx="1435">
                  <c:v>8.5999999999999998E-4</c:v>
                </c:pt>
                <c:pt idx="1436">
                  <c:v>8.5700000000000001E-4</c:v>
                </c:pt>
                <c:pt idx="1437">
                  <c:v>8.5300000000000003E-4</c:v>
                </c:pt>
                <c:pt idx="1438">
                  <c:v>8.4900000000000004E-4</c:v>
                </c:pt>
                <c:pt idx="1439">
                  <c:v>8.4599999999999996E-4</c:v>
                </c:pt>
                <c:pt idx="1440">
                  <c:v>8.4199999999999998E-4</c:v>
                </c:pt>
                <c:pt idx="1441">
                  <c:v>8.3799999999999999E-4</c:v>
                </c:pt>
                <c:pt idx="1442">
                  <c:v>8.3500000000000002E-4</c:v>
                </c:pt>
                <c:pt idx="1443">
                  <c:v>8.3100000000000003E-4</c:v>
                </c:pt>
                <c:pt idx="1444">
                  <c:v>8.2799999999999996E-4</c:v>
                </c:pt>
                <c:pt idx="1445">
                  <c:v>8.2399999999999997E-4</c:v>
                </c:pt>
                <c:pt idx="1446">
                  <c:v>8.1999999999999998E-4</c:v>
                </c:pt>
                <c:pt idx="1447">
                  <c:v>8.1700000000000002E-4</c:v>
                </c:pt>
                <c:pt idx="1448">
                  <c:v>8.1300000000000003E-4</c:v>
                </c:pt>
                <c:pt idx="1449">
                  <c:v>8.0999999999999996E-4</c:v>
                </c:pt>
                <c:pt idx="1450">
                  <c:v>8.0599999999999997E-4</c:v>
                </c:pt>
                <c:pt idx="1451">
                  <c:v>8.03E-4</c:v>
                </c:pt>
                <c:pt idx="1452">
                  <c:v>7.9900000000000001E-4</c:v>
                </c:pt>
                <c:pt idx="1453">
                  <c:v>7.9600000000000005E-4</c:v>
                </c:pt>
                <c:pt idx="1454">
                  <c:v>7.9199999999999995E-4</c:v>
                </c:pt>
                <c:pt idx="1455">
                  <c:v>7.8899999999999999E-4</c:v>
                </c:pt>
                <c:pt idx="1456">
                  <c:v>7.8600000000000002E-4</c:v>
                </c:pt>
                <c:pt idx="1457">
                  <c:v>7.8200000000000003E-4</c:v>
                </c:pt>
                <c:pt idx="1458">
                  <c:v>7.7899999999999996E-4</c:v>
                </c:pt>
                <c:pt idx="1459">
                  <c:v>7.7499999999999997E-4</c:v>
                </c:pt>
                <c:pt idx="1460">
                  <c:v>7.7200000000000001E-4</c:v>
                </c:pt>
                <c:pt idx="1461">
                  <c:v>7.6900000000000004E-4</c:v>
                </c:pt>
                <c:pt idx="1462">
                  <c:v>7.6499999999999995E-4</c:v>
                </c:pt>
                <c:pt idx="1463">
                  <c:v>7.6199999999999998E-4</c:v>
                </c:pt>
                <c:pt idx="1464">
                  <c:v>7.5900000000000002E-4</c:v>
                </c:pt>
                <c:pt idx="1465">
                  <c:v>7.5600000000000005E-4</c:v>
                </c:pt>
                <c:pt idx="1466">
                  <c:v>7.5199999999999996E-4</c:v>
                </c:pt>
                <c:pt idx="1467">
                  <c:v>7.4899999999999999E-4</c:v>
                </c:pt>
                <c:pt idx="1468">
                  <c:v>7.4600000000000003E-4</c:v>
                </c:pt>
                <c:pt idx="1469">
                  <c:v>7.4299999999999995E-4</c:v>
                </c:pt>
                <c:pt idx="1470">
                  <c:v>7.3899999999999997E-4</c:v>
                </c:pt>
                <c:pt idx="1471">
                  <c:v>7.36E-4</c:v>
                </c:pt>
                <c:pt idx="1472">
                  <c:v>7.3300000000000004E-4</c:v>
                </c:pt>
                <c:pt idx="1473">
                  <c:v>7.2999999999999996E-4</c:v>
                </c:pt>
                <c:pt idx="1474">
                  <c:v>7.27E-4</c:v>
                </c:pt>
                <c:pt idx="1475">
                  <c:v>7.2300000000000001E-4</c:v>
                </c:pt>
                <c:pt idx="1476">
                  <c:v>7.2000000000000005E-4</c:v>
                </c:pt>
                <c:pt idx="1477">
                  <c:v>7.1699999999999997E-4</c:v>
                </c:pt>
                <c:pt idx="1478">
                  <c:v>7.1400000000000001E-4</c:v>
                </c:pt>
                <c:pt idx="1479">
                  <c:v>7.1100000000000004E-4</c:v>
                </c:pt>
                <c:pt idx="1480">
                  <c:v>7.0799999999999997E-4</c:v>
                </c:pt>
                <c:pt idx="1481">
                  <c:v>7.0500000000000001E-4</c:v>
                </c:pt>
                <c:pt idx="1482">
                  <c:v>7.0200000000000004E-4</c:v>
                </c:pt>
                <c:pt idx="1483">
                  <c:v>6.9899999999999997E-4</c:v>
                </c:pt>
                <c:pt idx="1484">
                  <c:v>6.96E-4</c:v>
                </c:pt>
                <c:pt idx="1485">
                  <c:v>6.9300000000000004E-4</c:v>
                </c:pt>
                <c:pt idx="1486">
                  <c:v>6.8999999999999997E-4</c:v>
                </c:pt>
                <c:pt idx="1487">
                  <c:v>6.87E-4</c:v>
                </c:pt>
                <c:pt idx="1488">
                  <c:v>6.8400000000000004E-4</c:v>
                </c:pt>
                <c:pt idx="1489">
                  <c:v>6.8099999999999996E-4</c:v>
                </c:pt>
                <c:pt idx="1490">
                  <c:v>6.78E-4</c:v>
                </c:pt>
                <c:pt idx="1491">
                  <c:v>6.7500000000000004E-4</c:v>
                </c:pt>
                <c:pt idx="1492">
                  <c:v>6.7199999999999996E-4</c:v>
                </c:pt>
                <c:pt idx="1493">
                  <c:v>6.69E-4</c:v>
                </c:pt>
                <c:pt idx="1494">
                  <c:v>6.6600000000000003E-4</c:v>
                </c:pt>
                <c:pt idx="1495">
                  <c:v>6.6299999999999996E-4</c:v>
                </c:pt>
                <c:pt idx="1496">
                  <c:v>6.6E-4</c:v>
                </c:pt>
                <c:pt idx="1497">
                  <c:v>6.5799999999999995E-4</c:v>
                </c:pt>
                <c:pt idx="1498">
                  <c:v>6.5499999999999998E-4</c:v>
                </c:pt>
                <c:pt idx="1499">
                  <c:v>6.5200000000000002E-4</c:v>
                </c:pt>
                <c:pt idx="1500">
                  <c:v>6.4899999999999995E-4</c:v>
                </c:pt>
                <c:pt idx="1501">
                  <c:v>6.4599999999999998E-4</c:v>
                </c:pt>
                <c:pt idx="1502">
                  <c:v>6.4400000000000004E-4</c:v>
                </c:pt>
                <c:pt idx="1503">
                  <c:v>6.4099999999999997E-4</c:v>
                </c:pt>
                <c:pt idx="1504">
                  <c:v>6.38E-4</c:v>
                </c:pt>
                <c:pt idx="1505">
                  <c:v>6.3500000000000004E-4</c:v>
                </c:pt>
                <c:pt idx="1506">
                  <c:v>6.3199999999999997E-4</c:v>
                </c:pt>
                <c:pt idx="1507">
                  <c:v>6.3000000000000003E-4</c:v>
                </c:pt>
                <c:pt idx="1508">
                  <c:v>6.2699999999999995E-4</c:v>
                </c:pt>
                <c:pt idx="1509">
                  <c:v>6.2399999999999999E-4</c:v>
                </c:pt>
                <c:pt idx="1510">
                  <c:v>6.2200000000000005E-4</c:v>
                </c:pt>
                <c:pt idx="1511">
                  <c:v>6.1899999999999998E-4</c:v>
                </c:pt>
                <c:pt idx="1512">
                  <c:v>6.1600000000000001E-4</c:v>
                </c:pt>
                <c:pt idx="1513">
                  <c:v>6.1399999999999996E-4</c:v>
                </c:pt>
                <c:pt idx="1514">
                  <c:v>6.11E-4</c:v>
                </c:pt>
                <c:pt idx="1515">
                  <c:v>6.0800000000000003E-4</c:v>
                </c:pt>
                <c:pt idx="1516">
                  <c:v>6.0599999999999998E-4</c:v>
                </c:pt>
                <c:pt idx="1517">
                  <c:v>6.0300000000000002E-4</c:v>
                </c:pt>
                <c:pt idx="1518">
                  <c:v>5.9999999999999995E-4</c:v>
                </c:pt>
                <c:pt idx="1519">
                  <c:v>5.9800000000000001E-4</c:v>
                </c:pt>
                <c:pt idx="1520">
                  <c:v>5.9500000000000004E-4</c:v>
                </c:pt>
                <c:pt idx="1521">
                  <c:v>5.9299999999999999E-4</c:v>
                </c:pt>
                <c:pt idx="1522">
                  <c:v>5.9000000000000003E-4</c:v>
                </c:pt>
                <c:pt idx="1523">
                  <c:v>5.8699999999999996E-4</c:v>
                </c:pt>
                <c:pt idx="1524">
                  <c:v>5.8500000000000002E-4</c:v>
                </c:pt>
                <c:pt idx="1525">
                  <c:v>5.8200000000000005E-4</c:v>
                </c:pt>
                <c:pt idx="1526">
                  <c:v>5.8E-4</c:v>
                </c:pt>
                <c:pt idx="1527">
                  <c:v>5.7700000000000004E-4</c:v>
                </c:pt>
                <c:pt idx="1528">
                  <c:v>5.7499999999999999E-4</c:v>
                </c:pt>
                <c:pt idx="1529">
                  <c:v>5.7200000000000003E-4</c:v>
                </c:pt>
                <c:pt idx="1530">
                  <c:v>5.6999999999999998E-4</c:v>
                </c:pt>
                <c:pt idx="1531">
                  <c:v>5.6700000000000001E-4</c:v>
                </c:pt>
                <c:pt idx="1532">
                  <c:v>5.6499999999999996E-4</c:v>
                </c:pt>
                <c:pt idx="1533">
                  <c:v>5.6300000000000002E-4</c:v>
                </c:pt>
                <c:pt idx="1534">
                  <c:v>5.5999999999999995E-4</c:v>
                </c:pt>
                <c:pt idx="1535">
                  <c:v>5.5800000000000001E-4</c:v>
                </c:pt>
                <c:pt idx="1536">
                  <c:v>5.5500000000000005E-4</c:v>
                </c:pt>
                <c:pt idx="1537">
                  <c:v>5.53E-4</c:v>
                </c:pt>
                <c:pt idx="1538">
                  <c:v>5.5000000000000003E-4</c:v>
                </c:pt>
                <c:pt idx="1539">
                  <c:v>5.4799999999999998E-4</c:v>
                </c:pt>
                <c:pt idx="1540">
                  <c:v>5.4600000000000004E-4</c:v>
                </c:pt>
                <c:pt idx="1541">
                  <c:v>5.4299999999999997E-4</c:v>
                </c:pt>
                <c:pt idx="1542">
                  <c:v>5.4100000000000003E-4</c:v>
                </c:pt>
                <c:pt idx="1543">
                  <c:v>5.3899999999999998E-4</c:v>
                </c:pt>
                <c:pt idx="1544">
                  <c:v>5.3600000000000002E-4</c:v>
                </c:pt>
                <c:pt idx="1545">
                  <c:v>5.3399999999999997E-4</c:v>
                </c:pt>
                <c:pt idx="1546">
                  <c:v>5.3200000000000003E-4</c:v>
                </c:pt>
                <c:pt idx="1547">
                  <c:v>5.2899999999999996E-4</c:v>
                </c:pt>
                <c:pt idx="1548">
                  <c:v>5.2700000000000002E-4</c:v>
                </c:pt>
                <c:pt idx="1549">
                  <c:v>5.2499999999999997E-4</c:v>
                </c:pt>
                <c:pt idx="1550">
                  <c:v>5.2300000000000003E-4</c:v>
                </c:pt>
                <c:pt idx="1551">
                  <c:v>5.1999999999999995E-4</c:v>
                </c:pt>
                <c:pt idx="1552">
                  <c:v>5.1800000000000001E-4</c:v>
                </c:pt>
                <c:pt idx="1553">
                  <c:v>5.1599999999999997E-4</c:v>
                </c:pt>
                <c:pt idx="1554">
                  <c:v>5.1400000000000003E-4</c:v>
                </c:pt>
                <c:pt idx="1555">
                  <c:v>5.1099999999999995E-4</c:v>
                </c:pt>
                <c:pt idx="1556">
                  <c:v>5.0900000000000001E-4</c:v>
                </c:pt>
                <c:pt idx="1557">
                  <c:v>5.0699999999999996E-4</c:v>
                </c:pt>
                <c:pt idx="1558">
                  <c:v>5.0500000000000002E-4</c:v>
                </c:pt>
                <c:pt idx="1559">
                  <c:v>5.0299999999999997E-4</c:v>
                </c:pt>
                <c:pt idx="1560">
                  <c:v>5.0000000000000001E-4</c:v>
                </c:pt>
                <c:pt idx="1561">
                  <c:v>4.9799999999999996E-4</c:v>
                </c:pt>
                <c:pt idx="1562">
                  <c:v>4.9600000000000002E-4</c:v>
                </c:pt>
                <c:pt idx="1563">
                  <c:v>4.9399999999999997E-4</c:v>
                </c:pt>
                <c:pt idx="1564">
                  <c:v>4.9200000000000003E-4</c:v>
                </c:pt>
                <c:pt idx="1565">
                  <c:v>4.8999999999999998E-4</c:v>
                </c:pt>
                <c:pt idx="1566">
                  <c:v>4.8799999999999999E-4</c:v>
                </c:pt>
                <c:pt idx="1567">
                  <c:v>4.8500000000000003E-4</c:v>
                </c:pt>
                <c:pt idx="1568">
                  <c:v>4.8299999999999998E-4</c:v>
                </c:pt>
                <c:pt idx="1569">
                  <c:v>4.8099999999999998E-4</c:v>
                </c:pt>
                <c:pt idx="1570">
                  <c:v>4.7899999999999999E-4</c:v>
                </c:pt>
                <c:pt idx="1571">
                  <c:v>4.7699999999999999E-4</c:v>
                </c:pt>
                <c:pt idx="1572">
                  <c:v>4.75E-4</c:v>
                </c:pt>
                <c:pt idx="1573">
                  <c:v>4.73E-4</c:v>
                </c:pt>
                <c:pt idx="1574">
                  <c:v>4.7100000000000001E-4</c:v>
                </c:pt>
                <c:pt idx="1575">
                  <c:v>4.6900000000000002E-4</c:v>
                </c:pt>
                <c:pt idx="1576">
                  <c:v>4.6700000000000002E-4</c:v>
                </c:pt>
                <c:pt idx="1577">
                  <c:v>4.6500000000000003E-4</c:v>
                </c:pt>
                <c:pt idx="1578">
                  <c:v>4.6299999999999998E-4</c:v>
                </c:pt>
                <c:pt idx="1579">
                  <c:v>4.6099999999999998E-4</c:v>
                </c:pt>
                <c:pt idx="1580">
                  <c:v>4.5899999999999999E-4</c:v>
                </c:pt>
                <c:pt idx="1581">
                  <c:v>4.57E-4</c:v>
                </c:pt>
                <c:pt idx="1582">
                  <c:v>4.55E-4</c:v>
                </c:pt>
                <c:pt idx="1583">
                  <c:v>4.5300000000000001E-4</c:v>
                </c:pt>
                <c:pt idx="1584">
                  <c:v>4.5100000000000001E-4</c:v>
                </c:pt>
                <c:pt idx="1585">
                  <c:v>4.4900000000000002E-4</c:v>
                </c:pt>
                <c:pt idx="1586">
                  <c:v>4.4700000000000002E-4</c:v>
                </c:pt>
                <c:pt idx="1587">
                  <c:v>4.4499999999999997E-4</c:v>
                </c:pt>
                <c:pt idx="1588">
                  <c:v>4.4299999999999998E-4</c:v>
                </c:pt>
                <c:pt idx="1589">
                  <c:v>4.4099999999999999E-4</c:v>
                </c:pt>
                <c:pt idx="1590">
                  <c:v>4.3899999999999999E-4</c:v>
                </c:pt>
                <c:pt idx="1591">
                  <c:v>4.37E-4</c:v>
                </c:pt>
                <c:pt idx="1592">
                  <c:v>4.3600000000000003E-4</c:v>
                </c:pt>
                <c:pt idx="1593">
                  <c:v>4.3399999999999998E-4</c:v>
                </c:pt>
                <c:pt idx="1594">
                  <c:v>4.3199999999999998E-4</c:v>
                </c:pt>
                <c:pt idx="1595">
                  <c:v>4.2999999999999999E-4</c:v>
                </c:pt>
                <c:pt idx="1596">
                  <c:v>4.28E-4</c:v>
                </c:pt>
                <c:pt idx="1597">
                  <c:v>4.26E-4</c:v>
                </c:pt>
                <c:pt idx="1598">
                  <c:v>4.2400000000000001E-4</c:v>
                </c:pt>
                <c:pt idx="1599">
                  <c:v>4.2299999999999998E-4</c:v>
                </c:pt>
                <c:pt idx="1600">
                  <c:v>4.2099999999999999E-4</c:v>
                </c:pt>
                <c:pt idx="1601">
                  <c:v>4.1899999999999999E-4</c:v>
                </c:pt>
                <c:pt idx="1602">
                  <c:v>4.17E-4</c:v>
                </c:pt>
                <c:pt idx="1603">
                  <c:v>4.15E-4</c:v>
                </c:pt>
                <c:pt idx="1604">
                  <c:v>4.1300000000000001E-4</c:v>
                </c:pt>
                <c:pt idx="1605">
                  <c:v>4.1199999999999999E-4</c:v>
                </c:pt>
                <c:pt idx="1606">
                  <c:v>4.0999999999999999E-4</c:v>
                </c:pt>
                <c:pt idx="1607">
                  <c:v>4.08E-4</c:v>
                </c:pt>
                <c:pt idx="1608">
                  <c:v>4.06E-4</c:v>
                </c:pt>
                <c:pt idx="1609">
                  <c:v>4.0499999999999998E-4</c:v>
                </c:pt>
                <c:pt idx="1610">
                  <c:v>4.0299999999999998E-4</c:v>
                </c:pt>
                <c:pt idx="1611">
                  <c:v>4.0099999999999999E-4</c:v>
                </c:pt>
                <c:pt idx="1612">
                  <c:v>3.9899999999999999E-4</c:v>
                </c:pt>
                <c:pt idx="1613">
                  <c:v>3.9800000000000002E-4</c:v>
                </c:pt>
                <c:pt idx="1614">
                  <c:v>3.9599999999999998E-4</c:v>
                </c:pt>
                <c:pt idx="1615">
                  <c:v>3.9399999999999998E-4</c:v>
                </c:pt>
                <c:pt idx="1616">
                  <c:v>3.9199999999999999E-4</c:v>
                </c:pt>
                <c:pt idx="1617">
                  <c:v>3.9100000000000002E-4</c:v>
                </c:pt>
                <c:pt idx="1618">
                  <c:v>3.8900000000000002E-4</c:v>
                </c:pt>
                <c:pt idx="1619">
                  <c:v>3.8699999999999997E-4</c:v>
                </c:pt>
                <c:pt idx="1620">
                  <c:v>3.86E-4</c:v>
                </c:pt>
                <c:pt idx="1621">
                  <c:v>3.8400000000000001E-4</c:v>
                </c:pt>
                <c:pt idx="1622">
                  <c:v>3.8200000000000002E-4</c:v>
                </c:pt>
                <c:pt idx="1623">
                  <c:v>3.8099999999999999E-4</c:v>
                </c:pt>
                <c:pt idx="1624">
                  <c:v>3.79E-4</c:v>
                </c:pt>
                <c:pt idx="1625">
                  <c:v>3.77E-4</c:v>
                </c:pt>
                <c:pt idx="1626">
                  <c:v>3.7599999999999998E-4</c:v>
                </c:pt>
                <c:pt idx="1627">
                  <c:v>3.7399999999999998E-4</c:v>
                </c:pt>
                <c:pt idx="1628">
                  <c:v>3.7300000000000001E-4</c:v>
                </c:pt>
                <c:pt idx="1629">
                  <c:v>3.7100000000000002E-4</c:v>
                </c:pt>
                <c:pt idx="1630">
                  <c:v>3.6900000000000002E-4</c:v>
                </c:pt>
                <c:pt idx="1631">
                  <c:v>3.68E-4</c:v>
                </c:pt>
                <c:pt idx="1632">
                  <c:v>3.6600000000000001E-4</c:v>
                </c:pt>
                <c:pt idx="1633">
                  <c:v>3.6499999999999998E-4</c:v>
                </c:pt>
                <c:pt idx="1634">
                  <c:v>3.6299999999999999E-4</c:v>
                </c:pt>
                <c:pt idx="1635">
                  <c:v>3.6099999999999999E-4</c:v>
                </c:pt>
                <c:pt idx="1636">
                  <c:v>3.6000000000000002E-4</c:v>
                </c:pt>
                <c:pt idx="1637">
                  <c:v>3.5799999999999997E-4</c:v>
                </c:pt>
                <c:pt idx="1638">
                  <c:v>3.57E-4</c:v>
                </c:pt>
                <c:pt idx="1639">
                  <c:v>3.5500000000000001E-4</c:v>
                </c:pt>
                <c:pt idx="1640">
                  <c:v>3.5399999999999999E-4</c:v>
                </c:pt>
                <c:pt idx="1641">
                  <c:v>3.5199999999999999E-4</c:v>
                </c:pt>
                <c:pt idx="1642">
                  <c:v>3.5100000000000002E-4</c:v>
                </c:pt>
                <c:pt idx="1643">
                  <c:v>3.4900000000000003E-4</c:v>
                </c:pt>
                <c:pt idx="1644">
                  <c:v>3.48E-4</c:v>
                </c:pt>
                <c:pt idx="1645">
                  <c:v>3.4600000000000001E-4</c:v>
                </c:pt>
                <c:pt idx="1646">
                  <c:v>3.4499999999999998E-4</c:v>
                </c:pt>
                <c:pt idx="1647">
                  <c:v>3.4299999999999999E-4</c:v>
                </c:pt>
                <c:pt idx="1648">
                  <c:v>3.4200000000000002E-4</c:v>
                </c:pt>
                <c:pt idx="1649">
                  <c:v>3.4000000000000002E-4</c:v>
                </c:pt>
                <c:pt idx="1650">
                  <c:v>3.39E-4</c:v>
                </c:pt>
                <c:pt idx="1651">
                  <c:v>3.3700000000000001E-4</c:v>
                </c:pt>
                <c:pt idx="1652">
                  <c:v>3.3599999999999998E-4</c:v>
                </c:pt>
                <c:pt idx="1653">
                  <c:v>3.3399999999999999E-4</c:v>
                </c:pt>
                <c:pt idx="1654">
                  <c:v>3.3300000000000002E-4</c:v>
                </c:pt>
                <c:pt idx="1655">
                  <c:v>3.3100000000000002E-4</c:v>
                </c:pt>
                <c:pt idx="1656">
                  <c:v>3.3E-4</c:v>
                </c:pt>
                <c:pt idx="1657">
                  <c:v>3.2899999999999997E-4</c:v>
                </c:pt>
                <c:pt idx="1658">
                  <c:v>3.2699999999999998E-4</c:v>
                </c:pt>
                <c:pt idx="1659">
                  <c:v>3.2600000000000001E-4</c:v>
                </c:pt>
                <c:pt idx="1660">
                  <c:v>3.2400000000000001E-4</c:v>
                </c:pt>
                <c:pt idx="1661">
                  <c:v>3.2299999999999999E-4</c:v>
                </c:pt>
                <c:pt idx="1662">
                  <c:v>3.2200000000000002E-4</c:v>
                </c:pt>
                <c:pt idx="1663">
                  <c:v>3.2000000000000003E-4</c:v>
                </c:pt>
                <c:pt idx="1664">
                  <c:v>3.19E-4</c:v>
                </c:pt>
                <c:pt idx="1665">
                  <c:v>3.1700000000000001E-4</c:v>
                </c:pt>
                <c:pt idx="1666">
                  <c:v>3.1599999999999998E-4</c:v>
                </c:pt>
                <c:pt idx="1667">
                  <c:v>3.1500000000000001E-4</c:v>
                </c:pt>
                <c:pt idx="1668">
                  <c:v>3.1300000000000002E-4</c:v>
                </c:pt>
                <c:pt idx="1669">
                  <c:v>3.1199999999999999E-4</c:v>
                </c:pt>
                <c:pt idx="1670">
                  <c:v>3.1100000000000002E-4</c:v>
                </c:pt>
                <c:pt idx="1671">
                  <c:v>3.0899999999999998E-4</c:v>
                </c:pt>
                <c:pt idx="1672">
                  <c:v>3.0800000000000001E-4</c:v>
                </c:pt>
                <c:pt idx="1673">
                  <c:v>3.0699999999999998E-4</c:v>
                </c:pt>
                <c:pt idx="1674">
                  <c:v>3.0499999999999999E-4</c:v>
                </c:pt>
                <c:pt idx="1675">
                  <c:v>3.0400000000000002E-4</c:v>
                </c:pt>
                <c:pt idx="1676">
                  <c:v>3.0299999999999999E-4</c:v>
                </c:pt>
                <c:pt idx="1677">
                  <c:v>3.01E-4</c:v>
                </c:pt>
                <c:pt idx="1678">
                  <c:v>2.9999999999999997E-4</c:v>
                </c:pt>
                <c:pt idx="1679">
                  <c:v>2.99E-4</c:v>
                </c:pt>
                <c:pt idx="1680">
                  <c:v>2.9700000000000001E-4</c:v>
                </c:pt>
                <c:pt idx="1681">
                  <c:v>2.9599999999999998E-4</c:v>
                </c:pt>
                <c:pt idx="1682">
                  <c:v>2.9500000000000001E-4</c:v>
                </c:pt>
                <c:pt idx="1683">
                  <c:v>2.9399999999999999E-4</c:v>
                </c:pt>
                <c:pt idx="1684">
                  <c:v>2.92E-4</c:v>
                </c:pt>
                <c:pt idx="1685">
                  <c:v>2.9100000000000003E-4</c:v>
                </c:pt>
                <c:pt idx="1686">
                  <c:v>2.9E-4</c:v>
                </c:pt>
                <c:pt idx="1687">
                  <c:v>2.8800000000000001E-4</c:v>
                </c:pt>
                <c:pt idx="1688">
                  <c:v>2.8699999999999998E-4</c:v>
                </c:pt>
                <c:pt idx="1689">
                  <c:v>2.8600000000000001E-4</c:v>
                </c:pt>
                <c:pt idx="1690">
                  <c:v>2.8499999999999999E-4</c:v>
                </c:pt>
                <c:pt idx="1691">
                  <c:v>2.8400000000000002E-4</c:v>
                </c:pt>
                <c:pt idx="1692">
                  <c:v>2.8200000000000002E-4</c:v>
                </c:pt>
                <c:pt idx="1693">
                  <c:v>2.81E-4</c:v>
                </c:pt>
                <c:pt idx="1694">
                  <c:v>2.7999999999999998E-4</c:v>
                </c:pt>
                <c:pt idx="1695">
                  <c:v>2.7900000000000001E-4</c:v>
                </c:pt>
                <c:pt idx="1696">
                  <c:v>2.7700000000000001E-4</c:v>
                </c:pt>
                <c:pt idx="1697">
                  <c:v>2.7599999999999999E-4</c:v>
                </c:pt>
                <c:pt idx="1698">
                  <c:v>2.7500000000000002E-4</c:v>
                </c:pt>
                <c:pt idx="1699">
                  <c:v>2.7399999999999999E-4</c:v>
                </c:pt>
                <c:pt idx="1700">
                  <c:v>2.7300000000000002E-4</c:v>
                </c:pt>
                <c:pt idx="1701">
                  <c:v>2.7099999999999997E-4</c:v>
                </c:pt>
                <c:pt idx="1702">
                  <c:v>2.7E-4</c:v>
                </c:pt>
                <c:pt idx="1703">
                  <c:v>2.6899999999999998E-4</c:v>
                </c:pt>
                <c:pt idx="1704">
                  <c:v>2.6800000000000001E-4</c:v>
                </c:pt>
                <c:pt idx="1705">
                  <c:v>2.6699999999999998E-4</c:v>
                </c:pt>
                <c:pt idx="1706">
                  <c:v>2.6600000000000001E-4</c:v>
                </c:pt>
                <c:pt idx="1707">
                  <c:v>2.6499999999999999E-4</c:v>
                </c:pt>
                <c:pt idx="1708">
                  <c:v>2.63E-4</c:v>
                </c:pt>
                <c:pt idx="1709">
                  <c:v>2.6200000000000003E-4</c:v>
                </c:pt>
                <c:pt idx="1710">
                  <c:v>2.61E-4</c:v>
                </c:pt>
                <c:pt idx="1711">
                  <c:v>2.5999999999999998E-4</c:v>
                </c:pt>
                <c:pt idx="1712">
                  <c:v>2.5900000000000001E-4</c:v>
                </c:pt>
                <c:pt idx="1713">
                  <c:v>2.5799999999999998E-4</c:v>
                </c:pt>
                <c:pt idx="1714">
                  <c:v>2.5700000000000001E-4</c:v>
                </c:pt>
                <c:pt idx="1715">
                  <c:v>2.5500000000000002E-4</c:v>
                </c:pt>
                <c:pt idx="1716">
                  <c:v>2.5399999999999999E-4</c:v>
                </c:pt>
                <c:pt idx="1717">
                  <c:v>2.5300000000000002E-4</c:v>
                </c:pt>
                <c:pt idx="1718">
                  <c:v>2.52E-4</c:v>
                </c:pt>
                <c:pt idx="1719">
                  <c:v>2.5099999999999998E-4</c:v>
                </c:pt>
                <c:pt idx="1720">
                  <c:v>2.5000000000000001E-4</c:v>
                </c:pt>
                <c:pt idx="1721">
                  <c:v>2.4899999999999998E-4</c:v>
                </c:pt>
                <c:pt idx="1722">
                  <c:v>2.4800000000000001E-4</c:v>
                </c:pt>
                <c:pt idx="1723">
                  <c:v>2.4699999999999999E-4</c:v>
                </c:pt>
                <c:pt idx="1724">
                  <c:v>2.4600000000000002E-4</c:v>
                </c:pt>
                <c:pt idx="1725">
                  <c:v>2.4499999999999999E-4</c:v>
                </c:pt>
                <c:pt idx="1726">
                  <c:v>2.4399999999999999E-4</c:v>
                </c:pt>
                <c:pt idx="1727">
                  <c:v>2.43E-4</c:v>
                </c:pt>
                <c:pt idx="1728">
                  <c:v>2.41E-4</c:v>
                </c:pt>
                <c:pt idx="1729">
                  <c:v>2.4000000000000001E-4</c:v>
                </c:pt>
                <c:pt idx="1730">
                  <c:v>2.3900000000000001E-4</c:v>
                </c:pt>
                <c:pt idx="1731">
                  <c:v>2.3800000000000001E-4</c:v>
                </c:pt>
                <c:pt idx="1732">
                  <c:v>2.3699999999999999E-4</c:v>
                </c:pt>
                <c:pt idx="1733">
                  <c:v>2.3599999999999999E-4</c:v>
                </c:pt>
                <c:pt idx="1734">
                  <c:v>2.3499999999999999E-4</c:v>
                </c:pt>
                <c:pt idx="1735">
                  <c:v>2.34E-4</c:v>
                </c:pt>
                <c:pt idx="1736">
                  <c:v>2.33E-4</c:v>
                </c:pt>
                <c:pt idx="1737">
                  <c:v>2.32E-4</c:v>
                </c:pt>
                <c:pt idx="1738">
                  <c:v>2.31E-4</c:v>
                </c:pt>
                <c:pt idx="1739">
                  <c:v>2.3000000000000001E-4</c:v>
                </c:pt>
                <c:pt idx="1740">
                  <c:v>2.2900000000000001E-4</c:v>
                </c:pt>
                <c:pt idx="1741">
                  <c:v>2.2800000000000001E-4</c:v>
                </c:pt>
                <c:pt idx="1742">
                  <c:v>2.2699999999999999E-4</c:v>
                </c:pt>
                <c:pt idx="1743">
                  <c:v>2.2599999999999999E-4</c:v>
                </c:pt>
                <c:pt idx="1744">
                  <c:v>2.2499999999999999E-4</c:v>
                </c:pt>
                <c:pt idx="1745">
                  <c:v>2.24E-4</c:v>
                </c:pt>
                <c:pt idx="1746">
                  <c:v>2.23E-4</c:v>
                </c:pt>
                <c:pt idx="1747">
                  <c:v>2.22E-4</c:v>
                </c:pt>
                <c:pt idx="1748">
                  <c:v>2.2100000000000001E-4</c:v>
                </c:pt>
                <c:pt idx="1749">
                  <c:v>2.2000000000000001E-4</c:v>
                </c:pt>
                <c:pt idx="1750">
                  <c:v>2.2000000000000001E-4</c:v>
                </c:pt>
                <c:pt idx="1751">
                  <c:v>2.1900000000000001E-4</c:v>
                </c:pt>
                <c:pt idx="1752">
                  <c:v>2.1800000000000001E-4</c:v>
                </c:pt>
                <c:pt idx="1753">
                  <c:v>2.1699999999999999E-4</c:v>
                </c:pt>
                <c:pt idx="1754">
                  <c:v>2.1599999999999999E-4</c:v>
                </c:pt>
                <c:pt idx="1755">
                  <c:v>2.1499999999999999E-4</c:v>
                </c:pt>
                <c:pt idx="1756">
                  <c:v>2.14E-4</c:v>
                </c:pt>
                <c:pt idx="1757">
                  <c:v>2.13E-4</c:v>
                </c:pt>
                <c:pt idx="1758">
                  <c:v>2.12E-4</c:v>
                </c:pt>
                <c:pt idx="1759">
                  <c:v>2.1100000000000001E-4</c:v>
                </c:pt>
                <c:pt idx="1760">
                  <c:v>2.1000000000000001E-4</c:v>
                </c:pt>
                <c:pt idx="1761">
                  <c:v>2.0900000000000001E-4</c:v>
                </c:pt>
                <c:pt idx="1762">
                  <c:v>2.0799999999999999E-4</c:v>
                </c:pt>
                <c:pt idx="1763">
                  <c:v>2.0699999999999999E-4</c:v>
                </c:pt>
                <c:pt idx="1764">
                  <c:v>2.0699999999999999E-4</c:v>
                </c:pt>
                <c:pt idx="1765">
                  <c:v>2.0599999999999999E-4</c:v>
                </c:pt>
                <c:pt idx="1766">
                  <c:v>2.05E-4</c:v>
                </c:pt>
                <c:pt idx="1767">
                  <c:v>2.04E-4</c:v>
                </c:pt>
                <c:pt idx="1768">
                  <c:v>2.03E-4</c:v>
                </c:pt>
                <c:pt idx="1769">
                  <c:v>2.02E-4</c:v>
                </c:pt>
                <c:pt idx="1770">
                  <c:v>2.0100000000000001E-4</c:v>
                </c:pt>
                <c:pt idx="1771">
                  <c:v>2.0000000000000001E-4</c:v>
                </c:pt>
                <c:pt idx="1772">
                  <c:v>2.0000000000000001E-4</c:v>
                </c:pt>
                <c:pt idx="1773">
                  <c:v>1.9900000000000001E-4</c:v>
                </c:pt>
                <c:pt idx="1774">
                  <c:v>1.9799999999999999E-4</c:v>
                </c:pt>
                <c:pt idx="1775">
                  <c:v>1.9699999999999999E-4</c:v>
                </c:pt>
                <c:pt idx="1776">
                  <c:v>1.9599999999999999E-4</c:v>
                </c:pt>
                <c:pt idx="1777">
                  <c:v>1.95E-4</c:v>
                </c:pt>
                <c:pt idx="1778">
                  <c:v>1.94E-4</c:v>
                </c:pt>
                <c:pt idx="1779">
                  <c:v>1.94E-4</c:v>
                </c:pt>
                <c:pt idx="1780">
                  <c:v>1.93E-4</c:v>
                </c:pt>
                <c:pt idx="1781">
                  <c:v>1.92E-4</c:v>
                </c:pt>
                <c:pt idx="1782">
                  <c:v>1.9100000000000001E-4</c:v>
                </c:pt>
                <c:pt idx="1783">
                  <c:v>1.9000000000000001E-4</c:v>
                </c:pt>
                <c:pt idx="1784">
                  <c:v>1.8900000000000001E-4</c:v>
                </c:pt>
                <c:pt idx="1785">
                  <c:v>1.8900000000000001E-4</c:v>
                </c:pt>
                <c:pt idx="1786">
                  <c:v>1.8799999999999999E-4</c:v>
                </c:pt>
                <c:pt idx="1787">
                  <c:v>1.8699999999999999E-4</c:v>
                </c:pt>
                <c:pt idx="1788">
                  <c:v>1.8599999999999999E-4</c:v>
                </c:pt>
                <c:pt idx="1789">
                  <c:v>1.85E-4</c:v>
                </c:pt>
                <c:pt idx="1790">
                  <c:v>1.85E-4</c:v>
                </c:pt>
                <c:pt idx="1791">
                  <c:v>1.84E-4</c:v>
                </c:pt>
                <c:pt idx="1792">
                  <c:v>1.83E-4</c:v>
                </c:pt>
                <c:pt idx="1793">
                  <c:v>1.8200000000000001E-4</c:v>
                </c:pt>
                <c:pt idx="1794">
                  <c:v>1.8100000000000001E-4</c:v>
                </c:pt>
                <c:pt idx="1795">
                  <c:v>1.8100000000000001E-4</c:v>
                </c:pt>
                <c:pt idx="1796">
                  <c:v>1.8000000000000001E-4</c:v>
                </c:pt>
                <c:pt idx="1797">
                  <c:v>1.7899999999999999E-4</c:v>
                </c:pt>
                <c:pt idx="1798">
                  <c:v>1.7799999999999999E-4</c:v>
                </c:pt>
                <c:pt idx="1799">
                  <c:v>1.7699999999999999E-4</c:v>
                </c:pt>
                <c:pt idx="1800">
                  <c:v>1.7699999999999999E-4</c:v>
                </c:pt>
                <c:pt idx="1801">
                  <c:v>1.76E-4</c:v>
                </c:pt>
                <c:pt idx="1802">
                  <c:v>1.75E-4</c:v>
                </c:pt>
                <c:pt idx="1803">
                  <c:v>1.74E-4</c:v>
                </c:pt>
                <c:pt idx="1804">
                  <c:v>1.74E-4</c:v>
                </c:pt>
                <c:pt idx="1805">
                  <c:v>1.73E-4</c:v>
                </c:pt>
                <c:pt idx="1806">
                  <c:v>1.7200000000000001E-4</c:v>
                </c:pt>
                <c:pt idx="1807">
                  <c:v>1.7100000000000001E-4</c:v>
                </c:pt>
                <c:pt idx="1808">
                  <c:v>1.7100000000000001E-4</c:v>
                </c:pt>
                <c:pt idx="1809">
                  <c:v>1.7000000000000001E-4</c:v>
                </c:pt>
                <c:pt idx="1810">
                  <c:v>1.6899999999999999E-4</c:v>
                </c:pt>
                <c:pt idx="1811">
                  <c:v>1.6799999999999999E-4</c:v>
                </c:pt>
                <c:pt idx="1812">
                  <c:v>1.6799999999999999E-4</c:v>
                </c:pt>
                <c:pt idx="1813">
                  <c:v>1.6699999999999999E-4</c:v>
                </c:pt>
                <c:pt idx="1814">
                  <c:v>1.66E-4</c:v>
                </c:pt>
                <c:pt idx="1815">
                  <c:v>1.66E-4</c:v>
                </c:pt>
                <c:pt idx="1816">
                  <c:v>1.65E-4</c:v>
                </c:pt>
                <c:pt idx="1817">
                  <c:v>1.64E-4</c:v>
                </c:pt>
                <c:pt idx="1818">
                  <c:v>1.63E-4</c:v>
                </c:pt>
                <c:pt idx="1819">
                  <c:v>1.63E-4</c:v>
                </c:pt>
                <c:pt idx="1820">
                  <c:v>1.6200000000000001E-4</c:v>
                </c:pt>
                <c:pt idx="1821">
                  <c:v>1.6100000000000001E-4</c:v>
                </c:pt>
                <c:pt idx="1822">
                  <c:v>1.6100000000000001E-4</c:v>
                </c:pt>
                <c:pt idx="1823">
                  <c:v>1.6000000000000001E-4</c:v>
                </c:pt>
                <c:pt idx="1824">
                  <c:v>1.5899999999999999E-4</c:v>
                </c:pt>
                <c:pt idx="1825">
                  <c:v>1.5899999999999999E-4</c:v>
                </c:pt>
                <c:pt idx="1826">
                  <c:v>1.5799999999999999E-4</c:v>
                </c:pt>
                <c:pt idx="1827">
                  <c:v>1.5699999999999999E-4</c:v>
                </c:pt>
                <c:pt idx="1828">
                  <c:v>1.5699999999999999E-4</c:v>
                </c:pt>
                <c:pt idx="1829">
                  <c:v>1.56E-4</c:v>
                </c:pt>
                <c:pt idx="1830">
                  <c:v>1.55E-4</c:v>
                </c:pt>
                <c:pt idx="1831">
                  <c:v>1.54E-4</c:v>
                </c:pt>
                <c:pt idx="1832">
                  <c:v>1.54E-4</c:v>
                </c:pt>
                <c:pt idx="1833">
                  <c:v>1.5300000000000001E-4</c:v>
                </c:pt>
                <c:pt idx="1834">
                  <c:v>1.5200000000000001E-4</c:v>
                </c:pt>
                <c:pt idx="1835">
                  <c:v>1.5200000000000001E-4</c:v>
                </c:pt>
                <c:pt idx="1836">
                  <c:v>1.5100000000000001E-4</c:v>
                </c:pt>
                <c:pt idx="1837">
                  <c:v>1.5100000000000001E-4</c:v>
                </c:pt>
                <c:pt idx="1838">
                  <c:v>1.4999999999999999E-4</c:v>
                </c:pt>
                <c:pt idx="1839">
                  <c:v>1.4899999999999999E-4</c:v>
                </c:pt>
                <c:pt idx="1840">
                  <c:v>1.4899999999999999E-4</c:v>
                </c:pt>
                <c:pt idx="1841">
                  <c:v>1.4799999999999999E-4</c:v>
                </c:pt>
                <c:pt idx="1842">
                  <c:v>1.47E-4</c:v>
                </c:pt>
                <c:pt idx="1843">
                  <c:v>1.47E-4</c:v>
                </c:pt>
                <c:pt idx="1844">
                  <c:v>1.46E-4</c:v>
                </c:pt>
                <c:pt idx="1845">
                  <c:v>1.45E-4</c:v>
                </c:pt>
                <c:pt idx="1846">
                  <c:v>1.45E-4</c:v>
                </c:pt>
                <c:pt idx="1847">
                  <c:v>1.44E-4</c:v>
                </c:pt>
                <c:pt idx="1848">
                  <c:v>1.44E-4</c:v>
                </c:pt>
                <c:pt idx="1849">
                  <c:v>1.4300000000000001E-4</c:v>
                </c:pt>
                <c:pt idx="1850">
                  <c:v>1.4200000000000001E-4</c:v>
                </c:pt>
                <c:pt idx="1851">
                  <c:v>1.4200000000000001E-4</c:v>
                </c:pt>
                <c:pt idx="1852">
                  <c:v>1.4100000000000001E-4</c:v>
                </c:pt>
                <c:pt idx="1853">
                  <c:v>1.3999999999999999E-4</c:v>
                </c:pt>
                <c:pt idx="1854">
                  <c:v>1.3999999999999999E-4</c:v>
                </c:pt>
                <c:pt idx="1855">
                  <c:v>1.3899999999999999E-4</c:v>
                </c:pt>
                <c:pt idx="1856">
                  <c:v>1.3899999999999999E-4</c:v>
                </c:pt>
                <c:pt idx="1857">
                  <c:v>1.3799999999999999E-4</c:v>
                </c:pt>
                <c:pt idx="1858">
                  <c:v>1.37E-4</c:v>
                </c:pt>
                <c:pt idx="1859">
                  <c:v>1.37E-4</c:v>
                </c:pt>
                <c:pt idx="1860">
                  <c:v>1.36E-4</c:v>
                </c:pt>
                <c:pt idx="1861">
                  <c:v>1.36E-4</c:v>
                </c:pt>
                <c:pt idx="1862">
                  <c:v>1.35E-4</c:v>
                </c:pt>
                <c:pt idx="1863">
                  <c:v>1.34E-4</c:v>
                </c:pt>
                <c:pt idx="1864">
                  <c:v>1.34E-4</c:v>
                </c:pt>
                <c:pt idx="1865">
                  <c:v>1.3300000000000001E-4</c:v>
                </c:pt>
                <c:pt idx="1866">
                  <c:v>1.3300000000000001E-4</c:v>
                </c:pt>
                <c:pt idx="1867">
                  <c:v>1.3200000000000001E-4</c:v>
                </c:pt>
                <c:pt idx="1868">
                  <c:v>1.3200000000000001E-4</c:v>
                </c:pt>
                <c:pt idx="1869">
                  <c:v>1.3100000000000001E-4</c:v>
                </c:pt>
                <c:pt idx="1870">
                  <c:v>1.2999999999999999E-4</c:v>
                </c:pt>
                <c:pt idx="1871">
                  <c:v>1.2999999999999999E-4</c:v>
                </c:pt>
                <c:pt idx="1872">
                  <c:v>1.2899999999999999E-4</c:v>
                </c:pt>
                <c:pt idx="1873">
                  <c:v>1.2899999999999999E-4</c:v>
                </c:pt>
                <c:pt idx="1874">
                  <c:v>1.2799999999999999E-4</c:v>
                </c:pt>
                <c:pt idx="1875">
                  <c:v>1.2799999999999999E-4</c:v>
                </c:pt>
                <c:pt idx="1876">
                  <c:v>1.27E-4</c:v>
                </c:pt>
                <c:pt idx="1877">
                  <c:v>1.27E-4</c:v>
                </c:pt>
                <c:pt idx="1878">
                  <c:v>1.26E-4</c:v>
                </c:pt>
                <c:pt idx="1879">
                  <c:v>1.25E-4</c:v>
                </c:pt>
                <c:pt idx="1880">
                  <c:v>1.25E-4</c:v>
                </c:pt>
                <c:pt idx="1881">
                  <c:v>1.2400000000000001E-4</c:v>
                </c:pt>
                <c:pt idx="1882">
                  <c:v>1.2400000000000001E-4</c:v>
                </c:pt>
                <c:pt idx="1883">
                  <c:v>1.2300000000000001E-4</c:v>
                </c:pt>
                <c:pt idx="1884">
                  <c:v>1.2300000000000001E-4</c:v>
                </c:pt>
                <c:pt idx="1885">
                  <c:v>1.22E-4</c:v>
                </c:pt>
                <c:pt idx="1886">
                  <c:v>1.22E-4</c:v>
                </c:pt>
                <c:pt idx="1887">
                  <c:v>1.21E-4</c:v>
                </c:pt>
                <c:pt idx="1888">
                  <c:v>1.21E-4</c:v>
                </c:pt>
                <c:pt idx="1889">
                  <c:v>1.2E-4</c:v>
                </c:pt>
                <c:pt idx="1890">
                  <c:v>1.2E-4</c:v>
                </c:pt>
                <c:pt idx="1891">
                  <c:v>1.1900000000000001E-4</c:v>
                </c:pt>
                <c:pt idx="1892">
                  <c:v>1.1900000000000001E-4</c:v>
                </c:pt>
                <c:pt idx="1893">
                  <c:v>1.18E-4</c:v>
                </c:pt>
                <c:pt idx="1894">
                  <c:v>1.18E-4</c:v>
                </c:pt>
                <c:pt idx="1895">
                  <c:v>1.17E-4</c:v>
                </c:pt>
                <c:pt idx="1896">
                  <c:v>1.17E-4</c:v>
                </c:pt>
                <c:pt idx="1897">
                  <c:v>1.16E-4</c:v>
                </c:pt>
                <c:pt idx="1898">
                  <c:v>1.16E-4</c:v>
                </c:pt>
                <c:pt idx="1899">
                  <c:v>1.15E-4</c:v>
                </c:pt>
                <c:pt idx="1900">
                  <c:v>1.15E-4</c:v>
                </c:pt>
                <c:pt idx="1901">
                  <c:v>1.1400000000000001E-4</c:v>
                </c:pt>
                <c:pt idx="1902">
                  <c:v>1.1400000000000001E-4</c:v>
                </c:pt>
                <c:pt idx="1903">
                  <c:v>1.13E-4</c:v>
                </c:pt>
                <c:pt idx="1904">
                  <c:v>1.13E-4</c:v>
                </c:pt>
                <c:pt idx="1905">
                  <c:v>1.12E-4</c:v>
                </c:pt>
                <c:pt idx="1906">
                  <c:v>1.12E-4</c:v>
                </c:pt>
                <c:pt idx="1907">
                  <c:v>1.11E-4</c:v>
                </c:pt>
                <c:pt idx="1908">
                  <c:v>1.11E-4</c:v>
                </c:pt>
                <c:pt idx="1909">
                  <c:v>1.1E-4</c:v>
                </c:pt>
                <c:pt idx="1910">
                  <c:v>1.1E-4</c:v>
                </c:pt>
                <c:pt idx="1911">
                  <c:v>1.0900000000000001E-4</c:v>
                </c:pt>
                <c:pt idx="1912">
                  <c:v>1.0900000000000001E-4</c:v>
                </c:pt>
                <c:pt idx="1913">
                  <c:v>1.08E-4</c:v>
                </c:pt>
                <c:pt idx="1914">
                  <c:v>1.08E-4</c:v>
                </c:pt>
                <c:pt idx="1915">
                  <c:v>1.07E-4</c:v>
                </c:pt>
                <c:pt idx="1916">
                  <c:v>1.07E-4</c:v>
                </c:pt>
                <c:pt idx="1917">
                  <c:v>1.06E-4</c:v>
                </c:pt>
                <c:pt idx="1918">
                  <c:v>1.06E-4</c:v>
                </c:pt>
                <c:pt idx="1919">
                  <c:v>1.05E-4</c:v>
                </c:pt>
                <c:pt idx="1920">
                  <c:v>1.05E-4</c:v>
                </c:pt>
                <c:pt idx="1921">
                  <c:v>1.05E-4</c:v>
                </c:pt>
                <c:pt idx="1922">
                  <c:v>1.0399999999999999E-4</c:v>
                </c:pt>
                <c:pt idx="1923">
                  <c:v>1.0399999999999999E-4</c:v>
                </c:pt>
                <c:pt idx="1924">
                  <c:v>1.03E-4</c:v>
                </c:pt>
                <c:pt idx="1925">
                  <c:v>1.03E-4</c:v>
                </c:pt>
                <c:pt idx="1926">
                  <c:v>1.02E-4</c:v>
                </c:pt>
                <c:pt idx="1927">
                  <c:v>1.02E-4</c:v>
                </c:pt>
                <c:pt idx="1928">
                  <c:v>1.01E-4</c:v>
                </c:pt>
                <c:pt idx="1929">
                  <c:v>1.01E-4</c:v>
                </c:pt>
                <c:pt idx="1930">
                  <c:v>1.01E-4</c:v>
                </c:pt>
                <c:pt idx="1931">
                  <c:v>1E-4</c:v>
                </c:pt>
                <c:pt idx="1932">
                  <c:v>1E-4</c:v>
                </c:pt>
                <c:pt idx="1933">
                  <c:v>9.8999999999999994E-5</c:v>
                </c:pt>
                <c:pt idx="1934">
                  <c:v>9.8999999999999994E-5</c:v>
                </c:pt>
                <c:pt idx="1935">
                  <c:v>9.7999999999999997E-5</c:v>
                </c:pt>
                <c:pt idx="1936">
                  <c:v>9.7999999999999997E-5</c:v>
                </c:pt>
                <c:pt idx="1937">
                  <c:v>9.7999999999999997E-5</c:v>
                </c:pt>
                <c:pt idx="1938">
                  <c:v>9.7E-5</c:v>
                </c:pt>
                <c:pt idx="1939">
                  <c:v>9.7E-5</c:v>
                </c:pt>
                <c:pt idx="1940">
                  <c:v>9.6000000000000002E-5</c:v>
                </c:pt>
                <c:pt idx="1941">
                  <c:v>9.6000000000000002E-5</c:v>
                </c:pt>
                <c:pt idx="1942">
                  <c:v>9.5000000000000005E-5</c:v>
                </c:pt>
                <c:pt idx="1943">
                  <c:v>9.5000000000000005E-5</c:v>
                </c:pt>
                <c:pt idx="1944">
                  <c:v>9.5000000000000005E-5</c:v>
                </c:pt>
                <c:pt idx="1945">
                  <c:v>9.3999999999999994E-5</c:v>
                </c:pt>
                <c:pt idx="1946">
                  <c:v>9.3999999999999994E-5</c:v>
                </c:pt>
                <c:pt idx="1947">
                  <c:v>9.2999999999999997E-5</c:v>
                </c:pt>
                <c:pt idx="1948">
                  <c:v>9.2999999999999997E-5</c:v>
                </c:pt>
                <c:pt idx="1949">
                  <c:v>9.2999999999999997E-5</c:v>
                </c:pt>
                <c:pt idx="1950">
                  <c:v>9.2E-5</c:v>
                </c:pt>
                <c:pt idx="1951">
                  <c:v>9.2E-5</c:v>
                </c:pt>
                <c:pt idx="1952">
                  <c:v>9.1000000000000003E-5</c:v>
                </c:pt>
                <c:pt idx="1953">
                  <c:v>9.1000000000000003E-5</c:v>
                </c:pt>
                <c:pt idx="1954">
                  <c:v>9.1000000000000003E-5</c:v>
                </c:pt>
                <c:pt idx="1955">
                  <c:v>9.0000000000000006E-5</c:v>
                </c:pt>
                <c:pt idx="1956">
                  <c:v>9.0000000000000006E-5</c:v>
                </c:pt>
                <c:pt idx="1957">
                  <c:v>8.8999999999999995E-5</c:v>
                </c:pt>
                <c:pt idx="1958">
                  <c:v>8.8999999999999995E-5</c:v>
                </c:pt>
                <c:pt idx="1959">
                  <c:v>8.8999999999999995E-5</c:v>
                </c:pt>
                <c:pt idx="1960">
                  <c:v>8.7999999999999998E-5</c:v>
                </c:pt>
                <c:pt idx="1961">
                  <c:v>8.7999999999999998E-5</c:v>
                </c:pt>
                <c:pt idx="1962">
                  <c:v>8.7999999999999998E-5</c:v>
                </c:pt>
                <c:pt idx="1963">
                  <c:v>8.7000000000000001E-5</c:v>
                </c:pt>
                <c:pt idx="1964">
                  <c:v>8.7000000000000001E-5</c:v>
                </c:pt>
                <c:pt idx="1965">
                  <c:v>8.6000000000000003E-5</c:v>
                </c:pt>
                <c:pt idx="1966">
                  <c:v>8.6000000000000003E-5</c:v>
                </c:pt>
                <c:pt idx="1967">
                  <c:v>8.6000000000000003E-5</c:v>
                </c:pt>
                <c:pt idx="1968">
                  <c:v>8.5000000000000006E-5</c:v>
                </c:pt>
                <c:pt idx="1969">
                  <c:v>8.5000000000000006E-5</c:v>
                </c:pt>
                <c:pt idx="1970">
                  <c:v>8.5000000000000006E-5</c:v>
                </c:pt>
                <c:pt idx="1971">
                  <c:v>8.3999999999999995E-5</c:v>
                </c:pt>
                <c:pt idx="1972">
                  <c:v>8.3999999999999995E-5</c:v>
                </c:pt>
                <c:pt idx="1973">
                  <c:v>8.2999999999999998E-5</c:v>
                </c:pt>
                <c:pt idx="1974">
                  <c:v>8.2999999999999998E-5</c:v>
                </c:pt>
                <c:pt idx="1975">
                  <c:v>8.2999999999999998E-5</c:v>
                </c:pt>
                <c:pt idx="1976">
                  <c:v>8.2000000000000001E-5</c:v>
                </c:pt>
                <c:pt idx="1977">
                  <c:v>8.2000000000000001E-5</c:v>
                </c:pt>
                <c:pt idx="1978">
                  <c:v>8.2000000000000001E-5</c:v>
                </c:pt>
                <c:pt idx="1979">
                  <c:v>8.1000000000000004E-5</c:v>
                </c:pt>
                <c:pt idx="1980">
                  <c:v>8.1000000000000004E-5</c:v>
                </c:pt>
                <c:pt idx="1981">
                  <c:v>8.1000000000000004E-5</c:v>
                </c:pt>
                <c:pt idx="1982">
                  <c:v>8.0000000000000007E-5</c:v>
                </c:pt>
                <c:pt idx="1983">
                  <c:v>8.0000000000000007E-5</c:v>
                </c:pt>
                <c:pt idx="1984">
                  <c:v>8.0000000000000007E-5</c:v>
                </c:pt>
                <c:pt idx="1985">
                  <c:v>7.8999999999999996E-5</c:v>
                </c:pt>
                <c:pt idx="1986">
                  <c:v>7.8999999999999996E-5</c:v>
                </c:pt>
                <c:pt idx="1987">
                  <c:v>7.8999999999999996E-5</c:v>
                </c:pt>
                <c:pt idx="1988">
                  <c:v>7.7999999999999999E-5</c:v>
                </c:pt>
                <c:pt idx="1989">
                  <c:v>7.7999999999999999E-5</c:v>
                </c:pt>
                <c:pt idx="1990">
                  <c:v>7.7999999999999999E-5</c:v>
                </c:pt>
                <c:pt idx="1991">
                  <c:v>7.7000000000000001E-5</c:v>
                </c:pt>
                <c:pt idx="1992">
                  <c:v>7.7000000000000001E-5</c:v>
                </c:pt>
                <c:pt idx="1993">
                  <c:v>7.7000000000000001E-5</c:v>
                </c:pt>
                <c:pt idx="1994">
                  <c:v>7.6000000000000004E-5</c:v>
                </c:pt>
                <c:pt idx="1995">
                  <c:v>7.6000000000000004E-5</c:v>
                </c:pt>
                <c:pt idx="1996">
                  <c:v>7.6000000000000004E-5</c:v>
                </c:pt>
                <c:pt idx="1997">
                  <c:v>7.4999999999999993E-5</c:v>
                </c:pt>
                <c:pt idx="1998">
                  <c:v>7.4999999999999993E-5</c:v>
                </c:pt>
                <c:pt idx="1999">
                  <c:v>7.4999999999999993E-5</c:v>
                </c:pt>
              </c:numCache>
            </c:numRef>
          </c:yVal>
          <c:smooth val="0"/>
          <c:extLst>
            <c:ext xmlns:c16="http://schemas.microsoft.com/office/drawing/2014/chart" uri="{C3380CC4-5D6E-409C-BE32-E72D297353CC}">
              <c16:uniqueId val="{00000000-0E06-4AAA-8642-A49E1C3A04C9}"/>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Calcs!$E$1</c:f>
              <c:strCache>
                <c:ptCount val="1"/>
                <c:pt idx="0">
                  <c:v>Qrunoff(0m³)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Calcs!$E$2:$E$2001</c:f>
              <c:numCache>
                <c:formatCode>0.00</c:formatCode>
                <c:ptCount val="2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numCache>
            </c:numRef>
          </c:yVal>
          <c:smooth val="0"/>
          <c:extLst>
            <c:ext xmlns:c16="http://schemas.microsoft.com/office/drawing/2014/chart" uri="{C3380CC4-5D6E-409C-BE32-E72D297353CC}">
              <c16:uniqueId val="{00000000-2E7B-4579-B564-9F537B5E0B9E}"/>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Calcs!$D$1</c:f>
              <c:strCache>
                <c:ptCount val="1"/>
                <c:pt idx="0">
                  <c:v>Qrain(5016m³)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Calcs!$D$2:$D$2001</c:f>
              <c:numCache>
                <c:formatCode>0.00</c:formatCode>
                <c:ptCount val="2000"/>
                <c:pt idx="0">
                  <c:v>0</c:v>
                </c:pt>
                <c:pt idx="1">
                  <c:v>3.0000000000000001E-6</c:v>
                </c:pt>
                <c:pt idx="2">
                  <c:v>1.1E-5</c:v>
                </c:pt>
                <c:pt idx="3">
                  <c:v>2.5000000000000001E-5</c:v>
                </c:pt>
                <c:pt idx="4">
                  <c:v>4.3999999999999999E-5</c:v>
                </c:pt>
                <c:pt idx="5">
                  <c:v>6.8999999999999997E-5</c:v>
                </c:pt>
                <c:pt idx="6">
                  <c:v>9.8999999999999994E-5</c:v>
                </c:pt>
                <c:pt idx="7">
                  <c:v>1.34E-4</c:v>
                </c:pt>
                <c:pt idx="8">
                  <c:v>1.76E-4</c:v>
                </c:pt>
                <c:pt idx="9">
                  <c:v>2.22E-4</c:v>
                </c:pt>
                <c:pt idx="10">
                  <c:v>2.7399999999999999E-4</c:v>
                </c:pt>
                <c:pt idx="11">
                  <c:v>3.3199999999999999E-4</c:v>
                </c:pt>
                <c:pt idx="12">
                  <c:v>3.9500000000000001E-4</c:v>
                </c:pt>
                <c:pt idx="13">
                  <c:v>4.6299999999999998E-4</c:v>
                </c:pt>
                <c:pt idx="14">
                  <c:v>5.3700000000000004E-4</c:v>
                </c:pt>
                <c:pt idx="15">
                  <c:v>6.1700000000000004E-4</c:v>
                </c:pt>
                <c:pt idx="16">
                  <c:v>7.0100000000000002E-4</c:v>
                </c:pt>
                <c:pt idx="17">
                  <c:v>7.9100000000000004E-4</c:v>
                </c:pt>
                <c:pt idx="18">
                  <c:v>8.8699999999999998E-4</c:v>
                </c:pt>
                <c:pt idx="19">
                  <c:v>9.8799999999999995E-4</c:v>
                </c:pt>
                <c:pt idx="20">
                  <c:v>1.0939999999999999E-3</c:v>
                </c:pt>
                <c:pt idx="21">
                  <c:v>1.206E-3</c:v>
                </c:pt>
                <c:pt idx="22">
                  <c:v>1.323E-3</c:v>
                </c:pt>
                <c:pt idx="23">
                  <c:v>1.446E-3</c:v>
                </c:pt>
                <c:pt idx="24">
                  <c:v>1.573E-3</c:v>
                </c:pt>
                <c:pt idx="25">
                  <c:v>1.7060000000000001E-3</c:v>
                </c:pt>
                <c:pt idx="26">
                  <c:v>1.8450000000000001E-3</c:v>
                </c:pt>
                <c:pt idx="27">
                  <c:v>1.9880000000000002E-3</c:v>
                </c:pt>
                <c:pt idx="28">
                  <c:v>2.137E-3</c:v>
                </c:pt>
                <c:pt idx="29">
                  <c:v>2.2920000000000002E-3</c:v>
                </c:pt>
                <c:pt idx="30">
                  <c:v>2.4510000000000001E-3</c:v>
                </c:pt>
                <c:pt idx="31">
                  <c:v>2.6159999999999998E-3</c:v>
                </c:pt>
                <c:pt idx="32">
                  <c:v>2.7859999999999998E-3</c:v>
                </c:pt>
                <c:pt idx="33">
                  <c:v>2.9610000000000001E-3</c:v>
                </c:pt>
                <c:pt idx="34">
                  <c:v>3.1410000000000001E-3</c:v>
                </c:pt>
                <c:pt idx="35">
                  <c:v>3.326E-3</c:v>
                </c:pt>
                <c:pt idx="36">
                  <c:v>3.5170000000000002E-3</c:v>
                </c:pt>
                <c:pt idx="37">
                  <c:v>3.712E-3</c:v>
                </c:pt>
                <c:pt idx="38">
                  <c:v>3.9129999999999998E-3</c:v>
                </c:pt>
                <c:pt idx="39">
                  <c:v>4.1190000000000003E-3</c:v>
                </c:pt>
                <c:pt idx="40">
                  <c:v>4.3299999999999996E-3</c:v>
                </c:pt>
                <c:pt idx="41">
                  <c:v>4.5450000000000004E-3</c:v>
                </c:pt>
                <c:pt idx="42">
                  <c:v>4.7660000000000003E-3</c:v>
                </c:pt>
                <c:pt idx="43">
                  <c:v>4.9919999999999999E-3</c:v>
                </c:pt>
                <c:pt idx="44">
                  <c:v>5.2230000000000002E-3</c:v>
                </c:pt>
                <c:pt idx="45">
                  <c:v>5.4580000000000002E-3</c:v>
                </c:pt>
                <c:pt idx="46">
                  <c:v>5.6990000000000001E-3</c:v>
                </c:pt>
                <c:pt idx="47">
                  <c:v>5.9439999999999996E-3</c:v>
                </c:pt>
                <c:pt idx="48">
                  <c:v>6.1939999999999999E-3</c:v>
                </c:pt>
                <c:pt idx="49">
                  <c:v>6.4489999999999999E-3</c:v>
                </c:pt>
                <c:pt idx="50">
                  <c:v>6.7089999999999997E-3</c:v>
                </c:pt>
                <c:pt idx="51">
                  <c:v>6.9740000000000002E-3</c:v>
                </c:pt>
                <c:pt idx="52">
                  <c:v>7.2430000000000003E-3</c:v>
                </c:pt>
                <c:pt idx="53">
                  <c:v>7.5170000000000002E-3</c:v>
                </c:pt>
                <c:pt idx="54">
                  <c:v>7.796E-3</c:v>
                </c:pt>
                <c:pt idx="55">
                  <c:v>8.0789999999999994E-3</c:v>
                </c:pt>
                <c:pt idx="56">
                  <c:v>8.3669999999999994E-3</c:v>
                </c:pt>
                <c:pt idx="57">
                  <c:v>8.659E-3</c:v>
                </c:pt>
                <c:pt idx="58">
                  <c:v>8.9560000000000004E-3</c:v>
                </c:pt>
                <c:pt idx="59">
                  <c:v>9.2580000000000006E-3</c:v>
                </c:pt>
                <c:pt idx="60">
                  <c:v>9.5639999999999996E-3</c:v>
                </c:pt>
                <c:pt idx="61">
                  <c:v>9.8740000000000008E-3</c:v>
                </c:pt>
                <c:pt idx="62">
                  <c:v>1.0189E-2</c:v>
                </c:pt>
                <c:pt idx="63">
                  <c:v>1.0508E-2</c:v>
                </c:pt>
                <c:pt idx="64">
                  <c:v>1.0832E-2</c:v>
                </c:pt>
                <c:pt idx="65">
                  <c:v>1.116E-2</c:v>
                </c:pt>
                <c:pt idx="66">
                  <c:v>1.1492E-2</c:v>
                </c:pt>
                <c:pt idx="67">
                  <c:v>1.1828E-2</c:v>
                </c:pt>
                <c:pt idx="68">
                  <c:v>1.2168999999999999E-2</c:v>
                </c:pt>
                <c:pt idx="69">
                  <c:v>1.2514000000000001E-2</c:v>
                </c:pt>
                <c:pt idx="70">
                  <c:v>1.2862E-2</c:v>
                </c:pt>
                <c:pt idx="71">
                  <c:v>1.3214999999999999E-2</c:v>
                </c:pt>
                <c:pt idx="72">
                  <c:v>1.3572000000000001E-2</c:v>
                </c:pt>
                <c:pt idx="73">
                  <c:v>1.3932999999999999E-2</c:v>
                </c:pt>
                <c:pt idx="74">
                  <c:v>1.4298E-2</c:v>
                </c:pt>
                <c:pt idx="75">
                  <c:v>1.4666999999999999E-2</c:v>
                </c:pt>
                <c:pt idx="76">
                  <c:v>1.504E-2</c:v>
                </c:pt>
                <c:pt idx="77">
                  <c:v>1.5415999999999999E-2</c:v>
                </c:pt>
                <c:pt idx="78">
                  <c:v>1.5796000000000001E-2</c:v>
                </c:pt>
                <c:pt idx="79">
                  <c:v>1.6181000000000001E-2</c:v>
                </c:pt>
                <c:pt idx="80">
                  <c:v>1.6567999999999999E-2</c:v>
                </c:pt>
                <c:pt idx="81">
                  <c:v>1.6959999999999999E-2</c:v>
                </c:pt>
                <c:pt idx="82">
                  <c:v>1.7354999999999999E-2</c:v>
                </c:pt>
                <c:pt idx="83">
                  <c:v>1.7753999999999999E-2</c:v>
                </c:pt>
                <c:pt idx="84">
                  <c:v>1.8155999999999999E-2</c:v>
                </c:pt>
                <c:pt idx="85">
                  <c:v>1.8561999999999999E-2</c:v>
                </c:pt>
                <c:pt idx="86">
                  <c:v>1.8970999999999998E-2</c:v>
                </c:pt>
                <c:pt idx="87">
                  <c:v>1.9383000000000001E-2</c:v>
                </c:pt>
                <c:pt idx="88">
                  <c:v>1.9799000000000001E-2</c:v>
                </c:pt>
                <c:pt idx="89">
                  <c:v>2.0219000000000001E-2</c:v>
                </c:pt>
                <c:pt idx="90">
                  <c:v>2.0641E-2</c:v>
                </c:pt>
                <c:pt idx="91">
                  <c:v>2.1066999999999999E-2</c:v>
                </c:pt>
                <c:pt idx="92">
                  <c:v>2.1496000000000001E-2</c:v>
                </c:pt>
                <c:pt idx="93">
                  <c:v>2.1928E-2</c:v>
                </c:pt>
                <c:pt idx="94">
                  <c:v>2.2363000000000001E-2</c:v>
                </c:pt>
                <c:pt idx="95">
                  <c:v>2.2800999999999998E-2</c:v>
                </c:pt>
                <c:pt idx="96">
                  <c:v>2.3243E-2</c:v>
                </c:pt>
                <c:pt idx="97">
                  <c:v>2.3687E-2</c:v>
                </c:pt>
                <c:pt idx="98">
                  <c:v>2.4133999999999999E-2</c:v>
                </c:pt>
                <c:pt idx="99">
                  <c:v>2.4584000000000002E-2</c:v>
                </c:pt>
                <c:pt idx="100">
                  <c:v>2.5035999999999999E-2</c:v>
                </c:pt>
                <c:pt idx="101">
                  <c:v>2.5492000000000001E-2</c:v>
                </c:pt>
                <c:pt idx="102">
                  <c:v>2.5950000000000001E-2</c:v>
                </c:pt>
                <c:pt idx="103">
                  <c:v>2.6409999999999999E-2</c:v>
                </c:pt>
                <c:pt idx="104">
                  <c:v>2.6873999999999999E-2</c:v>
                </c:pt>
                <c:pt idx="105">
                  <c:v>2.734E-2</c:v>
                </c:pt>
                <c:pt idx="106">
                  <c:v>2.7807999999999999E-2</c:v>
                </c:pt>
                <c:pt idx="107">
                  <c:v>2.8278999999999999E-2</c:v>
                </c:pt>
                <c:pt idx="108">
                  <c:v>2.8752E-2</c:v>
                </c:pt>
                <c:pt idx="109">
                  <c:v>2.9227E-2</c:v>
                </c:pt>
                <c:pt idx="110">
                  <c:v>2.9704999999999999E-2</c:v>
                </c:pt>
                <c:pt idx="111">
                  <c:v>3.0185E-2</c:v>
                </c:pt>
                <c:pt idx="112">
                  <c:v>3.0667E-2</c:v>
                </c:pt>
                <c:pt idx="113">
                  <c:v>3.1151999999999999E-2</c:v>
                </c:pt>
                <c:pt idx="114">
                  <c:v>3.1637999999999999E-2</c:v>
                </c:pt>
                <c:pt idx="115">
                  <c:v>3.2127000000000003E-2</c:v>
                </c:pt>
                <c:pt idx="116">
                  <c:v>3.2617E-2</c:v>
                </c:pt>
                <c:pt idx="117">
                  <c:v>3.3109E-2</c:v>
                </c:pt>
                <c:pt idx="118">
                  <c:v>3.3603000000000001E-2</c:v>
                </c:pt>
                <c:pt idx="119">
                  <c:v>3.4098999999999997E-2</c:v>
                </c:pt>
                <c:pt idx="120">
                  <c:v>3.4597000000000003E-2</c:v>
                </c:pt>
                <c:pt idx="121">
                  <c:v>3.5096000000000002E-2</c:v>
                </c:pt>
                <c:pt idx="122">
                  <c:v>3.5596999999999997E-2</c:v>
                </c:pt>
                <c:pt idx="123">
                  <c:v>3.61E-2</c:v>
                </c:pt>
                <c:pt idx="124">
                  <c:v>3.6603999999999998E-2</c:v>
                </c:pt>
                <c:pt idx="125">
                  <c:v>3.7109999999999997E-2</c:v>
                </c:pt>
                <c:pt idx="126">
                  <c:v>3.7616999999999998E-2</c:v>
                </c:pt>
                <c:pt idx="127">
                  <c:v>3.8124999999999999E-2</c:v>
                </c:pt>
                <c:pt idx="128">
                  <c:v>3.8635000000000003E-2</c:v>
                </c:pt>
                <c:pt idx="129">
                  <c:v>3.9146E-2</c:v>
                </c:pt>
                <c:pt idx="130">
                  <c:v>3.9657999999999999E-2</c:v>
                </c:pt>
                <c:pt idx="131">
                  <c:v>4.0170999999999998E-2</c:v>
                </c:pt>
                <c:pt idx="132">
                  <c:v>4.0684999999999999E-2</c:v>
                </c:pt>
                <c:pt idx="133">
                  <c:v>4.1201000000000002E-2</c:v>
                </c:pt>
                <c:pt idx="134">
                  <c:v>4.1716999999999997E-2</c:v>
                </c:pt>
                <c:pt idx="135">
                  <c:v>4.2234000000000001E-2</c:v>
                </c:pt>
                <c:pt idx="136">
                  <c:v>4.2751999999999998E-2</c:v>
                </c:pt>
                <c:pt idx="137">
                  <c:v>4.3270999999999997E-2</c:v>
                </c:pt>
                <c:pt idx="138">
                  <c:v>4.3790999999999997E-2</c:v>
                </c:pt>
                <c:pt idx="139">
                  <c:v>4.4311000000000003E-2</c:v>
                </c:pt>
                <c:pt idx="140">
                  <c:v>4.4831999999999997E-2</c:v>
                </c:pt>
                <c:pt idx="141">
                  <c:v>4.5352999999999997E-2</c:v>
                </c:pt>
                <c:pt idx="142">
                  <c:v>4.5874999999999999E-2</c:v>
                </c:pt>
                <c:pt idx="143">
                  <c:v>4.6398000000000002E-2</c:v>
                </c:pt>
                <c:pt idx="144">
                  <c:v>4.6920999999999997E-2</c:v>
                </c:pt>
                <c:pt idx="145">
                  <c:v>4.7444E-2</c:v>
                </c:pt>
                <c:pt idx="146">
                  <c:v>4.7967000000000003E-2</c:v>
                </c:pt>
                <c:pt idx="147">
                  <c:v>4.8490999999999999E-2</c:v>
                </c:pt>
                <c:pt idx="148">
                  <c:v>4.9015000000000003E-2</c:v>
                </c:pt>
                <c:pt idx="149">
                  <c:v>4.9539E-2</c:v>
                </c:pt>
                <c:pt idx="150">
                  <c:v>5.0063000000000003E-2</c:v>
                </c:pt>
                <c:pt idx="151">
                  <c:v>5.0587E-2</c:v>
                </c:pt>
                <c:pt idx="152">
                  <c:v>5.1110999999999997E-2</c:v>
                </c:pt>
                <c:pt idx="153">
                  <c:v>5.1635E-2</c:v>
                </c:pt>
                <c:pt idx="154">
                  <c:v>5.2158000000000003E-2</c:v>
                </c:pt>
                <c:pt idx="155">
                  <c:v>5.2682E-2</c:v>
                </c:pt>
                <c:pt idx="156">
                  <c:v>5.3205000000000002E-2</c:v>
                </c:pt>
                <c:pt idx="157">
                  <c:v>5.3726999999999997E-2</c:v>
                </c:pt>
                <c:pt idx="158">
                  <c:v>5.425E-2</c:v>
                </c:pt>
                <c:pt idx="159">
                  <c:v>5.4772000000000001E-2</c:v>
                </c:pt>
                <c:pt idx="160">
                  <c:v>5.5293000000000002E-2</c:v>
                </c:pt>
                <c:pt idx="161">
                  <c:v>5.5814000000000002E-2</c:v>
                </c:pt>
                <c:pt idx="162">
                  <c:v>5.6334000000000002E-2</c:v>
                </c:pt>
                <c:pt idx="163">
                  <c:v>5.6853000000000001E-2</c:v>
                </c:pt>
                <c:pt idx="164">
                  <c:v>5.7371999999999999E-2</c:v>
                </c:pt>
                <c:pt idx="165">
                  <c:v>5.7889999999999997E-2</c:v>
                </c:pt>
                <c:pt idx="166">
                  <c:v>5.8407000000000001E-2</c:v>
                </c:pt>
                <c:pt idx="167">
                  <c:v>5.8923000000000003E-2</c:v>
                </c:pt>
                <c:pt idx="168">
                  <c:v>5.9437999999999998E-2</c:v>
                </c:pt>
                <c:pt idx="169">
                  <c:v>5.9951999999999998E-2</c:v>
                </c:pt>
                <c:pt idx="170">
                  <c:v>6.0464999999999998E-2</c:v>
                </c:pt>
                <c:pt idx="171">
                  <c:v>6.0977000000000003E-2</c:v>
                </c:pt>
                <c:pt idx="172">
                  <c:v>6.1488000000000001E-2</c:v>
                </c:pt>
                <c:pt idx="173">
                  <c:v>6.1996999999999997E-2</c:v>
                </c:pt>
                <c:pt idx="174">
                  <c:v>6.2505000000000005E-2</c:v>
                </c:pt>
                <c:pt idx="175">
                  <c:v>6.3011999999999999E-2</c:v>
                </c:pt>
                <c:pt idx="176">
                  <c:v>6.3517000000000004E-2</c:v>
                </c:pt>
                <c:pt idx="177">
                  <c:v>6.4020999999999995E-2</c:v>
                </c:pt>
                <c:pt idx="178">
                  <c:v>6.4522999999999997E-2</c:v>
                </c:pt>
                <c:pt idx="179">
                  <c:v>6.5023999999999998E-2</c:v>
                </c:pt>
                <c:pt idx="180">
                  <c:v>6.5522999999999998E-2</c:v>
                </c:pt>
                <c:pt idx="181">
                  <c:v>6.6019999999999995E-2</c:v>
                </c:pt>
                <c:pt idx="182">
                  <c:v>6.6515000000000005E-2</c:v>
                </c:pt>
                <c:pt idx="183">
                  <c:v>6.7008999999999999E-2</c:v>
                </c:pt>
                <c:pt idx="184">
                  <c:v>6.7501000000000005E-2</c:v>
                </c:pt>
                <c:pt idx="185">
                  <c:v>6.7990999999999996E-2</c:v>
                </c:pt>
                <c:pt idx="186">
                  <c:v>6.8478999999999998E-2</c:v>
                </c:pt>
                <c:pt idx="187">
                  <c:v>6.8964999999999999E-2</c:v>
                </c:pt>
                <c:pt idx="188">
                  <c:v>6.9447999999999996E-2</c:v>
                </c:pt>
                <c:pt idx="189">
                  <c:v>6.9930000000000006E-2</c:v>
                </c:pt>
                <c:pt idx="190">
                  <c:v>7.041E-2</c:v>
                </c:pt>
                <c:pt idx="191">
                  <c:v>7.0887000000000006E-2</c:v>
                </c:pt>
                <c:pt idx="192">
                  <c:v>7.1361999999999995E-2</c:v>
                </c:pt>
                <c:pt idx="193">
                  <c:v>7.1833999999999995E-2</c:v>
                </c:pt>
                <c:pt idx="194">
                  <c:v>7.2304999999999994E-2</c:v>
                </c:pt>
                <c:pt idx="195">
                  <c:v>7.2772000000000003E-2</c:v>
                </c:pt>
                <c:pt idx="196">
                  <c:v>7.3237999999999998E-2</c:v>
                </c:pt>
                <c:pt idx="197">
                  <c:v>7.3700000000000002E-2</c:v>
                </c:pt>
                <c:pt idx="198">
                  <c:v>7.4160000000000004E-2</c:v>
                </c:pt>
                <c:pt idx="199">
                  <c:v>7.4618000000000004E-2</c:v>
                </c:pt>
                <c:pt idx="200">
                  <c:v>7.5073000000000001E-2</c:v>
                </c:pt>
                <c:pt idx="201">
                  <c:v>7.5524999999999995E-2</c:v>
                </c:pt>
                <c:pt idx="202">
                  <c:v>7.5974E-2</c:v>
                </c:pt>
                <c:pt idx="203">
                  <c:v>7.6420000000000002E-2</c:v>
                </c:pt>
                <c:pt idx="204">
                  <c:v>7.6863000000000001E-2</c:v>
                </c:pt>
                <c:pt idx="205">
                  <c:v>7.7303999999999998E-2</c:v>
                </c:pt>
                <c:pt idx="206">
                  <c:v>7.7741000000000005E-2</c:v>
                </c:pt>
                <c:pt idx="207">
                  <c:v>7.8175999999999995E-2</c:v>
                </c:pt>
                <c:pt idx="208">
                  <c:v>7.8606999999999996E-2</c:v>
                </c:pt>
                <c:pt idx="209">
                  <c:v>7.9034999999999994E-2</c:v>
                </c:pt>
                <c:pt idx="210">
                  <c:v>7.9460000000000003E-2</c:v>
                </c:pt>
                <c:pt idx="211">
                  <c:v>7.9881999999999995E-2</c:v>
                </c:pt>
                <c:pt idx="212">
                  <c:v>8.0300999999999997E-2</c:v>
                </c:pt>
                <c:pt idx="213">
                  <c:v>8.0715999999999996E-2</c:v>
                </c:pt>
                <c:pt idx="214">
                  <c:v>8.1128000000000006E-2</c:v>
                </c:pt>
                <c:pt idx="215">
                  <c:v>8.1535999999999997E-2</c:v>
                </c:pt>
                <c:pt idx="216">
                  <c:v>8.1941E-2</c:v>
                </c:pt>
                <c:pt idx="217">
                  <c:v>8.2341999999999999E-2</c:v>
                </c:pt>
                <c:pt idx="218">
                  <c:v>8.2739999999999994E-2</c:v>
                </c:pt>
                <c:pt idx="219">
                  <c:v>8.3134E-2</c:v>
                </c:pt>
                <c:pt idx="220">
                  <c:v>8.3525000000000002E-2</c:v>
                </c:pt>
                <c:pt idx="221">
                  <c:v>8.3912E-2</c:v>
                </c:pt>
                <c:pt idx="222">
                  <c:v>8.4294999999999995E-2</c:v>
                </c:pt>
                <c:pt idx="223">
                  <c:v>8.4675E-2</c:v>
                </c:pt>
                <c:pt idx="224">
                  <c:v>8.5050000000000001E-2</c:v>
                </c:pt>
                <c:pt idx="225">
                  <c:v>8.5421999999999998E-2</c:v>
                </c:pt>
                <c:pt idx="226">
                  <c:v>8.5790000000000005E-2</c:v>
                </c:pt>
                <c:pt idx="227">
                  <c:v>8.6153999999999994E-2</c:v>
                </c:pt>
                <c:pt idx="228">
                  <c:v>8.6513999999999994E-2</c:v>
                </c:pt>
                <c:pt idx="229">
                  <c:v>8.6870000000000003E-2</c:v>
                </c:pt>
                <c:pt idx="230">
                  <c:v>8.7221999999999994E-2</c:v>
                </c:pt>
                <c:pt idx="231">
                  <c:v>8.7568999999999994E-2</c:v>
                </c:pt>
                <c:pt idx="232">
                  <c:v>8.7913000000000005E-2</c:v>
                </c:pt>
                <c:pt idx="233">
                  <c:v>8.8252999999999998E-2</c:v>
                </c:pt>
                <c:pt idx="234">
                  <c:v>8.8588E-2</c:v>
                </c:pt>
                <c:pt idx="235">
                  <c:v>8.8918999999999998E-2</c:v>
                </c:pt>
                <c:pt idx="236">
                  <c:v>8.9246000000000006E-2</c:v>
                </c:pt>
                <c:pt idx="237">
                  <c:v>8.9568999999999996E-2</c:v>
                </c:pt>
                <c:pt idx="238">
                  <c:v>8.9886999999999995E-2</c:v>
                </c:pt>
                <c:pt idx="239">
                  <c:v>9.0200000000000002E-2</c:v>
                </c:pt>
                <c:pt idx="240">
                  <c:v>9.0509999999999993E-2</c:v>
                </c:pt>
                <c:pt idx="241">
                  <c:v>9.0815000000000007E-2</c:v>
                </c:pt>
                <c:pt idx="242">
                  <c:v>9.1115000000000002E-2</c:v>
                </c:pt>
                <c:pt idx="243">
                  <c:v>9.1411000000000006E-2</c:v>
                </c:pt>
                <c:pt idx="244">
                  <c:v>9.1703000000000007E-2</c:v>
                </c:pt>
                <c:pt idx="245">
                  <c:v>9.1989000000000001E-2</c:v>
                </c:pt>
                <c:pt idx="246">
                  <c:v>9.2272000000000007E-2</c:v>
                </c:pt>
                <c:pt idx="247">
                  <c:v>9.2549000000000006E-2</c:v>
                </c:pt>
                <c:pt idx="248">
                  <c:v>9.2822000000000002E-2</c:v>
                </c:pt>
                <c:pt idx="249">
                  <c:v>9.3090000000000006E-2</c:v>
                </c:pt>
                <c:pt idx="250">
                  <c:v>9.3354000000000006E-2</c:v>
                </c:pt>
                <c:pt idx="251">
                  <c:v>9.3612000000000001E-2</c:v>
                </c:pt>
                <c:pt idx="252">
                  <c:v>9.3866000000000005E-2</c:v>
                </c:pt>
                <c:pt idx="253">
                  <c:v>9.4115000000000004E-2</c:v>
                </c:pt>
                <c:pt idx="254">
                  <c:v>9.4358999999999998E-2</c:v>
                </c:pt>
                <c:pt idx="255">
                  <c:v>9.4599000000000003E-2</c:v>
                </c:pt>
                <c:pt idx="256">
                  <c:v>9.4833000000000001E-2</c:v>
                </c:pt>
                <c:pt idx="257">
                  <c:v>9.5062999999999995E-2</c:v>
                </c:pt>
                <c:pt idx="258">
                  <c:v>9.5286999999999997E-2</c:v>
                </c:pt>
                <c:pt idx="259">
                  <c:v>9.5506999999999995E-2</c:v>
                </c:pt>
                <c:pt idx="260">
                  <c:v>9.5721000000000001E-2</c:v>
                </c:pt>
                <c:pt idx="261">
                  <c:v>9.5931000000000002E-2</c:v>
                </c:pt>
                <c:pt idx="262">
                  <c:v>9.6135999999999999E-2</c:v>
                </c:pt>
                <c:pt idx="263">
                  <c:v>9.6335000000000004E-2</c:v>
                </c:pt>
                <c:pt idx="264">
                  <c:v>9.6529000000000004E-2</c:v>
                </c:pt>
                <c:pt idx="265">
                  <c:v>9.6718999999999999E-2</c:v>
                </c:pt>
                <c:pt idx="266">
                  <c:v>9.6903000000000003E-2</c:v>
                </c:pt>
                <c:pt idx="267">
                  <c:v>9.7082000000000002E-2</c:v>
                </c:pt>
                <c:pt idx="268">
                  <c:v>9.7255999999999995E-2</c:v>
                </c:pt>
                <c:pt idx="269">
                  <c:v>9.7423999999999997E-2</c:v>
                </c:pt>
                <c:pt idx="270">
                  <c:v>9.7587999999999994E-2</c:v>
                </c:pt>
                <c:pt idx="271">
                  <c:v>9.7746E-2</c:v>
                </c:pt>
                <c:pt idx="272">
                  <c:v>9.7899E-2</c:v>
                </c:pt>
                <c:pt idx="273">
                  <c:v>9.8045999999999994E-2</c:v>
                </c:pt>
                <c:pt idx="274">
                  <c:v>9.8188999999999999E-2</c:v>
                </c:pt>
                <c:pt idx="275">
                  <c:v>9.8325999999999997E-2</c:v>
                </c:pt>
                <c:pt idx="276">
                  <c:v>9.8458000000000004E-2</c:v>
                </c:pt>
                <c:pt idx="277">
                  <c:v>9.8584000000000005E-2</c:v>
                </c:pt>
                <c:pt idx="278">
                  <c:v>9.8705000000000001E-2</c:v>
                </c:pt>
                <c:pt idx="279">
                  <c:v>9.8821000000000006E-2</c:v>
                </c:pt>
                <c:pt idx="280">
                  <c:v>9.8932000000000006E-2</c:v>
                </c:pt>
                <c:pt idx="281">
                  <c:v>9.9037E-2</c:v>
                </c:pt>
                <c:pt idx="282">
                  <c:v>9.9136000000000002E-2</c:v>
                </c:pt>
                <c:pt idx="283">
                  <c:v>9.9231E-2</c:v>
                </c:pt>
                <c:pt idx="284">
                  <c:v>9.9320000000000006E-2</c:v>
                </c:pt>
                <c:pt idx="285">
                  <c:v>9.9403000000000005E-2</c:v>
                </c:pt>
                <c:pt idx="286">
                  <c:v>9.9481E-2</c:v>
                </c:pt>
                <c:pt idx="287">
                  <c:v>9.9554000000000004E-2</c:v>
                </c:pt>
                <c:pt idx="288">
                  <c:v>9.9621000000000001E-2</c:v>
                </c:pt>
                <c:pt idx="289">
                  <c:v>9.9682000000000007E-2</c:v>
                </c:pt>
                <c:pt idx="290">
                  <c:v>9.9738999999999994E-2</c:v>
                </c:pt>
                <c:pt idx="291">
                  <c:v>9.9789000000000003E-2</c:v>
                </c:pt>
                <c:pt idx="292">
                  <c:v>9.9834999999999993E-2</c:v>
                </c:pt>
                <c:pt idx="293">
                  <c:v>9.9875000000000005E-2</c:v>
                </c:pt>
                <c:pt idx="294">
                  <c:v>9.9908999999999998E-2</c:v>
                </c:pt>
                <c:pt idx="295">
                  <c:v>9.9937999999999999E-2</c:v>
                </c:pt>
                <c:pt idx="296">
                  <c:v>9.9960999999999994E-2</c:v>
                </c:pt>
                <c:pt idx="297">
                  <c:v>9.9978999999999998E-2</c:v>
                </c:pt>
                <c:pt idx="298">
                  <c:v>9.9990999999999997E-2</c:v>
                </c:pt>
                <c:pt idx="299">
                  <c:v>9.9998000000000004E-2</c:v>
                </c:pt>
                <c:pt idx="300">
                  <c:v>0.1</c:v>
                </c:pt>
                <c:pt idx="301">
                  <c:v>9.9996000000000002E-2</c:v>
                </c:pt>
                <c:pt idx="302">
                  <c:v>9.9986000000000005E-2</c:v>
                </c:pt>
                <c:pt idx="303">
                  <c:v>9.9971000000000004E-2</c:v>
                </c:pt>
                <c:pt idx="304">
                  <c:v>9.9950999999999998E-2</c:v>
                </c:pt>
                <c:pt idx="305">
                  <c:v>9.9925E-2</c:v>
                </c:pt>
                <c:pt idx="306">
                  <c:v>9.9892999999999996E-2</c:v>
                </c:pt>
                <c:pt idx="307">
                  <c:v>9.9856E-2</c:v>
                </c:pt>
                <c:pt idx="308">
                  <c:v>9.9814E-2</c:v>
                </c:pt>
                <c:pt idx="309">
                  <c:v>9.9765999999999994E-2</c:v>
                </c:pt>
                <c:pt idx="310">
                  <c:v>9.9711999999999995E-2</c:v>
                </c:pt>
                <c:pt idx="311">
                  <c:v>9.9653000000000005E-2</c:v>
                </c:pt>
                <c:pt idx="312">
                  <c:v>9.9588999999999997E-2</c:v>
                </c:pt>
                <c:pt idx="313">
                  <c:v>9.9518999999999996E-2</c:v>
                </c:pt>
                <c:pt idx="314">
                  <c:v>9.9444000000000005E-2</c:v>
                </c:pt>
                <c:pt idx="315">
                  <c:v>9.9363999999999994E-2</c:v>
                </c:pt>
                <c:pt idx="316">
                  <c:v>9.9278000000000005E-2</c:v>
                </c:pt>
                <c:pt idx="317">
                  <c:v>9.9185999999999996E-2</c:v>
                </c:pt>
                <c:pt idx="318">
                  <c:v>9.9088999999999997E-2</c:v>
                </c:pt>
                <c:pt idx="319">
                  <c:v>9.8987000000000006E-2</c:v>
                </c:pt>
                <c:pt idx="320">
                  <c:v>9.8878999999999995E-2</c:v>
                </c:pt>
                <c:pt idx="321">
                  <c:v>9.8766000000000007E-2</c:v>
                </c:pt>
                <c:pt idx="322">
                  <c:v>9.8648E-2</c:v>
                </c:pt>
                <c:pt idx="323">
                  <c:v>9.8524E-2</c:v>
                </c:pt>
                <c:pt idx="324">
                  <c:v>9.8394999999999996E-2</c:v>
                </c:pt>
                <c:pt idx="325">
                  <c:v>9.8261000000000001E-2</c:v>
                </c:pt>
                <c:pt idx="326">
                  <c:v>9.8121E-2</c:v>
                </c:pt>
                <c:pt idx="327">
                  <c:v>9.7975999999999994E-2</c:v>
                </c:pt>
                <c:pt idx="328">
                  <c:v>9.7825999999999996E-2</c:v>
                </c:pt>
                <c:pt idx="329">
                  <c:v>9.7670999999999994E-2</c:v>
                </c:pt>
                <c:pt idx="330">
                  <c:v>9.7509999999999999E-2</c:v>
                </c:pt>
                <c:pt idx="331">
                  <c:v>9.7344E-2</c:v>
                </c:pt>
                <c:pt idx="332">
                  <c:v>9.7172999999999995E-2</c:v>
                </c:pt>
                <c:pt idx="333">
                  <c:v>9.6997E-2</c:v>
                </c:pt>
                <c:pt idx="334">
                  <c:v>9.6814999999999998E-2</c:v>
                </c:pt>
                <c:pt idx="335">
                  <c:v>9.6629000000000007E-2</c:v>
                </c:pt>
                <c:pt idx="336">
                  <c:v>9.6436999999999995E-2</c:v>
                </c:pt>
                <c:pt idx="337">
                  <c:v>9.6240000000000006E-2</c:v>
                </c:pt>
                <c:pt idx="338">
                  <c:v>9.6037999999999998E-2</c:v>
                </c:pt>
                <c:pt idx="339">
                  <c:v>9.5831E-2</c:v>
                </c:pt>
                <c:pt idx="340">
                  <c:v>9.5618999999999996E-2</c:v>
                </c:pt>
                <c:pt idx="341">
                  <c:v>9.5402000000000001E-2</c:v>
                </c:pt>
                <c:pt idx="342">
                  <c:v>9.5180000000000001E-2</c:v>
                </c:pt>
                <c:pt idx="343">
                  <c:v>9.4952999999999996E-2</c:v>
                </c:pt>
                <c:pt idx="344">
                  <c:v>9.4721E-2</c:v>
                </c:pt>
                <c:pt idx="345">
                  <c:v>9.4485E-2</c:v>
                </c:pt>
                <c:pt idx="346">
                  <c:v>9.4242999999999993E-2</c:v>
                </c:pt>
                <c:pt idx="347">
                  <c:v>9.3995999999999996E-2</c:v>
                </c:pt>
                <c:pt idx="348">
                  <c:v>9.3744999999999995E-2</c:v>
                </c:pt>
                <c:pt idx="349">
                  <c:v>9.3489000000000003E-2</c:v>
                </c:pt>
                <c:pt idx="350">
                  <c:v>9.3228000000000005E-2</c:v>
                </c:pt>
                <c:pt idx="351">
                  <c:v>9.2962000000000003E-2</c:v>
                </c:pt>
                <c:pt idx="352">
                  <c:v>9.2691999999999997E-2</c:v>
                </c:pt>
                <c:pt idx="353">
                  <c:v>9.2416999999999999E-2</c:v>
                </c:pt>
                <c:pt idx="354">
                  <c:v>9.2136999999999997E-2</c:v>
                </c:pt>
                <c:pt idx="355">
                  <c:v>9.1852000000000003E-2</c:v>
                </c:pt>
                <c:pt idx="356">
                  <c:v>9.1563000000000005E-2</c:v>
                </c:pt>
                <c:pt idx="357">
                  <c:v>9.1270000000000004E-2</c:v>
                </c:pt>
                <c:pt idx="358">
                  <c:v>9.0971999999999997E-2</c:v>
                </c:pt>
                <c:pt idx="359">
                  <c:v>9.0669E-2</c:v>
                </c:pt>
                <c:pt idx="360">
                  <c:v>9.0361999999999998E-2</c:v>
                </c:pt>
                <c:pt idx="361">
                  <c:v>9.0051000000000006E-2</c:v>
                </c:pt>
                <c:pt idx="362">
                  <c:v>8.9734999999999995E-2</c:v>
                </c:pt>
                <c:pt idx="363">
                  <c:v>8.9413999999999993E-2</c:v>
                </c:pt>
                <c:pt idx="364">
                  <c:v>8.9090000000000003E-2</c:v>
                </c:pt>
                <c:pt idx="365">
                  <c:v>8.8761000000000007E-2</c:v>
                </c:pt>
                <c:pt idx="366">
                  <c:v>8.8428000000000007E-2</c:v>
                </c:pt>
                <c:pt idx="367">
                  <c:v>8.8090000000000002E-2</c:v>
                </c:pt>
                <c:pt idx="368">
                  <c:v>8.7748999999999994E-2</c:v>
                </c:pt>
                <c:pt idx="369">
                  <c:v>8.7402999999999995E-2</c:v>
                </c:pt>
                <c:pt idx="370">
                  <c:v>8.7053000000000005E-2</c:v>
                </c:pt>
                <c:pt idx="371">
                  <c:v>8.6698999999999998E-2</c:v>
                </c:pt>
                <c:pt idx="372">
                  <c:v>8.6342000000000002E-2</c:v>
                </c:pt>
                <c:pt idx="373">
                  <c:v>8.5980000000000001E-2</c:v>
                </c:pt>
                <c:pt idx="374">
                  <c:v>8.5613999999999996E-2</c:v>
                </c:pt>
                <c:pt idx="375">
                  <c:v>8.5348999999999994E-2</c:v>
                </c:pt>
                <c:pt idx="376">
                  <c:v>8.4978999999999999E-2</c:v>
                </c:pt>
                <c:pt idx="377">
                  <c:v>8.4612000000000007E-2</c:v>
                </c:pt>
                <c:pt idx="378">
                  <c:v>8.4245E-2</c:v>
                </c:pt>
                <c:pt idx="379">
                  <c:v>8.3880999999999997E-2</c:v>
                </c:pt>
                <c:pt idx="380">
                  <c:v>8.3517999999999995E-2</c:v>
                </c:pt>
                <c:pt idx="381">
                  <c:v>8.3155999999999994E-2</c:v>
                </c:pt>
                <c:pt idx="382">
                  <c:v>8.2796999999999996E-2</c:v>
                </c:pt>
                <c:pt idx="383">
                  <c:v>8.2437999999999997E-2</c:v>
                </c:pt>
                <c:pt idx="384">
                  <c:v>8.2082000000000002E-2</c:v>
                </c:pt>
                <c:pt idx="385">
                  <c:v>8.1725999999999993E-2</c:v>
                </c:pt>
                <c:pt idx="386">
                  <c:v>8.1373000000000001E-2</c:v>
                </c:pt>
                <c:pt idx="387">
                  <c:v>8.1020999999999996E-2</c:v>
                </c:pt>
                <c:pt idx="388">
                  <c:v>8.0670000000000006E-2</c:v>
                </c:pt>
                <c:pt idx="389">
                  <c:v>8.0321000000000004E-2</c:v>
                </c:pt>
                <c:pt idx="390">
                  <c:v>7.9973000000000002E-2</c:v>
                </c:pt>
                <c:pt idx="391">
                  <c:v>7.9627000000000003E-2</c:v>
                </c:pt>
                <c:pt idx="392">
                  <c:v>7.9283000000000006E-2</c:v>
                </c:pt>
                <c:pt idx="393">
                  <c:v>7.8939999999999996E-2</c:v>
                </c:pt>
                <c:pt idx="394">
                  <c:v>7.8598000000000001E-2</c:v>
                </c:pt>
                <c:pt idx="395">
                  <c:v>7.8257999999999994E-2</c:v>
                </c:pt>
                <c:pt idx="396">
                  <c:v>7.7919000000000002E-2</c:v>
                </c:pt>
                <c:pt idx="397">
                  <c:v>7.7581999999999998E-2</c:v>
                </c:pt>
                <c:pt idx="398">
                  <c:v>7.7245999999999995E-2</c:v>
                </c:pt>
                <c:pt idx="399">
                  <c:v>7.6911999999999994E-2</c:v>
                </c:pt>
                <c:pt idx="400">
                  <c:v>7.6578999999999994E-2</c:v>
                </c:pt>
                <c:pt idx="401">
                  <c:v>7.6247999999999996E-2</c:v>
                </c:pt>
                <c:pt idx="402">
                  <c:v>7.5917999999999999E-2</c:v>
                </c:pt>
                <c:pt idx="403">
                  <c:v>7.5589000000000003E-2</c:v>
                </c:pt>
                <c:pt idx="404">
                  <c:v>7.5261999999999996E-2</c:v>
                </c:pt>
                <c:pt idx="405">
                  <c:v>7.4936000000000003E-2</c:v>
                </c:pt>
                <c:pt idx="406">
                  <c:v>7.4611999999999998E-2</c:v>
                </c:pt>
                <c:pt idx="407">
                  <c:v>7.4288999999999994E-2</c:v>
                </c:pt>
                <c:pt idx="408">
                  <c:v>7.3968000000000006E-2</c:v>
                </c:pt>
                <c:pt idx="409">
                  <c:v>7.3648000000000005E-2</c:v>
                </c:pt>
                <c:pt idx="410">
                  <c:v>7.3329000000000005E-2</c:v>
                </c:pt>
                <c:pt idx="411">
                  <c:v>7.3011999999999994E-2</c:v>
                </c:pt>
                <c:pt idx="412">
                  <c:v>7.2695999999999997E-2</c:v>
                </c:pt>
                <c:pt idx="413">
                  <c:v>7.2381000000000001E-2</c:v>
                </c:pt>
                <c:pt idx="414">
                  <c:v>7.2067999999999993E-2</c:v>
                </c:pt>
                <c:pt idx="415">
                  <c:v>7.1756E-2</c:v>
                </c:pt>
                <c:pt idx="416">
                  <c:v>7.1445999999999996E-2</c:v>
                </c:pt>
                <c:pt idx="417">
                  <c:v>7.1136000000000005E-2</c:v>
                </c:pt>
                <c:pt idx="418">
                  <c:v>7.0829000000000003E-2</c:v>
                </c:pt>
                <c:pt idx="419">
                  <c:v>7.0522000000000001E-2</c:v>
                </c:pt>
                <c:pt idx="420">
                  <c:v>7.0217000000000002E-2</c:v>
                </c:pt>
                <c:pt idx="421">
                  <c:v>6.9913000000000003E-2</c:v>
                </c:pt>
                <c:pt idx="422">
                  <c:v>6.9610000000000005E-2</c:v>
                </c:pt>
                <c:pt idx="423">
                  <c:v>6.9308999999999996E-2</c:v>
                </c:pt>
                <c:pt idx="424">
                  <c:v>6.9009000000000001E-2</c:v>
                </c:pt>
                <c:pt idx="425">
                  <c:v>6.8710999999999994E-2</c:v>
                </c:pt>
                <c:pt idx="426">
                  <c:v>6.8413000000000002E-2</c:v>
                </c:pt>
                <c:pt idx="427">
                  <c:v>6.8116999999999997E-2</c:v>
                </c:pt>
                <c:pt idx="428">
                  <c:v>6.7822999999999994E-2</c:v>
                </c:pt>
                <c:pt idx="429">
                  <c:v>6.7529000000000006E-2</c:v>
                </c:pt>
                <c:pt idx="430">
                  <c:v>6.7237000000000005E-2</c:v>
                </c:pt>
                <c:pt idx="431">
                  <c:v>6.6946000000000006E-2</c:v>
                </c:pt>
                <c:pt idx="432">
                  <c:v>6.6656000000000007E-2</c:v>
                </c:pt>
                <c:pt idx="433">
                  <c:v>6.6367999999999996E-2</c:v>
                </c:pt>
                <c:pt idx="434">
                  <c:v>6.608E-2</c:v>
                </c:pt>
                <c:pt idx="435">
                  <c:v>6.5795000000000006E-2</c:v>
                </c:pt>
                <c:pt idx="436">
                  <c:v>6.5509999999999999E-2</c:v>
                </c:pt>
                <c:pt idx="437">
                  <c:v>6.5226000000000006E-2</c:v>
                </c:pt>
                <c:pt idx="438">
                  <c:v>6.4944000000000002E-2</c:v>
                </c:pt>
                <c:pt idx="439">
                  <c:v>6.4662999999999998E-2</c:v>
                </c:pt>
                <c:pt idx="440">
                  <c:v>6.4382999999999996E-2</c:v>
                </c:pt>
                <c:pt idx="441">
                  <c:v>6.4104999999999995E-2</c:v>
                </c:pt>
                <c:pt idx="442">
                  <c:v>6.3826999999999995E-2</c:v>
                </c:pt>
                <c:pt idx="443">
                  <c:v>6.3550999999999996E-2</c:v>
                </c:pt>
                <c:pt idx="444">
                  <c:v>6.3275999999999999E-2</c:v>
                </c:pt>
                <c:pt idx="445">
                  <c:v>6.3002000000000002E-2</c:v>
                </c:pt>
                <c:pt idx="446">
                  <c:v>6.2728999999999993E-2</c:v>
                </c:pt>
                <c:pt idx="447">
                  <c:v>6.2458E-2</c:v>
                </c:pt>
                <c:pt idx="448">
                  <c:v>6.2188E-2</c:v>
                </c:pt>
                <c:pt idx="449">
                  <c:v>6.1919000000000002E-2</c:v>
                </c:pt>
                <c:pt idx="450">
                  <c:v>6.1650999999999997E-2</c:v>
                </c:pt>
                <c:pt idx="451">
                  <c:v>6.1384000000000001E-2</c:v>
                </c:pt>
                <c:pt idx="452">
                  <c:v>6.1117999999999999E-2</c:v>
                </c:pt>
                <c:pt idx="453">
                  <c:v>6.0853999999999998E-2</c:v>
                </c:pt>
                <c:pt idx="454">
                  <c:v>6.0589999999999998E-2</c:v>
                </c:pt>
                <c:pt idx="455">
                  <c:v>6.0328E-2</c:v>
                </c:pt>
                <c:pt idx="456">
                  <c:v>6.0067000000000002E-2</c:v>
                </c:pt>
                <c:pt idx="457">
                  <c:v>5.9806999999999999E-2</c:v>
                </c:pt>
                <c:pt idx="458">
                  <c:v>5.9547999999999997E-2</c:v>
                </c:pt>
                <c:pt idx="459">
                  <c:v>5.9291000000000003E-2</c:v>
                </c:pt>
                <c:pt idx="460">
                  <c:v>5.9034000000000003E-2</c:v>
                </c:pt>
                <c:pt idx="461">
                  <c:v>5.8778999999999998E-2</c:v>
                </c:pt>
                <c:pt idx="462">
                  <c:v>5.8524E-2</c:v>
                </c:pt>
                <c:pt idx="463">
                  <c:v>5.8271000000000003E-2</c:v>
                </c:pt>
                <c:pt idx="464">
                  <c:v>5.8019000000000001E-2</c:v>
                </c:pt>
                <c:pt idx="465">
                  <c:v>5.7768E-2</c:v>
                </c:pt>
                <c:pt idx="466">
                  <c:v>5.7518E-2</c:v>
                </c:pt>
                <c:pt idx="467">
                  <c:v>5.7269E-2</c:v>
                </c:pt>
                <c:pt idx="468">
                  <c:v>5.7021000000000002E-2</c:v>
                </c:pt>
                <c:pt idx="469">
                  <c:v>5.6773999999999998E-2</c:v>
                </c:pt>
                <c:pt idx="470">
                  <c:v>5.6529000000000003E-2</c:v>
                </c:pt>
                <c:pt idx="471">
                  <c:v>5.6284000000000001E-2</c:v>
                </c:pt>
                <c:pt idx="472">
                  <c:v>5.6041000000000001E-2</c:v>
                </c:pt>
                <c:pt idx="473">
                  <c:v>5.5798E-2</c:v>
                </c:pt>
                <c:pt idx="474">
                  <c:v>5.5557000000000002E-2</c:v>
                </c:pt>
                <c:pt idx="475">
                  <c:v>5.5315999999999997E-2</c:v>
                </c:pt>
                <c:pt idx="476">
                  <c:v>5.5077000000000001E-2</c:v>
                </c:pt>
                <c:pt idx="477">
                  <c:v>5.4837999999999998E-2</c:v>
                </c:pt>
                <c:pt idx="478">
                  <c:v>5.4600999999999997E-2</c:v>
                </c:pt>
                <c:pt idx="479">
                  <c:v>5.4364999999999997E-2</c:v>
                </c:pt>
                <c:pt idx="480">
                  <c:v>5.4129999999999998E-2</c:v>
                </c:pt>
                <c:pt idx="481">
                  <c:v>5.3894999999999998E-2</c:v>
                </c:pt>
                <c:pt idx="482">
                  <c:v>5.3662000000000001E-2</c:v>
                </c:pt>
                <c:pt idx="483">
                  <c:v>5.3429999999999998E-2</c:v>
                </c:pt>
                <c:pt idx="484">
                  <c:v>5.3199000000000003E-2</c:v>
                </c:pt>
                <c:pt idx="485">
                  <c:v>5.2968000000000001E-2</c:v>
                </c:pt>
                <c:pt idx="486">
                  <c:v>5.2739000000000001E-2</c:v>
                </c:pt>
                <c:pt idx="487">
                  <c:v>5.2511000000000002E-2</c:v>
                </c:pt>
                <c:pt idx="488">
                  <c:v>5.2283999999999997E-2</c:v>
                </c:pt>
                <c:pt idx="489">
                  <c:v>5.2058E-2</c:v>
                </c:pt>
                <c:pt idx="490">
                  <c:v>5.1832000000000003E-2</c:v>
                </c:pt>
                <c:pt idx="491">
                  <c:v>5.1608000000000001E-2</c:v>
                </c:pt>
                <c:pt idx="492">
                  <c:v>5.1385E-2</c:v>
                </c:pt>
                <c:pt idx="493">
                  <c:v>5.1161999999999999E-2</c:v>
                </c:pt>
                <c:pt idx="494">
                  <c:v>5.0941E-2</c:v>
                </c:pt>
                <c:pt idx="495">
                  <c:v>5.0720000000000001E-2</c:v>
                </c:pt>
                <c:pt idx="496">
                  <c:v>5.0500999999999997E-2</c:v>
                </c:pt>
                <c:pt idx="497">
                  <c:v>5.0282E-2</c:v>
                </c:pt>
                <c:pt idx="498">
                  <c:v>5.0064999999999998E-2</c:v>
                </c:pt>
                <c:pt idx="499">
                  <c:v>4.9848000000000003E-2</c:v>
                </c:pt>
                <c:pt idx="500">
                  <c:v>4.9632000000000003E-2</c:v>
                </c:pt>
                <c:pt idx="501">
                  <c:v>4.9417999999999997E-2</c:v>
                </c:pt>
                <c:pt idx="502">
                  <c:v>4.9203999999999998E-2</c:v>
                </c:pt>
                <c:pt idx="503">
                  <c:v>4.8991E-2</c:v>
                </c:pt>
                <c:pt idx="504">
                  <c:v>4.8779000000000003E-2</c:v>
                </c:pt>
                <c:pt idx="505">
                  <c:v>4.8568E-2</c:v>
                </c:pt>
                <c:pt idx="506">
                  <c:v>4.8357999999999998E-2</c:v>
                </c:pt>
                <c:pt idx="507">
                  <c:v>4.8148000000000003E-2</c:v>
                </c:pt>
                <c:pt idx="508">
                  <c:v>4.7940000000000003E-2</c:v>
                </c:pt>
                <c:pt idx="509">
                  <c:v>4.7732999999999998E-2</c:v>
                </c:pt>
                <c:pt idx="510">
                  <c:v>4.7525999999999999E-2</c:v>
                </c:pt>
                <c:pt idx="511">
                  <c:v>4.7320000000000001E-2</c:v>
                </c:pt>
                <c:pt idx="512">
                  <c:v>4.7115999999999998E-2</c:v>
                </c:pt>
                <c:pt idx="513">
                  <c:v>4.6912000000000002E-2</c:v>
                </c:pt>
                <c:pt idx="514">
                  <c:v>4.6709000000000001E-2</c:v>
                </c:pt>
                <c:pt idx="515">
                  <c:v>4.6507E-2</c:v>
                </c:pt>
                <c:pt idx="516">
                  <c:v>4.6304999999999999E-2</c:v>
                </c:pt>
                <c:pt idx="517">
                  <c:v>4.6105E-2</c:v>
                </c:pt>
                <c:pt idx="518">
                  <c:v>4.5905000000000001E-2</c:v>
                </c:pt>
                <c:pt idx="519">
                  <c:v>4.5706999999999998E-2</c:v>
                </c:pt>
                <c:pt idx="520">
                  <c:v>4.5509000000000001E-2</c:v>
                </c:pt>
                <c:pt idx="521">
                  <c:v>4.5311999999999998E-2</c:v>
                </c:pt>
                <c:pt idx="522">
                  <c:v>4.5116000000000003E-2</c:v>
                </c:pt>
                <c:pt idx="523">
                  <c:v>4.4921000000000003E-2</c:v>
                </c:pt>
                <c:pt idx="524">
                  <c:v>4.4726000000000002E-2</c:v>
                </c:pt>
                <c:pt idx="525">
                  <c:v>4.4533000000000003E-2</c:v>
                </c:pt>
                <c:pt idx="526">
                  <c:v>4.4339999999999997E-2</c:v>
                </c:pt>
                <c:pt idx="527">
                  <c:v>4.4148E-2</c:v>
                </c:pt>
                <c:pt idx="528">
                  <c:v>4.3957000000000003E-2</c:v>
                </c:pt>
                <c:pt idx="529">
                  <c:v>4.3767E-2</c:v>
                </c:pt>
                <c:pt idx="530">
                  <c:v>4.3576999999999998E-2</c:v>
                </c:pt>
                <c:pt idx="531">
                  <c:v>4.3388999999999997E-2</c:v>
                </c:pt>
                <c:pt idx="532">
                  <c:v>4.3201000000000003E-2</c:v>
                </c:pt>
                <c:pt idx="533">
                  <c:v>4.3013999999999997E-2</c:v>
                </c:pt>
                <c:pt idx="534">
                  <c:v>4.2827999999999998E-2</c:v>
                </c:pt>
                <c:pt idx="535">
                  <c:v>4.2643E-2</c:v>
                </c:pt>
                <c:pt idx="536">
                  <c:v>4.2458000000000003E-2</c:v>
                </c:pt>
                <c:pt idx="537">
                  <c:v>4.2273999999999999E-2</c:v>
                </c:pt>
                <c:pt idx="538">
                  <c:v>4.2091999999999997E-2</c:v>
                </c:pt>
                <c:pt idx="539">
                  <c:v>4.1909000000000002E-2</c:v>
                </c:pt>
                <c:pt idx="540">
                  <c:v>4.1728000000000001E-2</c:v>
                </c:pt>
                <c:pt idx="541">
                  <c:v>4.1547000000000001E-2</c:v>
                </c:pt>
                <c:pt idx="542">
                  <c:v>4.1368000000000002E-2</c:v>
                </c:pt>
                <c:pt idx="543">
                  <c:v>4.1189000000000003E-2</c:v>
                </c:pt>
                <c:pt idx="544">
                  <c:v>4.1009999999999998E-2</c:v>
                </c:pt>
                <c:pt idx="545">
                  <c:v>4.0833000000000001E-2</c:v>
                </c:pt>
                <c:pt idx="546">
                  <c:v>4.0655999999999998E-2</c:v>
                </c:pt>
                <c:pt idx="547">
                  <c:v>4.0480000000000002E-2</c:v>
                </c:pt>
                <c:pt idx="548">
                  <c:v>4.0305000000000001E-2</c:v>
                </c:pt>
                <c:pt idx="549">
                  <c:v>4.0131E-2</c:v>
                </c:pt>
                <c:pt idx="550">
                  <c:v>3.9956999999999999E-2</c:v>
                </c:pt>
                <c:pt idx="551">
                  <c:v>3.9784E-2</c:v>
                </c:pt>
                <c:pt idx="552">
                  <c:v>3.9612000000000001E-2</c:v>
                </c:pt>
                <c:pt idx="553">
                  <c:v>3.9440999999999997E-2</c:v>
                </c:pt>
                <c:pt idx="554">
                  <c:v>3.9269999999999999E-2</c:v>
                </c:pt>
                <c:pt idx="555">
                  <c:v>3.9100000000000003E-2</c:v>
                </c:pt>
                <c:pt idx="556">
                  <c:v>3.8931E-2</c:v>
                </c:pt>
                <c:pt idx="557">
                  <c:v>3.8761999999999998E-2</c:v>
                </c:pt>
                <c:pt idx="558">
                  <c:v>3.8594999999999997E-2</c:v>
                </c:pt>
                <c:pt idx="559">
                  <c:v>3.8427000000000003E-2</c:v>
                </c:pt>
                <c:pt idx="560">
                  <c:v>3.8261000000000003E-2</c:v>
                </c:pt>
                <c:pt idx="561">
                  <c:v>3.8095999999999998E-2</c:v>
                </c:pt>
                <c:pt idx="562">
                  <c:v>3.7930999999999999E-2</c:v>
                </c:pt>
                <c:pt idx="563">
                  <c:v>3.7767000000000002E-2</c:v>
                </c:pt>
                <c:pt idx="564">
                  <c:v>3.7602999999999998E-2</c:v>
                </c:pt>
                <c:pt idx="565">
                  <c:v>3.7440000000000001E-2</c:v>
                </c:pt>
                <c:pt idx="566">
                  <c:v>3.7277999999999999E-2</c:v>
                </c:pt>
                <c:pt idx="567">
                  <c:v>3.7116999999999997E-2</c:v>
                </c:pt>
                <c:pt idx="568">
                  <c:v>3.6956999999999997E-2</c:v>
                </c:pt>
                <c:pt idx="569">
                  <c:v>3.6797000000000003E-2</c:v>
                </c:pt>
                <c:pt idx="570">
                  <c:v>3.6637000000000003E-2</c:v>
                </c:pt>
                <c:pt idx="571">
                  <c:v>3.6478999999999998E-2</c:v>
                </c:pt>
                <c:pt idx="572">
                  <c:v>3.6320999999999999E-2</c:v>
                </c:pt>
                <c:pt idx="573">
                  <c:v>3.6164000000000002E-2</c:v>
                </c:pt>
                <c:pt idx="574">
                  <c:v>3.6006999999999997E-2</c:v>
                </c:pt>
                <c:pt idx="575">
                  <c:v>3.5851000000000001E-2</c:v>
                </c:pt>
                <c:pt idx="576">
                  <c:v>3.5695999999999999E-2</c:v>
                </c:pt>
                <c:pt idx="577">
                  <c:v>3.5541999999999997E-2</c:v>
                </c:pt>
                <c:pt idx="578">
                  <c:v>3.5388000000000003E-2</c:v>
                </c:pt>
                <c:pt idx="579">
                  <c:v>3.5235000000000002E-2</c:v>
                </c:pt>
                <c:pt idx="580">
                  <c:v>3.5082000000000002E-2</c:v>
                </c:pt>
                <c:pt idx="581">
                  <c:v>3.4930999999999997E-2</c:v>
                </c:pt>
                <c:pt idx="582">
                  <c:v>3.4778999999999997E-2</c:v>
                </c:pt>
                <c:pt idx="583">
                  <c:v>3.4629E-2</c:v>
                </c:pt>
                <c:pt idx="584">
                  <c:v>3.4479000000000003E-2</c:v>
                </c:pt>
                <c:pt idx="585">
                  <c:v>3.4329999999999999E-2</c:v>
                </c:pt>
                <c:pt idx="586">
                  <c:v>3.4181000000000003E-2</c:v>
                </c:pt>
                <c:pt idx="587">
                  <c:v>3.4033000000000001E-2</c:v>
                </c:pt>
                <c:pt idx="588">
                  <c:v>3.3885999999999999E-2</c:v>
                </c:pt>
                <c:pt idx="589">
                  <c:v>3.3739999999999999E-2</c:v>
                </c:pt>
                <c:pt idx="590">
                  <c:v>3.3592999999999998E-2</c:v>
                </c:pt>
                <c:pt idx="591">
                  <c:v>3.3447999999999999E-2</c:v>
                </c:pt>
                <c:pt idx="592">
                  <c:v>3.3302999999999999E-2</c:v>
                </c:pt>
                <c:pt idx="593">
                  <c:v>3.3159000000000001E-2</c:v>
                </c:pt>
                <c:pt idx="594">
                  <c:v>3.3015999999999997E-2</c:v>
                </c:pt>
                <c:pt idx="595">
                  <c:v>3.2872999999999999E-2</c:v>
                </c:pt>
                <c:pt idx="596">
                  <c:v>3.2731000000000003E-2</c:v>
                </c:pt>
                <c:pt idx="597">
                  <c:v>3.2589E-2</c:v>
                </c:pt>
                <c:pt idx="598">
                  <c:v>3.2447999999999998E-2</c:v>
                </c:pt>
                <c:pt idx="599">
                  <c:v>3.2308000000000003E-2</c:v>
                </c:pt>
                <c:pt idx="600">
                  <c:v>3.2168000000000002E-2</c:v>
                </c:pt>
                <c:pt idx="601">
                  <c:v>3.2029000000000002E-2</c:v>
                </c:pt>
                <c:pt idx="602">
                  <c:v>3.1890000000000002E-2</c:v>
                </c:pt>
                <c:pt idx="603">
                  <c:v>3.1752000000000002E-2</c:v>
                </c:pt>
                <c:pt idx="604">
                  <c:v>3.1614999999999997E-2</c:v>
                </c:pt>
                <c:pt idx="605">
                  <c:v>3.1477999999999999E-2</c:v>
                </c:pt>
                <c:pt idx="606">
                  <c:v>3.1342000000000002E-2</c:v>
                </c:pt>
                <c:pt idx="607">
                  <c:v>3.1206000000000001E-2</c:v>
                </c:pt>
                <c:pt idx="608">
                  <c:v>3.1071000000000001E-2</c:v>
                </c:pt>
                <c:pt idx="609">
                  <c:v>3.0936000000000002E-2</c:v>
                </c:pt>
                <c:pt idx="610">
                  <c:v>3.0803000000000001E-2</c:v>
                </c:pt>
                <c:pt idx="611">
                  <c:v>3.0668999999999998E-2</c:v>
                </c:pt>
                <c:pt idx="612">
                  <c:v>3.0537000000000002E-2</c:v>
                </c:pt>
                <c:pt idx="613">
                  <c:v>3.0404E-2</c:v>
                </c:pt>
                <c:pt idx="614">
                  <c:v>3.0273000000000001E-2</c:v>
                </c:pt>
                <c:pt idx="615">
                  <c:v>3.0141999999999999E-2</c:v>
                </c:pt>
                <c:pt idx="616">
                  <c:v>3.0010999999999999E-2</c:v>
                </c:pt>
                <c:pt idx="617">
                  <c:v>2.9881000000000001E-2</c:v>
                </c:pt>
                <c:pt idx="618">
                  <c:v>2.9752000000000001E-2</c:v>
                </c:pt>
                <c:pt idx="619">
                  <c:v>2.9623E-2</c:v>
                </c:pt>
                <c:pt idx="620">
                  <c:v>2.9495E-2</c:v>
                </c:pt>
                <c:pt idx="621">
                  <c:v>2.9367999999999998E-2</c:v>
                </c:pt>
                <c:pt idx="622">
                  <c:v>2.9241E-2</c:v>
                </c:pt>
                <c:pt idx="623">
                  <c:v>2.9114000000000001E-2</c:v>
                </c:pt>
                <c:pt idx="624">
                  <c:v>2.8988E-2</c:v>
                </c:pt>
                <c:pt idx="625">
                  <c:v>2.8863E-2</c:v>
                </c:pt>
                <c:pt idx="626">
                  <c:v>2.8738E-2</c:v>
                </c:pt>
                <c:pt idx="627">
                  <c:v>2.8613E-2</c:v>
                </c:pt>
                <c:pt idx="628">
                  <c:v>2.8489E-2</c:v>
                </c:pt>
                <c:pt idx="629">
                  <c:v>2.8365999999999999E-2</c:v>
                </c:pt>
                <c:pt idx="630">
                  <c:v>2.8243000000000001E-2</c:v>
                </c:pt>
                <c:pt idx="631">
                  <c:v>2.8121E-2</c:v>
                </c:pt>
                <c:pt idx="632">
                  <c:v>2.8000000000000001E-2</c:v>
                </c:pt>
                <c:pt idx="633">
                  <c:v>2.7878E-2</c:v>
                </c:pt>
                <c:pt idx="634">
                  <c:v>2.7758000000000001E-2</c:v>
                </c:pt>
                <c:pt idx="635">
                  <c:v>2.7637999999999999E-2</c:v>
                </c:pt>
                <c:pt idx="636">
                  <c:v>2.7518000000000001E-2</c:v>
                </c:pt>
                <c:pt idx="637">
                  <c:v>2.7399E-2</c:v>
                </c:pt>
                <c:pt idx="638">
                  <c:v>2.7279999999999999E-2</c:v>
                </c:pt>
                <c:pt idx="639">
                  <c:v>2.7161999999999999E-2</c:v>
                </c:pt>
                <c:pt idx="640">
                  <c:v>2.7045E-2</c:v>
                </c:pt>
                <c:pt idx="641">
                  <c:v>2.6928000000000001E-2</c:v>
                </c:pt>
                <c:pt idx="642">
                  <c:v>2.6811000000000001E-2</c:v>
                </c:pt>
                <c:pt idx="643">
                  <c:v>2.6695E-2</c:v>
                </c:pt>
                <c:pt idx="644">
                  <c:v>2.6579999999999999E-2</c:v>
                </c:pt>
                <c:pt idx="645">
                  <c:v>2.6464999999999999E-2</c:v>
                </c:pt>
                <c:pt idx="646">
                  <c:v>2.6349999999999998E-2</c:v>
                </c:pt>
                <c:pt idx="647">
                  <c:v>2.6235999999999999E-2</c:v>
                </c:pt>
                <c:pt idx="648">
                  <c:v>2.6123E-2</c:v>
                </c:pt>
                <c:pt idx="649">
                  <c:v>2.6009000000000001E-2</c:v>
                </c:pt>
                <c:pt idx="650">
                  <c:v>2.5897E-2</c:v>
                </c:pt>
                <c:pt idx="651">
                  <c:v>2.5784999999999999E-2</c:v>
                </c:pt>
                <c:pt idx="652">
                  <c:v>2.5673000000000001E-2</c:v>
                </c:pt>
                <c:pt idx="653">
                  <c:v>2.5562000000000001E-2</c:v>
                </c:pt>
                <c:pt idx="654">
                  <c:v>2.5451999999999999E-2</c:v>
                </c:pt>
                <c:pt idx="655">
                  <c:v>2.5340999999999999E-2</c:v>
                </c:pt>
                <c:pt idx="656">
                  <c:v>2.5232000000000001E-2</c:v>
                </c:pt>
                <c:pt idx="657">
                  <c:v>2.5122999999999999E-2</c:v>
                </c:pt>
                <c:pt idx="658">
                  <c:v>2.5014000000000002E-2</c:v>
                </c:pt>
                <c:pt idx="659">
                  <c:v>2.4906000000000001E-2</c:v>
                </c:pt>
                <c:pt idx="660">
                  <c:v>2.4798000000000001E-2</c:v>
                </c:pt>
                <c:pt idx="661">
                  <c:v>2.4691000000000001E-2</c:v>
                </c:pt>
                <c:pt idx="662">
                  <c:v>2.4584000000000002E-2</c:v>
                </c:pt>
                <c:pt idx="663">
                  <c:v>2.4476999999999999E-2</c:v>
                </c:pt>
                <c:pt idx="664">
                  <c:v>2.4371E-2</c:v>
                </c:pt>
                <c:pt idx="665">
                  <c:v>2.4265999999999999E-2</c:v>
                </c:pt>
                <c:pt idx="666">
                  <c:v>2.4160999999999998E-2</c:v>
                </c:pt>
                <c:pt idx="667">
                  <c:v>2.4056000000000001E-2</c:v>
                </c:pt>
                <c:pt idx="668">
                  <c:v>2.3952000000000001E-2</c:v>
                </c:pt>
                <c:pt idx="669">
                  <c:v>2.3848999999999999E-2</c:v>
                </c:pt>
                <c:pt idx="670">
                  <c:v>2.3744999999999999E-2</c:v>
                </c:pt>
                <c:pt idx="671">
                  <c:v>2.3643000000000001E-2</c:v>
                </c:pt>
                <c:pt idx="672">
                  <c:v>2.3539999999999998E-2</c:v>
                </c:pt>
                <c:pt idx="673">
                  <c:v>2.3438000000000001E-2</c:v>
                </c:pt>
                <c:pt idx="674">
                  <c:v>2.3337E-2</c:v>
                </c:pt>
                <c:pt idx="675">
                  <c:v>2.3236E-2</c:v>
                </c:pt>
                <c:pt idx="676">
                  <c:v>2.3134999999999999E-2</c:v>
                </c:pt>
                <c:pt idx="677">
                  <c:v>2.3035E-2</c:v>
                </c:pt>
                <c:pt idx="678">
                  <c:v>2.2936000000000002E-2</c:v>
                </c:pt>
                <c:pt idx="679">
                  <c:v>2.2835999999999999E-2</c:v>
                </c:pt>
                <c:pt idx="680">
                  <c:v>2.2738000000000001E-2</c:v>
                </c:pt>
                <c:pt idx="681">
                  <c:v>2.2638999999999999E-2</c:v>
                </c:pt>
                <c:pt idx="682">
                  <c:v>2.2540999999999999E-2</c:v>
                </c:pt>
                <c:pt idx="683">
                  <c:v>2.2443999999999999E-2</c:v>
                </c:pt>
                <c:pt idx="684">
                  <c:v>2.2346999999999999E-2</c:v>
                </c:pt>
                <c:pt idx="685">
                  <c:v>2.2249999999999999E-2</c:v>
                </c:pt>
                <c:pt idx="686">
                  <c:v>2.2154E-2</c:v>
                </c:pt>
                <c:pt idx="687">
                  <c:v>2.2058000000000001E-2</c:v>
                </c:pt>
                <c:pt idx="688">
                  <c:v>2.1961999999999999E-2</c:v>
                </c:pt>
                <c:pt idx="689">
                  <c:v>2.1867000000000001E-2</c:v>
                </c:pt>
                <c:pt idx="690">
                  <c:v>2.1773000000000001E-2</c:v>
                </c:pt>
                <c:pt idx="691">
                  <c:v>2.1677999999999999E-2</c:v>
                </c:pt>
                <c:pt idx="692">
                  <c:v>2.1585E-2</c:v>
                </c:pt>
                <c:pt idx="693">
                  <c:v>2.1491E-2</c:v>
                </c:pt>
                <c:pt idx="694">
                  <c:v>2.1398E-2</c:v>
                </c:pt>
                <c:pt idx="695">
                  <c:v>2.1305999999999999E-2</c:v>
                </c:pt>
                <c:pt idx="696">
                  <c:v>2.1212999999999999E-2</c:v>
                </c:pt>
                <c:pt idx="697">
                  <c:v>2.1121999999999998E-2</c:v>
                </c:pt>
                <c:pt idx="698">
                  <c:v>2.103E-2</c:v>
                </c:pt>
                <c:pt idx="699">
                  <c:v>2.0938999999999999E-2</c:v>
                </c:pt>
                <c:pt idx="700">
                  <c:v>2.0848999999999999E-2</c:v>
                </c:pt>
                <c:pt idx="701">
                  <c:v>2.0757999999999999E-2</c:v>
                </c:pt>
                <c:pt idx="702">
                  <c:v>2.0669E-2</c:v>
                </c:pt>
                <c:pt idx="703">
                  <c:v>2.0579E-2</c:v>
                </c:pt>
                <c:pt idx="704">
                  <c:v>2.0490000000000001E-2</c:v>
                </c:pt>
                <c:pt idx="705">
                  <c:v>2.0400999999999999E-2</c:v>
                </c:pt>
                <c:pt idx="706">
                  <c:v>2.0313000000000001E-2</c:v>
                </c:pt>
                <c:pt idx="707">
                  <c:v>2.0225E-2</c:v>
                </c:pt>
                <c:pt idx="708">
                  <c:v>2.0138E-2</c:v>
                </c:pt>
                <c:pt idx="709">
                  <c:v>2.0049999999999998E-2</c:v>
                </c:pt>
                <c:pt idx="710">
                  <c:v>1.9963999999999999E-2</c:v>
                </c:pt>
                <c:pt idx="711">
                  <c:v>1.9876999999999999E-2</c:v>
                </c:pt>
                <c:pt idx="712">
                  <c:v>1.9791E-2</c:v>
                </c:pt>
                <c:pt idx="713">
                  <c:v>1.9706000000000001E-2</c:v>
                </c:pt>
                <c:pt idx="714">
                  <c:v>1.9619999999999999E-2</c:v>
                </c:pt>
                <c:pt idx="715">
                  <c:v>1.9535E-2</c:v>
                </c:pt>
                <c:pt idx="716">
                  <c:v>1.9451E-2</c:v>
                </c:pt>
                <c:pt idx="717">
                  <c:v>1.9366999999999999E-2</c:v>
                </c:pt>
                <c:pt idx="718">
                  <c:v>1.9283000000000002E-2</c:v>
                </c:pt>
                <c:pt idx="719">
                  <c:v>1.9199999999999998E-2</c:v>
                </c:pt>
                <c:pt idx="720">
                  <c:v>1.9116000000000001E-2</c:v>
                </c:pt>
                <c:pt idx="721">
                  <c:v>1.9033999999999999E-2</c:v>
                </c:pt>
                <c:pt idx="722">
                  <c:v>1.8950999999999999E-2</c:v>
                </c:pt>
                <c:pt idx="723">
                  <c:v>1.8869E-2</c:v>
                </c:pt>
                <c:pt idx="724">
                  <c:v>1.8787999999999999E-2</c:v>
                </c:pt>
                <c:pt idx="725">
                  <c:v>1.8706E-2</c:v>
                </c:pt>
                <c:pt idx="726">
                  <c:v>1.8624999999999999E-2</c:v>
                </c:pt>
                <c:pt idx="727">
                  <c:v>1.8544999999999999E-2</c:v>
                </c:pt>
                <c:pt idx="728">
                  <c:v>1.8464999999999999E-2</c:v>
                </c:pt>
                <c:pt idx="729">
                  <c:v>1.8384999999999999E-2</c:v>
                </c:pt>
                <c:pt idx="730">
                  <c:v>1.8304999999999998E-2</c:v>
                </c:pt>
                <c:pt idx="731">
                  <c:v>1.8225999999999999E-2</c:v>
                </c:pt>
                <c:pt idx="732">
                  <c:v>1.8147E-2</c:v>
                </c:pt>
                <c:pt idx="733">
                  <c:v>1.8069000000000002E-2</c:v>
                </c:pt>
                <c:pt idx="734">
                  <c:v>1.7989999999999999E-2</c:v>
                </c:pt>
                <c:pt idx="735">
                  <c:v>1.7912000000000001E-2</c:v>
                </c:pt>
                <c:pt idx="736">
                  <c:v>1.7835E-2</c:v>
                </c:pt>
                <c:pt idx="737">
                  <c:v>1.7757999999999999E-2</c:v>
                </c:pt>
                <c:pt idx="738">
                  <c:v>1.7680999999999999E-2</c:v>
                </c:pt>
                <c:pt idx="739">
                  <c:v>1.7604000000000002E-2</c:v>
                </c:pt>
                <c:pt idx="740">
                  <c:v>1.7527999999999998E-2</c:v>
                </c:pt>
                <c:pt idx="741">
                  <c:v>1.7451999999999999E-2</c:v>
                </c:pt>
                <c:pt idx="742">
                  <c:v>1.7377E-2</c:v>
                </c:pt>
                <c:pt idx="743">
                  <c:v>1.7302000000000001E-2</c:v>
                </c:pt>
                <c:pt idx="744">
                  <c:v>1.7226999999999999E-2</c:v>
                </c:pt>
                <c:pt idx="745">
                  <c:v>1.7152000000000001E-2</c:v>
                </c:pt>
                <c:pt idx="746">
                  <c:v>1.7077999999999999E-2</c:v>
                </c:pt>
                <c:pt idx="747">
                  <c:v>1.7003999999999998E-2</c:v>
                </c:pt>
                <c:pt idx="748">
                  <c:v>1.6931000000000002E-2</c:v>
                </c:pt>
                <c:pt idx="749">
                  <c:v>1.6857E-2</c:v>
                </c:pt>
                <c:pt idx="750">
                  <c:v>1.6784E-2</c:v>
                </c:pt>
                <c:pt idx="751">
                  <c:v>1.6712000000000001E-2</c:v>
                </c:pt>
                <c:pt idx="752">
                  <c:v>1.6639000000000001E-2</c:v>
                </c:pt>
                <c:pt idx="753">
                  <c:v>1.6566999999999998E-2</c:v>
                </c:pt>
                <c:pt idx="754">
                  <c:v>1.6496E-2</c:v>
                </c:pt>
                <c:pt idx="755">
                  <c:v>1.6424000000000001E-2</c:v>
                </c:pt>
                <c:pt idx="756">
                  <c:v>1.6352999999999999E-2</c:v>
                </c:pt>
                <c:pt idx="757">
                  <c:v>1.6282000000000001E-2</c:v>
                </c:pt>
                <c:pt idx="758">
                  <c:v>1.6212000000000001E-2</c:v>
                </c:pt>
                <c:pt idx="759">
                  <c:v>1.6142E-2</c:v>
                </c:pt>
                <c:pt idx="760">
                  <c:v>1.6071999999999999E-2</c:v>
                </c:pt>
                <c:pt idx="761">
                  <c:v>1.6001999999999999E-2</c:v>
                </c:pt>
                <c:pt idx="762">
                  <c:v>1.5932999999999999E-2</c:v>
                </c:pt>
                <c:pt idx="763">
                  <c:v>1.5864E-2</c:v>
                </c:pt>
                <c:pt idx="764">
                  <c:v>1.5796000000000001E-2</c:v>
                </c:pt>
                <c:pt idx="765">
                  <c:v>1.5727000000000001E-2</c:v>
                </c:pt>
                <c:pt idx="766">
                  <c:v>1.5658999999999999E-2</c:v>
                </c:pt>
                <c:pt idx="767">
                  <c:v>1.5591000000000001E-2</c:v>
                </c:pt>
                <c:pt idx="768">
                  <c:v>1.5524E-2</c:v>
                </c:pt>
                <c:pt idx="769">
                  <c:v>1.5457E-2</c:v>
                </c:pt>
                <c:pt idx="770">
                  <c:v>1.5389999999999999E-2</c:v>
                </c:pt>
                <c:pt idx="771">
                  <c:v>1.5323E-2</c:v>
                </c:pt>
                <c:pt idx="772">
                  <c:v>1.5257E-2</c:v>
                </c:pt>
                <c:pt idx="773">
                  <c:v>1.5191E-2</c:v>
                </c:pt>
                <c:pt idx="774">
                  <c:v>1.5125E-2</c:v>
                </c:pt>
                <c:pt idx="775">
                  <c:v>1.506E-2</c:v>
                </c:pt>
                <c:pt idx="776">
                  <c:v>1.4995E-2</c:v>
                </c:pt>
                <c:pt idx="777">
                  <c:v>1.4930000000000001E-2</c:v>
                </c:pt>
                <c:pt idx="778">
                  <c:v>1.4865E-2</c:v>
                </c:pt>
                <c:pt idx="779">
                  <c:v>1.4801E-2</c:v>
                </c:pt>
                <c:pt idx="780">
                  <c:v>1.4737E-2</c:v>
                </c:pt>
                <c:pt idx="781">
                  <c:v>1.4673E-2</c:v>
                </c:pt>
                <c:pt idx="782">
                  <c:v>1.4609E-2</c:v>
                </c:pt>
                <c:pt idx="783">
                  <c:v>1.4546E-2</c:v>
                </c:pt>
                <c:pt idx="784">
                  <c:v>1.4482999999999999E-2</c:v>
                </c:pt>
                <c:pt idx="785">
                  <c:v>1.4421E-2</c:v>
                </c:pt>
                <c:pt idx="786">
                  <c:v>1.4357999999999999E-2</c:v>
                </c:pt>
                <c:pt idx="787">
                  <c:v>1.4296E-2</c:v>
                </c:pt>
                <c:pt idx="788">
                  <c:v>1.4234E-2</c:v>
                </c:pt>
                <c:pt idx="789">
                  <c:v>1.4173E-2</c:v>
                </c:pt>
                <c:pt idx="790">
                  <c:v>1.4111E-2</c:v>
                </c:pt>
                <c:pt idx="791">
                  <c:v>1.405E-2</c:v>
                </c:pt>
                <c:pt idx="792">
                  <c:v>1.3989E-2</c:v>
                </c:pt>
                <c:pt idx="793">
                  <c:v>1.3929E-2</c:v>
                </c:pt>
                <c:pt idx="794">
                  <c:v>1.3868999999999999E-2</c:v>
                </c:pt>
                <c:pt idx="795">
                  <c:v>1.3809E-2</c:v>
                </c:pt>
                <c:pt idx="796">
                  <c:v>1.3749000000000001E-2</c:v>
                </c:pt>
                <c:pt idx="797">
                  <c:v>1.3689E-2</c:v>
                </c:pt>
                <c:pt idx="798">
                  <c:v>1.363E-2</c:v>
                </c:pt>
                <c:pt idx="799">
                  <c:v>1.3571E-2</c:v>
                </c:pt>
                <c:pt idx="800">
                  <c:v>1.3512E-2</c:v>
                </c:pt>
                <c:pt idx="801">
                  <c:v>1.3454000000000001E-2</c:v>
                </c:pt>
                <c:pt idx="802">
                  <c:v>1.3396E-2</c:v>
                </c:pt>
                <c:pt idx="803">
                  <c:v>1.3337999999999999E-2</c:v>
                </c:pt>
                <c:pt idx="804">
                  <c:v>1.328E-2</c:v>
                </c:pt>
                <c:pt idx="805">
                  <c:v>1.3223E-2</c:v>
                </c:pt>
                <c:pt idx="806">
                  <c:v>1.3165E-2</c:v>
                </c:pt>
                <c:pt idx="807">
                  <c:v>1.3108E-2</c:v>
                </c:pt>
                <c:pt idx="808">
                  <c:v>1.3051999999999999E-2</c:v>
                </c:pt>
                <c:pt idx="809">
                  <c:v>1.2995E-2</c:v>
                </c:pt>
                <c:pt idx="810">
                  <c:v>1.2939000000000001E-2</c:v>
                </c:pt>
                <c:pt idx="811">
                  <c:v>1.2883E-2</c:v>
                </c:pt>
                <c:pt idx="812">
                  <c:v>1.2827E-2</c:v>
                </c:pt>
                <c:pt idx="813">
                  <c:v>1.2772E-2</c:v>
                </c:pt>
                <c:pt idx="814">
                  <c:v>1.2716E-2</c:v>
                </c:pt>
                <c:pt idx="815">
                  <c:v>1.2661E-2</c:v>
                </c:pt>
                <c:pt idx="816">
                  <c:v>1.2607E-2</c:v>
                </c:pt>
                <c:pt idx="817">
                  <c:v>1.2552000000000001E-2</c:v>
                </c:pt>
                <c:pt idx="818">
                  <c:v>1.2498E-2</c:v>
                </c:pt>
                <c:pt idx="819">
                  <c:v>1.2444E-2</c:v>
                </c:pt>
                <c:pt idx="820">
                  <c:v>1.239E-2</c:v>
                </c:pt>
                <c:pt idx="821">
                  <c:v>1.2336E-2</c:v>
                </c:pt>
                <c:pt idx="822">
                  <c:v>1.2283000000000001E-2</c:v>
                </c:pt>
                <c:pt idx="823">
                  <c:v>1.223E-2</c:v>
                </c:pt>
                <c:pt idx="824">
                  <c:v>1.2177E-2</c:v>
                </c:pt>
                <c:pt idx="825">
                  <c:v>1.2123999999999999E-2</c:v>
                </c:pt>
                <c:pt idx="826">
                  <c:v>1.2071999999999999E-2</c:v>
                </c:pt>
                <c:pt idx="827">
                  <c:v>1.2019E-2</c:v>
                </c:pt>
                <c:pt idx="828">
                  <c:v>1.1967E-2</c:v>
                </c:pt>
                <c:pt idx="829">
                  <c:v>1.1915E-2</c:v>
                </c:pt>
                <c:pt idx="830">
                  <c:v>1.1864E-2</c:v>
                </c:pt>
                <c:pt idx="831">
                  <c:v>1.1813000000000001E-2</c:v>
                </c:pt>
                <c:pt idx="832">
                  <c:v>1.1761000000000001E-2</c:v>
                </c:pt>
                <c:pt idx="833">
                  <c:v>1.1710999999999999E-2</c:v>
                </c:pt>
                <c:pt idx="834">
                  <c:v>1.166E-2</c:v>
                </c:pt>
                <c:pt idx="835">
                  <c:v>1.1609E-2</c:v>
                </c:pt>
                <c:pt idx="836">
                  <c:v>1.1559E-2</c:v>
                </c:pt>
                <c:pt idx="837">
                  <c:v>1.1509E-2</c:v>
                </c:pt>
                <c:pt idx="838">
                  <c:v>1.1459E-2</c:v>
                </c:pt>
                <c:pt idx="839">
                  <c:v>1.141E-2</c:v>
                </c:pt>
                <c:pt idx="840">
                  <c:v>1.136E-2</c:v>
                </c:pt>
                <c:pt idx="841">
                  <c:v>1.1311E-2</c:v>
                </c:pt>
                <c:pt idx="842">
                  <c:v>1.1261999999999999E-2</c:v>
                </c:pt>
                <c:pt idx="843">
                  <c:v>1.1214E-2</c:v>
                </c:pt>
                <c:pt idx="844">
                  <c:v>1.1165E-2</c:v>
                </c:pt>
                <c:pt idx="845">
                  <c:v>1.1117E-2</c:v>
                </c:pt>
                <c:pt idx="846">
                  <c:v>1.1069000000000001E-2</c:v>
                </c:pt>
                <c:pt idx="847">
                  <c:v>1.1021E-2</c:v>
                </c:pt>
                <c:pt idx="848">
                  <c:v>1.0973E-2</c:v>
                </c:pt>
                <c:pt idx="849">
                  <c:v>1.0926E-2</c:v>
                </c:pt>
                <c:pt idx="850">
                  <c:v>1.0878000000000001E-2</c:v>
                </c:pt>
                <c:pt idx="851">
                  <c:v>1.0831E-2</c:v>
                </c:pt>
                <c:pt idx="852">
                  <c:v>1.0784E-2</c:v>
                </c:pt>
                <c:pt idx="853">
                  <c:v>1.0737999999999999E-2</c:v>
                </c:pt>
                <c:pt idx="854">
                  <c:v>1.0691000000000001E-2</c:v>
                </c:pt>
                <c:pt idx="855">
                  <c:v>1.0645E-2</c:v>
                </c:pt>
                <c:pt idx="856">
                  <c:v>1.0599000000000001E-2</c:v>
                </c:pt>
                <c:pt idx="857">
                  <c:v>1.0553E-2</c:v>
                </c:pt>
                <c:pt idx="858">
                  <c:v>1.0507000000000001E-2</c:v>
                </c:pt>
                <c:pt idx="859">
                  <c:v>1.0462000000000001E-2</c:v>
                </c:pt>
                <c:pt idx="860">
                  <c:v>1.0416999999999999E-2</c:v>
                </c:pt>
                <c:pt idx="861">
                  <c:v>1.0371E-2</c:v>
                </c:pt>
                <c:pt idx="862">
                  <c:v>1.0326999999999999E-2</c:v>
                </c:pt>
                <c:pt idx="863">
                  <c:v>1.0281999999999999E-2</c:v>
                </c:pt>
                <c:pt idx="864">
                  <c:v>1.0237E-2</c:v>
                </c:pt>
                <c:pt idx="865">
                  <c:v>1.0193000000000001E-2</c:v>
                </c:pt>
                <c:pt idx="866">
                  <c:v>1.0149E-2</c:v>
                </c:pt>
                <c:pt idx="867">
                  <c:v>1.0104999999999999E-2</c:v>
                </c:pt>
                <c:pt idx="868">
                  <c:v>1.0061E-2</c:v>
                </c:pt>
                <c:pt idx="869">
                  <c:v>1.0018000000000001E-2</c:v>
                </c:pt>
                <c:pt idx="870">
                  <c:v>9.9740000000000002E-3</c:v>
                </c:pt>
                <c:pt idx="871">
                  <c:v>9.9310000000000006E-3</c:v>
                </c:pt>
                <c:pt idx="872">
                  <c:v>9.8879999999999992E-3</c:v>
                </c:pt>
                <c:pt idx="873">
                  <c:v>9.8460000000000006E-3</c:v>
                </c:pt>
                <c:pt idx="874">
                  <c:v>9.8029999999999992E-3</c:v>
                </c:pt>
                <c:pt idx="875">
                  <c:v>9.7610000000000006E-3</c:v>
                </c:pt>
                <c:pt idx="876">
                  <c:v>9.7179999999999992E-3</c:v>
                </c:pt>
                <c:pt idx="877">
                  <c:v>9.6760000000000006E-3</c:v>
                </c:pt>
                <c:pt idx="878">
                  <c:v>9.6340000000000002E-3</c:v>
                </c:pt>
                <c:pt idx="879">
                  <c:v>9.5930000000000008E-3</c:v>
                </c:pt>
                <c:pt idx="880">
                  <c:v>9.5510000000000005E-3</c:v>
                </c:pt>
                <c:pt idx="881">
                  <c:v>9.5099999999999994E-3</c:v>
                </c:pt>
                <c:pt idx="882">
                  <c:v>9.469E-3</c:v>
                </c:pt>
                <c:pt idx="883">
                  <c:v>9.4280000000000006E-3</c:v>
                </c:pt>
                <c:pt idx="884">
                  <c:v>9.3869999999999995E-3</c:v>
                </c:pt>
                <c:pt idx="885">
                  <c:v>9.3460000000000001E-3</c:v>
                </c:pt>
                <c:pt idx="886">
                  <c:v>9.306E-3</c:v>
                </c:pt>
                <c:pt idx="887">
                  <c:v>9.2659999999999999E-3</c:v>
                </c:pt>
                <c:pt idx="888">
                  <c:v>9.2250000000000006E-3</c:v>
                </c:pt>
                <c:pt idx="889">
                  <c:v>9.1859999999999997E-3</c:v>
                </c:pt>
                <c:pt idx="890">
                  <c:v>9.1459999999999996E-3</c:v>
                </c:pt>
                <c:pt idx="891">
                  <c:v>9.1059999999999995E-3</c:v>
                </c:pt>
                <c:pt idx="892">
                  <c:v>9.0670000000000004E-3</c:v>
                </c:pt>
                <c:pt idx="893">
                  <c:v>9.0279999999999996E-3</c:v>
                </c:pt>
                <c:pt idx="894">
                  <c:v>8.9879999999999995E-3</c:v>
                </c:pt>
                <c:pt idx="895">
                  <c:v>8.9499999999999996E-3</c:v>
                </c:pt>
                <c:pt idx="896">
                  <c:v>8.9110000000000005E-3</c:v>
                </c:pt>
                <c:pt idx="897">
                  <c:v>8.8719999999999997E-3</c:v>
                </c:pt>
                <c:pt idx="898">
                  <c:v>8.8339999999999998E-3</c:v>
                </c:pt>
                <c:pt idx="899">
                  <c:v>8.796E-3</c:v>
                </c:pt>
                <c:pt idx="900">
                  <c:v>8.7580000000000002E-3</c:v>
                </c:pt>
                <c:pt idx="901">
                  <c:v>8.7200000000000003E-3</c:v>
                </c:pt>
                <c:pt idx="902">
                  <c:v>8.6820000000000005E-3</c:v>
                </c:pt>
                <c:pt idx="903">
                  <c:v>8.6440000000000006E-3</c:v>
                </c:pt>
                <c:pt idx="904">
                  <c:v>8.6070000000000001E-3</c:v>
                </c:pt>
                <c:pt idx="905">
                  <c:v>8.5699999999999995E-3</c:v>
                </c:pt>
                <c:pt idx="906">
                  <c:v>8.5330000000000007E-3</c:v>
                </c:pt>
                <c:pt idx="907">
                  <c:v>8.4960000000000001E-3</c:v>
                </c:pt>
                <c:pt idx="908">
                  <c:v>8.4589999999999995E-3</c:v>
                </c:pt>
                <c:pt idx="909">
                  <c:v>8.4220000000000007E-3</c:v>
                </c:pt>
                <c:pt idx="910">
                  <c:v>8.3859999999999994E-3</c:v>
                </c:pt>
                <c:pt idx="911">
                  <c:v>8.3499999999999998E-3</c:v>
                </c:pt>
                <c:pt idx="912">
                  <c:v>8.3140000000000002E-3</c:v>
                </c:pt>
                <c:pt idx="913">
                  <c:v>8.2780000000000006E-3</c:v>
                </c:pt>
                <c:pt idx="914">
                  <c:v>8.2419999999999993E-3</c:v>
                </c:pt>
                <c:pt idx="915">
                  <c:v>8.2059999999999998E-3</c:v>
                </c:pt>
                <c:pt idx="916">
                  <c:v>8.1709999999999994E-3</c:v>
                </c:pt>
                <c:pt idx="917">
                  <c:v>8.1349999999999999E-3</c:v>
                </c:pt>
                <c:pt idx="918">
                  <c:v>8.0999999999999996E-3</c:v>
                </c:pt>
                <c:pt idx="919">
                  <c:v>8.0649999999999993E-3</c:v>
                </c:pt>
                <c:pt idx="920">
                  <c:v>8.0300000000000007E-3</c:v>
                </c:pt>
                <c:pt idx="921">
                  <c:v>7.9950000000000004E-3</c:v>
                </c:pt>
                <c:pt idx="922">
                  <c:v>7.9609999999999993E-3</c:v>
                </c:pt>
                <c:pt idx="923">
                  <c:v>7.9260000000000008E-3</c:v>
                </c:pt>
                <c:pt idx="924">
                  <c:v>7.8919999999999997E-3</c:v>
                </c:pt>
                <c:pt idx="925">
                  <c:v>7.8580000000000004E-3</c:v>
                </c:pt>
                <c:pt idx="926">
                  <c:v>7.8239999999999994E-3</c:v>
                </c:pt>
                <c:pt idx="927">
                  <c:v>7.79E-3</c:v>
                </c:pt>
                <c:pt idx="928">
                  <c:v>7.7559999999999999E-3</c:v>
                </c:pt>
                <c:pt idx="929">
                  <c:v>7.7229999999999998E-3</c:v>
                </c:pt>
                <c:pt idx="930">
                  <c:v>7.6889999999999997E-3</c:v>
                </c:pt>
                <c:pt idx="931">
                  <c:v>7.6559999999999996E-3</c:v>
                </c:pt>
                <c:pt idx="932">
                  <c:v>7.6229999999999996E-3</c:v>
                </c:pt>
                <c:pt idx="933">
                  <c:v>7.5900000000000004E-3</c:v>
                </c:pt>
                <c:pt idx="934">
                  <c:v>7.5570000000000003E-3</c:v>
                </c:pt>
                <c:pt idx="935">
                  <c:v>7.5240000000000003E-3</c:v>
                </c:pt>
                <c:pt idx="936">
                  <c:v>7.4920000000000004E-3</c:v>
                </c:pt>
                <c:pt idx="937">
                  <c:v>7.4590000000000004E-3</c:v>
                </c:pt>
                <c:pt idx="938">
                  <c:v>7.4269999999999996E-3</c:v>
                </c:pt>
                <c:pt idx="939">
                  <c:v>7.3949999999999997E-3</c:v>
                </c:pt>
                <c:pt idx="940">
                  <c:v>7.3629999999999998E-3</c:v>
                </c:pt>
                <c:pt idx="941">
                  <c:v>7.3309999999999998E-3</c:v>
                </c:pt>
                <c:pt idx="942">
                  <c:v>7.2989999999999999E-3</c:v>
                </c:pt>
                <c:pt idx="943">
                  <c:v>7.2680000000000002E-3</c:v>
                </c:pt>
                <c:pt idx="944">
                  <c:v>7.2360000000000002E-3</c:v>
                </c:pt>
                <c:pt idx="945">
                  <c:v>7.2049999999999996E-3</c:v>
                </c:pt>
                <c:pt idx="946">
                  <c:v>7.1739999999999998E-3</c:v>
                </c:pt>
                <c:pt idx="947">
                  <c:v>7.143E-3</c:v>
                </c:pt>
                <c:pt idx="948">
                  <c:v>7.1120000000000003E-3</c:v>
                </c:pt>
                <c:pt idx="949">
                  <c:v>7.0809999999999996E-3</c:v>
                </c:pt>
                <c:pt idx="950">
                  <c:v>7.0499999999999998E-3</c:v>
                </c:pt>
                <c:pt idx="951">
                  <c:v>7.0200000000000002E-3</c:v>
                </c:pt>
                <c:pt idx="952">
                  <c:v>6.9899999999999997E-3</c:v>
                </c:pt>
                <c:pt idx="953">
                  <c:v>6.9589999999999999E-3</c:v>
                </c:pt>
                <c:pt idx="954">
                  <c:v>6.9290000000000003E-3</c:v>
                </c:pt>
                <c:pt idx="955">
                  <c:v>6.8989999999999998E-3</c:v>
                </c:pt>
                <c:pt idx="956">
                  <c:v>6.8690000000000001E-3</c:v>
                </c:pt>
                <c:pt idx="957">
                  <c:v>6.8399999999999997E-3</c:v>
                </c:pt>
                <c:pt idx="958">
                  <c:v>6.8100000000000001E-3</c:v>
                </c:pt>
                <c:pt idx="959">
                  <c:v>6.7809999999999997E-3</c:v>
                </c:pt>
                <c:pt idx="960">
                  <c:v>6.7510000000000001E-3</c:v>
                </c:pt>
                <c:pt idx="961">
                  <c:v>6.7219999999999997E-3</c:v>
                </c:pt>
                <c:pt idx="962">
                  <c:v>6.6930000000000002E-3</c:v>
                </c:pt>
                <c:pt idx="963">
                  <c:v>6.6639999999999998E-3</c:v>
                </c:pt>
                <c:pt idx="964">
                  <c:v>6.6350000000000003E-3</c:v>
                </c:pt>
                <c:pt idx="965">
                  <c:v>6.6059999999999999E-3</c:v>
                </c:pt>
                <c:pt idx="966">
                  <c:v>6.5779999999999996E-3</c:v>
                </c:pt>
                <c:pt idx="967">
                  <c:v>6.5490000000000001E-3</c:v>
                </c:pt>
                <c:pt idx="968">
                  <c:v>6.5209999999999999E-3</c:v>
                </c:pt>
                <c:pt idx="969">
                  <c:v>6.4929999999999996E-3</c:v>
                </c:pt>
                <c:pt idx="970">
                  <c:v>6.4650000000000003E-3</c:v>
                </c:pt>
                <c:pt idx="971">
                  <c:v>6.437E-3</c:v>
                </c:pt>
                <c:pt idx="972">
                  <c:v>6.4089999999999998E-3</c:v>
                </c:pt>
                <c:pt idx="973">
                  <c:v>6.3810000000000004E-3</c:v>
                </c:pt>
                <c:pt idx="974">
                  <c:v>6.3530000000000001E-3</c:v>
                </c:pt>
                <c:pt idx="975">
                  <c:v>6.326E-3</c:v>
                </c:pt>
                <c:pt idx="976">
                  <c:v>6.2989999999999999E-3</c:v>
                </c:pt>
                <c:pt idx="977">
                  <c:v>6.2709999999999997E-3</c:v>
                </c:pt>
                <c:pt idx="978">
                  <c:v>6.2440000000000004E-3</c:v>
                </c:pt>
                <c:pt idx="979">
                  <c:v>6.2170000000000003E-3</c:v>
                </c:pt>
                <c:pt idx="980">
                  <c:v>6.1900000000000002E-3</c:v>
                </c:pt>
                <c:pt idx="981">
                  <c:v>6.1630000000000001E-3</c:v>
                </c:pt>
                <c:pt idx="982">
                  <c:v>6.1370000000000001E-3</c:v>
                </c:pt>
                <c:pt idx="983">
                  <c:v>6.11E-3</c:v>
                </c:pt>
                <c:pt idx="984">
                  <c:v>6.084E-3</c:v>
                </c:pt>
                <c:pt idx="985">
                  <c:v>6.0569999999999999E-3</c:v>
                </c:pt>
                <c:pt idx="986">
                  <c:v>6.0309999999999999E-3</c:v>
                </c:pt>
                <c:pt idx="987">
                  <c:v>6.0049999999999999E-3</c:v>
                </c:pt>
                <c:pt idx="988">
                  <c:v>5.9789999999999999E-3</c:v>
                </c:pt>
                <c:pt idx="989">
                  <c:v>5.953E-3</c:v>
                </c:pt>
                <c:pt idx="990">
                  <c:v>5.9280000000000001E-3</c:v>
                </c:pt>
                <c:pt idx="991">
                  <c:v>5.9020000000000001E-3</c:v>
                </c:pt>
                <c:pt idx="992">
                  <c:v>5.8760000000000001E-3</c:v>
                </c:pt>
                <c:pt idx="993">
                  <c:v>5.8510000000000003E-3</c:v>
                </c:pt>
                <c:pt idx="994">
                  <c:v>5.8259999999999996E-3</c:v>
                </c:pt>
                <c:pt idx="995">
                  <c:v>5.7999999999999996E-3</c:v>
                </c:pt>
                <c:pt idx="996">
                  <c:v>5.7749999999999998E-3</c:v>
                </c:pt>
                <c:pt idx="997">
                  <c:v>5.7499999999999999E-3</c:v>
                </c:pt>
                <c:pt idx="998">
                  <c:v>5.7250000000000001E-3</c:v>
                </c:pt>
                <c:pt idx="999">
                  <c:v>5.7010000000000003E-3</c:v>
                </c:pt>
                <c:pt idx="1000">
                  <c:v>5.6759999999999996E-3</c:v>
                </c:pt>
                <c:pt idx="1001">
                  <c:v>5.6509999999999998E-3</c:v>
                </c:pt>
                <c:pt idx="1002">
                  <c:v>5.6270000000000001E-3</c:v>
                </c:pt>
                <c:pt idx="1003">
                  <c:v>5.6030000000000003E-3</c:v>
                </c:pt>
                <c:pt idx="1004">
                  <c:v>5.5779999999999996E-3</c:v>
                </c:pt>
                <c:pt idx="1005">
                  <c:v>5.5539999999999999E-3</c:v>
                </c:pt>
                <c:pt idx="1006">
                  <c:v>5.5300000000000002E-3</c:v>
                </c:pt>
                <c:pt idx="1007">
                  <c:v>5.5059999999999996E-3</c:v>
                </c:pt>
                <c:pt idx="1008">
                  <c:v>5.4819999999999999E-3</c:v>
                </c:pt>
                <c:pt idx="1009">
                  <c:v>5.4590000000000003E-3</c:v>
                </c:pt>
                <c:pt idx="1010">
                  <c:v>5.4349999999999997E-3</c:v>
                </c:pt>
                <c:pt idx="1011">
                  <c:v>5.4120000000000001E-3</c:v>
                </c:pt>
                <c:pt idx="1012">
                  <c:v>5.3880000000000004E-3</c:v>
                </c:pt>
                <c:pt idx="1013">
                  <c:v>5.365E-3</c:v>
                </c:pt>
                <c:pt idx="1014">
                  <c:v>5.3420000000000004E-3</c:v>
                </c:pt>
                <c:pt idx="1015">
                  <c:v>5.3189999999999999E-3</c:v>
                </c:pt>
                <c:pt idx="1016">
                  <c:v>5.2950000000000002E-3</c:v>
                </c:pt>
                <c:pt idx="1017">
                  <c:v>5.2729999999999999E-3</c:v>
                </c:pt>
                <c:pt idx="1018">
                  <c:v>5.2500000000000003E-3</c:v>
                </c:pt>
                <c:pt idx="1019">
                  <c:v>5.2269999999999999E-3</c:v>
                </c:pt>
                <c:pt idx="1020">
                  <c:v>5.2040000000000003E-3</c:v>
                </c:pt>
                <c:pt idx="1021">
                  <c:v>5.182E-3</c:v>
                </c:pt>
                <c:pt idx="1022">
                  <c:v>5.1590000000000004E-3</c:v>
                </c:pt>
                <c:pt idx="1023">
                  <c:v>5.1370000000000001E-3</c:v>
                </c:pt>
                <c:pt idx="1024">
                  <c:v>5.1149999999999998E-3</c:v>
                </c:pt>
                <c:pt idx="1025">
                  <c:v>5.0930000000000003E-3</c:v>
                </c:pt>
                <c:pt idx="1026">
                  <c:v>5.071E-3</c:v>
                </c:pt>
                <c:pt idx="1027">
                  <c:v>5.0489999999999997E-3</c:v>
                </c:pt>
                <c:pt idx="1028">
                  <c:v>5.0270000000000002E-3</c:v>
                </c:pt>
                <c:pt idx="1029">
                  <c:v>5.0049999999999999E-3</c:v>
                </c:pt>
                <c:pt idx="1030">
                  <c:v>4.9839999999999997E-3</c:v>
                </c:pt>
                <c:pt idx="1031">
                  <c:v>4.9620000000000003E-3</c:v>
                </c:pt>
                <c:pt idx="1032">
                  <c:v>4.9410000000000001E-3</c:v>
                </c:pt>
                <c:pt idx="1033">
                  <c:v>4.9189999999999998E-3</c:v>
                </c:pt>
                <c:pt idx="1034">
                  <c:v>4.8979999999999996E-3</c:v>
                </c:pt>
                <c:pt idx="1035">
                  <c:v>4.8770000000000003E-3</c:v>
                </c:pt>
                <c:pt idx="1036">
                  <c:v>4.8560000000000001E-3</c:v>
                </c:pt>
                <c:pt idx="1037">
                  <c:v>4.8349999999999999E-3</c:v>
                </c:pt>
                <c:pt idx="1038">
                  <c:v>4.8139999999999997E-3</c:v>
                </c:pt>
                <c:pt idx="1039">
                  <c:v>4.7930000000000004E-3</c:v>
                </c:pt>
                <c:pt idx="1040">
                  <c:v>4.7720000000000002E-3</c:v>
                </c:pt>
                <c:pt idx="1041">
                  <c:v>4.751E-3</c:v>
                </c:pt>
                <c:pt idx="1042">
                  <c:v>4.731E-3</c:v>
                </c:pt>
                <c:pt idx="1043">
                  <c:v>4.7099999999999998E-3</c:v>
                </c:pt>
                <c:pt idx="1044">
                  <c:v>4.6899999999999997E-3</c:v>
                </c:pt>
                <c:pt idx="1045">
                  <c:v>4.6699999999999997E-3</c:v>
                </c:pt>
                <c:pt idx="1046">
                  <c:v>4.6490000000000004E-3</c:v>
                </c:pt>
                <c:pt idx="1047">
                  <c:v>4.6290000000000003E-3</c:v>
                </c:pt>
                <c:pt idx="1048">
                  <c:v>4.6090000000000002E-3</c:v>
                </c:pt>
                <c:pt idx="1049">
                  <c:v>4.5890000000000002E-3</c:v>
                </c:pt>
                <c:pt idx="1050">
                  <c:v>4.5700000000000003E-3</c:v>
                </c:pt>
                <c:pt idx="1051">
                  <c:v>4.5500000000000002E-3</c:v>
                </c:pt>
                <c:pt idx="1052">
                  <c:v>4.5300000000000002E-3</c:v>
                </c:pt>
                <c:pt idx="1053">
                  <c:v>4.5100000000000001E-3</c:v>
                </c:pt>
                <c:pt idx="1054">
                  <c:v>4.4910000000000002E-3</c:v>
                </c:pt>
                <c:pt idx="1055">
                  <c:v>4.4710000000000001E-3</c:v>
                </c:pt>
                <c:pt idx="1056">
                  <c:v>4.4520000000000002E-3</c:v>
                </c:pt>
                <c:pt idx="1057">
                  <c:v>4.4330000000000003E-3</c:v>
                </c:pt>
                <c:pt idx="1058">
                  <c:v>4.4140000000000004E-3</c:v>
                </c:pt>
                <c:pt idx="1059">
                  <c:v>4.3949999999999996E-3</c:v>
                </c:pt>
                <c:pt idx="1060">
                  <c:v>4.3759999999999997E-3</c:v>
                </c:pt>
                <c:pt idx="1061">
                  <c:v>4.3569999999999998E-3</c:v>
                </c:pt>
                <c:pt idx="1062">
                  <c:v>4.3379999999999998E-3</c:v>
                </c:pt>
                <c:pt idx="1063">
                  <c:v>4.3189999999999999E-3</c:v>
                </c:pt>
                <c:pt idx="1064">
                  <c:v>4.3E-3</c:v>
                </c:pt>
                <c:pt idx="1065">
                  <c:v>4.2820000000000002E-3</c:v>
                </c:pt>
                <c:pt idx="1066">
                  <c:v>4.2630000000000003E-3</c:v>
                </c:pt>
                <c:pt idx="1067">
                  <c:v>4.2449999999999996E-3</c:v>
                </c:pt>
                <c:pt idx="1068">
                  <c:v>4.2259999999999997E-3</c:v>
                </c:pt>
                <c:pt idx="1069">
                  <c:v>4.2079999999999999E-3</c:v>
                </c:pt>
                <c:pt idx="1070">
                  <c:v>4.1900000000000001E-3</c:v>
                </c:pt>
                <c:pt idx="1071">
                  <c:v>4.1720000000000004E-3</c:v>
                </c:pt>
                <c:pt idx="1072">
                  <c:v>4.1539999999999997E-3</c:v>
                </c:pt>
                <c:pt idx="1073">
                  <c:v>4.1359999999999999E-3</c:v>
                </c:pt>
                <c:pt idx="1074">
                  <c:v>4.1180000000000001E-3</c:v>
                </c:pt>
                <c:pt idx="1075">
                  <c:v>4.1000000000000003E-3</c:v>
                </c:pt>
                <c:pt idx="1076">
                  <c:v>4.0819999999999997E-3</c:v>
                </c:pt>
                <c:pt idx="1077">
                  <c:v>4.065E-3</c:v>
                </c:pt>
                <c:pt idx="1078">
                  <c:v>4.0470000000000002E-3</c:v>
                </c:pt>
                <c:pt idx="1079">
                  <c:v>4.0289999999999996E-3</c:v>
                </c:pt>
                <c:pt idx="1080">
                  <c:v>4.0119999999999999E-3</c:v>
                </c:pt>
                <c:pt idx="1081">
                  <c:v>3.9950000000000003E-3</c:v>
                </c:pt>
                <c:pt idx="1082">
                  <c:v>3.9769999999999996E-3</c:v>
                </c:pt>
                <c:pt idx="1083">
                  <c:v>3.96E-3</c:v>
                </c:pt>
                <c:pt idx="1084">
                  <c:v>3.9430000000000003E-3</c:v>
                </c:pt>
                <c:pt idx="1085">
                  <c:v>3.9259999999999998E-3</c:v>
                </c:pt>
                <c:pt idx="1086">
                  <c:v>3.9090000000000001E-3</c:v>
                </c:pt>
                <c:pt idx="1087">
                  <c:v>3.8920000000000001E-3</c:v>
                </c:pt>
                <c:pt idx="1088">
                  <c:v>3.875E-3</c:v>
                </c:pt>
                <c:pt idx="1089">
                  <c:v>3.8579999999999999E-3</c:v>
                </c:pt>
                <c:pt idx="1090">
                  <c:v>3.8419999999999999E-3</c:v>
                </c:pt>
                <c:pt idx="1091">
                  <c:v>3.8249999999999998E-3</c:v>
                </c:pt>
                <c:pt idx="1092">
                  <c:v>3.8089999999999999E-3</c:v>
                </c:pt>
                <c:pt idx="1093">
                  <c:v>3.7919999999999998E-3</c:v>
                </c:pt>
                <c:pt idx="1094">
                  <c:v>3.7759999999999998E-3</c:v>
                </c:pt>
                <c:pt idx="1095">
                  <c:v>3.7590000000000002E-3</c:v>
                </c:pt>
                <c:pt idx="1096">
                  <c:v>3.7429999999999998E-3</c:v>
                </c:pt>
                <c:pt idx="1097">
                  <c:v>3.7269999999999998E-3</c:v>
                </c:pt>
                <c:pt idx="1098">
                  <c:v>3.7109999999999999E-3</c:v>
                </c:pt>
                <c:pt idx="1099">
                  <c:v>3.6949999999999999E-3</c:v>
                </c:pt>
                <c:pt idx="1100">
                  <c:v>3.679E-3</c:v>
                </c:pt>
                <c:pt idx="1101">
                  <c:v>3.663E-3</c:v>
                </c:pt>
                <c:pt idx="1102">
                  <c:v>3.6470000000000001E-3</c:v>
                </c:pt>
                <c:pt idx="1103">
                  <c:v>3.6310000000000001E-3</c:v>
                </c:pt>
                <c:pt idx="1104">
                  <c:v>3.6150000000000002E-3</c:v>
                </c:pt>
                <c:pt idx="1105">
                  <c:v>3.5999999999999999E-3</c:v>
                </c:pt>
                <c:pt idx="1106">
                  <c:v>3.5839999999999999E-3</c:v>
                </c:pt>
                <c:pt idx="1107">
                  <c:v>3.5690000000000001E-3</c:v>
                </c:pt>
                <c:pt idx="1108">
                  <c:v>3.5530000000000002E-3</c:v>
                </c:pt>
                <c:pt idx="1109">
                  <c:v>3.5379999999999999E-3</c:v>
                </c:pt>
                <c:pt idx="1110">
                  <c:v>3.5230000000000001E-3</c:v>
                </c:pt>
                <c:pt idx="1111">
                  <c:v>3.5070000000000001E-3</c:v>
                </c:pt>
                <c:pt idx="1112">
                  <c:v>3.4919999999999999E-3</c:v>
                </c:pt>
                <c:pt idx="1113">
                  <c:v>3.4770000000000001E-3</c:v>
                </c:pt>
                <c:pt idx="1114">
                  <c:v>3.4619999999999998E-3</c:v>
                </c:pt>
                <c:pt idx="1115">
                  <c:v>3.447E-3</c:v>
                </c:pt>
                <c:pt idx="1116">
                  <c:v>3.4320000000000002E-3</c:v>
                </c:pt>
                <c:pt idx="1117">
                  <c:v>3.4169999999999999E-3</c:v>
                </c:pt>
                <c:pt idx="1118">
                  <c:v>3.4020000000000001E-3</c:v>
                </c:pt>
                <c:pt idx="1119">
                  <c:v>3.388E-3</c:v>
                </c:pt>
                <c:pt idx="1120">
                  <c:v>3.3730000000000001E-3</c:v>
                </c:pt>
                <c:pt idx="1121">
                  <c:v>3.3579999999999999E-3</c:v>
                </c:pt>
                <c:pt idx="1122">
                  <c:v>3.3440000000000002E-3</c:v>
                </c:pt>
                <c:pt idx="1123">
                  <c:v>3.3289999999999999E-3</c:v>
                </c:pt>
                <c:pt idx="1124">
                  <c:v>3.3149999999999998E-3</c:v>
                </c:pt>
                <c:pt idx="1125">
                  <c:v>3.3010000000000001E-3</c:v>
                </c:pt>
                <c:pt idx="1126">
                  <c:v>3.2859999999999999E-3</c:v>
                </c:pt>
                <c:pt idx="1127">
                  <c:v>3.2720000000000002E-3</c:v>
                </c:pt>
                <c:pt idx="1128">
                  <c:v>3.258E-3</c:v>
                </c:pt>
                <c:pt idx="1129">
                  <c:v>3.2439999999999999E-3</c:v>
                </c:pt>
                <c:pt idx="1130">
                  <c:v>3.2299999999999998E-3</c:v>
                </c:pt>
                <c:pt idx="1131">
                  <c:v>3.2160000000000001E-3</c:v>
                </c:pt>
                <c:pt idx="1132">
                  <c:v>3.202E-3</c:v>
                </c:pt>
                <c:pt idx="1133">
                  <c:v>3.1879999999999999E-3</c:v>
                </c:pt>
                <c:pt idx="1134">
                  <c:v>3.1740000000000002E-3</c:v>
                </c:pt>
                <c:pt idx="1135">
                  <c:v>3.1610000000000002E-3</c:v>
                </c:pt>
                <c:pt idx="1136">
                  <c:v>3.1470000000000001E-3</c:v>
                </c:pt>
                <c:pt idx="1137">
                  <c:v>3.1329999999999999E-3</c:v>
                </c:pt>
                <c:pt idx="1138">
                  <c:v>3.1199999999999999E-3</c:v>
                </c:pt>
                <c:pt idx="1139">
                  <c:v>3.1059999999999998E-3</c:v>
                </c:pt>
                <c:pt idx="1140">
                  <c:v>3.0929999999999998E-3</c:v>
                </c:pt>
                <c:pt idx="1141">
                  <c:v>3.0790000000000001E-3</c:v>
                </c:pt>
                <c:pt idx="1142">
                  <c:v>3.0660000000000001E-3</c:v>
                </c:pt>
                <c:pt idx="1143">
                  <c:v>3.0530000000000002E-3</c:v>
                </c:pt>
                <c:pt idx="1144">
                  <c:v>3.0400000000000002E-3</c:v>
                </c:pt>
                <c:pt idx="1145">
                  <c:v>3.0270000000000002E-3</c:v>
                </c:pt>
                <c:pt idx="1146">
                  <c:v>3.0130000000000001E-3</c:v>
                </c:pt>
                <c:pt idx="1147">
                  <c:v>3.0000000000000001E-3</c:v>
                </c:pt>
                <c:pt idx="1148">
                  <c:v>2.9870000000000001E-3</c:v>
                </c:pt>
                <c:pt idx="1149">
                  <c:v>2.9740000000000001E-3</c:v>
                </c:pt>
                <c:pt idx="1150">
                  <c:v>2.9619999999999998E-3</c:v>
                </c:pt>
                <c:pt idx="1151">
                  <c:v>2.9489999999999998E-3</c:v>
                </c:pt>
                <c:pt idx="1152">
                  <c:v>2.9359999999999998E-3</c:v>
                </c:pt>
                <c:pt idx="1153">
                  <c:v>2.9229999999999998E-3</c:v>
                </c:pt>
                <c:pt idx="1154">
                  <c:v>2.911E-3</c:v>
                </c:pt>
                <c:pt idx="1155">
                  <c:v>2.898E-3</c:v>
                </c:pt>
                <c:pt idx="1156">
                  <c:v>2.8860000000000001E-3</c:v>
                </c:pt>
                <c:pt idx="1157">
                  <c:v>2.8730000000000001E-3</c:v>
                </c:pt>
                <c:pt idx="1158">
                  <c:v>2.8609999999999998E-3</c:v>
                </c:pt>
                <c:pt idx="1159">
                  <c:v>2.8479999999999998E-3</c:v>
                </c:pt>
                <c:pt idx="1160">
                  <c:v>2.836E-3</c:v>
                </c:pt>
                <c:pt idx="1161">
                  <c:v>2.8240000000000001E-3</c:v>
                </c:pt>
                <c:pt idx="1162">
                  <c:v>2.8110000000000001E-3</c:v>
                </c:pt>
                <c:pt idx="1163">
                  <c:v>2.7989999999999998E-3</c:v>
                </c:pt>
                <c:pt idx="1164">
                  <c:v>2.787E-3</c:v>
                </c:pt>
                <c:pt idx="1165">
                  <c:v>2.7750000000000001E-3</c:v>
                </c:pt>
                <c:pt idx="1166">
                  <c:v>2.7629999999999998E-3</c:v>
                </c:pt>
                <c:pt idx="1167">
                  <c:v>2.751E-3</c:v>
                </c:pt>
                <c:pt idx="1168">
                  <c:v>2.7390000000000001E-3</c:v>
                </c:pt>
                <c:pt idx="1169">
                  <c:v>2.7269999999999998E-3</c:v>
                </c:pt>
                <c:pt idx="1170">
                  <c:v>2.7160000000000001E-3</c:v>
                </c:pt>
                <c:pt idx="1171">
                  <c:v>2.7039999999999998E-3</c:v>
                </c:pt>
                <c:pt idx="1172">
                  <c:v>2.6919999999999999E-3</c:v>
                </c:pt>
                <c:pt idx="1173">
                  <c:v>2.6800000000000001E-3</c:v>
                </c:pt>
                <c:pt idx="1174">
                  <c:v>2.6689999999999999E-3</c:v>
                </c:pt>
                <c:pt idx="1175">
                  <c:v>2.6570000000000001E-3</c:v>
                </c:pt>
                <c:pt idx="1176">
                  <c:v>2.6459999999999999E-3</c:v>
                </c:pt>
                <c:pt idx="1177">
                  <c:v>2.6340000000000001E-3</c:v>
                </c:pt>
                <c:pt idx="1178">
                  <c:v>2.6229999999999999E-3</c:v>
                </c:pt>
                <c:pt idx="1179">
                  <c:v>2.6120000000000002E-3</c:v>
                </c:pt>
                <c:pt idx="1180">
                  <c:v>2.5999999999999999E-3</c:v>
                </c:pt>
                <c:pt idx="1181">
                  <c:v>2.5890000000000002E-3</c:v>
                </c:pt>
                <c:pt idx="1182">
                  <c:v>2.578E-3</c:v>
                </c:pt>
                <c:pt idx="1183">
                  <c:v>2.5669999999999998E-3</c:v>
                </c:pt>
                <c:pt idx="1184">
                  <c:v>2.5560000000000001E-3</c:v>
                </c:pt>
                <c:pt idx="1185">
                  <c:v>2.545E-3</c:v>
                </c:pt>
                <c:pt idx="1186">
                  <c:v>2.5330000000000001E-3</c:v>
                </c:pt>
                <c:pt idx="1187">
                  <c:v>2.5230000000000001E-3</c:v>
                </c:pt>
                <c:pt idx="1188">
                  <c:v>2.5119999999999999E-3</c:v>
                </c:pt>
                <c:pt idx="1189">
                  <c:v>2.5010000000000002E-3</c:v>
                </c:pt>
                <c:pt idx="1190">
                  <c:v>2.49E-3</c:v>
                </c:pt>
                <c:pt idx="1191">
                  <c:v>2.4789999999999999E-3</c:v>
                </c:pt>
                <c:pt idx="1192">
                  <c:v>2.4680000000000001E-3</c:v>
                </c:pt>
                <c:pt idx="1193">
                  <c:v>2.4580000000000001E-3</c:v>
                </c:pt>
                <c:pt idx="1194">
                  <c:v>2.447E-3</c:v>
                </c:pt>
                <c:pt idx="1195">
                  <c:v>2.4369999999999999E-3</c:v>
                </c:pt>
                <c:pt idx="1196">
                  <c:v>2.4260000000000002E-3</c:v>
                </c:pt>
                <c:pt idx="1197">
                  <c:v>2.415E-3</c:v>
                </c:pt>
                <c:pt idx="1198">
                  <c:v>2.405E-3</c:v>
                </c:pt>
                <c:pt idx="1199">
                  <c:v>2.395E-3</c:v>
                </c:pt>
                <c:pt idx="1200">
                  <c:v>2.3839999999999998E-3</c:v>
                </c:pt>
                <c:pt idx="1201">
                  <c:v>2.3739999999999998E-3</c:v>
                </c:pt>
                <c:pt idx="1202">
                  <c:v>2.3640000000000002E-3</c:v>
                </c:pt>
                <c:pt idx="1203">
                  <c:v>2.3530000000000001E-3</c:v>
                </c:pt>
                <c:pt idx="1204">
                  <c:v>2.343E-3</c:v>
                </c:pt>
                <c:pt idx="1205">
                  <c:v>2.333E-3</c:v>
                </c:pt>
                <c:pt idx="1206">
                  <c:v>2.323E-3</c:v>
                </c:pt>
                <c:pt idx="1207">
                  <c:v>2.313E-3</c:v>
                </c:pt>
                <c:pt idx="1208">
                  <c:v>2.3029999999999999E-3</c:v>
                </c:pt>
                <c:pt idx="1209">
                  <c:v>2.2929999999999999E-3</c:v>
                </c:pt>
                <c:pt idx="1210">
                  <c:v>2.2829999999999999E-3</c:v>
                </c:pt>
                <c:pt idx="1211">
                  <c:v>2.2729999999999998E-3</c:v>
                </c:pt>
                <c:pt idx="1212">
                  <c:v>2.2629999999999998E-3</c:v>
                </c:pt>
                <c:pt idx="1213">
                  <c:v>2.2539999999999999E-3</c:v>
                </c:pt>
                <c:pt idx="1214">
                  <c:v>2.2439999999999999E-3</c:v>
                </c:pt>
                <c:pt idx="1215">
                  <c:v>2.2339999999999999E-3</c:v>
                </c:pt>
                <c:pt idx="1216">
                  <c:v>2.2239999999999998E-3</c:v>
                </c:pt>
                <c:pt idx="1217">
                  <c:v>2.215E-3</c:v>
                </c:pt>
                <c:pt idx="1218">
                  <c:v>2.2049999999999999E-3</c:v>
                </c:pt>
                <c:pt idx="1219">
                  <c:v>2.196E-3</c:v>
                </c:pt>
                <c:pt idx="1220">
                  <c:v>2.186E-3</c:v>
                </c:pt>
                <c:pt idx="1221">
                  <c:v>2.1770000000000001E-3</c:v>
                </c:pt>
                <c:pt idx="1222">
                  <c:v>2.1670000000000001E-3</c:v>
                </c:pt>
                <c:pt idx="1223">
                  <c:v>2.1580000000000002E-3</c:v>
                </c:pt>
                <c:pt idx="1224">
                  <c:v>2.1489999999999999E-3</c:v>
                </c:pt>
                <c:pt idx="1225">
                  <c:v>2.1389999999999998E-3</c:v>
                </c:pt>
                <c:pt idx="1226">
                  <c:v>2.1299999999999999E-3</c:v>
                </c:pt>
                <c:pt idx="1227">
                  <c:v>2.1210000000000001E-3</c:v>
                </c:pt>
                <c:pt idx="1228">
                  <c:v>2.1120000000000002E-3</c:v>
                </c:pt>
                <c:pt idx="1229">
                  <c:v>2.1020000000000001E-3</c:v>
                </c:pt>
                <c:pt idx="1230">
                  <c:v>2.0929999999999998E-3</c:v>
                </c:pt>
                <c:pt idx="1231">
                  <c:v>2.0839999999999999E-3</c:v>
                </c:pt>
                <c:pt idx="1232">
                  <c:v>2.075E-3</c:v>
                </c:pt>
                <c:pt idx="1233">
                  <c:v>2.0660000000000001E-3</c:v>
                </c:pt>
                <c:pt idx="1234">
                  <c:v>2.0569999999999998E-3</c:v>
                </c:pt>
                <c:pt idx="1235">
                  <c:v>2.0479999999999999E-3</c:v>
                </c:pt>
                <c:pt idx="1236">
                  <c:v>2.0400000000000001E-3</c:v>
                </c:pt>
                <c:pt idx="1237">
                  <c:v>2.0309999999999998E-3</c:v>
                </c:pt>
                <c:pt idx="1238">
                  <c:v>2.0219999999999999E-3</c:v>
                </c:pt>
                <c:pt idx="1239">
                  <c:v>2.013E-3</c:v>
                </c:pt>
                <c:pt idx="1240">
                  <c:v>2.0049999999999998E-3</c:v>
                </c:pt>
                <c:pt idx="1241">
                  <c:v>1.9959999999999999E-3</c:v>
                </c:pt>
                <c:pt idx="1242">
                  <c:v>1.9870000000000001E-3</c:v>
                </c:pt>
                <c:pt idx="1243">
                  <c:v>1.9789999999999999E-3</c:v>
                </c:pt>
                <c:pt idx="1244">
                  <c:v>1.97E-3</c:v>
                </c:pt>
                <c:pt idx="1245">
                  <c:v>1.9620000000000002E-3</c:v>
                </c:pt>
                <c:pt idx="1246">
                  <c:v>1.9530000000000001E-3</c:v>
                </c:pt>
                <c:pt idx="1247">
                  <c:v>1.9449999999999999E-3</c:v>
                </c:pt>
                <c:pt idx="1248">
                  <c:v>1.936E-3</c:v>
                </c:pt>
                <c:pt idx="1249">
                  <c:v>1.928E-3</c:v>
                </c:pt>
                <c:pt idx="1250">
                  <c:v>1.9189999999999999E-3</c:v>
                </c:pt>
                <c:pt idx="1251">
                  <c:v>1.9109999999999999E-3</c:v>
                </c:pt>
                <c:pt idx="1252">
                  <c:v>1.903E-3</c:v>
                </c:pt>
                <c:pt idx="1253">
                  <c:v>1.895E-3</c:v>
                </c:pt>
                <c:pt idx="1254">
                  <c:v>1.8860000000000001E-3</c:v>
                </c:pt>
                <c:pt idx="1255">
                  <c:v>1.8779999999999999E-3</c:v>
                </c:pt>
                <c:pt idx="1256">
                  <c:v>1.8699999999999999E-3</c:v>
                </c:pt>
                <c:pt idx="1257">
                  <c:v>1.8619999999999999E-3</c:v>
                </c:pt>
                <c:pt idx="1258">
                  <c:v>1.854E-3</c:v>
                </c:pt>
                <c:pt idx="1259">
                  <c:v>1.846E-3</c:v>
                </c:pt>
                <c:pt idx="1260">
                  <c:v>1.838E-3</c:v>
                </c:pt>
                <c:pt idx="1261">
                  <c:v>1.83E-3</c:v>
                </c:pt>
                <c:pt idx="1262">
                  <c:v>1.8220000000000001E-3</c:v>
                </c:pt>
                <c:pt idx="1263">
                  <c:v>1.8140000000000001E-3</c:v>
                </c:pt>
                <c:pt idx="1264">
                  <c:v>1.8060000000000001E-3</c:v>
                </c:pt>
                <c:pt idx="1265">
                  <c:v>1.799E-3</c:v>
                </c:pt>
                <c:pt idx="1266">
                  <c:v>1.7910000000000001E-3</c:v>
                </c:pt>
                <c:pt idx="1267">
                  <c:v>1.7830000000000001E-3</c:v>
                </c:pt>
                <c:pt idx="1268">
                  <c:v>1.7750000000000001E-3</c:v>
                </c:pt>
                <c:pt idx="1269">
                  <c:v>1.768E-3</c:v>
                </c:pt>
                <c:pt idx="1270">
                  <c:v>1.7600000000000001E-3</c:v>
                </c:pt>
                <c:pt idx="1271">
                  <c:v>1.7520000000000001E-3</c:v>
                </c:pt>
                <c:pt idx="1272">
                  <c:v>1.745E-3</c:v>
                </c:pt>
                <c:pt idx="1273">
                  <c:v>1.737E-3</c:v>
                </c:pt>
                <c:pt idx="1274">
                  <c:v>1.73E-3</c:v>
                </c:pt>
                <c:pt idx="1275">
                  <c:v>1.722E-3</c:v>
                </c:pt>
                <c:pt idx="1276">
                  <c:v>1.7149999999999999E-3</c:v>
                </c:pt>
                <c:pt idx="1277">
                  <c:v>1.707E-3</c:v>
                </c:pt>
                <c:pt idx="1278">
                  <c:v>1.6999999999999999E-3</c:v>
                </c:pt>
                <c:pt idx="1279">
                  <c:v>1.6930000000000001E-3</c:v>
                </c:pt>
                <c:pt idx="1280">
                  <c:v>1.6850000000000001E-3</c:v>
                </c:pt>
                <c:pt idx="1281">
                  <c:v>1.678E-3</c:v>
                </c:pt>
                <c:pt idx="1282">
                  <c:v>1.671E-3</c:v>
                </c:pt>
                <c:pt idx="1283">
                  <c:v>1.6639999999999999E-3</c:v>
                </c:pt>
                <c:pt idx="1284">
                  <c:v>1.6559999999999999E-3</c:v>
                </c:pt>
                <c:pt idx="1285">
                  <c:v>1.6490000000000001E-3</c:v>
                </c:pt>
                <c:pt idx="1286">
                  <c:v>1.642E-3</c:v>
                </c:pt>
                <c:pt idx="1287">
                  <c:v>1.635E-3</c:v>
                </c:pt>
                <c:pt idx="1288">
                  <c:v>1.6280000000000001E-3</c:v>
                </c:pt>
                <c:pt idx="1289">
                  <c:v>1.621E-3</c:v>
                </c:pt>
                <c:pt idx="1290">
                  <c:v>1.614E-3</c:v>
                </c:pt>
                <c:pt idx="1291">
                  <c:v>1.6069999999999999E-3</c:v>
                </c:pt>
                <c:pt idx="1292">
                  <c:v>1.6000000000000001E-3</c:v>
                </c:pt>
                <c:pt idx="1293">
                  <c:v>1.593E-3</c:v>
                </c:pt>
                <c:pt idx="1294">
                  <c:v>1.586E-3</c:v>
                </c:pt>
                <c:pt idx="1295">
                  <c:v>1.5790000000000001E-3</c:v>
                </c:pt>
                <c:pt idx="1296">
                  <c:v>1.572E-3</c:v>
                </c:pt>
                <c:pt idx="1297">
                  <c:v>1.5659999999999999E-3</c:v>
                </c:pt>
                <c:pt idx="1298">
                  <c:v>1.5590000000000001E-3</c:v>
                </c:pt>
                <c:pt idx="1299">
                  <c:v>1.552E-3</c:v>
                </c:pt>
                <c:pt idx="1300">
                  <c:v>1.5449999999999999E-3</c:v>
                </c:pt>
                <c:pt idx="1301">
                  <c:v>1.539E-3</c:v>
                </c:pt>
                <c:pt idx="1302">
                  <c:v>1.5319999999999999E-3</c:v>
                </c:pt>
                <c:pt idx="1303">
                  <c:v>1.5250000000000001E-3</c:v>
                </c:pt>
                <c:pt idx="1304">
                  <c:v>1.519E-3</c:v>
                </c:pt>
                <c:pt idx="1305">
                  <c:v>1.5120000000000001E-3</c:v>
                </c:pt>
                <c:pt idx="1306">
                  <c:v>1.506E-3</c:v>
                </c:pt>
                <c:pt idx="1307">
                  <c:v>1.4989999999999999E-3</c:v>
                </c:pt>
                <c:pt idx="1308">
                  <c:v>1.493E-3</c:v>
                </c:pt>
                <c:pt idx="1309">
                  <c:v>1.4859999999999999E-3</c:v>
                </c:pt>
                <c:pt idx="1310">
                  <c:v>1.48E-3</c:v>
                </c:pt>
                <c:pt idx="1311">
                  <c:v>1.4729999999999999E-3</c:v>
                </c:pt>
                <c:pt idx="1312">
                  <c:v>1.467E-3</c:v>
                </c:pt>
                <c:pt idx="1313">
                  <c:v>1.4610000000000001E-3</c:v>
                </c:pt>
                <c:pt idx="1314">
                  <c:v>1.454E-3</c:v>
                </c:pt>
                <c:pt idx="1315">
                  <c:v>1.4480000000000001E-3</c:v>
                </c:pt>
                <c:pt idx="1316">
                  <c:v>1.4419999999999999E-3</c:v>
                </c:pt>
                <c:pt idx="1317">
                  <c:v>1.4350000000000001E-3</c:v>
                </c:pt>
                <c:pt idx="1318">
                  <c:v>1.4289999999999999E-3</c:v>
                </c:pt>
                <c:pt idx="1319">
                  <c:v>1.423E-3</c:v>
                </c:pt>
                <c:pt idx="1320">
                  <c:v>1.4170000000000001E-3</c:v>
                </c:pt>
                <c:pt idx="1321">
                  <c:v>1.4109999999999999E-3</c:v>
                </c:pt>
                <c:pt idx="1322">
                  <c:v>1.405E-3</c:v>
                </c:pt>
                <c:pt idx="1323">
                  <c:v>1.3990000000000001E-3</c:v>
                </c:pt>
                <c:pt idx="1324">
                  <c:v>1.3929999999999999E-3</c:v>
                </c:pt>
                <c:pt idx="1325">
                  <c:v>1.387E-3</c:v>
                </c:pt>
                <c:pt idx="1326">
                  <c:v>1.3810000000000001E-3</c:v>
                </c:pt>
                <c:pt idx="1327">
                  <c:v>1.3749999999999999E-3</c:v>
                </c:pt>
                <c:pt idx="1328">
                  <c:v>1.369E-3</c:v>
                </c:pt>
                <c:pt idx="1329">
                  <c:v>1.3630000000000001E-3</c:v>
                </c:pt>
                <c:pt idx="1330">
                  <c:v>1.3569999999999999E-3</c:v>
                </c:pt>
                <c:pt idx="1331">
                  <c:v>1.351E-3</c:v>
                </c:pt>
                <c:pt idx="1332">
                  <c:v>1.3450000000000001E-3</c:v>
                </c:pt>
                <c:pt idx="1333">
                  <c:v>1.3389999999999999E-3</c:v>
                </c:pt>
                <c:pt idx="1334">
                  <c:v>1.333E-3</c:v>
                </c:pt>
                <c:pt idx="1335">
                  <c:v>1.328E-3</c:v>
                </c:pt>
                <c:pt idx="1336">
                  <c:v>1.322E-3</c:v>
                </c:pt>
                <c:pt idx="1337">
                  <c:v>1.3159999999999999E-3</c:v>
                </c:pt>
                <c:pt idx="1338">
                  <c:v>1.31E-3</c:v>
                </c:pt>
                <c:pt idx="1339">
                  <c:v>1.305E-3</c:v>
                </c:pt>
                <c:pt idx="1340">
                  <c:v>1.299E-3</c:v>
                </c:pt>
                <c:pt idx="1341">
                  <c:v>1.294E-3</c:v>
                </c:pt>
                <c:pt idx="1342">
                  <c:v>1.2880000000000001E-3</c:v>
                </c:pt>
                <c:pt idx="1343">
                  <c:v>1.2819999999999999E-3</c:v>
                </c:pt>
                <c:pt idx="1344">
                  <c:v>1.2769999999999999E-3</c:v>
                </c:pt>
                <c:pt idx="1345">
                  <c:v>1.271E-3</c:v>
                </c:pt>
                <c:pt idx="1346">
                  <c:v>1.266E-3</c:v>
                </c:pt>
                <c:pt idx="1347">
                  <c:v>1.2600000000000001E-3</c:v>
                </c:pt>
                <c:pt idx="1348">
                  <c:v>1.255E-3</c:v>
                </c:pt>
                <c:pt idx="1349">
                  <c:v>1.2489999999999999E-3</c:v>
                </c:pt>
                <c:pt idx="1350">
                  <c:v>1.2440000000000001E-3</c:v>
                </c:pt>
                <c:pt idx="1351">
                  <c:v>1.2390000000000001E-3</c:v>
                </c:pt>
                <c:pt idx="1352">
                  <c:v>1.2329999999999999E-3</c:v>
                </c:pt>
                <c:pt idx="1353">
                  <c:v>1.2279999999999999E-3</c:v>
                </c:pt>
                <c:pt idx="1354">
                  <c:v>1.2229999999999999E-3</c:v>
                </c:pt>
                <c:pt idx="1355">
                  <c:v>1.217E-3</c:v>
                </c:pt>
                <c:pt idx="1356">
                  <c:v>1.212E-3</c:v>
                </c:pt>
                <c:pt idx="1357">
                  <c:v>1.207E-3</c:v>
                </c:pt>
                <c:pt idx="1358">
                  <c:v>1.2019999999999999E-3</c:v>
                </c:pt>
                <c:pt idx="1359">
                  <c:v>1.196E-3</c:v>
                </c:pt>
                <c:pt idx="1360">
                  <c:v>1.191E-3</c:v>
                </c:pt>
                <c:pt idx="1361">
                  <c:v>1.186E-3</c:v>
                </c:pt>
                <c:pt idx="1362">
                  <c:v>1.181E-3</c:v>
                </c:pt>
                <c:pt idx="1363">
                  <c:v>1.176E-3</c:v>
                </c:pt>
                <c:pt idx="1364">
                  <c:v>1.1709999999999999E-3</c:v>
                </c:pt>
                <c:pt idx="1365">
                  <c:v>1.1659999999999999E-3</c:v>
                </c:pt>
                <c:pt idx="1366">
                  <c:v>1.1609999999999999E-3</c:v>
                </c:pt>
                <c:pt idx="1367">
                  <c:v>1.1559999999999999E-3</c:v>
                </c:pt>
                <c:pt idx="1368">
                  <c:v>1.1509999999999999E-3</c:v>
                </c:pt>
                <c:pt idx="1369">
                  <c:v>1.1460000000000001E-3</c:v>
                </c:pt>
                <c:pt idx="1370">
                  <c:v>1.1410000000000001E-3</c:v>
                </c:pt>
                <c:pt idx="1371">
                  <c:v>1.1360000000000001E-3</c:v>
                </c:pt>
                <c:pt idx="1372">
                  <c:v>1.1310000000000001E-3</c:v>
                </c:pt>
                <c:pt idx="1373">
                  <c:v>1.126E-3</c:v>
                </c:pt>
                <c:pt idx="1374">
                  <c:v>1.121E-3</c:v>
                </c:pt>
                <c:pt idx="1375">
                  <c:v>1.116E-3</c:v>
                </c:pt>
                <c:pt idx="1376">
                  <c:v>1.111E-3</c:v>
                </c:pt>
                <c:pt idx="1377">
                  <c:v>1.1069999999999999E-3</c:v>
                </c:pt>
                <c:pt idx="1378">
                  <c:v>1.1019999999999999E-3</c:v>
                </c:pt>
                <c:pt idx="1379">
                  <c:v>1.0970000000000001E-3</c:v>
                </c:pt>
                <c:pt idx="1380">
                  <c:v>1.0920000000000001E-3</c:v>
                </c:pt>
                <c:pt idx="1381">
                  <c:v>1.088E-3</c:v>
                </c:pt>
                <c:pt idx="1382">
                  <c:v>1.083E-3</c:v>
                </c:pt>
                <c:pt idx="1383">
                  <c:v>1.078E-3</c:v>
                </c:pt>
                <c:pt idx="1384">
                  <c:v>1.073E-3</c:v>
                </c:pt>
                <c:pt idx="1385">
                  <c:v>1.0690000000000001E-3</c:v>
                </c:pt>
                <c:pt idx="1386">
                  <c:v>1.0640000000000001E-3</c:v>
                </c:pt>
                <c:pt idx="1387">
                  <c:v>1.06E-3</c:v>
                </c:pt>
                <c:pt idx="1388">
                  <c:v>1.0549999999999999E-3</c:v>
                </c:pt>
                <c:pt idx="1389">
                  <c:v>1.0499999999999999E-3</c:v>
                </c:pt>
                <c:pt idx="1390">
                  <c:v>1.0460000000000001E-3</c:v>
                </c:pt>
                <c:pt idx="1391">
                  <c:v>1.041E-3</c:v>
                </c:pt>
                <c:pt idx="1392">
                  <c:v>1.0369999999999999E-3</c:v>
                </c:pt>
                <c:pt idx="1393">
                  <c:v>1.0319999999999999E-3</c:v>
                </c:pt>
                <c:pt idx="1394">
                  <c:v>1.0280000000000001E-3</c:v>
                </c:pt>
                <c:pt idx="1395">
                  <c:v>1.023E-3</c:v>
                </c:pt>
                <c:pt idx="1396">
                  <c:v>1.0189999999999999E-3</c:v>
                </c:pt>
                <c:pt idx="1397">
                  <c:v>1.0150000000000001E-3</c:v>
                </c:pt>
                <c:pt idx="1398">
                  <c:v>1.01E-3</c:v>
                </c:pt>
                <c:pt idx="1399">
                  <c:v>1.0059999999999999E-3</c:v>
                </c:pt>
                <c:pt idx="1400">
                  <c:v>1.0020000000000001E-3</c:v>
                </c:pt>
                <c:pt idx="1401">
                  <c:v>9.9700000000000006E-4</c:v>
                </c:pt>
                <c:pt idx="1402">
                  <c:v>9.9299999999999996E-4</c:v>
                </c:pt>
                <c:pt idx="1403">
                  <c:v>9.8900000000000008E-4</c:v>
                </c:pt>
                <c:pt idx="1404">
                  <c:v>9.8400000000000007E-4</c:v>
                </c:pt>
                <c:pt idx="1405">
                  <c:v>9.7999999999999997E-4</c:v>
                </c:pt>
                <c:pt idx="1406">
                  <c:v>9.7599999999999998E-4</c:v>
                </c:pt>
                <c:pt idx="1407">
                  <c:v>9.7199999999999999E-4</c:v>
                </c:pt>
                <c:pt idx="1408">
                  <c:v>9.6699999999999998E-4</c:v>
                </c:pt>
                <c:pt idx="1409">
                  <c:v>9.6299999999999999E-4</c:v>
                </c:pt>
                <c:pt idx="1410">
                  <c:v>9.59E-4</c:v>
                </c:pt>
                <c:pt idx="1411">
                  <c:v>9.5500000000000001E-4</c:v>
                </c:pt>
                <c:pt idx="1412">
                  <c:v>9.5100000000000002E-4</c:v>
                </c:pt>
                <c:pt idx="1413">
                  <c:v>9.4700000000000003E-4</c:v>
                </c:pt>
                <c:pt idx="1414">
                  <c:v>9.4300000000000004E-4</c:v>
                </c:pt>
                <c:pt idx="1415">
                  <c:v>9.3800000000000003E-4</c:v>
                </c:pt>
                <c:pt idx="1416">
                  <c:v>9.3400000000000004E-4</c:v>
                </c:pt>
                <c:pt idx="1417">
                  <c:v>9.3000000000000005E-4</c:v>
                </c:pt>
                <c:pt idx="1418">
                  <c:v>9.2599999999999996E-4</c:v>
                </c:pt>
                <c:pt idx="1419">
                  <c:v>9.2199999999999997E-4</c:v>
                </c:pt>
                <c:pt idx="1420">
                  <c:v>9.1799999999999998E-4</c:v>
                </c:pt>
                <c:pt idx="1421">
                  <c:v>9.1399999999999999E-4</c:v>
                </c:pt>
                <c:pt idx="1422">
                  <c:v>9.1E-4</c:v>
                </c:pt>
                <c:pt idx="1423">
                  <c:v>9.0600000000000001E-4</c:v>
                </c:pt>
                <c:pt idx="1424">
                  <c:v>9.0300000000000005E-4</c:v>
                </c:pt>
                <c:pt idx="1425">
                  <c:v>8.9899999999999995E-4</c:v>
                </c:pt>
                <c:pt idx="1426">
                  <c:v>8.9499999999999996E-4</c:v>
                </c:pt>
                <c:pt idx="1427">
                  <c:v>8.9099999999999997E-4</c:v>
                </c:pt>
                <c:pt idx="1428">
                  <c:v>8.8699999999999998E-4</c:v>
                </c:pt>
                <c:pt idx="1429">
                  <c:v>8.83E-4</c:v>
                </c:pt>
                <c:pt idx="1430">
                  <c:v>8.7900000000000001E-4</c:v>
                </c:pt>
                <c:pt idx="1431">
                  <c:v>8.7600000000000004E-4</c:v>
                </c:pt>
                <c:pt idx="1432">
                  <c:v>8.7200000000000005E-4</c:v>
                </c:pt>
                <c:pt idx="1433">
                  <c:v>8.6799999999999996E-4</c:v>
                </c:pt>
                <c:pt idx="1434">
                  <c:v>8.6399999999999997E-4</c:v>
                </c:pt>
                <c:pt idx="1435">
                  <c:v>8.5999999999999998E-4</c:v>
                </c:pt>
                <c:pt idx="1436">
                  <c:v>8.5700000000000001E-4</c:v>
                </c:pt>
                <c:pt idx="1437">
                  <c:v>8.5300000000000003E-4</c:v>
                </c:pt>
                <c:pt idx="1438">
                  <c:v>8.4900000000000004E-4</c:v>
                </c:pt>
                <c:pt idx="1439">
                  <c:v>8.4599999999999996E-4</c:v>
                </c:pt>
                <c:pt idx="1440">
                  <c:v>8.4199999999999998E-4</c:v>
                </c:pt>
                <c:pt idx="1441">
                  <c:v>8.3799999999999999E-4</c:v>
                </c:pt>
                <c:pt idx="1442">
                  <c:v>8.3500000000000002E-4</c:v>
                </c:pt>
                <c:pt idx="1443">
                  <c:v>8.3100000000000003E-4</c:v>
                </c:pt>
                <c:pt idx="1444">
                  <c:v>8.2799999999999996E-4</c:v>
                </c:pt>
                <c:pt idx="1445">
                  <c:v>8.2399999999999997E-4</c:v>
                </c:pt>
                <c:pt idx="1446">
                  <c:v>8.1999999999999998E-4</c:v>
                </c:pt>
                <c:pt idx="1447">
                  <c:v>8.1700000000000002E-4</c:v>
                </c:pt>
                <c:pt idx="1448">
                  <c:v>8.1300000000000003E-4</c:v>
                </c:pt>
                <c:pt idx="1449">
                  <c:v>8.0999999999999996E-4</c:v>
                </c:pt>
                <c:pt idx="1450">
                  <c:v>8.0599999999999997E-4</c:v>
                </c:pt>
                <c:pt idx="1451">
                  <c:v>8.03E-4</c:v>
                </c:pt>
                <c:pt idx="1452">
                  <c:v>7.9900000000000001E-4</c:v>
                </c:pt>
                <c:pt idx="1453">
                  <c:v>7.9600000000000005E-4</c:v>
                </c:pt>
                <c:pt idx="1454">
                  <c:v>7.9199999999999995E-4</c:v>
                </c:pt>
                <c:pt idx="1455">
                  <c:v>7.8899999999999999E-4</c:v>
                </c:pt>
                <c:pt idx="1456">
                  <c:v>7.8600000000000002E-4</c:v>
                </c:pt>
                <c:pt idx="1457">
                  <c:v>7.8200000000000003E-4</c:v>
                </c:pt>
                <c:pt idx="1458">
                  <c:v>7.7899999999999996E-4</c:v>
                </c:pt>
                <c:pt idx="1459">
                  <c:v>7.7499999999999997E-4</c:v>
                </c:pt>
                <c:pt idx="1460">
                  <c:v>7.7200000000000001E-4</c:v>
                </c:pt>
                <c:pt idx="1461">
                  <c:v>7.6900000000000004E-4</c:v>
                </c:pt>
                <c:pt idx="1462">
                  <c:v>7.6499999999999995E-4</c:v>
                </c:pt>
                <c:pt idx="1463">
                  <c:v>7.6199999999999998E-4</c:v>
                </c:pt>
                <c:pt idx="1464">
                  <c:v>7.5900000000000002E-4</c:v>
                </c:pt>
                <c:pt idx="1465">
                  <c:v>7.5600000000000005E-4</c:v>
                </c:pt>
                <c:pt idx="1466">
                  <c:v>7.5199999999999996E-4</c:v>
                </c:pt>
                <c:pt idx="1467">
                  <c:v>7.4899999999999999E-4</c:v>
                </c:pt>
                <c:pt idx="1468">
                  <c:v>7.4600000000000003E-4</c:v>
                </c:pt>
                <c:pt idx="1469">
                  <c:v>7.4299999999999995E-4</c:v>
                </c:pt>
                <c:pt idx="1470">
                  <c:v>7.3899999999999997E-4</c:v>
                </c:pt>
                <c:pt idx="1471">
                  <c:v>7.36E-4</c:v>
                </c:pt>
                <c:pt idx="1472">
                  <c:v>7.3300000000000004E-4</c:v>
                </c:pt>
                <c:pt idx="1473">
                  <c:v>7.2999999999999996E-4</c:v>
                </c:pt>
                <c:pt idx="1474">
                  <c:v>7.27E-4</c:v>
                </c:pt>
                <c:pt idx="1475">
                  <c:v>7.2300000000000001E-4</c:v>
                </c:pt>
                <c:pt idx="1476">
                  <c:v>7.2000000000000005E-4</c:v>
                </c:pt>
                <c:pt idx="1477">
                  <c:v>7.1699999999999997E-4</c:v>
                </c:pt>
                <c:pt idx="1478">
                  <c:v>7.1400000000000001E-4</c:v>
                </c:pt>
                <c:pt idx="1479">
                  <c:v>7.1100000000000004E-4</c:v>
                </c:pt>
                <c:pt idx="1480">
                  <c:v>7.0799999999999997E-4</c:v>
                </c:pt>
                <c:pt idx="1481">
                  <c:v>7.0500000000000001E-4</c:v>
                </c:pt>
                <c:pt idx="1482">
                  <c:v>7.0200000000000004E-4</c:v>
                </c:pt>
                <c:pt idx="1483">
                  <c:v>6.9899999999999997E-4</c:v>
                </c:pt>
                <c:pt idx="1484">
                  <c:v>6.96E-4</c:v>
                </c:pt>
                <c:pt idx="1485">
                  <c:v>6.9300000000000004E-4</c:v>
                </c:pt>
                <c:pt idx="1486">
                  <c:v>6.8999999999999997E-4</c:v>
                </c:pt>
                <c:pt idx="1487">
                  <c:v>6.87E-4</c:v>
                </c:pt>
                <c:pt idx="1488">
                  <c:v>6.8400000000000004E-4</c:v>
                </c:pt>
                <c:pt idx="1489">
                  <c:v>6.8099999999999996E-4</c:v>
                </c:pt>
                <c:pt idx="1490">
                  <c:v>6.78E-4</c:v>
                </c:pt>
                <c:pt idx="1491">
                  <c:v>6.7500000000000004E-4</c:v>
                </c:pt>
                <c:pt idx="1492">
                  <c:v>6.7199999999999996E-4</c:v>
                </c:pt>
                <c:pt idx="1493">
                  <c:v>6.69E-4</c:v>
                </c:pt>
                <c:pt idx="1494">
                  <c:v>6.6600000000000003E-4</c:v>
                </c:pt>
                <c:pt idx="1495">
                  <c:v>6.6299999999999996E-4</c:v>
                </c:pt>
                <c:pt idx="1496">
                  <c:v>6.6E-4</c:v>
                </c:pt>
                <c:pt idx="1497">
                  <c:v>6.5799999999999995E-4</c:v>
                </c:pt>
                <c:pt idx="1498">
                  <c:v>6.5499999999999998E-4</c:v>
                </c:pt>
                <c:pt idx="1499">
                  <c:v>6.5200000000000002E-4</c:v>
                </c:pt>
                <c:pt idx="1500">
                  <c:v>6.4899999999999995E-4</c:v>
                </c:pt>
                <c:pt idx="1501">
                  <c:v>6.4599999999999998E-4</c:v>
                </c:pt>
                <c:pt idx="1502">
                  <c:v>6.4400000000000004E-4</c:v>
                </c:pt>
                <c:pt idx="1503">
                  <c:v>6.4099999999999997E-4</c:v>
                </c:pt>
                <c:pt idx="1504">
                  <c:v>6.38E-4</c:v>
                </c:pt>
                <c:pt idx="1505">
                  <c:v>6.3500000000000004E-4</c:v>
                </c:pt>
                <c:pt idx="1506">
                  <c:v>6.3199999999999997E-4</c:v>
                </c:pt>
                <c:pt idx="1507">
                  <c:v>6.3000000000000003E-4</c:v>
                </c:pt>
                <c:pt idx="1508">
                  <c:v>6.2699999999999995E-4</c:v>
                </c:pt>
                <c:pt idx="1509">
                  <c:v>6.2399999999999999E-4</c:v>
                </c:pt>
                <c:pt idx="1510">
                  <c:v>6.2200000000000005E-4</c:v>
                </c:pt>
                <c:pt idx="1511">
                  <c:v>6.1899999999999998E-4</c:v>
                </c:pt>
                <c:pt idx="1512">
                  <c:v>6.1600000000000001E-4</c:v>
                </c:pt>
                <c:pt idx="1513">
                  <c:v>6.1399999999999996E-4</c:v>
                </c:pt>
                <c:pt idx="1514">
                  <c:v>6.11E-4</c:v>
                </c:pt>
                <c:pt idx="1515">
                  <c:v>6.0800000000000003E-4</c:v>
                </c:pt>
                <c:pt idx="1516">
                  <c:v>6.0599999999999998E-4</c:v>
                </c:pt>
                <c:pt idx="1517">
                  <c:v>6.0300000000000002E-4</c:v>
                </c:pt>
                <c:pt idx="1518">
                  <c:v>5.9999999999999995E-4</c:v>
                </c:pt>
                <c:pt idx="1519">
                  <c:v>5.9800000000000001E-4</c:v>
                </c:pt>
                <c:pt idx="1520">
                  <c:v>5.9500000000000004E-4</c:v>
                </c:pt>
                <c:pt idx="1521">
                  <c:v>5.9299999999999999E-4</c:v>
                </c:pt>
                <c:pt idx="1522">
                  <c:v>5.9000000000000003E-4</c:v>
                </c:pt>
                <c:pt idx="1523">
                  <c:v>5.8699999999999996E-4</c:v>
                </c:pt>
                <c:pt idx="1524">
                  <c:v>5.8500000000000002E-4</c:v>
                </c:pt>
                <c:pt idx="1525">
                  <c:v>5.8200000000000005E-4</c:v>
                </c:pt>
                <c:pt idx="1526">
                  <c:v>5.8E-4</c:v>
                </c:pt>
                <c:pt idx="1527">
                  <c:v>5.7700000000000004E-4</c:v>
                </c:pt>
                <c:pt idx="1528">
                  <c:v>5.7499999999999999E-4</c:v>
                </c:pt>
                <c:pt idx="1529">
                  <c:v>5.7200000000000003E-4</c:v>
                </c:pt>
                <c:pt idx="1530">
                  <c:v>5.6999999999999998E-4</c:v>
                </c:pt>
                <c:pt idx="1531">
                  <c:v>5.6700000000000001E-4</c:v>
                </c:pt>
                <c:pt idx="1532">
                  <c:v>5.6499999999999996E-4</c:v>
                </c:pt>
                <c:pt idx="1533">
                  <c:v>5.6300000000000002E-4</c:v>
                </c:pt>
                <c:pt idx="1534">
                  <c:v>5.5999999999999995E-4</c:v>
                </c:pt>
                <c:pt idx="1535">
                  <c:v>5.5800000000000001E-4</c:v>
                </c:pt>
                <c:pt idx="1536">
                  <c:v>5.5500000000000005E-4</c:v>
                </c:pt>
                <c:pt idx="1537">
                  <c:v>5.53E-4</c:v>
                </c:pt>
                <c:pt idx="1538">
                  <c:v>5.5000000000000003E-4</c:v>
                </c:pt>
                <c:pt idx="1539">
                  <c:v>5.4799999999999998E-4</c:v>
                </c:pt>
                <c:pt idx="1540">
                  <c:v>5.4600000000000004E-4</c:v>
                </c:pt>
                <c:pt idx="1541">
                  <c:v>5.4299999999999997E-4</c:v>
                </c:pt>
                <c:pt idx="1542">
                  <c:v>5.4100000000000003E-4</c:v>
                </c:pt>
                <c:pt idx="1543">
                  <c:v>5.3899999999999998E-4</c:v>
                </c:pt>
                <c:pt idx="1544">
                  <c:v>5.3600000000000002E-4</c:v>
                </c:pt>
                <c:pt idx="1545">
                  <c:v>5.3399999999999997E-4</c:v>
                </c:pt>
                <c:pt idx="1546">
                  <c:v>5.3200000000000003E-4</c:v>
                </c:pt>
                <c:pt idx="1547">
                  <c:v>5.2899999999999996E-4</c:v>
                </c:pt>
                <c:pt idx="1548">
                  <c:v>5.2700000000000002E-4</c:v>
                </c:pt>
                <c:pt idx="1549">
                  <c:v>5.2499999999999997E-4</c:v>
                </c:pt>
                <c:pt idx="1550">
                  <c:v>5.2300000000000003E-4</c:v>
                </c:pt>
                <c:pt idx="1551">
                  <c:v>5.1999999999999995E-4</c:v>
                </c:pt>
                <c:pt idx="1552">
                  <c:v>5.1800000000000001E-4</c:v>
                </c:pt>
                <c:pt idx="1553">
                  <c:v>5.1599999999999997E-4</c:v>
                </c:pt>
                <c:pt idx="1554">
                  <c:v>5.1400000000000003E-4</c:v>
                </c:pt>
                <c:pt idx="1555">
                  <c:v>5.1099999999999995E-4</c:v>
                </c:pt>
                <c:pt idx="1556">
                  <c:v>5.0900000000000001E-4</c:v>
                </c:pt>
                <c:pt idx="1557">
                  <c:v>5.0699999999999996E-4</c:v>
                </c:pt>
                <c:pt idx="1558">
                  <c:v>5.0500000000000002E-4</c:v>
                </c:pt>
                <c:pt idx="1559">
                  <c:v>5.0299999999999997E-4</c:v>
                </c:pt>
                <c:pt idx="1560">
                  <c:v>5.0000000000000001E-4</c:v>
                </c:pt>
                <c:pt idx="1561">
                  <c:v>4.9799999999999996E-4</c:v>
                </c:pt>
                <c:pt idx="1562">
                  <c:v>4.9600000000000002E-4</c:v>
                </c:pt>
                <c:pt idx="1563">
                  <c:v>4.9399999999999997E-4</c:v>
                </c:pt>
                <c:pt idx="1564">
                  <c:v>4.9200000000000003E-4</c:v>
                </c:pt>
                <c:pt idx="1565">
                  <c:v>4.8999999999999998E-4</c:v>
                </c:pt>
                <c:pt idx="1566">
                  <c:v>4.8799999999999999E-4</c:v>
                </c:pt>
                <c:pt idx="1567">
                  <c:v>4.8500000000000003E-4</c:v>
                </c:pt>
                <c:pt idx="1568">
                  <c:v>4.8299999999999998E-4</c:v>
                </c:pt>
                <c:pt idx="1569">
                  <c:v>4.8099999999999998E-4</c:v>
                </c:pt>
                <c:pt idx="1570">
                  <c:v>4.7899999999999999E-4</c:v>
                </c:pt>
                <c:pt idx="1571">
                  <c:v>4.7699999999999999E-4</c:v>
                </c:pt>
                <c:pt idx="1572">
                  <c:v>4.75E-4</c:v>
                </c:pt>
                <c:pt idx="1573">
                  <c:v>4.73E-4</c:v>
                </c:pt>
                <c:pt idx="1574">
                  <c:v>4.7100000000000001E-4</c:v>
                </c:pt>
                <c:pt idx="1575">
                  <c:v>4.6900000000000002E-4</c:v>
                </c:pt>
                <c:pt idx="1576">
                  <c:v>4.6700000000000002E-4</c:v>
                </c:pt>
                <c:pt idx="1577">
                  <c:v>4.6500000000000003E-4</c:v>
                </c:pt>
                <c:pt idx="1578">
                  <c:v>4.6299999999999998E-4</c:v>
                </c:pt>
                <c:pt idx="1579">
                  <c:v>4.6099999999999998E-4</c:v>
                </c:pt>
                <c:pt idx="1580">
                  <c:v>4.5899999999999999E-4</c:v>
                </c:pt>
                <c:pt idx="1581">
                  <c:v>4.57E-4</c:v>
                </c:pt>
                <c:pt idx="1582">
                  <c:v>4.55E-4</c:v>
                </c:pt>
                <c:pt idx="1583">
                  <c:v>4.5300000000000001E-4</c:v>
                </c:pt>
                <c:pt idx="1584">
                  <c:v>4.5100000000000001E-4</c:v>
                </c:pt>
                <c:pt idx="1585">
                  <c:v>4.4900000000000002E-4</c:v>
                </c:pt>
                <c:pt idx="1586">
                  <c:v>4.4700000000000002E-4</c:v>
                </c:pt>
                <c:pt idx="1587">
                  <c:v>4.4499999999999997E-4</c:v>
                </c:pt>
                <c:pt idx="1588">
                  <c:v>4.4299999999999998E-4</c:v>
                </c:pt>
                <c:pt idx="1589">
                  <c:v>4.4099999999999999E-4</c:v>
                </c:pt>
                <c:pt idx="1590">
                  <c:v>4.3899999999999999E-4</c:v>
                </c:pt>
                <c:pt idx="1591">
                  <c:v>4.37E-4</c:v>
                </c:pt>
                <c:pt idx="1592">
                  <c:v>4.3600000000000003E-4</c:v>
                </c:pt>
                <c:pt idx="1593">
                  <c:v>4.3399999999999998E-4</c:v>
                </c:pt>
                <c:pt idx="1594">
                  <c:v>4.3199999999999998E-4</c:v>
                </c:pt>
                <c:pt idx="1595">
                  <c:v>4.2999999999999999E-4</c:v>
                </c:pt>
                <c:pt idx="1596">
                  <c:v>4.28E-4</c:v>
                </c:pt>
                <c:pt idx="1597">
                  <c:v>4.26E-4</c:v>
                </c:pt>
                <c:pt idx="1598">
                  <c:v>4.2400000000000001E-4</c:v>
                </c:pt>
                <c:pt idx="1599">
                  <c:v>4.2299999999999998E-4</c:v>
                </c:pt>
                <c:pt idx="1600">
                  <c:v>4.2099999999999999E-4</c:v>
                </c:pt>
                <c:pt idx="1601">
                  <c:v>4.1899999999999999E-4</c:v>
                </c:pt>
                <c:pt idx="1602">
                  <c:v>4.17E-4</c:v>
                </c:pt>
                <c:pt idx="1603">
                  <c:v>4.15E-4</c:v>
                </c:pt>
                <c:pt idx="1604">
                  <c:v>4.1300000000000001E-4</c:v>
                </c:pt>
                <c:pt idx="1605">
                  <c:v>4.1199999999999999E-4</c:v>
                </c:pt>
                <c:pt idx="1606">
                  <c:v>4.0999999999999999E-4</c:v>
                </c:pt>
                <c:pt idx="1607">
                  <c:v>4.08E-4</c:v>
                </c:pt>
                <c:pt idx="1608">
                  <c:v>4.06E-4</c:v>
                </c:pt>
                <c:pt idx="1609">
                  <c:v>4.0499999999999998E-4</c:v>
                </c:pt>
                <c:pt idx="1610">
                  <c:v>4.0299999999999998E-4</c:v>
                </c:pt>
                <c:pt idx="1611">
                  <c:v>4.0099999999999999E-4</c:v>
                </c:pt>
                <c:pt idx="1612">
                  <c:v>3.9899999999999999E-4</c:v>
                </c:pt>
                <c:pt idx="1613">
                  <c:v>3.9800000000000002E-4</c:v>
                </c:pt>
                <c:pt idx="1614">
                  <c:v>3.9599999999999998E-4</c:v>
                </c:pt>
                <c:pt idx="1615">
                  <c:v>3.9399999999999998E-4</c:v>
                </c:pt>
                <c:pt idx="1616">
                  <c:v>3.9199999999999999E-4</c:v>
                </c:pt>
                <c:pt idx="1617">
                  <c:v>3.9100000000000002E-4</c:v>
                </c:pt>
                <c:pt idx="1618">
                  <c:v>3.8900000000000002E-4</c:v>
                </c:pt>
                <c:pt idx="1619">
                  <c:v>3.8699999999999997E-4</c:v>
                </c:pt>
                <c:pt idx="1620">
                  <c:v>3.86E-4</c:v>
                </c:pt>
                <c:pt idx="1621">
                  <c:v>3.8400000000000001E-4</c:v>
                </c:pt>
                <c:pt idx="1622">
                  <c:v>3.8200000000000002E-4</c:v>
                </c:pt>
                <c:pt idx="1623">
                  <c:v>3.8099999999999999E-4</c:v>
                </c:pt>
                <c:pt idx="1624">
                  <c:v>3.79E-4</c:v>
                </c:pt>
                <c:pt idx="1625">
                  <c:v>3.77E-4</c:v>
                </c:pt>
                <c:pt idx="1626">
                  <c:v>3.7599999999999998E-4</c:v>
                </c:pt>
                <c:pt idx="1627">
                  <c:v>3.7399999999999998E-4</c:v>
                </c:pt>
                <c:pt idx="1628">
                  <c:v>3.7300000000000001E-4</c:v>
                </c:pt>
                <c:pt idx="1629">
                  <c:v>3.7100000000000002E-4</c:v>
                </c:pt>
                <c:pt idx="1630">
                  <c:v>3.6900000000000002E-4</c:v>
                </c:pt>
                <c:pt idx="1631">
                  <c:v>3.68E-4</c:v>
                </c:pt>
                <c:pt idx="1632">
                  <c:v>3.6600000000000001E-4</c:v>
                </c:pt>
                <c:pt idx="1633">
                  <c:v>3.6499999999999998E-4</c:v>
                </c:pt>
                <c:pt idx="1634">
                  <c:v>3.6299999999999999E-4</c:v>
                </c:pt>
                <c:pt idx="1635">
                  <c:v>3.6099999999999999E-4</c:v>
                </c:pt>
                <c:pt idx="1636">
                  <c:v>3.6000000000000002E-4</c:v>
                </c:pt>
                <c:pt idx="1637">
                  <c:v>3.5799999999999997E-4</c:v>
                </c:pt>
                <c:pt idx="1638">
                  <c:v>3.57E-4</c:v>
                </c:pt>
                <c:pt idx="1639">
                  <c:v>3.5500000000000001E-4</c:v>
                </c:pt>
                <c:pt idx="1640">
                  <c:v>3.5399999999999999E-4</c:v>
                </c:pt>
                <c:pt idx="1641">
                  <c:v>3.5199999999999999E-4</c:v>
                </c:pt>
                <c:pt idx="1642">
                  <c:v>3.5100000000000002E-4</c:v>
                </c:pt>
                <c:pt idx="1643">
                  <c:v>3.4900000000000003E-4</c:v>
                </c:pt>
                <c:pt idx="1644">
                  <c:v>3.48E-4</c:v>
                </c:pt>
                <c:pt idx="1645">
                  <c:v>3.4600000000000001E-4</c:v>
                </c:pt>
                <c:pt idx="1646">
                  <c:v>3.4499999999999998E-4</c:v>
                </c:pt>
                <c:pt idx="1647">
                  <c:v>3.4299999999999999E-4</c:v>
                </c:pt>
                <c:pt idx="1648">
                  <c:v>3.4200000000000002E-4</c:v>
                </c:pt>
                <c:pt idx="1649">
                  <c:v>3.4000000000000002E-4</c:v>
                </c:pt>
                <c:pt idx="1650">
                  <c:v>3.39E-4</c:v>
                </c:pt>
                <c:pt idx="1651">
                  <c:v>3.3700000000000001E-4</c:v>
                </c:pt>
                <c:pt idx="1652">
                  <c:v>3.3599999999999998E-4</c:v>
                </c:pt>
                <c:pt idx="1653">
                  <c:v>3.3399999999999999E-4</c:v>
                </c:pt>
                <c:pt idx="1654">
                  <c:v>3.3300000000000002E-4</c:v>
                </c:pt>
                <c:pt idx="1655">
                  <c:v>3.3100000000000002E-4</c:v>
                </c:pt>
                <c:pt idx="1656">
                  <c:v>3.3E-4</c:v>
                </c:pt>
                <c:pt idx="1657">
                  <c:v>3.2899999999999997E-4</c:v>
                </c:pt>
                <c:pt idx="1658">
                  <c:v>3.2699999999999998E-4</c:v>
                </c:pt>
                <c:pt idx="1659">
                  <c:v>3.2600000000000001E-4</c:v>
                </c:pt>
                <c:pt idx="1660">
                  <c:v>3.2400000000000001E-4</c:v>
                </c:pt>
                <c:pt idx="1661">
                  <c:v>3.2299999999999999E-4</c:v>
                </c:pt>
                <c:pt idx="1662">
                  <c:v>3.2200000000000002E-4</c:v>
                </c:pt>
                <c:pt idx="1663">
                  <c:v>3.2000000000000003E-4</c:v>
                </c:pt>
                <c:pt idx="1664">
                  <c:v>3.19E-4</c:v>
                </c:pt>
                <c:pt idx="1665">
                  <c:v>3.1700000000000001E-4</c:v>
                </c:pt>
                <c:pt idx="1666">
                  <c:v>3.1599999999999998E-4</c:v>
                </c:pt>
                <c:pt idx="1667">
                  <c:v>3.1500000000000001E-4</c:v>
                </c:pt>
                <c:pt idx="1668">
                  <c:v>3.1300000000000002E-4</c:v>
                </c:pt>
                <c:pt idx="1669">
                  <c:v>3.1199999999999999E-4</c:v>
                </c:pt>
                <c:pt idx="1670">
                  <c:v>3.1100000000000002E-4</c:v>
                </c:pt>
                <c:pt idx="1671">
                  <c:v>3.0899999999999998E-4</c:v>
                </c:pt>
                <c:pt idx="1672">
                  <c:v>3.0800000000000001E-4</c:v>
                </c:pt>
                <c:pt idx="1673">
                  <c:v>3.0699999999999998E-4</c:v>
                </c:pt>
                <c:pt idx="1674">
                  <c:v>3.0499999999999999E-4</c:v>
                </c:pt>
                <c:pt idx="1675">
                  <c:v>3.0400000000000002E-4</c:v>
                </c:pt>
                <c:pt idx="1676">
                  <c:v>3.0299999999999999E-4</c:v>
                </c:pt>
                <c:pt idx="1677">
                  <c:v>3.01E-4</c:v>
                </c:pt>
                <c:pt idx="1678">
                  <c:v>2.9999999999999997E-4</c:v>
                </c:pt>
                <c:pt idx="1679">
                  <c:v>2.99E-4</c:v>
                </c:pt>
                <c:pt idx="1680">
                  <c:v>2.9700000000000001E-4</c:v>
                </c:pt>
                <c:pt idx="1681">
                  <c:v>2.9599999999999998E-4</c:v>
                </c:pt>
                <c:pt idx="1682">
                  <c:v>2.9500000000000001E-4</c:v>
                </c:pt>
                <c:pt idx="1683">
                  <c:v>2.9399999999999999E-4</c:v>
                </c:pt>
                <c:pt idx="1684">
                  <c:v>2.92E-4</c:v>
                </c:pt>
                <c:pt idx="1685">
                  <c:v>2.9100000000000003E-4</c:v>
                </c:pt>
                <c:pt idx="1686">
                  <c:v>2.9E-4</c:v>
                </c:pt>
                <c:pt idx="1687">
                  <c:v>2.8800000000000001E-4</c:v>
                </c:pt>
                <c:pt idx="1688">
                  <c:v>2.8699999999999998E-4</c:v>
                </c:pt>
                <c:pt idx="1689">
                  <c:v>2.8600000000000001E-4</c:v>
                </c:pt>
                <c:pt idx="1690">
                  <c:v>2.8499999999999999E-4</c:v>
                </c:pt>
                <c:pt idx="1691">
                  <c:v>2.8400000000000002E-4</c:v>
                </c:pt>
                <c:pt idx="1692">
                  <c:v>2.8200000000000002E-4</c:v>
                </c:pt>
                <c:pt idx="1693">
                  <c:v>2.81E-4</c:v>
                </c:pt>
                <c:pt idx="1694">
                  <c:v>2.7999999999999998E-4</c:v>
                </c:pt>
                <c:pt idx="1695">
                  <c:v>2.7900000000000001E-4</c:v>
                </c:pt>
                <c:pt idx="1696">
                  <c:v>2.7700000000000001E-4</c:v>
                </c:pt>
                <c:pt idx="1697">
                  <c:v>2.7599999999999999E-4</c:v>
                </c:pt>
                <c:pt idx="1698">
                  <c:v>2.7500000000000002E-4</c:v>
                </c:pt>
                <c:pt idx="1699">
                  <c:v>2.7399999999999999E-4</c:v>
                </c:pt>
                <c:pt idx="1700">
                  <c:v>2.7300000000000002E-4</c:v>
                </c:pt>
                <c:pt idx="1701">
                  <c:v>2.7099999999999997E-4</c:v>
                </c:pt>
                <c:pt idx="1702">
                  <c:v>2.7E-4</c:v>
                </c:pt>
                <c:pt idx="1703">
                  <c:v>2.6899999999999998E-4</c:v>
                </c:pt>
                <c:pt idx="1704">
                  <c:v>2.6800000000000001E-4</c:v>
                </c:pt>
                <c:pt idx="1705">
                  <c:v>2.6699999999999998E-4</c:v>
                </c:pt>
                <c:pt idx="1706">
                  <c:v>2.6600000000000001E-4</c:v>
                </c:pt>
                <c:pt idx="1707">
                  <c:v>2.6499999999999999E-4</c:v>
                </c:pt>
                <c:pt idx="1708">
                  <c:v>2.63E-4</c:v>
                </c:pt>
                <c:pt idx="1709">
                  <c:v>2.6200000000000003E-4</c:v>
                </c:pt>
                <c:pt idx="1710">
                  <c:v>2.61E-4</c:v>
                </c:pt>
                <c:pt idx="1711">
                  <c:v>2.5999999999999998E-4</c:v>
                </c:pt>
                <c:pt idx="1712">
                  <c:v>2.5900000000000001E-4</c:v>
                </c:pt>
                <c:pt idx="1713">
                  <c:v>2.5799999999999998E-4</c:v>
                </c:pt>
                <c:pt idx="1714">
                  <c:v>2.5700000000000001E-4</c:v>
                </c:pt>
                <c:pt idx="1715">
                  <c:v>2.5500000000000002E-4</c:v>
                </c:pt>
                <c:pt idx="1716">
                  <c:v>2.5399999999999999E-4</c:v>
                </c:pt>
                <c:pt idx="1717">
                  <c:v>2.5300000000000002E-4</c:v>
                </c:pt>
                <c:pt idx="1718">
                  <c:v>2.52E-4</c:v>
                </c:pt>
                <c:pt idx="1719">
                  <c:v>2.5099999999999998E-4</c:v>
                </c:pt>
                <c:pt idx="1720">
                  <c:v>2.5000000000000001E-4</c:v>
                </c:pt>
                <c:pt idx="1721">
                  <c:v>2.4899999999999998E-4</c:v>
                </c:pt>
                <c:pt idx="1722">
                  <c:v>2.4800000000000001E-4</c:v>
                </c:pt>
                <c:pt idx="1723">
                  <c:v>2.4699999999999999E-4</c:v>
                </c:pt>
                <c:pt idx="1724">
                  <c:v>2.4600000000000002E-4</c:v>
                </c:pt>
                <c:pt idx="1725">
                  <c:v>2.4499999999999999E-4</c:v>
                </c:pt>
                <c:pt idx="1726">
                  <c:v>2.4399999999999999E-4</c:v>
                </c:pt>
                <c:pt idx="1727">
                  <c:v>2.43E-4</c:v>
                </c:pt>
                <c:pt idx="1728">
                  <c:v>2.41E-4</c:v>
                </c:pt>
                <c:pt idx="1729">
                  <c:v>2.4000000000000001E-4</c:v>
                </c:pt>
                <c:pt idx="1730">
                  <c:v>2.3900000000000001E-4</c:v>
                </c:pt>
                <c:pt idx="1731">
                  <c:v>2.3800000000000001E-4</c:v>
                </c:pt>
                <c:pt idx="1732">
                  <c:v>2.3699999999999999E-4</c:v>
                </c:pt>
                <c:pt idx="1733">
                  <c:v>2.3599999999999999E-4</c:v>
                </c:pt>
                <c:pt idx="1734">
                  <c:v>2.3499999999999999E-4</c:v>
                </c:pt>
                <c:pt idx="1735">
                  <c:v>2.34E-4</c:v>
                </c:pt>
                <c:pt idx="1736">
                  <c:v>2.33E-4</c:v>
                </c:pt>
                <c:pt idx="1737">
                  <c:v>2.32E-4</c:v>
                </c:pt>
                <c:pt idx="1738">
                  <c:v>2.31E-4</c:v>
                </c:pt>
                <c:pt idx="1739">
                  <c:v>2.3000000000000001E-4</c:v>
                </c:pt>
                <c:pt idx="1740">
                  <c:v>2.2900000000000001E-4</c:v>
                </c:pt>
                <c:pt idx="1741">
                  <c:v>2.2800000000000001E-4</c:v>
                </c:pt>
                <c:pt idx="1742">
                  <c:v>2.2699999999999999E-4</c:v>
                </c:pt>
                <c:pt idx="1743">
                  <c:v>2.2599999999999999E-4</c:v>
                </c:pt>
                <c:pt idx="1744">
                  <c:v>2.2499999999999999E-4</c:v>
                </c:pt>
                <c:pt idx="1745">
                  <c:v>2.24E-4</c:v>
                </c:pt>
                <c:pt idx="1746">
                  <c:v>2.23E-4</c:v>
                </c:pt>
                <c:pt idx="1747">
                  <c:v>2.22E-4</c:v>
                </c:pt>
                <c:pt idx="1748">
                  <c:v>2.2100000000000001E-4</c:v>
                </c:pt>
                <c:pt idx="1749">
                  <c:v>2.2000000000000001E-4</c:v>
                </c:pt>
                <c:pt idx="1750">
                  <c:v>2.2000000000000001E-4</c:v>
                </c:pt>
                <c:pt idx="1751">
                  <c:v>2.1900000000000001E-4</c:v>
                </c:pt>
                <c:pt idx="1752">
                  <c:v>2.1800000000000001E-4</c:v>
                </c:pt>
                <c:pt idx="1753">
                  <c:v>2.1699999999999999E-4</c:v>
                </c:pt>
                <c:pt idx="1754">
                  <c:v>2.1599999999999999E-4</c:v>
                </c:pt>
                <c:pt idx="1755">
                  <c:v>2.1499999999999999E-4</c:v>
                </c:pt>
                <c:pt idx="1756">
                  <c:v>2.14E-4</c:v>
                </c:pt>
                <c:pt idx="1757">
                  <c:v>2.13E-4</c:v>
                </c:pt>
                <c:pt idx="1758">
                  <c:v>2.12E-4</c:v>
                </c:pt>
                <c:pt idx="1759">
                  <c:v>2.1100000000000001E-4</c:v>
                </c:pt>
                <c:pt idx="1760">
                  <c:v>2.1000000000000001E-4</c:v>
                </c:pt>
                <c:pt idx="1761">
                  <c:v>2.0900000000000001E-4</c:v>
                </c:pt>
                <c:pt idx="1762">
                  <c:v>2.0799999999999999E-4</c:v>
                </c:pt>
                <c:pt idx="1763">
                  <c:v>2.0699999999999999E-4</c:v>
                </c:pt>
                <c:pt idx="1764">
                  <c:v>2.0699999999999999E-4</c:v>
                </c:pt>
                <c:pt idx="1765">
                  <c:v>2.0599999999999999E-4</c:v>
                </c:pt>
                <c:pt idx="1766">
                  <c:v>2.05E-4</c:v>
                </c:pt>
                <c:pt idx="1767">
                  <c:v>2.04E-4</c:v>
                </c:pt>
                <c:pt idx="1768">
                  <c:v>2.03E-4</c:v>
                </c:pt>
                <c:pt idx="1769">
                  <c:v>2.02E-4</c:v>
                </c:pt>
                <c:pt idx="1770">
                  <c:v>2.0100000000000001E-4</c:v>
                </c:pt>
                <c:pt idx="1771">
                  <c:v>2.0000000000000001E-4</c:v>
                </c:pt>
                <c:pt idx="1772">
                  <c:v>2.0000000000000001E-4</c:v>
                </c:pt>
                <c:pt idx="1773">
                  <c:v>1.9900000000000001E-4</c:v>
                </c:pt>
                <c:pt idx="1774">
                  <c:v>1.9799999999999999E-4</c:v>
                </c:pt>
                <c:pt idx="1775">
                  <c:v>1.9699999999999999E-4</c:v>
                </c:pt>
                <c:pt idx="1776">
                  <c:v>1.9599999999999999E-4</c:v>
                </c:pt>
                <c:pt idx="1777">
                  <c:v>1.95E-4</c:v>
                </c:pt>
                <c:pt idx="1778">
                  <c:v>1.94E-4</c:v>
                </c:pt>
                <c:pt idx="1779">
                  <c:v>1.94E-4</c:v>
                </c:pt>
                <c:pt idx="1780">
                  <c:v>1.93E-4</c:v>
                </c:pt>
                <c:pt idx="1781">
                  <c:v>1.92E-4</c:v>
                </c:pt>
                <c:pt idx="1782">
                  <c:v>1.9100000000000001E-4</c:v>
                </c:pt>
                <c:pt idx="1783">
                  <c:v>1.9000000000000001E-4</c:v>
                </c:pt>
                <c:pt idx="1784">
                  <c:v>1.8900000000000001E-4</c:v>
                </c:pt>
                <c:pt idx="1785">
                  <c:v>1.8900000000000001E-4</c:v>
                </c:pt>
                <c:pt idx="1786">
                  <c:v>1.8799999999999999E-4</c:v>
                </c:pt>
                <c:pt idx="1787">
                  <c:v>1.8699999999999999E-4</c:v>
                </c:pt>
                <c:pt idx="1788">
                  <c:v>1.8599999999999999E-4</c:v>
                </c:pt>
                <c:pt idx="1789">
                  <c:v>1.85E-4</c:v>
                </c:pt>
                <c:pt idx="1790">
                  <c:v>1.85E-4</c:v>
                </c:pt>
                <c:pt idx="1791">
                  <c:v>1.84E-4</c:v>
                </c:pt>
                <c:pt idx="1792">
                  <c:v>1.83E-4</c:v>
                </c:pt>
                <c:pt idx="1793">
                  <c:v>1.8200000000000001E-4</c:v>
                </c:pt>
                <c:pt idx="1794">
                  <c:v>1.8100000000000001E-4</c:v>
                </c:pt>
                <c:pt idx="1795">
                  <c:v>1.8100000000000001E-4</c:v>
                </c:pt>
                <c:pt idx="1796">
                  <c:v>1.8000000000000001E-4</c:v>
                </c:pt>
                <c:pt idx="1797">
                  <c:v>1.7899999999999999E-4</c:v>
                </c:pt>
                <c:pt idx="1798">
                  <c:v>1.7799999999999999E-4</c:v>
                </c:pt>
                <c:pt idx="1799">
                  <c:v>1.7699999999999999E-4</c:v>
                </c:pt>
                <c:pt idx="1800">
                  <c:v>1.7699999999999999E-4</c:v>
                </c:pt>
                <c:pt idx="1801">
                  <c:v>1.76E-4</c:v>
                </c:pt>
                <c:pt idx="1802">
                  <c:v>1.75E-4</c:v>
                </c:pt>
                <c:pt idx="1803">
                  <c:v>1.74E-4</c:v>
                </c:pt>
                <c:pt idx="1804">
                  <c:v>1.74E-4</c:v>
                </c:pt>
                <c:pt idx="1805">
                  <c:v>1.73E-4</c:v>
                </c:pt>
                <c:pt idx="1806">
                  <c:v>1.7200000000000001E-4</c:v>
                </c:pt>
                <c:pt idx="1807">
                  <c:v>1.7100000000000001E-4</c:v>
                </c:pt>
                <c:pt idx="1808">
                  <c:v>1.7100000000000001E-4</c:v>
                </c:pt>
                <c:pt idx="1809">
                  <c:v>1.7000000000000001E-4</c:v>
                </c:pt>
                <c:pt idx="1810">
                  <c:v>1.6899999999999999E-4</c:v>
                </c:pt>
                <c:pt idx="1811">
                  <c:v>1.6799999999999999E-4</c:v>
                </c:pt>
                <c:pt idx="1812">
                  <c:v>1.6799999999999999E-4</c:v>
                </c:pt>
                <c:pt idx="1813">
                  <c:v>1.6699999999999999E-4</c:v>
                </c:pt>
                <c:pt idx="1814">
                  <c:v>1.66E-4</c:v>
                </c:pt>
                <c:pt idx="1815">
                  <c:v>1.66E-4</c:v>
                </c:pt>
                <c:pt idx="1816">
                  <c:v>1.65E-4</c:v>
                </c:pt>
                <c:pt idx="1817">
                  <c:v>1.64E-4</c:v>
                </c:pt>
                <c:pt idx="1818">
                  <c:v>1.63E-4</c:v>
                </c:pt>
                <c:pt idx="1819">
                  <c:v>1.63E-4</c:v>
                </c:pt>
                <c:pt idx="1820">
                  <c:v>1.6200000000000001E-4</c:v>
                </c:pt>
                <c:pt idx="1821">
                  <c:v>1.6100000000000001E-4</c:v>
                </c:pt>
                <c:pt idx="1822">
                  <c:v>1.6100000000000001E-4</c:v>
                </c:pt>
                <c:pt idx="1823">
                  <c:v>1.6000000000000001E-4</c:v>
                </c:pt>
                <c:pt idx="1824">
                  <c:v>1.5899999999999999E-4</c:v>
                </c:pt>
                <c:pt idx="1825">
                  <c:v>1.5899999999999999E-4</c:v>
                </c:pt>
                <c:pt idx="1826">
                  <c:v>1.5799999999999999E-4</c:v>
                </c:pt>
                <c:pt idx="1827">
                  <c:v>1.5699999999999999E-4</c:v>
                </c:pt>
                <c:pt idx="1828">
                  <c:v>1.5699999999999999E-4</c:v>
                </c:pt>
                <c:pt idx="1829">
                  <c:v>1.56E-4</c:v>
                </c:pt>
                <c:pt idx="1830">
                  <c:v>1.55E-4</c:v>
                </c:pt>
                <c:pt idx="1831">
                  <c:v>1.54E-4</c:v>
                </c:pt>
                <c:pt idx="1832">
                  <c:v>1.54E-4</c:v>
                </c:pt>
                <c:pt idx="1833">
                  <c:v>1.5300000000000001E-4</c:v>
                </c:pt>
                <c:pt idx="1834">
                  <c:v>1.5200000000000001E-4</c:v>
                </c:pt>
                <c:pt idx="1835">
                  <c:v>1.5200000000000001E-4</c:v>
                </c:pt>
                <c:pt idx="1836">
                  <c:v>1.5100000000000001E-4</c:v>
                </c:pt>
                <c:pt idx="1837">
                  <c:v>1.5100000000000001E-4</c:v>
                </c:pt>
                <c:pt idx="1838">
                  <c:v>1.4999999999999999E-4</c:v>
                </c:pt>
                <c:pt idx="1839">
                  <c:v>1.4899999999999999E-4</c:v>
                </c:pt>
                <c:pt idx="1840">
                  <c:v>1.4899999999999999E-4</c:v>
                </c:pt>
                <c:pt idx="1841">
                  <c:v>1.4799999999999999E-4</c:v>
                </c:pt>
                <c:pt idx="1842">
                  <c:v>1.47E-4</c:v>
                </c:pt>
                <c:pt idx="1843">
                  <c:v>1.47E-4</c:v>
                </c:pt>
                <c:pt idx="1844">
                  <c:v>1.46E-4</c:v>
                </c:pt>
                <c:pt idx="1845">
                  <c:v>1.45E-4</c:v>
                </c:pt>
                <c:pt idx="1846">
                  <c:v>1.45E-4</c:v>
                </c:pt>
                <c:pt idx="1847">
                  <c:v>1.44E-4</c:v>
                </c:pt>
                <c:pt idx="1848">
                  <c:v>1.44E-4</c:v>
                </c:pt>
                <c:pt idx="1849">
                  <c:v>1.4300000000000001E-4</c:v>
                </c:pt>
                <c:pt idx="1850">
                  <c:v>1.4200000000000001E-4</c:v>
                </c:pt>
                <c:pt idx="1851">
                  <c:v>1.4200000000000001E-4</c:v>
                </c:pt>
                <c:pt idx="1852">
                  <c:v>1.4100000000000001E-4</c:v>
                </c:pt>
                <c:pt idx="1853">
                  <c:v>1.3999999999999999E-4</c:v>
                </c:pt>
                <c:pt idx="1854">
                  <c:v>1.3999999999999999E-4</c:v>
                </c:pt>
                <c:pt idx="1855">
                  <c:v>1.3899999999999999E-4</c:v>
                </c:pt>
                <c:pt idx="1856">
                  <c:v>1.3899999999999999E-4</c:v>
                </c:pt>
                <c:pt idx="1857">
                  <c:v>1.3799999999999999E-4</c:v>
                </c:pt>
                <c:pt idx="1858">
                  <c:v>1.37E-4</c:v>
                </c:pt>
                <c:pt idx="1859">
                  <c:v>1.37E-4</c:v>
                </c:pt>
                <c:pt idx="1860">
                  <c:v>1.36E-4</c:v>
                </c:pt>
                <c:pt idx="1861">
                  <c:v>1.36E-4</c:v>
                </c:pt>
                <c:pt idx="1862">
                  <c:v>1.35E-4</c:v>
                </c:pt>
                <c:pt idx="1863">
                  <c:v>1.34E-4</c:v>
                </c:pt>
                <c:pt idx="1864">
                  <c:v>1.34E-4</c:v>
                </c:pt>
                <c:pt idx="1865">
                  <c:v>1.3300000000000001E-4</c:v>
                </c:pt>
                <c:pt idx="1866">
                  <c:v>1.3300000000000001E-4</c:v>
                </c:pt>
                <c:pt idx="1867">
                  <c:v>1.3200000000000001E-4</c:v>
                </c:pt>
                <c:pt idx="1868">
                  <c:v>1.3200000000000001E-4</c:v>
                </c:pt>
                <c:pt idx="1869">
                  <c:v>1.3100000000000001E-4</c:v>
                </c:pt>
                <c:pt idx="1870">
                  <c:v>1.2999999999999999E-4</c:v>
                </c:pt>
                <c:pt idx="1871">
                  <c:v>1.2999999999999999E-4</c:v>
                </c:pt>
                <c:pt idx="1872">
                  <c:v>1.2899999999999999E-4</c:v>
                </c:pt>
                <c:pt idx="1873">
                  <c:v>1.2899999999999999E-4</c:v>
                </c:pt>
                <c:pt idx="1874">
                  <c:v>1.2799999999999999E-4</c:v>
                </c:pt>
                <c:pt idx="1875">
                  <c:v>1.2799999999999999E-4</c:v>
                </c:pt>
                <c:pt idx="1876">
                  <c:v>1.27E-4</c:v>
                </c:pt>
                <c:pt idx="1877">
                  <c:v>1.27E-4</c:v>
                </c:pt>
                <c:pt idx="1878">
                  <c:v>1.26E-4</c:v>
                </c:pt>
                <c:pt idx="1879">
                  <c:v>1.25E-4</c:v>
                </c:pt>
                <c:pt idx="1880">
                  <c:v>1.25E-4</c:v>
                </c:pt>
                <c:pt idx="1881">
                  <c:v>1.2400000000000001E-4</c:v>
                </c:pt>
                <c:pt idx="1882">
                  <c:v>1.2400000000000001E-4</c:v>
                </c:pt>
                <c:pt idx="1883">
                  <c:v>1.2300000000000001E-4</c:v>
                </c:pt>
                <c:pt idx="1884">
                  <c:v>1.2300000000000001E-4</c:v>
                </c:pt>
                <c:pt idx="1885">
                  <c:v>1.22E-4</c:v>
                </c:pt>
                <c:pt idx="1886">
                  <c:v>1.22E-4</c:v>
                </c:pt>
                <c:pt idx="1887">
                  <c:v>1.21E-4</c:v>
                </c:pt>
                <c:pt idx="1888">
                  <c:v>1.21E-4</c:v>
                </c:pt>
                <c:pt idx="1889">
                  <c:v>1.2E-4</c:v>
                </c:pt>
                <c:pt idx="1890">
                  <c:v>1.2E-4</c:v>
                </c:pt>
                <c:pt idx="1891">
                  <c:v>1.1900000000000001E-4</c:v>
                </c:pt>
                <c:pt idx="1892">
                  <c:v>1.1900000000000001E-4</c:v>
                </c:pt>
                <c:pt idx="1893">
                  <c:v>1.18E-4</c:v>
                </c:pt>
                <c:pt idx="1894">
                  <c:v>1.18E-4</c:v>
                </c:pt>
                <c:pt idx="1895">
                  <c:v>1.17E-4</c:v>
                </c:pt>
                <c:pt idx="1896">
                  <c:v>1.17E-4</c:v>
                </c:pt>
                <c:pt idx="1897">
                  <c:v>1.16E-4</c:v>
                </c:pt>
                <c:pt idx="1898">
                  <c:v>1.16E-4</c:v>
                </c:pt>
                <c:pt idx="1899">
                  <c:v>1.15E-4</c:v>
                </c:pt>
                <c:pt idx="1900">
                  <c:v>1.15E-4</c:v>
                </c:pt>
                <c:pt idx="1901">
                  <c:v>1.1400000000000001E-4</c:v>
                </c:pt>
                <c:pt idx="1902">
                  <c:v>1.1400000000000001E-4</c:v>
                </c:pt>
                <c:pt idx="1903">
                  <c:v>1.13E-4</c:v>
                </c:pt>
                <c:pt idx="1904">
                  <c:v>1.13E-4</c:v>
                </c:pt>
                <c:pt idx="1905">
                  <c:v>1.12E-4</c:v>
                </c:pt>
                <c:pt idx="1906">
                  <c:v>1.12E-4</c:v>
                </c:pt>
                <c:pt idx="1907">
                  <c:v>1.11E-4</c:v>
                </c:pt>
                <c:pt idx="1908">
                  <c:v>1.11E-4</c:v>
                </c:pt>
                <c:pt idx="1909">
                  <c:v>1.1E-4</c:v>
                </c:pt>
                <c:pt idx="1910">
                  <c:v>1.1E-4</c:v>
                </c:pt>
                <c:pt idx="1911">
                  <c:v>1.0900000000000001E-4</c:v>
                </c:pt>
                <c:pt idx="1912">
                  <c:v>1.0900000000000001E-4</c:v>
                </c:pt>
                <c:pt idx="1913">
                  <c:v>1.08E-4</c:v>
                </c:pt>
                <c:pt idx="1914">
                  <c:v>1.08E-4</c:v>
                </c:pt>
                <c:pt idx="1915">
                  <c:v>1.07E-4</c:v>
                </c:pt>
                <c:pt idx="1916">
                  <c:v>1.07E-4</c:v>
                </c:pt>
                <c:pt idx="1917">
                  <c:v>1.06E-4</c:v>
                </c:pt>
                <c:pt idx="1918">
                  <c:v>1.06E-4</c:v>
                </c:pt>
                <c:pt idx="1919">
                  <c:v>1.05E-4</c:v>
                </c:pt>
                <c:pt idx="1920">
                  <c:v>1.05E-4</c:v>
                </c:pt>
                <c:pt idx="1921">
                  <c:v>1.05E-4</c:v>
                </c:pt>
                <c:pt idx="1922">
                  <c:v>1.0399999999999999E-4</c:v>
                </c:pt>
                <c:pt idx="1923">
                  <c:v>1.0399999999999999E-4</c:v>
                </c:pt>
                <c:pt idx="1924">
                  <c:v>1.03E-4</c:v>
                </c:pt>
                <c:pt idx="1925">
                  <c:v>1.03E-4</c:v>
                </c:pt>
                <c:pt idx="1926">
                  <c:v>1.02E-4</c:v>
                </c:pt>
                <c:pt idx="1927">
                  <c:v>1.02E-4</c:v>
                </c:pt>
                <c:pt idx="1928">
                  <c:v>1.01E-4</c:v>
                </c:pt>
                <c:pt idx="1929">
                  <c:v>1.01E-4</c:v>
                </c:pt>
                <c:pt idx="1930">
                  <c:v>1.01E-4</c:v>
                </c:pt>
                <c:pt idx="1931">
                  <c:v>1E-4</c:v>
                </c:pt>
                <c:pt idx="1932">
                  <c:v>1E-4</c:v>
                </c:pt>
                <c:pt idx="1933">
                  <c:v>9.8999999999999994E-5</c:v>
                </c:pt>
                <c:pt idx="1934">
                  <c:v>9.8999999999999994E-5</c:v>
                </c:pt>
                <c:pt idx="1935">
                  <c:v>9.7999999999999997E-5</c:v>
                </c:pt>
                <c:pt idx="1936">
                  <c:v>9.7999999999999997E-5</c:v>
                </c:pt>
                <c:pt idx="1937">
                  <c:v>9.7999999999999997E-5</c:v>
                </c:pt>
                <c:pt idx="1938">
                  <c:v>9.7E-5</c:v>
                </c:pt>
                <c:pt idx="1939">
                  <c:v>9.7E-5</c:v>
                </c:pt>
                <c:pt idx="1940">
                  <c:v>9.6000000000000002E-5</c:v>
                </c:pt>
                <c:pt idx="1941">
                  <c:v>9.6000000000000002E-5</c:v>
                </c:pt>
                <c:pt idx="1942">
                  <c:v>9.5000000000000005E-5</c:v>
                </c:pt>
                <c:pt idx="1943">
                  <c:v>9.5000000000000005E-5</c:v>
                </c:pt>
                <c:pt idx="1944">
                  <c:v>9.5000000000000005E-5</c:v>
                </c:pt>
                <c:pt idx="1945">
                  <c:v>9.3999999999999994E-5</c:v>
                </c:pt>
                <c:pt idx="1946">
                  <c:v>9.3999999999999994E-5</c:v>
                </c:pt>
                <c:pt idx="1947">
                  <c:v>9.2999999999999997E-5</c:v>
                </c:pt>
                <c:pt idx="1948">
                  <c:v>9.2999999999999997E-5</c:v>
                </c:pt>
                <c:pt idx="1949">
                  <c:v>9.2999999999999997E-5</c:v>
                </c:pt>
                <c:pt idx="1950">
                  <c:v>9.2E-5</c:v>
                </c:pt>
                <c:pt idx="1951">
                  <c:v>9.2E-5</c:v>
                </c:pt>
                <c:pt idx="1952">
                  <c:v>9.1000000000000003E-5</c:v>
                </c:pt>
                <c:pt idx="1953">
                  <c:v>9.1000000000000003E-5</c:v>
                </c:pt>
                <c:pt idx="1954">
                  <c:v>9.1000000000000003E-5</c:v>
                </c:pt>
                <c:pt idx="1955">
                  <c:v>9.0000000000000006E-5</c:v>
                </c:pt>
                <c:pt idx="1956">
                  <c:v>9.0000000000000006E-5</c:v>
                </c:pt>
                <c:pt idx="1957">
                  <c:v>8.8999999999999995E-5</c:v>
                </c:pt>
                <c:pt idx="1958">
                  <c:v>8.8999999999999995E-5</c:v>
                </c:pt>
                <c:pt idx="1959">
                  <c:v>8.8999999999999995E-5</c:v>
                </c:pt>
                <c:pt idx="1960">
                  <c:v>8.7999999999999998E-5</c:v>
                </c:pt>
                <c:pt idx="1961">
                  <c:v>8.7999999999999998E-5</c:v>
                </c:pt>
                <c:pt idx="1962">
                  <c:v>8.7999999999999998E-5</c:v>
                </c:pt>
                <c:pt idx="1963">
                  <c:v>8.7000000000000001E-5</c:v>
                </c:pt>
                <c:pt idx="1964">
                  <c:v>8.7000000000000001E-5</c:v>
                </c:pt>
                <c:pt idx="1965">
                  <c:v>8.6000000000000003E-5</c:v>
                </c:pt>
                <c:pt idx="1966">
                  <c:v>8.6000000000000003E-5</c:v>
                </c:pt>
                <c:pt idx="1967">
                  <c:v>8.6000000000000003E-5</c:v>
                </c:pt>
                <c:pt idx="1968">
                  <c:v>8.5000000000000006E-5</c:v>
                </c:pt>
                <c:pt idx="1969">
                  <c:v>8.5000000000000006E-5</c:v>
                </c:pt>
                <c:pt idx="1970">
                  <c:v>8.5000000000000006E-5</c:v>
                </c:pt>
                <c:pt idx="1971">
                  <c:v>8.3999999999999995E-5</c:v>
                </c:pt>
                <c:pt idx="1972">
                  <c:v>8.3999999999999995E-5</c:v>
                </c:pt>
                <c:pt idx="1973">
                  <c:v>8.2999999999999998E-5</c:v>
                </c:pt>
                <c:pt idx="1974">
                  <c:v>8.2999999999999998E-5</c:v>
                </c:pt>
                <c:pt idx="1975">
                  <c:v>8.2999999999999998E-5</c:v>
                </c:pt>
                <c:pt idx="1976">
                  <c:v>8.2000000000000001E-5</c:v>
                </c:pt>
                <c:pt idx="1977">
                  <c:v>8.2000000000000001E-5</c:v>
                </c:pt>
                <c:pt idx="1978">
                  <c:v>8.2000000000000001E-5</c:v>
                </c:pt>
                <c:pt idx="1979">
                  <c:v>8.1000000000000004E-5</c:v>
                </c:pt>
                <c:pt idx="1980">
                  <c:v>8.1000000000000004E-5</c:v>
                </c:pt>
                <c:pt idx="1981">
                  <c:v>8.1000000000000004E-5</c:v>
                </c:pt>
                <c:pt idx="1982">
                  <c:v>8.0000000000000007E-5</c:v>
                </c:pt>
                <c:pt idx="1983">
                  <c:v>8.0000000000000007E-5</c:v>
                </c:pt>
                <c:pt idx="1984">
                  <c:v>8.0000000000000007E-5</c:v>
                </c:pt>
                <c:pt idx="1985">
                  <c:v>7.8999999999999996E-5</c:v>
                </c:pt>
                <c:pt idx="1986">
                  <c:v>7.8999999999999996E-5</c:v>
                </c:pt>
                <c:pt idx="1987">
                  <c:v>7.8999999999999996E-5</c:v>
                </c:pt>
                <c:pt idx="1988">
                  <c:v>7.7999999999999999E-5</c:v>
                </c:pt>
                <c:pt idx="1989">
                  <c:v>7.7999999999999999E-5</c:v>
                </c:pt>
                <c:pt idx="1990">
                  <c:v>7.7999999999999999E-5</c:v>
                </c:pt>
                <c:pt idx="1991">
                  <c:v>7.7000000000000001E-5</c:v>
                </c:pt>
                <c:pt idx="1992">
                  <c:v>7.7000000000000001E-5</c:v>
                </c:pt>
                <c:pt idx="1993">
                  <c:v>7.7000000000000001E-5</c:v>
                </c:pt>
                <c:pt idx="1994">
                  <c:v>7.6000000000000004E-5</c:v>
                </c:pt>
                <c:pt idx="1995">
                  <c:v>7.6000000000000004E-5</c:v>
                </c:pt>
                <c:pt idx="1996">
                  <c:v>7.6000000000000004E-5</c:v>
                </c:pt>
                <c:pt idx="1997">
                  <c:v>7.4999999999999993E-5</c:v>
                </c:pt>
                <c:pt idx="1998">
                  <c:v>7.4999999999999993E-5</c:v>
                </c:pt>
                <c:pt idx="1999">
                  <c:v>7.4999999999999993E-5</c:v>
                </c:pt>
              </c:numCache>
            </c:numRef>
          </c:yVal>
          <c:smooth val="0"/>
          <c:extLst>
            <c:ext xmlns:c16="http://schemas.microsoft.com/office/drawing/2014/chart" uri="{C3380CC4-5D6E-409C-BE32-E72D297353CC}">
              <c16:uniqueId val="{00000000-3D50-4113-9930-79C900B33617}"/>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51772657450076809"/>
          <c:y val="0.157303370786516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11593308900904"/>
          <c:y val="9.8127340823970052E-2"/>
          <c:w val="0.66041389987541876"/>
          <c:h val="0.73722846441947565"/>
        </c:manualLayout>
      </c:layout>
      <c:scatterChart>
        <c:scatterStyle val="lineMarker"/>
        <c:varyColors val="0"/>
        <c:ser>
          <c:idx val="0"/>
          <c:order val="0"/>
          <c:tx>
            <c:strRef>
              <c:f>Calcs!$X$1</c:f>
              <c:strCache>
                <c:ptCount val="1"/>
                <c:pt idx="0">
                  <c:v>Qnetwork(942m³)</c:v>
                </c:pt>
              </c:strCache>
            </c:strRef>
          </c:tx>
          <c:spPr>
            <a:ln w="19050" cap="rnd">
              <a:solidFill>
                <a:schemeClr val="accent1"/>
              </a:solidFill>
              <a:round/>
            </a:ln>
            <a:effectLst/>
          </c:spPr>
          <c:marker>
            <c:symbol val="none"/>
          </c:marker>
          <c:xVal>
            <c:numRef>
              <c:f>Calcs!$C$2:$C$2001</c:f>
              <c:numCache>
                <c:formatCode>0.00</c:formatCode>
                <c:ptCount val="2000"/>
                <c:pt idx="0">
                  <c:v>0</c:v>
                </c:pt>
                <c:pt idx="1">
                  <c:v>1.3888888888888889E-3</c:v>
                </c:pt>
                <c:pt idx="2">
                  <c:v>2.7777777777777779E-3</c:v>
                </c:pt>
                <c:pt idx="3">
                  <c:v>4.1666666666666666E-3</c:v>
                </c:pt>
                <c:pt idx="4">
                  <c:v>5.5555555555555558E-3</c:v>
                </c:pt>
                <c:pt idx="5">
                  <c:v>6.9444444444444441E-3</c:v>
                </c:pt>
                <c:pt idx="6">
                  <c:v>8.3333333333333332E-3</c:v>
                </c:pt>
                <c:pt idx="7">
                  <c:v>9.7222222222222224E-3</c:v>
                </c:pt>
                <c:pt idx="8">
                  <c:v>1.1111111111111112E-2</c:v>
                </c:pt>
                <c:pt idx="9">
                  <c:v>1.2500000000000001E-2</c:v>
                </c:pt>
                <c:pt idx="10">
                  <c:v>1.3888888888888888E-2</c:v>
                </c:pt>
                <c:pt idx="11">
                  <c:v>1.5277777777777777E-2</c:v>
                </c:pt>
                <c:pt idx="12">
                  <c:v>1.6666666666666666E-2</c:v>
                </c:pt>
                <c:pt idx="13">
                  <c:v>1.8055555555555554E-2</c:v>
                </c:pt>
                <c:pt idx="14">
                  <c:v>1.9444444444444445E-2</c:v>
                </c:pt>
                <c:pt idx="15">
                  <c:v>2.0833333333333332E-2</c:v>
                </c:pt>
                <c:pt idx="16">
                  <c:v>2.2222222222222223E-2</c:v>
                </c:pt>
                <c:pt idx="17">
                  <c:v>2.361111111111111E-2</c:v>
                </c:pt>
                <c:pt idx="18">
                  <c:v>2.5000000000000001E-2</c:v>
                </c:pt>
                <c:pt idx="19">
                  <c:v>2.6388888888888889E-2</c:v>
                </c:pt>
                <c:pt idx="20">
                  <c:v>2.7777777777777776E-2</c:v>
                </c:pt>
                <c:pt idx="21">
                  <c:v>2.9166666666666667E-2</c:v>
                </c:pt>
                <c:pt idx="22">
                  <c:v>3.0555555555555555E-2</c:v>
                </c:pt>
                <c:pt idx="23">
                  <c:v>3.1944444444444442E-2</c:v>
                </c:pt>
                <c:pt idx="24">
                  <c:v>3.3333333333333333E-2</c:v>
                </c:pt>
                <c:pt idx="25">
                  <c:v>3.4722222222222224E-2</c:v>
                </c:pt>
                <c:pt idx="26">
                  <c:v>3.6111111111111108E-2</c:v>
                </c:pt>
                <c:pt idx="27">
                  <c:v>3.7499999999999999E-2</c:v>
                </c:pt>
                <c:pt idx="28">
                  <c:v>3.888888888888889E-2</c:v>
                </c:pt>
                <c:pt idx="29">
                  <c:v>4.027777777777778E-2</c:v>
                </c:pt>
                <c:pt idx="30">
                  <c:v>4.1666666666666664E-2</c:v>
                </c:pt>
                <c:pt idx="31">
                  <c:v>4.3055555555555555E-2</c:v>
                </c:pt>
                <c:pt idx="32">
                  <c:v>4.4444444444444446E-2</c:v>
                </c:pt>
                <c:pt idx="33">
                  <c:v>4.583333333333333E-2</c:v>
                </c:pt>
                <c:pt idx="34">
                  <c:v>4.7222222222222221E-2</c:v>
                </c:pt>
                <c:pt idx="35">
                  <c:v>4.8611111111111112E-2</c:v>
                </c:pt>
                <c:pt idx="36">
                  <c:v>0.05</c:v>
                </c:pt>
                <c:pt idx="37">
                  <c:v>5.1388888888888887E-2</c:v>
                </c:pt>
                <c:pt idx="38">
                  <c:v>5.2777777777777778E-2</c:v>
                </c:pt>
                <c:pt idx="39">
                  <c:v>5.4166666666666669E-2</c:v>
                </c:pt>
                <c:pt idx="40">
                  <c:v>5.5555555555555552E-2</c:v>
                </c:pt>
                <c:pt idx="41">
                  <c:v>5.6944444444444443E-2</c:v>
                </c:pt>
                <c:pt idx="42">
                  <c:v>5.8333333333333334E-2</c:v>
                </c:pt>
                <c:pt idx="43">
                  <c:v>5.9722222222222225E-2</c:v>
                </c:pt>
                <c:pt idx="44">
                  <c:v>6.1111111111111109E-2</c:v>
                </c:pt>
                <c:pt idx="45">
                  <c:v>6.25E-2</c:v>
                </c:pt>
                <c:pt idx="46">
                  <c:v>6.3888888888888884E-2</c:v>
                </c:pt>
                <c:pt idx="47">
                  <c:v>6.5277777777777782E-2</c:v>
                </c:pt>
                <c:pt idx="48">
                  <c:v>6.6666666666666666E-2</c:v>
                </c:pt>
                <c:pt idx="49">
                  <c:v>6.805555555555555E-2</c:v>
                </c:pt>
                <c:pt idx="50">
                  <c:v>6.9444444444444448E-2</c:v>
                </c:pt>
                <c:pt idx="51">
                  <c:v>7.0833333333333331E-2</c:v>
                </c:pt>
                <c:pt idx="52">
                  <c:v>7.2222222222222215E-2</c:v>
                </c:pt>
                <c:pt idx="53">
                  <c:v>7.3611111111111113E-2</c:v>
                </c:pt>
                <c:pt idx="54">
                  <c:v>7.4999999999999997E-2</c:v>
                </c:pt>
                <c:pt idx="55">
                  <c:v>7.6388888888888895E-2</c:v>
                </c:pt>
                <c:pt idx="56">
                  <c:v>7.7777777777777779E-2</c:v>
                </c:pt>
                <c:pt idx="57">
                  <c:v>7.9166666666666663E-2</c:v>
                </c:pt>
                <c:pt idx="58">
                  <c:v>8.0555555555555561E-2</c:v>
                </c:pt>
                <c:pt idx="59">
                  <c:v>8.1944444444444445E-2</c:v>
                </c:pt>
                <c:pt idx="60">
                  <c:v>8.3333333333333329E-2</c:v>
                </c:pt>
                <c:pt idx="61">
                  <c:v>8.4722222222222227E-2</c:v>
                </c:pt>
                <c:pt idx="62">
                  <c:v>8.611111111111111E-2</c:v>
                </c:pt>
                <c:pt idx="63">
                  <c:v>8.7499999999999994E-2</c:v>
                </c:pt>
                <c:pt idx="64">
                  <c:v>8.8888888888888892E-2</c:v>
                </c:pt>
                <c:pt idx="65">
                  <c:v>9.0277777777777776E-2</c:v>
                </c:pt>
                <c:pt idx="66">
                  <c:v>9.166666666666666E-2</c:v>
                </c:pt>
                <c:pt idx="67">
                  <c:v>9.3055555555555558E-2</c:v>
                </c:pt>
                <c:pt idx="68">
                  <c:v>9.4444444444444442E-2</c:v>
                </c:pt>
                <c:pt idx="69">
                  <c:v>9.583333333333334E-2</c:v>
                </c:pt>
                <c:pt idx="70">
                  <c:v>9.7222222222222224E-2</c:v>
                </c:pt>
                <c:pt idx="71">
                  <c:v>9.8611111111111108E-2</c:v>
                </c:pt>
                <c:pt idx="72">
                  <c:v>0.1</c:v>
                </c:pt>
                <c:pt idx="73">
                  <c:v>0.10138888888888889</c:v>
                </c:pt>
                <c:pt idx="74">
                  <c:v>0.10277777777777777</c:v>
                </c:pt>
                <c:pt idx="75">
                  <c:v>0.10416666666666667</c:v>
                </c:pt>
                <c:pt idx="76">
                  <c:v>0.10555555555555556</c:v>
                </c:pt>
                <c:pt idx="77">
                  <c:v>0.10694444444444444</c:v>
                </c:pt>
                <c:pt idx="78">
                  <c:v>0.10833333333333334</c:v>
                </c:pt>
                <c:pt idx="79">
                  <c:v>0.10972222222222222</c:v>
                </c:pt>
                <c:pt idx="80">
                  <c:v>0.1111111111111111</c:v>
                </c:pt>
                <c:pt idx="81">
                  <c:v>0.1125</c:v>
                </c:pt>
                <c:pt idx="82">
                  <c:v>0.11388888888888889</c:v>
                </c:pt>
                <c:pt idx="83">
                  <c:v>0.11527777777777778</c:v>
                </c:pt>
                <c:pt idx="84">
                  <c:v>0.11666666666666667</c:v>
                </c:pt>
                <c:pt idx="85">
                  <c:v>0.11805555555555555</c:v>
                </c:pt>
                <c:pt idx="86">
                  <c:v>0.11944444444444445</c:v>
                </c:pt>
                <c:pt idx="87">
                  <c:v>0.12083333333333333</c:v>
                </c:pt>
                <c:pt idx="88">
                  <c:v>0.12222222222222222</c:v>
                </c:pt>
                <c:pt idx="89">
                  <c:v>0.12361111111111112</c:v>
                </c:pt>
                <c:pt idx="90">
                  <c:v>0.125</c:v>
                </c:pt>
                <c:pt idx="91">
                  <c:v>0.12638888888888888</c:v>
                </c:pt>
                <c:pt idx="92">
                  <c:v>0.12777777777777777</c:v>
                </c:pt>
                <c:pt idx="93">
                  <c:v>0.12916666666666668</c:v>
                </c:pt>
                <c:pt idx="94">
                  <c:v>0.13055555555555556</c:v>
                </c:pt>
                <c:pt idx="95">
                  <c:v>0.13194444444444445</c:v>
                </c:pt>
                <c:pt idx="96">
                  <c:v>0.13333333333333333</c:v>
                </c:pt>
                <c:pt idx="97">
                  <c:v>0.13472222222222222</c:v>
                </c:pt>
                <c:pt idx="98">
                  <c:v>0.1361111111111111</c:v>
                </c:pt>
                <c:pt idx="99">
                  <c:v>0.13750000000000001</c:v>
                </c:pt>
                <c:pt idx="100">
                  <c:v>0.1388888888888889</c:v>
                </c:pt>
                <c:pt idx="101">
                  <c:v>0.14027777777777778</c:v>
                </c:pt>
                <c:pt idx="102">
                  <c:v>0.14166666666666666</c:v>
                </c:pt>
                <c:pt idx="103">
                  <c:v>0.14305555555555555</c:v>
                </c:pt>
                <c:pt idx="104">
                  <c:v>0.14444444444444443</c:v>
                </c:pt>
                <c:pt idx="105">
                  <c:v>0.14583333333333334</c:v>
                </c:pt>
                <c:pt idx="106">
                  <c:v>0.14722222222222223</c:v>
                </c:pt>
                <c:pt idx="107">
                  <c:v>0.14861111111111111</c:v>
                </c:pt>
                <c:pt idx="108">
                  <c:v>0.15</c:v>
                </c:pt>
                <c:pt idx="109">
                  <c:v>0.15138888888888888</c:v>
                </c:pt>
                <c:pt idx="110">
                  <c:v>0.15277777777777779</c:v>
                </c:pt>
                <c:pt idx="111">
                  <c:v>0.15416666666666667</c:v>
                </c:pt>
                <c:pt idx="112">
                  <c:v>0.15555555555555556</c:v>
                </c:pt>
                <c:pt idx="113">
                  <c:v>0.15694444444444444</c:v>
                </c:pt>
                <c:pt idx="114">
                  <c:v>0.15833333333333333</c:v>
                </c:pt>
                <c:pt idx="115">
                  <c:v>0.15972222222222221</c:v>
                </c:pt>
                <c:pt idx="116">
                  <c:v>0.16111111111111112</c:v>
                </c:pt>
                <c:pt idx="117">
                  <c:v>0.16250000000000001</c:v>
                </c:pt>
                <c:pt idx="118">
                  <c:v>0.16388888888888889</c:v>
                </c:pt>
                <c:pt idx="119">
                  <c:v>0.16527777777777777</c:v>
                </c:pt>
                <c:pt idx="120">
                  <c:v>0.16666666666666666</c:v>
                </c:pt>
                <c:pt idx="121">
                  <c:v>0.16805555555555557</c:v>
                </c:pt>
                <c:pt idx="122">
                  <c:v>0.16944444444444445</c:v>
                </c:pt>
                <c:pt idx="123">
                  <c:v>0.17083333333333334</c:v>
                </c:pt>
                <c:pt idx="124">
                  <c:v>0.17222222222222222</c:v>
                </c:pt>
                <c:pt idx="125">
                  <c:v>0.1736111111111111</c:v>
                </c:pt>
                <c:pt idx="126">
                  <c:v>0.17499999999999999</c:v>
                </c:pt>
                <c:pt idx="127">
                  <c:v>0.1763888888888889</c:v>
                </c:pt>
                <c:pt idx="128">
                  <c:v>0.17777777777777778</c:v>
                </c:pt>
                <c:pt idx="129">
                  <c:v>0.17916666666666667</c:v>
                </c:pt>
                <c:pt idx="130">
                  <c:v>0.18055555555555555</c:v>
                </c:pt>
                <c:pt idx="131">
                  <c:v>0.18194444444444444</c:v>
                </c:pt>
                <c:pt idx="132">
                  <c:v>0.18333333333333332</c:v>
                </c:pt>
                <c:pt idx="133">
                  <c:v>0.18472222222222223</c:v>
                </c:pt>
                <c:pt idx="134">
                  <c:v>0.18611111111111112</c:v>
                </c:pt>
                <c:pt idx="135">
                  <c:v>0.1875</c:v>
                </c:pt>
                <c:pt idx="136">
                  <c:v>0.18888888888888888</c:v>
                </c:pt>
                <c:pt idx="137">
                  <c:v>0.19027777777777777</c:v>
                </c:pt>
                <c:pt idx="138">
                  <c:v>0.19166666666666668</c:v>
                </c:pt>
                <c:pt idx="139">
                  <c:v>0.19305555555555556</c:v>
                </c:pt>
                <c:pt idx="140">
                  <c:v>0.19444444444444445</c:v>
                </c:pt>
                <c:pt idx="141">
                  <c:v>0.19583333333333333</c:v>
                </c:pt>
                <c:pt idx="142">
                  <c:v>0.19722222222222222</c:v>
                </c:pt>
                <c:pt idx="143">
                  <c:v>0.1986111111111111</c:v>
                </c:pt>
                <c:pt idx="144">
                  <c:v>0.2</c:v>
                </c:pt>
                <c:pt idx="145">
                  <c:v>0.2013888888888889</c:v>
                </c:pt>
                <c:pt idx="146">
                  <c:v>0.20277777777777778</c:v>
                </c:pt>
                <c:pt idx="147">
                  <c:v>0.20416666666666666</c:v>
                </c:pt>
                <c:pt idx="148">
                  <c:v>0.20555555555555555</c:v>
                </c:pt>
                <c:pt idx="149">
                  <c:v>0.20694444444444443</c:v>
                </c:pt>
                <c:pt idx="150">
                  <c:v>0.20833333333333334</c:v>
                </c:pt>
                <c:pt idx="151">
                  <c:v>0.20972222222222223</c:v>
                </c:pt>
                <c:pt idx="152">
                  <c:v>0.21111111111111111</c:v>
                </c:pt>
                <c:pt idx="153">
                  <c:v>0.21249999999999999</c:v>
                </c:pt>
                <c:pt idx="154">
                  <c:v>0.21388888888888888</c:v>
                </c:pt>
                <c:pt idx="155">
                  <c:v>0.21527777777777779</c:v>
                </c:pt>
                <c:pt idx="156">
                  <c:v>0.21666666666666667</c:v>
                </c:pt>
                <c:pt idx="157">
                  <c:v>0.21805555555555556</c:v>
                </c:pt>
                <c:pt idx="158">
                  <c:v>0.21944444444444444</c:v>
                </c:pt>
                <c:pt idx="159">
                  <c:v>0.22083333333333333</c:v>
                </c:pt>
                <c:pt idx="160">
                  <c:v>0.22222222222222221</c:v>
                </c:pt>
                <c:pt idx="161">
                  <c:v>0.22361111111111112</c:v>
                </c:pt>
                <c:pt idx="162">
                  <c:v>0.22500000000000001</c:v>
                </c:pt>
                <c:pt idx="163">
                  <c:v>0.22638888888888889</c:v>
                </c:pt>
                <c:pt idx="164">
                  <c:v>0.22777777777777777</c:v>
                </c:pt>
                <c:pt idx="165">
                  <c:v>0.22916666666666666</c:v>
                </c:pt>
                <c:pt idx="166">
                  <c:v>0.23055555555555557</c:v>
                </c:pt>
                <c:pt idx="167">
                  <c:v>0.23194444444444445</c:v>
                </c:pt>
                <c:pt idx="168">
                  <c:v>0.23333333333333334</c:v>
                </c:pt>
                <c:pt idx="169">
                  <c:v>0.23472222222222222</c:v>
                </c:pt>
                <c:pt idx="170">
                  <c:v>0.2361111111111111</c:v>
                </c:pt>
                <c:pt idx="171">
                  <c:v>0.23749999999999999</c:v>
                </c:pt>
                <c:pt idx="172">
                  <c:v>0.2388888888888889</c:v>
                </c:pt>
                <c:pt idx="173">
                  <c:v>0.24027777777777778</c:v>
                </c:pt>
                <c:pt idx="174">
                  <c:v>0.24166666666666667</c:v>
                </c:pt>
                <c:pt idx="175">
                  <c:v>0.24305555555555555</c:v>
                </c:pt>
                <c:pt idx="176">
                  <c:v>0.24444444444444444</c:v>
                </c:pt>
                <c:pt idx="177">
                  <c:v>0.24583333333333332</c:v>
                </c:pt>
                <c:pt idx="178">
                  <c:v>0.24722222222222223</c:v>
                </c:pt>
                <c:pt idx="179">
                  <c:v>0.24861111111111112</c:v>
                </c:pt>
                <c:pt idx="180">
                  <c:v>0.25</c:v>
                </c:pt>
                <c:pt idx="181">
                  <c:v>0.25138888888888888</c:v>
                </c:pt>
                <c:pt idx="182">
                  <c:v>0.25277777777777777</c:v>
                </c:pt>
                <c:pt idx="183">
                  <c:v>0.25416666666666665</c:v>
                </c:pt>
                <c:pt idx="184">
                  <c:v>0.25555555555555554</c:v>
                </c:pt>
                <c:pt idx="185">
                  <c:v>0.25694444444444442</c:v>
                </c:pt>
                <c:pt idx="186">
                  <c:v>0.25833333333333336</c:v>
                </c:pt>
                <c:pt idx="187">
                  <c:v>0.25972222222222224</c:v>
                </c:pt>
                <c:pt idx="188">
                  <c:v>0.26111111111111113</c:v>
                </c:pt>
                <c:pt idx="189">
                  <c:v>0.26250000000000001</c:v>
                </c:pt>
                <c:pt idx="190">
                  <c:v>0.2638888888888889</c:v>
                </c:pt>
                <c:pt idx="191">
                  <c:v>0.26527777777777778</c:v>
                </c:pt>
                <c:pt idx="192">
                  <c:v>0.26666666666666666</c:v>
                </c:pt>
                <c:pt idx="193">
                  <c:v>0.26805555555555555</c:v>
                </c:pt>
                <c:pt idx="194">
                  <c:v>0.26944444444444443</c:v>
                </c:pt>
                <c:pt idx="195">
                  <c:v>0.27083333333333331</c:v>
                </c:pt>
                <c:pt idx="196">
                  <c:v>0.2722222222222222</c:v>
                </c:pt>
                <c:pt idx="197">
                  <c:v>0.27361111111111114</c:v>
                </c:pt>
                <c:pt idx="198">
                  <c:v>0.27500000000000002</c:v>
                </c:pt>
                <c:pt idx="199">
                  <c:v>0.27638888888888891</c:v>
                </c:pt>
                <c:pt idx="200">
                  <c:v>0.27777777777777779</c:v>
                </c:pt>
                <c:pt idx="201">
                  <c:v>0.27916666666666667</c:v>
                </c:pt>
                <c:pt idx="202">
                  <c:v>0.28055555555555556</c:v>
                </c:pt>
                <c:pt idx="203">
                  <c:v>0.28194444444444444</c:v>
                </c:pt>
                <c:pt idx="204">
                  <c:v>0.28333333333333333</c:v>
                </c:pt>
                <c:pt idx="205">
                  <c:v>0.28472222222222221</c:v>
                </c:pt>
                <c:pt idx="206">
                  <c:v>0.28611111111111109</c:v>
                </c:pt>
                <c:pt idx="207">
                  <c:v>0.28749999999999998</c:v>
                </c:pt>
                <c:pt idx="208">
                  <c:v>0.28888888888888886</c:v>
                </c:pt>
                <c:pt idx="209">
                  <c:v>0.2902777777777778</c:v>
                </c:pt>
                <c:pt idx="210">
                  <c:v>0.29166666666666669</c:v>
                </c:pt>
                <c:pt idx="211">
                  <c:v>0.29305555555555557</c:v>
                </c:pt>
                <c:pt idx="212">
                  <c:v>0.29444444444444445</c:v>
                </c:pt>
                <c:pt idx="213">
                  <c:v>0.29583333333333334</c:v>
                </c:pt>
                <c:pt idx="214">
                  <c:v>0.29722222222222222</c:v>
                </c:pt>
                <c:pt idx="215">
                  <c:v>0.2986111111111111</c:v>
                </c:pt>
                <c:pt idx="216">
                  <c:v>0.3</c:v>
                </c:pt>
                <c:pt idx="217">
                  <c:v>0.30138888888888887</c:v>
                </c:pt>
                <c:pt idx="218">
                  <c:v>0.30277777777777776</c:v>
                </c:pt>
                <c:pt idx="219">
                  <c:v>0.30416666666666664</c:v>
                </c:pt>
                <c:pt idx="220">
                  <c:v>0.30555555555555558</c:v>
                </c:pt>
                <c:pt idx="221">
                  <c:v>0.30694444444444446</c:v>
                </c:pt>
                <c:pt idx="222">
                  <c:v>0.30833333333333335</c:v>
                </c:pt>
                <c:pt idx="223">
                  <c:v>0.30972222222222223</c:v>
                </c:pt>
                <c:pt idx="224">
                  <c:v>0.31111111111111112</c:v>
                </c:pt>
                <c:pt idx="225">
                  <c:v>0.3125</c:v>
                </c:pt>
                <c:pt idx="226">
                  <c:v>0.31388888888888888</c:v>
                </c:pt>
                <c:pt idx="227">
                  <c:v>0.31527777777777777</c:v>
                </c:pt>
                <c:pt idx="228">
                  <c:v>0.31666666666666665</c:v>
                </c:pt>
                <c:pt idx="229">
                  <c:v>0.31805555555555554</c:v>
                </c:pt>
                <c:pt idx="230">
                  <c:v>0.31944444444444442</c:v>
                </c:pt>
                <c:pt idx="231">
                  <c:v>0.32083333333333336</c:v>
                </c:pt>
                <c:pt idx="232">
                  <c:v>0.32222222222222224</c:v>
                </c:pt>
                <c:pt idx="233">
                  <c:v>0.32361111111111113</c:v>
                </c:pt>
                <c:pt idx="234">
                  <c:v>0.32500000000000001</c:v>
                </c:pt>
                <c:pt idx="235">
                  <c:v>0.3263888888888889</c:v>
                </c:pt>
                <c:pt idx="236">
                  <c:v>0.32777777777777778</c:v>
                </c:pt>
                <c:pt idx="237">
                  <c:v>0.32916666666666666</c:v>
                </c:pt>
                <c:pt idx="238">
                  <c:v>0.33055555555555555</c:v>
                </c:pt>
                <c:pt idx="239">
                  <c:v>0.33194444444444443</c:v>
                </c:pt>
                <c:pt idx="240">
                  <c:v>0.33333333333333331</c:v>
                </c:pt>
                <c:pt idx="241">
                  <c:v>0.3347222222222222</c:v>
                </c:pt>
                <c:pt idx="242">
                  <c:v>0.33611111111111114</c:v>
                </c:pt>
                <c:pt idx="243">
                  <c:v>0.33750000000000002</c:v>
                </c:pt>
                <c:pt idx="244">
                  <c:v>0.33888888888888891</c:v>
                </c:pt>
                <c:pt idx="245">
                  <c:v>0.34027777777777779</c:v>
                </c:pt>
                <c:pt idx="246">
                  <c:v>0.34166666666666667</c:v>
                </c:pt>
                <c:pt idx="247">
                  <c:v>0.34305555555555556</c:v>
                </c:pt>
                <c:pt idx="248">
                  <c:v>0.34444444444444444</c:v>
                </c:pt>
                <c:pt idx="249">
                  <c:v>0.34583333333333333</c:v>
                </c:pt>
                <c:pt idx="250">
                  <c:v>0.34722222222222221</c:v>
                </c:pt>
                <c:pt idx="251">
                  <c:v>0.34861111111111109</c:v>
                </c:pt>
                <c:pt idx="252">
                  <c:v>0.35</c:v>
                </c:pt>
                <c:pt idx="253">
                  <c:v>0.35138888888888886</c:v>
                </c:pt>
                <c:pt idx="254">
                  <c:v>0.3527777777777778</c:v>
                </c:pt>
                <c:pt idx="255">
                  <c:v>0.35416666666666669</c:v>
                </c:pt>
                <c:pt idx="256">
                  <c:v>0.35555555555555557</c:v>
                </c:pt>
                <c:pt idx="257">
                  <c:v>0.35694444444444445</c:v>
                </c:pt>
                <c:pt idx="258">
                  <c:v>0.35833333333333334</c:v>
                </c:pt>
                <c:pt idx="259">
                  <c:v>0.35972222222222222</c:v>
                </c:pt>
                <c:pt idx="260">
                  <c:v>0.3611111111111111</c:v>
                </c:pt>
                <c:pt idx="261">
                  <c:v>0.36249999999999999</c:v>
                </c:pt>
                <c:pt idx="262">
                  <c:v>0.36388888888888887</c:v>
                </c:pt>
                <c:pt idx="263">
                  <c:v>0.36527777777777776</c:v>
                </c:pt>
                <c:pt idx="264">
                  <c:v>0.36666666666666664</c:v>
                </c:pt>
                <c:pt idx="265">
                  <c:v>0.36805555555555558</c:v>
                </c:pt>
                <c:pt idx="266">
                  <c:v>0.36944444444444446</c:v>
                </c:pt>
                <c:pt idx="267">
                  <c:v>0.37083333333333335</c:v>
                </c:pt>
                <c:pt idx="268">
                  <c:v>0.37222222222222223</c:v>
                </c:pt>
                <c:pt idx="269">
                  <c:v>0.37361111111111112</c:v>
                </c:pt>
                <c:pt idx="270">
                  <c:v>0.375</c:v>
                </c:pt>
                <c:pt idx="271">
                  <c:v>0.37638888888888888</c:v>
                </c:pt>
                <c:pt idx="272">
                  <c:v>0.37777777777777777</c:v>
                </c:pt>
                <c:pt idx="273">
                  <c:v>0.37916666666666665</c:v>
                </c:pt>
                <c:pt idx="274">
                  <c:v>0.38055555555555554</c:v>
                </c:pt>
                <c:pt idx="275">
                  <c:v>0.38194444444444442</c:v>
                </c:pt>
                <c:pt idx="276">
                  <c:v>0.38333333333333336</c:v>
                </c:pt>
                <c:pt idx="277">
                  <c:v>0.38472222222222224</c:v>
                </c:pt>
                <c:pt idx="278">
                  <c:v>0.38611111111111113</c:v>
                </c:pt>
                <c:pt idx="279">
                  <c:v>0.38750000000000001</c:v>
                </c:pt>
                <c:pt idx="280">
                  <c:v>0.3888888888888889</c:v>
                </c:pt>
                <c:pt idx="281">
                  <c:v>0.39027777777777778</c:v>
                </c:pt>
                <c:pt idx="282">
                  <c:v>0.39166666666666666</c:v>
                </c:pt>
                <c:pt idx="283">
                  <c:v>0.39305555555555555</c:v>
                </c:pt>
                <c:pt idx="284">
                  <c:v>0.39444444444444443</c:v>
                </c:pt>
                <c:pt idx="285">
                  <c:v>0.39583333333333331</c:v>
                </c:pt>
                <c:pt idx="286">
                  <c:v>0.3972222222222222</c:v>
                </c:pt>
                <c:pt idx="287">
                  <c:v>0.39861111111111114</c:v>
                </c:pt>
                <c:pt idx="288">
                  <c:v>0.4</c:v>
                </c:pt>
                <c:pt idx="289">
                  <c:v>0.40138888888888891</c:v>
                </c:pt>
                <c:pt idx="290">
                  <c:v>0.40277777777777779</c:v>
                </c:pt>
                <c:pt idx="291">
                  <c:v>0.40416666666666667</c:v>
                </c:pt>
                <c:pt idx="292">
                  <c:v>0.40555555555555556</c:v>
                </c:pt>
                <c:pt idx="293">
                  <c:v>0.40694444444444444</c:v>
                </c:pt>
                <c:pt idx="294">
                  <c:v>0.40833333333333333</c:v>
                </c:pt>
                <c:pt idx="295">
                  <c:v>0.40972222222222221</c:v>
                </c:pt>
                <c:pt idx="296">
                  <c:v>0.41111111111111109</c:v>
                </c:pt>
                <c:pt idx="297">
                  <c:v>0.41249999999999998</c:v>
                </c:pt>
                <c:pt idx="298">
                  <c:v>0.41388888888888886</c:v>
                </c:pt>
                <c:pt idx="299">
                  <c:v>0.4152777777777778</c:v>
                </c:pt>
                <c:pt idx="300">
                  <c:v>0.41666666666666669</c:v>
                </c:pt>
                <c:pt idx="301">
                  <c:v>0.41805555555555557</c:v>
                </c:pt>
                <c:pt idx="302">
                  <c:v>0.41944444444444445</c:v>
                </c:pt>
                <c:pt idx="303">
                  <c:v>0.42083333333333334</c:v>
                </c:pt>
                <c:pt idx="304">
                  <c:v>0.42222222222222222</c:v>
                </c:pt>
                <c:pt idx="305">
                  <c:v>0.4236111111111111</c:v>
                </c:pt>
                <c:pt idx="306">
                  <c:v>0.42499999999999999</c:v>
                </c:pt>
                <c:pt idx="307">
                  <c:v>0.42638888888888887</c:v>
                </c:pt>
                <c:pt idx="308">
                  <c:v>0.42777777777777776</c:v>
                </c:pt>
                <c:pt idx="309">
                  <c:v>0.42916666666666664</c:v>
                </c:pt>
                <c:pt idx="310">
                  <c:v>0.43055555555555558</c:v>
                </c:pt>
                <c:pt idx="311">
                  <c:v>0.43194444444444446</c:v>
                </c:pt>
                <c:pt idx="312">
                  <c:v>0.43333333333333335</c:v>
                </c:pt>
                <c:pt idx="313">
                  <c:v>0.43472222222222223</c:v>
                </c:pt>
                <c:pt idx="314">
                  <c:v>0.43611111111111112</c:v>
                </c:pt>
                <c:pt idx="315">
                  <c:v>0.4375</c:v>
                </c:pt>
                <c:pt idx="316">
                  <c:v>0.43888888888888888</c:v>
                </c:pt>
                <c:pt idx="317">
                  <c:v>0.44027777777777777</c:v>
                </c:pt>
                <c:pt idx="318">
                  <c:v>0.44166666666666665</c:v>
                </c:pt>
                <c:pt idx="319">
                  <c:v>0.44305555555555554</c:v>
                </c:pt>
                <c:pt idx="320">
                  <c:v>0.44444444444444442</c:v>
                </c:pt>
                <c:pt idx="321">
                  <c:v>0.44583333333333336</c:v>
                </c:pt>
                <c:pt idx="322">
                  <c:v>0.44722222222222224</c:v>
                </c:pt>
                <c:pt idx="323">
                  <c:v>0.44861111111111113</c:v>
                </c:pt>
                <c:pt idx="324">
                  <c:v>0.45</c:v>
                </c:pt>
                <c:pt idx="325">
                  <c:v>0.4513888888888889</c:v>
                </c:pt>
                <c:pt idx="326">
                  <c:v>0.45277777777777778</c:v>
                </c:pt>
                <c:pt idx="327">
                  <c:v>0.45416666666666666</c:v>
                </c:pt>
                <c:pt idx="328">
                  <c:v>0.45555555555555555</c:v>
                </c:pt>
                <c:pt idx="329">
                  <c:v>0.45694444444444443</c:v>
                </c:pt>
                <c:pt idx="330">
                  <c:v>0.45833333333333331</c:v>
                </c:pt>
                <c:pt idx="331">
                  <c:v>0.4597222222222222</c:v>
                </c:pt>
                <c:pt idx="332">
                  <c:v>0.46111111111111114</c:v>
                </c:pt>
                <c:pt idx="333">
                  <c:v>0.46250000000000002</c:v>
                </c:pt>
                <c:pt idx="334">
                  <c:v>0.46388888888888891</c:v>
                </c:pt>
                <c:pt idx="335">
                  <c:v>0.46527777777777779</c:v>
                </c:pt>
                <c:pt idx="336">
                  <c:v>0.46666666666666667</c:v>
                </c:pt>
                <c:pt idx="337">
                  <c:v>0.46805555555555556</c:v>
                </c:pt>
                <c:pt idx="338">
                  <c:v>0.46944444444444444</c:v>
                </c:pt>
                <c:pt idx="339">
                  <c:v>0.47083333333333333</c:v>
                </c:pt>
                <c:pt idx="340">
                  <c:v>0.47222222222222221</c:v>
                </c:pt>
                <c:pt idx="341">
                  <c:v>0.47361111111111109</c:v>
                </c:pt>
                <c:pt idx="342">
                  <c:v>0.47499999999999998</c:v>
                </c:pt>
                <c:pt idx="343">
                  <c:v>0.47638888888888886</c:v>
                </c:pt>
                <c:pt idx="344">
                  <c:v>0.4777777777777778</c:v>
                </c:pt>
                <c:pt idx="345">
                  <c:v>0.47916666666666669</c:v>
                </c:pt>
                <c:pt idx="346">
                  <c:v>0.48055555555555557</c:v>
                </c:pt>
                <c:pt idx="347">
                  <c:v>0.48194444444444445</c:v>
                </c:pt>
                <c:pt idx="348">
                  <c:v>0.48333333333333334</c:v>
                </c:pt>
                <c:pt idx="349">
                  <c:v>0.48472222222222222</c:v>
                </c:pt>
                <c:pt idx="350">
                  <c:v>0.4861111111111111</c:v>
                </c:pt>
                <c:pt idx="351">
                  <c:v>0.48749999999999999</c:v>
                </c:pt>
                <c:pt idx="352">
                  <c:v>0.48888888888888887</c:v>
                </c:pt>
                <c:pt idx="353">
                  <c:v>0.49027777777777776</c:v>
                </c:pt>
                <c:pt idx="354">
                  <c:v>0.49166666666666664</c:v>
                </c:pt>
                <c:pt idx="355">
                  <c:v>0.49305555555555558</c:v>
                </c:pt>
                <c:pt idx="356">
                  <c:v>0.49444444444444446</c:v>
                </c:pt>
                <c:pt idx="357">
                  <c:v>0.49583333333333335</c:v>
                </c:pt>
                <c:pt idx="358">
                  <c:v>0.49722222222222223</c:v>
                </c:pt>
                <c:pt idx="359">
                  <c:v>0.49861111111111112</c:v>
                </c:pt>
                <c:pt idx="360">
                  <c:v>0.5</c:v>
                </c:pt>
                <c:pt idx="361">
                  <c:v>0.50138888888888888</c:v>
                </c:pt>
                <c:pt idx="362">
                  <c:v>0.50277777777777777</c:v>
                </c:pt>
                <c:pt idx="363">
                  <c:v>0.50416666666666665</c:v>
                </c:pt>
                <c:pt idx="364">
                  <c:v>0.50555555555555554</c:v>
                </c:pt>
                <c:pt idx="365">
                  <c:v>0.50694444444444442</c:v>
                </c:pt>
                <c:pt idx="366">
                  <c:v>0.5083333333333333</c:v>
                </c:pt>
                <c:pt idx="367">
                  <c:v>0.50972222222222219</c:v>
                </c:pt>
                <c:pt idx="368">
                  <c:v>0.51111111111111107</c:v>
                </c:pt>
                <c:pt idx="369">
                  <c:v>0.51249999999999996</c:v>
                </c:pt>
                <c:pt idx="370">
                  <c:v>0.51388888888888884</c:v>
                </c:pt>
                <c:pt idx="371">
                  <c:v>0.51527777777777772</c:v>
                </c:pt>
                <c:pt idx="372">
                  <c:v>0.51666666666666672</c:v>
                </c:pt>
                <c:pt idx="373">
                  <c:v>0.5180555555555556</c:v>
                </c:pt>
                <c:pt idx="374">
                  <c:v>0.51944444444444449</c:v>
                </c:pt>
                <c:pt idx="375">
                  <c:v>0.52083333333333337</c:v>
                </c:pt>
                <c:pt idx="376">
                  <c:v>0.52222222222222225</c:v>
                </c:pt>
                <c:pt idx="377">
                  <c:v>0.52361111111111114</c:v>
                </c:pt>
                <c:pt idx="378">
                  <c:v>0.52500000000000002</c:v>
                </c:pt>
                <c:pt idx="379">
                  <c:v>0.52638888888888891</c:v>
                </c:pt>
                <c:pt idx="380">
                  <c:v>0.52777777777777779</c:v>
                </c:pt>
                <c:pt idx="381">
                  <c:v>0.52916666666666667</c:v>
                </c:pt>
                <c:pt idx="382">
                  <c:v>0.53055555555555556</c:v>
                </c:pt>
                <c:pt idx="383">
                  <c:v>0.53194444444444444</c:v>
                </c:pt>
                <c:pt idx="384">
                  <c:v>0.53333333333333333</c:v>
                </c:pt>
                <c:pt idx="385">
                  <c:v>0.53472222222222221</c:v>
                </c:pt>
                <c:pt idx="386">
                  <c:v>0.53611111111111109</c:v>
                </c:pt>
                <c:pt idx="387">
                  <c:v>0.53749999999999998</c:v>
                </c:pt>
                <c:pt idx="388">
                  <c:v>0.53888888888888886</c:v>
                </c:pt>
                <c:pt idx="389">
                  <c:v>0.54027777777777775</c:v>
                </c:pt>
                <c:pt idx="390">
                  <c:v>0.54166666666666663</c:v>
                </c:pt>
                <c:pt idx="391">
                  <c:v>0.54305555555555551</c:v>
                </c:pt>
                <c:pt idx="392">
                  <c:v>0.5444444444444444</c:v>
                </c:pt>
                <c:pt idx="393">
                  <c:v>0.54583333333333328</c:v>
                </c:pt>
                <c:pt idx="394">
                  <c:v>0.54722222222222228</c:v>
                </c:pt>
                <c:pt idx="395">
                  <c:v>0.54861111111111116</c:v>
                </c:pt>
                <c:pt idx="396">
                  <c:v>0.55000000000000004</c:v>
                </c:pt>
                <c:pt idx="397">
                  <c:v>0.55138888888888893</c:v>
                </c:pt>
                <c:pt idx="398">
                  <c:v>0.55277777777777781</c:v>
                </c:pt>
                <c:pt idx="399">
                  <c:v>0.5541666666666667</c:v>
                </c:pt>
                <c:pt idx="400">
                  <c:v>0.55555555555555558</c:v>
                </c:pt>
                <c:pt idx="401">
                  <c:v>0.55694444444444446</c:v>
                </c:pt>
                <c:pt idx="402">
                  <c:v>0.55833333333333335</c:v>
                </c:pt>
                <c:pt idx="403">
                  <c:v>0.55972222222222223</c:v>
                </c:pt>
                <c:pt idx="404">
                  <c:v>0.56111111111111112</c:v>
                </c:pt>
                <c:pt idx="405">
                  <c:v>0.5625</c:v>
                </c:pt>
                <c:pt idx="406">
                  <c:v>0.56388888888888888</c:v>
                </c:pt>
                <c:pt idx="407">
                  <c:v>0.56527777777777777</c:v>
                </c:pt>
                <c:pt idx="408">
                  <c:v>0.56666666666666665</c:v>
                </c:pt>
                <c:pt idx="409">
                  <c:v>0.56805555555555554</c:v>
                </c:pt>
                <c:pt idx="410">
                  <c:v>0.56944444444444442</c:v>
                </c:pt>
                <c:pt idx="411">
                  <c:v>0.5708333333333333</c:v>
                </c:pt>
                <c:pt idx="412">
                  <c:v>0.57222222222222219</c:v>
                </c:pt>
                <c:pt idx="413">
                  <c:v>0.57361111111111107</c:v>
                </c:pt>
                <c:pt idx="414">
                  <c:v>0.57499999999999996</c:v>
                </c:pt>
                <c:pt idx="415">
                  <c:v>0.57638888888888884</c:v>
                </c:pt>
                <c:pt idx="416">
                  <c:v>0.57777777777777772</c:v>
                </c:pt>
                <c:pt idx="417">
                  <c:v>0.57916666666666672</c:v>
                </c:pt>
                <c:pt idx="418">
                  <c:v>0.5805555555555556</c:v>
                </c:pt>
                <c:pt idx="419">
                  <c:v>0.58194444444444449</c:v>
                </c:pt>
                <c:pt idx="420">
                  <c:v>0.58333333333333337</c:v>
                </c:pt>
                <c:pt idx="421">
                  <c:v>0.58472222222222225</c:v>
                </c:pt>
                <c:pt idx="422">
                  <c:v>0.58611111111111114</c:v>
                </c:pt>
                <c:pt idx="423">
                  <c:v>0.58750000000000002</c:v>
                </c:pt>
                <c:pt idx="424">
                  <c:v>0.58888888888888891</c:v>
                </c:pt>
                <c:pt idx="425">
                  <c:v>0.59027777777777779</c:v>
                </c:pt>
                <c:pt idx="426">
                  <c:v>0.59166666666666667</c:v>
                </c:pt>
                <c:pt idx="427">
                  <c:v>0.59305555555555556</c:v>
                </c:pt>
                <c:pt idx="428">
                  <c:v>0.59444444444444444</c:v>
                </c:pt>
                <c:pt idx="429">
                  <c:v>0.59583333333333333</c:v>
                </c:pt>
                <c:pt idx="430">
                  <c:v>0.59722222222222221</c:v>
                </c:pt>
                <c:pt idx="431">
                  <c:v>0.59861111111111109</c:v>
                </c:pt>
                <c:pt idx="432">
                  <c:v>0.6</c:v>
                </c:pt>
                <c:pt idx="433">
                  <c:v>0.60138888888888886</c:v>
                </c:pt>
                <c:pt idx="434">
                  <c:v>0.60277777777777775</c:v>
                </c:pt>
                <c:pt idx="435">
                  <c:v>0.60416666666666663</c:v>
                </c:pt>
                <c:pt idx="436">
                  <c:v>0.60555555555555551</c:v>
                </c:pt>
                <c:pt idx="437">
                  <c:v>0.6069444444444444</c:v>
                </c:pt>
                <c:pt idx="438">
                  <c:v>0.60833333333333328</c:v>
                </c:pt>
                <c:pt idx="439">
                  <c:v>0.60972222222222228</c:v>
                </c:pt>
                <c:pt idx="440">
                  <c:v>0.61111111111111116</c:v>
                </c:pt>
                <c:pt idx="441">
                  <c:v>0.61250000000000004</c:v>
                </c:pt>
                <c:pt idx="442">
                  <c:v>0.61388888888888893</c:v>
                </c:pt>
                <c:pt idx="443">
                  <c:v>0.61527777777777781</c:v>
                </c:pt>
                <c:pt idx="444">
                  <c:v>0.6166666666666667</c:v>
                </c:pt>
                <c:pt idx="445">
                  <c:v>0.61805555555555558</c:v>
                </c:pt>
                <c:pt idx="446">
                  <c:v>0.61944444444444446</c:v>
                </c:pt>
                <c:pt idx="447">
                  <c:v>0.62083333333333335</c:v>
                </c:pt>
                <c:pt idx="448">
                  <c:v>0.62222222222222223</c:v>
                </c:pt>
                <c:pt idx="449">
                  <c:v>0.62361111111111112</c:v>
                </c:pt>
                <c:pt idx="450">
                  <c:v>0.625</c:v>
                </c:pt>
                <c:pt idx="451">
                  <c:v>0.62638888888888888</c:v>
                </c:pt>
                <c:pt idx="452">
                  <c:v>0.62777777777777777</c:v>
                </c:pt>
                <c:pt idx="453">
                  <c:v>0.62916666666666665</c:v>
                </c:pt>
                <c:pt idx="454">
                  <c:v>0.63055555555555554</c:v>
                </c:pt>
                <c:pt idx="455">
                  <c:v>0.63194444444444442</c:v>
                </c:pt>
                <c:pt idx="456">
                  <c:v>0.6333333333333333</c:v>
                </c:pt>
                <c:pt idx="457">
                  <c:v>0.63472222222222219</c:v>
                </c:pt>
                <c:pt idx="458">
                  <c:v>0.63611111111111107</c:v>
                </c:pt>
                <c:pt idx="459">
                  <c:v>0.63749999999999996</c:v>
                </c:pt>
                <c:pt idx="460">
                  <c:v>0.63888888888888884</c:v>
                </c:pt>
                <c:pt idx="461">
                  <c:v>0.64027777777777772</c:v>
                </c:pt>
                <c:pt idx="462">
                  <c:v>0.64166666666666672</c:v>
                </c:pt>
                <c:pt idx="463">
                  <c:v>0.6430555555555556</c:v>
                </c:pt>
                <c:pt idx="464">
                  <c:v>0.64444444444444449</c:v>
                </c:pt>
                <c:pt idx="465">
                  <c:v>0.64583333333333337</c:v>
                </c:pt>
                <c:pt idx="466">
                  <c:v>0.64722222222222225</c:v>
                </c:pt>
                <c:pt idx="467">
                  <c:v>0.64861111111111114</c:v>
                </c:pt>
                <c:pt idx="468">
                  <c:v>0.65</c:v>
                </c:pt>
                <c:pt idx="469">
                  <c:v>0.65138888888888891</c:v>
                </c:pt>
                <c:pt idx="470">
                  <c:v>0.65277777777777779</c:v>
                </c:pt>
                <c:pt idx="471">
                  <c:v>0.65416666666666667</c:v>
                </c:pt>
                <c:pt idx="472">
                  <c:v>0.65555555555555556</c:v>
                </c:pt>
                <c:pt idx="473">
                  <c:v>0.65694444444444444</c:v>
                </c:pt>
                <c:pt idx="474">
                  <c:v>0.65833333333333333</c:v>
                </c:pt>
                <c:pt idx="475">
                  <c:v>0.65972222222222221</c:v>
                </c:pt>
                <c:pt idx="476">
                  <c:v>0.66111111111111109</c:v>
                </c:pt>
                <c:pt idx="477">
                  <c:v>0.66249999999999998</c:v>
                </c:pt>
                <c:pt idx="478">
                  <c:v>0.66388888888888886</c:v>
                </c:pt>
                <c:pt idx="479">
                  <c:v>0.66527777777777775</c:v>
                </c:pt>
                <c:pt idx="480">
                  <c:v>0.66666666666666663</c:v>
                </c:pt>
                <c:pt idx="481">
                  <c:v>0.66805555555555551</c:v>
                </c:pt>
                <c:pt idx="482">
                  <c:v>0.6694444444444444</c:v>
                </c:pt>
                <c:pt idx="483">
                  <c:v>0.67083333333333328</c:v>
                </c:pt>
                <c:pt idx="484">
                  <c:v>0.67222222222222228</c:v>
                </c:pt>
                <c:pt idx="485">
                  <c:v>0.67361111111111116</c:v>
                </c:pt>
                <c:pt idx="486">
                  <c:v>0.67500000000000004</c:v>
                </c:pt>
                <c:pt idx="487">
                  <c:v>0.67638888888888893</c:v>
                </c:pt>
                <c:pt idx="488">
                  <c:v>0.67777777777777781</c:v>
                </c:pt>
                <c:pt idx="489">
                  <c:v>0.6791666666666667</c:v>
                </c:pt>
                <c:pt idx="490">
                  <c:v>0.68055555555555558</c:v>
                </c:pt>
                <c:pt idx="491">
                  <c:v>0.68194444444444446</c:v>
                </c:pt>
                <c:pt idx="492">
                  <c:v>0.68333333333333335</c:v>
                </c:pt>
                <c:pt idx="493">
                  <c:v>0.68472222222222223</c:v>
                </c:pt>
                <c:pt idx="494">
                  <c:v>0.68611111111111112</c:v>
                </c:pt>
                <c:pt idx="495">
                  <c:v>0.6875</c:v>
                </c:pt>
                <c:pt idx="496">
                  <c:v>0.68888888888888888</c:v>
                </c:pt>
                <c:pt idx="497">
                  <c:v>0.69027777777777777</c:v>
                </c:pt>
                <c:pt idx="498">
                  <c:v>0.69166666666666665</c:v>
                </c:pt>
                <c:pt idx="499">
                  <c:v>0.69305555555555554</c:v>
                </c:pt>
                <c:pt idx="500">
                  <c:v>0.69444444444444442</c:v>
                </c:pt>
                <c:pt idx="501">
                  <c:v>0.6958333333333333</c:v>
                </c:pt>
                <c:pt idx="502">
                  <c:v>0.69722222222222219</c:v>
                </c:pt>
                <c:pt idx="503">
                  <c:v>0.69861111111111107</c:v>
                </c:pt>
                <c:pt idx="504">
                  <c:v>0.7</c:v>
                </c:pt>
                <c:pt idx="505">
                  <c:v>0.70138888888888884</c:v>
                </c:pt>
                <c:pt idx="506">
                  <c:v>0.70277777777777772</c:v>
                </c:pt>
                <c:pt idx="507">
                  <c:v>0.70416666666666672</c:v>
                </c:pt>
                <c:pt idx="508">
                  <c:v>0.7055555555555556</c:v>
                </c:pt>
                <c:pt idx="509">
                  <c:v>0.70694444444444449</c:v>
                </c:pt>
                <c:pt idx="510">
                  <c:v>0.70833333333333337</c:v>
                </c:pt>
                <c:pt idx="511">
                  <c:v>0.70972222222222225</c:v>
                </c:pt>
                <c:pt idx="512">
                  <c:v>0.71111111111111114</c:v>
                </c:pt>
                <c:pt idx="513">
                  <c:v>0.71250000000000002</c:v>
                </c:pt>
                <c:pt idx="514">
                  <c:v>0.71388888888888891</c:v>
                </c:pt>
                <c:pt idx="515">
                  <c:v>0.71527777777777779</c:v>
                </c:pt>
                <c:pt idx="516">
                  <c:v>0.71666666666666667</c:v>
                </c:pt>
                <c:pt idx="517">
                  <c:v>0.71805555555555556</c:v>
                </c:pt>
                <c:pt idx="518">
                  <c:v>0.71944444444444444</c:v>
                </c:pt>
                <c:pt idx="519">
                  <c:v>0.72083333333333333</c:v>
                </c:pt>
                <c:pt idx="520">
                  <c:v>0.72222222222222221</c:v>
                </c:pt>
                <c:pt idx="521">
                  <c:v>0.72361111111111109</c:v>
                </c:pt>
                <c:pt idx="522">
                  <c:v>0.72499999999999998</c:v>
                </c:pt>
                <c:pt idx="523">
                  <c:v>0.72638888888888886</c:v>
                </c:pt>
                <c:pt idx="524">
                  <c:v>0.72777777777777775</c:v>
                </c:pt>
                <c:pt idx="525">
                  <c:v>0.72916666666666663</c:v>
                </c:pt>
                <c:pt idx="526">
                  <c:v>0.73055555555555551</c:v>
                </c:pt>
                <c:pt idx="527">
                  <c:v>0.7319444444444444</c:v>
                </c:pt>
                <c:pt idx="528">
                  <c:v>0.73333333333333328</c:v>
                </c:pt>
                <c:pt idx="529">
                  <c:v>0.73472222222222228</c:v>
                </c:pt>
                <c:pt idx="530">
                  <c:v>0.73611111111111116</c:v>
                </c:pt>
                <c:pt idx="531">
                  <c:v>0.73750000000000004</c:v>
                </c:pt>
                <c:pt idx="532">
                  <c:v>0.73888888888888893</c:v>
                </c:pt>
                <c:pt idx="533">
                  <c:v>0.74027777777777781</c:v>
                </c:pt>
                <c:pt idx="534">
                  <c:v>0.7416666666666667</c:v>
                </c:pt>
                <c:pt idx="535">
                  <c:v>0.74305555555555558</c:v>
                </c:pt>
                <c:pt idx="536">
                  <c:v>0.74444444444444446</c:v>
                </c:pt>
                <c:pt idx="537">
                  <c:v>0.74583333333333335</c:v>
                </c:pt>
                <c:pt idx="538">
                  <c:v>0.74722222222222223</c:v>
                </c:pt>
                <c:pt idx="539">
                  <c:v>0.74861111111111112</c:v>
                </c:pt>
                <c:pt idx="540">
                  <c:v>0.75</c:v>
                </c:pt>
                <c:pt idx="541">
                  <c:v>0.75138888888888888</c:v>
                </c:pt>
                <c:pt idx="542">
                  <c:v>0.75277777777777777</c:v>
                </c:pt>
                <c:pt idx="543">
                  <c:v>0.75416666666666665</c:v>
                </c:pt>
                <c:pt idx="544">
                  <c:v>0.75555555555555554</c:v>
                </c:pt>
                <c:pt idx="545">
                  <c:v>0.75694444444444442</c:v>
                </c:pt>
                <c:pt idx="546">
                  <c:v>0.7583333333333333</c:v>
                </c:pt>
                <c:pt idx="547">
                  <c:v>0.75972222222222219</c:v>
                </c:pt>
                <c:pt idx="548">
                  <c:v>0.76111111111111107</c:v>
                </c:pt>
                <c:pt idx="549">
                  <c:v>0.76249999999999996</c:v>
                </c:pt>
                <c:pt idx="550">
                  <c:v>0.76388888888888884</c:v>
                </c:pt>
                <c:pt idx="551">
                  <c:v>0.76527777777777772</c:v>
                </c:pt>
                <c:pt idx="552">
                  <c:v>0.76666666666666672</c:v>
                </c:pt>
                <c:pt idx="553">
                  <c:v>0.7680555555555556</c:v>
                </c:pt>
                <c:pt idx="554">
                  <c:v>0.76944444444444449</c:v>
                </c:pt>
                <c:pt idx="555">
                  <c:v>0.77083333333333337</c:v>
                </c:pt>
                <c:pt idx="556">
                  <c:v>0.77222222222222225</c:v>
                </c:pt>
                <c:pt idx="557">
                  <c:v>0.77361111111111114</c:v>
                </c:pt>
                <c:pt idx="558">
                  <c:v>0.77500000000000002</c:v>
                </c:pt>
                <c:pt idx="559">
                  <c:v>0.77638888888888891</c:v>
                </c:pt>
                <c:pt idx="560">
                  <c:v>0.77777777777777779</c:v>
                </c:pt>
                <c:pt idx="561">
                  <c:v>0.77916666666666667</c:v>
                </c:pt>
                <c:pt idx="562">
                  <c:v>0.78055555555555556</c:v>
                </c:pt>
                <c:pt idx="563">
                  <c:v>0.78194444444444444</c:v>
                </c:pt>
                <c:pt idx="564">
                  <c:v>0.78333333333333333</c:v>
                </c:pt>
                <c:pt idx="565">
                  <c:v>0.78472222222222221</c:v>
                </c:pt>
                <c:pt idx="566">
                  <c:v>0.78611111111111109</c:v>
                </c:pt>
                <c:pt idx="567">
                  <c:v>0.78749999999999998</c:v>
                </c:pt>
                <c:pt idx="568">
                  <c:v>0.78888888888888886</c:v>
                </c:pt>
                <c:pt idx="569">
                  <c:v>0.79027777777777775</c:v>
                </c:pt>
                <c:pt idx="570">
                  <c:v>0.79166666666666663</c:v>
                </c:pt>
                <c:pt idx="571">
                  <c:v>0.79305555555555551</c:v>
                </c:pt>
                <c:pt idx="572">
                  <c:v>0.7944444444444444</c:v>
                </c:pt>
                <c:pt idx="573">
                  <c:v>0.79583333333333328</c:v>
                </c:pt>
                <c:pt idx="574">
                  <c:v>0.79722222222222228</c:v>
                </c:pt>
                <c:pt idx="575">
                  <c:v>0.79861111111111116</c:v>
                </c:pt>
                <c:pt idx="576">
                  <c:v>0.8</c:v>
                </c:pt>
                <c:pt idx="577">
                  <c:v>0.80138888888888893</c:v>
                </c:pt>
                <c:pt idx="578">
                  <c:v>0.80277777777777781</c:v>
                </c:pt>
                <c:pt idx="579">
                  <c:v>0.8041666666666667</c:v>
                </c:pt>
                <c:pt idx="580">
                  <c:v>0.80555555555555558</c:v>
                </c:pt>
                <c:pt idx="581">
                  <c:v>0.80694444444444446</c:v>
                </c:pt>
                <c:pt idx="582">
                  <c:v>0.80833333333333335</c:v>
                </c:pt>
                <c:pt idx="583">
                  <c:v>0.80972222222222223</c:v>
                </c:pt>
                <c:pt idx="584">
                  <c:v>0.81111111111111112</c:v>
                </c:pt>
                <c:pt idx="585">
                  <c:v>0.8125</c:v>
                </c:pt>
                <c:pt idx="586">
                  <c:v>0.81388888888888888</c:v>
                </c:pt>
                <c:pt idx="587">
                  <c:v>0.81527777777777777</c:v>
                </c:pt>
                <c:pt idx="588">
                  <c:v>0.81666666666666665</c:v>
                </c:pt>
                <c:pt idx="589">
                  <c:v>0.81805555555555554</c:v>
                </c:pt>
                <c:pt idx="590">
                  <c:v>0.81944444444444442</c:v>
                </c:pt>
                <c:pt idx="591">
                  <c:v>0.8208333333333333</c:v>
                </c:pt>
                <c:pt idx="592">
                  <c:v>0.82222222222222219</c:v>
                </c:pt>
                <c:pt idx="593">
                  <c:v>0.82361111111111107</c:v>
                </c:pt>
                <c:pt idx="594">
                  <c:v>0.82499999999999996</c:v>
                </c:pt>
                <c:pt idx="595">
                  <c:v>0.82638888888888884</c:v>
                </c:pt>
                <c:pt idx="596">
                  <c:v>0.82777777777777772</c:v>
                </c:pt>
                <c:pt idx="597">
                  <c:v>0.82916666666666672</c:v>
                </c:pt>
                <c:pt idx="598">
                  <c:v>0.8305555555555556</c:v>
                </c:pt>
                <c:pt idx="599">
                  <c:v>0.83194444444444449</c:v>
                </c:pt>
                <c:pt idx="600">
                  <c:v>0.83333333333333337</c:v>
                </c:pt>
                <c:pt idx="601">
                  <c:v>0.83472222222222225</c:v>
                </c:pt>
                <c:pt idx="602">
                  <c:v>0.83611111111111114</c:v>
                </c:pt>
                <c:pt idx="603">
                  <c:v>0.83750000000000002</c:v>
                </c:pt>
                <c:pt idx="604">
                  <c:v>0.83888888888888891</c:v>
                </c:pt>
                <c:pt idx="605">
                  <c:v>0.84027777777777779</c:v>
                </c:pt>
                <c:pt idx="606">
                  <c:v>0.84166666666666667</c:v>
                </c:pt>
                <c:pt idx="607">
                  <c:v>0.84305555555555556</c:v>
                </c:pt>
                <c:pt idx="608">
                  <c:v>0.84444444444444444</c:v>
                </c:pt>
                <c:pt idx="609">
                  <c:v>0.84583333333333333</c:v>
                </c:pt>
                <c:pt idx="610">
                  <c:v>0.84722222222222221</c:v>
                </c:pt>
                <c:pt idx="611">
                  <c:v>0.84861111111111109</c:v>
                </c:pt>
                <c:pt idx="612">
                  <c:v>0.85</c:v>
                </c:pt>
                <c:pt idx="613">
                  <c:v>0.85138888888888886</c:v>
                </c:pt>
                <c:pt idx="614">
                  <c:v>0.85277777777777775</c:v>
                </c:pt>
                <c:pt idx="615">
                  <c:v>0.85416666666666663</c:v>
                </c:pt>
                <c:pt idx="616">
                  <c:v>0.85555555555555551</c:v>
                </c:pt>
                <c:pt idx="617">
                  <c:v>0.8569444444444444</c:v>
                </c:pt>
                <c:pt idx="618">
                  <c:v>0.85833333333333328</c:v>
                </c:pt>
                <c:pt idx="619">
                  <c:v>0.85972222222222228</c:v>
                </c:pt>
                <c:pt idx="620">
                  <c:v>0.86111111111111116</c:v>
                </c:pt>
                <c:pt idx="621">
                  <c:v>0.86250000000000004</c:v>
                </c:pt>
                <c:pt idx="622">
                  <c:v>0.86388888888888893</c:v>
                </c:pt>
                <c:pt idx="623">
                  <c:v>0.86527777777777781</c:v>
                </c:pt>
                <c:pt idx="624">
                  <c:v>0.8666666666666667</c:v>
                </c:pt>
                <c:pt idx="625">
                  <c:v>0.86805555555555558</c:v>
                </c:pt>
                <c:pt idx="626">
                  <c:v>0.86944444444444446</c:v>
                </c:pt>
                <c:pt idx="627">
                  <c:v>0.87083333333333335</c:v>
                </c:pt>
                <c:pt idx="628">
                  <c:v>0.87222222222222223</c:v>
                </c:pt>
                <c:pt idx="629">
                  <c:v>0.87361111111111112</c:v>
                </c:pt>
                <c:pt idx="630">
                  <c:v>0.875</c:v>
                </c:pt>
                <c:pt idx="631">
                  <c:v>0.87638888888888888</c:v>
                </c:pt>
                <c:pt idx="632">
                  <c:v>0.87777777777777777</c:v>
                </c:pt>
                <c:pt idx="633">
                  <c:v>0.87916666666666665</c:v>
                </c:pt>
                <c:pt idx="634">
                  <c:v>0.88055555555555554</c:v>
                </c:pt>
                <c:pt idx="635">
                  <c:v>0.88194444444444442</c:v>
                </c:pt>
                <c:pt idx="636">
                  <c:v>0.8833333333333333</c:v>
                </c:pt>
                <c:pt idx="637">
                  <c:v>0.88472222222222219</c:v>
                </c:pt>
                <c:pt idx="638">
                  <c:v>0.88611111111111107</c:v>
                </c:pt>
                <c:pt idx="639">
                  <c:v>0.88749999999999996</c:v>
                </c:pt>
                <c:pt idx="640">
                  <c:v>0.88888888888888884</c:v>
                </c:pt>
                <c:pt idx="641">
                  <c:v>0.89027777777777772</c:v>
                </c:pt>
                <c:pt idx="642">
                  <c:v>0.89166666666666672</c:v>
                </c:pt>
                <c:pt idx="643">
                  <c:v>0.8930555555555556</c:v>
                </c:pt>
                <c:pt idx="644">
                  <c:v>0.89444444444444449</c:v>
                </c:pt>
                <c:pt idx="645">
                  <c:v>0.89583333333333337</c:v>
                </c:pt>
                <c:pt idx="646">
                  <c:v>0.89722222222222225</c:v>
                </c:pt>
                <c:pt idx="647">
                  <c:v>0.89861111111111114</c:v>
                </c:pt>
                <c:pt idx="648">
                  <c:v>0.9</c:v>
                </c:pt>
                <c:pt idx="649">
                  <c:v>0.90138888888888891</c:v>
                </c:pt>
                <c:pt idx="650">
                  <c:v>0.90277777777777779</c:v>
                </c:pt>
                <c:pt idx="651">
                  <c:v>0.90416666666666667</c:v>
                </c:pt>
                <c:pt idx="652">
                  <c:v>0.90555555555555556</c:v>
                </c:pt>
                <c:pt idx="653">
                  <c:v>0.90694444444444444</c:v>
                </c:pt>
                <c:pt idx="654">
                  <c:v>0.90833333333333333</c:v>
                </c:pt>
                <c:pt idx="655">
                  <c:v>0.90972222222222221</c:v>
                </c:pt>
                <c:pt idx="656">
                  <c:v>0.91111111111111109</c:v>
                </c:pt>
                <c:pt idx="657">
                  <c:v>0.91249999999999998</c:v>
                </c:pt>
                <c:pt idx="658">
                  <c:v>0.91388888888888886</c:v>
                </c:pt>
                <c:pt idx="659">
                  <c:v>0.91527777777777775</c:v>
                </c:pt>
                <c:pt idx="660">
                  <c:v>0.91666666666666663</c:v>
                </c:pt>
                <c:pt idx="661">
                  <c:v>0.91805555555555551</c:v>
                </c:pt>
                <c:pt idx="662">
                  <c:v>0.9194444444444444</c:v>
                </c:pt>
                <c:pt idx="663">
                  <c:v>0.92083333333333328</c:v>
                </c:pt>
                <c:pt idx="664">
                  <c:v>0.92222222222222228</c:v>
                </c:pt>
                <c:pt idx="665">
                  <c:v>0.92361111111111116</c:v>
                </c:pt>
                <c:pt idx="666">
                  <c:v>0.92500000000000004</c:v>
                </c:pt>
                <c:pt idx="667">
                  <c:v>0.92638888888888893</c:v>
                </c:pt>
                <c:pt idx="668">
                  <c:v>0.92777777777777781</c:v>
                </c:pt>
                <c:pt idx="669">
                  <c:v>0.9291666666666667</c:v>
                </c:pt>
                <c:pt idx="670">
                  <c:v>0.93055555555555558</c:v>
                </c:pt>
                <c:pt idx="671">
                  <c:v>0.93194444444444446</c:v>
                </c:pt>
                <c:pt idx="672">
                  <c:v>0.93333333333333335</c:v>
                </c:pt>
                <c:pt idx="673">
                  <c:v>0.93472222222222223</c:v>
                </c:pt>
                <c:pt idx="674">
                  <c:v>0.93611111111111112</c:v>
                </c:pt>
                <c:pt idx="675">
                  <c:v>0.9375</c:v>
                </c:pt>
                <c:pt idx="676">
                  <c:v>0.93888888888888888</c:v>
                </c:pt>
                <c:pt idx="677">
                  <c:v>0.94027777777777777</c:v>
                </c:pt>
                <c:pt idx="678">
                  <c:v>0.94166666666666665</c:v>
                </c:pt>
                <c:pt idx="679">
                  <c:v>0.94305555555555554</c:v>
                </c:pt>
                <c:pt idx="680">
                  <c:v>0.94444444444444442</c:v>
                </c:pt>
                <c:pt idx="681">
                  <c:v>0.9458333333333333</c:v>
                </c:pt>
                <c:pt idx="682">
                  <c:v>0.94722222222222219</c:v>
                </c:pt>
                <c:pt idx="683">
                  <c:v>0.94861111111111107</c:v>
                </c:pt>
                <c:pt idx="684">
                  <c:v>0.95</c:v>
                </c:pt>
                <c:pt idx="685">
                  <c:v>0.95138888888888884</c:v>
                </c:pt>
                <c:pt idx="686">
                  <c:v>0.95277777777777772</c:v>
                </c:pt>
                <c:pt idx="687">
                  <c:v>0.95416666666666672</c:v>
                </c:pt>
                <c:pt idx="688">
                  <c:v>0.9555555555555556</c:v>
                </c:pt>
                <c:pt idx="689">
                  <c:v>0.95694444444444449</c:v>
                </c:pt>
                <c:pt idx="690">
                  <c:v>0.95833333333333337</c:v>
                </c:pt>
                <c:pt idx="691">
                  <c:v>0.95972222222222225</c:v>
                </c:pt>
                <c:pt idx="692">
                  <c:v>0.96111111111111114</c:v>
                </c:pt>
                <c:pt idx="693">
                  <c:v>0.96250000000000002</c:v>
                </c:pt>
                <c:pt idx="694">
                  <c:v>0.96388888888888891</c:v>
                </c:pt>
                <c:pt idx="695">
                  <c:v>0.96527777777777779</c:v>
                </c:pt>
                <c:pt idx="696">
                  <c:v>0.96666666666666667</c:v>
                </c:pt>
                <c:pt idx="697">
                  <c:v>0.96805555555555556</c:v>
                </c:pt>
                <c:pt idx="698">
                  <c:v>0.96944444444444444</c:v>
                </c:pt>
                <c:pt idx="699">
                  <c:v>0.97083333333333333</c:v>
                </c:pt>
                <c:pt idx="700">
                  <c:v>0.97222222222222221</c:v>
                </c:pt>
                <c:pt idx="701">
                  <c:v>0.97361111111111109</c:v>
                </c:pt>
                <c:pt idx="702">
                  <c:v>0.97499999999999998</c:v>
                </c:pt>
                <c:pt idx="703">
                  <c:v>0.97638888888888886</c:v>
                </c:pt>
                <c:pt idx="704">
                  <c:v>0.97777777777777775</c:v>
                </c:pt>
                <c:pt idx="705">
                  <c:v>0.97916666666666663</c:v>
                </c:pt>
                <c:pt idx="706">
                  <c:v>0.98055555555555551</c:v>
                </c:pt>
                <c:pt idx="707">
                  <c:v>0.9819444444444444</c:v>
                </c:pt>
                <c:pt idx="708">
                  <c:v>0.98333333333333328</c:v>
                </c:pt>
                <c:pt idx="709">
                  <c:v>0.98472222222222228</c:v>
                </c:pt>
                <c:pt idx="710">
                  <c:v>0.98611111111111116</c:v>
                </c:pt>
                <c:pt idx="711">
                  <c:v>0.98750000000000004</c:v>
                </c:pt>
                <c:pt idx="712">
                  <c:v>0.98888888888888893</c:v>
                </c:pt>
                <c:pt idx="713">
                  <c:v>0.99027777777777781</c:v>
                </c:pt>
                <c:pt idx="714">
                  <c:v>0.9916666666666667</c:v>
                </c:pt>
                <c:pt idx="715">
                  <c:v>0.99305555555555558</c:v>
                </c:pt>
                <c:pt idx="716">
                  <c:v>0.99444444444444446</c:v>
                </c:pt>
                <c:pt idx="717">
                  <c:v>0.99583333333333335</c:v>
                </c:pt>
                <c:pt idx="718">
                  <c:v>0.99722222222222223</c:v>
                </c:pt>
                <c:pt idx="719">
                  <c:v>0.99861111111111112</c:v>
                </c:pt>
                <c:pt idx="720">
                  <c:v>1</c:v>
                </c:pt>
                <c:pt idx="721">
                  <c:v>1.0013888888888889</c:v>
                </c:pt>
                <c:pt idx="722">
                  <c:v>1.0027777777777778</c:v>
                </c:pt>
                <c:pt idx="723">
                  <c:v>1.0041666666666667</c:v>
                </c:pt>
                <c:pt idx="724">
                  <c:v>1.0055555555555555</c:v>
                </c:pt>
                <c:pt idx="725">
                  <c:v>1.0069444444444444</c:v>
                </c:pt>
                <c:pt idx="726">
                  <c:v>1.0083333333333333</c:v>
                </c:pt>
                <c:pt idx="727">
                  <c:v>1.0097222222222222</c:v>
                </c:pt>
                <c:pt idx="728">
                  <c:v>1.0111111111111111</c:v>
                </c:pt>
                <c:pt idx="729">
                  <c:v>1.0125</c:v>
                </c:pt>
                <c:pt idx="730">
                  <c:v>1.0138888888888888</c:v>
                </c:pt>
                <c:pt idx="731">
                  <c:v>1.0152777777777777</c:v>
                </c:pt>
                <c:pt idx="732">
                  <c:v>1.0166666666666666</c:v>
                </c:pt>
                <c:pt idx="733">
                  <c:v>1.0180555555555555</c:v>
                </c:pt>
                <c:pt idx="734">
                  <c:v>1.0194444444444444</c:v>
                </c:pt>
                <c:pt idx="735">
                  <c:v>1.0208333333333333</c:v>
                </c:pt>
                <c:pt idx="736">
                  <c:v>1.0222222222222221</c:v>
                </c:pt>
                <c:pt idx="737">
                  <c:v>1.023611111111111</c:v>
                </c:pt>
                <c:pt idx="738">
                  <c:v>1.0249999999999999</c:v>
                </c:pt>
                <c:pt idx="739">
                  <c:v>1.0263888888888888</c:v>
                </c:pt>
                <c:pt idx="740">
                  <c:v>1.0277777777777777</c:v>
                </c:pt>
                <c:pt idx="741">
                  <c:v>1.0291666666666666</c:v>
                </c:pt>
                <c:pt idx="742">
                  <c:v>1.0305555555555554</c:v>
                </c:pt>
                <c:pt idx="743">
                  <c:v>1.0319444444444446</c:v>
                </c:pt>
                <c:pt idx="744">
                  <c:v>1.0333333333333334</c:v>
                </c:pt>
                <c:pt idx="745">
                  <c:v>1.0347222222222223</c:v>
                </c:pt>
                <c:pt idx="746">
                  <c:v>1.0361111111111112</c:v>
                </c:pt>
                <c:pt idx="747">
                  <c:v>1.0375000000000001</c:v>
                </c:pt>
                <c:pt idx="748">
                  <c:v>1.038888888888889</c:v>
                </c:pt>
                <c:pt idx="749">
                  <c:v>1.0402777777777779</c:v>
                </c:pt>
                <c:pt idx="750">
                  <c:v>1.0416666666666667</c:v>
                </c:pt>
                <c:pt idx="751">
                  <c:v>1.0430555555555556</c:v>
                </c:pt>
                <c:pt idx="752">
                  <c:v>1.0444444444444445</c:v>
                </c:pt>
                <c:pt idx="753">
                  <c:v>1.0458333333333334</c:v>
                </c:pt>
                <c:pt idx="754">
                  <c:v>1.0472222222222223</c:v>
                </c:pt>
                <c:pt idx="755">
                  <c:v>1.0486111111111112</c:v>
                </c:pt>
                <c:pt idx="756">
                  <c:v>1.05</c:v>
                </c:pt>
                <c:pt idx="757">
                  <c:v>1.0513888888888889</c:v>
                </c:pt>
                <c:pt idx="758">
                  <c:v>1.0527777777777778</c:v>
                </c:pt>
                <c:pt idx="759">
                  <c:v>1.0541666666666667</c:v>
                </c:pt>
                <c:pt idx="760">
                  <c:v>1.0555555555555556</c:v>
                </c:pt>
                <c:pt idx="761">
                  <c:v>1.0569444444444445</c:v>
                </c:pt>
                <c:pt idx="762">
                  <c:v>1.0583333333333333</c:v>
                </c:pt>
                <c:pt idx="763">
                  <c:v>1.0597222222222222</c:v>
                </c:pt>
                <c:pt idx="764">
                  <c:v>1.0611111111111111</c:v>
                </c:pt>
                <c:pt idx="765">
                  <c:v>1.0625</c:v>
                </c:pt>
                <c:pt idx="766">
                  <c:v>1.0638888888888889</c:v>
                </c:pt>
                <c:pt idx="767">
                  <c:v>1.0652777777777778</c:v>
                </c:pt>
                <c:pt idx="768">
                  <c:v>1.0666666666666667</c:v>
                </c:pt>
                <c:pt idx="769">
                  <c:v>1.0680555555555555</c:v>
                </c:pt>
                <c:pt idx="770">
                  <c:v>1.0694444444444444</c:v>
                </c:pt>
                <c:pt idx="771">
                  <c:v>1.0708333333333333</c:v>
                </c:pt>
                <c:pt idx="772">
                  <c:v>1.0722222222222222</c:v>
                </c:pt>
                <c:pt idx="773">
                  <c:v>1.0736111111111111</c:v>
                </c:pt>
                <c:pt idx="774">
                  <c:v>1.075</c:v>
                </c:pt>
                <c:pt idx="775">
                  <c:v>1.0763888888888888</c:v>
                </c:pt>
                <c:pt idx="776">
                  <c:v>1.0777777777777777</c:v>
                </c:pt>
                <c:pt idx="777">
                  <c:v>1.0791666666666666</c:v>
                </c:pt>
                <c:pt idx="778">
                  <c:v>1.0805555555555555</c:v>
                </c:pt>
                <c:pt idx="779">
                  <c:v>1.0819444444444444</c:v>
                </c:pt>
                <c:pt idx="780">
                  <c:v>1.0833333333333333</c:v>
                </c:pt>
                <c:pt idx="781">
                  <c:v>1.0847222222222221</c:v>
                </c:pt>
                <c:pt idx="782">
                  <c:v>1.086111111111111</c:v>
                </c:pt>
                <c:pt idx="783">
                  <c:v>1.0874999999999999</c:v>
                </c:pt>
                <c:pt idx="784">
                  <c:v>1.0888888888888888</c:v>
                </c:pt>
                <c:pt idx="785">
                  <c:v>1.0902777777777777</c:v>
                </c:pt>
                <c:pt idx="786">
                  <c:v>1.0916666666666666</c:v>
                </c:pt>
                <c:pt idx="787">
                  <c:v>1.0930555555555554</c:v>
                </c:pt>
                <c:pt idx="788">
                  <c:v>1.0944444444444446</c:v>
                </c:pt>
                <c:pt idx="789">
                  <c:v>1.0958333333333334</c:v>
                </c:pt>
                <c:pt idx="790">
                  <c:v>1.0972222222222223</c:v>
                </c:pt>
                <c:pt idx="791">
                  <c:v>1.0986111111111112</c:v>
                </c:pt>
                <c:pt idx="792">
                  <c:v>1.1000000000000001</c:v>
                </c:pt>
                <c:pt idx="793">
                  <c:v>1.101388888888889</c:v>
                </c:pt>
                <c:pt idx="794">
                  <c:v>1.1027777777777779</c:v>
                </c:pt>
                <c:pt idx="795">
                  <c:v>1.1041666666666667</c:v>
                </c:pt>
                <c:pt idx="796">
                  <c:v>1.1055555555555556</c:v>
                </c:pt>
                <c:pt idx="797">
                  <c:v>1.1069444444444445</c:v>
                </c:pt>
                <c:pt idx="798">
                  <c:v>1.1083333333333334</c:v>
                </c:pt>
                <c:pt idx="799">
                  <c:v>1.1097222222222223</c:v>
                </c:pt>
                <c:pt idx="800">
                  <c:v>1.1111111111111112</c:v>
                </c:pt>
                <c:pt idx="801">
                  <c:v>1.1125</c:v>
                </c:pt>
                <c:pt idx="802">
                  <c:v>1.1138888888888889</c:v>
                </c:pt>
                <c:pt idx="803">
                  <c:v>1.1152777777777778</c:v>
                </c:pt>
                <c:pt idx="804">
                  <c:v>1.1166666666666667</c:v>
                </c:pt>
                <c:pt idx="805">
                  <c:v>1.1180555555555556</c:v>
                </c:pt>
                <c:pt idx="806">
                  <c:v>1.1194444444444445</c:v>
                </c:pt>
                <c:pt idx="807">
                  <c:v>1.1208333333333333</c:v>
                </c:pt>
                <c:pt idx="808">
                  <c:v>1.1222222222222222</c:v>
                </c:pt>
                <c:pt idx="809">
                  <c:v>1.1236111111111111</c:v>
                </c:pt>
                <c:pt idx="810">
                  <c:v>1.125</c:v>
                </c:pt>
                <c:pt idx="811">
                  <c:v>1.1263888888888889</c:v>
                </c:pt>
                <c:pt idx="812">
                  <c:v>1.1277777777777778</c:v>
                </c:pt>
                <c:pt idx="813">
                  <c:v>1.1291666666666667</c:v>
                </c:pt>
                <c:pt idx="814">
                  <c:v>1.1305555555555555</c:v>
                </c:pt>
                <c:pt idx="815">
                  <c:v>1.1319444444444444</c:v>
                </c:pt>
                <c:pt idx="816">
                  <c:v>1.1333333333333333</c:v>
                </c:pt>
                <c:pt idx="817">
                  <c:v>1.1347222222222222</c:v>
                </c:pt>
                <c:pt idx="818">
                  <c:v>1.1361111111111111</c:v>
                </c:pt>
                <c:pt idx="819">
                  <c:v>1.1375</c:v>
                </c:pt>
                <c:pt idx="820">
                  <c:v>1.1388888888888888</c:v>
                </c:pt>
                <c:pt idx="821">
                  <c:v>1.1402777777777777</c:v>
                </c:pt>
                <c:pt idx="822">
                  <c:v>1.1416666666666666</c:v>
                </c:pt>
                <c:pt idx="823">
                  <c:v>1.1430555555555555</c:v>
                </c:pt>
                <c:pt idx="824">
                  <c:v>1.1444444444444444</c:v>
                </c:pt>
                <c:pt idx="825">
                  <c:v>1.1458333333333333</c:v>
                </c:pt>
                <c:pt idx="826">
                  <c:v>1.1472222222222221</c:v>
                </c:pt>
                <c:pt idx="827">
                  <c:v>1.148611111111111</c:v>
                </c:pt>
                <c:pt idx="828">
                  <c:v>1.1499999999999999</c:v>
                </c:pt>
                <c:pt idx="829">
                  <c:v>1.1513888888888888</c:v>
                </c:pt>
                <c:pt idx="830">
                  <c:v>1.1527777777777777</c:v>
                </c:pt>
                <c:pt idx="831">
                  <c:v>1.1541666666666666</c:v>
                </c:pt>
                <c:pt idx="832">
                  <c:v>1.1555555555555554</c:v>
                </c:pt>
                <c:pt idx="833">
                  <c:v>1.1569444444444446</c:v>
                </c:pt>
                <c:pt idx="834">
                  <c:v>1.1583333333333334</c:v>
                </c:pt>
                <c:pt idx="835">
                  <c:v>1.1597222222222223</c:v>
                </c:pt>
                <c:pt idx="836">
                  <c:v>1.1611111111111112</c:v>
                </c:pt>
                <c:pt idx="837">
                  <c:v>1.1625000000000001</c:v>
                </c:pt>
                <c:pt idx="838">
                  <c:v>1.163888888888889</c:v>
                </c:pt>
                <c:pt idx="839">
                  <c:v>1.1652777777777779</c:v>
                </c:pt>
                <c:pt idx="840">
                  <c:v>1.1666666666666667</c:v>
                </c:pt>
                <c:pt idx="841">
                  <c:v>1.1680555555555556</c:v>
                </c:pt>
                <c:pt idx="842">
                  <c:v>1.1694444444444445</c:v>
                </c:pt>
                <c:pt idx="843">
                  <c:v>1.1708333333333334</c:v>
                </c:pt>
                <c:pt idx="844">
                  <c:v>1.1722222222222223</c:v>
                </c:pt>
                <c:pt idx="845">
                  <c:v>1.1736111111111112</c:v>
                </c:pt>
                <c:pt idx="846">
                  <c:v>1.175</c:v>
                </c:pt>
                <c:pt idx="847">
                  <c:v>1.1763888888888889</c:v>
                </c:pt>
                <c:pt idx="848">
                  <c:v>1.1777777777777778</c:v>
                </c:pt>
                <c:pt idx="849">
                  <c:v>1.1791666666666667</c:v>
                </c:pt>
                <c:pt idx="850">
                  <c:v>1.1805555555555556</c:v>
                </c:pt>
                <c:pt idx="851">
                  <c:v>1.1819444444444445</c:v>
                </c:pt>
                <c:pt idx="852">
                  <c:v>1.1833333333333333</c:v>
                </c:pt>
                <c:pt idx="853">
                  <c:v>1.1847222222222222</c:v>
                </c:pt>
                <c:pt idx="854">
                  <c:v>1.1861111111111111</c:v>
                </c:pt>
                <c:pt idx="855">
                  <c:v>1.1875</c:v>
                </c:pt>
                <c:pt idx="856">
                  <c:v>1.1888888888888889</c:v>
                </c:pt>
                <c:pt idx="857">
                  <c:v>1.1902777777777778</c:v>
                </c:pt>
                <c:pt idx="858">
                  <c:v>1.1916666666666667</c:v>
                </c:pt>
                <c:pt idx="859">
                  <c:v>1.1930555555555555</c:v>
                </c:pt>
                <c:pt idx="860">
                  <c:v>1.1944444444444444</c:v>
                </c:pt>
                <c:pt idx="861">
                  <c:v>1.1958333333333333</c:v>
                </c:pt>
                <c:pt idx="862">
                  <c:v>1.1972222222222222</c:v>
                </c:pt>
                <c:pt idx="863">
                  <c:v>1.1986111111111111</c:v>
                </c:pt>
                <c:pt idx="864">
                  <c:v>1.2</c:v>
                </c:pt>
                <c:pt idx="865">
                  <c:v>1.2013888888888888</c:v>
                </c:pt>
                <c:pt idx="866">
                  <c:v>1.2027777777777777</c:v>
                </c:pt>
                <c:pt idx="867">
                  <c:v>1.2041666666666666</c:v>
                </c:pt>
                <c:pt idx="868">
                  <c:v>1.2055555555555555</c:v>
                </c:pt>
                <c:pt idx="869">
                  <c:v>1.2069444444444444</c:v>
                </c:pt>
                <c:pt idx="870">
                  <c:v>1.2083333333333333</c:v>
                </c:pt>
                <c:pt idx="871">
                  <c:v>1.2097222222222221</c:v>
                </c:pt>
                <c:pt idx="872">
                  <c:v>1.211111111111111</c:v>
                </c:pt>
                <c:pt idx="873">
                  <c:v>1.2124999999999999</c:v>
                </c:pt>
                <c:pt idx="874">
                  <c:v>1.2138888888888888</c:v>
                </c:pt>
                <c:pt idx="875">
                  <c:v>1.2152777777777777</c:v>
                </c:pt>
                <c:pt idx="876">
                  <c:v>1.2166666666666666</c:v>
                </c:pt>
                <c:pt idx="877">
                  <c:v>1.2180555555555554</c:v>
                </c:pt>
                <c:pt idx="878">
                  <c:v>1.2194444444444446</c:v>
                </c:pt>
                <c:pt idx="879">
                  <c:v>1.2208333333333334</c:v>
                </c:pt>
                <c:pt idx="880">
                  <c:v>1.2222222222222223</c:v>
                </c:pt>
                <c:pt idx="881">
                  <c:v>1.2236111111111112</c:v>
                </c:pt>
                <c:pt idx="882">
                  <c:v>1.2250000000000001</c:v>
                </c:pt>
                <c:pt idx="883">
                  <c:v>1.226388888888889</c:v>
                </c:pt>
                <c:pt idx="884">
                  <c:v>1.2277777777777779</c:v>
                </c:pt>
                <c:pt idx="885">
                  <c:v>1.2291666666666667</c:v>
                </c:pt>
                <c:pt idx="886">
                  <c:v>1.2305555555555556</c:v>
                </c:pt>
                <c:pt idx="887">
                  <c:v>1.2319444444444445</c:v>
                </c:pt>
                <c:pt idx="888">
                  <c:v>1.2333333333333334</c:v>
                </c:pt>
                <c:pt idx="889">
                  <c:v>1.2347222222222223</c:v>
                </c:pt>
                <c:pt idx="890">
                  <c:v>1.2361111111111112</c:v>
                </c:pt>
                <c:pt idx="891">
                  <c:v>1.2375</c:v>
                </c:pt>
                <c:pt idx="892">
                  <c:v>1.2388888888888889</c:v>
                </c:pt>
                <c:pt idx="893">
                  <c:v>1.2402777777777778</c:v>
                </c:pt>
                <c:pt idx="894">
                  <c:v>1.2416666666666667</c:v>
                </c:pt>
                <c:pt idx="895">
                  <c:v>1.2430555555555556</c:v>
                </c:pt>
                <c:pt idx="896">
                  <c:v>1.2444444444444445</c:v>
                </c:pt>
                <c:pt idx="897">
                  <c:v>1.2458333333333333</c:v>
                </c:pt>
                <c:pt idx="898">
                  <c:v>1.2472222222222222</c:v>
                </c:pt>
                <c:pt idx="899">
                  <c:v>1.2486111111111111</c:v>
                </c:pt>
                <c:pt idx="900">
                  <c:v>1.25</c:v>
                </c:pt>
                <c:pt idx="901">
                  <c:v>1.2513888888888889</c:v>
                </c:pt>
                <c:pt idx="902">
                  <c:v>1.2527777777777778</c:v>
                </c:pt>
                <c:pt idx="903">
                  <c:v>1.2541666666666667</c:v>
                </c:pt>
                <c:pt idx="904">
                  <c:v>1.2555555555555555</c:v>
                </c:pt>
                <c:pt idx="905">
                  <c:v>1.2569444444444444</c:v>
                </c:pt>
                <c:pt idx="906">
                  <c:v>1.2583333333333333</c:v>
                </c:pt>
                <c:pt idx="907">
                  <c:v>1.2597222222222222</c:v>
                </c:pt>
                <c:pt idx="908">
                  <c:v>1.2611111111111111</c:v>
                </c:pt>
                <c:pt idx="909">
                  <c:v>1.2625</c:v>
                </c:pt>
                <c:pt idx="910">
                  <c:v>1.2638888888888888</c:v>
                </c:pt>
                <c:pt idx="911">
                  <c:v>1.2652777777777777</c:v>
                </c:pt>
                <c:pt idx="912">
                  <c:v>1.2666666666666666</c:v>
                </c:pt>
                <c:pt idx="913">
                  <c:v>1.2680555555555555</c:v>
                </c:pt>
                <c:pt idx="914">
                  <c:v>1.2694444444444444</c:v>
                </c:pt>
                <c:pt idx="915">
                  <c:v>1.2708333333333333</c:v>
                </c:pt>
                <c:pt idx="916">
                  <c:v>1.2722222222222221</c:v>
                </c:pt>
                <c:pt idx="917">
                  <c:v>1.273611111111111</c:v>
                </c:pt>
                <c:pt idx="918">
                  <c:v>1.2749999999999999</c:v>
                </c:pt>
                <c:pt idx="919">
                  <c:v>1.2763888888888888</c:v>
                </c:pt>
                <c:pt idx="920">
                  <c:v>1.2777777777777777</c:v>
                </c:pt>
                <c:pt idx="921">
                  <c:v>1.2791666666666666</c:v>
                </c:pt>
                <c:pt idx="922">
                  <c:v>1.2805555555555554</c:v>
                </c:pt>
                <c:pt idx="923">
                  <c:v>1.2819444444444446</c:v>
                </c:pt>
                <c:pt idx="924">
                  <c:v>1.2833333333333334</c:v>
                </c:pt>
                <c:pt idx="925">
                  <c:v>1.2847222222222223</c:v>
                </c:pt>
                <c:pt idx="926">
                  <c:v>1.2861111111111112</c:v>
                </c:pt>
                <c:pt idx="927">
                  <c:v>1.2875000000000001</c:v>
                </c:pt>
                <c:pt idx="928">
                  <c:v>1.288888888888889</c:v>
                </c:pt>
                <c:pt idx="929">
                  <c:v>1.2902777777777779</c:v>
                </c:pt>
                <c:pt idx="930">
                  <c:v>1.2916666666666667</c:v>
                </c:pt>
                <c:pt idx="931">
                  <c:v>1.2930555555555556</c:v>
                </c:pt>
                <c:pt idx="932">
                  <c:v>1.2944444444444445</c:v>
                </c:pt>
                <c:pt idx="933">
                  <c:v>1.2958333333333334</c:v>
                </c:pt>
                <c:pt idx="934">
                  <c:v>1.2972222222222223</c:v>
                </c:pt>
                <c:pt idx="935">
                  <c:v>1.2986111111111112</c:v>
                </c:pt>
                <c:pt idx="936">
                  <c:v>1.3</c:v>
                </c:pt>
                <c:pt idx="937">
                  <c:v>1.3013888888888889</c:v>
                </c:pt>
                <c:pt idx="938">
                  <c:v>1.3027777777777778</c:v>
                </c:pt>
                <c:pt idx="939">
                  <c:v>1.3041666666666667</c:v>
                </c:pt>
                <c:pt idx="940">
                  <c:v>1.3055555555555556</c:v>
                </c:pt>
                <c:pt idx="941">
                  <c:v>1.3069444444444445</c:v>
                </c:pt>
                <c:pt idx="942">
                  <c:v>1.3083333333333333</c:v>
                </c:pt>
                <c:pt idx="943">
                  <c:v>1.3097222222222222</c:v>
                </c:pt>
                <c:pt idx="944">
                  <c:v>1.3111111111111111</c:v>
                </c:pt>
                <c:pt idx="945">
                  <c:v>1.3125</c:v>
                </c:pt>
                <c:pt idx="946">
                  <c:v>1.3138888888888889</c:v>
                </c:pt>
                <c:pt idx="947">
                  <c:v>1.3152777777777778</c:v>
                </c:pt>
                <c:pt idx="948">
                  <c:v>1.3166666666666667</c:v>
                </c:pt>
                <c:pt idx="949">
                  <c:v>1.3180555555555555</c:v>
                </c:pt>
                <c:pt idx="950">
                  <c:v>1.3194444444444444</c:v>
                </c:pt>
                <c:pt idx="951">
                  <c:v>1.3208333333333333</c:v>
                </c:pt>
                <c:pt idx="952">
                  <c:v>1.3222222222222222</c:v>
                </c:pt>
                <c:pt idx="953">
                  <c:v>1.3236111111111111</c:v>
                </c:pt>
                <c:pt idx="954">
                  <c:v>1.325</c:v>
                </c:pt>
                <c:pt idx="955">
                  <c:v>1.3263888888888888</c:v>
                </c:pt>
                <c:pt idx="956">
                  <c:v>1.3277777777777777</c:v>
                </c:pt>
                <c:pt idx="957">
                  <c:v>1.3291666666666666</c:v>
                </c:pt>
                <c:pt idx="958">
                  <c:v>1.3305555555555555</c:v>
                </c:pt>
                <c:pt idx="959">
                  <c:v>1.3319444444444444</c:v>
                </c:pt>
                <c:pt idx="960">
                  <c:v>1.3333333333333333</c:v>
                </c:pt>
                <c:pt idx="961">
                  <c:v>1.3347222222222221</c:v>
                </c:pt>
                <c:pt idx="962">
                  <c:v>1.336111111111111</c:v>
                </c:pt>
                <c:pt idx="963">
                  <c:v>1.3374999999999999</c:v>
                </c:pt>
                <c:pt idx="964">
                  <c:v>1.3388888888888888</c:v>
                </c:pt>
                <c:pt idx="965">
                  <c:v>1.3402777777777777</c:v>
                </c:pt>
                <c:pt idx="966">
                  <c:v>1.3416666666666666</c:v>
                </c:pt>
                <c:pt idx="967">
                  <c:v>1.3430555555555554</c:v>
                </c:pt>
                <c:pt idx="968">
                  <c:v>1.3444444444444446</c:v>
                </c:pt>
                <c:pt idx="969">
                  <c:v>1.3458333333333334</c:v>
                </c:pt>
                <c:pt idx="970">
                  <c:v>1.3472222222222223</c:v>
                </c:pt>
                <c:pt idx="971">
                  <c:v>1.3486111111111112</c:v>
                </c:pt>
                <c:pt idx="972">
                  <c:v>1.35</c:v>
                </c:pt>
                <c:pt idx="973">
                  <c:v>1.351388888888889</c:v>
                </c:pt>
                <c:pt idx="974">
                  <c:v>1.3527777777777779</c:v>
                </c:pt>
                <c:pt idx="975">
                  <c:v>1.3541666666666667</c:v>
                </c:pt>
                <c:pt idx="976">
                  <c:v>1.3555555555555556</c:v>
                </c:pt>
                <c:pt idx="977">
                  <c:v>1.3569444444444445</c:v>
                </c:pt>
                <c:pt idx="978">
                  <c:v>1.3583333333333334</c:v>
                </c:pt>
                <c:pt idx="979">
                  <c:v>1.3597222222222223</c:v>
                </c:pt>
                <c:pt idx="980">
                  <c:v>1.3611111111111112</c:v>
                </c:pt>
                <c:pt idx="981">
                  <c:v>1.3625</c:v>
                </c:pt>
                <c:pt idx="982">
                  <c:v>1.3638888888888889</c:v>
                </c:pt>
                <c:pt idx="983">
                  <c:v>1.3652777777777778</c:v>
                </c:pt>
                <c:pt idx="984">
                  <c:v>1.3666666666666667</c:v>
                </c:pt>
                <c:pt idx="985">
                  <c:v>1.3680555555555556</c:v>
                </c:pt>
                <c:pt idx="986">
                  <c:v>1.3694444444444445</c:v>
                </c:pt>
                <c:pt idx="987">
                  <c:v>1.3708333333333333</c:v>
                </c:pt>
                <c:pt idx="988">
                  <c:v>1.3722222222222222</c:v>
                </c:pt>
                <c:pt idx="989">
                  <c:v>1.3736111111111111</c:v>
                </c:pt>
                <c:pt idx="990">
                  <c:v>1.375</c:v>
                </c:pt>
                <c:pt idx="991">
                  <c:v>1.3763888888888889</c:v>
                </c:pt>
                <c:pt idx="992">
                  <c:v>1.3777777777777778</c:v>
                </c:pt>
                <c:pt idx="993">
                  <c:v>1.3791666666666667</c:v>
                </c:pt>
                <c:pt idx="994">
                  <c:v>1.3805555555555555</c:v>
                </c:pt>
                <c:pt idx="995">
                  <c:v>1.3819444444444444</c:v>
                </c:pt>
                <c:pt idx="996">
                  <c:v>1.3833333333333333</c:v>
                </c:pt>
                <c:pt idx="997">
                  <c:v>1.3847222222222222</c:v>
                </c:pt>
                <c:pt idx="998">
                  <c:v>1.3861111111111111</c:v>
                </c:pt>
                <c:pt idx="999">
                  <c:v>1.3875</c:v>
                </c:pt>
                <c:pt idx="1000">
                  <c:v>1.3888888888888888</c:v>
                </c:pt>
                <c:pt idx="1001">
                  <c:v>1.3902777777777777</c:v>
                </c:pt>
                <c:pt idx="1002">
                  <c:v>1.3916666666666666</c:v>
                </c:pt>
                <c:pt idx="1003">
                  <c:v>1.3930555555555555</c:v>
                </c:pt>
                <c:pt idx="1004">
                  <c:v>1.3944444444444444</c:v>
                </c:pt>
                <c:pt idx="1005">
                  <c:v>1.3958333333333333</c:v>
                </c:pt>
                <c:pt idx="1006">
                  <c:v>1.3972222222222221</c:v>
                </c:pt>
                <c:pt idx="1007">
                  <c:v>1.398611111111111</c:v>
                </c:pt>
                <c:pt idx="1008">
                  <c:v>1.4</c:v>
                </c:pt>
                <c:pt idx="1009">
                  <c:v>1.4013888888888888</c:v>
                </c:pt>
                <c:pt idx="1010">
                  <c:v>1.4027777777777777</c:v>
                </c:pt>
                <c:pt idx="1011">
                  <c:v>1.4041666666666666</c:v>
                </c:pt>
                <c:pt idx="1012">
                  <c:v>1.4055555555555554</c:v>
                </c:pt>
                <c:pt idx="1013">
                  <c:v>1.4069444444444446</c:v>
                </c:pt>
                <c:pt idx="1014">
                  <c:v>1.4083333333333334</c:v>
                </c:pt>
                <c:pt idx="1015">
                  <c:v>1.4097222222222223</c:v>
                </c:pt>
                <c:pt idx="1016">
                  <c:v>1.4111111111111112</c:v>
                </c:pt>
                <c:pt idx="1017">
                  <c:v>1.4125000000000001</c:v>
                </c:pt>
                <c:pt idx="1018">
                  <c:v>1.413888888888889</c:v>
                </c:pt>
                <c:pt idx="1019">
                  <c:v>1.4152777777777779</c:v>
                </c:pt>
                <c:pt idx="1020">
                  <c:v>1.4166666666666667</c:v>
                </c:pt>
                <c:pt idx="1021">
                  <c:v>1.4180555555555556</c:v>
                </c:pt>
                <c:pt idx="1022">
                  <c:v>1.4194444444444445</c:v>
                </c:pt>
                <c:pt idx="1023">
                  <c:v>1.4208333333333334</c:v>
                </c:pt>
                <c:pt idx="1024">
                  <c:v>1.4222222222222223</c:v>
                </c:pt>
                <c:pt idx="1025">
                  <c:v>1.4236111111111112</c:v>
                </c:pt>
                <c:pt idx="1026">
                  <c:v>1.425</c:v>
                </c:pt>
                <c:pt idx="1027">
                  <c:v>1.4263888888888889</c:v>
                </c:pt>
                <c:pt idx="1028">
                  <c:v>1.4277777777777778</c:v>
                </c:pt>
                <c:pt idx="1029">
                  <c:v>1.4291666666666667</c:v>
                </c:pt>
                <c:pt idx="1030">
                  <c:v>1.4305555555555556</c:v>
                </c:pt>
                <c:pt idx="1031">
                  <c:v>1.4319444444444445</c:v>
                </c:pt>
                <c:pt idx="1032">
                  <c:v>1.4333333333333333</c:v>
                </c:pt>
                <c:pt idx="1033">
                  <c:v>1.4347222222222222</c:v>
                </c:pt>
                <c:pt idx="1034">
                  <c:v>1.4361111111111111</c:v>
                </c:pt>
                <c:pt idx="1035">
                  <c:v>1.4375</c:v>
                </c:pt>
                <c:pt idx="1036">
                  <c:v>1.4388888888888889</c:v>
                </c:pt>
                <c:pt idx="1037">
                  <c:v>1.4402777777777778</c:v>
                </c:pt>
                <c:pt idx="1038">
                  <c:v>1.4416666666666667</c:v>
                </c:pt>
                <c:pt idx="1039">
                  <c:v>1.4430555555555555</c:v>
                </c:pt>
                <c:pt idx="1040">
                  <c:v>1.4444444444444444</c:v>
                </c:pt>
                <c:pt idx="1041">
                  <c:v>1.4458333333333333</c:v>
                </c:pt>
                <c:pt idx="1042">
                  <c:v>1.4472222222222222</c:v>
                </c:pt>
                <c:pt idx="1043">
                  <c:v>1.4486111111111111</c:v>
                </c:pt>
                <c:pt idx="1044">
                  <c:v>1.45</c:v>
                </c:pt>
                <c:pt idx="1045">
                  <c:v>1.4513888888888888</c:v>
                </c:pt>
                <c:pt idx="1046">
                  <c:v>1.4527777777777777</c:v>
                </c:pt>
                <c:pt idx="1047">
                  <c:v>1.4541666666666666</c:v>
                </c:pt>
                <c:pt idx="1048">
                  <c:v>1.4555555555555555</c:v>
                </c:pt>
                <c:pt idx="1049">
                  <c:v>1.4569444444444444</c:v>
                </c:pt>
                <c:pt idx="1050">
                  <c:v>1.4583333333333333</c:v>
                </c:pt>
                <c:pt idx="1051">
                  <c:v>1.4597222222222221</c:v>
                </c:pt>
                <c:pt idx="1052">
                  <c:v>1.461111111111111</c:v>
                </c:pt>
                <c:pt idx="1053">
                  <c:v>1.4624999999999999</c:v>
                </c:pt>
                <c:pt idx="1054">
                  <c:v>1.4638888888888888</c:v>
                </c:pt>
                <c:pt idx="1055">
                  <c:v>1.4652777777777777</c:v>
                </c:pt>
                <c:pt idx="1056">
                  <c:v>1.4666666666666666</c:v>
                </c:pt>
                <c:pt idx="1057">
                  <c:v>1.4680555555555554</c:v>
                </c:pt>
                <c:pt idx="1058">
                  <c:v>1.4694444444444446</c:v>
                </c:pt>
                <c:pt idx="1059">
                  <c:v>1.4708333333333334</c:v>
                </c:pt>
                <c:pt idx="1060">
                  <c:v>1.4722222222222223</c:v>
                </c:pt>
                <c:pt idx="1061">
                  <c:v>1.4736111111111112</c:v>
                </c:pt>
                <c:pt idx="1062">
                  <c:v>1.4750000000000001</c:v>
                </c:pt>
                <c:pt idx="1063">
                  <c:v>1.476388888888889</c:v>
                </c:pt>
                <c:pt idx="1064">
                  <c:v>1.4777777777777779</c:v>
                </c:pt>
                <c:pt idx="1065">
                  <c:v>1.4791666666666667</c:v>
                </c:pt>
                <c:pt idx="1066">
                  <c:v>1.4805555555555556</c:v>
                </c:pt>
                <c:pt idx="1067">
                  <c:v>1.4819444444444445</c:v>
                </c:pt>
                <c:pt idx="1068">
                  <c:v>1.4833333333333334</c:v>
                </c:pt>
                <c:pt idx="1069">
                  <c:v>1.4847222222222223</c:v>
                </c:pt>
                <c:pt idx="1070">
                  <c:v>1.4861111111111112</c:v>
                </c:pt>
                <c:pt idx="1071">
                  <c:v>1.4875</c:v>
                </c:pt>
                <c:pt idx="1072">
                  <c:v>1.4888888888888889</c:v>
                </c:pt>
                <c:pt idx="1073">
                  <c:v>1.4902777777777778</c:v>
                </c:pt>
                <c:pt idx="1074">
                  <c:v>1.4916666666666667</c:v>
                </c:pt>
                <c:pt idx="1075">
                  <c:v>1.4930555555555556</c:v>
                </c:pt>
                <c:pt idx="1076">
                  <c:v>1.4944444444444445</c:v>
                </c:pt>
                <c:pt idx="1077">
                  <c:v>1.4958333333333333</c:v>
                </c:pt>
                <c:pt idx="1078">
                  <c:v>1.4972222222222222</c:v>
                </c:pt>
                <c:pt idx="1079">
                  <c:v>1.4986111111111111</c:v>
                </c:pt>
                <c:pt idx="1080">
                  <c:v>1.5</c:v>
                </c:pt>
                <c:pt idx="1081">
                  <c:v>1.5013888888888889</c:v>
                </c:pt>
                <c:pt idx="1082">
                  <c:v>1.5027777777777778</c:v>
                </c:pt>
                <c:pt idx="1083">
                  <c:v>1.5041666666666667</c:v>
                </c:pt>
                <c:pt idx="1084">
                  <c:v>1.5055555555555555</c:v>
                </c:pt>
                <c:pt idx="1085">
                  <c:v>1.5069444444444444</c:v>
                </c:pt>
                <c:pt idx="1086">
                  <c:v>1.5083333333333333</c:v>
                </c:pt>
                <c:pt idx="1087">
                  <c:v>1.5097222222222222</c:v>
                </c:pt>
                <c:pt idx="1088">
                  <c:v>1.5111111111111111</c:v>
                </c:pt>
                <c:pt idx="1089">
                  <c:v>1.5125</c:v>
                </c:pt>
                <c:pt idx="1090">
                  <c:v>1.5138888888888888</c:v>
                </c:pt>
                <c:pt idx="1091">
                  <c:v>1.5152777777777777</c:v>
                </c:pt>
                <c:pt idx="1092">
                  <c:v>1.5166666666666666</c:v>
                </c:pt>
                <c:pt idx="1093">
                  <c:v>1.5180555555555555</c:v>
                </c:pt>
                <c:pt idx="1094">
                  <c:v>1.5194444444444444</c:v>
                </c:pt>
                <c:pt idx="1095">
                  <c:v>1.5208333333333333</c:v>
                </c:pt>
                <c:pt idx="1096">
                  <c:v>1.5222222222222221</c:v>
                </c:pt>
                <c:pt idx="1097">
                  <c:v>1.523611111111111</c:v>
                </c:pt>
                <c:pt idx="1098">
                  <c:v>1.5249999999999999</c:v>
                </c:pt>
                <c:pt idx="1099">
                  <c:v>1.5263888888888888</c:v>
                </c:pt>
                <c:pt idx="1100">
                  <c:v>1.5277777777777777</c:v>
                </c:pt>
                <c:pt idx="1101">
                  <c:v>1.5291666666666666</c:v>
                </c:pt>
                <c:pt idx="1102">
                  <c:v>1.5305555555555554</c:v>
                </c:pt>
                <c:pt idx="1103">
                  <c:v>1.5319444444444446</c:v>
                </c:pt>
                <c:pt idx="1104">
                  <c:v>1.5333333333333334</c:v>
                </c:pt>
                <c:pt idx="1105">
                  <c:v>1.5347222222222223</c:v>
                </c:pt>
                <c:pt idx="1106">
                  <c:v>1.5361111111111112</c:v>
                </c:pt>
                <c:pt idx="1107">
                  <c:v>1.5375000000000001</c:v>
                </c:pt>
                <c:pt idx="1108">
                  <c:v>1.538888888888889</c:v>
                </c:pt>
                <c:pt idx="1109">
                  <c:v>1.5402777777777779</c:v>
                </c:pt>
                <c:pt idx="1110">
                  <c:v>1.5416666666666667</c:v>
                </c:pt>
                <c:pt idx="1111">
                  <c:v>1.5430555555555556</c:v>
                </c:pt>
                <c:pt idx="1112">
                  <c:v>1.5444444444444445</c:v>
                </c:pt>
                <c:pt idx="1113">
                  <c:v>1.5458333333333334</c:v>
                </c:pt>
                <c:pt idx="1114">
                  <c:v>1.5472222222222223</c:v>
                </c:pt>
                <c:pt idx="1115">
                  <c:v>1.5486111111111112</c:v>
                </c:pt>
                <c:pt idx="1116">
                  <c:v>1.55</c:v>
                </c:pt>
                <c:pt idx="1117">
                  <c:v>1.5513888888888889</c:v>
                </c:pt>
                <c:pt idx="1118">
                  <c:v>1.5527777777777778</c:v>
                </c:pt>
                <c:pt idx="1119">
                  <c:v>1.5541666666666667</c:v>
                </c:pt>
                <c:pt idx="1120">
                  <c:v>1.5555555555555556</c:v>
                </c:pt>
                <c:pt idx="1121">
                  <c:v>1.5569444444444445</c:v>
                </c:pt>
                <c:pt idx="1122">
                  <c:v>1.5583333333333333</c:v>
                </c:pt>
                <c:pt idx="1123">
                  <c:v>1.5597222222222222</c:v>
                </c:pt>
                <c:pt idx="1124">
                  <c:v>1.5611111111111111</c:v>
                </c:pt>
                <c:pt idx="1125">
                  <c:v>1.5625</c:v>
                </c:pt>
                <c:pt idx="1126">
                  <c:v>1.5638888888888889</c:v>
                </c:pt>
                <c:pt idx="1127">
                  <c:v>1.5652777777777778</c:v>
                </c:pt>
                <c:pt idx="1128">
                  <c:v>1.5666666666666667</c:v>
                </c:pt>
                <c:pt idx="1129">
                  <c:v>1.5680555555555555</c:v>
                </c:pt>
                <c:pt idx="1130">
                  <c:v>1.5694444444444444</c:v>
                </c:pt>
                <c:pt idx="1131">
                  <c:v>1.5708333333333333</c:v>
                </c:pt>
                <c:pt idx="1132">
                  <c:v>1.5722222222222222</c:v>
                </c:pt>
                <c:pt idx="1133">
                  <c:v>1.5736111111111111</c:v>
                </c:pt>
                <c:pt idx="1134">
                  <c:v>1.575</c:v>
                </c:pt>
                <c:pt idx="1135">
                  <c:v>1.5763888888888888</c:v>
                </c:pt>
                <c:pt idx="1136">
                  <c:v>1.5777777777777777</c:v>
                </c:pt>
                <c:pt idx="1137">
                  <c:v>1.5791666666666666</c:v>
                </c:pt>
                <c:pt idx="1138">
                  <c:v>1.5805555555555555</c:v>
                </c:pt>
                <c:pt idx="1139">
                  <c:v>1.5819444444444444</c:v>
                </c:pt>
                <c:pt idx="1140">
                  <c:v>1.5833333333333333</c:v>
                </c:pt>
                <c:pt idx="1141">
                  <c:v>1.5847222222222221</c:v>
                </c:pt>
                <c:pt idx="1142">
                  <c:v>1.586111111111111</c:v>
                </c:pt>
                <c:pt idx="1143">
                  <c:v>1.5874999999999999</c:v>
                </c:pt>
                <c:pt idx="1144">
                  <c:v>1.5888888888888888</c:v>
                </c:pt>
                <c:pt idx="1145">
                  <c:v>1.5902777777777777</c:v>
                </c:pt>
                <c:pt idx="1146">
                  <c:v>1.5916666666666666</c:v>
                </c:pt>
                <c:pt idx="1147">
                  <c:v>1.5930555555555554</c:v>
                </c:pt>
                <c:pt idx="1148">
                  <c:v>1.5944444444444446</c:v>
                </c:pt>
                <c:pt idx="1149">
                  <c:v>1.5958333333333334</c:v>
                </c:pt>
                <c:pt idx="1150">
                  <c:v>1.5972222222222223</c:v>
                </c:pt>
                <c:pt idx="1151">
                  <c:v>1.5986111111111112</c:v>
                </c:pt>
                <c:pt idx="1152">
                  <c:v>1.6</c:v>
                </c:pt>
                <c:pt idx="1153">
                  <c:v>1.601388888888889</c:v>
                </c:pt>
                <c:pt idx="1154">
                  <c:v>1.6027777777777779</c:v>
                </c:pt>
                <c:pt idx="1155">
                  <c:v>1.6041666666666667</c:v>
                </c:pt>
                <c:pt idx="1156">
                  <c:v>1.6055555555555556</c:v>
                </c:pt>
                <c:pt idx="1157">
                  <c:v>1.6069444444444445</c:v>
                </c:pt>
                <c:pt idx="1158">
                  <c:v>1.6083333333333334</c:v>
                </c:pt>
                <c:pt idx="1159">
                  <c:v>1.6097222222222223</c:v>
                </c:pt>
                <c:pt idx="1160">
                  <c:v>1.6111111111111112</c:v>
                </c:pt>
                <c:pt idx="1161">
                  <c:v>1.6125</c:v>
                </c:pt>
                <c:pt idx="1162">
                  <c:v>1.6138888888888889</c:v>
                </c:pt>
                <c:pt idx="1163">
                  <c:v>1.6152777777777778</c:v>
                </c:pt>
                <c:pt idx="1164">
                  <c:v>1.6166666666666667</c:v>
                </c:pt>
                <c:pt idx="1165">
                  <c:v>1.6180555555555556</c:v>
                </c:pt>
                <c:pt idx="1166">
                  <c:v>1.6194444444444445</c:v>
                </c:pt>
                <c:pt idx="1167">
                  <c:v>1.6208333333333333</c:v>
                </c:pt>
                <c:pt idx="1168">
                  <c:v>1.6222222222222222</c:v>
                </c:pt>
                <c:pt idx="1169">
                  <c:v>1.6236111111111111</c:v>
                </c:pt>
                <c:pt idx="1170">
                  <c:v>1.625</c:v>
                </c:pt>
                <c:pt idx="1171">
                  <c:v>1.6263888888888889</c:v>
                </c:pt>
                <c:pt idx="1172">
                  <c:v>1.6277777777777778</c:v>
                </c:pt>
                <c:pt idx="1173">
                  <c:v>1.6291666666666667</c:v>
                </c:pt>
                <c:pt idx="1174">
                  <c:v>1.6305555555555555</c:v>
                </c:pt>
                <c:pt idx="1175">
                  <c:v>1.6319444444444444</c:v>
                </c:pt>
                <c:pt idx="1176">
                  <c:v>1.6333333333333333</c:v>
                </c:pt>
                <c:pt idx="1177">
                  <c:v>1.6347222222222222</c:v>
                </c:pt>
                <c:pt idx="1178">
                  <c:v>1.6361111111111111</c:v>
                </c:pt>
                <c:pt idx="1179">
                  <c:v>1.6375</c:v>
                </c:pt>
                <c:pt idx="1180">
                  <c:v>1.6388888888888888</c:v>
                </c:pt>
                <c:pt idx="1181">
                  <c:v>1.6402777777777777</c:v>
                </c:pt>
                <c:pt idx="1182">
                  <c:v>1.6416666666666666</c:v>
                </c:pt>
                <c:pt idx="1183">
                  <c:v>1.6430555555555555</c:v>
                </c:pt>
                <c:pt idx="1184">
                  <c:v>1.6444444444444444</c:v>
                </c:pt>
                <c:pt idx="1185">
                  <c:v>1.6458333333333333</c:v>
                </c:pt>
                <c:pt idx="1186">
                  <c:v>1.6472222222222221</c:v>
                </c:pt>
                <c:pt idx="1187">
                  <c:v>1.648611111111111</c:v>
                </c:pt>
                <c:pt idx="1188">
                  <c:v>1.65</c:v>
                </c:pt>
                <c:pt idx="1189">
                  <c:v>1.6513888888888888</c:v>
                </c:pt>
                <c:pt idx="1190">
                  <c:v>1.6527777777777777</c:v>
                </c:pt>
                <c:pt idx="1191">
                  <c:v>1.6541666666666666</c:v>
                </c:pt>
                <c:pt idx="1192">
                  <c:v>1.6555555555555554</c:v>
                </c:pt>
                <c:pt idx="1193">
                  <c:v>1.6569444444444446</c:v>
                </c:pt>
                <c:pt idx="1194">
                  <c:v>1.6583333333333334</c:v>
                </c:pt>
                <c:pt idx="1195">
                  <c:v>1.6597222222222223</c:v>
                </c:pt>
                <c:pt idx="1196">
                  <c:v>1.6611111111111112</c:v>
                </c:pt>
                <c:pt idx="1197">
                  <c:v>1.6625000000000001</c:v>
                </c:pt>
                <c:pt idx="1198">
                  <c:v>1.663888888888889</c:v>
                </c:pt>
                <c:pt idx="1199">
                  <c:v>1.6652777777777779</c:v>
                </c:pt>
                <c:pt idx="1200">
                  <c:v>1.6666666666666667</c:v>
                </c:pt>
                <c:pt idx="1201">
                  <c:v>1.6680555555555556</c:v>
                </c:pt>
                <c:pt idx="1202">
                  <c:v>1.6694444444444445</c:v>
                </c:pt>
                <c:pt idx="1203">
                  <c:v>1.6708333333333334</c:v>
                </c:pt>
                <c:pt idx="1204">
                  <c:v>1.6722222222222223</c:v>
                </c:pt>
                <c:pt idx="1205">
                  <c:v>1.6736111111111112</c:v>
                </c:pt>
                <c:pt idx="1206">
                  <c:v>1.675</c:v>
                </c:pt>
                <c:pt idx="1207">
                  <c:v>1.6763888888888889</c:v>
                </c:pt>
                <c:pt idx="1208">
                  <c:v>1.6777777777777778</c:v>
                </c:pt>
                <c:pt idx="1209">
                  <c:v>1.6791666666666667</c:v>
                </c:pt>
                <c:pt idx="1210">
                  <c:v>1.6805555555555556</c:v>
                </c:pt>
                <c:pt idx="1211">
                  <c:v>1.6819444444444445</c:v>
                </c:pt>
                <c:pt idx="1212">
                  <c:v>1.6833333333333333</c:v>
                </c:pt>
                <c:pt idx="1213">
                  <c:v>1.6847222222222222</c:v>
                </c:pt>
                <c:pt idx="1214">
                  <c:v>1.6861111111111111</c:v>
                </c:pt>
                <c:pt idx="1215">
                  <c:v>1.6875</c:v>
                </c:pt>
                <c:pt idx="1216">
                  <c:v>1.6888888888888889</c:v>
                </c:pt>
                <c:pt idx="1217">
                  <c:v>1.6902777777777778</c:v>
                </c:pt>
                <c:pt idx="1218">
                  <c:v>1.6916666666666667</c:v>
                </c:pt>
                <c:pt idx="1219">
                  <c:v>1.6930555555555555</c:v>
                </c:pt>
                <c:pt idx="1220">
                  <c:v>1.6944444444444444</c:v>
                </c:pt>
                <c:pt idx="1221">
                  <c:v>1.6958333333333333</c:v>
                </c:pt>
                <c:pt idx="1222">
                  <c:v>1.6972222222222222</c:v>
                </c:pt>
                <c:pt idx="1223">
                  <c:v>1.6986111111111111</c:v>
                </c:pt>
                <c:pt idx="1224">
                  <c:v>1.7</c:v>
                </c:pt>
                <c:pt idx="1225">
                  <c:v>1.7013888888888888</c:v>
                </c:pt>
                <c:pt idx="1226">
                  <c:v>1.7027777777777777</c:v>
                </c:pt>
                <c:pt idx="1227">
                  <c:v>1.7041666666666666</c:v>
                </c:pt>
                <c:pt idx="1228">
                  <c:v>1.7055555555555555</c:v>
                </c:pt>
                <c:pt idx="1229">
                  <c:v>1.7069444444444444</c:v>
                </c:pt>
                <c:pt idx="1230">
                  <c:v>1.7083333333333333</c:v>
                </c:pt>
                <c:pt idx="1231">
                  <c:v>1.7097222222222221</c:v>
                </c:pt>
                <c:pt idx="1232">
                  <c:v>1.711111111111111</c:v>
                </c:pt>
                <c:pt idx="1233">
                  <c:v>1.7124999999999999</c:v>
                </c:pt>
                <c:pt idx="1234">
                  <c:v>1.7138888888888888</c:v>
                </c:pt>
                <c:pt idx="1235">
                  <c:v>1.7152777777777777</c:v>
                </c:pt>
                <c:pt idx="1236">
                  <c:v>1.7166666666666666</c:v>
                </c:pt>
                <c:pt idx="1237">
                  <c:v>1.7180555555555554</c:v>
                </c:pt>
                <c:pt idx="1238">
                  <c:v>1.7194444444444446</c:v>
                </c:pt>
                <c:pt idx="1239">
                  <c:v>1.7208333333333334</c:v>
                </c:pt>
                <c:pt idx="1240">
                  <c:v>1.7222222222222223</c:v>
                </c:pt>
                <c:pt idx="1241">
                  <c:v>1.7236111111111112</c:v>
                </c:pt>
                <c:pt idx="1242">
                  <c:v>1.7250000000000001</c:v>
                </c:pt>
                <c:pt idx="1243">
                  <c:v>1.726388888888889</c:v>
                </c:pt>
                <c:pt idx="1244">
                  <c:v>1.7277777777777779</c:v>
                </c:pt>
                <c:pt idx="1245">
                  <c:v>1.7291666666666667</c:v>
                </c:pt>
                <c:pt idx="1246">
                  <c:v>1.7305555555555556</c:v>
                </c:pt>
                <c:pt idx="1247">
                  <c:v>1.7319444444444445</c:v>
                </c:pt>
                <c:pt idx="1248">
                  <c:v>1.7333333333333334</c:v>
                </c:pt>
                <c:pt idx="1249">
                  <c:v>1.7347222222222223</c:v>
                </c:pt>
                <c:pt idx="1250">
                  <c:v>1.7361111111111112</c:v>
                </c:pt>
                <c:pt idx="1251">
                  <c:v>1.7375</c:v>
                </c:pt>
                <c:pt idx="1252">
                  <c:v>1.7388888888888889</c:v>
                </c:pt>
                <c:pt idx="1253">
                  <c:v>1.7402777777777778</c:v>
                </c:pt>
                <c:pt idx="1254">
                  <c:v>1.7416666666666667</c:v>
                </c:pt>
                <c:pt idx="1255">
                  <c:v>1.7430555555555556</c:v>
                </c:pt>
                <c:pt idx="1256">
                  <c:v>1.7444444444444445</c:v>
                </c:pt>
                <c:pt idx="1257">
                  <c:v>1.7458333333333333</c:v>
                </c:pt>
                <c:pt idx="1258">
                  <c:v>1.7472222222222222</c:v>
                </c:pt>
                <c:pt idx="1259">
                  <c:v>1.7486111111111111</c:v>
                </c:pt>
                <c:pt idx="1260">
                  <c:v>1.75</c:v>
                </c:pt>
                <c:pt idx="1261">
                  <c:v>1.7513888888888889</c:v>
                </c:pt>
                <c:pt idx="1262">
                  <c:v>1.7527777777777778</c:v>
                </c:pt>
                <c:pt idx="1263">
                  <c:v>1.7541666666666667</c:v>
                </c:pt>
                <c:pt idx="1264">
                  <c:v>1.7555555555555555</c:v>
                </c:pt>
                <c:pt idx="1265">
                  <c:v>1.7569444444444444</c:v>
                </c:pt>
                <c:pt idx="1266">
                  <c:v>1.7583333333333333</c:v>
                </c:pt>
                <c:pt idx="1267">
                  <c:v>1.7597222222222222</c:v>
                </c:pt>
                <c:pt idx="1268">
                  <c:v>1.7611111111111111</c:v>
                </c:pt>
                <c:pt idx="1269">
                  <c:v>1.7625</c:v>
                </c:pt>
                <c:pt idx="1270">
                  <c:v>1.7638888888888888</c:v>
                </c:pt>
                <c:pt idx="1271">
                  <c:v>1.7652777777777777</c:v>
                </c:pt>
                <c:pt idx="1272">
                  <c:v>1.7666666666666666</c:v>
                </c:pt>
                <c:pt idx="1273">
                  <c:v>1.7680555555555555</c:v>
                </c:pt>
                <c:pt idx="1274">
                  <c:v>1.7694444444444444</c:v>
                </c:pt>
                <c:pt idx="1275">
                  <c:v>1.7708333333333333</c:v>
                </c:pt>
                <c:pt idx="1276">
                  <c:v>1.7722222222222221</c:v>
                </c:pt>
                <c:pt idx="1277">
                  <c:v>1.773611111111111</c:v>
                </c:pt>
                <c:pt idx="1278">
                  <c:v>1.7749999999999999</c:v>
                </c:pt>
                <c:pt idx="1279">
                  <c:v>1.7763888888888888</c:v>
                </c:pt>
                <c:pt idx="1280">
                  <c:v>1.7777777777777777</c:v>
                </c:pt>
                <c:pt idx="1281">
                  <c:v>1.7791666666666666</c:v>
                </c:pt>
                <c:pt idx="1282">
                  <c:v>1.7805555555555554</c:v>
                </c:pt>
                <c:pt idx="1283">
                  <c:v>1.7819444444444446</c:v>
                </c:pt>
                <c:pt idx="1284">
                  <c:v>1.7833333333333334</c:v>
                </c:pt>
                <c:pt idx="1285">
                  <c:v>1.7847222222222223</c:v>
                </c:pt>
                <c:pt idx="1286">
                  <c:v>1.7861111111111112</c:v>
                </c:pt>
                <c:pt idx="1287">
                  <c:v>1.7875000000000001</c:v>
                </c:pt>
                <c:pt idx="1288">
                  <c:v>1.788888888888889</c:v>
                </c:pt>
                <c:pt idx="1289">
                  <c:v>1.7902777777777779</c:v>
                </c:pt>
                <c:pt idx="1290">
                  <c:v>1.7916666666666667</c:v>
                </c:pt>
                <c:pt idx="1291">
                  <c:v>1.7930555555555556</c:v>
                </c:pt>
                <c:pt idx="1292">
                  <c:v>1.7944444444444445</c:v>
                </c:pt>
                <c:pt idx="1293">
                  <c:v>1.7958333333333334</c:v>
                </c:pt>
                <c:pt idx="1294">
                  <c:v>1.7972222222222223</c:v>
                </c:pt>
                <c:pt idx="1295">
                  <c:v>1.7986111111111112</c:v>
                </c:pt>
                <c:pt idx="1296">
                  <c:v>1.8</c:v>
                </c:pt>
                <c:pt idx="1297">
                  <c:v>1.8013888888888889</c:v>
                </c:pt>
                <c:pt idx="1298">
                  <c:v>1.8027777777777778</c:v>
                </c:pt>
                <c:pt idx="1299">
                  <c:v>1.8041666666666667</c:v>
                </c:pt>
                <c:pt idx="1300">
                  <c:v>1.8055555555555556</c:v>
                </c:pt>
                <c:pt idx="1301">
                  <c:v>1.8069444444444445</c:v>
                </c:pt>
                <c:pt idx="1302">
                  <c:v>1.8083333333333333</c:v>
                </c:pt>
                <c:pt idx="1303">
                  <c:v>1.8097222222222222</c:v>
                </c:pt>
                <c:pt idx="1304">
                  <c:v>1.8111111111111111</c:v>
                </c:pt>
                <c:pt idx="1305">
                  <c:v>1.8125</c:v>
                </c:pt>
                <c:pt idx="1306">
                  <c:v>1.8138888888888889</c:v>
                </c:pt>
                <c:pt idx="1307">
                  <c:v>1.8152777777777778</c:v>
                </c:pt>
                <c:pt idx="1308">
                  <c:v>1.8166666666666667</c:v>
                </c:pt>
                <c:pt idx="1309">
                  <c:v>1.8180555555555555</c:v>
                </c:pt>
                <c:pt idx="1310">
                  <c:v>1.8194444444444444</c:v>
                </c:pt>
                <c:pt idx="1311">
                  <c:v>1.8208333333333333</c:v>
                </c:pt>
                <c:pt idx="1312">
                  <c:v>1.8222222222222222</c:v>
                </c:pt>
                <c:pt idx="1313">
                  <c:v>1.8236111111111111</c:v>
                </c:pt>
                <c:pt idx="1314">
                  <c:v>1.825</c:v>
                </c:pt>
                <c:pt idx="1315">
                  <c:v>1.8263888888888888</c:v>
                </c:pt>
                <c:pt idx="1316">
                  <c:v>1.8277777777777777</c:v>
                </c:pt>
                <c:pt idx="1317">
                  <c:v>1.8291666666666666</c:v>
                </c:pt>
                <c:pt idx="1318">
                  <c:v>1.8305555555555555</c:v>
                </c:pt>
                <c:pt idx="1319">
                  <c:v>1.8319444444444444</c:v>
                </c:pt>
                <c:pt idx="1320">
                  <c:v>1.8333333333333333</c:v>
                </c:pt>
                <c:pt idx="1321">
                  <c:v>1.8347222222222221</c:v>
                </c:pt>
                <c:pt idx="1322">
                  <c:v>1.836111111111111</c:v>
                </c:pt>
                <c:pt idx="1323">
                  <c:v>1.8374999999999999</c:v>
                </c:pt>
                <c:pt idx="1324">
                  <c:v>1.8388888888888888</c:v>
                </c:pt>
                <c:pt idx="1325">
                  <c:v>1.8402777777777777</c:v>
                </c:pt>
                <c:pt idx="1326">
                  <c:v>1.8416666666666666</c:v>
                </c:pt>
                <c:pt idx="1327">
                  <c:v>1.8430555555555554</c:v>
                </c:pt>
                <c:pt idx="1328">
                  <c:v>1.8444444444444446</c:v>
                </c:pt>
                <c:pt idx="1329">
                  <c:v>1.8458333333333334</c:v>
                </c:pt>
                <c:pt idx="1330">
                  <c:v>1.8472222222222223</c:v>
                </c:pt>
                <c:pt idx="1331">
                  <c:v>1.8486111111111112</c:v>
                </c:pt>
                <c:pt idx="1332">
                  <c:v>1.85</c:v>
                </c:pt>
                <c:pt idx="1333">
                  <c:v>1.851388888888889</c:v>
                </c:pt>
                <c:pt idx="1334">
                  <c:v>1.8527777777777779</c:v>
                </c:pt>
                <c:pt idx="1335">
                  <c:v>1.8541666666666667</c:v>
                </c:pt>
                <c:pt idx="1336">
                  <c:v>1.8555555555555556</c:v>
                </c:pt>
                <c:pt idx="1337">
                  <c:v>1.8569444444444445</c:v>
                </c:pt>
                <c:pt idx="1338">
                  <c:v>1.8583333333333334</c:v>
                </c:pt>
                <c:pt idx="1339">
                  <c:v>1.8597222222222223</c:v>
                </c:pt>
                <c:pt idx="1340">
                  <c:v>1.8611111111111112</c:v>
                </c:pt>
                <c:pt idx="1341">
                  <c:v>1.8625</c:v>
                </c:pt>
                <c:pt idx="1342">
                  <c:v>1.8638888888888889</c:v>
                </c:pt>
                <c:pt idx="1343">
                  <c:v>1.8652777777777778</c:v>
                </c:pt>
                <c:pt idx="1344">
                  <c:v>1.8666666666666667</c:v>
                </c:pt>
                <c:pt idx="1345">
                  <c:v>1.8680555555555556</c:v>
                </c:pt>
                <c:pt idx="1346">
                  <c:v>1.8694444444444445</c:v>
                </c:pt>
                <c:pt idx="1347">
                  <c:v>1.8708333333333333</c:v>
                </c:pt>
                <c:pt idx="1348">
                  <c:v>1.8722222222222222</c:v>
                </c:pt>
                <c:pt idx="1349">
                  <c:v>1.8736111111111111</c:v>
                </c:pt>
                <c:pt idx="1350">
                  <c:v>1.875</c:v>
                </c:pt>
                <c:pt idx="1351">
                  <c:v>1.8763888888888889</c:v>
                </c:pt>
                <c:pt idx="1352">
                  <c:v>1.8777777777777778</c:v>
                </c:pt>
                <c:pt idx="1353">
                  <c:v>1.8791666666666667</c:v>
                </c:pt>
                <c:pt idx="1354">
                  <c:v>1.8805555555555555</c:v>
                </c:pt>
                <c:pt idx="1355">
                  <c:v>1.8819444444444444</c:v>
                </c:pt>
                <c:pt idx="1356">
                  <c:v>1.8833333333333333</c:v>
                </c:pt>
                <c:pt idx="1357">
                  <c:v>1.8847222222222222</c:v>
                </c:pt>
                <c:pt idx="1358">
                  <c:v>1.8861111111111111</c:v>
                </c:pt>
                <c:pt idx="1359">
                  <c:v>1.8875</c:v>
                </c:pt>
                <c:pt idx="1360">
                  <c:v>1.8888888888888888</c:v>
                </c:pt>
                <c:pt idx="1361">
                  <c:v>1.8902777777777777</c:v>
                </c:pt>
                <c:pt idx="1362">
                  <c:v>1.8916666666666666</c:v>
                </c:pt>
                <c:pt idx="1363">
                  <c:v>1.8930555555555555</c:v>
                </c:pt>
                <c:pt idx="1364">
                  <c:v>1.8944444444444444</c:v>
                </c:pt>
                <c:pt idx="1365">
                  <c:v>1.8958333333333333</c:v>
                </c:pt>
                <c:pt idx="1366">
                  <c:v>1.8972222222222221</c:v>
                </c:pt>
                <c:pt idx="1367">
                  <c:v>1.898611111111111</c:v>
                </c:pt>
                <c:pt idx="1368">
                  <c:v>1.9</c:v>
                </c:pt>
                <c:pt idx="1369">
                  <c:v>1.9013888888888888</c:v>
                </c:pt>
                <c:pt idx="1370">
                  <c:v>1.9027777777777777</c:v>
                </c:pt>
                <c:pt idx="1371">
                  <c:v>1.9041666666666666</c:v>
                </c:pt>
                <c:pt idx="1372">
                  <c:v>1.9055555555555554</c:v>
                </c:pt>
                <c:pt idx="1373">
                  <c:v>1.9069444444444446</c:v>
                </c:pt>
                <c:pt idx="1374">
                  <c:v>1.9083333333333334</c:v>
                </c:pt>
                <c:pt idx="1375">
                  <c:v>1.9097222222222223</c:v>
                </c:pt>
                <c:pt idx="1376">
                  <c:v>1.9111111111111112</c:v>
                </c:pt>
                <c:pt idx="1377">
                  <c:v>1.9125000000000001</c:v>
                </c:pt>
                <c:pt idx="1378">
                  <c:v>1.913888888888889</c:v>
                </c:pt>
                <c:pt idx="1379">
                  <c:v>1.9152777777777779</c:v>
                </c:pt>
                <c:pt idx="1380">
                  <c:v>1.9166666666666667</c:v>
                </c:pt>
                <c:pt idx="1381">
                  <c:v>1.9180555555555556</c:v>
                </c:pt>
                <c:pt idx="1382">
                  <c:v>1.9194444444444445</c:v>
                </c:pt>
                <c:pt idx="1383">
                  <c:v>1.9208333333333334</c:v>
                </c:pt>
                <c:pt idx="1384">
                  <c:v>1.9222222222222223</c:v>
                </c:pt>
                <c:pt idx="1385">
                  <c:v>1.9236111111111112</c:v>
                </c:pt>
                <c:pt idx="1386">
                  <c:v>1.925</c:v>
                </c:pt>
                <c:pt idx="1387">
                  <c:v>1.9263888888888889</c:v>
                </c:pt>
                <c:pt idx="1388">
                  <c:v>1.9277777777777778</c:v>
                </c:pt>
                <c:pt idx="1389">
                  <c:v>1.9291666666666667</c:v>
                </c:pt>
                <c:pt idx="1390">
                  <c:v>1.9305555555555556</c:v>
                </c:pt>
                <c:pt idx="1391">
                  <c:v>1.9319444444444445</c:v>
                </c:pt>
                <c:pt idx="1392">
                  <c:v>1.9333333333333333</c:v>
                </c:pt>
                <c:pt idx="1393">
                  <c:v>1.9347222222222222</c:v>
                </c:pt>
                <c:pt idx="1394">
                  <c:v>1.9361111111111111</c:v>
                </c:pt>
                <c:pt idx="1395">
                  <c:v>1.9375</c:v>
                </c:pt>
                <c:pt idx="1396">
                  <c:v>1.9388888888888889</c:v>
                </c:pt>
                <c:pt idx="1397">
                  <c:v>1.9402777777777778</c:v>
                </c:pt>
                <c:pt idx="1398">
                  <c:v>1.9416666666666667</c:v>
                </c:pt>
                <c:pt idx="1399">
                  <c:v>1.9430555555555555</c:v>
                </c:pt>
                <c:pt idx="1400">
                  <c:v>1.9444444444444444</c:v>
                </c:pt>
                <c:pt idx="1401">
                  <c:v>1.9458333333333333</c:v>
                </c:pt>
                <c:pt idx="1402">
                  <c:v>1.9472222222222222</c:v>
                </c:pt>
                <c:pt idx="1403">
                  <c:v>1.9486111111111111</c:v>
                </c:pt>
                <c:pt idx="1404">
                  <c:v>1.95</c:v>
                </c:pt>
                <c:pt idx="1405">
                  <c:v>1.9513888888888888</c:v>
                </c:pt>
                <c:pt idx="1406">
                  <c:v>1.9527777777777777</c:v>
                </c:pt>
                <c:pt idx="1407">
                  <c:v>1.9541666666666666</c:v>
                </c:pt>
                <c:pt idx="1408">
                  <c:v>1.9555555555555555</c:v>
                </c:pt>
                <c:pt idx="1409">
                  <c:v>1.9569444444444444</c:v>
                </c:pt>
                <c:pt idx="1410">
                  <c:v>1.9583333333333333</c:v>
                </c:pt>
                <c:pt idx="1411">
                  <c:v>1.9597222222222221</c:v>
                </c:pt>
                <c:pt idx="1412">
                  <c:v>1.961111111111111</c:v>
                </c:pt>
                <c:pt idx="1413">
                  <c:v>1.9624999999999999</c:v>
                </c:pt>
                <c:pt idx="1414">
                  <c:v>1.9638888888888888</c:v>
                </c:pt>
                <c:pt idx="1415">
                  <c:v>1.9652777777777777</c:v>
                </c:pt>
                <c:pt idx="1416">
                  <c:v>1.9666666666666666</c:v>
                </c:pt>
                <c:pt idx="1417">
                  <c:v>1.9680555555555554</c:v>
                </c:pt>
                <c:pt idx="1418">
                  <c:v>1.9694444444444446</c:v>
                </c:pt>
                <c:pt idx="1419">
                  <c:v>1.9708333333333334</c:v>
                </c:pt>
                <c:pt idx="1420">
                  <c:v>1.9722222222222223</c:v>
                </c:pt>
                <c:pt idx="1421">
                  <c:v>1.9736111111111112</c:v>
                </c:pt>
                <c:pt idx="1422">
                  <c:v>1.9750000000000001</c:v>
                </c:pt>
                <c:pt idx="1423">
                  <c:v>1.976388888888889</c:v>
                </c:pt>
                <c:pt idx="1424">
                  <c:v>1.9777777777777779</c:v>
                </c:pt>
                <c:pt idx="1425">
                  <c:v>1.9791666666666667</c:v>
                </c:pt>
                <c:pt idx="1426">
                  <c:v>1.9805555555555556</c:v>
                </c:pt>
                <c:pt idx="1427">
                  <c:v>1.9819444444444445</c:v>
                </c:pt>
                <c:pt idx="1428">
                  <c:v>1.9833333333333334</c:v>
                </c:pt>
                <c:pt idx="1429">
                  <c:v>1.9847222222222223</c:v>
                </c:pt>
                <c:pt idx="1430">
                  <c:v>1.9861111111111112</c:v>
                </c:pt>
                <c:pt idx="1431">
                  <c:v>1.9875</c:v>
                </c:pt>
                <c:pt idx="1432">
                  <c:v>1.9888888888888889</c:v>
                </c:pt>
                <c:pt idx="1433">
                  <c:v>1.9902777777777778</c:v>
                </c:pt>
                <c:pt idx="1434">
                  <c:v>1.9916666666666667</c:v>
                </c:pt>
                <c:pt idx="1435">
                  <c:v>1.9930555555555556</c:v>
                </c:pt>
                <c:pt idx="1436">
                  <c:v>1.9944444444444445</c:v>
                </c:pt>
                <c:pt idx="1437">
                  <c:v>1.9958333333333333</c:v>
                </c:pt>
                <c:pt idx="1438">
                  <c:v>1.9972222222222222</c:v>
                </c:pt>
                <c:pt idx="1439">
                  <c:v>1.9986111111111111</c:v>
                </c:pt>
                <c:pt idx="1440">
                  <c:v>2</c:v>
                </c:pt>
                <c:pt idx="1441">
                  <c:v>2.0013888888888891</c:v>
                </c:pt>
                <c:pt idx="1442">
                  <c:v>2.0027777777777778</c:v>
                </c:pt>
                <c:pt idx="1443">
                  <c:v>2.0041666666666669</c:v>
                </c:pt>
                <c:pt idx="1444">
                  <c:v>2.0055555555555555</c:v>
                </c:pt>
                <c:pt idx="1445">
                  <c:v>2.0069444444444446</c:v>
                </c:pt>
                <c:pt idx="1446">
                  <c:v>2.0083333333333333</c:v>
                </c:pt>
                <c:pt idx="1447">
                  <c:v>2.0097222222222224</c:v>
                </c:pt>
                <c:pt idx="1448">
                  <c:v>2.0111111111111111</c:v>
                </c:pt>
                <c:pt idx="1449">
                  <c:v>2.0125000000000002</c:v>
                </c:pt>
                <c:pt idx="1450">
                  <c:v>2.0138888888888888</c:v>
                </c:pt>
                <c:pt idx="1451">
                  <c:v>2.0152777777777779</c:v>
                </c:pt>
                <c:pt idx="1452">
                  <c:v>2.0166666666666666</c:v>
                </c:pt>
                <c:pt idx="1453">
                  <c:v>2.0180555555555557</c:v>
                </c:pt>
                <c:pt idx="1454">
                  <c:v>2.0194444444444444</c:v>
                </c:pt>
                <c:pt idx="1455">
                  <c:v>2.0208333333333335</c:v>
                </c:pt>
                <c:pt idx="1456">
                  <c:v>2.0222222222222221</c:v>
                </c:pt>
                <c:pt idx="1457">
                  <c:v>2.0236111111111112</c:v>
                </c:pt>
                <c:pt idx="1458">
                  <c:v>2.0249999999999999</c:v>
                </c:pt>
                <c:pt idx="1459">
                  <c:v>2.026388888888889</c:v>
                </c:pt>
                <c:pt idx="1460">
                  <c:v>2.0277777777777777</c:v>
                </c:pt>
                <c:pt idx="1461">
                  <c:v>2.0291666666666668</c:v>
                </c:pt>
                <c:pt idx="1462">
                  <c:v>2.0305555555555554</c:v>
                </c:pt>
                <c:pt idx="1463">
                  <c:v>2.0319444444444446</c:v>
                </c:pt>
                <c:pt idx="1464">
                  <c:v>2.0333333333333332</c:v>
                </c:pt>
                <c:pt idx="1465">
                  <c:v>2.0347222222222223</c:v>
                </c:pt>
                <c:pt idx="1466">
                  <c:v>2.036111111111111</c:v>
                </c:pt>
                <c:pt idx="1467">
                  <c:v>2.0375000000000001</c:v>
                </c:pt>
                <c:pt idx="1468">
                  <c:v>2.0388888888888888</c:v>
                </c:pt>
                <c:pt idx="1469">
                  <c:v>2.0402777777777779</c:v>
                </c:pt>
                <c:pt idx="1470">
                  <c:v>2.0416666666666665</c:v>
                </c:pt>
                <c:pt idx="1471">
                  <c:v>2.0430555555555556</c:v>
                </c:pt>
                <c:pt idx="1472">
                  <c:v>2.0444444444444443</c:v>
                </c:pt>
                <c:pt idx="1473">
                  <c:v>2.0458333333333334</c:v>
                </c:pt>
                <c:pt idx="1474">
                  <c:v>2.0472222222222221</c:v>
                </c:pt>
                <c:pt idx="1475">
                  <c:v>2.0486111111111112</c:v>
                </c:pt>
                <c:pt idx="1476">
                  <c:v>2.0499999999999998</c:v>
                </c:pt>
                <c:pt idx="1477">
                  <c:v>2.0513888888888889</c:v>
                </c:pt>
                <c:pt idx="1478">
                  <c:v>2.0527777777777776</c:v>
                </c:pt>
                <c:pt idx="1479">
                  <c:v>2.0541666666666667</c:v>
                </c:pt>
                <c:pt idx="1480">
                  <c:v>2.0555555555555554</c:v>
                </c:pt>
                <c:pt idx="1481">
                  <c:v>2.0569444444444445</c:v>
                </c:pt>
                <c:pt idx="1482">
                  <c:v>2.0583333333333331</c:v>
                </c:pt>
                <c:pt idx="1483">
                  <c:v>2.0597222222222222</c:v>
                </c:pt>
                <c:pt idx="1484">
                  <c:v>2.0611111111111109</c:v>
                </c:pt>
                <c:pt idx="1485">
                  <c:v>2.0625</c:v>
                </c:pt>
                <c:pt idx="1486">
                  <c:v>2.0638888888888891</c:v>
                </c:pt>
                <c:pt idx="1487">
                  <c:v>2.0652777777777778</c:v>
                </c:pt>
                <c:pt idx="1488">
                  <c:v>2.0666666666666669</c:v>
                </c:pt>
                <c:pt idx="1489">
                  <c:v>2.0680555555555555</c:v>
                </c:pt>
                <c:pt idx="1490">
                  <c:v>2.0694444444444446</c:v>
                </c:pt>
                <c:pt idx="1491">
                  <c:v>2.0708333333333333</c:v>
                </c:pt>
                <c:pt idx="1492">
                  <c:v>2.0722222222222224</c:v>
                </c:pt>
                <c:pt idx="1493">
                  <c:v>2.0736111111111111</c:v>
                </c:pt>
                <c:pt idx="1494">
                  <c:v>2.0750000000000002</c:v>
                </c:pt>
                <c:pt idx="1495">
                  <c:v>2.0763888888888888</c:v>
                </c:pt>
                <c:pt idx="1496">
                  <c:v>2.0777777777777779</c:v>
                </c:pt>
                <c:pt idx="1497">
                  <c:v>2.0791666666666666</c:v>
                </c:pt>
                <c:pt idx="1498">
                  <c:v>2.0805555555555557</c:v>
                </c:pt>
                <c:pt idx="1499">
                  <c:v>2.0819444444444444</c:v>
                </c:pt>
                <c:pt idx="1500">
                  <c:v>2.0833333333333335</c:v>
                </c:pt>
                <c:pt idx="1501">
                  <c:v>2.0847222222222221</c:v>
                </c:pt>
                <c:pt idx="1502">
                  <c:v>2.0861111111111112</c:v>
                </c:pt>
                <c:pt idx="1503">
                  <c:v>2.0874999999999999</c:v>
                </c:pt>
                <c:pt idx="1504">
                  <c:v>2.088888888888889</c:v>
                </c:pt>
                <c:pt idx="1505">
                  <c:v>2.0902777777777777</c:v>
                </c:pt>
                <c:pt idx="1506">
                  <c:v>2.0916666666666668</c:v>
                </c:pt>
                <c:pt idx="1507">
                  <c:v>2.0930555555555554</c:v>
                </c:pt>
                <c:pt idx="1508">
                  <c:v>2.0944444444444446</c:v>
                </c:pt>
                <c:pt idx="1509">
                  <c:v>2.0958333333333332</c:v>
                </c:pt>
                <c:pt idx="1510">
                  <c:v>2.0972222222222223</c:v>
                </c:pt>
                <c:pt idx="1511">
                  <c:v>2.098611111111111</c:v>
                </c:pt>
                <c:pt idx="1512">
                  <c:v>2.1</c:v>
                </c:pt>
                <c:pt idx="1513">
                  <c:v>2.1013888888888888</c:v>
                </c:pt>
                <c:pt idx="1514">
                  <c:v>2.1027777777777779</c:v>
                </c:pt>
                <c:pt idx="1515">
                  <c:v>2.1041666666666665</c:v>
                </c:pt>
                <c:pt idx="1516">
                  <c:v>2.1055555555555556</c:v>
                </c:pt>
                <c:pt idx="1517">
                  <c:v>2.1069444444444443</c:v>
                </c:pt>
                <c:pt idx="1518">
                  <c:v>2.1083333333333334</c:v>
                </c:pt>
                <c:pt idx="1519">
                  <c:v>2.1097222222222221</c:v>
                </c:pt>
                <c:pt idx="1520">
                  <c:v>2.1111111111111112</c:v>
                </c:pt>
                <c:pt idx="1521">
                  <c:v>2.1124999999999998</c:v>
                </c:pt>
                <c:pt idx="1522">
                  <c:v>2.1138888888888889</c:v>
                </c:pt>
                <c:pt idx="1523">
                  <c:v>2.1152777777777776</c:v>
                </c:pt>
                <c:pt idx="1524">
                  <c:v>2.1166666666666667</c:v>
                </c:pt>
                <c:pt idx="1525">
                  <c:v>2.1180555555555554</c:v>
                </c:pt>
                <c:pt idx="1526">
                  <c:v>2.1194444444444445</c:v>
                </c:pt>
                <c:pt idx="1527">
                  <c:v>2.1208333333333331</c:v>
                </c:pt>
                <c:pt idx="1528">
                  <c:v>2.1222222222222222</c:v>
                </c:pt>
                <c:pt idx="1529">
                  <c:v>2.1236111111111109</c:v>
                </c:pt>
                <c:pt idx="1530">
                  <c:v>2.125</c:v>
                </c:pt>
                <c:pt idx="1531">
                  <c:v>2.1263888888888891</c:v>
                </c:pt>
                <c:pt idx="1532">
                  <c:v>2.1277777777777778</c:v>
                </c:pt>
                <c:pt idx="1533">
                  <c:v>2.1291666666666669</c:v>
                </c:pt>
                <c:pt idx="1534">
                  <c:v>2.1305555555555555</c:v>
                </c:pt>
                <c:pt idx="1535">
                  <c:v>2.1319444444444446</c:v>
                </c:pt>
                <c:pt idx="1536">
                  <c:v>2.1333333333333333</c:v>
                </c:pt>
                <c:pt idx="1537">
                  <c:v>2.1347222222222224</c:v>
                </c:pt>
                <c:pt idx="1538">
                  <c:v>2.1361111111111111</c:v>
                </c:pt>
                <c:pt idx="1539">
                  <c:v>2.1375000000000002</c:v>
                </c:pt>
                <c:pt idx="1540">
                  <c:v>2.1388888888888888</c:v>
                </c:pt>
                <c:pt idx="1541">
                  <c:v>2.1402777777777779</c:v>
                </c:pt>
                <c:pt idx="1542">
                  <c:v>2.1416666666666666</c:v>
                </c:pt>
                <c:pt idx="1543">
                  <c:v>2.1430555555555557</c:v>
                </c:pt>
                <c:pt idx="1544">
                  <c:v>2.1444444444444444</c:v>
                </c:pt>
                <c:pt idx="1545">
                  <c:v>2.1458333333333335</c:v>
                </c:pt>
                <c:pt idx="1546">
                  <c:v>2.1472222222222221</c:v>
                </c:pt>
                <c:pt idx="1547">
                  <c:v>2.1486111111111112</c:v>
                </c:pt>
                <c:pt idx="1548">
                  <c:v>2.15</c:v>
                </c:pt>
                <c:pt idx="1549">
                  <c:v>2.151388888888889</c:v>
                </c:pt>
                <c:pt idx="1550">
                  <c:v>2.1527777777777777</c:v>
                </c:pt>
                <c:pt idx="1551">
                  <c:v>2.1541666666666668</c:v>
                </c:pt>
                <c:pt idx="1552">
                  <c:v>2.1555555555555554</c:v>
                </c:pt>
                <c:pt idx="1553">
                  <c:v>2.1569444444444446</c:v>
                </c:pt>
                <c:pt idx="1554">
                  <c:v>2.1583333333333332</c:v>
                </c:pt>
                <c:pt idx="1555">
                  <c:v>2.1597222222222223</c:v>
                </c:pt>
                <c:pt idx="1556">
                  <c:v>2.161111111111111</c:v>
                </c:pt>
                <c:pt idx="1557">
                  <c:v>2.1625000000000001</c:v>
                </c:pt>
                <c:pt idx="1558">
                  <c:v>2.1638888888888888</c:v>
                </c:pt>
                <c:pt idx="1559">
                  <c:v>2.1652777777777779</c:v>
                </c:pt>
                <c:pt idx="1560">
                  <c:v>2.1666666666666665</c:v>
                </c:pt>
                <c:pt idx="1561">
                  <c:v>2.1680555555555556</c:v>
                </c:pt>
                <c:pt idx="1562">
                  <c:v>2.1694444444444443</c:v>
                </c:pt>
                <c:pt idx="1563">
                  <c:v>2.1708333333333334</c:v>
                </c:pt>
                <c:pt idx="1564">
                  <c:v>2.1722222222222221</c:v>
                </c:pt>
                <c:pt idx="1565">
                  <c:v>2.1736111111111112</c:v>
                </c:pt>
                <c:pt idx="1566">
                  <c:v>2.1749999999999998</c:v>
                </c:pt>
                <c:pt idx="1567">
                  <c:v>2.1763888888888889</c:v>
                </c:pt>
                <c:pt idx="1568">
                  <c:v>2.1777777777777776</c:v>
                </c:pt>
                <c:pt idx="1569">
                  <c:v>2.1791666666666667</c:v>
                </c:pt>
                <c:pt idx="1570">
                  <c:v>2.1805555555555554</c:v>
                </c:pt>
                <c:pt idx="1571">
                  <c:v>2.1819444444444445</c:v>
                </c:pt>
                <c:pt idx="1572">
                  <c:v>2.1833333333333331</c:v>
                </c:pt>
                <c:pt idx="1573">
                  <c:v>2.1847222222222222</c:v>
                </c:pt>
                <c:pt idx="1574">
                  <c:v>2.1861111111111109</c:v>
                </c:pt>
                <c:pt idx="1575">
                  <c:v>2.1875</c:v>
                </c:pt>
                <c:pt idx="1576">
                  <c:v>2.1888888888888891</c:v>
                </c:pt>
                <c:pt idx="1577">
                  <c:v>2.1902777777777778</c:v>
                </c:pt>
                <c:pt idx="1578">
                  <c:v>2.1916666666666669</c:v>
                </c:pt>
                <c:pt idx="1579">
                  <c:v>2.1930555555555555</c:v>
                </c:pt>
                <c:pt idx="1580">
                  <c:v>2.1944444444444446</c:v>
                </c:pt>
                <c:pt idx="1581">
                  <c:v>2.1958333333333333</c:v>
                </c:pt>
                <c:pt idx="1582">
                  <c:v>2.1972222222222224</c:v>
                </c:pt>
                <c:pt idx="1583">
                  <c:v>2.1986111111111111</c:v>
                </c:pt>
                <c:pt idx="1584">
                  <c:v>2.2000000000000002</c:v>
                </c:pt>
                <c:pt idx="1585">
                  <c:v>2.2013888888888888</c:v>
                </c:pt>
                <c:pt idx="1586">
                  <c:v>2.2027777777777779</c:v>
                </c:pt>
                <c:pt idx="1587">
                  <c:v>2.2041666666666666</c:v>
                </c:pt>
                <c:pt idx="1588">
                  <c:v>2.2055555555555557</c:v>
                </c:pt>
                <c:pt idx="1589">
                  <c:v>2.2069444444444444</c:v>
                </c:pt>
                <c:pt idx="1590">
                  <c:v>2.2083333333333335</c:v>
                </c:pt>
                <c:pt idx="1591">
                  <c:v>2.2097222222222221</c:v>
                </c:pt>
                <c:pt idx="1592">
                  <c:v>2.2111111111111112</c:v>
                </c:pt>
                <c:pt idx="1593">
                  <c:v>2.2124999999999999</c:v>
                </c:pt>
                <c:pt idx="1594">
                  <c:v>2.213888888888889</c:v>
                </c:pt>
                <c:pt idx="1595">
                  <c:v>2.2152777777777777</c:v>
                </c:pt>
                <c:pt idx="1596">
                  <c:v>2.2166666666666668</c:v>
                </c:pt>
                <c:pt idx="1597">
                  <c:v>2.2180555555555554</c:v>
                </c:pt>
                <c:pt idx="1598">
                  <c:v>2.2194444444444446</c:v>
                </c:pt>
                <c:pt idx="1599">
                  <c:v>2.2208333333333332</c:v>
                </c:pt>
                <c:pt idx="1600">
                  <c:v>2.2222222222222223</c:v>
                </c:pt>
                <c:pt idx="1601">
                  <c:v>2.223611111111111</c:v>
                </c:pt>
                <c:pt idx="1602">
                  <c:v>2.2250000000000001</c:v>
                </c:pt>
                <c:pt idx="1603">
                  <c:v>2.2263888888888888</c:v>
                </c:pt>
                <c:pt idx="1604">
                  <c:v>2.2277777777777779</c:v>
                </c:pt>
                <c:pt idx="1605">
                  <c:v>2.2291666666666665</c:v>
                </c:pt>
                <c:pt idx="1606">
                  <c:v>2.2305555555555556</c:v>
                </c:pt>
                <c:pt idx="1607">
                  <c:v>2.2319444444444443</c:v>
                </c:pt>
                <c:pt idx="1608">
                  <c:v>2.2333333333333334</c:v>
                </c:pt>
                <c:pt idx="1609">
                  <c:v>2.2347222222222221</c:v>
                </c:pt>
                <c:pt idx="1610">
                  <c:v>2.2361111111111112</c:v>
                </c:pt>
                <c:pt idx="1611">
                  <c:v>2.2374999999999998</c:v>
                </c:pt>
                <c:pt idx="1612">
                  <c:v>2.2388888888888889</c:v>
                </c:pt>
                <c:pt idx="1613">
                  <c:v>2.2402777777777776</c:v>
                </c:pt>
                <c:pt idx="1614">
                  <c:v>2.2416666666666667</c:v>
                </c:pt>
                <c:pt idx="1615">
                  <c:v>2.2430555555555554</c:v>
                </c:pt>
                <c:pt idx="1616">
                  <c:v>2.2444444444444445</c:v>
                </c:pt>
                <c:pt idx="1617">
                  <c:v>2.2458333333333331</c:v>
                </c:pt>
                <c:pt idx="1618">
                  <c:v>2.2472222222222222</c:v>
                </c:pt>
                <c:pt idx="1619">
                  <c:v>2.2486111111111109</c:v>
                </c:pt>
                <c:pt idx="1620">
                  <c:v>2.25</c:v>
                </c:pt>
                <c:pt idx="1621">
                  <c:v>2.2513888888888891</c:v>
                </c:pt>
                <c:pt idx="1622">
                  <c:v>2.2527777777777778</c:v>
                </c:pt>
                <c:pt idx="1623">
                  <c:v>2.2541666666666669</c:v>
                </c:pt>
                <c:pt idx="1624">
                  <c:v>2.2555555555555555</c:v>
                </c:pt>
                <c:pt idx="1625">
                  <c:v>2.2569444444444446</c:v>
                </c:pt>
                <c:pt idx="1626">
                  <c:v>2.2583333333333333</c:v>
                </c:pt>
                <c:pt idx="1627">
                  <c:v>2.2597222222222224</c:v>
                </c:pt>
                <c:pt idx="1628">
                  <c:v>2.2611111111111111</c:v>
                </c:pt>
                <c:pt idx="1629">
                  <c:v>2.2625000000000002</c:v>
                </c:pt>
                <c:pt idx="1630">
                  <c:v>2.2638888888888888</c:v>
                </c:pt>
                <c:pt idx="1631">
                  <c:v>2.2652777777777779</c:v>
                </c:pt>
                <c:pt idx="1632">
                  <c:v>2.2666666666666666</c:v>
                </c:pt>
                <c:pt idx="1633">
                  <c:v>2.2680555555555557</c:v>
                </c:pt>
                <c:pt idx="1634">
                  <c:v>2.2694444444444444</c:v>
                </c:pt>
                <c:pt idx="1635">
                  <c:v>2.2708333333333335</c:v>
                </c:pt>
                <c:pt idx="1636">
                  <c:v>2.2722222222222221</c:v>
                </c:pt>
                <c:pt idx="1637">
                  <c:v>2.2736111111111112</c:v>
                </c:pt>
                <c:pt idx="1638">
                  <c:v>2.2749999999999999</c:v>
                </c:pt>
                <c:pt idx="1639">
                  <c:v>2.276388888888889</c:v>
                </c:pt>
                <c:pt idx="1640">
                  <c:v>2.2777777777777777</c:v>
                </c:pt>
                <c:pt idx="1641">
                  <c:v>2.2791666666666668</c:v>
                </c:pt>
                <c:pt idx="1642">
                  <c:v>2.2805555555555554</c:v>
                </c:pt>
                <c:pt idx="1643">
                  <c:v>2.2819444444444446</c:v>
                </c:pt>
                <c:pt idx="1644">
                  <c:v>2.2833333333333332</c:v>
                </c:pt>
                <c:pt idx="1645">
                  <c:v>2.2847222222222223</c:v>
                </c:pt>
                <c:pt idx="1646">
                  <c:v>2.286111111111111</c:v>
                </c:pt>
                <c:pt idx="1647">
                  <c:v>2.2875000000000001</c:v>
                </c:pt>
                <c:pt idx="1648">
                  <c:v>2.2888888888888888</c:v>
                </c:pt>
                <c:pt idx="1649">
                  <c:v>2.2902777777777779</c:v>
                </c:pt>
                <c:pt idx="1650">
                  <c:v>2.2916666666666665</c:v>
                </c:pt>
                <c:pt idx="1651">
                  <c:v>2.2930555555555556</c:v>
                </c:pt>
                <c:pt idx="1652">
                  <c:v>2.2944444444444443</c:v>
                </c:pt>
                <c:pt idx="1653">
                  <c:v>2.2958333333333334</c:v>
                </c:pt>
                <c:pt idx="1654">
                  <c:v>2.2972222222222221</c:v>
                </c:pt>
                <c:pt idx="1655">
                  <c:v>2.2986111111111112</c:v>
                </c:pt>
                <c:pt idx="1656">
                  <c:v>2.2999999999999998</c:v>
                </c:pt>
                <c:pt idx="1657">
                  <c:v>2.3013888888888889</c:v>
                </c:pt>
                <c:pt idx="1658">
                  <c:v>2.3027777777777776</c:v>
                </c:pt>
                <c:pt idx="1659">
                  <c:v>2.3041666666666667</c:v>
                </c:pt>
                <c:pt idx="1660">
                  <c:v>2.3055555555555554</c:v>
                </c:pt>
                <c:pt idx="1661">
                  <c:v>2.3069444444444445</c:v>
                </c:pt>
                <c:pt idx="1662">
                  <c:v>2.3083333333333331</c:v>
                </c:pt>
                <c:pt idx="1663">
                  <c:v>2.3097222222222222</c:v>
                </c:pt>
                <c:pt idx="1664">
                  <c:v>2.3111111111111109</c:v>
                </c:pt>
                <c:pt idx="1665">
                  <c:v>2.3125</c:v>
                </c:pt>
                <c:pt idx="1666">
                  <c:v>2.3138888888888891</c:v>
                </c:pt>
                <c:pt idx="1667">
                  <c:v>2.3152777777777778</c:v>
                </c:pt>
                <c:pt idx="1668">
                  <c:v>2.3166666666666669</c:v>
                </c:pt>
                <c:pt idx="1669">
                  <c:v>2.3180555555555555</c:v>
                </c:pt>
                <c:pt idx="1670">
                  <c:v>2.3194444444444446</c:v>
                </c:pt>
                <c:pt idx="1671">
                  <c:v>2.3208333333333333</c:v>
                </c:pt>
                <c:pt idx="1672">
                  <c:v>2.3222222222222224</c:v>
                </c:pt>
                <c:pt idx="1673">
                  <c:v>2.3236111111111111</c:v>
                </c:pt>
                <c:pt idx="1674">
                  <c:v>2.3250000000000002</c:v>
                </c:pt>
                <c:pt idx="1675">
                  <c:v>2.3263888888888888</c:v>
                </c:pt>
                <c:pt idx="1676">
                  <c:v>2.3277777777777779</c:v>
                </c:pt>
                <c:pt idx="1677">
                  <c:v>2.3291666666666666</c:v>
                </c:pt>
                <c:pt idx="1678">
                  <c:v>2.3305555555555557</c:v>
                </c:pt>
                <c:pt idx="1679">
                  <c:v>2.3319444444444444</c:v>
                </c:pt>
                <c:pt idx="1680">
                  <c:v>2.3333333333333335</c:v>
                </c:pt>
                <c:pt idx="1681">
                  <c:v>2.3347222222222221</c:v>
                </c:pt>
                <c:pt idx="1682">
                  <c:v>2.3361111111111112</c:v>
                </c:pt>
                <c:pt idx="1683">
                  <c:v>2.3374999999999999</c:v>
                </c:pt>
                <c:pt idx="1684">
                  <c:v>2.338888888888889</c:v>
                </c:pt>
                <c:pt idx="1685">
                  <c:v>2.3402777777777777</c:v>
                </c:pt>
                <c:pt idx="1686">
                  <c:v>2.3416666666666668</c:v>
                </c:pt>
                <c:pt idx="1687">
                  <c:v>2.3430555555555554</c:v>
                </c:pt>
                <c:pt idx="1688">
                  <c:v>2.3444444444444446</c:v>
                </c:pt>
                <c:pt idx="1689">
                  <c:v>2.3458333333333332</c:v>
                </c:pt>
                <c:pt idx="1690">
                  <c:v>2.3472222222222223</c:v>
                </c:pt>
                <c:pt idx="1691">
                  <c:v>2.348611111111111</c:v>
                </c:pt>
                <c:pt idx="1692">
                  <c:v>2.35</c:v>
                </c:pt>
                <c:pt idx="1693">
                  <c:v>2.3513888888888888</c:v>
                </c:pt>
                <c:pt idx="1694">
                  <c:v>2.3527777777777779</c:v>
                </c:pt>
                <c:pt idx="1695">
                  <c:v>2.3541666666666665</c:v>
                </c:pt>
                <c:pt idx="1696">
                  <c:v>2.3555555555555556</c:v>
                </c:pt>
                <c:pt idx="1697">
                  <c:v>2.3569444444444443</c:v>
                </c:pt>
                <c:pt idx="1698">
                  <c:v>2.3583333333333334</c:v>
                </c:pt>
                <c:pt idx="1699">
                  <c:v>2.3597222222222221</c:v>
                </c:pt>
                <c:pt idx="1700">
                  <c:v>2.3611111111111112</c:v>
                </c:pt>
                <c:pt idx="1701">
                  <c:v>2.3624999999999998</c:v>
                </c:pt>
                <c:pt idx="1702">
                  <c:v>2.3638888888888889</c:v>
                </c:pt>
                <c:pt idx="1703">
                  <c:v>2.3652777777777776</c:v>
                </c:pt>
                <c:pt idx="1704">
                  <c:v>2.3666666666666667</c:v>
                </c:pt>
                <c:pt idx="1705">
                  <c:v>2.3680555555555554</c:v>
                </c:pt>
                <c:pt idx="1706">
                  <c:v>2.3694444444444445</c:v>
                </c:pt>
                <c:pt idx="1707">
                  <c:v>2.3708333333333331</c:v>
                </c:pt>
                <c:pt idx="1708">
                  <c:v>2.3722222222222222</c:v>
                </c:pt>
                <c:pt idx="1709">
                  <c:v>2.3736111111111109</c:v>
                </c:pt>
                <c:pt idx="1710">
                  <c:v>2.375</c:v>
                </c:pt>
                <c:pt idx="1711">
                  <c:v>2.3763888888888891</c:v>
                </c:pt>
                <c:pt idx="1712">
                  <c:v>2.3777777777777778</c:v>
                </c:pt>
                <c:pt idx="1713">
                  <c:v>2.3791666666666669</c:v>
                </c:pt>
                <c:pt idx="1714">
                  <c:v>2.3805555555555555</c:v>
                </c:pt>
                <c:pt idx="1715">
                  <c:v>2.3819444444444446</c:v>
                </c:pt>
                <c:pt idx="1716">
                  <c:v>2.3833333333333333</c:v>
                </c:pt>
                <c:pt idx="1717">
                  <c:v>2.3847222222222224</c:v>
                </c:pt>
                <c:pt idx="1718">
                  <c:v>2.3861111111111111</c:v>
                </c:pt>
                <c:pt idx="1719">
                  <c:v>2.3875000000000002</c:v>
                </c:pt>
                <c:pt idx="1720">
                  <c:v>2.3888888888888888</c:v>
                </c:pt>
                <c:pt idx="1721">
                  <c:v>2.3902777777777779</c:v>
                </c:pt>
                <c:pt idx="1722">
                  <c:v>2.3916666666666666</c:v>
                </c:pt>
                <c:pt idx="1723">
                  <c:v>2.3930555555555557</c:v>
                </c:pt>
                <c:pt idx="1724">
                  <c:v>2.3944444444444444</c:v>
                </c:pt>
                <c:pt idx="1725">
                  <c:v>2.3958333333333335</c:v>
                </c:pt>
                <c:pt idx="1726">
                  <c:v>2.3972222222222221</c:v>
                </c:pt>
                <c:pt idx="1727">
                  <c:v>2.3986111111111112</c:v>
                </c:pt>
                <c:pt idx="1728">
                  <c:v>2.4</c:v>
                </c:pt>
                <c:pt idx="1729">
                  <c:v>2.401388888888889</c:v>
                </c:pt>
                <c:pt idx="1730">
                  <c:v>2.4027777777777777</c:v>
                </c:pt>
                <c:pt idx="1731">
                  <c:v>2.4041666666666668</c:v>
                </c:pt>
                <c:pt idx="1732">
                  <c:v>2.4055555555555554</c:v>
                </c:pt>
                <c:pt idx="1733">
                  <c:v>2.4069444444444446</c:v>
                </c:pt>
                <c:pt idx="1734">
                  <c:v>2.4083333333333332</c:v>
                </c:pt>
                <c:pt idx="1735">
                  <c:v>2.4097222222222223</c:v>
                </c:pt>
                <c:pt idx="1736">
                  <c:v>2.411111111111111</c:v>
                </c:pt>
                <c:pt idx="1737">
                  <c:v>2.4125000000000001</c:v>
                </c:pt>
                <c:pt idx="1738">
                  <c:v>2.4138888888888888</c:v>
                </c:pt>
                <c:pt idx="1739">
                  <c:v>2.4152777777777779</c:v>
                </c:pt>
                <c:pt idx="1740">
                  <c:v>2.4166666666666665</c:v>
                </c:pt>
                <c:pt idx="1741">
                  <c:v>2.4180555555555556</c:v>
                </c:pt>
                <c:pt idx="1742">
                  <c:v>2.4194444444444443</c:v>
                </c:pt>
                <c:pt idx="1743">
                  <c:v>2.4208333333333334</c:v>
                </c:pt>
                <c:pt idx="1744">
                  <c:v>2.4222222222222221</c:v>
                </c:pt>
                <c:pt idx="1745">
                  <c:v>2.4236111111111112</c:v>
                </c:pt>
                <c:pt idx="1746">
                  <c:v>2.4249999999999998</c:v>
                </c:pt>
                <c:pt idx="1747">
                  <c:v>2.4263888888888889</c:v>
                </c:pt>
                <c:pt idx="1748">
                  <c:v>2.4277777777777776</c:v>
                </c:pt>
                <c:pt idx="1749">
                  <c:v>2.4291666666666667</c:v>
                </c:pt>
                <c:pt idx="1750">
                  <c:v>2.4305555555555554</c:v>
                </c:pt>
                <c:pt idx="1751">
                  <c:v>2.4319444444444445</c:v>
                </c:pt>
                <c:pt idx="1752">
                  <c:v>2.4333333333333331</c:v>
                </c:pt>
                <c:pt idx="1753">
                  <c:v>2.4347222222222222</c:v>
                </c:pt>
                <c:pt idx="1754">
                  <c:v>2.4361111111111109</c:v>
                </c:pt>
                <c:pt idx="1755">
                  <c:v>2.4375</c:v>
                </c:pt>
                <c:pt idx="1756">
                  <c:v>2.4388888888888891</c:v>
                </c:pt>
                <c:pt idx="1757">
                  <c:v>2.4402777777777778</c:v>
                </c:pt>
                <c:pt idx="1758">
                  <c:v>2.4416666666666669</c:v>
                </c:pt>
                <c:pt idx="1759">
                  <c:v>2.4430555555555555</c:v>
                </c:pt>
                <c:pt idx="1760">
                  <c:v>2.4444444444444446</c:v>
                </c:pt>
                <c:pt idx="1761">
                  <c:v>2.4458333333333333</c:v>
                </c:pt>
                <c:pt idx="1762">
                  <c:v>2.4472222222222224</c:v>
                </c:pt>
                <c:pt idx="1763">
                  <c:v>2.4486111111111111</c:v>
                </c:pt>
                <c:pt idx="1764">
                  <c:v>2.4500000000000002</c:v>
                </c:pt>
                <c:pt idx="1765">
                  <c:v>2.4513888888888888</c:v>
                </c:pt>
                <c:pt idx="1766">
                  <c:v>2.4527777777777779</c:v>
                </c:pt>
                <c:pt idx="1767">
                  <c:v>2.4541666666666666</c:v>
                </c:pt>
                <c:pt idx="1768">
                  <c:v>2.4555555555555557</c:v>
                </c:pt>
                <c:pt idx="1769">
                  <c:v>2.4569444444444444</c:v>
                </c:pt>
                <c:pt idx="1770">
                  <c:v>2.4583333333333335</c:v>
                </c:pt>
                <c:pt idx="1771">
                  <c:v>2.4597222222222221</c:v>
                </c:pt>
                <c:pt idx="1772">
                  <c:v>2.4611111111111112</c:v>
                </c:pt>
                <c:pt idx="1773">
                  <c:v>2.4624999999999999</c:v>
                </c:pt>
                <c:pt idx="1774">
                  <c:v>2.463888888888889</c:v>
                </c:pt>
                <c:pt idx="1775">
                  <c:v>2.4652777777777777</c:v>
                </c:pt>
                <c:pt idx="1776">
                  <c:v>2.4666666666666668</c:v>
                </c:pt>
                <c:pt idx="1777">
                  <c:v>2.4680555555555554</c:v>
                </c:pt>
                <c:pt idx="1778">
                  <c:v>2.4694444444444446</c:v>
                </c:pt>
                <c:pt idx="1779">
                  <c:v>2.4708333333333332</c:v>
                </c:pt>
                <c:pt idx="1780">
                  <c:v>2.4722222222222223</c:v>
                </c:pt>
                <c:pt idx="1781">
                  <c:v>2.473611111111111</c:v>
                </c:pt>
                <c:pt idx="1782">
                  <c:v>2.4750000000000001</c:v>
                </c:pt>
                <c:pt idx="1783">
                  <c:v>2.4763888888888888</c:v>
                </c:pt>
                <c:pt idx="1784">
                  <c:v>2.4777777777777779</c:v>
                </c:pt>
                <c:pt idx="1785">
                  <c:v>2.4791666666666665</c:v>
                </c:pt>
                <c:pt idx="1786">
                  <c:v>2.4805555555555556</c:v>
                </c:pt>
                <c:pt idx="1787">
                  <c:v>2.4819444444444443</c:v>
                </c:pt>
                <c:pt idx="1788">
                  <c:v>2.4833333333333334</c:v>
                </c:pt>
                <c:pt idx="1789">
                  <c:v>2.4847222222222221</c:v>
                </c:pt>
                <c:pt idx="1790">
                  <c:v>2.4861111111111112</c:v>
                </c:pt>
                <c:pt idx="1791">
                  <c:v>2.4874999999999998</c:v>
                </c:pt>
                <c:pt idx="1792">
                  <c:v>2.4888888888888889</c:v>
                </c:pt>
                <c:pt idx="1793">
                  <c:v>2.4902777777777776</c:v>
                </c:pt>
                <c:pt idx="1794">
                  <c:v>2.4916666666666667</c:v>
                </c:pt>
                <c:pt idx="1795">
                  <c:v>2.4930555555555554</c:v>
                </c:pt>
                <c:pt idx="1796">
                  <c:v>2.4944444444444445</c:v>
                </c:pt>
                <c:pt idx="1797">
                  <c:v>2.4958333333333331</c:v>
                </c:pt>
                <c:pt idx="1798">
                  <c:v>2.4972222222222222</c:v>
                </c:pt>
                <c:pt idx="1799">
                  <c:v>2.4986111111111109</c:v>
                </c:pt>
                <c:pt idx="1800">
                  <c:v>2.5</c:v>
                </c:pt>
                <c:pt idx="1801">
                  <c:v>2.5013888888888891</c:v>
                </c:pt>
                <c:pt idx="1802">
                  <c:v>2.5027777777777778</c:v>
                </c:pt>
                <c:pt idx="1803">
                  <c:v>2.5041666666666669</c:v>
                </c:pt>
                <c:pt idx="1804">
                  <c:v>2.5055555555555555</c:v>
                </c:pt>
                <c:pt idx="1805">
                  <c:v>2.5069444444444446</c:v>
                </c:pt>
                <c:pt idx="1806">
                  <c:v>2.5083333333333333</c:v>
                </c:pt>
                <c:pt idx="1807">
                  <c:v>2.5097222222222224</c:v>
                </c:pt>
                <c:pt idx="1808">
                  <c:v>2.5111111111111111</c:v>
                </c:pt>
                <c:pt idx="1809">
                  <c:v>2.5125000000000002</c:v>
                </c:pt>
                <c:pt idx="1810">
                  <c:v>2.5138888888888888</c:v>
                </c:pt>
                <c:pt idx="1811">
                  <c:v>2.5152777777777779</c:v>
                </c:pt>
                <c:pt idx="1812">
                  <c:v>2.5166666666666666</c:v>
                </c:pt>
                <c:pt idx="1813">
                  <c:v>2.5180555555555557</c:v>
                </c:pt>
                <c:pt idx="1814">
                  <c:v>2.5194444444444444</c:v>
                </c:pt>
                <c:pt idx="1815">
                  <c:v>2.5208333333333335</c:v>
                </c:pt>
                <c:pt idx="1816">
                  <c:v>2.5222222222222221</c:v>
                </c:pt>
                <c:pt idx="1817">
                  <c:v>2.5236111111111112</c:v>
                </c:pt>
                <c:pt idx="1818">
                  <c:v>2.5249999999999999</c:v>
                </c:pt>
                <c:pt idx="1819">
                  <c:v>2.526388888888889</c:v>
                </c:pt>
                <c:pt idx="1820">
                  <c:v>2.5277777777777777</c:v>
                </c:pt>
                <c:pt idx="1821">
                  <c:v>2.5291666666666668</c:v>
                </c:pt>
                <c:pt idx="1822">
                  <c:v>2.5305555555555554</c:v>
                </c:pt>
                <c:pt idx="1823">
                  <c:v>2.5319444444444446</c:v>
                </c:pt>
                <c:pt idx="1824">
                  <c:v>2.5333333333333332</c:v>
                </c:pt>
                <c:pt idx="1825">
                  <c:v>2.5347222222222223</c:v>
                </c:pt>
                <c:pt idx="1826">
                  <c:v>2.536111111111111</c:v>
                </c:pt>
                <c:pt idx="1827">
                  <c:v>2.5375000000000001</c:v>
                </c:pt>
                <c:pt idx="1828">
                  <c:v>2.5388888888888888</c:v>
                </c:pt>
                <c:pt idx="1829">
                  <c:v>2.5402777777777779</c:v>
                </c:pt>
                <c:pt idx="1830">
                  <c:v>2.5416666666666665</c:v>
                </c:pt>
                <c:pt idx="1831">
                  <c:v>2.5430555555555556</c:v>
                </c:pt>
                <c:pt idx="1832">
                  <c:v>2.5444444444444443</c:v>
                </c:pt>
                <c:pt idx="1833">
                  <c:v>2.5458333333333334</c:v>
                </c:pt>
                <c:pt idx="1834">
                  <c:v>2.5472222222222221</c:v>
                </c:pt>
                <c:pt idx="1835">
                  <c:v>2.5486111111111112</c:v>
                </c:pt>
                <c:pt idx="1836">
                  <c:v>2.5499999999999998</c:v>
                </c:pt>
                <c:pt idx="1837">
                  <c:v>2.5513888888888889</c:v>
                </c:pt>
                <c:pt idx="1838">
                  <c:v>2.5527777777777776</c:v>
                </c:pt>
                <c:pt idx="1839">
                  <c:v>2.5541666666666667</c:v>
                </c:pt>
                <c:pt idx="1840">
                  <c:v>2.5555555555555554</c:v>
                </c:pt>
                <c:pt idx="1841">
                  <c:v>2.5569444444444445</c:v>
                </c:pt>
                <c:pt idx="1842">
                  <c:v>2.5583333333333331</c:v>
                </c:pt>
                <c:pt idx="1843">
                  <c:v>2.5597222222222222</c:v>
                </c:pt>
                <c:pt idx="1844">
                  <c:v>2.5611111111111109</c:v>
                </c:pt>
                <c:pt idx="1845">
                  <c:v>2.5625</c:v>
                </c:pt>
                <c:pt idx="1846">
                  <c:v>2.5638888888888891</c:v>
                </c:pt>
                <c:pt idx="1847">
                  <c:v>2.5652777777777778</c:v>
                </c:pt>
                <c:pt idx="1848">
                  <c:v>2.5666666666666669</c:v>
                </c:pt>
                <c:pt idx="1849">
                  <c:v>2.5680555555555555</c:v>
                </c:pt>
                <c:pt idx="1850">
                  <c:v>2.5694444444444446</c:v>
                </c:pt>
                <c:pt idx="1851">
                  <c:v>2.5708333333333333</c:v>
                </c:pt>
                <c:pt idx="1852">
                  <c:v>2.5722222222222224</c:v>
                </c:pt>
                <c:pt idx="1853">
                  <c:v>2.5736111111111111</c:v>
                </c:pt>
                <c:pt idx="1854">
                  <c:v>2.5750000000000002</c:v>
                </c:pt>
                <c:pt idx="1855">
                  <c:v>2.5763888888888888</c:v>
                </c:pt>
                <c:pt idx="1856">
                  <c:v>2.5777777777777779</c:v>
                </c:pt>
                <c:pt idx="1857">
                  <c:v>2.5791666666666666</c:v>
                </c:pt>
                <c:pt idx="1858">
                  <c:v>2.5805555555555557</c:v>
                </c:pt>
                <c:pt idx="1859">
                  <c:v>2.5819444444444444</c:v>
                </c:pt>
                <c:pt idx="1860">
                  <c:v>2.5833333333333335</c:v>
                </c:pt>
                <c:pt idx="1861">
                  <c:v>2.5847222222222221</c:v>
                </c:pt>
                <c:pt idx="1862">
                  <c:v>2.5861111111111112</c:v>
                </c:pt>
                <c:pt idx="1863">
                  <c:v>2.5874999999999999</c:v>
                </c:pt>
                <c:pt idx="1864">
                  <c:v>2.588888888888889</c:v>
                </c:pt>
                <c:pt idx="1865">
                  <c:v>2.5902777777777777</c:v>
                </c:pt>
                <c:pt idx="1866">
                  <c:v>2.5916666666666668</c:v>
                </c:pt>
                <c:pt idx="1867">
                  <c:v>2.5930555555555554</c:v>
                </c:pt>
                <c:pt idx="1868">
                  <c:v>2.5944444444444446</c:v>
                </c:pt>
                <c:pt idx="1869">
                  <c:v>2.5958333333333332</c:v>
                </c:pt>
                <c:pt idx="1870">
                  <c:v>2.5972222222222223</c:v>
                </c:pt>
                <c:pt idx="1871">
                  <c:v>2.598611111111111</c:v>
                </c:pt>
                <c:pt idx="1872">
                  <c:v>2.6</c:v>
                </c:pt>
                <c:pt idx="1873">
                  <c:v>2.6013888888888888</c:v>
                </c:pt>
                <c:pt idx="1874">
                  <c:v>2.6027777777777779</c:v>
                </c:pt>
                <c:pt idx="1875">
                  <c:v>2.6041666666666665</c:v>
                </c:pt>
                <c:pt idx="1876">
                  <c:v>2.6055555555555556</c:v>
                </c:pt>
                <c:pt idx="1877">
                  <c:v>2.6069444444444443</c:v>
                </c:pt>
                <c:pt idx="1878">
                  <c:v>2.6083333333333334</c:v>
                </c:pt>
                <c:pt idx="1879">
                  <c:v>2.6097222222222221</c:v>
                </c:pt>
                <c:pt idx="1880">
                  <c:v>2.6111111111111112</c:v>
                </c:pt>
                <c:pt idx="1881">
                  <c:v>2.6124999999999998</c:v>
                </c:pt>
                <c:pt idx="1882">
                  <c:v>2.6138888888888889</c:v>
                </c:pt>
                <c:pt idx="1883">
                  <c:v>2.6152777777777776</c:v>
                </c:pt>
                <c:pt idx="1884">
                  <c:v>2.6166666666666667</c:v>
                </c:pt>
                <c:pt idx="1885">
                  <c:v>2.6180555555555554</c:v>
                </c:pt>
                <c:pt idx="1886">
                  <c:v>2.6194444444444445</c:v>
                </c:pt>
                <c:pt idx="1887">
                  <c:v>2.6208333333333331</c:v>
                </c:pt>
                <c:pt idx="1888">
                  <c:v>2.6222222222222222</c:v>
                </c:pt>
                <c:pt idx="1889">
                  <c:v>2.6236111111111109</c:v>
                </c:pt>
                <c:pt idx="1890">
                  <c:v>2.625</c:v>
                </c:pt>
                <c:pt idx="1891">
                  <c:v>2.6263888888888891</c:v>
                </c:pt>
                <c:pt idx="1892">
                  <c:v>2.6277777777777778</c:v>
                </c:pt>
                <c:pt idx="1893">
                  <c:v>2.6291666666666669</c:v>
                </c:pt>
                <c:pt idx="1894">
                  <c:v>2.6305555555555555</c:v>
                </c:pt>
                <c:pt idx="1895">
                  <c:v>2.6319444444444446</c:v>
                </c:pt>
                <c:pt idx="1896">
                  <c:v>2.6333333333333333</c:v>
                </c:pt>
                <c:pt idx="1897">
                  <c:v>2.6347222222222224</c:v>
                </c:pt>
                <c:pt idx="1898">
                  <c:v>2.6361111111111111</c:v>
                </c:pt>
                <c:pt idx="1899">
                  <c:v>2.6375000000000002</c:v>
                </c:pt>
                <c:pt idx="1900">
                  <c:v>2.6388888888888888</c:v>
                </c:pt>
                <c:pt idx="1901">
                  <c:v>2.6402777777777779</c:v>
                </c:pt>
                <c:pt idx="1902">
                  <c:v>2.6416666666666666</c:v>
                </c:pt>
                <c:pt idx="1903">
                  <c:v>2.6430555555555557</c:v>
                </c:pt>
                <c:pt idx="1904">
                  <c:v>2.6444444444444444</c:v>
                </c:pt>
                <c:pt idx="1905">
                  <c:v>2.6458333333333335</c:v>
                </c:pt>
                <c:pt idx="1906">
                  <c:v>2.6472222222222221</c:v>
                </c:pt>
                <c:pt idx="1907">
                  <c:v>2.6486111111111112</c:v>
                </c:pt>
                <c:pt idx="1908">
                  <c:v>2.65</c:v>
                </c:pt>
                <c:pt idx="1909">
                  <c:v>2.651388888888889</c:v>
                </c:pt>
                <c:pt idx="1910">
                  <c:v>2.6527777777777777</c:v>
                </c:pt>
                <c:pt idx="1911">
                  <c:v>2.6541666666666668</c:v>
                </c:pt>
                <c:pt idx="1912">
                  <c:v>2.6555555555555554</c:v>
                </c:pt>
                <c:pt idx="1913">
                  <c:v>2.6569444444444446</c:v>
                </c:pt>
                <c:pt idx="1914">
                  <c:v>2.6583333333333332</c:v>
                </c:pt>
                <c:pt idx="1915">
                  <c:v>2.6597222222222223</c:v>
                </c:pt>
                <c:pt idx="1916">
                  <c:v>2.661111111111111</c:v>
                </c:pt>
                <c:pt idx="1917">
                  <c:v>2.6625000000000001</c:v>
                </c:pt>
                <c:pt idx="1918">
                  <c:v>2.6638888888888888</c:v>
                </c:pt>
                <c:pt idx="1919">
                  <c:v>2.6652777777777779</c:v>
                </c:pt>
                <c:pt idx="1920">
                  <c:v>2.6666666666666665</c:v>
                </c:pt>
                <c:pt idx="1921">
                  <c:v>2.6680555555555556</c:v>
                </c:pt>
                <c:pt idx="1922">
                  <c:v>2.6694444444444443</c:v>
                </c:pt>
                <c:pt idx="1923">
                  <c:v>2.6708333333333334</c:v>
                </c:pt>
                <c:pt idx="1924">
                  <c:v>2.6722222222222221</c:v>
                </c:pt>
                <c:pt idx="1925">
                  <c:v>2.6736111111111112</c:v>
                </c:pt>
                <c:pt idx="1926">
                  <c:v>2.6749999999999998</c:v>
                </c:pt>
                <c:pt idx="1927">
                  <c:v>2.6763888888888889</c:v>
                </c:pt>
                <c:pt idx="1928">
                  <c:v>2.6777777777777776</c:v>
                </c:pt>
                <c:pt idx="1929">
                  <c:v>2.6791666666666667</c:v>
                </c:pt>
                <c:pt idx="1930">
                  <c:v>2.6805555555555554</c:v>
                </c:pt>
                <c:pt idx="1931">
                  <c:v>2.6819444444444445</c:v>
                </c:pt>
                <c:pt idx="1932">
                  <c:v>2.6833333333333331</c:v>
                </c:pt>
                <c:pt idx="1933">
                  <c:v>2.6847222222222222</c:v>
                </c:pt>
                <c:pt idx="1934">
                  <c:v>2.6861111111111109</c:v>
                </c:pt>
                <c:pt idx="1935">
                  <c:v>2.6875</c:v>
                </c:pt>
                <c:pt idx="1936">
                  <c:v>2.6888888888888891</c:v>
                </c:pt>
                <c:pt idx="1937">
                  <c:v>2.6902777777777778</c:v>
                </c:pt>
                <c:pt idx="1938">
                  <c:v>2.6916666666666669</c:v>
                </c:pt>
                <c:pt idx="1939">
                  <c:v>2.6930555555555555</c:v>
                </c:pt>
                <c:pt idx="1940">
                  <c:v>2.6944444444444446</c:v>
                </c:pt>
                <c:pt idx="1941">
                  <c:v>2.6958333333333333</c:v>
                </c:pt>
                <c:pt idx="1942">
                  <c:v>2.6972222222222224</c:v>
                </c:pt>
                <c:pt idx="1943">
                  <c:v>2.6986111111111111</c:v>
                </c:pt>
                <c:pt idx="1944">
                  <c:v>2.7</c:v>
                </c:pt>
                <c:pt idx="1945">
                  <c:v>2.7013888888888888</c:v>
                </c:pt>
                <c:pt idx="1946">
                  <c:v>2.7027777777777779</c:v>
                </c:pt>
                <c:pt idx="1947">
                  <c:v>2.7041666666666666</c:v>
                </c:pt>
                <c:pt idx="1948">
                  <c:v>2.7055555555555557</c:v>
                </c:pt>
                <c:pt idx="1949">
                  <c:v>2.7069444444444444</c:v>
                </c:pt>
                <c:pt idx="1950">
                  <c:v>2.7083333333333335</c:v>
                </c:pt>
                <c:pt idx="1951">
                  <c:v>2.7097222222222221</c:v>
                </c:pt>
                <c:pt idx="1952">
                  <c:v>2.7111111111111112</c:v>
                </c:pt>
                <c:pt idx="1953">
                  <c:v>2.7124999999999999</c:v>
                </c:pt>
                <c:pt idx="1954">
                  <c:v>2.713888888888889</c:v>
                </c:pt>
                <c:pt idx="1955">
                  <c:v>2.7152777777777777</c:v>
                </c:pt>
                <c:pt idx="1956">
                  <c:v>2.7166666666666668</c:v>
                </c:pt>
                <c:pt idx="1957">
                  <c:v>2.7180555555555554</c:v>
                </c:pt>
                <c:pt idx="1958">
                  <c:v>2.7194444444444446</c:v>
                </c:pt>
                <c:pt idx="1959">
                  <c:v>2.7208333333333332</c:v>
                </c:pt>
                <c:pt idx="1960">
                  <c:v>2.7222222222222223</c:v>
                </c:pt>
                <c:pt idx="1961">
                  <c:v>2.723611111111111</c:v>
                </c:pt>
                <c:pt idx="1962">
                  <c:v>2.7250000000000001</c:v>
                </c:pt>
                <c:pt idx="1963">
                  <c:v>2.7263888888888888</c:v>
                </c:pt>
                <c:pt idx="1964">
                  <c:v>2.7277777777777779</c:v>
                </c:pt>
                <c:pt idx="1965">
                  <c:v>2.7291666666666665</c:v>
                </c:pt>
                <c:pt idx="1966">
                  <c:v>2.7305555555555556</c:v>
                </c:pt>
                <c:pt idx="1967">
                  <c:v>2.7319444444444443</c:v>
                </c:pt>
                <c:pt idx="1968">
                  <c:v>2.7333333333333334</c:v>
                </c:pt>
                <c:pt idx="1969">
                  <c:v>2.7347222222222221</c:v>
                </c:pt>
                <c:pt idx="1970">
                  <c:v>2.7361111111111112</c:v>
                </c:pt>
                <c:pt idx="1971">
                  <c:v>2.7374999999999998</c:v>
                </c:pt>
                <c:pt idx="1972">
                  <c:v>2.7388888888888889</c:v>
                </c:pt>
                <c:pt idx="1973">
                  <c:v>2.7402777777777776</c:v>
                </c:pt>
                <c:pt idx="1974">
                  <c:v>2.7416666666666667</c:v>
                </c:pt>
                <c:pt idx="1975">
                  <c:v>2.7430555555555554</c:v>
                </c:pt>
                <c:pt idx="1976">
                  <c:v>2.7444444444444445</c:v>
                </c:pt>
                <c:pt idx="1977">
                  <c:v>2.7458333333333331</c:v>
                </c:pt>
                <c:pt idx="1978">
                  <c:v>2.7472222222222222</c:v>
                </c:pt>
                <c:pt idx="1979">
                  <c:v>2.7486111111111109</c:v>
                </c:pt>
                <c:pt idx="1980">
                  <c:v>2.75</c:v>
                </c:pt>
                <c:pt idx="1981">
                  <c:v>2.7513888888888891</c:v>
                </c:pt>
                <c:pt idx="1982">
                  <c:v>2.7527777777777778</c:v>
                </c:pt>
                <c:pt idx="1983">
                  <c:v>2.7541666666666669</c:v>
                </c:pt>
                <c:pt idx="1984">
                  <c:v>2.7555555555555555</c:v>
                </c:pt>
                <c:pt idx="1985">
                  <c:v>2.7569444444444446</c:v>
                </c:pt>
                <c:pt idx="1986">
                  <c:v>2.7583333333333333</c:v>
                </c:pt>
                <c:pt idx="1987">
                  <c:v>2.7597222222222224</c:v>
                </c:pt>
                <c:pt idx="1988">
                  <c:v>2.7611111111111111</c:v>
                </c:pt>
                <c:pt idx="1989">
                  <c:v>2.7625000000000002</c:v>
                </c:pt>
                <c:pt idx="1990">
                  <c:v>2.7638888888888888</c:v>
                </c:pt>
                <c:pt idx="1991">
                  <c:v>2.7652777777777779</c:v>
                </c:pt>
                <c:pt idx="1992">
                  <c:v>2.7666666666666666</c:v>
                </c:pt>
                <c:pt idx="1993">
                  <c:v>2.7680555555555557</c:v>
                </c:pt>
                <c:pt idx="1994">
                  <c:v>2.7694444444444444</c:v>
                </c:pt>
                <c:pt idx="1995">
                  <c:v>2.7708333333333335</c:v>
                </c:pt>
                <c:pt idx="1996">
                  <c:v>2.7722222222222221</c:v>
                </c:pt>
                <c:pt idx="1997">
                  <c:v>2.7736111111111112</c:v>
                </c:pt>
                <c:pt idx="1998">
                  <c:v>2.7749999999999999</c:v>
                </c:pt>
                <c:pt idx="1999">
                  <c:v>2.776388888888889</c:v>
                </c:pt>
              </c:numCache>
            </c:numRef>
          </c:xVal>
          <c:yVal>
            <c:numRef>
              <c:f>Calcs!$X$2:$X$2001</c:f>
              <c:numCache>
                <c:formatCode>0.00</c:formatCode>
                <c:ptCount val="2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3.8158394025237662E-4</c:v>
                </c:pt>
                <c:pt idx="327">
                  <c:v>5.4799783187613009E-4</c:v>
                </c:pt>
                <c:pt idx="328">
                  <c:v>6.740555085264356E-4</c:v>
                </c:pt>
                <c:pt idx="329">
                  <c:v>7.7971197227111821E-4</c:v>
                </c:pt>
                <c:pt idx="330">
                  <c:v>8.7243483179289579E-4</c:v>
                </c:pt>
                <c:pt idx="331">
                  <c:v>9.5600396614717125E-4</c:v>
                </c:pt>
                <c:pt idx="332">
                  <c:v>1.0326485881891312E-3</c:v>
                </c:pt>
                <c:pt idx="333">
                  <c:v>1.1038144572659545E-3</c:v>
                </c:pt>
                <c:pt idx="334">
                  <c:v>1.1705019582174243E-3</c:v>
                </c:pt>
                <c:pt idx="335">
                  <c:v>1.2334375063951287E-3</c:v>
                </c:pt>
                <c:pt idx="336">
                  <c:v>1.2931683233412083E-3</c:v>
                </c:pt>
                <c:pt idx="337">
                  <c:v>1.3501187773307681E-3</c:v>
                </c:pt>
                <c:pt idx="338">
                  <c:v>1.4046258168041999E-3</c:v>
                </c:pt>
                <c:pt idx="339">
                  <c:v>1.4569622749428252E-3</c:v>
                </c:pt>
                <c:pt idx="340">
                  <c:v>1.5073527350963839E-3</c:v>
                </c:pt>
                <c:pt idx="341">
                  <c:v>1.55598467786136E-3</c:v>
                </c:pt>
                <c:pt idx="342">
                  <c:v>1.6030165201388049E-3</c:v>
                </c:pt>
                <c:pt idx="343">
                  <c:v>1.6485835441153705E-3</c:v>
                </c:pt>
                <c:pt idx="344">
                  <c:v>1.6928023560884517E-3</c:v>
                </c:pt>
                <c:pt idx="345">
                  <c:v>1.7357745451444366E-3</c:v>
                </c:pt>
                <c:pt idx="346">
                  <c:v>1.77758885022795E-3</c:v>
                </c:pt>
                <c:pt idx="347">
                  <c:v>1.8183232410790878E-3</c:v>
                </c:pt>
                <c:pt idx="348">
                  <c:v>1.8580472704492854E-3</c:v>
                </c:pt>
                <c:pt idx="349">
                  <c:v>1.8968227614415034E-3</c:v>
                </c:pt>
                <c:pt idx="350">
                  <c:v>1.9347049020315601E-3</c:v>
                </c:pt>
                <c:pt idx="351">
                  <c:v>1.9717437533956698E-3</c:v>
                </c:pt>
                <c:pt idx="352">
                  <c:v>2.0079843657725008E-3</c:v>
                </c:pt>
                <c:pt idx="353">
                  <c:v>2.0434676259984976E-3</c:v>
                </c:pt>
                <c:pt idx="354">
                  <c:v>2.0782307600874794E-3</c:v>
                </c:pt>
                <c:pt idx="355">
                  <c:v>2.1123077574993184E-3</c:v>
                </c:pt>
                <c:pt idx="356">
                  <c:v>2.1457299466862059E-3</c:v>
                </c:pt>
                <c:pt idx="357">
                  <c:v>2.1785257733621618E-3</c:v>
                </c:pt>
                <c:pt idx="358">
                  <c:v>2.2107216449864706E-3</c:v>
                </c:pt>
                <c:pt idx="359">
                  <c:v>2.2423421241790651E-3</c:v>
                </c:pt>
                <c:pt idx="360">
                  <c:v>2.273409768335045E-3</c:v>
                </c:pt>
                <c:pt idx="361">
                  <c:v>2.3039455222124607E-3</c:v>
                </c:pt>
                <c:pt idx="362">
                  <c:v>2.33396887339158E-3</c:v>
                </c:pt>
                <c:pt idx="363">
                  <c:v>2.3634979636297407E-3</c:v>
                </c:pt>
                <c:pt idx="364">
                  <c:v>2.3925497227862231E-3</c:v>
                </c:pt>
                <c:pt idx="365">
                  <c:v>2.421140000406454E-3</c:v>
                </c:pt>
                <c:pt idx="366">
                  <c:v>2.4492836470457933E-3</c:v>
                </c:pt>
                <c:pt idx="367">
                  <c:v>2.4769945854837042E-3</c:v>
                </c:pt>
                <c:pt idx="368">
                  <c:v>2.5042858979245717E-3</c:v>
                </c:pt>
                <c:pt idx="369">
                  <c:v>2.5311699047736325E-3</c:v>
                </c:pt>
                <c:pt idx="370">
                  <c:v>2.5576583696777714E-3</c:v>
                </c:pt>
                <c:pt idx="371">
                  <c:v>2.5837622340944061E-3</c:v>
                </c:pt>
                <c:pt idx="372">
                  <c:v>2.6094916962177916E-3</c:v>
                </c:pt>
                <c:pt idx="373">
                  <c:v>2.6348567182255139E-3</c:v>
                </c:pt>
                <c:pt idx="374">
                  <c:v>2.6598665741264034E-3</c:v>
                </c:pt>
                <c:pt idx="375">
                  <c:v>2.6845311346494921E-3</c:v>
                </c:pt>
                <c:pt idx="376">
                  <c:v>2.7088609775080177E-3</c:v>
                </c:pt>
                <c:pt idx="377">
                  <c:v>2.7328647481754645E-3</c:v>
                </c:pt>
                <c:pt idx="378">
                  <c:v>2.7565497699194373E-3</c:v>
                </c:pt>
                <c:pt idx="379">
                  <c:v>2.7799233133708055E-3</c:v>
                </c:pt>
                <c:pt idx="380">
                  <c:v>2.8029922469733196E-3</c:v>
                </c:pt>
                <c:pt idx="381">
                  <c:v>2.8257634504389516E-3</c:v>
                </c:pt>
                <c:pt idx="382">
                  <c:v>2.8482437921393995E-3</c:v>
                </c:pt>
                <c:pt idx="383">
                  <c:v>2.8704398416233351E-3</c:v>
                </c:pt>
                <c:pt idx="384">
                  <c:v>2.8923579956572198E-3</c:v>
                </c:pt>
                <c:pt idx="385">
                  <c:v>2.9140044729311703E-3</c:v>
                </c:pt>
                <c:pt idx="386">
                  <c:v>2.9353854488686185E-3</c:v>
                </c:pt>
                <c:pt idx="387">
                  <c:v>2.9565067881794959E-3</c:v>
                </c:pt>
                <c:pt idx="388">
                  <c:v>2.9773740408849465E-3</c:v>
                </c:pt>
                <c:pt idx="389">
                  <c:v>2.9979927077295487E-3</c:v>
                </c:pt>
                <c:pt idx="390">
                  <c:v>3.0183682491948492E-3</c:v>
                </c:pt>
                <c:pt idx="391">
                  <c:v>3.0385058213384065E-3</c:v>
                </c:pt>
                <c:pt idx="392">
                  <c:v>3.0584102939649393E-3</c:v>
                </c:pt>
                <c:pt idx="393">
                  <c:v>3.0780866504048032E-3</c:v>
                </c:pt>
                <c:pt idx="394">
                  <c:v>3.0975397051378273E-3</c:v>
                </c:pt>
                <c:pt idx="395">
                  <c:v>3.1167738517513645E-3</c:v>
                </c:pt>
                <c:pt idx="396">
                  <c:v>3.1357934713498389E-3</c:v>
                </c:pt>
                <c:pt idx="397">
                  <c:v>3.1546029344878103E-3</c:v>
                </c:pt>
                <c:pt idx="398">
                  <c:v>3.1732062225488505E-3</c:v>
                </c:pt>
                <c:pt idx="399">
                  <c:v>3.19160731793291E-3</c:v>
                </c:pt>
                <c:pt idx="400">
                  <c:v>3.2098102051886625E-3</c:v>
                </c:pt>
                <c:pt idx="401">
                  <c:v>3.2278186232102069E-3</c:v>
                </c:pt>
                <c:pt idx="402">
                  <c:v>3.2456361972325242E-3</c:v>
                </c:pt>
                <c:pt idx="403">
                  <c:v>3.2632664347382223E-3</c:v>
                </c:pt>
                <c:pt idx="404">
                  <c:v>3.2807127305845107E-3</c:v>
                </c:pt>
                <c:pt idx="405">
                  <c:v>3.2979783809297465E-3</c:v>
                </c:pt>
                <c:pt idx="406">
                  <c:v>3.3150665875890436E-3</c:v>
                </c:pt>
                <c:pt idx="407">
                  <c:v>3.3319805821254711E-3</c:v>
                </c:pt>
                <c:pt idx="408">
                  <c:v>3.3487233861425507E-3</c:v>
                </c:pt>
                <c:pt idx="409">
                  <c:v>3.3652978175803712E-3</c:v>
                </c:pt>
                <c:pt idx="410">
                  <c:v>3.3817068450261376E-3</c:v>
                </c:pt>
                <c:pt idx="411">
                  <c:v>3.3979532308743309E-3</c:v>
                </c:pt>
                <c:pt idx="412">
                  <c:v>3.4140396642663088E-3</c:v>
                </c:pt>
                <c:pt idx="413">
                  <c:v>3.4299687561186788E-3</c:v>
                </c:pt>
                <c:pt idx="414">
                  <c:v>3.4457430422414276E-3</c:v>
                </c:pt>
                <c:pt idx="415">
                  <c:v>3.4613649949035764E-3</c:v>
                </c:pt>
                <c:pt idx="416">
                  <c:v>3.4768370253955403E-3</c:v>
                </c:pt>
                <c:pt idx="417">
                  <c:v>3.4921615929384173E-3</c:v>
                </c:pt>
                <c:pt idx="418">
                  <c:v>3.5073409755272296E-3</c:v>
                </c:pt>
                <c:pt idx="419">
                  <c:v>3.5223772833402802E-3</c:v>
                </c:pt>
                <c:pt idx="420">
                  <c:v>3.5372726825875726E-3</c:v>
                </c:pt>
                <c:pt idx="421">
                  <c:v>3.5520293951611481E-3</c:v>
                </c:pt>
                <c:pt idx="422">
                  <c:v>3.5666494734904555E-3</c:v>
                </c:pt>
                <c:pt idx="423">
                  <c:v>3.5811349175244567E-3</c:v>
                </c:pt>
                <c:pt idx="424">
                  <c:v>3.5954876847479728E-3</c:v>
                </c:pt>
                <c:pt idx="425">
                  <c:v>3.6097096915753426E-3</c:v>
                </c:pt>
                <c:pt idx="426">
                  <c:v>3.6238028064211063E-3</c:v>
                </c:pt>
                <c:pt idx="427">
                  <c:v>3.6377689539756905E-3</c:v>
                </c:pt>
                <c:pt idx="428">
                  <c:v>3.6516099109504085E-3</c:v>
                </c:pt>
                <c:pt idx="429">
                  <c:v>3.6653273099055386E-3</c:v>
                </c:pt>
                <c:pt idx="430">
                  <c:v>3.6789228450911306E-3</c:v>
                </c:pt>
                <c:pt idx="431">
                  <c:v>3.6923982797483121E-3</c:v>
                </c:pt>
                <c:pt idx="432">
                  <c:v>3.7057552293859103E-3</c:v>
                </c:pt>
                <c:pt idx="433">
                  <c:v>3.7189952733043467E-3</c:v>
                </c:pt>
                <c:pt idx="434">
                  <c:v>3.7321199559482714E-3</c:v>
                </c:pt>
                <c:pt idx="435">
                  <c:v>3.7451307881630684E-3</c:v>
                </c:pt>
                <c:pt idx="436">
                  <c:v>3.7580292558066206E-3</c:v>
                </c:pt>
                <c:pt idx="437">
                  <c:v>3.7708168054227647E-3</c:v>
                </c:pt>
                <c:pt idx="438">
                  <c:v>3.7834949516921744E-3</c:v>
                </c:pt>
                <c:pt idx="439">
                  <c:v>3.7960649749961398E-3</c:v>
                </c:pt>
                <c:pt idx="440">
                  <c:v>3.8085282349841236E-3</c:v>
                </c:pt>
                <c:pt idx="441">
                  <c:v>3.8208861691388821E-3</c:v>
                </c:pt>
                <c:pt idx="442">
                  <c:v>3.833140082205427E-3</c:v>
                </c:pt>
                <c:pt idx="443">
                  <c:v>3.8452912459871584E-3</c:v>
                </c:pt>
                <c:pt idx="444">
                  <c:v>3.8573409079977654E-3</c:v>
                </c:pt>
                <c:pt idx="445">
                  <c:v>3.8692902926799285E-3</c:v>
                </c:pt>
                <c:pt idx="446">
                  <c:v>3.881140594820017E-3</c:v>
                </c:pt>
                <c:pt idx="447">
                  <c:v>3.8928929878816005E-3</c:v>
                </c:pt>
                <c:pt idx="448">
                  <c:v>3.9045486321431237E-3</c:v>
                </c:pt>
                <c:pt idx="449">
                  <c:v>3.916108667397826E-3</c:v>
                </c:pt>
                <c:pt idx="450">
                  <c:v>3.927574205776877E-3</c:v>
                </c:pt>
                <c:pt idx="451">
                  <c:v>3.9389463328598851E-3</c:v>
                </c:pt>
                <c:pt idx="452">
                  <c:v>3.9502262109905205E-3</c:v>
                </c:pt>
                <c:pt idx="453">
                  <c:v>3.9614148834308449E-3</c:v>
                </c:pt>
                <c:pt idx="454">
                  <c:v>3.972513276513441E-3</c:v>
                </c:pt>
                <c:pt idx="455">
                  <c:v>3.9835224968361917E-3</c:v>
                </c:pt>
                <c:pt idx="456">
                  <c:v>3.994443534311453E-3</c:v>
                </c:pt>
                <c:pt idx="457">
                  <c:v>4.0052773644941924E-3</c:v>
                </c:pt>
                <c:pt idx="458">
                  <c:v>4.0160249417116583E-3</c:v>
                </c:pt>
                <c:pt idx="459">
                  <c:v>4.0266872066507375E-3</c:v>
                </c:pt>
                <c:pt idx="460">
                  <c:v>4.0372650869091387E-3</c:v>
                </c:pt>
                <c:pt idx="461">
                  <c:v>4.0477594901407428E-3</c:v>
                </c:pt>
                <c:pt idx="462">
                  <c:v>4.0581714036867127E-3</c:v>
                </c:pt>
                <c:pt idx="463">
                  <c:v>4.0685015980608096E-3</c:v>
                </c:pt>
                <c:pt idx="464">
                  <c:v>4.0787509329058644E-3</c:v>
                </c:pt>
                <c:pt idx="465">
                  <c:v>4.0889203560701319E-3</c:v>
                </c:pt>
                <c:pt idx="466">
                  <c:v>4.0990106992997823E-3</c:v>
                </c:pt>
                <c:pt idx="467">
                  <c:v>4.1090227776559608E-3</c:v>
                </c:pt>
                <c:pt idx="468">
                  <c:v>4.1189572928414415E-3</c:v>
                </c:pt>
                <c:pt idx="469">
                  <c:v>4.1288150298671713E-3</c:v>
                </c:pt>
                <c:pt idx="470">
                  <c:v>4.1385968633605779E-3</c:v>
                </c:pt>
                <c:pt idx="471">
                  <c:v>4.1483035627699668E-3</c:v>
                </c:pt>
                <c:pt idx="472">
                  <c:v>4.1579358830744094E-3</c:v>
                </c:pt>
                <c:pt idx="473">
                  <c:v>4.1674945650169021E-3</c:v>
                </c:pt>
                <c:pt idx="474">
                  <c:v>4.1769804320389301E-3</c:v>
                </c:pt>
                <c:pt idx="475">
                  <c:v>4.1863941978734472E-3</c:v>
                </c:pt>
                <c:pt idx="476">
                  <c:v>4.195736468261161E-3</c:v>
                </c:pt>
                <c:pt idx="477">
                  <c:v>4.2050079337108146E-3</c:v>
                </c:pt>
                <c:pt idx="478">
                  <c:v>4.2142092735637307E-3</c:v>
                </c:pt>
                <c:pt idx="479">
                  <c:v>4.2233412581907234E-3</c:v>
                </c:pt>
                <c:pt idx="480">
                  <c:v>4.2324045579409794E-3</c:v>
                </c:pt>
                <c:pt idx="481">
                  <c:v>4.2413997304310454E-3</c:v>
                </c:pt>
                <c:pt idx="482">
                  <c:v>4.2503275057645768E-3</c:v>
                </c:pt>
                <c:pt idx="483">
                  <c:v>4.2591885160559867E-3</c:v>
                </c:pt>
                <c:pt idx="484">
                  <c:v>4.2679833908869091E-3</c:v>
                </c:pt>
                <c:pt idx="485">
                  <c:v>4.2767127435746188E-3</c:v>
                </c:pt>
                <c:pt idx="486">
                  <c:v>4.2853771715619703E-3</c:v>
                </c:pt>
                <c:pt idx="487">
                  <c:v>4.2939772707576308E-3</c:v>
                </c:pt>
                <c:pt idx="488">
                  <c:v>4.3025136357284204E-3</c:v>
                </c:pt>
                <c:pt idx="489">
                  <c:v>4.310986945670863E-3</c:v>
                </c:pt>
                <c:pt idx="490">
                  <c:v>4.3193976776990037E-3</c:v>
                </c:pt>
                <c:pt idx="491">
                  <c:v>4.3277463880927831E-3</c:v>
                </c:pt>
                <c:pt idx="492">
                  <c:v>4.336033725520964E-3</c:v>
                </c:pt>
                <c:pt idx="493">
                  <c:v>4.3442602388223542E-3</c:v>
                </c:pt>
                <c:pt idx="494">
                  <c:v>4.3524264634573814E-3</c:v>
                </c:pt>
                <c:pt idx="495">
                  <c:v>4.3605328363921208E-3</c:v>
                </c:pt>
                <c:pt idx="496">
                  <c:v>4.3685798815035161E-3</c:v>
                </c:pt>
                <c:pt idx="497">
                  <c:v>4.3765682087772541E-3</c:v>
                </c:pt>
                <c:pt idx="498">
                  <c:v>4.3844983301714264E-3</c:v>
                </c:pt>
                <c:pt idx="499">
                  <c:v>4.3923707519898814E-3</c:v>
                </c:pt>
                <c:pt idx="500">
                  <c:v>4.4001859685914449E-3</c:v>
                </c:pt>
                <c:pt idx="501">
                  <c:v>4.4079444692766718E-3</c:v>
                </c:pt>
                <c:pt idx="502">
                  <c:v>4.4156467450726994E-3</c:v>
                </c:pt>
                <c:pt idx="503">
                  <c:v>4.4232933664494784E-3</c:v>
                </c:pt>
                <c:pt idx="504">
                  <c:v>4.4308848011772491E-3</c:v>
                </c:pt>
                <c:pt idx="505">
                  <c:v>4.438421422359509E-3</c:v>
                </c:pt>
                <c:pt idx="506">
                  <c:v>4.4459036904144914E-3</c:v>
                </c:pt>
                <c:pt idx="507">
                  <c:v>4.4533320556889326E-3</c:v>
                </c:pt>
                <c:pt idx="508">
                  <c:v>4.4607070489145846E-3</c:v>
                </c:pt>
                <c:pt idx="509">
                  <c:v>4.4680291138574626E-3</c:v>
                </c:pt>
                <c:pt idx="510">
                  <c:v>4.4752986015938329E-3</c:v>
                </c:pt>
                <c:pt idx="511">
                  <c:v>4.482516027101883E-3</c:v>
                </c:pt>
                <c:pt idx="512">
                  <c:v>4.4896818125291522E-3</c:v>
                </c:pt>
                <c:pt idx="513">
                  <c:v>4.4967963841998056E-3</c:v>
                </c:pt>
                <c:pt idx="514">
                  <c:v>4.5038601595059919E-3</c:v>
                </c:pt>
                <c:pt idx="515">
                  <c:v>4.5108735467279532E-3</c:v>
                </c:pt>
                <c:pt idx="516">
                  <c:v>4.5178369457840933E-3</c:v>
                </c:pt>
                <c:pt idx="517">
                  <c:v>4.5247507489470399E-3</c:v>
                </c:pt>
                <c:pt idx="518">
                  <c:v>4.5316153476238292E-3</c:v>
                </c:pt>
                <c:pt idx="519">
                  <c:v>4.538431132421885E-3</c:v>
                </c:pt>
                <c:pt idx="520">
                  <c:v>4.5451985811696951E-3</c:v>
                </c:pt>
                <c:pt idx="521">
                  <c:v>4.5519179868856903E-3</c:v>
                </c:pt>
                <c:pt idx="522">
                  <c:v>4.5585897237421713E-3</c:v>
                </c:pt>
                <c:pt idx="523">
                  <c:v>4.5652142531385272E-3</c:v>
                </c:pt>
                <c:pt idx="524">
                  <c:v>4.5717919412403361E-3</c:v>
                </c:pt>
                <c:pt idx="525">
                  <c:v>4.5783230597205397E-3</c:v>
                </c:pt>
                <c:pt idx="526">
                  <c:v>4.5848079682994777E-3</c:v>
                </c:pt>
                <c:pt idx="527">
                  <c:v>4.5912471080619402E-3</c:v>
                </c:pt>
                <c:pt idx="528">
                  <c:v>4.5976408260390402E-3</c:v>
                </c:pt>
                <c:pt idx="529">
                  <c:v>4.6039894696236388E-3</c:v>
                </c:pt>
                <c:pt idx="530">
                  <c:v>4.6102933804948835E-3</c:v>
                </c:pt>
                <c:pt idx="531">
                  <c:v>4.6165528945948464E-3</c:v>
                </c:pt>
                <c:pt idx="532">
                  <c:v>4.6227683485819716E-3</c:v>
                </c:pt>
                <c:pt idx="533">
                  <c:v>4.6289400737358306E-3</c:v>
                </c:pt>
                <c:pt idx="534">
                  <c:v>4.6350683959075186E-3</c:v>
                </c:pt>
                <c:pt idx="535">
                  <c:v>4.6411536419234938E-3</c:v>
                </c:pt>
                <c:pt idx="536">
                  <c:v>4.6471961334926303E-3</c:v>
                </c:pt>
                <c:pt idx="537">
                  <c:v>4.6531961811418724E-3</c:v>
                </c:pt>
                <c:pt idx="538">
                  <c:v>4.6591540970232223E-3</c:v>
                </c:pt>
                <c:pt idx="539">
                  <c:v>4.665070281343428E-3</c:v>
                </c:pt>
                <c:pt idx="540">
                  <c:v>4.6709450371723582E-3</c:v>
                </c:pt>
                <c:pt idx="541">
                  <c:v>4.6767785772674373E-3</c:v>
                </c:pt>
                <c:pt idx="542">
                  <c:v>4.6825712029552567E-3</c:v>
                </c:pt>
                <c:pt idx="543">
                  <c:v>4.6883233033744613E-3</c:v>
                </c:pt>
                <c:pt idx="544">
                  <c:v>4.6940351711705457E-3</c:v>
                </c:pt>
                <c:pt idx="545">
                  <c:v>4.6997070033241951E-3</c:v>
                </c:pt>
                <c:pt idx="546">
                  <c:v>4.7053391709344231E-3</c:v>
                </c:pt>
                <c:pt idx="547">
                  <c:v>4.7109319565043252E-3</c:v>
                </c:pt>
                <c:pt idx="548">
                  <c:v>4.7164856393581891E-3</c:v>
                </c:pt>
                <c:pt idx="549">
                  <c:v>4.722000501689463E-3</c:v>
                </c:pt>
                <c:pt idx="550">
                  <c:v>4.7274768223547637E-3</c:v>
                </c:pt>
                <c:pt idx="551">
                  <c:v>4.7329148707309678E-3</c:v>
                </c:pt>
                <c:pt idx="552">
                  <c:v>4.7383149132521627E-3</c:v>
                </c:pt>
                <c:pt idx="553">
                  <c:v>4.7436772198778893E-3</c:v>
                </c:pt>
                <c:pt idx="554">
                  <c:v>4.7490020578793233E-3</c:v>
                </c:pt>
                <c:pt idx="555">
                  <c:v>4.7542897701681333E-3</c:v>
                </c:pt>
                <c:pt idx="556">
                  <c:v>4.7595405279605794E-3</c:v>
                </c:pt>
                <c:pt idx="557">
                  <c:v>4.7647545852719389E-3</c:v>
                </c:pt>
                <c:pt idx="558">
                  <c:v>4.7699322785103035E-3</c:v>
                </c:pt>
                <c:pt idx="559">
                  <c:v>4.7750737735314302E-3</c:v>
                </c:pt>
                <c:pt idx="560">
                  <c:v>4.780179312944304E-3</c:v>
                </c:pt>
                <c:pt idx="561">
                  <c:v>4.7852492277810103E-3</c:v>
                </c:pt>
                <c:pt idx="562">
                  <c:v>4.790283769202962E-3</c:v>
                </c:pt>
                <c:pt idx="563">
                  <c:v>4.7952831802360102E-3</c:v>
                </c:pt>
                <c:pt idx="564">
                  <c:v>4.8002476121181978E-3</c:v>
                </c:pt>
                <c:pt idx="565">
                  <c:v>4.8051772929274799E-3</c:v>
                </c:pt>
                <c:pt idx="566">
                  <c:v>4.8100725338130184E-3</c:v>
                </c:pt>
                <c:pt idx="567">
                  <c:v>4.8149335677315159E-3</c:v>
                </c:pt>
                <c:pt idx="568">
                  <c:v>4.8197606326442505E-3</c:v>
                </c:pt>
                <c:pt idx="569">
                  <c:v>4.8245539647574134E-3</c:v>
                </c:pt>
                <c:pt idx="570">
                  <c:v>4.8293137865285307E-3</c:v>
                </c:pt>
                <c:pt idx="571">
                  <c:v>4.8340403133601377E-3</c:v>
                </c:pt>
                <c:pt idx="572">
                  <c:v>4.8387337664051542E-3</c:v>
                </c:pt>
                <c:pt idx="573">
                  <c:v>4.8433943666563156E-3</c:v>
                </c:pt>
                <c:pt idx="574">
                  <c:v>4.8480223286017053E-3</c:v>
                </c:pt>
                <c:pt idx="575">
                  <c:v>4.8526178605176112E-3</c:v>
                </c:pt>
                <c:pt idx="576">
                  <c:v>4.8571812536653443E-3</c:v>
                </c:pt>
                <c:pt idx="577">
                  <c:v>4.8617127225310079E-3</c:v>
                </c:pt>
                <c:pt idx="578">
                  <c:v>4.8662123988220361E-3</c:v>
                </c:pt>
                <c:pt idx="579">
                  <c:v>4.8706804905346247E-3</c:v>
                </c:pt>
                <c:pt idx="580">
                  <c:v>4.8751171994486885E-3</c:v>
                </c:pt>
                <c:pt idx="581">
                  <c:v>4.8795228099319798E-3</c:v>
                </c:pt>
                <c:pt idx="582">
                  <c:v>4.8838975242201325E-3</c:v>
                </c:pt>
                <c:pt idx="583">
                  <c:v>4.8882414568577545E-3</c:v>
                </c:pt>
                <c:pt idx="584">
                  <c:v>4.8925548873964423E-3</c:v>
                </c:pt>
                <c:pt idx="585">
                  <c:v>4.8968380136338507E-3</c:v>
                </c:pt>
                <c:pt idx="586">
                  <c:v>4.9010909460283558E-3</c:v>
                </c:pt>
                <c:pt idx="587">
                  <c:v>4.905313954037465E-3</c:v>
                </c:pt>
                <c:pt idx="588">
                  <c:v>4.9095072260945897E-3</c:v>
                </c:pt>
                <c:pt idx="589">
                  <c:v>4.9136709575439662E-3</c:v>
                </c:pt>
                <c:pt idx="590">
                  <c:v>4.9178053385493629E-3</c:v>
                </c:pt>
                <c:pt idx="591">
                  <c:v>4.9219105481681236E-3</c:v>
                </c:pt>
                <c:pt idx="592">
                  <c:v>4.9259867667005982E-3</c:v>
                </c:pt>
                <c:pt idx="593">
                  <c:v>4.9300341762207522E-3</c:v>
                </c:pt>
                <c:pt idx="594">
                  <c:v>4.9340529602081478E-3</c:v>
                </c:pt>
                <c:pt idx="595">
                  <c:v>4.9380433031769796E-3</c:v>
                </c:pt>
                <c:pt idx="596">
                  <c:v>4.9420053847089862E-3</c:v>
                </c:pt>
                <c:pt idx="597">
                  <c:v>4.9459393795943055E-3</c:v>
                </c:pt>
                <c:pt idx="598">
                  <c:v>4.9498455395798171E-3</c:v>
                </c:pt>
                <c:pt idx="599">
                  <c:v>4.9537239557969149E-3</c:v>
                </c:pt>
                <c:pt idx="600">
                  <c:v>4.9575748026158186E-3</c:v>
                </c:pt>
                <c:pt idx="601">
                  <c:v>4.9613983312982298E-3</c:v>
                </c:pt>
                <c:pt idx="602">
                  <c:v>4.9651946268985921E-3</c:v>
                </c:pt>
                <c:pt idx="603">
                  <c:v>4.968963851969487E-3</c:v>
                </c:pt>
                <c:pt idx="604">
                  <c:v>4.9727062522907858E-3</c:v>
                </c:pt>
                <c:pt idx="605">
                  <c:v>4.9764219949948096E-3</c:v>
                </c:pt>
                <c:pt idx="606">
                  <c:v>4.9801112434966566E-3</c:v>
                </c:pt>
                <c:pt idx="607">
                  <c:v>4.9837740768494841E-3</c:v>
                </c:pt>
                <c:pt idx="608">
                  <c:v>4.9874106516059127E-3</c:v>
                </c:pt>
                <c:pt idx="609">
                  <c:v>4.9910212019071204E-3</c:v>
                </c:pt>
                <c:pt idx="610">
                  <c:v>4.9946058841690419E-3</c:v>
                </c:pt>
                <c:pt idx="611">
                  <c:v>4.9981648576491551E-3</c:v>
                </c:pt>
                <c:pt idx="612">
                  <c:v>5.0016982783481542E-3</c:v>
                </c:pt>
                <c:pt idx="613">
                  <c:v>5.005206298935392E-3</c:v>
                </c:pt>
                <c:pt idx="614">
                  <c:v>5.0086890691028512E-3</c:v>
                </c:pt>
                <c:pt idx="615">
                  <c:v>5.0121467414768724E-3</c:v>
                </c:pt>
                <c:pt idx="616">
                  <c:v>5.015579465930879E-3</c:v>
                </c:pt>
                <c:pt idx="617">
                  <c:v>5.0189873839252396E-3</c:v>
                </c:pt>
                <c:pt idx="618">
                  <c:v>5.0223706403084026E-3</c:v>
                </c:pt>
                <c:pt idx="619">
                  <c:v>5.0257293835606386E-3</c:v>
                </c:pt>
                <c:pt idx="620">
                  <c:v>5.0290637596378989E-3</c:v>
                </c:pt>
                <c:pt idx="621">
                  <c:v>5.032373917351415E-3</c:v>
                </c:pt>
                <c:pt idx="622">
                  <c:v>5.0356600082340584E-3</c:v>
                </c:pt>
                <c:pt idx="623">
                  <c:v>5.0389221749677724E-3</c:v>
                </c:pt>
                <c:pt idx="624">
                  <c:v>5.0421605517410699E-3</c:v>
                </c:pt>
                <c:pt idx="625">
                  <c:v>5.0453753560948155E-3</c:v>
                </c:pt>
                <c:pt idx="626">
                  <c:v>5.0485667296923569E-3</c:v>
                </c:pt>
                <c:pt idx="627">
                  <c:v>5.0517347268856389E-3</c:v>
                </c:pt>
                <c:pt idx="628">
                  <c:v>5.0548794741818188E-3</c:v>
                </c:pt>
                <c:pt idx="629">
                  <c:v>5.0580011820245806E-3</c:v>
                </c:pt>
                <c:pt idx="630">
                  <c:v>5.0610999858416708E-3</c:v>
                </c:pt>
                <c:pt idx="631">
                  <c:v>5.0641759400487435E-3</c:v>
                </c:pt>
                <c:pt idx="632">
                  <c:v>5.0672291821398045E-3</c:v>
                </c:pt>
                <c:pt idx="633">
                  <c:v>5.0702599267175175E-3</c:v>
                </c:pt>
                <c:pt idx="634">
                  <c:v>5.0732683011329585E-3</c:v>
                </c:pt>
                <c:pt idx="635">
                  <c:v>5.0762543573556465E-3</c:v>
                </c:pt>
                <c:pt idx="636">
                  <c:v>5.0792183042713563E-3</c:v>
                </c:pt>
                <c:pt idx="637">
                  <c:v>5.0821602642656064E-3</c:v>
                </c:pt>
                <c:pt idx="638">
                  <c:v>5.0850803585123878E-3</c:v>
                </c:pt>
                <c:pt idx="639">
                  <c:v>5.0879787074945542E-3</c:v>
                </c:pt>
                <c:pt idx="640">
                  <c:v>5.0908554365415243E-3</c:v>
                </c:pt>
                <c:pt idx="641">
                  <c:v>5.0937106754536457E-3</c:v>
                </c:pt>
                <c:pt idx="642">
                  <c:v>5.09654446796252E-3</c:v>
                </c:pt>
                <c:pt idx="643">
                  <c:v>5.0993570085193429E-3</c:v>
                </c:pt>
                <c:pt idx="644">
                  <c:v>5.102148417431257E-3</c:v>
                </c:pt>
                <c:pt idx="645">
                  <c:v>5.1049188198692601E-3</c:v>
                </c:pt>
                <c:pt idx="646">
                  <c:v>5.1076684128769003E-3</c:v>
                </c:pt>
                <c:pt idx="647">
                  <c:v>5.1103972293129142E-3</c:v>
                </c:pt>
                <c:pt idx="648">
                  <c:v>5.113105385878316E-3</c:v>
                </c:pt>
                <c:pt idx="649">
                  <c:v>5.1157929989339131E-3</c:v>
                </c:pt>
                <c:pt idx="650">
                  <c:v>5.1184601786471631E-3</c:v>
                </c:pt>
                <c:pt idx="651">
                  <c:v>5.1211071187710188E-3</c:v>
                </c:pt>
                <c:pt idx="652">
                  <c:v>5.1237338556804624E-3</c:v>
                </c:pt>
                <c:pt idx="653">
                  <c:v>5.1263404981306921E-3</c:v>
                </c:pt>
                <c:pt idx="654">
                  <c:v>5.1289272383427415E-3</c:v>
                </c:pt>
                <c:pt idx="655">
                  <c:v>5.13149411141224E-3</c:v>
                </c:pt>
                <c:pt idx="656">
                  <c:v>5.1340412247102667E-3</c:v>
                </c:pt>
                <c:pt idx="657">
                  <c:v>5.1365687689596063E-3</c:v>
                </c:pt>
                <c:pt idx="658">
                  <c:v>5.1390768562033272E-3</c:v>
                </c:pt>
                <c:pt idx="659">
                  <c:v>5.1415655141783673E-3</c:v>
                </c:pt>
                <c:pt idx="660">
                  <c:v>5.1440348485914909E-3</c:v>
                </c:pt>
                <c:pt idx="661">
                  <c:v>5.1464850433231291E-3</c:v>
                </c:pt>
                <c:pt idx="662">
                  <c:v>5.1489162040858055E-3</c:v>
                </c:pt>
                <c:pt idx="663">
                  <c:v>5.1513284311446653E-3</c:v>
                </c:pt>
                <c:pt idx="664">
                  <c:v>5.1537217416740043E-3</c:v>
                </c:pt>
                <c:pt idx="665">
                  <c:v>5.1560962373458754E-3</c:v>
                </c:pt>
                <c:pt idx="666">
                  <c:v>5.1584521039910805E-3</c:v>
                </c:pt>
                <c:pt idx="667">
                  <c:v>5.1607894439053385E-3</c:v>
                </c:pt>
                <c:pt idx="668">
                  <c:v>5.1631083537743766E-3</c:v>
                </c:pt>
                <c:pt idx="669">
                  <c:v>5.1654089362144166E-3</c:v>
                </c:pt>
                <c:pt idx="670">
                  <c:v>5.1676912942883934E-3</c:v>
                </c:pt>
                <c:pt idx="671">
                  <c:v>5.1699555256106621E-3</c:v>
                </c:pt>
                <c:pt idx="672">
                  <c:v>5.1722017280507885E-3</c:v>
                </c:pt>
                <c:pt idx="673">
                  <c:v>5.1744299946529619E-3</c:v>
                </c:pt>
                <c:pt idx="674">
                  <c:v>5.1766404193046602E-3</c:v>
                </c:pt>
                <c:pt idx="675">
                  <c:v>5.1788331023511396E-3</c:v>
                </c:pt>
                <c:pt idx="676">
                  <c:v>5.1810081392571396E-3</c:v>
                </c:pt>
                <c:pt idx="677">
                  <c:v>5.1831656204588666E-3</c:v>
                </c:pt>
                <c:pt idx="678">
                  <c:v>5.1853056427806198E-3</c:v>
                </c:pt>
                <c:pt idx="679">
                  <c:v>5.1874283039008359E-3</c:v>
                </c:pt>
                <c:pt idx="680">
                  <c:v>5.1895336964247231E-3</c:v>
                </c:pt>
                <c:pt idx="681">
                  <c:v>5.1916219135207846E-3</c:v>
                </c:pt>
                <c:pt idx="682">
                  <c:v>5.1936930438095949E-3</c:v>
                </c:pt>
                <c:pt idx="683">
                  <c:v>5.1957472543285995E-3</c:v>
                </c:pt>
                <c:pt idx="684">
                  <c:v>5.1977846413058639E-3</c:v>
                </c:pt>
                <c:pt idx="685">
                  <c:v>5.1998052189867654E-3</c:v>
                </c:pt>
                <c:pt idx="686">
                  <c:v>5.2018090741430476E-3</c:v>
                </c:pt>
                <c:pt idx="687">
                  <c:v>5.2037962946868913E-3</c:v>
                </c:pt>
                <c:pt idx="688">
                  <c:v>5.2057670417189209E-3</c:v>
                </c:pt>
                <c:pt idx="689">
                  <c:v>5.2077213952062586E-3</c:v>
                </c:pt>
                <c:pt idx="690">
                  <c:v>5.2096593653539252E-3</c:v>
                </c:pt>
                <c:pt idx="691">
                  <c:v>5.211581041332786E-3</c:v>
                </c:pt>
                <c:pt idx="692">
                  <c:v>5.2134865851070451E-3</c:v>
                </c:pt>
                <c:pt idx="693">
                  <c:v>5.2153760826695499E-3</c:v>
                </c:pt>
                <c:pt idx="694">
                  <c:v>5.217249539008274E-3</c:v>
                </c:pt>
                <c:pt idx="695">
                  <c:v>5.2191070377660131E-3</c:v>
                </c:pt>
                <c:pt idx="696">
                  <c:v>5.2209487412321811E-3</c:v>
                </c:pt>
                <c:pt idx="697">
                  <c:v>5.2227747306967144E-3</c:v>
                </c:pt>
                <c:pt idx="698">
                  <c:v>5.2245850120590095E-3</c:v>
                </c:pt>
                <c:pt idx="699">
                  <c:v>5.2263797414374216E-3</c:v>
                </c:pt>
                <c:pt idx="700">
                  <c:v>5.2281589997578331E-3</c:v>
                </c:pt>
                <c:pt idx="701">
                  <c:v>5.2299228698166732E-3</c:v>
                </c:pt>
                <c:pt idx="702">
                  <c:v>5.2316714306610583E-3</c:v>
                </c:pt>
                <c:pt idx="703">
                  <c:v>5.2334046862296856E-3</c:v>
                </c:pt>
                <c:pt idx="704">
                  <c:v>5.2351227905630881E-3</c:v>
                </c:pt>
                <c:pt idx="705">
                  <c:v>5.2368258174235243E-3</c:v>
                </c:pt>
                <c:pt idx="706">
                  <c:v>5.2385138429168624E-3</c:v>
                </c:pt>
                <c:pt idx="707">
                  <c:v>5.2401869455354598E-3</c:v>
                </c:pt>
                <c:pt idx="708">
                  <c:v>5.2418452058006571E-3</c:v>
                </c:pt>
                <c:pt idx="709">
                  <c:v>5.2434887005927237E-3</c:v>
                </c:pt>
                <c:pt idx="710">
                  <c:v>5.2451175032431595E-3</c:v>
                </c:pt>
                <c:pt idx="711">
                  <c:v>5.2467316893231222E-3</c:v>
                </c:pt>
                <c:pt idx="712">
                  <c:v>5.2483313313871488E-3</c:v>
                </c:pt>
                <c:pt idx="713">
                  <c:v>5.2499165043174327E-3</c:v>
                </c:pt>
                <c:pt idx="714">
                  <c:v>5.2514872853377595E-3</c:v>
                </c:pt>
                <c:pt idx="715">
                  <c:v>5.2530437430342528E-3</c:v>
                </c:pt>
                <c:pt idx="716">
                  <c:v>5.2545859483936848E-3</c:v>
                </c:pt>
                <c:pt idx="717">
                  <c:v>5.2561140569820563E-3</c:v>
                </c:pt>
                <c:pt idx="718">
                  <c:v>5.2576280681239391E-3</c:v>
                </c:pt>
                <c:pt idx="719">
                  <c:v>5.2591280540173081E-3</c:v>
                </c:pt>
                <c:pt idx="720">
                  <c:v>5.2606140836942523E-3</c:v>
                </c:pt>
                <c:pt idx="721">
                  <c:v>5.2620862234623519E-3</c:v>
                </c:pt>
                <c:pt idx="722">
                  <c:v>5.2635446189464464E-3</c:v>
                </c:pt>
                <c:pt idx="723">
                  <c:v>5.2649892606401703E-3</c:v>
                </c:pt>
                <c:pt idx="724">
                  <c:v>5.2664202182852666E-3</c:v>
                </c:pt>
                <c:pt idx="725">
                  <c:v>5.2678376407123209E-3</c:v>
                </c:pt>
                <c:pt idx="726">
                  <c:v>5.2692415921746557E-3</c:v>
                </c:pt>
                <c:pt idx="727">
                  <c:v>5.2706320634049193E-3</c:v>
                </c:pt>
                <c:pt idx="728">
                  <c:v>5.2720091298308373E-3</c:v>
                </c:pt>
                <c:pt idx="729">
                  <c:v>5.2733729400805162E-3</c:v>
                </c:pt>
                <c:pt idx="730">
                  <c:v>5.2747235578151043E-3</c:v>
                </c:pt>
                <c:pt idx="731">
                  <c:v>5.2760609679108972E-3</c:v>
                </c:pt>
                <c:pt idx="732">
                  <c:v>5.2773852349280352E-3</c:v>
                </c:pt>
                <c:pt idx="733">
                  <c:v>5.2786965029255018E-3</c:v>
                </c:pt>
                <c:pt idx="734">
                  <c:v>5.2799948373427261E-3</c:v>
                </c:pt>
                <c:pt idx="735">
                  <c:v>5.2812802197279773E-3</c:v>
                </c:pt>
                <c:pt idx="736">
                  <c:v>5.282552711256285E-3</c:v>
                </c:pt>
                <c:pt idx="737">
                  <c:v>5.2838124581941663E-3</c:v>
                </c:pt>
                <c:pt idx="738">
                  <c:v>5.2850595282558427E-3</c:v>
                </c:pt>
                <c:pt idx="739">
                  <c:v>5.2862939809587431E-3</c:v>
                </c:pt>
                <c:pt idx="740">
                  <c:v>5.2875158736372255E-3</c:v>
                </c:pt>
                <c:pt idx="741">
                  <c:v>5.2887252674171537E-3</c:v>
                </c:pt>
                <c:pt idx="742">
                  <c:v>5.2899222270843113E-3</c:v>
                </c:pt>
                <c:pt idx="743">
                  <c:v>5.2911067445891077E-3</c:v>
                </c:pt>
                <c:pt idx="744">
                  <c:v>5.2922788852358101E-3</c:v>
                </c:pt>
                <c:pt idx="745">
                  <c:v>5.2934387822839869E-3</c:v>
                </c:pt>
                <c:pt idx="746">
                  <c:v>5.2945864910406365E-3</c:v>
                </c:pt>
                <c:pt idx="747">
                  <c:v>5.2957220707757118E-3</c:v>
                </c:pt>
                <c:pt idx="748">
                  <c:v>5.2968455845664383E-3</c:v>
                </c:pt>
                <c:pt idx="749">
                  <c:v>5.2979570934682642E-3</c:v>
                </c:pt>
                <c:pt idx="750">
                  <c:v>5.2990566511054238E-3</c:v>
                </c:pt>
                <c:pt idx="751">
                  <c:v>5.3001443148484604E-3</c:v>
                </c:pt>
                <c:pt idx="752">
                  <c:v>5.3012201460513305E-3</c:v>
                </c:pt>
                <c:pt idx="753">
                  <c:v>5.3022841989618713E-3</c:v>
                </c:pt>
                <c:pt idx="754">
                  <c:v>5.3033365314540818E-3</c:v>
                </c:pt>
                <c:pt idx="755">
                  <c:v>5.3043772052527713E-3</c:v>
                </c:pt>
                <c:pt idx="756">
                  <c:v>5.3054062748660417E-3</c:v>
                </c:pt>
                <c:pt idx="757">
                  <c:v>5.3064237930725653E-3</c:v>
                </c:pt>
                <c:pt idx="758">
                  <c:v>5.3074298167861541E-3</c:v>
                </c:pt>
                <c:pt idx="759">
                  <c:v>5.3084244068674442E-3</c:v>
                </c:pt>
                <c:pt idx="760">
                  <c:v>5.3094076222843303E-3</c:v>
                </c:pt>
                <c:pt idx="761">
                  <c:v>5.3103795903810128E-3</c:v>
                </c:pt>
                <c:pt idx="762">
                  <c:v>5.3113403613556914E-3</c:v>
                </c:pt>
                <c:pt idx="763">
                  <c:v>5.3122899141769247E-3</c:v>
                </c:pt>
                <c:pt idx="764">
                  <c:v>5.3132283077060912E-3</c:v>
                </c:pt>
                <c:pt idx="765">
                  <c:v>5.3141555991386329E-3</c:v>
                </c:pt>
                <c:pt idx="766">
                  <c:v>5.3150718385581355E-3</c:v>
                </c:pt>
                <c:pt idx="767">
                  <c:v>5.3159770747860475E-3</c:v>
                </c:pt>
                <c:pt idx="768">
                  <c:v>5.316871436782427E-3</c:v>
                </c:pt>
                <c:pt idx="769">
                  <c:v>5.3177549821904679E-3</c:v>
                </c:pt>
                <c:pt idx="770">
                  <c:v>5.3186276915142281E-3</c:v>
                </c:pt>
                <c:pt idx="771">
                  <c:v>5.3194896138363239E-3</c:v>
                </c:pt>
                <c:pt idx="772">
                  <c:v>5.320340797062062E-3</c:v>
                </c:pt>
                <c:pt idx="773">
                  <c:v>5.3211813692299317E-3</c:v>
                </c:pt>
                <c:pt idx="774">
                  <c:v>5.3220113819311228E-3</c:v>
                </c:pt>
                <c:pt idx="775">
                  <c:v>5.3228308100919716E-3</c:v>
                </c:pt>
                <c:pt idx="776">
                  <c:v>5.3236397083961167E-3</c:v>
                </c:pt>
                <c:pt idx="777">
                  <c:v>5.324438205755724E-3</c:v>
                </c:pt>
                <c:pt idx="778">
                  <c:v>5.325226348850143E-3</c:v>
                </c:pt>
                <c:pt idx="779">
                  <c:v>5.3260041079681159E-3</c:v>
                </c:pt>
                <c:pt idx="780">
                  <c:v>5.3267715337242325E-3</c:v>
                </c:pt>
                <c:pt idx="781">
                  <c:v>5.3275287514760929E-3</c:v>
                </c:pt>
                <c:pt idx="782">
                  <c:v>5.3282758048772225E-3</c:v>
                </c:pt>
                <c:pt idx="783">
                  <c:v>5.3290126616391013E-3</c:v>
                </c:pt>
                <c:pt idx="784">
                  <c:v>5.3297394455005453E-3</c:v>
                </c:pt>
                <c:pt idx="785">
                  <c:v>5.3304562095998435E-3</c:v>
                </c:pt>
                <c:pt idx="786">
                  <c:v>5.3311629305739698E-3</c:v>
                </c:pt>
                <c:pt idx="787">
                  <c:v>5.3318597292383021E-3</c:v>
                </c:pt>
                <c:pt idx="788">
                  <c:v>5.3325466501518348E-3</c:v>
                </c:pt>
                <c:pt idx="789">
                  <c:v>5.3332236674039609E-3</c:v>
                </c:pt>
                <c:pt idx="790">
                  <c:v>5.3338909051773055E-3</c:v>
                </c:pt>
                <c:pt idx="791">
                  <c:v>5.3345484061067721E-3</c:v>
                </c:pt>
                <c:pt idx="792">
                  <c:v>5.3351961370153612E-3</c:v>
                </c:pt>
                <c:pt idx="793">
                  <c:v>5.335834220608575E-3</c:v>
                </c:pt>
                <c:pt idx="794">
                  <c:v>5.3364627091057205E-3</c:v>
                </c:pt>
                <c:pt idx="795">
                  <c:v>5.3370816536428148E-3</c:v>
                </c:pt>
                <c:pt idx="796">
                  <c:v>5.3376910987737456E-3</c:v>
                </c:pt>
                <c:pt idx="797">
                  <c:v>5.3382910829964172E-3</c:v>
                </c:pt>
                <c:pt idx="798">
                  <c:v>5.3388816448524251E-3</c:v>
                </c:pt>
                <c:pt idx="799">
                  <c:v>5.3394627532930899E-3</c:v>
                </c:pt>
                <c:pt idx="800">
                  <c:v>5.3400345278675617E-3</c:v>
                </c:pt>
                <c:pt idx="801">
                  <c:v>5.3405970124741162E-3</c:v>
                </c:pt>
                <c:pt idx="802">
                  <c:v>5.3411502558793848E-3</c:v>
                </c:pt>
                <c:pt idx="803">
                  <c:v>5.3416943061704719E-3</c:v>
                </c:pt>
                <c:pt idx="804">
                  <c:v>5.3422292052354697E-3</c:v>
                </c:pt>
                <c:pt idx="805">
                  <c:v>5.3427549944531413E-3</c:v>
                </c:pt>
                <c:pt idx="806">
                  <c:v>5.3432717151525831E-3</c:v>
                </c:pt>
                <c:pt idx="807">
                  <c:v>5.3437794034217456E-3</c:v>
                </c:pt>
                <c:pt idx="808">
                  <c:v>5.3442781009090147E-3</c:v>
                </c:pt>
                <c:pt idx="809">
                  <c:v>5.344767854796346E-3</c:v>
                </c:pt>
                <c:pt idx="810">
                  <c:v>5.3452487065656007E-3</c:v>
                </c:pt>
                <c:pt idx="811">
                  <c:v>5.3457207724119157E-3</c:v>
                </c:pt>
                <c:pt idx="812">
                  <c:v>5.3461840181047221E-3</c:v>
                </c:pt>
                <c:pt idx="813">
                  <c:v>5.3466384845859286E-3</c:v>
                </c:pt>
                <c:pt idx="814">
                  <c:v>5.3470842127757452E-3</c:v>
                </c:pt>
                <c:pt idx="815">
                  <c:v>5.3475212383482969E-3</c:v>
                </c:pt>
                <c:pt idx="816">
                  <c:v>5.3479496025236389E-3</c:v>
                </c:pt>
                <c:pt idx="817">
                  <c:v>5.3483693520421432E-3</c:v>
                </c:pt>
                <c:pt idx="818">
                  <c:v>5.3487806030823523E-3</c:v>
                </c:pt>
                <c:pt idx="819">
                  <c:v>5.3491833210624869E-3</c:v>
                </c:pt>
                <c:pt idx="820">
                  <c:v>5.3495775464968117E-3</c:v>
                </c:pt>
                <c:pt idx="821">
                  <c:v>5.3499633897835831E-3</c:v>
                </c:pt>
                <c:pt idx="822">
                  <c:v>5.3503408114077946E-3</c:v>
                </c:pt>
                <c:pt idx="823">
                  <c:v>5.3507098528699296E-3</c:v>
                </c:pt>
                <c:pt idx="824">
                  <c:v>5.3510706310121786E-3</c:v>
                </c:pt>
                <c:pt idx="825">
                  <c:v>5.3514231070368101E-3</c:v>
                </c:pt>
                <c:pt idx="826">
                  <c:v>5.3517673174108254E-3</c:v>
                </c:pt>
                <c:pt idx="827">
                  <c:v>5.3521033742080998E-3</c:v>
                </c:pt>
                <c:pt idx="828">
                  <c:v>5.3524312345551543E-3</c:v>
                </c:pt>
                <c:pt idx="829">
                  <c:v>5.3527509314228294E-3</c:v>
                </c:pt>
                <c:pt idx="830">
                  <c:v>5.3530625790961812E-3</c:v>
                </c:pt>
                <c:pt idx="831">
                  <c:v>5.3533661474354033E-3</c:v>
                </c:pt>
                <c:pt idx="832">
                  <c:v>5.3536616758569754E-3</c:v>
                </c:pt>
                <c:pt idx="833">
                  <c:v>5.3539492732994371E-3</c:v>
                </c:pt>
                <c:pt idx="834">
                  <c:v>5.3542289792628843E-3</c:v>
                </c:pt>
                <c:pt idx="835">
                  <c:v>5.3545007533943529E-3</c:v>
                </c:pt>
                <c:pt idx="836">
                  <c:v>5.3547646255494713E-3</c:v>
                </c:pt>
                <c:pt idx="837">
                  <c:v>5.355020706868256E-3</c:v>
                </c:pt>
                <c:pt idx="838">
                  <c:v>5.3552690343412973E-3</c:v>
                </c:pt>
                <c:pt idx="839">
                  <c:v>5.3555095703268418E-3</c:v>
                </c:pt>
                <c:pt idx="840">
                  <c:v>5.3557423525548752E-3</c:v>
                </c:pt>
                <c:pt idx="841">
                  <c:v>5.3559674888388319E-3</c:v>
                </c:pt>
                <c:pt idx="842">
                  <c:v>5.3561850125221546E-3</c:v>
                </c:pt>
                <c:pt idx="843">
                  <c:v>5.3563948879960504E-3</c:v>
                </c:pt>
                <c:pt idx="844">
                  <c:v>5.3565971551003486E-3</c:v>
                </c:pt>
                <c:pt idx="845">
                  <c:v>5.3567919234392535E-3</c:v>
                </c:pt>
                <c:pt idx="846">
                  <c:v>5.3569792278620647E-3</c:v>
                </c:pt>
                <c:pt idx="847">
                  <c:v>5.357159103833979E-3</c:v>
                </c:pt>
                <c:pt idx="848">
                  <c:v>5.3573315821632385E-3</c:v>
                </c:pt>
                <c:pt idx="849">
                  <c:v>5.3574966194768533E-3</c:v>
                </c:pt>
                <c:pt idx="850">
                  <c:v>5.3576542485148752E-3</c:v>
                </c:pt>
                <c:pt idx="851">
                  <c:v>5.3578045727726079E-3</c:v>
                </c:pt>
                <c:pt idx="852">
                  <c:v>5.3579476218937223E-3</c:v>
                </c:pt>
                <c:pt idx="853">
                  <c:v>5.3580834320991807E-3</c:v>
                </c:pt>
                <c:pt idx="854">
                  <c:v>5.3582120404455031E-3</c:v>
                </c:pt>
                <c:pt idx="855">
                  <c:v>5.3583334790901493E-3</c:v>
                </c:pt>
                <c:pt idx="856">
                  <c:v>5.358447705782074E-3</c:v>
                </c:pt>
                <c:pt idx="857">
                  <c:v>5.3585547541645587E-3</c:v>
                </c:pt>
                <c:pt idx="858">
                  <c:v>5.3586547284512152E-3</c:v>
                </c:pt>
                <c:pt idx="859">
                  <c:v>5.3587476588688844E-3</c:v>
                </c:pt>
                <c:pt idx="860">
                  <c:v>5.3588335820975918E-3</c:v>
                </c:pt>
                <c:pt idx="861">
                  <c:v>5.3589125303381011E-3</c:v>
                </c:pt>
                <c:pt idx="862">
                  <c:v>5.3589845311697217E-3</c:v>
                </c:pt>
                <c:pt idx="863">
                  <c:v>5.3590496185914336E-3</c:v>
                </c:pt>
                <c:pt idx="864">
                  <c:v>5.3591078224797806E-3</c:v>
                </c:pt>
                <c:pt idx="865">
                  <c:v>5.3591591684261121E-3</c:v>
                </c:pt>
                <c:pt idx="866">
                  <c:v>5.3592036887292966E-3</c:v>
                </c:pt>
                <c:pt idx="867">
                  <c:v>5.3592414170161064E-3</c:v>
                </c:pt>
                <c:pt idx="868">
                  <c:v>5.359272382472067E-3</c:v>
                </c:pt>
                <c:pt idx="869">
                  <c:v>5.359296615262488E-3</c:v>
                </c:pt>
                <c:pt idx="870">
                  <c:v>5.3593141467645862E-3</c:v>
                </c:pt>
                <c:pt idx="871">
                  <c:v>5.3593250042104235E-3</c:v>
                </c:pt>
                <c:pt idx="872">
                  <c:v>5.3593292160891417E-3</c:v>
                </c:pt>
                <c:pt idx="873">
                  <c:v>5.3593268175526768E-3</c:v>
                </c:pt>
                <c:pt idx="874">
                  <c:v>5.3593178446555718E-3</c:v>
                </c:pt>
                <c:pt idx="875">
                  <c:v>5.359302328616128E-3</c:v>
                </c:pt>
                <c:pt idx="876">
                  <c:v>5.3592802960867065E-3</c:v>
                </c:pt>
                <c:pt idx="877">
                  <c:v>5.3592517698058074E-3</c:v>
                </c:pt>
                <c:pt idx="878">
                  <c:v>5.3592167743864863E-3</c:v>
                </c:pt>
                <c:pt idx="879">
                  <c:v>5.3591753416680644E-3</c:v>
                </c:pt>
                <c:pt idx="880">
                  <c:v>5.3591275048671455E-3</c:v>
                </c:pt>
                <c:pt idx="881">
                  <c:v>5.3590732927728084E-3</c:v>
                </c:pt>
                <c:pt idx="882">
                  <c:v>5.3590127351622122E-3</c:v>
                </c:pt>
                <c:pt idx="883">
                  <c:v>5.3589458630327854E-3</c:v>
                </c:pt>
                <c:pt idx="884">
                  <c:v>5.3588727032439099E-3</c:v>
                </c:pt>
                <c:pt idx="885">
                  <c:v>5.3587932787087927E-3</c:v>
                </c:pt>
                <c:pt idx="886">
                  <c:v>5.3587076141690523E-3</c:v>
                </c:pt>
                <c:pt idx="887">
                  <c:v>5.3586157415399394E-3</c:v>
                </c:pt>
                <c:pt idx="888">
                  <c:v>5.3585176888697609E-3</c:v>
                </c:pt>
                <c:pt idx="889">
                  <c:v>5.3584134801071765E-3</c:v>
                </c:pt>
                <c:pt idx="890">
                  <c:v>5.3583031460640073E-3</c:v>
                </c:pt>
                <c:pt idx="891">
                  <c:v>5.3581867888122638E-3</c:v>
                </c:pt>
                <c:pt idx="892">
                  <c:v>5.358064431452301E-3</c:v>
                </c:pt>
                <c:pt idx="893">
                  <c:v>5.3579360290619583E-3</c:v>
                </c:pt>
                <c:pt idx="894">
                  <c:v>5.357801608075966E-3</c:v>
                </c:pt>
                <c:pt idx="895">
                  <c:v>5.3576611910588273E-3</c:v>
                </c:pt>
                <c:pt idx="896">
                  <c:v>5.3575148076300313E-3</c:v>
                </c:pt>
                <c:pt idx="897">
                  <c:v>5.3573624838264867E-3</c:v>
                </c:pt>
                <c:pt idx="898">
                  <c:v>5.3572042418562433E-3</c:v>
                </c:pt>
                <c:pt idx="899">
                  <c:v>5.357040186050749E-3</c:v>
                </c:pt>
                <c:pt idx="900">
                  <c:v>5.3568703473883461E-3</c:v>
                </c:pt>
                <c:pt idx="901">
                  <c:v>5.3566946776604368E-3</c:v>
                </c:pt>
                <c:pt idx="902">
                  <c:v>5.3565131996924894E-3</c:v>
                </c:pt>
                <c:pt idx="903">
                  <c:v>5.3563259328928735E-3</c:v>
                </c:pt>
                <c:pt idx="904">
                  <c:v>5.3561328989676473E-3</c:v>
                </c:pt>
                <c:pt idx="905">
                  <c:v>5.3559342022436651E-3</c:v>
                </c:pt>
                <c:pt idx="906">
                  <c:v>5.3557298737005017E-3</c:v>
                </c:pt>
                <c:pt idx="907">
                  <c:v>5.3555198651036393E-3</c:v>
                </c:pt>
                <c:pt idx="908">
                  <c:v>5.3553041992532762E-3</c:v>
                </c:pt>
                <c:pt idx="909">
                  <c:v>5.3550828955190579E-3</c:v>
                </c:pt>
                <c:pt idx="910">
                  <c:v>5.3548559755587661E-3</c:v>
                </c:pt>
                <c:pt idx="911">
                  <c:v>5.3546235436638129E-3</c:v>
                </c:pt>
                <c:pt idx="912">
                  <c:v>5.354385630757276E-3</c:v>
                </c:pt>
                <c:pt idx="913">
                  <c:v>5.3541421885205708E-3</c:v>
                </c:pt>
                <c:pt idx="914">
                  <c:v>5.3538932396838337E-3</c:v>
                </c:pt>
                <c:pt idx="915">
                  <c:v>5.3536388786076918E-3</c:v>
                </c:pt>
                <c:pt idx="916">
                  <c:v>5.3533791268791766E-3</c:v>
                </c:pt>
                <c:pt idx="917">
                  <c:v>5.353113933373772E-3</c:v>
                </c:pt>
                <c:pt idx="918">
                  <c:v>5.3528433188610169E-3</c:v>
                </c:pt>
                <c:pt idx="919">
                  <c:v>5.3525673812942383E-3</c:v>
                </c:pt>
                <c:pt idx="920">
                  <c:v>5.352286145716611E-3</c:v>
                </c:pt>
                <c:pt idx="921">
                  <c:v>5.3519995587373607E-3</c:v>
                </c:pt>
                <c:pt idx="922">
                  <c:v>5.3517076439947636E-3</c:v>
                </c:pt>
                <c:pt idx="923">
                  <c:v>5.3514105022783916E-3</c:v>
                </c:pt>
                <c:pt idx="924">
                  <c:v>5.351108155837018E-3</c:v>
                </c:pt>
                <c:pt idx="925">
                  <c:v>5.3508005536696233E-3</c:v>
                </c:pt>
                <c:pt idx="926">
                  <c:v>5.35048772184609E-3</c:v>
                </c:pt>
                <c:pt idx="927">
                  <c:v>5.3501697580447165E-3</c:v>
                </c:pt>
                <c:pt idx="928">
                  <c:v>5.349846681425012E-3</c:v>
                </c:pt>
                <c:pt idx="929">
                  <c:v>5.349518438308087E-3</c:v>
                </c:pt>
                <c:pt idx="930">
                  <c:v>5.3491851276218022E-3</c:v>
                </c:pt>
                <c:pt idx="931">
                  <c:v>5.3488467700017013E-3</c:v>
                </c:pt>
                <c:pt idx="932">
                  <c:v>5.3485033130354145E-3</c:v>
                </c:pt>
                <c:pt idx="933">
                  <c:v>5.3481548567501621E-3</c:v>
                </c:pt>
                <c:pt idx="934">
                  <c:v>5.3478014227000244E-3</c:v>
                </c:pt>
                <c:pt idx="935">
                  <c:v>5.3474429540091139E-3</c:v>
                </c:pt>
                <c:pt idx="936">
                  <c:v>5.3470795465169153E-3</c:v>
                </c:pt>
                <c:pt idx="937">
                  <c:v>5.3467112233865589E-3</c:v>
                </c:pt>
                <c:pt idx="938">
                  <c:v>5.3463379295140522E-3</c:v>
                </c:pt>
                <c:pt idx="939">
                  <c:v>5.3459597622990624E-3</c:v>
                </c:pt>
                <c:pt idx="940">
                  <c:v>5.3455767462162861E-3</c:v>
                </c:pt>
                <c:pt idx="941">
                  <c:v>5.3451888272562564E-3</c:v>
                </c:pt>
                <c:pt idx="942">
                  <c:v>5.3447960985504141E-3</c:v>
                </c:pt>
                <c:pt idx="943">
                  <c:v>5.3443985805057236E-3</c:v>
                </c:pt>
                <c:pt idx="944">
                  <c:v>5.3439962208244318E-3</c:v>
                </c:pt>
                <c:pt idx="945">
                  <c:v>5.3435891145435172E-3</c:v>
                </c:pt>
                <c:pt idx="946">
                  <c:v>5.343177283703357E-3</c:v>
                </c:pt>
                <c:pt idx="947">
                  <c:v>5.3427607525966614E-3</c:v>
                </c:pt>
                <c:pt idx="948">
                  <c:v>5.3423395422356381E-3</c:v>
                </c:pt>
                <c:pt idx="949">
                  <c:v>5.3419135951951625E-3</c:v>
                </c:pt>
                <c:pt idx="950">
                  <c:v>5.3414830017412011E-3</c:v>
                </c:pt>
                <c:pt idx="951">
                  <c:v>5.3410477798025956E-3</c:v>
                </c:pt>
                <c:pt idx="952">
                  <c:v>5.3406078801453653E-3</c:v>
                </c:pt>
                <c:pt idx="953">
                  <c:v>5.3401634009108178E-3</c:v>
                </c:pt>
                <c:pt idx="954">
                  <c:v>5.3397143563094383E-3</c:v>
                </c:pt>
                <c:pt idx="955">
                  <c:v>5.3392607631261241E-3</c:v>
                </c:pt>
                <c:pt idx="956">
                  <c:v>5.3388026411475198E-3</c:v>
                </c:pt>
                <c:pt idx="957">
                  <c:v>5.3383400127756516E-3</c:v>
                </c:pt>
                <c:pt idx="958">
                  <c:v>5.3378729026378312E-3</c:v>
                </c:pt>
                <c:pt idx="959">
                  <c:v>5.3374012567260851E-3</c:v>
                </c:pt>
                <c:pt idx="960">
                  <c:v>5.3369251683487821E-3</c:v>
                </c:pt>
                <c:pt idx="961">
                  <c:v>5.3364446527265465E-3</c:v>
                </c:pt>
                <c:pt idx="962">
                  <c:v>5.3359597279160577E-3</c:v>
                </c:pt>
                <c:pt idx="963">
                  <c:v>5.3354704148123721E-3</c:v>
                </c:pt>
                <c:pt idx="964">
                  <c:v>5.33497673152765E-3</c:v>
                </c:pt>
                <c:pt idx="965">
                  <c:v>5.3344786933811053E-3</c:v>
                </c:pt>
                <c:pt idx="966">
                  <c:v>5.3339763185198466E-3</c:v>
                </c:pt>
                <c:pt idx="967">
                  <c:v>5.3334696279132045E-3</c:v>
                </c:pt>
                <c:pt idx="968">
                  <c:v>5.33295856437514E-3</c:v>
                </c:pt>
                <c:pt idx="969">
                  <c:v>5.3324432238519171E-3</c:v>
                </c:pt>
                <c:pt idx="970">
                  <c:v>5.3319236294030875E-3</c:v>
                </c:pt>
                <c:pt idx="971">
                  <c:v>5.3313998009653077E-3</c:v>
                </c:pt>
                <c:pt idx="972">
                  <c:v>5.3308717553973879E-3</c:v>
                </c:pt>
                <c:pt idx="973">
                  <c:v>5.3303395069173101E-3</c:v>
                </c:pt>
                <c:pt idx="974">
                  <c:v>5.3298030674885687E-3</c:v>
                </c:pt>
                <c:pt idx="975">
                  <c:v>5.3292624524023469E-3</c:v>
                </c:pt>
                <c:pt idx="976">
                  <c:v>5.3287176854379869E-3</c:v>
                </c:pt>
                <c:pt idx="977">
                  <c:v>5.3281687875692315E-3</c:v>
                </c:pt>
                <c:pt idx="978">
                  <c:v>5.3276157713288783E-3</c:v>
                </c:pt>
                <c:pt idx="979">
                  <c:v>5.327058652067603E-3</c:v>
                </c:pt>
                <c:pt idx="980">
                  <c:v>5.3264974483379583E-3</c:v>
                </c:pt>
                <c:pt idx="981">
                  <c:v>5.3259321762460345E-3</c:v>
                </c:pt>
                <c:pt idx="982">
                  <c:v>5.3253628546291879E-3</c:v>
                </c:pt>
                <c:pt idx="983">
                  <c:v>5.3247895050433343E-3</c:v>
                </c:pt>
                <c:pt idx="984">
                  <c:v>5.3242121461402944E-3</c:v>
                </c:pt>
                <c:pt idx="985">
                  <c:v>5.3236307936797862E-3</c:v>
                </c:pt>
                <c:pt idx="986">
                  <c:v>5.3230455364275354E-3</c:v>
                </c:pt>
                <c:pt idx="987">
                  <c:v>5.3224563152890602E-3</c:v>
                </c:pt>
                <c:pt idx="988">
                  <c:v>5.3218631497341778E-3</c:v>
                </c:pt>
                <c:pt idx="989">
                  <c:v>5.3212660566442794E-3</c:v>
                </c:pt>
                <c:pt idx="990">
                  <c:v>5.3206650555177306E-3</c:v>
                </c:pt>
                <c:pt idx="991">
                  <c:v>5.3200601684670118E-3</c:v>
                </c:pt>
                <c:pt idx="992">
                  <c:v>5.3194514093670396E-3</c:v>
                </c:pt>
                <c:pt idx="993">
                  <c:v>5.3188387894850062E-3</c:v>
                </c:pt>
                <c:pt idx="994">
                  <c:v>5.3182223287294456E-3</c:v>
                </c:pt>
                <c:pt idx="995">
                  <c:v>5.3176020447391848E-3</c:v>
                </c:pt>
                <c:pt idx="996">
                  <c:v>5.3169779471866872E-3</c:v>
                </c:pt>
                <c:pt idx="997">
                  <c:v>5.316350124580837E-3</c:v>
                </c:pt>
                <c:pt idx="998">
                  <c:v>5.3157185178286685E-3</c:v>
                </c:pt>
                <c:pt idx="999">
                  <c:v>5.3150831465104877E-3</c:v>
                </c:pt>
                <c:pt idx="1000">
                  <c:v>5.3144440328506109E-3</c:v>
                </c:pt>
                <c:pt idx="1001">
                  <c:v>5.3138011908085737E-3</c:v>
                </c:pt>
                <c:pt idx="1002">
                  <c:v>5.3131547073542772E-3</c:v>
                </c:pt>
                <c:pt idx="1003">
                  <c:v>5.312504526834236E-3</c:v>
                </c:pt>
                <c:pt idx="1004">
                  <c:v>5.3118506669281454E-3</c:v>
                </c:pt>
                <c:pt idx="1005">
                  <c:v>5.3111931373390521E-3</c:v>
                </c:pt>
                <c:pt idx="1006">
                  <c:v>5.3105319510077693E-3</c:v>
                </c:pt>
                <c:pt idx="1007">
                  <c:v>5.3098672001276213E-3</c:v>
                </c:pt>
                <c:pt idx="1008">
                  <c:v>5.3091988233777169E-3</c:v>
                </c:pt>
                <c:pt idx="1009">
                  <c:v>5.3085268381006089E-3</c:v>
                </c:pt>
                <c:pt idx="1010">
                  <c:v>5.3078512645847826E-3</c:v>
                </c:pt>
                <c:pt idx="1011">
                  <c:v>5.3071721203929549E-3</c:v>
                </c:pt>
                <c:pt idx="1012">
                  <c:v>5.3064894960743979E-3</c:v>
                </c:pt>
                <c:pt idx="1013">
                  <c:v>5.305803328363049E-3</c:v>
                </c:pt>
                <c:pt idx="1014">
                  <c:v>5.3051136329512081E-3</c:v>
                </c:pt>
                <c:pt idx="1015">
                  <c:v>5.3044205044904692E-3</c:v>
                </c:pt>
                <c:pt idx="1016">
                  <c:v>5.3037238783408529E-3</c:v>
                </c:pt>
                <c:pt idx="1017">
                  <c:v>5.3030237634015195E-3</c:v>
                </c:pt>
                <c:pt idx="1018">
                  <c:v>5.3023201775917739E-3</c:v>
                </c:pt>
                <c:pt idx="1019">
                  <c:v>5.3016131368514973E-3</c:v>
                </c:pt>
                <c:pt idx="1020">
                  <c:v>5.3009027251967062E-3</c:v>
                </c:pt>
                <c:pt idx="1021">
                  <c:v>5.3001888784978152E-3</c:v>
                </c:pt>
                <c:pt idx="1022">
                  <c:v>5.2994716121835738E-3</c:v>
                </c:pt>
                <c:pt idx="1023">
                  <c:v>5.2987510155285099E-3</c:v>
                </c:pt>
                <c:pt idx="1024">
                  <c:v>5.2980270292741737E-3</c:v>
                </c:pt>
                <c:pt idx="1025">
                  <c:v>5.297299673051062E-3</c:v>
                </c:pt>
                <c:pt idx="1026">
                  <c:v>5.296569039735001E-3</c:v>
                </c:pt>
                <c:pt idx="1027">
                  <c:v>5.2958350678003561E-3</c:v>
                </c:pt>
                <c:pt idx="1028">
                  <c:v>5.295097769278642E-3</c:v>
                </c:pt>
                <c:pt idx="1029">
                  <c:v>5.2943572301547741E-3</c:v>
                </c:pt>
                <c:pt idx="1030">
                  <c:v>5.2936133882313975E-3</c:v>
                </c:pt>
                <c:pt idx="1031">
                  <c:v>5.29286626069197E-3</c:v>
                </c:pt>
                <c:pt idx="1032">
                  <c:v>5.2921159383966616E-3</c:v>
                </c:pt>
                <c:pt idx="1033">
                  <c:v>5.2913623579926034E-3</c:v>
                </c:pt>
                <c:pt idx="1034">
                  <c:v>5.2906055300066613E-3</c:v>
                </c:pt>
                <c:pt idx="1035">
                  <c:v>5.289845544490546E-3</c:v>
                </c:pt>
                <c:pt idx="1036">
                  <c:v>5.2890824189927238E-3</c:v>
                </c:pt>
                <c:pt idx="1037">
                  <c:v>5.2883160927440775E-3</c:v>
                </c:pt>
                <c:pt idx="1038">
                  <c:v>5.2875465785462254E-3</c:v>
                </c:pt>
                <c:pt idx="1039">
                  <c:v>5.2867739631471903E-3</c:v>
                </c:pt>
                <c:pt idx="1040">
                  <c:v>5.2859981795200656E-3</c:v>
                </c:pt>
                <c:pt idx="1041">
                  <c:v>5.2852192351366513E-3</c:v>
                </c:pt>
                <c:pt idx="1042">
                  <c:v>5.2844372175293967E-3</c:v>
                </c:pt>
                <c:pt idx="1043">
                  <c:v>5.2836520659894992E-3</c:v>
                </c:pt>
                <c:pt idx="1044">
                  <c:v>5.2828637938462045E-3</c:v>
                </c:pt>
                <c:pt idx="1045">
                  <c:v>5.2820724936828781E-3</c:v>
                </c:pt>
                <c:pt idx="1046">
                  <c:v>5.2812781798309465E-3</c:v>
                </c:pt>
                <c:pt idx="1047">
                  <c:v>5.2804807829568536E-3</c:v>
                </c:pt>
                <c:pt idx="1048">
                  <c:v>5.2796803134983836E-3</c:v>
                </c:pt>
                <c:pt idx="1049">
                  <c:v>5.2788768619918434E-3</c:v>
                </c:pt>
                <c:pt idx="1050">
                  <c:v>5.2780704463075683E-3</c:v>
                </c:pt>
                <c:pt idx="1051">
                  <c:v>5.27726101107977E-3</c:v>
                </c:pt>
                <c:pt idx="1052">
                  <c:v>5.2764485689705612E-3</c:v>
                </c:pt>
                <c:pt idx="1053">
                  <c:v>5.275633201083962E-3</c:v>
                </c:pt>
                <c:pt idx="1054">
                  <c:v>5.2748148401260738E-3</c:v>
                </c:pt>
                <c:pt idx="1055">
                  <c:v>5.2739934991562383E-3</c:v>
                </c:pt>
                <c:pt idx="1056">
                  <c:v>5.2731692658028878E-3</c:v>
                </c:pt>
                <c:pt idx="1057">
                  <c:v>5.2723421549738221E-3</c:v>
                </c:pt>
                <c:pt idx="1058">
                  <c:v>5.2715121086748546E-3</c:v>
                </c:pt>
                <c:pt idx="1059">
                  <c:v>5.2706791426951304E-3</c:v>
                </c:pt>
                <c:pt idx="1060">
                  <c:v>5.2698433465948793E-3</c:v>
                </c:pt>
                <c:pt idx="1061">
                  <c:v>5.2690047315597996E-3</c:v>
                </c:pt>
                <c:pt idx="1062">
                  <c:v>5.2681633069370758E-3</c:v>
                </c:pt>
                <c:pt idx="1063">
                  <c:v>5.2673190042271181E-3</c:v>
                </c:pt>
                <c:pt idx="1064">
                  <c:v>5.2664718298760672E-3</c:v>
                </c:pt>
                <c:pt idx="1065">
                  <c:v>5.2656218708365763E-3</c:v>
                </c:pt>
                <c:pt idx="1066">
                  <c:v>5.2647691417556687E-3</c:v>
                </c:pt>
                <c:pt idx="1067">
                  <c:v>5.2639135790442078E-3</c:v>
                </c:pt>
                <c:pt idx="1068">
                  <c:v>5.2630551934021459E-3</c:v>
                </c:pt>
                <c:pt idx="1069">
                  <c:v>5.262194070142159E-3</c:v>
                </c:pt>
                <c:pt idx="1070">
                  <c:v>5.2613302220501732E-3</c:v>
                </c:pt>
                <c:pt idx="1071">
                  <c:v>5.2604635891758851E-3</c:v>
                </c:pt>
                <c:pt idx="1072">
                  <c:v>5.2595941857795864E-3</c:v>
                </c:pt>
                <c:pt idx="1073">
                  <c:v>5.2587221002884082E-3</c:v>
                </c:pt>
                <c:pt idx="1074">
                  <c:v>5.2578473427845303E-3</c:v>
                </c:pt>
                <c:pt idx="1075">
                  <c:v>5.2569699216824632E-3</c:v>
                </c:pt>
                <c:pt idx="1076">
                  <c:v>5.2560897675222604E-3</c:v>
                </c:pt>
                <c:pt idx="1077">
                  <c:v>5.2552068913837967E-3</c:v>
                </c:pt>
                <c:pt idx="1078">
                  <c:v>5.2543213847640706E-3</c:v>
                </c:pt>
                <c:pt idx="1079">
                  <c:v>5.2534332554528109E-3</c:v>
                </c:pt>
                <c:pt idx="1080">
                  <c:v>5.2525425095204421E-3</c:v>
                </c:pt>
                <c:pt idx="1081">
                  <c:v>5.25164908604838E-3</c:v>
                </c:pt>
                <c:pt idx="1082">
                  <c:v>5.2507529989813681E-3</c:v>
                </c:pt>
                <c:pt idx="1083">
                  <c:v>5.2498543313205187E-3</c:v>
                </c:pt>
                <c:pt idx="1084">
                  <c:v>5.2489530933188316E-3</c:v>
                </c:pt>
                <c:pt idx="1085">
                  <c:v>5.2480492992499047E-3</c:v>
                </c:pt>
                <c:pt idx="1086">
                  <c:v>5.2471429615621751E-3</c:v>
                </c:pt>
                <c:pt idx="1087">
                  <c:v>5.2462340141151403E-3</c:v>
                </c:pt>
                <c:pt idx="1088">
                  <c:v>5.245322465620616E-3</c:v>
                </c:pt>
                <c:pt idx="1089">
                  <c:v>5.2444083999644685E-3</c:v>
                </c:pt>
                <c:pt idx="1090">
                  <c:v>5.2434918285154224E-3</c:v>
                </c:pt>
                <c:pt idx="1091">
                  <c:v>5.2425727665382773E-3</c:v>
                </c:pt>
                <c:pt idx="1092">
                  <c:v>5.241651227325627E-3</c:v>
                </c:pt>
                <c:pt idx="1093">
                  <c:v>5.2407271453759714E-3</c:v>
                </c:pt>
                <c:pt idx="1094">
                  <c:v>5.239800530010808E-3</c:v>
                </c:pt>
                <c:pt idx="1095">
                  <c:v>5.2388714657150186E-3</c:v>
                </c:pt>
                <c:pt idx="1096">
                  <c:v>5.2379399589767232E-3</c:v>
                </c:pt>
                <c:pt idx="1097">
                  <c:v>5.237006020487346E-3</c:v>
                </c:pt>
                <c:pt idx="1098">
                  <c:v>5.2360696649481637E-3</c:v>
                </c:pt>
                <c:pt idx="1099">
                  <c:v>5.2351308284079995E-3</c:v>
                </c:pt>
                <c:pt idx="1100">
                  <c:v>5.2341895216112154E-3</c:v>
                </c:pt>
                <c:pt idx="1101">
                  <c:v>5.2332458303330429E-3</c:v>
                </c:pt>
                <c:pt idx="1102">
                  <c:v>5.2322997620916538E-3</c:v>
                </c:pt>
                <c:pt idx="1103">
                  <c:v>5.2313513231246698E-3</c:v>
                </c:pt>
                <c:pt idx="1104">
                  <c:v>5.2304005185863992E-3</c:v>
                </c:pt>
                <c:pt idx="1105">
                  <c:v>5.2294473580455436E-3</c:v>
                </c:pt>
                <c:pt idx="1106">
                  <c:v>5.2284917783991447E-3</c:v>
                </c:pt>
                <c:pt idx="1107">
                  <c:v>5.2275337916261929E-3</c:v>
                </c:pt>
                <c:pt idx="1108">
                  <c:v>5.2265734846887665E-3</c:v>
                </c:pt>
                <c:pt idx="1109">
                  <c:v>5.2256108660290084E-3</c:v>
                </c:pt>
                <c:pt idx="1110">
                  <c:v>5.2246459480136745E-3</c:v>
                </c:pt>
                <c:pt idx="1111">
                  <c:v>5.2236787414403603E-3</c:v>
                </c:pt>
                <c:pt idx="1112">
                  <c:v>5.2227092500285004E-3</c:v>
                </c:pt>
                <c:pt idx="1113">
                  <c:v>5.2217374047415117E-3</c:v>
                </c:pt>
                <c:pt idx="1114">
                  <c:v>5.2207632178821817E-3</c:v>
                </c:pt>
                <c:pt idx="1115">
                  <c:v>5.2197867772164688E-3</c:v>
                </c:pt>
                <c:pt idx="1116">
                  <c:v>5.2188080918242454E-3</c:v>
                </c:pt>
                <c:pt idx="1117">
                  <c:v>5.2178271692742834E-3</c:v>
                </c:pt>
                <c:pt idx="1118">
                  <c:v>5.2168440158545997E-3</c:v>
                </c:pt>
                <c:pt idx="1119">
                  <c:v>5.2158586421116393E-3</c:v>
                </c:pt>
                <c:pt idx="1120">
                  <c:v>5.2148710626535623E-3</c:v>
                </c:pt>
                <c:pt idx="1121">
                  <c:v>5.2138812848647378E-3</c:v>
                </c:pt>
                <c:pt idx="1122">
                  <c:v>5.2128892373863684E-3</c:v>
                </c:pt>
                <c:pt idx="1123">
                  <c:v>5.2118949302288895E-3</c:v>
                </c:pt>
                <c:pt idx="1124">
                  <c:v>5.2108984493120384E-3</c:v>
                </c:pt>
                <c:pt idx="1125">
                  <c:v>5.2098998073932118E-3</c:v>
                </c:pt>
                <c:pt idx="1126">
                  <c:v>5.2088990156041728E-3</c:v>
                </c:pt>
                <c:pt idx="1127">
                  <c:v>5.2078960779335911E-3</c:v>
                </c:pt>
                <c:pt idx="1128">
                  <c:v>5.20689100255584E-3</c:v>
                </c:pt>
                <c:pt idx="1129">
                  <c:v>5.2058838020361793E-3</c:v>
                </c:pt>
                <c:pt idx="1130">
                  <c:v>5.204874487379752E-3</c:v>
                </c:pt>
                <c:pt idx="1131">
                  <c:v>5.2038630678316565E-3</c:v>
                </c:pt>
                <c:pt idx="1132">
                  <c:v>5.2028494738662534E-3</c:v>
                </c:pt>
                <c:pt idx="1133">
                  <c:v>5.2018337118592455E-3</c:v>
                </c:pt>
                <c:pt idx="1134">
                  <c:v>5.200815864358414E-3</c:v>
                </c:pt>
                <c:pt idx="1135">
                  <c:v>5.1997959411075904E-3</c:v>
                </c:pt>
                <c:pt idx="1136">
                  <c:v>5.1987739560457515E-3</c:v>
                </c:pt>
                <c:pt idx="1137">
                  <c:v>5.1977499159794128E-3</c:v>
                </c:pt>
                <c:pt idx="1138">
                  <c:v>5.1967238261510697E-3</c:v>
                </c:pt>
                <c:pt idx="1139">
                  <c:v>5.1956956962135713E-3</c:v>
                </c:pt>
                <c:pt idx="1140">
                  <c:v>5.1946655346642124E-3</c:v>
                </c:pt>
                <c:pt idx="1141">
                  <c:v>5.1936333486191201E-3</c:v>
                </c:pt>
                <c:pt idx="1142">
                  <c:v>5.1925991439851302E-3</c:v>
                </c:pt>
                <c:pt idx="1143">
                  <c:v>5.1915629310212421E-3</c:v>
                </c:pt>
                <c:pt idx="1144">
                  <c:v>5.1905247241165213E-3</c:v>
                </c:pt>
                <c:pt idx="1145">
                  <c:v>5.1894844583929393E-3</c:v>
                </c:pt>
                <c:pt idx="1146">
                  <c:v>5.1884421390045697E-3</c:v>
                </c:pt>
                <c:pt idx="1147">
                  <c:v>5.1873978418436224E-3</c:v>
                </c:pt>
                <c:pt idx="1148">
                  <c:v>5.1863515703751556E-3</c:v>
                </c:pt>
                <c:pt idx="1149">
                  <c:v>5.1853033331825385E-3</c:v>
                </c:pt>
                <c:pt idx="1150">
                  <c:v>5.1842531432786448E-3</c:v>
                </c:pt>
                <c:pt idx="1151">
                  <c:v>5.1832010174419256E-3</c:v>
                </c:pt>
                <c:pt idx="1152">
                  <c:v>5.182146964882877E-3</c:v>
                </c:pt>
                <c:pt idx="1153">
                  <c:v>5.1810909875000168E-3</c:v>
                </c:pt>
                <c:pt idx="1154">
                  <c:v>5.1800330916858192E-3</c:v>
                </c:pt>
                <c:pt idx="1155">
                  <c:v>5.1789732885252166E-3</c:v>
                </c:pt>
                <c:pt idx="1156">
                  <c:v>5.1779115877736799E-3</c:v>
                </c:pt>
                <c:pt idx="1157">
                  <c:v>5.1768479976205513E-3</c:v>
                </c:pt>
                <c:pt idx="1158">
                  <c:v>5.1757825248915984E-3</c:v>
                </c:pt>
                <c:pt idx="1159">
                  <c:v>5.1747151752490513E-3</c:v>
                </c:pt>
                <c:pt idx="1160">
                  <c:v>5.1736459533716396E-3</c:v>
                </c:pt>
                <c:pt idx="1161">
                  <c:v>5.1725748684915704E-3</c:v>
                </c:pt>
                <c:pt idx="1162">
                  <c:v>5.1715019287607534E-3</c:v>
                </c:pt>
                <c:pt idx="1163">
                  <c:v>5.1704270578815529E-3</c:v>
                </c:pt>
                <c:pt idx="1164">
                  <c:v>5.169350261852528E-3</c:v>
                </c:pt>
                <c:pt idx="1165">
                  <c:v>5.1682716291976951E-3</c:v>
                </c:pt>
                <c:pt idx="1166">
                  <c:v>5.167191169442655E-3</c:v>
                </c:pt>
                <c:pt idx="1167">
                  <c:v>5.1661088905768874E-3</c:v>
                </c:pt>
                <c:pt idx="1168">
                  <c:v>5.165024799259497E-3</c:v>
                </c:pt>
                <c:pt idx="1169">
                  <c:v>5.1639389010132222E-3</c:v>
                </c:pt>
                <c:pt idx="1170">
                  <c:v>5.1628512058039247E-3</c:v>
                </c:pt>
                <c:pt idx="1171">
                  <c:v>5.1617617278138682E-3</c:v>
                </c:pt>
                <c:pt idx="1172">
                  <c:v>5.1606704740284242E-3</c:v>
                </c:pt>
                <c:pt idx="1173">
                  <c:v>5.1595774444378696E-3</c:v>
                </c:pt>
                <c:pt idx="1174">
                  <c:v>5.158482643838282E-3</c:v>
                </c:pt>
                <c:pt idx="1175">
                  <c:v>5.1573860819870542E-3</c:v>
                </c:pt>
                <c:pt idx="1176">
                  <c:v>5.1562877675183387E-3</c:v>
                </c:pt>
                <c:pt idx="1177">
                  <c:v>5.1551877076750673E-3</c:v>
                </c:pt>
                <c:pt idx="1178">
                  <c:v>5.1540859084811055E-3</c:v>
                </c:pt>
                <c:pt idx="1179">
                  <c:v>5.1529823803414644E-3</c:v>
                </c:pt>
                <c:pt idx="1180">
                  <c:v>5.1518771324073681E-3</c:v>
                </c:pt>
                <c:pt idx="1181">
                  <c:v>5.1507701669414587E-3</c:v>
                </c:pt>
                <c:pt idx="1182">
                  <c:v>5.1496614907156546E-3</c:v>
                </c:pt>
                <c:pt idx="1183">
                  <c:v>5.1485511151796301E-3</c:v>
                </c:pt>
                <c:pt idx="1184">
                  <c:v>5.147439050410858E-3</c:v>
                </c:pt>
                <c:pt idx="1185">
                  <c:v>5.1463253048792002E-3</c:v>
                </c:pt>
                <c:pt idx="1186">
                  <c:v>5.1452098802292658E-3</c:v>
                </c:pt>
                <c:pt idx="1187">
                  <c:v>5.1440927772894345E-3</c:v>
                </c:pt>
                <c:pt idx="1188">
                  <c:v>5.1429740074512651E-3</c:v>
                </c:pt>
                <c:pt idx="1189">
                  <c:v>5.1418535811482945E-3</c:v>
                </c:pt>
                <c:pt idx="1190">
                  <c:v>5.1407315017634033E-3</c:v>
                </c:pt>
                <c:pt idx="1191">
                  <c:v>5.1396077716011311E-3</c:v>
                </c:pt>
                <c:pt idx="1192">
                  <c:v>5.1384823924598196E-3</c:v>
                </c:pt>
                <c:pt idx="1193">
                  <c:v>5.1373553711671592E-3</c:v>
                </c:pt>
                <c:pt idx="1194">
                  <c:v>5.1362267192780944E-3</c:v>
                </c:pt>
                <c:pt idx="1195">
                  <c:v>5.1350964469594829E-3</c:v>
                </c:pt>
                <c:pt idx="1196">
                  <c:v>5.1339645627633476E-3</c:v>
                </c:pt>
                <c:pt idx="1197">
                  <c:v>5.1328310683947578E-3</c:v>
                </c:pt>
                <c:pt idx="1198">
                  <c:v>5.1316959647305944E-3</c:v>
                </c:pt>
                <c:pt idx="1199">
                  <c:v>5.1305592632357316E-3</c:v>
                </c:pt>
                <c:pt idx="1200">
                  <c:v>5.1294209744104221E-3</c:v>
                </c:pt>
                <c:pt idx="1201">
                  <c:v>5.1282811016819096E-3</c:v>
                </c:pt>
                <c:pt idx="1202">
                  <c:v>5.1271396528398587E-3</c:v>
                </c:pt>
                <c:pt idx="1203">
                  <c:v>5.1259966347862555E-3</c:v>
                </c:pt>
                <c:pt idx="1204">
                  <c:v>5.1248520478511042E-3</c:v>
                </c:pt>
                <c:pt idx="1205">
                  <c:v>5.1237058971933232E-3</c:v>
                </c:pt>
                <c:pt idx="1206">
                  <c:v>5.1225581929297053E-3</c:v>
                </c:pt>
                <c:pt idx="1207">
                  <c:v>5.1214089440110256E-3</c:v>
                </c:pt>
                <c:pt idx="1208">
                  <c:v>5.1202581579577102E-3</c:v>
                </c:pt>
                <c:pt idx="1209">
                  <c:v>5.1191058410386186E-3</c:v>
                </c:pt>
                <c:pt idx="1210">
                  <c:v>5.1179519984565578E-3</c:v>
                </c:pt>
                <c:pt idx="1211">
                  <c:v>5.1167966345117416E-3</c:v>
                </c:pt>
                <c:pt idx="1212">
                  <c:v>5.1156397527319418E-3</c:v>
                </c:pt>
                <c:pt idx="1213">
                  <c:v>5.1144813614539004E-3</c:v>
                </c:pt>
                <c:pt idx="1214">
                  <c:v>5.113321473540257E-3</c:v>
                </c:pt>
                <c:pt idx="1215">
                  <c:v>5.1121600948213358E-3</c:v>
                </c:pt>
                <c:pt idx="1216">
                  <c:v>5.1109972242622398E-3</c:v>
                </c:pt>
                <c:pt idx="1217">
                  <c:v>5.1098328658459521E-3</c:v>
                </c:pt>
                <c:pt idx="1218">
                  <c:v>5.1086670287048231E-3</c:v>
                </c:pt>
                <c:pt idx="1219">
                  <c:v>5.1074997209597933E-3</c:v>
                </c:pt>
                <c:pt idx="1220">
                  <c:v>5.1063309494275332E-3</c:v>
                </c:pt>
                <c:pt idx="1221">
                  <c:v>5.1051607197849175E-3</c:v>
                </c:pt>
                <c:pt idx="1222">
                  <c:v>5.1039890367337052E-3</c:v>
                </c:pt>
                <c:pt idx="1223">
                  <c:v>5.1028159041505289E-3</c:v>
                </c:pt>
                <c:pt idx="1224">
                  <c:v>5.1016413306822668E-3</c:v>
                </c:pt>
                <c:pt idx="1225">
                  <c:v>5.1004653240018594E-3</c:v>
                </c:pt>
                <c:pt idx="1226">
                  <c:v>5.0992879638849234E-3</c:v>
                </c:pt>
                <c:pt idx="1227">
                  <c:v>5.0981092561123093E-3</c:v>
                </c:pt>
                <c:pt idx="1228">
                  <c:v>5.0969291325181866E-3</c:v>
                </c:pt>
                <c:pt idx="1229">
                  <c:v>5.095747597023071E-3</c:v>
                </c:pt>
                <c:pt idx="1230">
                  <c:v>5.0945646469584367E-3</c:v>
                </c:pt>
                <c:pt idx="1231">
                  <c:v>5.0933802849388631E-3</c:v>
                </c:pt>
                <c:pt idx="1232">
                  <c:v>5.0921945189588372E-3</c:v>
                </c:pt>
                <c:pt idx="1233">
                  <c:v>5.0910073561759141E-3</c:v>
                </c:pt>
                <c:pt idx="1234">
                  <c:v>5.0898188025918535E-3</c:v>
                </c:pt>
                <c:pt idx="1235">
                  <c:v>5.088628863194381E-3</c:v>
                </c:pt>
                <c:pt idx="1236">
                  <c:v>5.0874375475904038E-3</c:v>
                </c:pt>
                <c:pt idx="1237">
                  <c:v>5.0862448697625452E-3</c:v>
                </c:pt>
                <c:pt idx="1238">
                  <c:v>5.0850508364717337E-3</c:v>
                </c:pt>
                <c:pt idx="1239">
                  <c:v>5.0838554474472251E-3</c:v>
                </c:pt>
                <c:pt idx="1240">
                  <c:v>5.0826587073562191E-3</c:v>
                </c:pt>
                <c:pt idx="1241">
                  <c:v>5.0814606259501714E-3</c:v>
                </c:pt>
                <c:pt idx="1242">
                  <c:v>5.0802612063898522E-3</c:v>
                </c:pt>
                <c:pt idx="1243">
                  <c:v>5.0790604508390916E-3</c:v>
                </c:pt>
                <c:pt idx="1244">
                  <c:v>5.0778583664835243E-3</c:v>
                </c:pt>
                <c:pt idx="1245">
                  <c:v>5.0766549597636313E-3</c:v>
                </c:pt>
                <c:pt idx="1246">
                  <c:v>5.075450236075695E-3</c:v>
                </c:pt>
                <c:pt idx="1247">
                  <c:v>5.0742442790934058E-3</c:v>
                </c:pt>
                <c:pt idx="1248">
                  <c:v>5.0730370925575379E-3</c:v>
                </c:pt>
                <c:pt idx="1249">
                  <c:v>5.0718286002982274E-3</c:v>
                </c:pt>
                <c:pt idx="1250">
                  <c:v>5.070618804766407E-3</c:v>
                </c:pt>
                <c:pt idx="1251">
                  <c:v>5.0694077079402504E-3</c:v>
                </c:pt>
                <c:pt idx="1252">
                  <c:v>5.068195316893051E-3</c:v>
                </c:pt>
                <c:pt idx="1253">
                  <c:v>5.066981643483748E-3</c:v>
                </c:pt>
                <c:pt idx="1254">
                  <c:v>5.0657666926539387E-3</c:v>
                </c:pt>
                <c:pt idx="1255">
                  <c:v>5.0645504625708932E-3</c:v>
                </c:pt>
                <c:pt idx="1256">
                  <c:v>5.0633329565932189E-3</c:v>
                </c:pt>
                <c:pt idx="1257">
                  <c:v>5.0621141833917969E-3</c:v>
                </c:pt>
                <c:pt idx="1258">
                  <c:v>5.0608941507054618E-3</c:v>
                </c:pt>
                <c:pt idx="1259">
                  <c:v>5.0596728650426602E-3</c:v>
                </c:pt>
                <c:pt idx="1260">
                  <c:v>5.0584503318230013E-3</c:v>
                </c:pt>
                <c:pt idx="1261">
                  <c:v>5.0572265555453334E-3</c:v>
                </c:pt>
                <c:pt idx="1262">
                  <c:v>5.0560015399240812E-3</c:v>
                </c:pt>
                <c:pt idx="1263">
                  <c:v>5.0547753675091239E-3</c:v>
                </c:pt>
                <c:pt idx="1264">
                  <c:v>5.0535480408327163E-3</c:v>
                </c:pt>
                <c:pt idx="1265">
                  <c:v>5.052319487922838E-3</c:v>
                </c:pt>
                <c:pt idx="1266">
                  <c:v>5.051089721035156E-3</c:v>
                </c:pt>
                <c:pt idx="1267">
                  <c:v>5.0498587454416129E-3</c:v>
                </c:pt>
                <c:pt idx="1268">
                  <c:v>5.0486265595774673E-3</c:v>
                </c:pt>
                <c:pt idx="1269">
                  <c:v>5.0473931670473836E-3</c:v>
                </c:pt>
                <c:pt idx="1270">
                  <c:v>5.0461585767543659E-3</c:v>
                </c:pt>
                <c:pt idx="1271">
                  <c:v>5.0449227911085678E-3</c:v>
                </c:pt>
                <c:pt idx="1272">
                  <c:v>5.04368581164034E-3</c:v>
                </c:pt>
                <c:pt idx="1273">
                  <c:v>5.0424476450452935E-3</c:v>
                </c:pt>
                <c:pt idx="1274">
                  <c:v>5.0412082973573273E-3</c:v>
                </c:pt>
                <c:pt idx="1275">
                  <c:v>5.0399677736352707E-3</c:v>
                </c:pt>
                <c:pt idx="1276">
                  <c:v>5.0387261578304565E-3</c:v>
                </c:pt>
                <c:pt idx="1277">
                  <c:v>5.0374834534585682E-3</c:v>
                </c:pt>
                <c:pt idx="1278">
                  <c:v>5.0362395836044439E-3</c:v>
                </c:pt>
                <c:pt idx="1279">
                  <c:v>5.0349945561107435E-3</c:v>
                </c:pt>
                <c:pt idx="1280">
                  <c:v>5.0337483779969716E-3</c:v>
                </c:pt>
                <c:pt idx="1281">
                  <c:v>5.0325010496131643E-3</c:v>
                </c:pt>
                <c:pt idx="1282">
                  <c:v>5.0312525762532707E-3</c:v>
                </c:pt>
                <c:pt idx="1283">
                  <c:v>5.0300029682738773E-3</c:v>
                </c:pt>
                <c:pt idx="1284">
                  <c:v>5.0287522293141155E-3</c:v>
                </c:pt>
                <c:pt idx="1285">
                  <c:v>5.0275003563961876E-3</c:v>
                </c:pt>
                <c:pt idx="1286">
                  <c:v>5.0262473519536912E-3</c:v>
                </c:pt>
                <c:pt idx="1287">
                  <c:v>5.024993223920764E-3</c:v>
                </c:pt>
                <c:pt idx="1288">
                  <c:v>5.0237380594221042E-3</c:v>
                </c:pt>
                <c:pt idx="1289">
                  <c:v>5.0224818645050913E-3</c:v>
                </c:pt>
                <c:pt idx="1290">
                  <c:v>5.0212245641768471E-3</c:v>
                </c:pt>
                <c:pt idx="1291">
                  <c:v>5.0199661625764747E-3</c:v>
                </c:pt>
                <c:pt idx="1292">
                  <c:v>5.0187066631248549E-3</c:v>
                </c:pt>
                <c:pt idx="1293">
                  <c:v>5.0174460686299811E-3</c:v>
                </c:pt>
                <c:pt idx="1294">
                  <c:v>5.016184381375393E-3</c:v>
                </c:pt>
                <c:pt idx="1295">
                  <c:v>5.0149216032049195E-3</c:v>
                </c:pt>
                <c:pt idx="1296">
                  <c:v>5.0136577355857376E-3</c:v>
                </c:pt>
                <c:pt idx="1297">
                  <c:v>5.0123927852307425E-3</c:v>
                </c:pt>
                <c:pt idx="1298">
                  <c:v>5.0111267637718239E-3</c:v>
                </c:pt>
                <c:pt idx="1299">
                  <c:v>5.0098597561312116E-3</c:v>
                </c:pt>
                <c:pt idx="1300">
                  <c:v>5.0085917602748645E-3</c:v>
                </c:pt>
                <c:pt idx="1301">
                  <c:v>5.007322699205426E-3</c:v>
                </c:pt>
                <c:pt idx="1302">
                  <c:v>5.0060525815378912E-3</c:v>
                </c:pt>
                <c:pt idx="1303">
                  <c:v>5.0047814094156999E-3</c:v>
                </c:pt>
                <c:pt idx="1304">
                  <c:v>5.0035091841448788E-3</c:v>
                </c:pt>
                <c:pt idx="1305">
                  <c:v>5.002235912282953E-3</c:v>
                </c:pt>
                <c:pt idx="1306">
                  <c:v>5.0009615997606196E-3</c:v>
                </c:pt>
                <c:pt idx="1307">
                  <c:v>4.9996862515563579E-3</c:v>
                </c:pt>
                <c:pt idx="1308">
                  <c:v>4.9984098718047314E-3</c:v>
                </c:pt>
                <c:pt idx="1309">
                  <c:v>4.9971325443488529E-3</c:v>
                </c:pt>
                <c:pt idx="1310">
                  <c:v>4.9958542720522584E-3</c:v>
                </c:pt>
                <c:pt idx="1311">
                  <c:v>4.9945749767944473E-3</c:v>
                </c:pt>
                <c:pt idx="1312">
                  <c:v>4.9932946604197611E-3</c:v>
                </c:pt>
                <c:pt idx="1313">
                  <c:v>4.9920133299991764E-3</c:v>
                </c:pt>
                <c:pt idx="1314">
                  <c:v>4.9907309919017774E-3</c:v>
                </c:pt>
                <c:pt idx="1315">
                  <c:v>4.9894476458895399E-3</c:v>
                </c:pt>
                <c:pt idx="1316">
                  <c:v>4.9881632968041476E-3</c:v>
                </c:pt>
                <c:pt idx="1317">
                  <c:v>4.9868779490898837E-3</c:v>
                </c:pt>
                <c:pt idx="1318">
                  <c:v>4.985591681469604E-3</c:v>
                </c:pt>
                <c:pt idx="1319">
                  <c:v>4.9843044974505427E-3</c:v>
                </c:pt>
                <c:pt idx="1320">
                  <c:v>4.9830163252940884E-3</c:v>
                </c:pt>
                <c:pt idx="1321">
                  <c:v>4.9817271729205087E-3</c:v>
                </c:pt>
                <c:pt idx="1322">
                  <c:v>4.9804370470125743E-3</c:v>
                </c:pt>
                <c:pt idx="1323">
                  <c:v>4.9791459531602087E-3</c:v>
                </c:pt>
                <c:pt idx="1324">
                  <c:v>4.977853896019708E-3</c:v>
                </c:pt>
                <c:pt idx="1325">
                  <c:v>4.9765608794588526E-3</c:v>
                </c:pt>
                <c:pt idx="1326">
                  <c:v>4.9752669066687651E-3</c:v>
                </c:pt>
                <c:pt idx="1327">
                  <c:v>4.9739720610715776E-3</c:v>
                </c:pt>
                <c:pt idx="1328">
                  <c:v>4.9726763448595486E-3</c:v>
                </c:pt>
                <c:pt idx="1329">
                  <c:v>4.9713796789735221E-3</c:v>
                </c:pt>
                <c:pt idx="1330">
                  <c:v>4.9700820647845109E-3</c:v>
                </c:pt>
                <c:pt idx="1331">
                  <c:v>4.9687835033713273E-3</c:v>
                </c:pt>
                <c:pt idx="1332">
                  <c:v>4.9674839955623547E-3</c:v>
                </c:pt>
                <c:pt idx="1333">
                  <c:v>4.9661835419725969E-3</c:v>
                </c:pt>
                <c:pt idx="1334">
                  <c:v>4.9648821430321542E-3</c:v>
                </c:pt>
                <c:pt idx="1335">
                  <c:v>4.9635798046420796E-3</c:v>
                </c:pt>
                <c:pt idx="1336">
                  <c:v>4.9622766187945311E-3</c:v>
                </c:pt>
                <c:pt idx="1337">
                  <c:v>4.960972589682559E-3</c:v>
                </c:pt>
                <c:pt idx="1338">
                  <c:v>4.9596676337047155E-3</c:v>
                </c:pt>
                <c:pt idx="1339">
                  <c:v>4.9583617536709656E-3</c:v>
                </c:pt>
                <c:pt idx="1340">
                  <c:v>4.9570549579372458E-3</c:v>
                </c:pt>
                <c:pt idx="1341">
                  <c:v>4.95574725400829E-3</c:v>
                </c:pt>
                <c:pt idx="1342">
                  <c:v>4.9544386482147295E-3</c:v>
                </c:pt>
                <c:pt idx="1343">
                  <c:v>4.9531291402164805E-3</c:v>
                </c:pt>
                <c:pt idx="1344">
                  <c:v>4.951818729174759E-3</c:v>
                </c:pt>
                <c:pt idx="1345">
                  <c:v>4.950507501072096E-3</c:v>
                </c:pt>
                <c:pt idx="1346">
                  <c:v>4.9491954604171454E-3</c:v>
                </c:pt>
                <c:pt idx="1347">
                  <c:v>4.9478825297731566E-3</c:v>
                </c:pt>
                <c:pt idx="1348">
                  <c:v>4.9465687122212439E-3</c:v>
                </c:pt>
                <c:pt idx="1349">
                  <c:v>4.945254010299654E-3</c:v>
                </c:pt>
                <c:pt idx="1350">
                  <c:v>4.9439384260810204E-3</c:v>
                </c:pt>
                <c:pt idx="1351">
                  <c:v>4.9426219668855138E-3</c:v>
                </c:pt>
                <c:pt idx="1352">
                  <c:v>4.9413046393086569E-3</c:v>
                </c:pt>
                <c:pt idx="1353">
                  <c:v>4.9399865246122394E-3</c:v>
                </c:pt>
                <c:pt idx="1354">
                  <c:v>4.9386676278834083E-3</c:v>
                </c:pt>
                <c:pt idx="1355">
                  <c:v>4.9373478723914324E-3</c:v>
                </c:pt>
                <c:pt idx="1356">
                  <c:v>4.9360272563483253E-3</c:v>
                </c:pt>
                <c:pt idx="1357">
                  <c:v>4.9347057833500907E-3</c:v>
                </c:pt>
                <c:pt idx="1358">
                  <c:v>4.9333834624504915E-3</c:v>
                </c:pt>
                <c:pt idx="1359">
                  <c:v>4.9320602960997682E-3</c:v>
                </c:pt>
                <c:pt idx="1360">
                  <c:v>4.9307362802130002E-3</c:v>
                </c:pt>
                <c:pt idx="1361">
                  <c:v>4.9294114979265644E-3</c:v>
                </c:pt>
                <c:pt idx="1362">
                  <c:v>4.9280859566707535E-3</c:v>
                </c:pt>
                <c:pt idx="1363">
                  <c:v>4.9267595816055486E-3</c:v>
                </c:pt>
                <c:pt idx="1364">
                  <c:v>4.9254323783572713E-3</c:v>
                </c:pt>
                <c:pt idx="1365">
                  <c:v>4.924104351632941E-3</c:v>
                </c:pt>
                <c:pt idx="1366">
                  <c:v>4.9227755053495564E-3</c:v>
                </c:pt>
                <c:pt idx="1367">
                  <c:v>4.9214458427558495E-3</c:v>
                </c:pt>
                <c:pt idx="1368">
                  <c:v>4.9201154482120309E-3</c:v>
                </c:pt>
                <c:pt idx="1369">
                  <c:v>4.9187843239707251E-3</c:v>
                </c:pt>
                <c:pt idx="1370">
                  <c:v>4.9174523901481743E-3</c:v>
                </c:pt>
                <c:pt idx="1371">
                  <c:v>4.9161196481725608E-3</c:v>
                </c:pt>
                <c:pt idx="1372">
                  <c:v>4.9147860991865895E-3</c:v>
                </c:pt>
                <c:pt idx="1373">
                  <c:v>4.9134517440771281E-3</c:v>
                </c:pt>
                <c:pt idx="1374">
                  <c:v>4.9121165835223348E-3</c:v>
                </c:pt>
                <c:pt idx="1375">
                  <c:v>4.9107806180156057E-3</c:v>
                </c:pt>
                <c:pt idx="1376">
                  <c:v>4.9094439297539304E-3</c:v>
                </c:pt>
                <c:pt idx="1377">
                  <c:v>4.9081065246948975E-3</c:v>
                </c:pt>
                <c:pt idx="1378">
                  <c:v>4.9067683320697482E-3</c:v>
                </c:pt>
                <c:pt idx="1379">
                  <c:v>4.9054293560247273E-3</c:v>
                </c:pt>
                <c:pt idx="1380">
                  <c:v>4.9040895938908631E-3</c:v>
                </c:pt>
                <c:pt idx="1381">
                  <c:v>4.9027490485173304E-3</c:v>
                </c:pt>
                <c:pt idx="1382">
                  <c:v>4.9014077283634763E-3</c:v>
                </c:pt>
                <c:pt idx="1383">
                  <c:v>4.9000657173597448E-3</c:v>
                </c:pt>
                <c:pt idx="1384">
                  <c:v>4.898723010994005E-3</c:v>
                </c:pt>
                <c:pt idx="1385">
                  <c:v>4.8973795284960424E-3</c:v>
                </c:pt>
                <c:pt idx="1386">
                  <c:v>4.8960352769547334E-3</c:v>
                </c:pt>
                <c:pt idx="1387">
                  <c:v>4.8946902628265888E-3</c:v>
                </c:pt>
                <c:pt idx="1388">
                  <c:v>4.893344491557536E-3</c:v>
                </c:pt>
                <c:pt idx="1389">
                  <c:v>4.8919979619983511E-3</c:v>
                </c:pt>
                <c:pt idx="1390">
                  <c:v>4.8906506726293731E-3</c:v>
                </c:pt>
                <c:pt idx="1391">
                  <c:v>4.8893027099474896E-3</c:v>
                </c:pt>
                <c:pt idx="1392">
                  <c:v>4.8879540780584962E-3</c:v>
                </c:pt>
                <c:pt idx="1393">
                  <c:v>4.8866046981719509E-3</c:v>
                </c:pt>
                <c:pt idx="1394">
                  <c:v>4.8852545730952435E-3</c:v>
                </c:pt>
                <c:pt idx="1395">
                  <c:v>4.8839037051435011E-3</c:v>
                </c:pt>
                <c:pt idx="1396">
                  <c:v>4.8825520962100617E-3</c:v>
                </c:pt>
                <c:pt idx="1397">
                  <c:v>4.8811997535437666E-3</c:v>
                </c:pt>
                <c:pt idx="1398">
                  <c:v>4.879846766052057E-3</c:v>
                </c:pt>
                <c:pt idx="1399">
                  <c:v>4.8784931336081586E-3</c:v>
                </c:pt>
                <c:pt idx="1400">
                  <c:v>4.8771387788891316E-3</c:v>
                </c:pt>
                <c:pt idx="1401">
                  <c:v>4.875783706513202E-3</c:v>
                </c:pt>
                <c:pt idx="1402">
                  <c:v>4.8744279146448093E-3</c:v>
                </c:pt>
                <c:pt idx="1403">
                  <c:v>4.8730714069132007E-3</c:v>
                </c:pt>
                <c:pt idx="1404">
                  <c:v>4.8717141867608569E-3</c:v>
                </c:pt>
                <c:pt idx="1405">
                  <c:v>4.8703563338572753E-3</c:v>
                </c:pt>
                <c:pt idx="1406">
                  <c:v>4.8689978510403813E-3</c:v>
                </c:pt>
                <c:pt idx="1407">
                  <c:v>4.867638664257273E-3</c:v>
                </c:pt>
                <c:pt idx="1408">
                  <c:v>4.8662787753777359E-3</c:v>
                </c:pt>
                <c:pt idx="1409">
                  <c:v>4.8649181797580827E-3</c:v>
                </c:pt>
                <c:pt idx="1410">
                  <c:v>4.8635568786184139E-3</c:v>
                </c:pt>
                <c:pt idx="1411">
                  <c:v>4.8621948790870274E-3</c:v>
                </c:pt>
                <c:pt idx="1412">
                  <c:v>4.8608322703318878E-3</c:v>
                </c:pt>
                <c:pt idx="1413">
                  <c:v>4.8594690579027728E-3</c:v>
                </c:pt>
                <c:pt idx="1414">
                  <c:v>4.8581051637227477E-3</c:v>
                </c:pt>
                <c:pt idx="1415">
                  <c:v>4.856740585873015E-3</c:v>
                </c:pt>
                <c:pt idx="1416">
                  <c:v>4.8553753164374911E-3</c:v>
                </c:pt>
                <c:pt idx="1417">
                  <c:v>4.8540093538599954E-3</c:v>
                </c:pt>
                <c:pt idx="1418">
                  <c:v>4.8526427029296545E-3</c:v>
                </c:pt>
                <c:pt idx="1419">
                  <c:v>4.8512754509864621E-3</c:v>
                </c:pt>
                <c:pt idx="1420">
                  <c:v>4.8499076018918216E-3</c:v>
                </c:pt>
                <c:pt idx="1421">
                  <c:v>4.8485390759736699E-3</c:v>
                </c:pt>
                <c:pt idx="1422">
                  <c:v>4.8471698758369777E-3</c:v>
                </c:pt>
                <c:pt idx="1423">
                  <c:v>4.8458000036336732E-3</c:v>
                </c:pt>
                <c:pt idx="1424">
                  <c:v>4.844429466880777E-3</c:v>
                </c:pt>
                <c:pt idx="1425">
                  <c:v>4.8430583611115702E-3</c:v>
                </c:pt>
                <c:pt idx="1426">
                  <c:v>4.8416866917325328E-3</c:v>
                </c:pt>
                <c:pt idx="1427">
                  <c:v>4.8403143740500826E-3</c:v>
                </c:pt>
                <c:pt idx="1428">
                  <c:v>4.8389414060167118E-3</c:v>
                </c:pt>
                <c:pt idx="1429">
                  <c:v>4.8375677857908968E-3</c:v>
                </c:pt>
                <c:pt idx="1430">
                  <c:v>4.8361935117373798E-3</c:v>
                </c:pt>
                <c:pt idx="1431">
                  <c:v>4.8348185881682288E-3</c:v>
                </c:pt>
                <c:pt idx="1432">
                  <c:v>4.8334431080745933E-3</c:v>
                </c:pt>
                <c:pt idx="1433">
                  <c:v>4.8320670745515409E-3</c:v>
                </c:pt>
                <c:pt idx="1434">
                  <c:v>4.830690400765651E-3</c:v>
                </c:pt>
                <c:pt idx="1435">
                  <c:v>4.8293130829921869E-3</c:v>
                </c:pt>
                <c:pt idx="1436">
                  <c:v>4.8279351237447247E-3</c:v>
                </c:pt>
                <c:pt idx="1437">
                  <c:v>4.8265565313432976E-3</c:v>
                </c:pt>
                <c:pt idx="1438">
                  <c:v>4.825177307518691E-3</c:v>
                </c:pt>
                <c:pt idx="1439">
                  <c:v>4.8237975365527245E-3</c:v>
                </c:pt>
                <c:pt idx="1440">
                  <c:v>4.8224172250231285E-3</c:v>
                </c:pt>
                <c:pt idx="1441">
                  <c:v>4.8210362897772047E-3</c:v>
                </c:pt>
                <c:pt idx="1442">
                  <c:v>4.8196547304328744E-3</c:v>
                </c:pt>
                <c:pt idx="1443">
                  <c:v>4.8182725523619272E-3</c:v>
                </c:pt>
                <c:pt idx="1444">
                  <c:v>4.8168897605350217E-3</c:v>
                </c:pt>
                <c:pt idx="1445">
                  <c:v>4.8155063591504895E-3</c:v>
                </c:pt>
                <c:pt idx="1446">
                  <c:v>4.8141224293936384E-3</c:v>
                </c:pt>
                <c:pt idx="1447">
                  <c:v>4.8127379688417916E-3</c:v>
                </c:pt>
                <c:pt idx="1448">
                  <c:v>4.811352897610352E-3</c:v>
                </c:pt>
                <c:pt idx="1449">
                  <c:v>4.8099672191453686E-3</c:v>
                </c:pt>
                <c:pt idx="1450">
                  <c:v>4.8085809363522846E-3</c:v>
                </c:pt>
                <c:pt idx="1451">
                  <c:v>4.8071940516416865E-3</c:v>
                </c:pt>
                <c:pt idx="1452">
                  <c:v>4.8058066506197726E-3</c:v>
                </c:pt>
                <c:pt idx="1453">
                  <c:v>4.8044187349729692E-3</c:v>
                </c:pt>
                <c:pt idx="1454">
                  <c:v>4.8030302224022136E-3</c:v>
                </c:pt>
                <c:pt idx="1455">
                  <c:v>4.8016411139527176E-3</c:v>
                </c:pt>
                <c:pt idx="1456">
                  <c:v>4.800251416270363E-3</c:v>
                </c:pt>
                <c:pt idx="1457">
                  <c:v>4.7988611354144615E-3</c:v>
                </c:pt>
                <c:pt idx="1458">
                  <c:v>4.7974702706905211E-3</c:v>
                </c:pt>
                <c:pt idx="1459">
                  <c:v>4.7960789047697848E-3</c:v>
                </c:pt>
                <c:pt idx="1460">
                  <c:v>4.7946870366600723E-3</c:v>
                </c:pt>
                <c:pt idx="1461">
                  <c:v>4.7932945874393949E-3</c:v>
                </c:pt>
                <c:pt idx="1462">
                  <c:v>4.7919015616425115E-3</c:v>
                </c:pt>
                <c:pt idx="1463">
                  <c:v>4.790507957282206E-3</c:v>
                </c:pt>
                <c:pt idx="1464">
                  <c:v>4.7891137779595798E-3</c:v>
                </c:pt>
                <c:pt idx="1465">
                  <c:v>4.7877191168815385E-3</c:v>
                </c:pt>
                <c:pt idx="1466">
                  <c:v>4.7863239766069588E-3</c:v>
                </c:pt>
                <c:pt idx="1467">
                  <c:v>4.7849282689981423E-3</c:v>
                </c:pt>
                <c:pt idx="1468">
                  <c:v>4.7835319957333653E-3</c:v>
                </c:pt>
                <c:pt idx="1469">
                  <c:v>4.7821351644539156E-3</c:v>
                </c:pt>
                <c:pt idx="1470">
                  <c:v>4.780737776266448E-3</c:v>
                </c:pt>
                <c:pt idx="1471">
                  <c:v>4.7793398257792363E-3</c:v>
                </c:pt>
                <c:pt idx="1472">
                  <c:v>4.7779413977866204E-3</c:v>
                </c:pt>
                <c:pt idx="1473">
                  <c:v>4.7765424991556317E-3</c:v>
                </c:pt>
                <c:pt idx="1474">
                  <c:v>4.7751430520163373E-3</c:v>
                </c:pt>
                <c:pt idx="1475">
                  <c:v>4.7737430557936271E-3</c:v>
                </c:pt>
                <c:pt idx="1476">
                  <c:v>4.7723425036219139E-3</c:v>
                </c:pt>
                <c:pt idx="1477">
                  <c:v>4.7709413949387665E-3</c:v>
                </c:pt>
                <c:pt idx="1478">
                  <c:v>4.7695398197548583E-3</c:v>
                </c:pt>
                <c:pt idx="1479">
                  <c:v>4.7681377834778689E-3</c:v>
                </c:pt>
                <c:pt idx="1480">
                  <c:v>4.7667352063807487E-3</c:v>
                </c:pt>
                <c:pt idx="1481">
                  <c:v>4.7653320922434591E-3</c:v>
                </c:pt>
                <c:pt idx="1482">
                  <c:v>4.7639284442228631E-3</c:v>
                </c:pt>
                <c:pt idx="1483">
                  <c:v>4.7625242649457378E-3</c:v>
                </c:pt>
                <c:pt idx="1484">
                  <c:v>4.7611195565839624E-3</c:v>
                </c:pt>
                <c:pt idx="1485">
                  <c:v>4.7597144053604856E-3</c:v>
                </c:pt>
                <c:pt idx="1486">
                  <c:v>4.7583088128043249E-3</c:v>
                </c:pt>
                <c:pt idx="1487">
                  <c:v>4.7569026956795031E-3</c:v>
                </c:pt>
                <c:pt idx="1488">
                  <c:v>4.7554960549277946E-3</c:v>
                </c:pt>
                <c:pt idx="1489">
                  <c:v>4.7540888912997103E-3</c:v>
                </c:pt>
                <c:pt idx="1490">
                  <c:v>4.7526812053752393E-3</c:v>
                </c:pt>
                <c:pt idx="1491">
                  <c:v>4.7512730821722892E-3</c:v>
                </c:pt>
                <c:pt idx="1492">
                  <c:v>4.7498645220734707E-3</c:v>
                </c:pt>
                <c:pt idx="1493">
                  <c:v>4.7484554407156414E-3</c:v>
                </c:pt>
                <c:pt idx="1494">
                  <c:v>4.7470458382110909E-3</c:v>
                </c:pt>
                <c:pt idx="1495">
                  <c:v>4.7456357146068847E-3</c:v>
                </c:pt>
                <c:pt idx="1496">
                  <c:v>4.7442250698847676E-3</c:v>
                </c:pt>
                <c:pt idx="1497">
                  <c:v>4.7428139945888438E-3</c:v>
                </c:pt>
                <c:pt idx="1498">
                  <c:v>4.7414025000374208E-3</c:v>
                </c:pt>
                <c:pt idx="1499">
                  <c:v>4.7399905056444216E-3</c:v>
                </c:pt>
                <c:pt idx="1500">
                  <c:v>4.7385780085304917E-3</c:v>
                </c:pt>
                <c:pt idx="1501">
                  <c:v>4.7371650056850824E-3</c:v>
                </c:pt>
                <c:pt idx="1502">
                  <c:v>4.7357515003426691E-3</c:v>
                </c:pt>
                <c:pt idx="1503">
                  <c:v>4.7343375015708612E-3</c:v>
                </c:pt>
                <c:pt idx="1504">
                  <c:v>4.7329230965579977E-3</c:v>
                </c:pt>
                <c:pt idx="1505">
                  <c:v>4.7315082809113347E-3</c:v>
                </c:pt>
                <c:pt idx="1506">
                  <c:v>4.7300929653689826E-3</c:v>
                </c:pt>
                <c:pt idx="1507">
                  <c:v>4.7286771520213544E-3</c:v>
                </c:pt>
                <c:pt idx="1508">
                  <c:v>4.7272608489785806E-3</c:v>
                </c:pt>
                <c:pt idx="1509">
                  <c:v>4.7258440576956598E-3</c:v>
                </c:pt>
                <c:pt idx="1510">
                  <c:v>4.724426863976239E-3</c:v>
                </c:pt>
                <c:pt idx="1511">
                  <c:v>4.72300927433835E-3</c:v>
                </c:pt>
                <c:pt idx="1512">
                  <c:v>4.7215912037252977E-3</c:v>
                </c:pt>
                <c:pt idx="1513">
                  <c:v>4.720172651627965E-3</c:v>
                </c:pt>
                <c:pt idx="1514">
                  <c:v>4.7187536234436682E-3</c:v>
                </c:pt>
                <c:pt idx="1515">
                  <c:v>4.7173341182716226E-3</c:v>
                </c:pt>
                <c:pt idx="1516">
                  <c:v>4.7159142200643503E-3</c:v>
                </c:pt>
                <c:pt idx="1517">
                  <c:v>4.7144939336504097E-3</c:v>
                </c:pt>
                <c:pt idx="1518">
                  <c:v>4.7130731723695638E-3</c:v>
                </c:pt>
                <c:pt idx="1519">
                  <c:v>4.7116519344861914E-3</c:v>
                </c:pt>
                <c:pt idx="1520">
                  <c:v>4.7102302243621774E-3</c:v>
                </c:pt>
                <c:pt idx="1521">
                  <c:v>4.708808046136115E-3</c:v>
                </c:pt>
                <c:pt idx="1522">
                  <c:v>4.7073854033125003E-3</c:v>
                </c:pt>
                <c:pt idx="1523">
                  <c:v>4.7059623782841316E-3</c:v>
                </c:pt>
                <c:pt idx="1524">
                  <c:v>4.7045389680335148E-3</c:v>
                </c:pt>
                <c:pt idx="1525">
                  <c:v>4.7031150903898925E-3</c:v>
                </c:pt>
                <c:pt idx="1526">
                  <c:v>4.7016907485119162E-3</c:v>
                </c:pt>
                <c:pt idx="1527">
                  <c:v>4.7002659450738789E-3</c:v>
                </c:pt>
                <c:pt idx="1528">
                  <c:v>4.6988406823014594E-3</c:v>
                </c:pt>
                <c:pt idx="1529">
                  <c:v>4.6974150475862717E-3</c:v>
                </c:pt>
                <c:pt idx="1530">
                  <c:v>4.695989042510066E-3</c:v>
                </c:pt>
                <c:pt idx="1531">
                  <c:v>4.6945625827641193E-3</c:v>
                </c:pt>
                <c:pt idx="1532">
                  <c:v>4.693135669339355E-3</c:v>
                </c:pt>
                <c:pt idx="1533">
                  <c:v>4.6917083089772858E-3</c:v>
                </c:pt>
                <c:pt idx="1534">
                  <c:v>4.6902805078470992E-3</c:v>
                </c:pt>
                <c:pt idx="1535">
                  <c:v>4.6888522652254018E-3</c:v>
                </c:pt>
                <c:pt idx="1536">
                  <c:v>4.6874236656991881E-3</c:v>
                </c:pt>
                <c:pt idx="1537">
                  <c:v>4.6859947082768015E-3</c:v>
                </c:pt>
                <c:pt idx="1538">
                  <c:v>4.684565306276753E-3</c:v>
                </c:pt>
                <c:pt idx="1539">
                  <c:v>4.6831354588255034E-3</c:v>
                </c:pt>
                <c:pt idx="1540">
                  <c:v>4.6817051711018683E-3</c:v>
                </c:pt>
                <c:pt idx="1541">
                  <c:v>4.680274447942093E-3</c:v>
                </c:pt>
                <c:pt idx="1542">
                  <c:v>4.6788433733750204E-3</c:v>
                </c:pt>
                <c:pt idx="1543">
                  <c:v>4.6774119513179569E-3</c:v>
                </c:pt>
                <c:pt idx="1544">
                  <c:v>4.6759800995600396E-3</c:v>
                </c:pt>
                <c:pt idx="1545">
                  <c:v>4.6745478152303713E-3</c:v>
                </c:pt>
                <c:pt idx="1546">
                  <c:v>4.6731151013296732E-3</c:v>
                </c:pt>
                <c:pt idx="1547">
                  <c:v>4.6716819608123078E-3</c:v>
                </c:pt>
                <c:pt idx="1548">
                  <c:v>4.670248476248925E-3</c:v>
                </c:pt>
                <c:pt idx="1549">
                  <c:v>4.6688146501982272E-3</c:v>
                </c:pt>
                <c:pt idx="1550">
                  <c:v>4.6673804051136757E-3</c:v>
                </c:pt>
                <c:pt idx="1551">
                  <c:v>4.6659457427018595E-3</c:v>
                </c:pt>
                <c:pt idx="1552">
                  <c:v>4.6645106579414784E-3</c:v>
                </c:pt>
                <c:pt idx="1553">
                  <c:v>4.663075151977592E-3</c:v>
                </c:pt>
                <c:pt idx="1554">
                  <c:v>4.6616392321668461E-3</c:v>
                </c:pt>
                <c:pt idx="1555">
                  <c:v>4.6602029854897024E-3</c:v>
                </c:pt>
                <c:pt idx="1556">
                  <c:v>4.6587664061621906E-3</c:v>
                </c:pt>
                <c:pt idx="1557">
                  <c:v>4.657329408405215E-3</c:v>
                </c:pt>
                <c:pt idx="1558">
                  <c:v>4.6558919989815283E-3</c:v>
                </c:pt>
                <c:pt idx="1559">
                  <c:v>4.6544541841253206E-3</c:v>
                </c:pt>
                <c:pt idx="1560">
                  <c:v>4.6530159631313983E-3</c:v>
                </c:pt>
                <c:pt idx="1561">
                  <c:v>4.6515774152627604E-3</c:v>
                </c:pt>
                <c:pt idx="1562">
                  <c:v>4.6501385399540423E-3</c:v>
                </c:pt>
                <c:pt idx="1563">
                  <c:v>4.6486992566849268E-3</c:v>
                </c:pt>
                <c:pt idx="1564">
                  <c:v>4.64725957091058E-3</c:v>
                </c:pt>
                <c:pt idx="1565">
                  <c:v>4.6458194872692083E-3</c:v>
                </c:pt>
                <c:pt idx="1566">
                  <c:v>4.6443790096607155E-3</c:v>
                </c:pt>
                <c:pt idx="1567">
                  <c:v>4.6429382218965585E-3</c:v>
                </c:pt>
                <c:pt idx="1568">
                  <c:v>4.6414971151713018E-3</c:v>
                </c:pt>
                <c:pt idx="1569">
                  <c:v>4.6400556008269287E-3</c:v>
                </c:pt>
                <c:pt idx="1570">
                  <c:v>4.638613683483085E-3</c:v>
                </c:pt>
                <c:pt idx="1571">
                  <c:v>4.637171367551581E-3</c:v>
                </c:pt>
                <c:pt idx="1572">
                  <c:v>4.6357286567792286E-3</c:v>
                </c:pt>
                <c:pt idx="1573">
                  <c:v>4.6342855543094422E-3</c:v>
                </c:pt>
                <c:pt idx="1574">
                  <c:v>4.6328421495104039E-3</c:v>
                </c:pt>
                <c:pt idx="1575">
                  <c:v>4.6313984446406838E-3</c:v>
                </c:pt>
                <c:pt idx="1576">
                  <c:v>4.6299543547802602E-3</c:v>
                </c:pt>
                <c:pt idx="1577">
                  <c:v>4.6285098814154877E-3</c:v>
                </c:pt>
                <c:pt idx="1578">
                  <c:v>4.6270650257722052E-3</c:v>
                </c:pt>
                <c:pt idx="1579">
                  <c:v>4.6256197888472151E-3</c:v>
                </c:pt>
                <c:pt idx="1580">
                  <c:v>4.6241742583534723E-3</c:v>
                </c:pt>
                <c:pt idx="1581">
                  <c:v>4.6227284350008266E-3</c:v>
                </c:pt>
                <c:pt idx="1582">
                  <c:v>4.6212822323949739E-3</c:v>
                </c:pt>
                <c:pt idx="1583">
                  <c:v>4.619835650904981E-3</c:v>
                </c:pt>
                <c:pt idx="1584">
                  <c:v>4.618388690811665E-3</c:v>
                </c:pt>
                <c:pt idx="1585">
                  <c:v>4.61694135230539E-3</c:v>
                </c:pt>
                <c:pt idx="1586">
                  <c:v>4.6154936355086093E-3</c:v>
                </c:pt>
                <c:pt idx="1587">
                  <c:v>4.6140456275760595E-3</c:v>
                </c:pt>
                <c:pt idx="1588">
                  <c:v>4.6125973285874563E-3</c:v>
                </c:pt>
                <c:pt idx="1589">
                  <c:v>4.6111486514169731E-3</c:v>
                </c:pt>
                <c:pt idx="1590">
                  <c:v>4.6096995959795861E-3</c:v>
                </c:pt>
                <c:pt idx="1591">
                  <c:v>4.6082501621642572E-3</c:v>
                </c:pt>
                <c:pt idx="1592">
                  <c:v>4.6068003558928892E-3</c:v>
                </c:pt>
                <c:pt idx="1593">
                  <c:v>4.6053502759698548E-3</c:v>
                </c:pt>
                <c:pt idx="1594">
                  <c:v>4.6038999267128981E-3</c:v>
                </c:pt>
                <c:pt idx="1595">
                  <c:v>4.6024492179149393E-3</c:v>
                </c:pt>
                <c:pt idx="1596">
                  <c:v>4.6009981464813264E-3</c:v>
                </c:pt>
                <c:pt idx="1597">
                  <c:v>4.5995467097055733E-3</c:v>
                </c:pt>
                <c:pt idx="1598">
                  <c:v>4.5980949052389164E-3</c:v>
                </c:pt>
                <c:pt idx="1599">
                  <c:v>4.5966427371146095E-3</c:v>
                </c:pt>
                <c:pt idx="1600">
                  <c:v>4.5951903027434309E-3</c:v>
                </c:pt>
                <c:pt idx="1601">
                  <c:v>4.5937376050824161E-3</c:v>
                </c:pt>
                <c:pt idx="1602">
                  <c:v>4.5922845525621803E-3</c:v>
                </c:pt>
                <c:pt idx="1603">
                  <c:v>4.5908311410919819E-3</c:v>
                </c:pt>
                <c:pt idx="1604">
                  <c:v>4.5893773671212756E-3</c:v>
                </c:pt>
                <c:pt idx="1605">
                  <c:v>4.5879232336643377E-3</c:v>
                </c:pt>
                <c:pt idx="1606">
                  <c:v>4.5864688374500839E-3</c:v>
                </c:pt>
                <c:pt idx="1607">
                  <c:v>4.5850141806999187E-3</c:v>
                </c:pt>
                <c:pt idx="1608">
                  <c:v>4.5835591710442422E-3</c:v>
                </c:pt>
                <c:pt idx="1609">
                  <c:v>4.5821038099437298E-3</c:v>
                </c:pt>
                <c:pt idx="1610">
                  <c:v>4.5806481051539087E-3</c:v>
                </c:pt>
                <c:pt idx="1611">
                  <c:v>4.5791920576627688E-3</c:v>
                </c:pt>
                <c:pt idx="1612">
                  <c:v>4.5777356617195111E-3</c:v>
                </c:pt>
                <c:pt idx="1613">
                  <c:v>4.5762790057766924E-3</c:v>
                </c:pt>
                <c:pt idx="1614">
                  <c:v>4.5748220969616801E-3</c:v>
                </c:pt>
                <c:pt idx="1615">
                  <c:v>4.5733648478601683E-3</c:v>
                </c:pt>
                <c:pt idx="1616">
                  <c:v>4.5719072521903737E-3</c:v>
                </c:pt>
                <c:pt idx="1617">
                  <c:v>4.5704493101538634E-3</c:v>
                </c:pt>
                <c:pt idx="1618">
                  <c:v>4.5689910284438008E-3</c:v>
                </c:pt>
                <c:pt idx="1619">
                  <c:v>4.567532495118062E-3</c:v>
                </c:pt>
                <c:pt idx="1620">
                  <c:v>4.566073709820876E-3</c:v>
                </c:pt>
                <c:pt idx="1621">
                  <c:v>4.564614590246604E-3</c:v>
                </c:pt>
                <c:pt idx="1622">
                  <c:v>4.5631551355457987E-3</c:v>
                </c:pt>
                <c:pt idx="1623">
                  <c:v>4.5616953445037443E-3</c:v>
                </c:pt>
                <c:pt idx="1624">
                  <c:v>4.5602352221282838E-3</c:v>
                </c:pt>
                <c:pt idx="1625">
                  <c:v>4.5587747670132479E-3</c:v>
                </c:pt>
                <c:pt idx="1626">
                  <c:v>4.5573140656469183E-3</c:v>
                </c:pt>
                <c:pt idx="1627">
                  <c:v>4.5558531227136963E-3</c:v>
                </c:pt>
                <c:pt idx="1628">
                  <c:v>4.5543918544172415E-3</c:v>
                </c:pt>
                <c:pt idx="1629">
                  <c:v>4.5529302644697327E-3</c:v>
                </c:pt>
                <c:pt idx="1630">
                  <c:v>4.5514683498656464E-3</c:v>
                </c:pt>
                <c:pt idx="1631">
                  <c:v>4.5500061075066205E-3</c:v>
                </c:pt>
                <c:pt idx="1632">
                  <c:v>4.5485435408202544E-3</c:v>
                </c:pt>
                <c:pt idx="1633">
                  <c:v>4.5470807415587174E-3</c:v>
                </c:pt>
                <c:pt idx="1634">
                  <c:v>4.5456177126656505E-3</c:v>
                </c:pt>
                <c:pt idx="1635">
                  <c:v>4.5441543620315383E-3</c:v>
                </c:pt>
                <c:pt idx="1636">
                  <c:v>4.5426906859300856E-3</c:v>
                </c:pt>
                <c:pt idx="1637">
                  <c:v>4.5412266872660312E-3</c:v>
                </c:pt>
                <c:pt idx="1638">
                  <c:v>4.5397623689687628E-3</c:v>
                </c:pt>
                <c:pt idx="1639">
                  <c:v>4.5382978220839558E-3</c:v>
                </c:pt>
                <c:pt idx="1640">
                  <c:v>4.5368330487704439E-3</c:v>
                </c:pt>
                <c:pt idx="1641">
                  <c:v>4.5353679622238581E-3</c:v>
                </c:pt>
                <c:pt idx="1642">
                  <c:v>4.5339025638683325E-3</c:v>
                </c:pt>
                <c:pt idx="1643">
                  <c:v>4.5324368548861687E-3</c:v>
                </c:pt>
                <c:pt idx="1644">
                  <c:v>4.5309708362426607E-3</c:v>
                </c:pt>
                <c:pt idx="1645">
                  <c:v>4.5295045087235669E-3</c:v>
                </c:pt>
                <c:pt idx="1646">
                  <c:v>4.5280379617084572E-3</c:v>
                </c:pt>
                <c:pt idx="1647">
                  <c:v>4.5265711957756874E-3</c:v>
                </c:pt>
                <c:pt idx="1648">
                  <c:v>4.5251041225690151E-3</c:v>
                </c:pt>
                <c:pt idx="1649">
                  <c:v>4.5236367423723261E-3</c:v>
                </c:pt>
                <c:pt idx="1650">
                  <c:v>4.5221690553940447E-3</c:v>
                </c:pt>
                <c:pt idx="1651">
                  <c:v>4.5207010617764739E-3</c:v>
                </c:pt>
                <c:pt idx="1652">
                  <c:v>4.5192327616030694E-3</c:v>
                </c:pt>
                <c:pt idx="1653">
                  <c:v>4.5177642438612173E-3</c:v>
                </c:pt>
                <c:pt idx="1654">
                  <c:v>4.5162955086221488E-3</c:v>
                </c:pt>
                <c:pt idx="1655">
                  <c:v>4.514826466899503E-3</c:v>
                </c:pt>
                <c:pt idx="1656">
                  <c:v>4.5133571186112302E-3</c:v>
                </c:pt>
                <c:pt idx="1657">
                  <c:v>4.5118874698415346E-3</c:v>
                </c:pt>
                <c:pt idx="1658">
                  <c:v>4.510417526230881E-3</c:v>
                </c:pt>
                <c:pt idx="1659">
                  <c:v>4.5089472863900255E-3</c:v>
                </c:pt>
                <c:pt idx="1660">
                  <c:v>4.5074768377548454E-3</c:v>
                </c:pt>
                <c:pt idx="1661">
                  <c:v>4.5060061788640684E-3</c:v>
                </c:pt>
                <c:pt idx="1662">
                  <c:v>4.5045352254202481E-3</c:v>
                </c:pt>
                <c:pt idx="1663">
                  <c:v>4.5030639820069392E-3</c:v>
                </c:pt>
                <c:pt idx="1664">
                  <c:v>4.501592446330048E-3</c:v>
                </c:pt>
                <c:pt idx="1665">
                  <c:v>4.5001206159020679E-3</c:v>
                </c:pt>
                <c:pt idx="1666">
                  <c:v>4.498648488530506E-3</c:v>
                </c:pt>
                <c:pt idx="1667">
                  <c:v>4.4971761578825216E-3</c:v>
                </c:pt>
                <c:pt idx="1668">
                  <c:v>4.4957036281664418E-3</c:v>
                </c:pt>
                <c:pt idx="1669">
                  <c:v>4.4942308073413406E-3</c:v>
                </c:pt>
                <c:pt idx="1670">
                  <c:v>4.4927576987786912E-3</c:v>
                </c:pt>
                <c:pt idx="1671">
                  <c:v>4.4912843057854611E-3</c:v>
                </c:pt>
                <c:pt idx="1672">
                  <c:v>4.4898106249588749E-3</c:v>
                </c:pt>
                <c:pt idx="1673">
                  <c:v>4.4883366590819382E-3</c:v>
                </c:pt>
                <c:pt idx="1674">
                  <c:v>4.4868625005242543E-3</c:v>
                </c:pt>
                <c:pt idx="1675">
                  <c:v>4.4853881455243771E-3</c:v>
                </c:pt>
                <c:pt idx="1676">
                  <c:v>4.4839135069499733E-3</c:v>
                </c:pt>
                <c:pt idx="1677">
                  <c:v>4.482438587281699E-3</c:v>
                </c:pt>
                <c:pt idx="1678">
                  <c:v>4.4809633824120891E-3</c:v>
                </c:pt>
                <c:pt idx="1679">
                  <c:v>4.4794878945380425E-3</c:v>
                </c:pt>
                <c:pt idx="1680">
                  <c:v>4.4780121259602674E-3</c:v>
                </c:pt>
                <c:pt idx="1681">
                  <c:v>4.476536162179569E-3</c:v>
                </c:pt>
                <c:pt idx="1682">
                  <c:v>4.4750600053382293E-3</c:v>
                </c:pt>
                <c:pt idx="1683">
                  <c:v>4.4735835740984499E-3</c:v>
                </c:pt>
                <c:pt idx="1684">
                  <c:v>4.4721068698869151E-3</c:v>
                </c:pt>
                <c:pt idx="1685">
                  <c:v>4.4706298871795957E-3</c:v>
                </c:pt>
                <c:pt idx="1686">
                  <c:v>4.4691526269441768E-3</c:v>
                </c:pt>
                <c:pt idx="1687">
                  <c:v>4.4676750904339901E-3</c:v>
                </c:pt>
                <c:pt idx="1688">
                  <c:v>4.4661973624513995E-3</c:v>
                </c:pt>
                <c:pt idx="1689">
                  <c:v>4.464719444386026E-3</c:v>
                </c:pt>
                <c:pt idx="1690">
                  <c:v>4.4632412540681447E-3</c:v>
                </c:pt>
                <c:pt idx="1691">
                  <c:v>4.4617627986340523E-3</c:v>
                </c:pt>
                <c:pt idx="1692">
                  <c:v>4.4602840779097448E-3</c:v>
                </c:pt>
                <c:pt idx="1693">
                  <c:v>4.4588050849463509E-3</c:v>
                </c:pt>
                <c:pt idx="1694">
                  <c:v>4.4573258195134483E-3</c:v>
                </c:pt>
                <c:pt idx="1695">
                  <c:v>4.4558463783007582E-3</c:v>
                </c:pt>
                <c:pt idx="1696">
                  <c:v>4.4543667611705315E-3</c:v>
                </c:pt>
                <c:pt idx="1697">
                  <c:v>4.4528868709838637E-3</c:v>
                </c:pt>
                <c:pt idx="1698">
                  <c:v>4.4514067075058393E-3</c:v>
                </c:pt>
                <c:pt idx="1699">
                  <c:v>4.4499262772497092E-3</c:v>
                </c:pt>
                <c:pt idx="1700">
                  <c:v>4.4484455862666122E-3</c:v>
                </c:pt>
                <c:pt idx="1701">
                  <c:v>4.4469646334367287E-3</c:v>
                </c:pt>
                <c:pt idx="1702">
                  <c:v>4.4454835013891351E-3</c:v>
                </c:pt>
                <c:pt idx="1703">
                  <c:v>4.4440021892935139E-3</c:v>
                </c:pt>
                <c:pt idx="1704">
                  <c:v>4.4425206127017515E-3</c:v>
                </c:pt>
                <c:pt idx="1705">
                  <c:v>4.4410387771745595E-3</c:v>
                </c:pt>
                <c:pt idx="1706">
                  <c:v>4.4395566874567277E-3</c:v>
                </c:pt>
                <c:pt idx="1707">
                  <c:v>4.4380743475519197E-3</c:v>
                </c:pt>
                <c:pt idx="1708">
                  <c:v>4.4365917545415188E-3</c:v>
                </c:pt>
                <c:pt idx="1709">
                  <c:v>4.4351089897165068E-3</c:v>
                </c:pt>
                <c:pt idx="1710">
                  <c:v>4.4336260509465625E-3</c:v>
                </c:pt>
                <c:pt idx="1711">
                  <c:v>4.4321428524836167E-3</c:v>
                </c:pt>
                <c:pt idx="1712">
                  <c:v>4.4306593989649843E-3</c:v>
                </c:pt>
                <c:pt idx="1713">
                  <c:v>4.429175694349685E-3</c:v>
                </c:pt>
                <c:pt idx="1714">
                  <c:v>4.4276917419753571E-3</c:v>
                </c:pt>
                <c:pt idx="1715">
                  <c:v>4.4262075383434624E-3</c:v>
                </c:pt>
                <c:pt idx="1716">
                  <c:v>4.4247230736230332E-3</c:v>
                </c:pt>
                <c:pt idx="1717">
                  <c:v>4.4232384360363116E-3</c:v>
                </c:pt>
                <c:pt idx="1718">
                  <c:v>4.4217536301783145E-3</c:v>
                </c:pt>
                <c:pt idx="1719">
                  <c:v>4.4202685695636217E-3</c:v>
                </c:pt>
                <c:pt idx="1720">
                  <c:v>4.4187832578988723E-3</c:v>
                </c:pt>
                <c:pt idx="1721">
                  <c:v>4.4172976983149256E-3</c:v>
                </c:pt>
                <c:pt idx="1722">
                  <c:v>4.4158118934391859E-3</c:v>
                </c:pt>
                <c:pt idx="1723">
                  <c:v>4.414325845474543E-3</c:v>
                </c:pt>
                <c:pt idx="1724">
                  <c:v>4.4128396473328895E-3</c:v>
                </c:pt>
                <c:pt idx="1725">
                  <c:v>4.4113533006317545E-3</c:v>
                </c:pt>
                <c:pt idx="1726">
                  <c:v>4.4098667155890257E-3</c:v>
                </c:pt>
                <c:pt idx="1727">
                  <c:v>4.4083798932493621E-3</c:v>
                </c:pt>
                <c:pt idx="1728">
                  <c:v>4.4068928281435025E-3</c:v>
                </c:pt>
                <c:pt idx="1729">
                  <c:v>4.4054055087396505E-3</c:v>
                </c:pt>
                <c:pt idx="1730">
                  <c:v>4.4039179309848389E-3</c:v>
                </c:pt>
                <c:pt idx="1731">
                  <c:v>4.4024301894986491E-3</c:v>
                </c:pt>
                <c:pt idx="1732">
                  <c:v>4.4009422877247491E-3</c:v>
                </c:pt>
                <c:pt idx="1733">
                  <c:v>4.3994541372607346E-3</c:v>
                </c:pt>
                <c:pt idx="1734">
                  <c:v>4.3979657405075539E-3</c:v>
                </c:pt>
                <c:pt idx="1735">
                  <c:v>4.3964770994839829E-3</c:v>
                </c:pt>
                <c:pt idx="1736">
                  <c:v>4.3949882158725601E-3</c:v>
                </c:pt>
                <c:pt idx="1737">
                  <c:v>4.3934990910720964E-3</c:v>
                </c:pt>
                <c:pt idx="1738">
                  <c:v>4.3920097262437705E-3</c:v>
                </c:pt>
                <c:pt idx="1739">
                  <c:v>4.3905202138725076E-3</c:v>
                </c:pt>
                <c:pt idx="1740">
                  <c:v>4.3890305548251966E-3</c:v>
                </c:pt>
                <c:pt idx="1741">
                  <c:v>4.3875406582157975E-3</c:v>
                </c:pt>
                <c:pt idx="1742">
                  <c:v>4.3860505245444086E-3</c:v>
                </c:pt>
                <c:pt idx="1743">
                  <c:v>4.3845601542129931E-3</c:v>
                </c:pt>
                <c:pt idx="1744">
                  <c:v>4.3830695475339009E-3</c:v>
                </c:pt>
                <c:pt idx="1745">
                  <c:v>4.381578704739493E-3</c:v>
                </c:pt>
                <c:pt idx="1746">
                  <c:v>4.3800876260004723E-3</c:v>
                </c:pt>
                <c:pt idx="1747">
                  <c:v>4.3785964032140526E-3</c:v>
                </c:pt>
                <c:pt idx="1748">
                  <c:v>4.3771050365309268E-3</c:v>
                </c:pt>
                <c:pt idx="1749">
                  <c:v>4.3756134342108925E-3</c:v>
                </c:pt>
                <c:pt idx="1750">
                  <c:v>4.3741216026183336E-3</c:v>
                </c:pt>
                <c:pt idx="1751">
                  <c:v>4.3726295540461131E-3</c:v>
                </c:pt>
                <c:pt idx="1752">
                  <c:v>4.3711372930920452E-3</c:v>
                </c:pt>
                <c:pt idx="1753">
                  <c:v>4.3696448167731992E-3</c:v>
                </c:pt>
                <c:pt idx="1754">
                  <c:v>4.3681521219630717E-3</c:v>
                </c:pt>
                <c:pt idx="1755">
                  <c:v>4.3666592979678554E-3</c:v>
                </c:pt>
                <c:pt idx="1756">
                  <c:v>4.3651663425202736E-3</c:v>
                </c:pt>
                <c:pt idx="1757">
                  <c:v>4.3636731615771382E-3</c:v>
                </c:pt>
                <c:pt idx="1758">
                  <c:v>4.3621797533772849E-3</c:v>
                </c:pt>
                <c:pt idx="1759">
                  <c:v>4.3606861164048535E-3</c:v>
                </c:pt>
                <c:pt idx="1760">
                  <c:v>4.3591922493427483E-3</c:v>
                </c:pt>
                <c:pt idx="1761">
                  <c:v>4.3576981510391336E-3</c:v>
                </c:pt>
                <c:pt idx="1762">
                  <c:v>4.3562038204902221E-3</c:v>
                </c:pt>
                <c:pt idx="1763">
                  <c:v>4.3547093490951443E-3</c:v>
                </c:pt>
                <c:pt idx="1764">
                  <c:v>4.3532147425708904E-3</c:v>
                </c:pt>
                <c:pt idx="1765">
                  <c:v>4.3517199203393026E-3</c:v>
                </c:pt>
                <c:pt idx="1766">
                  <c:v>4.3502248864512151E-3</c:v>
                </c:pt>
                <c:pt idx="1767">
                  <c:v>4.3487296374358237E-3</c:v>
                </c:pt>
                <c:pt idx="1768">
                  <c:v>4.3472341697496364E-3</c:v>
                </c:pt>
                <c:pt idx="1769">
                  <c:v>4.3457384803064041E-3</c:v>
                </c:pt>
                <c:pt idx="1770">
                  <c:v>4.3442425664527006E-3</c:v>
                </c:pt>
                <c:pt idx="1771">
                  <c:v>4.3427465184434338E-3</c:v>
                </c:pt>
                <c:pt idx="1772">
                  <c:v>4.3412503408242712E-3</c:v>
                </c:pt>
                <c:pt idx="1773">
                  <c:v>4.3397539517882324E-3</c:v>
                </c:pt>
                <c:pt idx="1774">
                  <c:v>4.3382573545425662E-3</c:v>
                </c:pt>
                <c:pt idx="1775">
                  <c:v>4.336760544878253E-3</c:v>
                </c:pt>
                <c:pt idx="1776">
                  <c:v>4.3352635186265382E-3</c:v>
                </c:pt>
                <c:pt idx="1777">
                  <c:v>4.333766272167452E-3</c:v>
                </c:pt>
                <c:pt idx="1778">
                  <c:v>4.3322688023955912E-3</c:v>
                </c:pt>
                <c:pt idx="1779">
                  <c:v>4.3307712058812927E-3</c:v>
                </c:pt>
                <c:pt idx="1780">
                  <c:v>4.3292734928660533E-3</c:v>
                </c:pt>
                <c:pt idx="1781">
                  <c:v>4.3277755732934482E-3</c:v>
                </c:pt>
                <c:pt idx="1782">
                  <c:v>4.3262774425101612E-3</c:v>
                </c:pt>
                <c:pt idx="1783">
                  <c:v>4.3247790959752468E-3</c:v>
                </c:pt>
                <c:pt idx="1784">
                  <c:v>4.3232805297545931E-3</c:v>
                </c:pt>
                <c:pt idx="1785">
                  <c:v>4.3217817469310077E-3</c:v>
                </c:pt>
                <c:pt idx="1786">
                  <c:v>4.3202827570843301E-3</c:v>
                </c:pt>
                <c:pt idx="1787">
                  <c:v>4.3187836554916363E-3</c:v>
                </c:pt>
                <c:pt idx="1788">
                  <c:v>4.317284437159695E-3</c:v>
                </c:pt>
                <c:pt idx="1789">
                  <c:v>4.3157850041340108E-3</c:v>
                </c:pt>
                <c:pt idx="1790">
                  <c:v>4.3142853586220133E-3</c:v>
                </c:pt>
                <c:pt idx="1791">
                  <c:v>4.3127855094772828E-3</c:v>
                </c:pt>
                <c:pt idx="1792">
                  <c:v>4.3112854582976739E-3</c:v>
                </c:pt>
                <c:pt idx="1793">
                  <c:v>4.3097851994557601E-3</c:v>
                </c:pt>
                <c:pt idx="1794">
                  <c:v>4.3082847275714257E-3</c:v>
                </c:pt>
                <c:pt idx="1795">
                  <c:v>4.3067840444773785E-3</c:v>
                </c:pt>
                <c:pt idx="1796">
                  <c:v>4.3052832520612712E-3</c:v>
                </c:pt>
                <c:pt idx="1797">
                  <c:v>4.3037823517325467E-3</c:v>
                </c:pt>
                <c:pt idx="1798">
                  <c:v>4.3022812442859168E-3</c:v>
                </c:pt>
                <c:pt idx="1799">
                  <c:v>4.3007799241231767E-3</c:v>
                </c:pt>
                <c:pt idx="1800">
                  <c:v>4.2992783929088731E-3</c:v>
                </c:pt>
                <c:pt idx="1801">
                  <c:v>4.2977766590547766E-3</c:v>
                </c:pt>
                <c:pt idx="1802">
                  <c:v>4.2962747237596643E-3</c:v>
                </c:pt>
                <c:pt idx="1803">
                  <c:v>4.2947725810343817E-3</c:v>
                </c:pt>
                <c:pt idx="1804">
                  <c:v>4.2932703252957644E-3</c:v>
                </c:pt>
                <c:pt idx="1805">
                  <c:v>4.2917679642839818E-3</c:v>
                </c:pt>
                <c:pt idx="1806">
                  <c:v>4.2902654049502779E-3</c:v>
                </c:pt>
                <c:pt idx="1807">
                  <c:v>4.288762640728804E-3</c:v>
                </c:pt>
                <c:pt idx="1808">
                  <c:v>4.2872596719558216E-3</c:v>
                </c:pt>
                <c:pt idx="1809">
                  <c:v>4.285756505889562E-3</c:v>
                </c:pt>
                <c:pt idx="1810">
                  <c:v>4.2842531427311542E-3</c:v>
                </c:pt>
                <c:pt idx="1811">
                  <c:v>4.282749575622238E-3</c:v>
                </c:pt>
                <c:pt idx="1812">
                  <c:v>4.2812458046525221E-3</c:v>
                </c:pt>
                <c:pt idx="1813">
                  <c:v>4.2797419307826256E-3</c:v>
                </c:pt>
                <c:pt idx="1814">
                  <c:v>4.2782379541265129E-3</c:v>
                </c:pt>
                <c:pt idx="1815">
                  <c:v>4.2767337803019381E-3</c:v>
                </c:pt>
                <c:pt idx="1816">
                  <c:v>4.2752294153436147E-3</c:v>
                </c:pt>
                <c:pt idx="1817">
                  <c:v>4.2737248583615047E-3</c:v>
                </c:pt>
                <c:pt idx="1818">
                  <c:v>4.2722201015520135E-3</c:v>
                </c:pt>
                <c:pt idx="1819">
                  <c:v>4.2707151442158238E-3</c:v>
                </c:pt>
                <c:pt idx="1820">
                  <c:v>4.2692099927570271E-3</c:v>
                </c:pt>
                <c:pt idx="1821">
                  <c:v>4.2677046466289923E-3</c:v>
                </c:pt>
                <c:pt idx="1822">
                  <c:v>4.2661991990535107E-3</c:v>
                </c:pt>
                <c:pt idx="1823">
                  <c:v>4.2646936557673848E-3</c:v>
                </c:pt>
                <c:pt idx="1824">
                  <c:v>4.2631879213456672E-3</c:v>
                </c:pt>
                <c:pt idx="1825">
                  <c:v>4.2616819942088288E-3</c:v>
                </c:pt>
                <c:pt idx="1826">
                  <c:v>4.2601758795046858E-3</c:v>
                </c:pt>
                <c:pt idx="1827">
                  <c:v>4.2586695755646832E-3</c:v>
                </c:pt>
                <c:pt idx="1828">
                  <c:v>4.2571630804540527E-3</c:v>
                </c:pt>
                <c:pt idx="1829">
                  <c:v>4.2556563990178648E-3</c:v>
                </c:pt>
                <c:pt idx="1830">
                  <c:v>4.2541495293241414E-3</c:v>
                </c:pt>
                <c:pt idx="1831">
                  <c:v>4.2526425571508359E-3</c:v>
                </c:pt>
                <c:pt idx="1832">
                  <c:v>4.2511354811384751E-3</c:v>
                </c:pt>
                <c:pt idx="1833">
                  <c:v>4.2496282125975742E-3</c:v>
                </c:pt>
                <c:pt idx="1834">
                  <c:v>4.2481207504303188E-3</c:v>
                </c:pt>
                <c:pt idx="1835">
                  <c:v>4.2466130931943756E-3</c:v>
                </c:pt>
                <c:pt idx="1836">
                  <c:v>4.2451052461696896E-3</c:v>
                </c:pt>
                <c:pt idx="1837">
                  <c:v>4.2435972143565837E-3</c:v>
                </c:pt>
                <c:pt idx="1838">
                  <c:v>4.242089002022012E-3</c:v>
                </c:pt>
                <c:pt idx="1839">
                  <c:v>4.240580606190065E-3</c:v>
                </c:pt>
                <c:pt idx="1840">
                  <c:v>4.2390720237694317E-3</c:v>
                </c:pt>
                <c:pt idx="1841">
                  <c:v>4.2375633534864152E-3</c:v>
                </c:pt>
                <c:pt idx="1842">
                  <c:v>4.2360545926608557E-3</c:v>
                </c:pt>
                <c:pt idx="1843">
                  <c:v>4.234545643598017E-3</c:v>
                </c:pt>
                <c:pt idx="1844">
                  <c:v>4.2330365103711723E-3</c:v>
                </c:pt>
                <c:pt idx="1845">
                  <c:v>4.231527190367429E-3</c:v>
                </c:pt>
                <c:pt idx="1846">
                  <c:v>4.2300176808475077E-3</c:v>
                </c:pt>
                <c:pt idx="1847">
                  <c:v>4.2285079860125288E-3</c:v>
                </c:pt>
                <c:pt idx="1848">
                  <c:v>4.2269981099513684E-3</c:v>
                </c:pt>
                <c:pt idx="1849">
                  <c:v>4.2254880561527729E-3</c:v>
                </c:pt>
                <c:pt idx="1850">
                  <c:v>4.2239779161006566E-3</c:v>
                </c:pt>
                <c:pt idx="1851">
                  <c:v>4.2224676862118136E-3</c:v>
                </c:pt>
                <c:pt idx="1852">
                  <c:v>4.2209572747782141E-3</c:v>
                </c:pt>
                <c:pt idx="1853">
                  <c:v>4.219446678598999E-3</c:v>
                </c:pt>
                <c:pt idx="1854">
                  <c:v>4.2179358944348508E-3</c:v>
                </c:pt>
                <c:pt idx="1855">
                  <c:v>4.2164249260884159E-3</c:v>
                </c:pt>
                <c:pt idx="1856">
                  <c:v>4.2149137773034124E-3</c:v>
                </c:pt>
                <c:pt idx="1857">
                  <c:v>4.2134024512855946E-3</c:v>
                </c:pt>
                <c:pt idx="1858">
                  <c:v>4.2118909441074643E-3</c:v>
                </c:pt>
                <c:pt idx="1859">
                  <c:v>4.2103792518675088E-3</c:v>
                </c:pt>
                <c:pt idx="1860">
                  <c:v>4.2088674732958424E-3</c:v>
                </c:pt>
                <c:pt idx="1861">
                  <c:v>4.2073556117584827E-3</c:v>
                </c:pt>
                <c:pt idx="1862">
                  <c:v>4.2058435745903457E-3</c:v>
                </c:pt>
                <c:pt idx="1863">
                  <c:v>4.2043313575053348E-3</c:v>
                </c:pt>
                <c:pt idx="1864">
                  <c:v>4.2028189563017484E-3</c:v>
                </c:pt>
                <c:pt idx="1865">
                  <c:v>4.2013063739820044E-3</c:v>
                </c:pt>
                <c:pt idx="1866">
                  <c:v>4.1997936136128839E-3</c:v>
                </c:pt>
                <c:pt idx="1867">
                  <c:v>4.198280677822323E-3</c:v>
                </c:pt>
                <c:pt idx="1868">
                  <c:v>4.1967675688224394E-3</c:v>
                </c:pt>
                <c:pt idx="1869">
                  <c:v>4.1952542884711825E-3</c:v>
                </c:pt>
                <c:pt idx="1870">
                  <c:v>4.1937409274954932E-3</c:v>
                </c:pt>
                <c:pt idx="1871">
                  <c:v>4.1922274810888612E-3</c:v>
                </c:pt>
                <c:pt idx="1872">
                  <c:v>4.1907138558627648E-3</c:v>
                </c:pt>
                <c:pt idx="1873">
                  <c:v>4.1892000543874101E-3</c:v>
                </c:pt>
                <c:pt idx="1874">
                  <c:v>4.1876860788718894E-3</c:v>
                </c:pt>
                <c:pt idx="1875">
                  <c:v>4.1861719311771708E-3</c:v>
                </c:pt>
                <c:pt idx="1876">
                  <c:v>4.1846576128598259E-3</c:v>
                </c:pt>
                <c:pt idx="1877">
                  <c:v>4.1831431252192632E-3</c:v>
                </c:pt>
                <c:pt idx="1878">
                  <c:v>4.1816284693382321E-3</c:v>
                </c:pt>
                <c:pt idx="1879">
                  <c:v>4.1801136394368308E-3</c:v>
                </c:pt>
                <c:pt idx="1880">
                  <c:v>4.1785986300319966E-3</c:v>
                </c:pt>
                <c:pt idx="1881">
                  <c:v>4.1770835392879041E-3</c:v>
                </c:pt>
                <c:pt idx="1882">
                  <c:v>4.1755683694787559E-3</c:v>
                </c:pt>
                <c:pt idx="1883">
                  <c:v>4.1740530262857033E-3</c:v>
                </c:pt>
                <c:pt idx="1884">
                  <c:v>4.1725375112683788E-3</c:v>
                </c:pt>
                <c:pt idx="1885">
                  <c:v>4.1710218257422025E-3</c:v>
                </c:pt>
                <c:pt idx="1886">
                  <c:v>4.1695059707984828E-3</c:v>
                </c:pt>
                <c:pt idx="1887">
                  <c:v>4.167989947341689E-3</c:v>
                </c:pt>
                <c:pt idx="1888">
                  <c:v>4.1664737561188155E-3</c:v>
                </c:pt>
                <c:pt idx="1889">
                  <c:v>4.1649573977419439E-3</c:v>
                </c:pt>
                <c:pt idx="1890">
                  <c:v>4.163440872707435E-3</c:v>
                </c:pt>
                <c:pt idx="1891">
                  <c:v>4.1619242779751082E-3</c:v>
                </c:pt>
                <c:pt idx="1892">
                  <c:v>4.1604076139583439E-3</c:v>
                </c:pt>
                <c:pt idx="1893">
                  <c:v>4.1588907843594829E-3</c:v>
                </c:pt>
                <c:pt idx="1894">
                  <c:v>4.1573737893578861E-3</c:v>
                </c:pt>
                <c:pt idx="1895">
                  <c:v>4.1558566290873494E-3</c:v>
                </c:pt>
                <c:pt idx="1896">
                  <c:v>4.154339303642892E-3</c:v>
                </c:pt>
                <c:pt idx="1897">
                  <c:v>4.152821813081832E-3</c:v>
                </c:pt>
                <c:pt idx="1898">
                  <c:v>4.1513041574283123E-3</c:v>
                </c:pt>
                <c:pt idx="1899">
                  <c:v>4.1497863366823998E-3</c:v>
                </c:pt>
                <c:pt idx="1900">
                  <c:v>4.1482683508212003E-3</c:v>
                </c:pt>
                <c:pt idx="1901">
                  <c:v>4.1467501998011082E-3</c:v>
                </c:pt>
                <c:pt idx="1902">
                  <c:v>4.1452318835635063E-3</c:v>
                </c:pt>
                <c:pt idx="1903">
                  <c:v>4.1437134990225085E-3</c:v>
                </c:pt>
                <c:pt idx="1904">
                  <c:v>4.1421950461903202E-3</c:v>
                </c:pt>
                <c:pt idx="1905">
                  <c:v>4.140676428004174E-3</c:v>
                </c:pt>
                <c:pt idx="1906">
                  <c:v>4.1391576443522054E-3</c:v>
                </c:pt>
                <c:pt idx="1907">
                  <c:v>4.1376386951246704E-3</c:v>
                </c:pt>
                <c:pt idx="1908">
                  <c:v>4.1361195802047347E-3</c:v>
                </c:pt>
                <c:pt idx="1909">
                  <c:v>4.1346002994719225E-3</c:v>
                </c:pt>
                <c:pt idx="1910">
                  <c:v>4.1330808527986545E-3</c:v>
                </c:pt>
                <c:pt idx="1911">
                  <c:v>4.1315612400559852E-3</c:v>
                </c:pt>
                <c:pt idx="1912">
                  <c:v>4.1300414611113072E-3</c:v>
                </c:pt>
                <c:pt idx="1913">
                  <c:v>4.1285215158260325E-3</c:v>
                </c:pt>
                <c:pt idx="1914">
                  <c:v>4.1270015014407066E-3</c:v>
                </c:pt>
                <c:pt idx="1915">
                  <c:v>4.1254814179135573E-3</c:v>
                </c:pt>
                <c:pt idx="1916">
                  <c:v>4.1239611677400621E-3</c:v>
                </c:pt>
                <c:pt idx="1917">
                  <c:v>4.1224407507658763E-3</c:v>
                </c:pt>
                <c:pt idx="1918">
                  <c:v>4.1209201668479479E-3</c:v>
                </c:pt>
                <c:pt idx="1919">
                  <c:v>4.1193994158372233E-3</c:v>
                </c:pt>
                <c:pt idx="1920">
                  <c:v>4.1178784975878738E-3</c:v>
                </c:pt>
                <c:pt idx="1921">
                  <c:v>4.1163574187289545E-3</c:v>
                </c:pt>
                <c:pt idx="1922">
                  <c:v>4.1148361854320484E-3</c:v>
                </c:pt>
                <c:pt idx="1923">
                  <c:v>4.1133147961755628E-3</c:v>
                </c:pt>
                <c:pt idx="1924">
                  <c:v>4.1117932490965054E-3</c:v>
                </c:pt>
                <c:pt idx="1925">
                  <c:v>4.1102715425444759E-3</c:v>
                </c:pt>
                <c:pt idx="1926">
                  <c:v>4.1087497728997703E-3</c:v>
                </c:pt>
                <c:pt idx="1927">
                  <c:v>4.107227939023907E-3</c:v>
                </c:pt>
                <c:pt idx="1928">
                  <c:v>4.1057059420499184E-3</c:v>
                </c:pt>
                <c:pt idx="1929">
                  <c:v>4.1041837810344983E-3</c:v>
                </c:pt>
                <c:pt idx="1930">
                  <c:v>4.1026614619605909E-3</c:v>
                </c:pt>
                <c:pt idx="1931">
                  <c:v>4.1011389904509754E-3</c:v>
                </c:pt>
                <c:pt idx="1932">
                  <c:v>4.0996163645004606E-3</c:v>
                </c:pt>
                <c:pt idx="1933">
                  <c:v>4.0980935818279544E-3</c:v>
                </c:pt>
                <c:pt idx="1934">
                  <c:v>4.0965706404300873E-3</c:v>
                </c:pt>
                <c:pt idx="1935">
                  <c:v>4.0950475385759374E-3</c:v>
                </c:pt>
                <c:pt idx="1936">
                  <c:v>4.0935242747738082E-3</c:v>
                </c:pt>
                <c:pt idx="1937">
                  <c:v>4.0920008545522355E-3</c:v>
                </c:pt>
                <c:pt idx="1938">
                  <c:v>4.0904772831477972E-3</c:v>
                </c:pt>
                <c:pt idx="1939">
                  <c:v>4.0889536564934709E-3</c:v>
                </c:pt>
                <c:pt idx="1940">
                  <c:v>4.0874299721137802E-3</c:v>
                </c:pt>
                <c:pt idx="1941">
                  <c:v>4.085906129488762E-3</c:v>
                </c:pt>
                <c:pt idx="1942">
                  <c:v>4.0843821266643423E-3</c:v>
                </c:pt>
                <c:pt idx="1943">
                  <c:v>4.0828579619690943E-3</c:v>
                </c:pt>
                <c:pt idx="1944">
                  <c:v>4.0813336407943927E-3</c:v>
                </c:pt>
                <c:pt idx="1945">
                  <c:v>4.0798091682620217E-3</c:v>
                </c:pt>
                <c:pt idx="1946">
                  <c:v>4.0782845419068394E-3</c:v>
                </c:pt>
                <c:pt idx="1947">
                  <c:v>4.0767597590557073E-3</c:v>
                </c:pt>
                <c:pt idx="1948">
                  <c:v>4.0752348173678041E-3</c:v>
                </c:pt>
                <c:pt idx="1949">
                  <c:v>4.0737097216789614E-3</c:v>
                </c:pt>
                <c:pt idx="1950">
                  <c:v>4.0721844766382336E-3</c:v>
                </c:pt>
                <c:pt idx="1951">
                  <c:v>4.0706590793676625E-3</c:v>
                </c:pt>
                <c:pt idx="1952">
                  <c:v>4.0691336256017943E-3</c:v>
                </c:pt>
                <c:pt idx="1953">
                  <c:v>4.0676081128024743E-3</c:v>
                </c:pt>
                <c:pt idx="1954">
                  <c:v>4.0660824468193475E-3</c:v>
                </c:pt>
                <c:pt idx="1955">
                  <c:v>4.0645566320874115E-3</c:v>
                </c:pt>
                <c:pt idx="1956">
                  <c:v>4.0630306655423587E-3</c:v>
                </c:pt>
                <c:pt idx="1957">
                  <c:v>4.0615045439969157E-3</c:v>
                </c:pt>
                <c:pt idx="1958">
                  <c:v>4.0599782646751357E-3</c:v>
                </c:pt>
                <c:pt idx="1959">
                  <c:v>4.0584518320708925E-3</c:v>
                </c:pt>
                <c:pt idx="1960">
                  <c:v>4.0569252505428584E-3</c:v>
                </c:pt>
                <c:pt idx="1961">
                  <c:v>4.0553985169385336E-3</c:v>
                </c:pt>
                <c:pt idx="1962">
                  <c:v>4.0538716348815914E-3</c:v>
                </c:pt>
                <c:pt idx="1963">
                  <c:v>4.0523446079506519E-3</c:v>
                </c:pt>
                <c:pt idx="1964">
                  <c:v>4.0508174323174544E-3</c:v>
                </c:pt>
                <c:pt idx="1965">
                  <c:v>4.0492901041467725E-3</c:v>
                </c:pt>
                <c:pt idx="1966">
                  <c:v>4.0477627193958527E-3</c:v>
                </c:pt>
                <c:pt idx="1967">
                  <c:v>4.0462352822137745E-3</c:v>
                </c:pt>
                <c:pt idx="1968">
                  <c:v>4.0447076973116987E-3</c:v>
                </c:pt>
                <c:pt idx="1969">
                  <c:v>4.0431799611886764E-3</c:v>
                </c:pt>
                <c:pt idx="1970">
                  <c:v>4.0416520771952283E-3</c:v>
                </c:pt>
                <c:pt idx="1971">
                  <c:v>4.0401240486810409E-3</c:v>
                </c:pt>
                <c:pt idx="1972">
                  <c:v>4.0385958716003369E-3</c:v>
                </c:pt>
                <c:pt idx="1973">
                  <c:v>4.0370675419365643E-3</c:v>
                </c:pt>
                <c:pt idx="1974">
                  <c:v>4.035539056203661E-3</c:v>
                </c:pt>
                <c:pt idx="1975">
                  <c:v>4.0340104183333447E-3</c:v>
                </c:pt>
                <c:pt idx="1976">
                  <c:v>4.0324816322113502E-3</c:v>
                </c:pt>
                <c:pt idx="1977">
                  <c:v>4.0309526942439037E-3</c:v>
                </c:pt>
                <c:pt idx="1978">
                  <c:v>4.0294236077140786E-3</c:v>
                </c:pt>
                <c:pt idx="1979">
                  <c:v>4.0278943759158234E-3</c:v>
                </c:pt>
                <c:pt idx="1980">
                  <c:v>4.026364994738082E-3</c:v>
                </c:pt>
                <c:pt idx="1981">
                  <c:v>4.0248355668829651E-3</c:v>
                </c:pt>
                <c:pt idx="1982">
                  <c:v>4.0233060953810693E-3</c:v>
                </c:pt>
                <c:pt idx="1983">
                  <c:v>4.0217764759740539E-3</c:v>
                </c:pt>
                <c:pt idx="1984">
                  <c:v>4.020246711240706E-3</c:v>
                </c:pt>
                <c:pt idx="1985">
                  <c:v>4.0187168038856988E-3</c:v>
                </c:pt>
                <c:pt idx="1986">
                  <c:v>4.0171867492832984E-3</c:v>
                </c:pt>
                <c:pt idx="1987">
                  <c:v>4.0156565498630529E-3</c:v>
                </c:pt>
                <c:pt idx="1988">
                  <c:v>4.014126208193366E-3</c:v>
                </c:pt>
                <c:pt idx="1989">
                  <c:v>4.0125957195261651E-3</c:v>
                </c:pt>
                <c:pt idx="1990">
                  <c:v>4.0110650861943566E-3</c:v>
                </c:pt>
                <c:pt idx="1991">
                  <c:v>4.0095343106839485E-3</c:v>
                </c:pt>
                <c:pt idx="1992">
                  <c:v>4.0080033881666581E-3</c:v>
                </c:pt>
                <c:pt idx="1993">
                  <c:v>4.0064723209197999E-3</c:v>
                </c:pt>
                <c:pt idx="1994">
                  <c:v>4.0049411113786361E-3</c:v>
                </c:pt>
                <c:pt idx="1995">
                  <c:v>4.0034097546675579E-3</c:v>
                </c:pt>
                <c:pt idx="1996">
                  <c:v>4.0018782530234472E-3</c:v>
                </c:pt>
                <c:pt idx="1997">
                  <c:v>4.0003466088567204E-3</c:v>
                </c:pt>
                <c:pt idx="1998">
                  <c:v>3.9988149177546837E-3</c:v>
                </c:pt>
                <c:pt idx="1999">
                  <c:v>3.9972831820434054E-3</c:v>
                </c:pt>
              </c:numCache>
            </c:numRef>
          </c:yVal>
          <c:smooth val="0"/>
          <c:extLst>
            <c:ext xmlns:c16="http://schemas.microsoft.com/office/drawing/2014/chart" uri="{C3380CC4-5D6E-409C-BE32-E72D297353CC}">
              <c16:uniqueId val="{00000000-22AD-4BD3-BA88-D0ABE9E6DA3E}"/>
            </c:ext>
          </c:extLst>
        </c:ser>
        <c:dLbls>
          <c:showLegendKey val="0"/>
          <c:showVal val="0"/>
          <c:showCatName val="0"/>
          <c:showSerName val="0"/>
          <c:showPercent val="0"/>
          <c:showBubbleSize val="0"/>
        </c:dLbls>
        <c:axId val="677706872"/>
        <c:axId val="677707856"/>
      </c:scatterChart>
      <c:valAx>
        <c:axId val="67770687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7856"/>
        <c:crosses val="autoZero"/>
        <c:crossBetween val="midCat"/>
      </c:valAx>
      <c:valAx>
        <c:axId val="67770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70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17</xdr:col>
      <xdr:colOff>772506</xdr:colOff>
      <xdr:row>3</xdr:row>
      <xdr:rowOff>3502</xdr:rowOff>
    </xdr:from>
    <xdr:to>
      <xdr:col>20</xdr:col>
      <xdr:colOff>523174</xdr:colOff>
      <xdr:row>5</xdr:row>
      <xdr:rowOff>289252</xdr:rowOff>
    </xdr:to>
    <xdr:graphicFrame macro="">
      <xdr:nvGraphicFramePr>
        <xdr:cNvPr id="10" name="QSoilInf">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575001</xdr:colOff>
      <xdr:row>5</xdr:row>
      <xdr:rowOff>586207</xdr:rowOff>
    </xdr:from>
    <xdr:to>
      <xdr:col>10</xdr:col>
      <xdr:colOff>325671</xdr:colOff>
      <xdr:row>8</xdr:row>
      <xdr:rowOff>169488</xdr:rowOff>
    </xdr:to>
    <xdr:graphicFrame macro="">
      <xdr:nvGraphicFramePr>
        <xdr:cNvPr id="11" name="QGround">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2103</xdr:colOff>
      <xdr:row>7</xdr:row>
      <xdr:rowOff>4203</xdr:rowOff>
    </xdr:from>
    <xdr:to>
      <xdr:col>20</xdr:col>
      <xdr:colOff>526677</xdr:colOff>
      <xdr:row>9</xdr:row>
      <xdr:rowOff>286451</xdr:rowOff>
    </xdr:to>
    <xdr:graphicFrame macro="">
      <xdr:nvGraphicFramePr>
        <xdr:cNvPr id="13" name="QGroundInf">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702</xdr:colOff>
      <xdr:row>9</xdr:row>
      <xdr:rowOff>696866</xdr:rowOff>
    </xdr:from>
    <xdr:to>
      <xdr:col>20</xdr:col>
      <xdr:colOff>525276</xdr:colOff>
      <xdr:row>12</xdr:row>
      <xdr:rowOff>276645</xdr:rowOff>
    </xdr:to>
    <xdr:graphicFrame macro="">
      <xdr:nvGraphicFramePr>
        <xdr:cNvPr id="14" name="QBaseflow">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59531</xdr:colOff>
      <xdr:row>3</xdr:row>
      <xdr:rowOff>108655</xdr:rowOff>
    </xdr:from>
    <xdr:to>
      <xdr:col>16</xdr:col>
      <xdr:colOff>511967</xdr:colOff>
      <xdr:row>11</xdr:row>
      <xdr:rowOff>619124</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690566</xdr:colOff>
      <xdr:row>5</xdr:row>
      <xdr:rowOff>154784</xdr:rowOff>
    </xdr:from>
    <xdr:to>
      <xdr:col>11</xdr:col>
      <xdr:colOff>381003</xdr:colOff>
      <xdr:row>5</xdr:row>
      <xdr:rowOff>631032</xdr:rowOff>
    </xdr:to>
    <xdr:sp macro="" textlink="">
      <xdr:nvSpPr>
        <xdr:cNvPr id="4" name="Arrow: Bent 3">
          <a:extLst>
            <a:ext uri="{FF2B5EF4-FFF2-40B4-BE49-F238E27FC236}">
              <a16:creationId xmlns:a16="http://schemas.microsoft.com/office/drawing/2014/main" id="{00000000-0008-0000-0100-000004000000}"/>
            </a:ext>
          </a:extLst>
        </xdr:cNvPr>
        <xdr:cNvSpPr/>
      </xdr:nvSpPr>
      <xdr:spPr>
        <a:xfrm rot="16200000" flipH="1">
          <a:off x="12114614" y="2899174"/>
          <a:ext cx="476248" cy="2012156"/>
        </a:xfrm>
        <a:prstGeom prst="bent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8</xdr:col>
      <xdr:colOff>750093</xdr:colOff>
      <xdr:row>8</xdr:row>
      <xdr:rowOff>154780</xdr:rowOff>
    </xdr:from>
    <xdr:to>
      <xdr:col>11</xdr:col>
      <xdr:colOff>428624</xdr:colOff>
      <xdr:row>8</xdr:row>
      <xdr:rowOff>666750</xdr:rowOff>
    </xdr:to>
    <xdr:sp macro="" textlink="">
      <xdr:nvSpPr>
        <xdr:cNvPr id="27" name="Arrow: Bent 26">
          <a:extLst>
            <a:ext uri="{FF2B5EF4-FFF2-40B4-BE49-F238E27FC236}">
              <a16:creationId xmlns:a16="http://schemas.microsoft.com/office/drawing/2014/main" id="{00000000-0008-0000-0100-00001B000000}"/>
            </a:ext>
          </a:extLst>
        </xdr:cNvPr>
        <xdr:cNvSpPr/>
      </xdr:nvSpPr>
      <xdr:spPr>
        <a:xfrm rot="10800000" flipH="1">
          <a:off x="11406187" y="5774530"/>
          <a:ext cx="2000250" cy="511970"/>
        </a:xfrm>
        <a:prstGeom prst="bent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11</xdr:col>
      <xdr:colOff>690566</xdr:colOff>
      <xdr:row>0</xdr:row>
      <xdr:rowOff>0</xdr:rowOff>
    </xdr:from>
    <xdr:to>
      <xdr:col>14</xdr:col>
      <xdr:colOff>441236</xdr:colOff>
      <xdr:row>2</xdr:row>
      <xdr:rowOff>285750</xdr:rowOff>
    </xdr:to>
    <xdr:graphicFrame macro="">
      <xdr:nvGraphicFramePr>
        <xdr:cNvPr id="28" name="QSoil">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690566</xdr:colOff>
      <xdr:row>0</xdr:row>
      <xdr:rowOff>0</xdr:rowOff>
    </xdr:from>
    <xdr:to>
      <xdr:col>18</xdr:col>
      <xdr:colOff>441237</xdr:colOff>
      <xdr:row>2</xdr:row>
      <xdr:rowOff>285750</xdr:rowOff>
    </xdr:to>
    <xdr:graphicFrame macro="">
      <xdr:nvGraphicFramePr>
        <xdr:cNvPr id="29" name="QRunoff">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690566</xdr:colOff>
      <xdr:row>0</xdr:row>
      <xdr:rowOff>0</xdr:rowOff>
    </xdr:from>
    <xdr:to>
      <xdr:col>10</xdr:col>
      <xdr:colOff>442915</xdr:colOff>
      <xdr:row>2</xdr:row>
      <xdr:rowOff>285750</xdr:rowOff>
    </xdr:to>
    <xdr:graphicFrame macro="">
      <xdr:nvGraphicFramePr>
        <xdr:cNvPr id="30" name="QRain">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571504</xdr:colOff>
      <xdr:row>0</xdr:row>
      <xdr:rowOff>559594</xdr:rowOff>
    </xdr:from>
    <xdr:to>
      <xdr:col>11</xdr:col>
      <xdr:colOff>523879</xdr:colOff>
      <xdr:row>1</xdr:row>
      <xdr:rowOff>333375</xdr:rowOff>
    </xdr:to>
    <xdr:sp macro="" textlink="">
      <xdr:nvSpPr>
        <xdr:cNvPr id="5" name="Equals 4">
          <a:extLst>
            <a:ext uri="{FF2B5EF4-FFF2-40B4-BE49-F238E27FC236}">
              <a16:creationId xmlns:a16="http://schemas.microsoft.com/office/drawing/2014/main" id="{00000000-0008-0000-0100-000005000000}"/>
            </a:ext>
          </a:extLst>
        </xdr:cNvPr>
        <xdr:cNvSpPr/>
      </xdr:nvSpPr>
      <xdr:spPr>
        <a:xfrm>
          <a:off x="12775410" y="559594"/>
          <a:ext cx="726282" cy="476250"/>
        </a:xfrm>
        <a:prstGeom prst="mathEqual">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14</xdr:col>
      <xdr:colOff>631033</xdr:colOff>
      <xdr:row>0</xdr:row>
      <xdr:rowOff>428624</xdr:rowOff>
    </xdr:from>
    <xdr:to>
      <xdr:col>15</xdr:col>
      <xdr:colOff>559595</xdr:colOff>
      <xdr:row>1</xdr:row>
      <xdr:rowOff>428624</xdr:rowOff>
    </xdr:to>
    <xdr:sp macro="" textlink="">
      <xdr:nvSpPr>
        <xdr:cNvPr id="15" name="Plus Sign 14">
          <a:extLst>
            <a:ext uri="{FF2B5EF4-FFF2-40B4-BE49-F238E27FC236}">
              <a16:creationId xmlns:a16="http://schemas.microsoft.com/office/drawing/2014/main" id="{00000000-0008-0000-0100-00000F000000}"/>
            </a:ext>
          </a:extLst>
        </xdr:cNvPr>
        <xdr:cNvSpPr/>
      </xdr:nvSpPr>
      <xdr:spPr>
        <a:xfrm>
          <a:off x="15930564" y="428624"/>
          <a:ext cx="702469" cy="702469"/>
        </a:xfrm>
        <a:prstGeom prst="mathPlus">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750093</xdr:colOff>
      <xdr:row>2</xdr:row>
      <xdr:rowOff>202406</xdr:rowOff>
    </xdr:from>
    <xdr:to>
      <xdr:col>13</xdr:col>
      <xdr:colOff>297656</xdr:colOff>
      <xdr:row>4</xdr:row>
      <xdr:rowOff>178594</xdr:rowOff>
    </xdr:to>
    <xdr:sp macro="" textlink="">
      <xdr:nvSpPr>
        <xdr:cNvPr id="16" name="Arrow: Down 15">
          <a:extLst>
            <a:ext uri="{FF2B5EF4-FFF2-40B4-BE49-F238E27FC236}">
              <a16:creationId xmlns:a16="http://schemas.microsoft.com/office/drawing/2014/main" id="{00000000-0008-0000-0100-000010000000}"/>
            </a:ext>
          </a:extLst>
        </xdr:cNvPr>
        <xdr:cNvSpPr/>
      </xdr:nvSpPr>
      <xdr:spPr>
        <a:xfrm>
          <a:off x="14501812" y="1607344"/>
          <a:ext cx="321469" cy="1381125"/>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189361</xdr:colOff>
      <xdr:row>4</xdr:row>
      <xdr:rowOff>551354</xdr:rowOff>
    </xdr:from>
    <xdr:to>
      <xdr:col>17</xdr:col>
      <xdr:colOff>565755</xdr:colOff>
      <xdr:row>5</xdr:row>
      <xdr:rowOff>142750</xdr:rowOff>
    </xdr:to>
    <xdr:sp macro="" textlink="">
      <xdr:nvSpPr>
        <xdr:cNvPr id="34" name="Arrow: Down 33">
          <a:extLst>
            <a:ext uri="{FF2B5EF4-FFF2-40B4-BE49-F238E27FC236}">
              <a16:creationId xmlns:a16="http://schemas.microsoft.com/office/drawing/2014/main" id="{00000000-0008-0000-0100-000022000000}"/>
            </a:ext>
          </a:extLst>
        </xdr:cNvPr>
        <xdr:cNvSpPr/>
      </xdr:nvSpPr>
      <xdr:spPr>
        <a:xfrm rot="15089630">
          <a:off x="17077969" y="2546059"/>
          <a:ext cx="293865" cy="1924206"/>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273843</xdr:colOff>
      <xdr:row>7</xdr:row>
      <xdr:rowOff>547687</xdr:rowOff>
    </xdr:from>
    <xdr:to>
      <xdr:col>17</xdr:col>
      <xdr:colOff>586462</xdr:colOff>
      <xdr:row>8</xdr:row>
      <xdr:rowOff>113757</xdr:rowOff>
    </xdr:to>
    <xdr:sp macro="" textlink="">
      <xdr:nvSpPr>
        <xdr:cNvPr id="35" name="Arrow: Down 34">
          <a:extLst>
            <a:ext uri="{FF2B5EF4-FFF2-40B4-BE49-F238E27FC236}">
              <a16:creationId xmlns:a16="http://schemas.microsoft.com/office/drawing/2014/main" id="{00000000-0008-0000-0100-000023000000}"/>
            </a:ext>
          </a:extLst>
        </xdr:cNvPr>
        <xdr:cNvSpPr/>
      </xdr:nvSpPr>
      <xdr:spPr>
        <a:xfrm rot="16200000">
          <a:off x="17143227" y="4669022"/>
          <a:ext cx="268539" cy="1860431"/>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194990</xdr:colOff>
      <xdr:row>9</xdr:row>
      <xdr:rowOff>352029</xdr:rowOff>
    </xdr:from>
    <xdr:to>
      <xdr:col>17</xdr:col>
      <xdr:colOff>590822</xdr:colOff>
      <xdr:row>9</xdr:row>
      <xdr:rowOff>624283</xdr:rowOff>
    </xdr:to>
    <xdr:sp macro="" textlink="">
      <xdr:nvSpPr>
        <xdr:cNvPr id="36" name="Arrow: Down 35">
          <a:extLst>
            <a:ext uri="{FF2B5EF4-FFF2-40B4-BE49-F238E27FC236}">
              <a16:creationId xmlns:a16="http://schemas.microsoft.com/office/drawing/2014/main" id="{00000000-0008-0000-0100-000024000000}"/>
            </a:ext>
          </a:extLst>
        </xdr:cNvPr>
        <xdr:cNvSpPr/>
      </xdr:nvSpPr>
      <xdr:spPr>
        <a:xfrm rot="17858682">
          <a:off x="17104123" y="5838553"/>
          <a:ext cx="272254" cy="1943644"/>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452437</xdr:colOff>
      <xdr:row>2</xdr:row>
      <xdr:rowOff>107156</xdr:rowOff>
    </xdr:from>
    <xdr:to>
      <xdr:col>24</xdr:col>
      <xdr:colOff>203106</xdr:colOff>
      <xdr:row>4</xdr:row>
      <xdr:rowOff>392907</xdr:rowOff>
    </xdr:to>
    <xdr:graphicFrame macro="">
      <xdr:nvGraphicFramePr>
        <xdr:cNvPr id="45" name="QNetwork">
          <a:extLst>
            <a:ext uri="{FF2B5EF4-FFF2-40B4-BE49-F238E27FC236}">
              <a16:creationId xmlns:a16="http://schemas.microsoft.com/office/drawing/2014/main" id="{00000000-0008-0000-0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327376</xdr:colOff>
      <xdr:row>1</xdr:row>
      <xdr:rowOff>354018</xdr:rowOff>
    </xdr:from>
    <xdr:to>
      <xdr:col>21</xdr:col>
      <xdr:colOff>409714</xdr:colOff>
      <xdr:row>1</xdr:row>
      <xdr:rowOff>645620</xdr:rowOff>
    </xdr:to>
    <xdr:sp macro="" textlink="">
      <xdr:nvSpPr>
        <xdr:cNvPr id="46" name="Arrow: Down 45">
          <a:extLst>
            <a:ext uri="{FF2B5EF4-FFF2-40B4-BE49-F238E27FC236}">
              <a16:creationId xmlns:a16="http://schemas.microsoft.com/office/drawing/2014/main" id="{00000000-0008-0000-0100-00002E000000}"/>
            </a:ext>
          </a:extLst>
        </xdr:cNvPr>
        <xdr:cNvSpPr/>
      </xdr:nvSpPr>
      <xdr:spPr>
        <a:xfrm rot="17193220">
          <a:off x="19004854" y="259"/>
          <a:ext cx="291602" cy="2404057"/>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351038</xdr:colOff>
      <xdr:row>3</xdr:row>
      <xdr:rowOff>413920</xdr:rowOff>
    </xdr:from>
    <xdr:to>
      <xdr:col>21</xdr:col>
      <xdr:colOff>508062</xdr:colOff>
      <xdr:row>3</xdr:row>
      <xdr:rowOff>676830</xdr:rowOff>
    </xdr:to>
    <xdr:sp macro="" textlink="">
      <xdr:nvSpPr>
        <xdr:cNvPr id="47" name="Arrow: Down 46">
          <a:extLst>
            <a:ext uri="{FF2B5EF4-FFF2-40B4-BE49-F238E27FC236}">
              <a16:creationId xmlns:a16="http://schemas.microsoft.com/office/drawing/2014/main" id="{00000000-0008-0000-0100-00002F000000}"/>
            </a:ext>
          </a:extLst>
        </xdr:cNvPr>
        <xdr:cNvSpPr/>
      </xdr:nvSpPr>
      <xdr:spPr>
        <a:xfrm rot="15772383">
          <a:off x="19854111" y="2187316"/>
          <a:ext cx="262910" cy="930930"/>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21</xdr:col>
      <xdr:colOff>207952</xdr:colOff>
      <xdr:row>4</xdr:row>
      <xdr:rowOff>304018</xdr:rowOff>
    </xdr:from>
    <xdr:to>
      <xdr:col>21</xdr:col>
      <xdr:colOff>501817</xdr:colOff>
      <xdr:row>7</xdr:row>
      <xdr:rowOff>120819</xdr:rowOff>
    </xdr:to>
    <xdr:sp macro="" textlink="">
      <xdr:nvSpPr>
        <xdr:cNvPr id="48" name="Arrow: Down 47">
          <a:extLst>
            <a:ext uri="{FF2B5EF4-FFF2-40B4-BE49-F238E27FC236}">
              <a16:creationId xmlns:a16="http://schemas.microsoft.com/office/drawing/2014/main" id="{00000000-0008-0000-0100-000030000000}"/>
            </a:ext>
          </a:extLst>
        </xdr:cNvPr>
        <xdr:cNvSpPr/>
      </xdr:nvSpPr>
      <xdr:spPr>
        <a:xfrm rot="12969391">
          <a:off x="20150921" y="3113893"/>
          <a:ext cx="293865" cy="1924207"/>
        </a:xfrm>
        <a:prstGeom prst="downArrow">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762000</xdr:colOff>
          <xdr:row>10</xdr:row>
          <xdr:rowOff>447675</xdr:rowOff>
        </xdr:from>
        <xdr:to>
          <xdr:col>1</xdr:col>
          <xdr:colOff>695325</xdr:colOff>
          <xdr:row>11</xdr:row>
          <xdr:rowOff>238125</xdr:rowOff>
        </xdr:to>
        <xdr:sp macro="" textlink="">
          <xdr:nvSpPr>
            <xdr:cNvPr id="4130" name="btnSetDefaults"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10</xdr:row>
          <xdr:rowOff>438150</xdr:rowOff>
        </xdr:from>
        <xdr:to>
          <xdr:col>6</xdr:col>
          <xdr:colOff>400050</xdr:colOff>
          <xdr:row>11</xdr:row>
          <xdr:rowOff>228600</xdr:rowOff>
        </xdr:to>
        <xdr:sp macro="" textlink="">
          <xdr:nvSpPr>
            <xdr:cNvPr id="4142" name="btnUpdateTimeInterval"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0.28099</cdr:x>
      <cdr:y>0.85084</cdr:y>
    </cdr:from>
    <cdr:to>
      <cdr:x>0.85399</cdr:x>
      <cdr:y>1</cdr:y>
    </cdr:to>
    <cdr:sp macro="" textlink="">
      <cdr:nvSpPr>
        <cdr:cNvPr id="2" name="TextBox 1">
          <a:extLst xmlns:a="http://schemas.openxmlformats.org/drawingml/2006/main">
            <a:ext uri="{FF2B5EF4-FFF2-40B4-BE49-F238E27FC236}">
              <a16:creationId xmlns:a16="http://schemas.microsoft.com/office/drawing/2014/main" id="{D4332C1E-D38F-4038-B0A4-368B1483B4FC}"/>
            </a:ext>
          </a:extLst>
        </cdr:cNvPr>
        <cdr:cNvSpPr txBox="1"/>
      </cdr:nvSpPr>
      <cdr:spPr>
        <a:xfrm xmlns:a="http://schemas.openxmlformats.org/drawingml/2006/main">
          <a:off x="1214438" y="5215819"/>
          <a:ext cx="24765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0.08815</cdr:x>
      <cdr:y>0.93591</cdr:y>
    </cdr:from>
    <cdr:to>
      <cdr:x>0.94766</cdr:x>
      <cdr:y>0.99417</cdr:y>
    </cdr:to>
    <cdr:sp macro="" textlink="'Front End'!$AK$1">
      <cdr:nvSpPr>
        <cdr:cNvPr id="3" name="TextBox 2">
          <a:extLst xmlns:a="http://schemas.openxmlformats.org/drawingml/2006/main">
            <a:ext uri="{FF2B5EF4-FFF2-40B4-BE49-F238E27FC236}">
              <a16:creationId xmlns:a16="http://schemas.microsoft.com/office/drawing/2014/main" id="{08EA6331-572A-4555-9AAA-BC3C429B5D5D}"/>
            </a:ext>
          </a:extLst>
        </cdr:cNvPr>
        <cdr:cNvSpPr txBox="1"/>
      </cdr:nvSpPr>
      <cdr:spPr>
        <a:xfrm xmlns:a="http://schemas.openxmlformats.org/drawingml/2006/main">
          <a:off x="381000" y="5737314"/>
          <a:ext cx="3714750" cy="357188"/>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AE07A221-913F-47BE-BBA5-F316892CAFD2}" type="TxLink">
            <a:rPr lang="en-US" sz="1400" b="0" i="0" u="none" strike="noStrike">
              <a:solidFill>
                <a:srgbClr val="000000"/>
              </a:solidFill>
              <a:latin typeface="Arial"/>
              <a:cs typeface="Arial"/>
            </a:rPr>
            <a:pPr algn="ctr"/>
            <a:t>Continuity Residual: 3191m³</a:t>
          </a:fld>
          <a:endParaRPr lang="en-GB" sz="1400"/>
        </a:p>
      </cdr:txBody>
    </cdr:sp>
  </cdr:relSizeAnchor>
</c:userShapes>
</file>

<file path=xl/persons/person.xml><?xml version="1.0" encoding="utf-8"?>
<personList xmlns="http://schemas.microsoft.com/office/spreadsheetml/2018/threadedcomments" xmlns:x="http://schemas.openxmlformats.org/spreadsheetml/2006/main">
  <person displayName="Fergus Graham" id="{E4F7A4F0-7574-4FA2-9AE1-D47375806EAB}" userId="S::Fergus.Graham@rpsgroup.com::a974e2f6-67d8-4635-86db-82c278ed9b2e" providerId="AD"/>
</personList>
</file>

<file path=xl/theme/theme1.xml><?xml version="1.0" encoding="utf-8"?>
<a:theme xmlns:a="http://schemas.openxmlformats.org/drawingml/2006/main" name="Office Theme">
  <a:themeElements>
    <a:clrScheme name="RPS NEW">
      <a:dk1>
        <a:sysClr val="windowText" lastClr="000000"/>
      </a:dk1>
      <a:lt1>
        <a:sysClr val="window" lastClr="FFFFFF"/>
      </a:lt1>
      <a:dk2>
        <a:srgbClr val="5F6369"/>
      </a:dk2>
      <a:lt2>
        <a:srgbClr val="BEB7B3"/>
      </a:lt2>
      <a:accent1>
        <a:srgbClr val="4B2884"/>
      </a:accent1>
      <a:accent2>
        <a:srgbClr val="00B18F"/>
      </a:accent2>
      <a:accent3>
        <a:srgbClr val="64CBE8"/>
      </a:accent3>
      <a:accent4>
        <a:srgbClr val="00437B"/>
      </a:accent4>
      <a:accent5>
        <a:srgbClr val="F9C606"/>
      </a:accent5>
      <a:accent6>
        <a:srgbClr val="C4D82E"/>
      </a:accent6>
      <a:hlink>
        <a:srgbClr val="00437B"/>
      </a:hlink>
      <a:folHlink>
        <a:srgbClr val="71004B"/>
      </a:folHlink>
    </a:clrScheme>
    <a:fontScheme name="RPS">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19-08-26T13:49:42.86" personId="{E4F7A4F0-7574-4FA2-9AE1-D47375806EAB}" id="{C0753E6F-FB5D-4B8E-94F1-71521A1042DB}">
    <text>This is the depth of the Soil Store.  This depth times the Subcatchment Area times the Porosity of Soil gives the capacity of the soil store.
(ScW Default = 10mm)</text>
  </threadedComment>
  <threadedComment ref="A2" dT="2019-08-26T13:51:39.07" personId="{E4F7A4F0-7574-4FA2-9AE1-D47375806EAB}" id="{6C131E0C-841B-4C15-B4E7-BC863E5C5596}">
    <text>This is how fast the water in the soil store can percolate down and begin to infiltrate the network or the ground store.
(ScW Default = 0.01)</text>
  </threadedComment>
  <threadedComment ref="A3" dT="2019-08-26T13:52:43.98" personId="{E4F7A4F0-7574-4FA2-9AE1-D47375806EAB}" id="{10B48592-30F5-4BCE-ACB2-6FED48EBFDE1}">
    <text>This is how fast the water in the ground store can leave as baseflow.
ScW say the value should be between 0.5 to 10 days, however, ICM states it should be between 100 and 100000 days.</text>
  </threadedComment>
  <threadedComment ref="A4" dT="2019-08-26T13:53:37.88" personId="{E4F7A4F0-7574-4FA2-9AE1-D47375806EAB}" id="{AE445559-8AB3-4F72-9BC1-F81169F86451}">
    <text>This is how fast the water in the ground store can leave and infiltrate the network as ground infiltration.</text>
  </threadedComment>
  <threadedComment ref="A5" dT="2019-08-26T13:54:49.49" personId="{E4F7A4F0-7574-4FA2-9AE1-D47375806EAB}" id="{658C8795-C334-40BF-9516-BDD9DAC3AFC7}">
    <text>This is the threshold (in % of soil store depth) that water in the soil store has to reach before it can start to infiltrate the network or ground store.
(ScW Default = 0.001m = 10%)</text>
  </threadedComment>
  <threadedComment ref="A6" dT="2019-08-26T13:56:28.63" personId="{E4F7A4F0-7574-4FA2-9AE1-D47375806EAB}" id="{201860A2-D0E6-40CE-9BFB-C7161384D548}">
    <text>This is the percentage of water above the percolation threshold that can infiltrate the network.  The remainder enters the ground store.
(ScW Default = 1%)</text>
  </threadedComment>
  <threadedComment ref="A7" dT="2019-08-26T13:58:08.65" personId="{E4F7A4F0-7574-4FA2-9AE1-D47375806EAB}" id="{DC53D2F2-00C2-445D-A5E8-41B9DFFEE252}">
    <text>This is the porosity of the soil.  0% porocity means that there are no voids and the soil store has no capacity.  100% porosity means there is 100% effective storage in the soil store.  The lower the perocity then the quicker the water level will rise.</text>
  </threadedComment>
  <threadedComment ref="A8" dT="2019-08-26T13:59:35.21" personId="{E4F7A4F0-7574-4FA2-9AE1-D47375806EAB}" id="{F44A7875-659F-4ED0-8E40-04DC945214DD}">
    <text>This is the porosity of the ground.  0% porocity means that there are no voids and the ground store has no capacity.  100% porosity means there is 100% effective storage in the ground store.  The lower the perocity then the quicker the water level will rise.</text>
  </threadedComment>
  <threadedComment ref="A9" dT="2019-08-26T14:01:19.05" personId="{E4F7A4F0-7574-4FA2-9AE1-D47375806EAB}" id="{4299E4CA-E71A-49EB-ACAE-18E408F4DEFF}">
    <text>This is the threshold (in meters) that water in the ground store has to reach before it can start to infiltrate as baseflow.</text>
  </threadedComment>
  <threadedComment ref="A10" dT="2019-08-26T14:01:46.03" personId="{E4F7A4F0-7574-4FA2-9AE1-D47375806EAB}" id="{BEAB2B4F-88C9-4F72-8E1D-A3E9C6ABE5DA}">
    <text>This is the threshold (in meters) that water in the ground store has to reach before it can start to infiltrate as ground infiltration.</text>
  </threadedComment>
</ThreadedComment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59AD4-4737-4EF4-A0E9-257F0B5B533A}">
  <sheetPr codeName="Sheet3"/>
  <dimension ref="A1:A18"/>
  <sheetViews>
    <sheetView workbookViewId="0">
      <selection activeCell="A19" sqref="A19"/>
    </sheetView>
  </sheetViews>
  <sheetFormatPr defaultRowHeight="14.25" x14ac:dyDescent="0.2"/>
  <sheetData>
    <row r="1" spans="1:1" x14ac:dyDescent="0.2">
      <c r="A1" t="s">
        <v>70</v>
      </c>
    </row>
    <row r="3" spans="1:1" x14ac:dyDescent="0.2">
      <c r="A3" t="s">
        <v>77</v>
      </c>
    </row>
    <row r="4" spans="1:1" x14ac:dyDescent="0.2">
      <c r="A4" t="s">
        <v>71</v>
      </c>
    </row>
    <row r="5" spans="1:1" x14ac:dyDescent="0.2">
      <c r="A5" t="s">
        <v>74</v>
      </c>
    </row>
    <row r="6" spans="1:1" x14ac:dyDescent="0.2">
      <c r="A6" t="s">
        <v>78</v>
      </c>
    </row>
    <row r="7" spans="1:1" x14ac:dyDescent="0.2">
      <c r="A7" t="s">
        <v>79</v>
      </c>
    </row>
    <row r="8" spans="1:1" x14ac:dyDescent="0.2">
      <c r="A8" t="s">
        <v>75</v>
      </c>
    </row>
    <row r="9" spans="1:1" x14ac:dyDescent="0.2">
      <c r="A9" t="s">
        <v>76</v>
      </c>
    </row>
    <row r="10" spans="1:1" x14ac:dyDescent="0.2">
      <c r="A10" t="s">
        <v>72</v>
      </c>
    </row>
    <row r="11" spans="1:1" x14ac:dyDescent="0.2">
      <c r="A11" t="s">
        <v>73</v>
      </c>
    </row>
    <row r="12" spans="1:1" x14ac:dyDescent="0.2">
      <c r="A12" t="s">
        <v>80</v>
      </c>
    </row>
    <row r="13" spans="1:1" x14ac:dyDescent="0.2">
      <c r="A13" t="s">
        <v>81</v>
      </c>
    </row>
    <row r="15" spans="1:1" x14ac:dyDescent="0.2">
      <c r="A15" t="s">
        <v>83</v>
      </c>
    </row>
    <row r="16" spans="1:1" x14ac:dyDescent="0.2">
      <c r="A16" t="s">
        <v>84</v>
      </c>
    </row>
    <row r="17" spans="1:1" x14ac:dyDescent="0.2">
      <c r="A17" t="s">
        <v>85</v>
      </c>
    </row>
    <row r="18" spans="1:1" x14ac:dyDescent="0.2">
      <c r="A18"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C8F2C-A0C4-4A32-8751-2220609714EA}">
  <sheetPr codeName="Sheet1"/>
  <dimension ref="A1:AL13"/>
  <sheetViews>
    <sheetView tabSelected="1" zoomScale="80" zoomScaleNormal="80" workbookViewId="0">
      <selection activeCell="X7" sqref="X7"/>
    </sheetView>
  </sheetViews>
  <sheetFormatPr defaultColWidth="10.125" defaultRowHeight="55.5" customHeight="1" x14ac:dyDescent="0.2"/>
  <cols>
    <col min="1" max="1" width="31.5" style="5" customWidth="1"/>
    <col min="2" max="4" width="10.125" style="5"/>
    <col min="5" max="5" width="21.625" style="5" bestFit="1" customWidth="1"/>
    <col min="6" max="6" width="10.125" style="6"/>
    <col min="7" max="16384" width="10.125" style="5"/>
  </cols>
  <sheetData>
    <row r="1" spans="1:38" ht="55.5" customHeight="1" x14ac:dyDescent="0.2">
      <c r="A1" s="14" t="s">
        <v>14</v>
      </c>
      <c r="B1" s="7">
        <v>0.01</v>
      </c>
      <c r="C1" s="5" t="s">
        <v>15</v>
      </c>
      <c r="E1" s="5" t="s">
        <v>0</v>
      </c>
      <c r="F1" s="6">
        <v>10</v>
      </c>
      <c r="G1" s="5" t="s">
        <v>1</v>
      </c>
      <c r="AB1"/>
      <c r="AE1" s="5" t="s">
        <v>45</v>
      </c>
      <c r="AF1" s="5" t="s">
        <v>46</v>
      </c>
      <c r="AG1" s="5" t="s">
        <v>49</v>
      </c>
      <c r="AH1" s="5" t="s">
        <v>51</v>
      </c>
      <c r="AI1" s="5" t="s">
        <v>23</v>
      </c>
      <c r="AJ1" s="5" t="s">
        <v>24</v>
      </c>
      <c r="AK1" s="5" t="str">
        <f>"Continuity Residual: " &amp;ROUND((SUM(Calcs!L2:L2001)*'Front End'!$F$5*60)-((SUM(Calcs!T2:T2001)*'Front End'!$F$5*60)+(SUM(Calcs!V2:V2001)*'Front End'!$F$5*60)),0) &amp;"m³"</f>
        <v>Continuity Residual: 3191m³</v>
      </c>
    </row>
    <row r="2" spans="1:38" ht="55.5" customHeight="1" x14ac:dyDescent="0.2">
      <c r="A2" s="14" t="s">
        <v>18</v>
      </c>
      <c r="B2" s="6">
        <v>0.01</v>
      </c>
      <c r="C2" s="5" t="s">
        <v>40</v>
      </c>
      <c r="E2" s="5" t="s">
        <v>3</v>
      </c>
      <c r="F2" s="6">
        <v>50</v>
      </c>
      <c r="G2" s="5" t="s">
        <v>4</v>
      </c>
      <c r="AB2"/>
      <c r="AD2" s="5">
        <v>0</v>
      </c>
      <c r="AE2" s="5">
        <f>F10</f>
        <v>46.74</v>
      </c>
      <c r="AF2" s="9">
        <f>AE2-B1</f>
        <v>46.730000000000004</v>
      </c>
      <c r="AG2" s="5">
        <f>AF2+($B$1*($B$5/100))</f>
        <v>46.731000000000002</v>
      </c>
      <c r="AH2" s="5">
        <f>'Front End'!F9</f>
        <v>45</v>
      </c>
      <c r="AI2" s="5">
        <f>AH2+$B$9</f>
        <v>45</v>
      </c>
      <c r="AJ2" s="5">
        <f>AH2+$B$10</f>
        <v>45.02</v>
      </c>
      <c r="AL2" s="5">
        <f>SUM(Calcs!L1:L8)</f>
        <v>5.3189882601254216E-5</v>
      </c>
    </row>
    <row r="3" spans="1:38" ht="55.5" customHeight="1" x14ac:dyDescent="0.2">
      <c r="A3" s="14" t="s">
        <v>19</v>
      </c>
      <c r="B3" s="6">
        <v>10</v>
      </c>
      <c r="C3" s="5" t="s">
        <v>40</v>
      </c>
      <c r="E3" s="5" t="s">
        <v>2</v>
      </c>
      <c r="F3" s="6">
        <v>0</v>
      </c>
      <c r="G3" s="5" t="s">
        <v>5</v>
      </c>
      <c r="AB3"/>
      <c r="AD3" s="5">
        <f>MAX(Calcs!C:C)</f>
        <v>2.776388888888889</v>
      </c>
      <c r="AE3" s="5">
        <f t="shared" ref="AE3:AJ3" si="0">AE2</f>
        <v>46.74</v>
      </c>
      <c r="AF3" s="9">
        <f t="shared" si="0"/>
        <v>46.730000000000004</v>
      </c>
      <c r="AG3" s="5">
        <f t="shared" si="0"/>
        <v>46.731000000000002</v>
      </c>
      <c r="AH3" s="5">
        <f t="shared" si="0"/>
        <v>45</v>
      </c>
      <c r="AI3" s="5">
        <f t="shared" si="0"/>
        <v>45</v>
      </c>
      <c r="AJ3" s="5">
        <f t="shared" si="0"/>
        <v>45.02</v>
      </c>
    </row>
    <row r="4" spans="1:38" ht="55.5" customHeight="1" x14ac:dyDescent="0.2">
      <c r="A4" s="14" t="s">
        <v>20</v>
      </c>
      <c r="B4" s="6">
        <v>0.1</v>
      </c>
      <c r="C4" s="5" t="s">
        <v>40</v>
      </c>
      <c r="E4" s="5" t="s">
        <v>6</v>
      </c>
      <c r="F4" s="6">
        <v>0.1</v>
      </c>
      <c r="G4" s="5" t="s">
        <v>82</v>
      </c>
      <c r="AB4"/>
      <c r="AF4" s="9"/>
    </row>
    <row r="5" spans="1:38" ht="55.5" customHeight="1" x14ac:dyDescent="0.2">
      <c r="A5" s="14" t="s">
        <v>17</v>
      </c>
      <c r="B5" s="6">
        <v>10</v>
      </c>
      <c r="C5" s="5" t="s">
        <v>5</v>
      </c>
      <c r="E5" s="5" t="s">
        <v>13</v>
      </c>
      <c r="F5" s="6">
        <v>2</v>
      </c>
      <c r="AB5"/>
      <c r="AD5" s="5">
        <f>AD6</f>
        <v>1.2493750000000001</v>
      </c>
      <c r="AE5" s="5">
        <f>F10</f>
        <v>46.74</v>
      </c>
      <c r="AF5" s="9"/>
    </row>
    <row r="6" spans="1:38" ht="55.5" customHeight="1" x14ac:dyDescent="0.2">
      <c r="A6" s="14" t="s">
        <v>21</v>
      </c>
      <c r="B6" s="6">
        <v>0</v>
      </c>
      <c r="C6" s="5" t="s">
        <v>5</v>
      </c>
      <c r="E6" s="11" t="s">
        <v>31</v>
      </c>
      <c r="AB6"/>
      <c r="AD6" s="5">
        <f>AD9-(AD3*0.05)</f>
        <v>1.2493750000000001</v>
      </c>
      <c r="AE6" s="5">
        <f>AE7</f>
        <v>46.305</v>
      </c>
      <c r="AF6" s="9"/>
    </row>
    <row r="7" spans="1:38" ht="55.5" customHeight="1" x14ac:dyDescent="0.2">
      <c r="A7" s="14" t="s">
        <v>16</v>
      </c>
      <c r="B7" s="6">
        <v>20</v>
      </c>
      <c r="C7" s="5" t="s">
        <v>5</v>
      </c>
      <c r="E7" s="5" t="s">
        <v>26</v>
      </c>
      <c r="F7" s="6">
        <v>10</v>
      </c>
      <c r="G7" s="5" t="s">
        <v>5</v>
      </c>
      <c r="AB7"/>
      <c r="AD7" s="5">
        <f>AD8</f>
        <v>0.97173611111111113</v>
      </c>
      <c r="AE7" s="5">
        <f>AE8+((F10-F9)*0.75)</f>
        <v>46.305</v>
      </c>
    </row>
    <row r="8" spans="1:38" ht="55.5" customHeight="1" x14ac:dyDescent="0.2">
      <c r="A8" s="14" t="s">
        <v>22</v>
      </c>
      <c r="B8" s="6">
        <v>20</v>
      </c>
      <c r="C8" s="5" t="s">
        <v>5</v>
      </c>
      <c r="E8" s="11" t="s">
        <v>32</v>
      </c>
      <c r="AB8"/>
      <c r="AD8" s="5">
        <f>AD9-(AD3*0.15)</f>
        <v>0.97173611111111113</v>
      </c>
      <c r="AE8" s="5">
        <f>AE9</f>
        <v>45</v>
      </c>
      <c r="AF8" s="9"/>
    </row>
    <row r="9" spans="1:38" ht="55.5" customHeight="1" x14ac:dyDescent="0.2">
      <c r="A9" s="5" t="s">
        <v>23</v>
      </c>
      <c r="B9" s="6">
        <v>0</v>
      </c>
      <c r="C9" s="5" t="s">
        <v>15</v>
      </c>
      <c r="E9" s="5" t="s">
        <v>34</v>
      </c>
      <c r="F9" s="6">
        <v>45</v>
      </c>
      <c r="G9" s="5" t="s">
        <v>33</v>
      </c>
      <c r="AB9"/>
      <c r="AD9" s="5">
        <f>AD3/2</f>
        <v>1.3881944444444445</v>
      </c>
      <c r="AE9" s="5">
        <f>F9</f>
        <v>45</v>
      </c>
      <c r="AF9" s="9"/>
    </row>
    <row r="10" spans="1:38" ht="55.5" customHeight="1" x14ac:dyDescent="0.2">
      <c r="A10" s="5" t="s">
        <v>24</v>
      </c>
      <c r="B10" s="6">
        <v>0.02</v>
      </c>
      <c r="C10" s="5" t="s">
        <v>15</v>
      </c>
      <c r="E10" s="5" t="s">
        <v>38</v>
      </c>
      <c r="F10" s="6">
        <v>46.74</v>
      </c>
      <c r="G10" s="5" t="s">
        <v>33</v>
      </c>
      <c r="AB10"/>
      <c r="AD10" s="5">
        <f>AD9+(AD3*0.15)</f>
        <v>1.8046527777777779</v>
      </c>
      <c r="AE10" s="5">
        <f>AE9</f>
        <v>45</v>
      </c>
      <c r="AF10" s="9"/>
    </row>
    <row r="11" spans="1:38" ht="55.5" customHeight="1" x14ac:dyDescent="0.2">
      <c r="B11" s="6"/>
      <c r="AD11" s="5">
        <f>AD10</f>
        <v>1.8046527777777779</v>
      </c>
      <c r="AE11" s="5">
        <f>AE10+((F10-F9)*0.75)</f>
        <v>46.305</v>
      </c>
    </row>
    <row r="12" spans="1:38" ht="55.5" customHeight="1" x14ac:dyDescent="0.2">
      <c r="AD12" s="5">
        <f>AD9+(AD3*0.05)</f>
        <v>1.5270138888888889</v>
      </c>
      <c r="AE12" s="5">
        <f>AE11</f>
        <v>46.305</v>
      </c>
    </row>
    <row r="13" spans="1:38" ht="55.5" customHeight="1" x14ac:dyDescent="0.2">
      <c r="AD13" s="5">
        <f>AD12</f>
        <v>1.5270138888888889</v>
      </c>
      <c r="AE13" s="5">
        <f>F10</f>
        <v>46.74</v>
      </c>
    </row>
  </sheetData>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42" r:id="rId4" name="btnUpdateTimeInterval">
          <controlPr defaultSize="0" autoLine="0" r:id="rId5">
            <anchor moveWithCells="1">
              <from>
                <xdr:col>4</xdr:col>
                <xdr:colOff>485775</xdr:colOff>
                <xdr:row>10</xdr:row>
                <xdr:rowOff>438150</xdr:rowOff>
              </from>
              <to>
                <xdr:col>6</xdr:col>
                <xdr:colOff>400050</xdr:colOff>
                <xdr:row>11</xdr:row>
                <xdr:rowOff>228600</xdr:rowOff>
              </to>
            </anchor>
          </controlPr>
        </control>
      </mc:Choice>
      <mc:Fallback>
        <control shapeId="4142" r:id="rId4" name="btnUpdateTimeInterval"/>
      </mc:Fallback>
    </mc:AlternateContent>
    <mc:AlternateContent xmlns:mc="http://schemas.openxmlformats.org/markup-compatibility/2006">
      <mc:Choice Requires="x14">
        <control shapeId="4130" r:id="rId6" name="btnSetDefaults">
          <controlPr defaultSize="0" autoLine="0" r:id="rId7">
            <anchor moveWithCells="1">
              <from>
                <xdr:col>0</xdr:col>
                <xdr:colOff>762000</xdr:colOff>
                <xdr:row>10</xdr:row>
                <xdr:rowOff>447675</xdr:rowOff>
              </from>
              <to>
                <xdr:col>1</xdr:col>
                <xdr:colOff>695325</xdr:colOff>
                <xdr:row>11</xdr:row>
                <xdr:rowOff>238125</xdr:rowOff>
              </to>
            </anchor>
          </controlPr>
        </control>
      </mc:Choice>
      <mc:Fallback>
        <control shapeId="4130" r:id="rId6" name="btnSetDefaults"/>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F034B-19D7-4045-8A24-CD1B26F84008}">
  <sheetPr codeName="Sheet2"/>
  <dimension ref="A1:AH2001"/>
  <sheetViews>
    <sheetView topLeftCell="N1" workbookViewId="0">
      <selection activeCell="AB23" sqref="AB23"/>
    </sheetView>
  </sheetViews>
  <sheetFormatPr defaultRowHeight="14.25" x14ac:dyDescent="0.2"/>
  <cols>
    <col min="1" max="3" width="9" style="1"/>
    <col min="4" max="4" width="13" style="13" bestFit="1" customWidth="1"/>
    <col min="5" max="5" width="9" style="3"/>
    <col min="6" max="6" width="12.25" style="3" bestFit="1" customWidth="1"/>
    <col min="7" max="7" width="12.25" style="2" customWidth="1"/>
    <col min="8" max="10" width="9" style="3"/>
    <col min="11" max="17" width="12.25" style="2" customWidth="1"/>
    <col min="18" max="18" width="12.25" style="4" customWidth="1"/>
    <col min="19" max="19" width="12.25" customWidth="1"/>
    <col min="20" max="20" width="10.25" style="8" customWidth="1"/>
    <col min="21" max="21" width="12.25" customWidth="1"/>
    <col min="22" max="22" width="12.25" style="8" customWidth="1"/>
    <col min="23" max="23" width="12.25" customWidth="1"/>
    <col min="26" max="26" width="21.5" bestFit="1" customWidth="1"/>
    <col min="29" max="29" width="6.75" customWidth="1"/>
    <col min="30" max="30" width="4.5" customWidth="1"/>
  </cols>
  <sheetData>
    <row r="1" spans="1:34" x14ac:dyDescent="0.2">
      <c r="A1" s="1" t="s">
        <v>11</v>
      </c>
      <c r="B1" s="1" t="s">
        <v>12</v>
      </c>
      <c r="C1" s="1" t="s">
        <v>44</v>
      </c>
      <c r="D1" s="13" t="str">
        <f>"Qrain("&amp;ROUND(SUM(D2:D2001)*'Front End'!$F$5*60,0)&amp;"m³)"</f>
        <v>Qrain(5016m³)</v>
      </c>
      <c r="E1" s="3" t="str">
        <f>"Qrunoff("&amp;ROUND(SUM(E2:E2001)*'Front End'!$F$5*60,0)&amp;"m³)"</f>
        <v>Qrunoff(0m³)</v>
      </c>
      <c r="F1" s="3" t="str">
        <f>"Qsoil("&amp;ROUND(SUM(F2:F2001)*'Front End'!$F$5*60,0)&amp;"m³)"</f>
        <v>Qsoil(5016m³)</v>
      </c>
      <c r="G1" s="2" t="s">
        <v>28</v>
      </c>
      <c r="H1" s="3" t="s">
        <v>27</v>
      </c>
      <c r="I1" s="3" t="s">
        <v>47</v>
      </c>
      <c r="J1" s="2" t="s">
        <v>48</v>
      </c>
      <c r="K1" s="3" t="str">
        <f>"QsoilInf("&amp;ROUND(SUM(K2:K2001)*'Front End'!$F$5*60,0)&amp;"m³)"</f>
        <v>QsoilInf(0m³)</v>
      </c>
      <c r="L1" s="3" t="str">
        <f>"Qground("&amp;ROUND(SUM(L2:L2001)*'Front End'!$F$5*60,0)&amp;"m³)"</f>
        <v>Qground(5016m³)</v>
      </c>
      <c r="M1" s="3" t="str">
        <f>"Qpercolation("&amp;ROUND(SUM(M2:M2001)*'Front End'!$F$5*60,0)&amp;"m³)"</f>
        <v>Qpercolation(5016m³)</v>
      </c>
      <c r="N1" s="3" t="s">
        <v>50</v>
      </c>
      <c r="O1" s="2" t="s">
        <v>30</v>
      </c>
      <c r="P1" s="2" t="s">
        <v>36</v>
      </c>
      <c r="Q1" s="2" t="s">
        <v>35</v>
      </c>
      <c r="R1" s="4" t="s">
        <v>37</v>
      </c>
      <c r="S1" t="s">
        <v>41</v>
      </c>
      <c r="T1" s="10" t="str">
        <f>"Qbaseflow("&amp;ROUND(SUM(T2:T2001)*'Front End'!$F$5*60,0)&amp;"m³)"</f>
        <v>Qbaseflow(883m³)</v>
      </c>
      <c r="U1" t="s">
        <v>42</v>
      </c>
      <c r="V1" s="10" t="str">
        <f>"QgroundInf("&amp;ROUND(SUM(V2:V2001)*'Front End'!$F$5*60,0)&amp;"m³)"</f>
        <v>QgroundInf(942m³)</v>
      </c>
      <c r="W1" t="s">
        <v>43</v>
      </c>
      <c r="X1" s="3" t="str">
        <f>"Qnetwork("&amp;ROUND(SUM(X2:X2001)*'Front End'!$F$5*60,0)&amp;"m³)"</f>
        <v>Qnetwork(942m³)</v>
      </c>
      <c r="Z1" t="s">
        <v>25</v>
      </c>
      <c r="AA1">
        <f>('Front End'!$F$2*10000)*('Front End'!$F$1*0.001)</f>
        <v>5000</v>
      </c>
      <c r="AB1" t="s">
        <v>8</v>
      </c>
    </row>
    <row r="2" spans="1:34" x14ac:dyDescent="0.2">
      <c r="A2" s="1">
        <v>1</v>
      </c>
      <c r="B2" s="1">
        <v>0</v>
      </c>
      <c r="C2" s="10">
        <f>B2/(60*24)</f>
        <v>0</v>
      </c>
      <c r="D2" s="10">
        <v>0</v>
      </c>
      <c r="E2" s="10">
        <f>D2*('Front End'!F3/100)</f>
        <v>0</v>
      </c>
      <c r="F2" s="10">
        <f>D2-E2</f>
        <v>0</v>
      </c>
      <c r="G2" s="10">
        <f>(H2/'Front End'!$B$1)*Calcs!$AA$3</f>
        <v>100</v>
      </c>
      <c r="H2" s="10">
        <f>'Front End'!$B$1*'Front End'!$F$7/100</f>
        <v>1E-3</v>
      </c>
      <c r="I2" s="10">
        <f>('Front End'!$F$10-'Front End'!$B$1)+Calcs!H2</f>
        <v>46.731000000000002</v>
      </c>
      <c r="J2" s="10">
        <f>IF(H2&gt;'Front End'!$B$1*('Front End'!$B$5/100),G2-((('Front End'!$B$1*('Front End'!$B$5/100))/'Front End'!$B$1)*$AA$3),0)</f>
        <v>0</v>
      </c>
      <c r="K2" s="10">
        <f>(J2*('Front End'!$B$6/100))/('Front End'!$B$2*24*60*60)</f>
        <v>0</v>
      </c>
      <c r="L2" s="10">
        <f>(J2*((100-'Front End'!$B$6)/100))/('Front End'!$B$2*24*60*60)</f>
        <v>0</v>
      </c>
      <c r="M2" s="10">
        <f>K2+L2</f>
        <v>0</v>
      </c>
      <c r="N2" s="10">
        <f>AVERAGE(0,M2)*('Front End'!$F$5*60)</f>
        <v>0</v>
      </c>
      <c r="O2" s="10">
        <f>AVERAGE(0,K2)*('Front End'!$F$5*60)</f>
        <v>0</v>
      </c>
      <c r="P2" s="10">
        <f>AVERAGE(0,L2)*('Front End'!$F$5*60)</f>
        <v>0</v>
      </c>
      <c r="Q2" s="10">
        <f>(P2/$AA$5)*($AA$4-'Front End'!$F$9)</f>
        <v>0</v>
      </c>
      <c r="R2" s="10">
        <f>'Front End'!$F$9+Q2</f>
        <v>45</v>
      </c>
      <c r="S2" s="8">
        <f>IF(R2&gt;'Front End'!$F$9+'Front End'!$B$9,(((R2-'Front End'!$F$9)/($AA$4-'Front End'!$F$9))*$AA$5)-((('Front End'!$F$9+'Front End'!$B$9-'Front End'!$F$9)/($AA$4-'Front End'!$F$9))*$AA$5),0)</f>
        <v>0</v>
      </c>
      <c r="T2" s="8">
        <f>ROUND(S2/('Front End'!$B$3*24*60*60),6)</f>
        <v>0</v>
      </c>
      <c r="U2" s="8">
        <f>IF(R2&gt;'Front End'!$F$9+'Front End'!$B$10,(((R2-'Front End'!$F$9)/($AA$4-'Front End'!$F$9))*$AA$5)-((('Front End'!$F$9+'Front End'!$B$10-'Front End'!$F$9)/($AA$4-'Front End'!$F$9))*$AA$5),0)</f>
        <v>0</v>
      </c>
      <c r="V2" s="8">
        <f>(U2^0.5)/('Front End'!$B$4*24*60*60)</f>
        <v>0</v>
      </c>
      <c r="W2" s="8">
        <f>(AVERAGE(0,T2)*('Front End'!$F$5*60))+(AVERAGE(0,V2)*('Front End'!$F$5*60))</f>
        <v>0</v>
      </c>
      <c r="X2" s="8">
        <f>V2+K2+E2</f>
        <v>0</v>
      </c>
      <c r="Z2" t="s">
        <v>10</v>
      </c>
      <c r="AA2">
        <f>(AA1/(1.39*'Front End'!$F$4))/60</f>
        <v>599.52038369304557</v>
      </c>
      <c r="AB2" t="s">
        <v>9</v>
      </c>
    </row>
    <row r="3" spans="1:34" x14ac:dyDescent="0.2">
      <c r="A3" s="1">
        <v>2</v>
      </c>
      <c r="B3" s="1">
        <f>B2+'Front End'!$F$5</f>
        <v>2</v>
      </c>
      <c r="C3" s="10">
        <f t="shared" ref="C3:C66" si="0">B3/(60*24)</f>
        <v>1.3888888888888889E-3</v>
      </c>
      <c r="D3" s="10">
        <f>ROUND(IF(B3&lt;=$AA$2*1.25,('Front End'!$F$4/2)*(1-COS((PI()*B3)/$AA$2)),(4.34*'Front End'!$F$4*EXP(-1.3*B3/$AA$2))),6)</f>
        <v>3.0000000000000001E-6</v>
      </c>
      <c r="E3" s="10">
        <f>D3*('Front End'!$F$3/100)</f>
        <v>0</v>
      </c>
      <c r="F3" s="10">
        <f t="shared" ref="F3:F66" si="1">D3-E3</f>
        <v>3.0000000000000001E-6</v>
      </c>
      <c r="G3" s="10">
        <f>IF((G2+(AVERAGE(F2:F3)*('Front End'!$F$5*60))-(N2))&gt;$AA$3,$AA$3,IF(G2+(AVERAGE(F2:F3)*('Front End'!$F$5*60))-(N2)&lt;0,0,G2+(AVERAGE(F2:F3)*('Front End'!$F$5*60))-(N2)))</f>
        <v>100.00018</v>
      </c>
      <c r="H3" s="10">
        <f>(G3/$AA$3)*'Front End'!$B$1</f>
        <v>1.0000018E-3</v>
      </c>
      <c r="I3" s="10">
        <f>('Front End'!$F$10-'Front End'!$B$1)+Calcs!H3</f>
        <v>46.731000001800005</v>
      </c>
      <c r="J3" s="10">
        <f>IF(H3&gt;'Front End'!$B$1*('Front End'!$B$5/100),G3-((('Front End'!$B$1*('Front End'!$B$5/100))/'Front End'!$B$1)*$AA$3),0)</f>
        <v>1.8000000000029104E-4</v>
      </c>
      <c r="K3" s="10">
        <f>(J3*('Front End'!$B$6/100))/('Front End'!$B$2*24*60*60)</f>
        <v>0</v>
      </c>
      <c r="L3" s="10">
        <f>(J3*((100-'Front End'!$B$6)/100))/('Front End'!$B$2*24*60*60)</f>
        <v>2.0833333333367021E-7</v>
      </c>
      <c r="M3" s="10">
        <f t="shared" ref="M3:M66" si="2">K3+L3</f>
        <v>2.0833333333367021E-7</v>
      </c>
      <c r="N3" s="10">
        <f>AVERAGE(M2:M3)*('Front End'!$F$5*60)</f>
        <v>1.2500000000020212E-5</v>
      </c>
      <c r="O3" s="10">
        <f>IF(O2+AVERAGE(K2:K3)*('Front End'!$F$5*60)&gt;J3,J3,O2+AVERAGE(K2:K3)*('Front End'!$F$5*60))</f>
        <v>0</v>
      </c>
      <c r="P3" s="10">
        <f>P2+(AVERAGE(L2:L3)*('Front End'!$F$5*60))-W2</f>
        <v>1.2500000000020212E-5</v>
      </c>
      <c r="Q3" s="10">
        <f>(P3/$AA$5)*($AA$4-'Front End'!$F$9)</f>
        <v>1.2500000000020212E-10</v>
      </c>
      <c r="R3" s="10">
        <f>'Front End'!$F$9+Q3</f>
        <v>45.000000000124999</v>
      </c>
      <c r="S3" s="8">
        <f>IF(R3&gt;'Front End'!$F$9+'Front End'!$B$9,(((R3-'Front End'!$F$9)/($AA$4-'Front End'!$F$9))*$AA$5)-((('Front End'!$F$9+'Front End'!$B$9-'Front End'!$F$9)/($AA$4-'Front End'!$F$9))*$AA$5),0)</f>
        <v>1.2499867807491682E-5</v>
      </c>
      <c r="T3" s="8">
        <f>ROUND(S3/('Front End'!$B$3*24*60*60),6)</f>
        <v>0</v>
      </c>
      <c r="U3" s="8">
        <f>IF(R3&gt;'Front End'!$F$9+'Front End'!$B$10,(((R3-'Front End'!$F$9)/($AA$4-'Front End'!$F$9))*$AA$5)-((('Front End'!$F$9+'Front End'!$B$10-'Front End'!$F$9)/($AA$4-'Front End'!$F$9))*$AA$5),0)</f>
        <v>0</v>
      </c>
      <c r="V3" s="8">
        <f>(U3^0.5)/('Front End'!$B$4*24*60*60)</f>
        <v>0</v>
      </c>
      <c r="W3" s="8">
        <f>(AVERAGE(T2:T3)*('Front End'!$F$5*60))+(AVERAGE(V2:V3)*('Front End'!$F$5*60))</f>
        <v>0</v>
      </c>
      <c r="X3" s="8">
        <f t="shared" ref="X3:X66" si="3">V3+K3+E3</f>
        <v>0</v>
      </c>
      <c r="Z3" t="s">
        <v>29</v>
      </c>
      <c r="AA3">
        <f>'Front End'!$B$1*('Front End'!$B$7/100)*('Front End'!$F$2*10000)</f>
        <v>1000</v>
      </c>
      <c r="AB3" t="s">
        <v>8</v>
      </c>
    </row>
    <row r="4" spans="1:34" x14ac:dyDescent="0.2">
      <c r="A4" s="1">
        <v>3</v>
      </c>
      <c r="B4" s="1">
        <f>B3+'Front End'!$F$5</f>
        <v>4</v>
      </c>
      <c r="C4" s="10">
        <f t="shared" si="0"/>
        <v>2.7777777777777779E-3</v>
      </c>
      <c r="D4" s="10">
        <f>ROUND(IF(B4&lt;=$AA$2*1.25,('Front End'!$F$4/2)*(1-COS((PI()*B4)/$AA$2)),(4.34*'Front End'!$F$4*EXP(-1.3*B4/$AA$2))),6)</f>
        <v>1.1E-5</v>
      </c>
      <c r="E4" s="10">
        <f>D4*('Front End'!$F$3/100)</f>
        <v>0</v>
      </c>
      <c r="F4" s="10">
        <f t="shared" si="1"/>
        <v>1.1E-5</v>
      </c>
      <c r="G4" s="10">
        <f>IF((G3+(AVERAGE(F3:F4)*('Front End'!$F$5*60))-(N3))&gt;$AA$3,$AA$3,IF(G3+(AVERAGE(F3:F4)*('Front End'!$F$5*60))-(N3)&lt;0,0,G3+(AVERAGE(F3:F4)*('Front End'!$F$5*60))-(N3)))</f>
        <v>100.0010075</v>
      </c>
      <c r="H4" s="10">
        <f>(G4/$AA$3)*'Front End'!$B$1</f>
        <v>1.0000100750000001E-3</v>
      </c>
      <c r="I4" s="10">
        <f>('Front End'!$F$10-'Front End'!$B$1)+Calcs!H4</f>
        <v>46.731000010075007</v>
      </c>
      <c r="J4" s="10">
        <f>IF(H4&gt;'Front End'!$B$1*('Front End'!$B$5/100),G4-((('Front End'!$B$1*('Front End'!$B$5/100))/'Front End'!$B$1)*$AA$3),0)</f>
        <v>1.00750000000005E-3</v>
      </c>
      <c r="K4" s="10">
        <f>(J4*('Front End'!$B$6/100))/('Front End'!$B$2*24*60*60)</f>
        <v>0</v>
      </c>
      <c r="L4" s="10">
        <f>(J4*((100-'Front End'!$B$6)/100))/('Front End'!$B$2*24*60*60)</f>
        <v>1.1660879629630211E-6</v>
      </c>
      <c r="M4" s="10">
        <f t="shared" si="2"/>
        <v>1.1660879629630211E-6</v>
      </c>
      <c r="N4" s="10">
        <f>AVERAGE(M3:M4)*('Front End'!$F$5*60)</f>
        <v>8.2465277777801484E-5</v>
      </c>
      <c r="O4" s="10">
        <f>IF(O3+AVERAGE(K3:K4)*('Front End'!$F$5*60)&gt;J4,J4,O3+AVERAGE(K3:K4)*('Front End'!$F$5*60))</f>
        <v>0</v>
      </c>
      <c r="P4" s="10">
        <f>P3+(AVERAGE(L3:L4)*('Front End'!$F$5*60))-W3</f>
        <v>9.4965277777821696E-5</v>
      </c>
      <c r="Q4" s="10">
        <f>(P4/$AA$5)*($AA$4-'Front End'!$F$9)</f>
        <v>9.4965277777821697E-10</v>
      </c>
      <c r="R4" s="10">
        <f>'Front End'!$F$9+Q4</f>
        <v>45.000000000949655</v>
      </c>
      <c r="S4" s="8">
        <f>IF(R4&gt;'Front End'!$F$9+'Front End'!$B$9,(((R4-'Front End'!$F$9)/($AA$4-'Front End'!$F$9))*$AA$5)-((('Front End'!$F$9+'Front End'!$B$9-'Front End'!$F$9)/($AA$4-'Front End'!$F$9))*$AA$5),0)</f>
        <v>9.496545771980891E-5</v>
      </c>
      <c r="T4" s="8">
        <f>ROUND(S4/('Front End'!$B$3*24*60*60),6)</f>
        <v>0</v>
      </c>
      <c r="U4" s="8">
        <f>IF(R4&gt;'Front End'!$F$9+'Front End'!$B$10,(((R4-'Front End'!$F$9)/($AA$4-'Front End'!$F$9))*$AA$5)-((('Front End'!$F$9+'Front End'!$B$10-'Front End'!$F$9)/($AA$4-'Front End'!$F$9))*$AA$5),0)</f>
        <v>0</v>
      </c>
      <c r="V4" s="8">
        <f>(U4^0.5)/('Front End'!$B$4*24*60*60)</f>
        <v>0</v>
      </c>
      <c r="W4" s="8">
        <f>(AVERAGE(T3:T4)*('Front End'!$F$5*60))+(AVERAGE(V3:V4)*('Front End'!$F$5*60))</f>
        <v>0</v>
      </c>
      <c r="X4" s="8">
        <f t="shared" si="3"/>
        <v>0</v>
      </c>
      <c r="Z4" t="s">
        <v>39</v>
      </c>
      <c r="AA4" s="8">
        <f>'Front End'!$F$10-'Front End'!$B$1</f>
        <v>46.730000000000004</v>
      </c>
      <c r="AB4" t="s">
        <v>33</v>
      </c>
    </row>
    <row r="5" spans="1:34" x14ac:dyDescent="0.2">
      <c r="A5" s="1">
        <v>4</v>
      </c>
      <c r="B5" s="1">
        <f>B4+'Front End'!$F$5</f>
        <v>6</v>
      </c>
      <c r="C5" s="10">
        <f t="shared" si="0"/>
        <v>4.1666666666666666E-3</v>
      </c>
      <c r="D5" s="10">
        <f>ROUND(IF(B5&lt;=$AA$2*1.25,('Front End'!$F$4/2)*(1-COS((PI()*B5)/$AA$2)),(4.34*'Front End'!$F$4*EXP(-1.3*B5/$AA$2))),6)</f>
        <v>2.5000000000000001E-5</v>
      </c>
      <c r="E5" s="10">
        <f>D5*('Front End'!$F$3/100)</f>
        <v>0</v>
      </c>
      <c r="F5" s="10">
        <f t="shared" si="1"/>
        <v>2.5000000000000001E-5</v>
      </c>
      <c r="G5" s="10">
        <f>IF((G4+(AVERAGE(F4:F5)*('Front End'!$F$5*60))-(N4))&gt;$AA$3,$AA$3,IF(G4+(AVERAGE(F4:F5)*('Front End'!$F$5*60))-(N4)&lt;0,0,G4+(AVERAGE(F4:F5)*('Front End'!$F$5*60))-(N4)))</f>
        <v>100.00308503472223</v>
      </c>
      <c r="H5" s="10">
        <f>(G5/$AA$3)*'Front End'!$B$1</f>
        <v>1.0000308503472224E-3</v>
      </c>
      <c r="I5" s="10">
        <f>('Front End'!$F$10-'Front End'!$B$1)+Calcs!H5</f>
        <v>46.731000030850353</v>
      </c>
      <c r="J5" s="10">
        <f>IF(H5&gt;'Front End'!$B$1*('Front End'!$B$5/100),G5-((('Front End'!$B$1*('Front End'!$B$5/100))/'Front End'!$B$1)*$AA$3),0)</f>
        <v>3.0850347222326491E-3</v>
      </c>
      <c r="K5" s="10">
        <f>(J5*('Front End'!$B$6/100))/('Front End'!$B$2*24*60*60)</f>
        <v>0</v>
      </c>
      <c r="L5" s="10">
        <f>(J5*((100-'Front End'!$B$6)/100))/('Front End'!$B$2*24*60*60)</f>
        <v>3.5706420396211219E-6</v>
      </c>
      <c r="M5" s="10">
        <f t="shared" si="2"/>
        <v>3.5706420396211219E-6</v>
      </c>
      <c r="N5" s="10">
        <f>AVERAGE(M4:M5)*('Front End'!$F$5*60)</f>
        <v>2.8420380015504857E-4</v>
      </c>
      <c r="O5" s="10">
        <f>IF(O4+AVERAGE(K4:K5)*('Front End'!$F$5*60)&gt;J5,J5,O4+AVERAGE(K4:K5)*('Front End'!$F$5*60))</f>
        <v>0</v>
      </c>
      <c r="P5" s="10">
        <f>P4+(AVERAGE(L4:L5)*('Front End'!$F$5*60))-W4</f>
        <v>3.7916907793287028E-4</v>
      </c>
      <c r="Q5" s="10">
        <f>(P5/$AA$5)*($AA$4-'Front End'!$F$9)</f>
        <v>3.7916907793287027E-9</v>
      </c>
      <c r="R5" s="10">
        <f>'Front End'!$F$9+Q5</f>
        <v>45.000000003791691</v>
      </c>
      <c r="S5" s="8">
        <f>IF(R5&gt;'Front End'!$F$9+'Front End'!$B$9,(((R5-'Front End'!$F$9)/($AA$4-'Front End'!$F$9))*$AA$5)-((('Front End'!$F$9+'Front End'!$B$9-'Front End'!$F$9)/($AA$4-'Front End'!$F$9))*$AA$5),0)</f>
        <v>3.7916905171186954E-4</v>
      </c>
      <c r="T5" s="8">
        <f>ROUND(S5/('Front End'!$B$3*24*60*60),6)</f>
        <v>0</v>
      </c>
      <c r="U5" s="8">
        <f>IF(R5&gt;'Front End'!$F$9+'Front End'!$B$10,(((R5-'Front End'!$F$9)/($AA$4-'Front End'!$F$9))*$AA$5)-((('Front End'!$F$9+'Front End'!$B$10-'Front End'!$F$9)/($AA$4-'Front End'!$F$9))*$AA$5),0)</f>
        <v>0</v>
      </c>
      <c r="V5" s="8">
        <f>(U5^0.5)/('Front End'!$B$4*24*60*60)</f>
        <v>0</v>
      </c>
      <c r="W5" s="8">
        <f>(AVERAGE(T4:T5)*('Front End'!$F$5*60))+(AVERAGE(V4:V5)*('Front End'!$F$5*60))</f>
        <v>0</v>
      </c>
      <c r="X5" s="8">
        <f t="shared" si="3"/>
        <v>0</v>
      </c>
      <c r="Z5" t="s">
        <v>66</v>
      </c>
      <c r="AA5">
        <f>($AA$4-'Front End'!$F$9)*('Front End'!$F$2*10000)*('Front End'!$B$8/100)</f>
        <v>173000.00000000041</v>
      </c>
      <c r="AB5" t="s">
        <v>8</v>
      </c>
    </row>
    <row r="6" spans="1:34" x14ac:dyDescent="0.2">
      <c r="A6" s="1">
        <v>5</v>
      </c>
      <c r="B6" s="1">
        <f>B5+'Front End'!$F$5</f>
        <v>8</v>
      </c>
      <c r="C6" s="10">
        <f t="shared" si="0"/>
        <v>5.5555555555555558E-3</v>
      </c>
      <c r="D6" s="10">
        <f>ROUND(IF(B6&lt;=$AA$2*1.25,('Front End'!$F$4/2)*(1-COS((PI()*B6)/$AA$2)),(4.34*'Front End'!$F$4*EXP(-1.3*B6/$AA$2))),6)</f>
        <v>4.3999999999999999E-5</v>
      </c>
      <c r="E6" s="10">
        <f>D6*('Front End'!$F$3/100)</f>
        <v>0</v>
      </c>
      <c r="F6" s="10">
        <f t="shared" si="1"/>
        <v>4.3999999999999999E-5</v>
      </c>
      <c r="G6" s="10">
        <f>IF((G5+(AVERAGE(F5:F6)*('Front End'!$F$5*60))-(N5))&gt;$AA$3,$AA$3,IF(G5+(AVERAGE(F5:F6)*('Front End'!$F$5*60))-(N5)&lt;0,0,G5+(AVERAGE(F5:F6)*('Front End'!$F$5*60))-(N5)))</f>
        <v>100.00694083092209</v>
      </c>
      <c r="H6" s="10">
        <f>(G6/$AA$3)*'Front End'!$B$1</f>
        <v>1.0000694083092208E-3</v>
      </c>
      <c r="I6" s="10">
        <f>('Front End'!$F$10-'Front End'!$B$1)+Calcs!H6</f>
        <v>46.73100006940831</v>
      </c>
      <c r="J6" s="10">
        <f>IF(H6&gt;'Front End'!$B$1*('Front End'!$B$5/100),G6-((('Front End'!$B$1*('Front End'!$B$5/100))/'Front End'!$B$1)*$AA$3),0)</f>
        <v>6.940830922090413E-3</v>
      </c>
      <c r="K6" s="10">
        <f>(J6*('Front End'!$B$6/100))/('Front End'!$B$2*24*60*60)</f>
        <v>0</v>
      </c>
      <c r="L6" s="10">
        <f>(J6*((100-'Front End'!$B$6)/100))/('Front End'!$B$2*24*60*60)</f>
        <v>8.0333691227898316E-6</v>
      </c>
      <c r="M6" s="10">
        <f t="shared" si="2"/>
        <v>8.0333691227898316E-6</v>
      </c>
      <c r="N6" s="10">
        <f>AVERAGE(M5:M6)*('Front End'!$F$5*60)</f>
        <v>6.9624066974465718E-4</v>
      </c>
      <c r="O6" s="10">
        <f>IF(O5+AVERAGE(K5:K6)*('Front End'!$F$5*60)&gt;J6,J6,O5+AVERAGE(K5:K6)*('Front End'!$F$5*60))</f>
        <v>0</v>
      </c>
      <c r="P6" s="10">
        <f>P5+(AVERAGE(L5:L6)*('Front End'!$F$5*60))-W5</f>
        <v>1.0754097476775274E-3</v>
      </c>
      <c r="Q6" s="10">
        <f>(P6/$AA$5)*($AA$4-'Front End'!$F$9)</f>
        <v>1.0754097476775274E-8</v>
      </c>
      <c r="R6" s="10">
        <f>'Front End'!$F$9+Q6</f>
        <v>45.0000000107541</v>
      </c>
      <c r="S6" s="8">
        <f>IF(R6&gt;'Front End'!$F$9+'Front End'!$B$9,(((R6-'Front End'!$F$9)/($AA$4-'Front End'!$F$9))*$AA$5)-((('Front End'!$F$9+'Front End'!$B$9-'Front End'!$F$9)/($AA$4-'Front End'!$F$9))*$AA$5),0)</f>
        <v>1.0754099832865904E-3</v>
      </c>
      <c r="T6" s="8">
        <f>ROUND(S6/('Front End'!$B$3*24*60*60),6)</f>
        <v>0</v>
      </c>
      <c r="U6" s="8">
        <f>IF(R6&gt;'Front End'!$F$9+'Front End'!$B$10,(((R6-'Front End'!$F$9)/($AA$4-'Front End'!$F$9))*$AA$5)-((('Front End'!$F$9+'Front End'!$B$10-'Front End'!$F$9)/($AA$4-'Front End'!$F$9))*$AA$5),0)</f>
        <v>0</v>
      </c>
      <c r="V6" s="8">
        <f>(U6^0.5)/('Front End'!$B$4*24*60*60)</f>
        <v>0</v>
      </c>
      <c r="W6" s="8">
        <f>(AVERAGE(T5:T6)*('Front End'!$F$5*60))+(AVERAGE(V5:V6)*('Front End'!$F$5*60))</f>
        <v>0</v>
      </c>
      <c r="X6" s="8">
        <f t="shared" si="3"/>
        <v>0</v>
      </c>
      <c r="Z6" t="s">
        <v>52</v>
      </c>
      <c r="AA6" s="12">
        <f>MAX(V:V)</f>
        <v>5.3593292160891417E-3</v>
      </c>
      <c r="AB6" t="s">
        <v>7</v>
      </c>
    </row>
    <row r="7" spans="1:34" x14ac:dyDescent="0.2">
      <c r="A7" s="1">
        <v>6</v>
      </c>
      <c r="B7" s="1">
        <f>B6+'Front End'!$F$5</f>
        <v>10</v>
      </c>
      <c r="C7" s="10">
        <f t="shared" si="0"/>
        <v>6.9444444444444441E-3</v>
      </c>
      <c r="D7" s="10">
        <f>ROUND(IF(B7&lt;=$AA$2*1.25,('Front End'!$F$4/2)*(1-COS((PI()*B7)/$AA$2)),(4.34*'Front End'!$F$4*EXP(-1.3*B7/$AA$2))),6)</f>
        <v>6.8999999999999997E-5</v>
      </c>
      <c r="E7" s="10">
        <f>D7*('Front End'!$F$3/100)</f>
        <v>0</v>
      </c>
      <c r="F7" s="10">
        <f t="shared" si="1"/>
        <v>6.8999999999999997E-5</v>
      </c>
      <c r="G7" s="10">
        <f>IF((G6+(AVERAGE(F6:F7)*('Front End'!$F$5*60))-(N6))&gt;$AA$3,$AA$3,IF(G6+(AVERAGE(F6:F7)*('Front End'!$F$5*60))-(N6)&lt;0,0,G6+(AVERAGE(F6:F7)*('Front End'!$F$5*60))-(N6)))</f>
        <v>100.01302459025236</v>
      </c>
      <c r="H7" s="10">
        <f>(G7/$AA$3)*'Front End'!$B$1</f>
        <v>1.0001302459025235E-3</v>
      </c>
      <c r="I7" s="10">
        <f>('Front End'!$F$10-'Front End'!$B$1)+Calcs!H7</f>
        <v>46.73100013024591</v>
      </c>
      <c r="J7" s="10">
        <f>IF(H7&gt;'Front End'!$B$1*('Front End'!$B$5/100),G7-((('Front End'!$B$1*('Front End'!$B$5/100))/'Front End'!$B$1)*$AA$3),0)</f>
        <v>1.3024590252356916E-2</v>
      </c>
      <c r="K7" s="10">
        <f>(J7*('Front End'!$B$6/100))/('Front End'!$B$2*24*60*60)</f>
        <v>0</v>
      </c>
      <c r="L7" s="10">
        <f>(J7*((100-'Front End'!$B$6)/100))/('Front End'!$B$2*24*60*60)</f>
        <v>1.507475723652421E-5</v>
      </c>
      <c r="M7" s="10">
        <f t="shared" si="2"/>
        <v>1.507475723652421E-5</v>
      </c>
      <c r="N7" s="10">
        <f>AVERAGE(M6:M7)*('Front End'!$F$5*60)</f>
        <v>1.3864875815588424E-3</v>
      </c>
      <c r="O7" s="10">
        <f>IF(O6+AVERAGE(K6:K7)*('Front End'!$F$5*60)&gt;J7,J7,O6+AVERAGE(K6:K7)*('Front End'!$F$5*60))</f>
        <v>0</v>
      </c>
      <c r="P7" s="10">
        <f>P6+(AVERAGE(L6:L7)*('Front End'!$F$5*60))-W6</f>
        <v>2.4618973292363697E-3</v>
      </c>
      <c r="Q7" s="10">
        <f>(P7/$AA$5)*($AA$4-'Front End'!$F$9)</f>
        <v>2.4618973292363697E-8</v>
      </c>
      <c r="R7" s="10">
        <f>'Front End'!$F$9+Q7</f>
        <v>45.00000002461897</v>
      </c>
      <c r="S7" s="8">
        <f>IF(R7&gt;'Front End'!$F$9+'Front End'!$B$9,(((R7-'Front End'!$F$9)/($AA$4-'Front End'!$F$9))*$AA$5)-((('Front End'!$F$9+'Front End'!$B$9-'Front End'!$F$9)/($AA$4-'Front End'!$F$9))*$AA$5),0)</f>
        <v>2.4618969973744242E-3</v>
      </c>
      <c r="T7" s="8">
        <f>ROUND(S7/('Front End'!$B$3*24*60*60),6)</f>
        <v>0</v>
      </c>
      <c r="U7" s="8">
        <f>IF(R7&gt;'Front End'!$F$9+'Front End'!$B$10,(((R7-'Front End'!$F$9)/($AA$4-'Front End'!$F$9))*$AA$5)-((('Front End'!$F$9+'Front End'!$B$10-'Front End'!$F$9)/($AA$4-'Front End'!$F$9))*$AA$5),0)</f>
        <v>0</v>
      </c>
      <c r="V7" s="8">
        <f>(U7^0.5)/('Front End'!$B$4*24*60*60)</f>
        <v>0</v>
      </c>
      <c r="W7" s="8">
        <f>(AVERAGE(T6:T7)*('Front End'!$F$5*60))+(AVERAGE(V6:V7)*('Front End'!$F$5*60))</f>
        <v>0</v>
      </c>
      <c r="X7" s="8">
        <f t="shared" si="3"/>
        <v>0</v>
      </c>
      <c r="Z7" t="s">
        <v>53</v>
      </c>
      <c r="AA7" t="e">
        <f ca="1">ROUNDUP((INDIRECT("B"&amp;((MATCH(0,INDIRECT(("V"&amp;(MATCH(AA6,V:V,0))&amp;":V2001")),0))+(MATCH(AA6,V:V,0)))))/(60*24),0)</f>
        <v>#N/A</v>
      </c>
    </row>
    <row r="8" spans="1:34" x14ac:dyDescent="0.2">
      <c r="A8" s="1">
        <v>7</v>
      </c>
      <c r="B8" s="1">
        <f>B7+'Front End'!$F$5</f>
        <v>12</v>
      </c>
      <c r="C8" s="10">
        <f t="shared" si="0"/>
        <v>8.3333333333333332E-3</v>
      </c>
      <c r="D8" s="10">
        <f>ROUND(IF(B8&lt;=$AA$2*1.25,('Front End'!$F$4/2)*(1-COS((PI()*B8)/$AA$2)),(4.34*'Front End'!$F$4*EXP(-1.3*B8/$AA$2))),6)</f>
        <v>9.8999999999999994E-5</v>
      </c>
      <c r="E8" s="10">
        <f>D8*('Front End'!$F$3/100)</f>
        <v>0</v>
      </c>
      <c r="F8" s="10">
        <f t="shared" si="1"/>
        <v>9.8999999999999994E-5</v>
      </c>
      <c r="G8" s="10">
        <f>IF((G7+(AVERAGE(F7:F8)*('Front End'!$F$5*60))-(N7))&gt;$AA$3,$AA$3,IF(G7+(AVERAGE(F7:F8)*('Front End'!$F$5*60))-(N7)&lt;0,0,G7+(AVERAGE(F7:F8)*('Front End'!$F$5*60))-(N7)))</f>
        <v>100.0217181026708</v>
      </c>
      <c r="H8" s="10">
        <f>(G8/$AA$3)*'Front End'!$B$1</f>
        <v>1.000217181026708E-3</v>
      </c>
      <c r="I8" s="10">
        <f>('Front End'!$F$10-'Front End'!$B$1)+Calcs!H8</f>
        <v>46.731000217181034</v>
      </c>
      <c r="J8" s="10">
        <f>IF(H8&gt;'Front End'!$B$1*('Front End'!$B$5/100),G8-((('Front End'!$B$1*('Front End'!$B$5/100))/'Front End'!$B$1)*$AA$3),0)</f>
        <v>2.1718102670803319E-2</v>
      </c>
      <c r="K8" s="10">
        <f>(J8*('Front End'!$B$6/100))/('Front End'!$B$2*24*60*60)</f>
        <v>0</v>
      </c>
      <c r="L8" s="10">
        <f>(J8*((100-'Front End'!$B$6)/100))/('Front End'!$B$2*24*60*60)</f>
        <v>2.5136692906022362E-5</v>
      </c>
      <c r="M8" s="10">
        <f t="shared" si="2"/>
        <v>2.5136692906022362E-5</v>
      </c>
      <c r="N8" s="10">
        <f>AVERAGE(M7:M8)*('Front End'!$F$5*60)</f>
        <v>2.4126870085527945E-3</v>
      </c>
      <c r="O8" s="10">
        <f>IF(O7+AVERAGE(K7:K8)*('Front End'!$F$5*60)&gt;J8,J8,O7+AVERAGE(K7:K8)*('Front End'!$F$5*60))</f>
        <v>0</v>
      </c>
      <c r="P8" s="10">
        <f>P7+(AVERAGE(L7:L8)*('Front End'!$F$5*60))-W7</f>
        <v>4.8745843377891642E-3</v>
      </c>
      <c r="Q8" s="10">
        <f>(P8/$AA$5)*($AA$4-'Front End'!$F$9)</f>
        <v>4.8745843377891638E-8</v>
      </c>
      <c r="R8" s="10">
        <f>'Front End'!$F$9+Q8</f>
        <v>45.000000048745846</v>
      </c>
      <c r="S8" s="8">
        <f>IF(R8&gt;'Front End'!$F$9+'Front End'!$B$9,(((R8-'Front End'!$F$9)/($AA$4-'Front End'!$F$9))*$AA$5)-((('Front End'!$F$9+'Front End'!$B$9-'Front End'!$F$9)/($AA$4-'Front End'!$F$9))*$AA$5),0)</f>
        <v>4.874584647041047E-3</v>
      </c>
      <c r="T8" s="8">
        <f>ROUND(S8/('Front End'!$B$3*24*60*60),6)</f>
        <v>0</v>
      </c>
      <c r="U8" s="8">
        <f>IF(R8&gt;'Front End'!$F$9+'Front End'!$B$10,(((R8-'Front End'!$F$9)/($AA$4-'Front End'!$F$9))*$AA$5)-((('Front End'!$F$9+'Front End'!$B$10-'Front End'!$F$9)/($AA$4-'Front End'!$F$9))*$AA$5),0)</f>
        <v>0</v>
      </c>
      <c r="V8" s="8">
        <f>(U8^0.5)/('Front End'!$B$4*24*60*60)</f>
        <v>0</v>
      </c>
      <c r="W8" s="8">
        <f>(AVERAGE(T7:T8)*('Front End'!$F$5*60))+(AVERAGE(V7:V8)*('Front End'!$F$5*60))</f>
        <v>0</v>
      </c>
      <c r="X8" s="8">
        <f t="shared" si="3"/>
        <v>0</v>
      </c>
      <c r="Z8" t="s">
        <v>69</v>
      </c>
      <c r="AA8">
        <f ca="1">IF(ISERROR(AA7),1,0)</f>
        <v>1</v>
      </c>
      <c r="AC8" s="15" t="s">
        <v>67</v>
      </c>
      <c r="AD8" s="15">
        <v>10</v>
      </c>
      <c r="AE8" s="15" t="s">
        <v>68</v>
      </c>
      <c r="AF8" s="15"/>
      <c r="AG8" s="15"/>
      <c r="AH8" s="15">
        <f>IF(ROUND((SUM(L2:L2001)*'Front End'!$F$5*60)-((SUM(T2:T2001)*'Front End'!$F$5*60)+(SUM(V2:V2001)*'Front End'!$F$5*60)),0)&lt;(ROUND(SUM(L2:L2001)*'Front End'!$F$5*60,0)*(AD8/100)),0,1)</f>
        <v>1</v>
      </c>
    </row>
    <row r="9" spans="1:34" x14ac:dyDescent="0.2">
      <c r="A9" s="1">
        <v>8</v>
      </c>
      <c r="B9" s="1">
        <f>B8+'Front End'!$F$5</f>
        <v>14</v>
      </c>
      <c r="C9" s="10">
        <f t="shared" si="0"/>
        <v>9.7222222222222224E-3</v>
      </c>
      <c r="D9" s="10">
        <f>ROUND(IF(B9&lt;=$AA$2*1.25,('Front End'!$F$4/2)*(1-COS((PI()*B9)/$AA$2)),(4.34*'Front End'!$F$4*EXP(-1.3*B9/$AA$2))),6)</f>
        <v>1.34E-4</v>
      </c>
      <c r="E9" s="10">
        <f>D9*('Front End'!$F$3/100)</f>
        <v>0</v>
      </c>
      <c r="F9" s="10">
        <f t="shared" si="1"/>
        <v>1.34E-4</v>
      </c>
      <c r="G9" s="10">
        <f>IF((G8+(AVERAGE(F8:F9)*('Front End'!$F$5*60))-(N8))&gt;$AA$3,$AA$3,IF(G8+(AVERAGE(F8:F9)*('Front End'!$F$5*60))-(N8)&lt;0,0,G8+(AVERAGE(F8:F9)*('Front End'!$F$5*60))-(N8)))</f>
        <v>100.03328541566225</v>
      </c>
      <c r="H9" s="10">
        <f>(G9/$AA$3)*'Front End'!$B$1</f>
        <v>1.0003328541566226E-3</v>
      </c>
      <c r="I9" s="10">
        <f>('Front End'!$F$10-'Front End'!$B$1)+Calcs!H9</f>
        <v>46.731000332854158</v>
      </c>
      <c r="J9" s="10">
        <f>IF(H9&gt;'Front End'!$B$1*('Front End'!$B$5/100),G9-((('Front End'!$B$1*('Front End'!$B$5/100))/'Front End'!$B$1)*$AA$3),0)</f>
        <v>3.3285415662248852E-2</v>
      </c>
      <c r="K9" s="10">
        <f>(J9*('Front End'!$B$6/100))/('Front End'!$B$2*24*60*60)</f>
        <v>0</v>
      </c>
      <c r="L9" s="10">
        <f>(J9*((100-'Front End'!$B$6)/100))/('Front End'!$B$2*24*60*60)</f>
        <v>3.8524786646121363E-5</v>
      </c>
      <c r="M9" s="10">
        <f t="shared" si="2"/>
        <v>3.8524786646121363E-5</v>
      </c>
      <c r="N9" s="10">
        <f>AVERAGE(M8:M9)*('Front End'!$F$5*60)</f>
        <v>3.8196887731286235E-3</v>
      </c>
      <c r="O9" s="10">
        <f>IF(O8+AVERAGE(K8:K9)*('Front End'!$F$5*60)&gt;J9,J9,O8+AVERAGE(K8:K9)*('Front End'!$F$5*60))</f>
        <v>0</v>
      </c>
      <c r="P9" s="10">
        <f>P8+(AVERAGE(L8:L9)*('Front End'!$F$5*60))-W8</f>
        <v>8.6942731109177877E-3</v>
      </c>
      <c r="Q9" s="10">
        <f>(P9/$AA$5)*($AA$4-'Front End'!$F$9)</f>
        <v>8.6942731109177878E-8</v>
      </c>
      <c r="R9" s="10">
        <f>'Front End'!$F$9+Q9</f>
        <v>45.000000086942734</v>
      </c>
      <c r="S9" s="8">
        <f>IF(R9&gt;'Front End'!$F$9+'Front End'!$B$9,(((R9-'Front End'!$F$9)/($AA$4-'Front End'!$F$9))*$AA$5)-((('Front End'!$F$9+'Front End'!$B$9-'Front End'!$F$9)/($AA$4-'Front End'!$F$9))*$AA$5),0)</f>
        <v>8.6942733901196334E-3</v>
      </c>
      <c r="T9" s="8">
        <f>ROUND(S9/('Front End'!$B$3*24*60*60),6)</f>
        <v>0</v>
      </c>
      <c r="U9" s="8">
        <f>IF(R9&gt;'Front End'!$F$9+'Front End'!$B$10,(((R9-'Front End'!$F$9)/($AA$4-'Front End'!$F$9))*$AA$5)-((('Front End'!$F$9+'Front End'!$B$10-'Front End'!$F$9)/($AA$4-'Front End'!$F$9))*$AA$5),0)</f>
        <v>0</v>
      </c>
      <c r="V9" s="8">
        <f>(U9^0.5)/('Front End'!$B$4*24*60*60)</f>
        <v>0</v>
      </c>
      <c r="W9" s="8">
        <f>(AVERAGE(T8:T9)*('Front End'!$F$5*60))+(AVERAGE(V8:V9)*('Front End'!$F$5*60))</f>
        <v>0</v>
      </c>
      <c r="X9" s="8">
        <f t="shared" si="3"/>
        <v>0</v>
      </c>
      <c r="Z9" t="s">
        <v>54</v>
      </c>
      <c r="AA9" s="12">
        <f>MAX(D:D)</f>
        <v>0.1</v>
      </c>
      <c r="AB9" t="s">
        <v>7</v>
      </c>
    </row>
    <row r="10" spans="1:34" x14ac:dyDescent="0.2">
      <c r="A10" s="1">
        <v>9</v>
      </c>
      <c r="B10" s="1">
        <f>B9+'Front End'!$F$5</f>
        <v>16</v>
      </c>
      <c r="C10" s="10">
        <f t="shared" si="0"/>
        <v>1.1111111111111112E-2</v>
      </c>
      <c r="D10" s="10">
        <f>ROUND(IF(B10&lt;=$AA$2*1.25,('Front End'!$F$4/2)*(1-COS((PI()*B10)/$AA$2)),(4.34*'Front End'!$F$4*EXP(-1.3*B10/$AA$2))),6)</f>
        <v>1.76E-4</v>
      </c>
      <c r="E10" s="10">
        <f>D10*('Front End'!$F$3/100)</f>
        <v>0</v>
      </c>
      <c r="F10" s="10">
        <f t="shared" si="1"/>
        <v>1.76E-4</v>
      </c>
      <c r="G10" s="10">
        <f>IF((G9+(AVERAGE(F9:F10)*('Front End'!$F$5*60))-(N9))&gt;$AA$3,$AA$3,IF(G9+(AVERAGE(F9:F10)*('Front End'!$F$5*60))-(N9)&lt;0,0,G9+(AVERAGE(F9:F10)*('Front End'!$F$5*60))-(N9)))</f>
        <v>100.04806572688912</v>
      </c>
      <c r="H10" s="10">
        <f>(G10/$AA$3)*'Front End'!$B$1</f>
        <v>1.0004806572688912E-3</v>
      </c>
      <c r="I10" s="10">
        <f>('Front End'!$F$10-'Front End'!$B$1)+Calcs!H10</f>
        <v>46.731000480657272</v>
      </c>
      <c r="J10" s="10">
        <f>IF(H10&gt;'Front End'!$B$1*('Front End'!$B$5/100),G10-((('Front End'!$B$1*('Front End'!$B$5/100))/'Front End'!$B$1)*$AA$3),0)</f>
        <v>4.8065726889120697E-2</v>
      </c>
      <c r="K10" s="10">
        <f>(J10*('Front End'!$B$6/100))/('Front End'!$B$2*24*60*60)</f>
        <v>0</v>
      </c>
      <c r="L10" s="10">
        <f>(J10*((100-'Front End'!$B$6)/100))/('Front End'!$B$2*24*60*60)</f>
        <v>5.5631628343889706E-5</v>
      </c>
      <c r="M10" s="10">
        <f t="shared" si="2"/>
        <v>5.5631628343889706E-5</v>
      </c>
      <c r="N10" s="10">
        <f>AVERAGE(M9:M10)*('Front End'!$F$5*60)</f>
        <v>5.6493848994006645E-3</v>
      </c>
      <c r="O10" s="10">
        <f>IF(O9+AVERAGE(K9:K10)*('Front End'!$F$5*60)&gt;J10,J10,O9+AVERAGE(K9:K10)*('Front End'!$F$5*60))</f>
        <v>0</v>
      </c>
      <c r="P10" s="10">
        <f>P9+(AVERAGE(L9:L10)*('Front End'!$F$5*60))-W9</f>
        <v>1.4343658010318453E-2</v>
      </c>
      <c r="Q10" s="10">
        <f>(P10/$AA$5)*($AA$4-'Front End'!$F$9)</f>
        <v>1.4343658010318452E-7</v>
      </c>
      <c r="R10" s="10">
        <f>'Front End'!$F$9+Q10</f>
        <v>45.00000014343658</v>
      </c>
      <c r="S10" s="8">
        <f>IF(R10&gt;'Front End'!$F$9+'Front End'!$B$9,(((R10-'Front End'!$F$9)/($AA$4-'Front End'!$F$9))*$AA$5)-((('Front End'!$F$9+'Front End'!$B$9-'Front End'!$F$9)/($AA$4-'Front End'!$F$9))*$AA$5),0)</f>
        <v>1.4343657994686509E-2</v>
      </c>
      <c r="T10" s="8">
        <f>ROUND(S10/('Front End'!$B$3*24*60*60),6)</f>
        <v>0</v>
      </c>
      <c r="U10" s="8">
        <f>IF(R10&gt;'Front End'!$F$9+'Front End'!$B$10,(((R10-'Front End'!$F$9)/($AA$4-'Front End'!$F$9))*$AA$5)-((('Front End'!$F$9+'Front End'!$B$10-'Front End'!$F$9)/($AA$4-'Front End'!$F$9))*$AA$5),0)</f>
        <v>0</v>
      </c>
      <c r="V10" s="8">
        <f>(U10^0.5)/('Front End'!$B$4*24*60*60)</f>
        <v>0</v>
      </c>
      <c r="W10" s="8">
        <f>(AVERAGE(T9:T10)*('Front End'!$F$5*60))+(AVERAGE(V9:V10)*('Front End'!$F$5*60))</f>
        <v>0</v>
      </c>
      <c r="X10" s="8">
        <f t="shared" si="3"/>
        <v>0</v>
      </c>
      <c r="Z10" t="s">
        <v>55</v>
      </c>
      <c r="AA10" t="e">
        <f ca="1">ROUNDUP((INDIRECT("B"&amp;((MATCH(0,INDIRECT(("D"&amp;(MATCH(AA9,D:D,0))&amp;":D2001")),0))+(MATCH(AA9,D:D,0)))))/(60*24),0)</f>
        <v>#N/A</v>
      </c>
    </row>
    <row r="11" spans="1:34" x14ac:dyDescent="0.2">
      <c r="A11" s="1">
        <v>10</v>
      </c>
      <c r="B11" s="1">
        <f>B10+'Front End'!$F$5</f>
        <v>18</v>
      </c>
      <c r="C11" s="10">
        <f t="shared" si="0"/>
        <v>1.2500000000000001E-2</v>
      </c>
      <c r="D11" s="10">
        <f>ROUND(IF(B11&lt;=$AA$2*1.25,('Front End'!$F$4/2)*(1-COS((PI()*B11)/$AA$2)),(4.34*'Front End'!$F$4*EXP(-1.3*B11/$AA$2))),6)</f>
        <v>2.22E-4</v>
      </c>
      <c r="E11" s="10">
        <f>D11*('Front End'!$F$3/100)</f>
        <v>0</v>
      </c>
      <c r="F11" s="10">
        <f t="shared" si="1"/>
        <v>2.22E-4</v>
      </c>
      <c r="G11" s="10">
        <f>IF((G10+(AVERAGE(F10:F11)*('Front End'!$F$5*60))-(N10))&gt;$AA$3,$AA$3,IF(G10+(AVERAGE(F10:F11)*('Front End'!$F$5*60))-(N10)&lt;0,0,G10+(AVERAGE(F10:F11)*('Front End'!$F$5*60))-(N10)))</f>
        <v>100.06629634198973</v>
      </c>
      <c r="H11" s="10">
        <f>(G11/$AA$3)*'Front End'!$B$1</f>
        <v>1.0006629634198973E-3</v>
      </c>
      <c r="I11" s="10">
        <f>('Front End'!$F$10-'Front End'!$B$1)+Calcs!H11</f>
        <v>46.731000662963424</v>
      </c>
      <c r="J11" s="10">
        <f>IF(H11&gt;'Front End'!$B$1*('Front End'!$B$5/100),G11-((('Front End'!$B$1*('Front End'!$B$5/100))/'Front End'!$B$1)*$AA$3),0)</f>
        <v>6.629634198972667E-2</v>
      </c>
      <c r="K11" s="10">
        <f>(J11*('Front End'!$B$6/100))/('Front End'!$B$2*24*60*60)</f>
        <v>0</v>
      </c>
      <c r="L11" s="10">
        <f>(J11*((100-'Front End'!$B$6)/100))/('Front End'!$B$2*24*60*60)</f>
        <v>7.6731877302924393E-5</v>
      </c>
      <c r="M11" s="10">
        <f t="shared" si="2"/>
        <v>7.6731877302924393E-5</v>
      </c>
      <c r="N11" s="10">
        <f>AVERAGE(M10:M11)*('Front End'!$F$5*60)</f>
        <v>7.9418103388088461E-3</v>
      </c>
      <c r="O11" s="10">
        <f>IF(O10+AVERAGE(K10:K11)*('Front End'!$F$5*60)&gt;J11,J11,O10+AVERAGE(K10:K11)*('Front End'!$F$5*60))</f>
        <v>0</v>
      </c>
      <c r="P11" s="10">
        <f>P10+(AVERAGE(L10:L11)*('Front End'!$F$5*60))-W10</f>
        <v>2.2285468349127299E-2</v>
      </c>
      <c r="Q11" s="10">
        <f>(P11/$AA$5)*($AA$4-'Front End'!$F$9)</f>
        <v>2.2285468349127298E-7</v>
      </c>
      <c r="R11" s="10">
        <f>'Front End'!$F$9+Q11</f>
        <v>45.00000022285468</v>
      </c>
      <c r="S11" s="8">
        <f>IF(R11&gt;'Front End'!$F$9+'Front End'!$B$9,(((R11-'Front End'!$F$9)/($AA$4-'Front End'!$F$9))*$AA$5)-((('Front End'!$F$9+'Front End'!$B$9-'Front End'!$F$9)/($AA$4-'Front End'!$F$9))*$AA$5),0)</f>
        <v>2.2285468048721668E-2</v>
      </c>
      <c r="T11" s="8">
        <f>ROUND(S11/('Front End'!$B$3*24*60*60),6)</f>
        <v>0</v>
      </c>
      <c r="U11" s="8">
        <f>IF(R11&gt;'Front End'!$F$9+'Front End'!$B$10,(((R11-'Front End'!$F$9)/($AA$4-'Front End'!$F$9))*$AA$5)-((('Front End'!$F$9+'Front End'!$B$10-'Front End'!$F$9)/($AA$4-'Front End'!$F$9))*$AA$5),0)</f>
        <v>0</v>
      </c>
      <c r="V11" s="8">
        <f>(U11^0.5)/('Front End'!$B$4*24*60*60)</f>
        <v>0</v>
      </c>
      <c r="W11" s="8">
        <f>(AVERAGE(T10:T11)*('Front End'!$F$5*60))+(AVERAGE(V10:V11)*('Front End'!$F$5*60))</f>
        <v>0</v>
      </c>
      <c r="X11" s="8">
        <f t="shared" si="3"/>
        <v>0</v>
      </c>
      <c r="Z11" t="s">
        <v>56</v>
      </c>
      <c r="AA11" s="12">
        <f>MAX(F:F)</f>
        <v>0.1</v>
      </c>
      <c r="AB11" t="s">
        <v>7</v>
      </c>
    </row>
    <row r="12" spans="1:34" x14ac:dyDescent="0.2">
      <c r="A12" s="1">
        <v>11</v>
      </c>
      <c r="B12" s="1">
        <f>B11+'Front End'!$F$5</f>
        <v>20</v>
      </c>
      <c r="C12" s="10">
        <f t="shared" si="0"/>
        <v>1.3888888888888888E-2</v>
      </c>
      <c r="D12" s="10">
        <f>ROUND(IF(B12&lt;=$AA$2*1.25,('Front End'!$F$4/2)*(1-COS((PI()*B12)/$AA$2)),(4.34*'Front End'!$F$4*EXP(-1.3*B12/$AA$2))),6)</f>
        <v>2.7399999999999999E-4</v>
      </c>
      <c r="E12" s="10">
        <f>D12*('Front End'!$F$3/100)</f>
        <v>0</v>
      </c>
      <c r="F12" s="10">
        <f t="shared" si="1"/>
        <v>2.7399999999999999E-4</v>
      </c>
      <c r="G12" s="10">
        <f>IF((G11+(AVERAGE(F11:F12)*('Front End'!$F$5*60))-(N11))&gt;$AA$3,$AA$3,IF(G11+(AVERAGE(F11:F12)*('Front End'!$F$5*60))-(N11)&lt;0,0,G11+(AVERAGE(F11:F12)*('Front End'!$F$5*60))-(N11)))</f>
        <v>100.08811453165092</v>
      </c>
      <c r="H12" s="10">
        <f>(G12/$AA$3)*'Front End'!$B$1</f>
        <v>1.0008811453165092E-3</v>
      </c>
      <c r="I12" s="10">
        <f>('Front End'!$F$10-'Front End'!$B$1)+Calcs!H12</f>
        <v>46.73100088114532</v>
      </c>
      <c r="J12" s="10">
        <f>IF(H12&gt;'Front End'!$B$1*('Front End'!$B$5/100),G12-((('Front End'!$B$1*('Front End'!$B$5/100))/'Front End'!$B$1)*$AA$3),0)</f>
        <v>8.8114531650916206E-2</v>
      </c>
      <c r="K12" s="10">
        <f>(J12*('Front End'!$B$6/100))/('Front End'!$B$2*24*60*60)</f>
        <v>0</v>
      </c>
      <c r="L12" s="10">
        <f>(J12*((100-'Front End'!$B$6)/100))/('Front End'!$B$2*24*60*60)</f>
        <v>1.0198441163300488E-4</v>
      </c>
      <c r="M12" s="10">
        <f t="shared" si="2"/>
        <v>1.0198441163300488E-4</v>
      </c>
      <c r="N12" s="10">
        <f>AVERAGE(M11:M12)*('Front End'!$F$5*60)</f>
        <v>1.0722977336155756E-2</v>
      </c>
      <c r="O12" s="10">
        <f>IF(O11+AVERAGE(K11:K12)*('Front End'!$F$5*60)&gt;J12,J12,O11+AVERAGE(K11:K12)*('Front End'!$F$5*60))</f>
        <v>0</v>
      </c>
      <c r="P12" s="10">
        <f>P11+(AVERAGE(L11:L12)*('Front End'!$F$5*60))-W11</f>
        <v>3.3008445685283057E-2</v>
      </c>
      <c r="Q12" s="10">
        <f>(P12/$AA$5)*($AA$4-'Front End'!$F$9)</f>
        <v>3.3008445685283054E-7</v>
      </c>
      <c r="R12" s="10">
        <f>'Front End'!$F$9+Q12</f>
        <v>45.000000330084454</v>
      </c>
      <c r="S12" s="8">
        <f>IF(R12&gt;'Front End'!$F$9+'Front End'!$B$9,(((R12-'Front End'!$F$9)/($AA$4-'Front End'!$F$9))*$AA$5)-((('Front End'!$F$9+'Front End'!$B$9-'Front End'!$F$9)/($AA$4-'Front End'!$F$9))*$AA$5),0)</f>
        <v>3.3008445399218544E-2</v>
      </c>
      <c r="T12" s="8">
        <f>ROUND(S12/('Front End'!$B$3*24*60*60),6)</f>
        <v>0</v>
      </c>
      <c r="U12" s="8">
        <f>IF(R12&gt;'Front End'!$F$9+'Front End'!$B$10,(((R12-'Front End'!$F$9)/($AA$4-'Front End'!$F$9))*$AA$5)-((('Front End'!$F$9+'Front End'!$B$10-'Front End'!$F$9)/($AA$4-'Front End'!$F$9))*$AA$5),0)</f>
        <v>0</v>
      </c>
      <c r="V12" s="8">
        <f>(U12^0.5)/('Front End'!$B$4*24*60*60)</f>
        <v>0</v>
      </c>
      <c r="W12" s="8">
        <f>(AVERAGE(T11:T12)*('Front End'!$F$5*60))+(AVERAGE(V11:V12)*('Front End'!$F$5*60))</f>
        <v>0</v>
      </c>
      <c r="X12" s="8">
        <f t="shared" si="3"/>
        <v>0</v>
      </c>
      <c r="Z12" t="s">
        <v>57</v>
      </c>
      <c r="AA12" t="e">
        <f ca="1">ROUNDUP((INDIRECT("B"&amp;((MATCH(0,INDIRECT(("F"&amp;(MATCH(AA11,F:F,0))&amp;":F2001")),0))+(MATCH(AA11,F:F,0)))))/(60*24),0)</f>
        <v>#N/A</v>
      </c>
    </row>
    <row r="13" spans="1:34" x14ac:dyDescent="0.2">
      <c r="A13" s="1">
        <v>12</v>
      </c>
      <c r="B13" s="1">
        <f>B12+'Front End'!$F$5</f>
        <v>22</v>
      </c>
      <c r="C13" s="10">
        <f t="shared" si="0"/>
        <v>1.5277777777777777E-2</v>
      </c>
      <c r="D13" s="10">
        <f>ROUND(IF(B13&lt;=$AA$2*1.25,('Front End'!$F$4/2)*(1-COS((PI()*B13)/$AA$2)),(4.34*'Front End'!$F$4*EXP(-1.3*B13/$AA$2))),6)</f>
        <v>3.3199999999999999E-4</v>
      </c>
      <c r="E13" s="10">
        <f>D13*('Front End'!$F$3/100)</f>
        <v>0</v>
      </c>
      <c r="F13" s="10">
        <f t="shared" si="1"/>
        <v>3.3199999999999999E-4</v>
      </c>
      <c r="G13" s="10">
        <f>IF((G12+(AVERAGE(F12:F13)*('Front End'!$F$5*60))-(N12))&gt;$AA$3,$AA$3,IF(G12+(AVERAGE(F12:F13)*('Front End'!$F$5*60))-(N12)&lt;0,0,G12+(AVERAGE(F12:F13)*('Front End'!$F$5*60))-(N12)))</f>
        <v>100.11375155431476</v>
      </c>
      <c r="H13" s="10">
        <f>(G13/$AA$3)*'Front End'!$B$1</f>
        <v>1.0011375155431477E-3</v>
      </c>
      <c r="I13" s="10">
        <f>('Front End'!$F$10-'Front End'!$B$1)+Calcs!H13</f>
        <v>46.731001137515548</v>
      </c>
      <c r="J13" s="10">
        <f>IF(H13&gt;'Front End'!$B$1*('Front End'!$B$5/100),G13-((('Front End'!$B$1*('Front End'!$B$5/100))/'Front End'!$B$1)*$AA$3),0)</f>
        <v>0.11375155431476003</v>
      </c>
      <c r="K13" s="10">
        <f>(J13*('Front End'!$B$6/100))/('Front End'!$B$2*24*60*60)</f>
        <v>0</v>
      </c>
      <c r="L13" s="10">
        <f>(J13*((100-'Front End'!$B$6)/100))/('Front End'!$B$2*24*60*60)</f>
        <v>1.3165689156800932E-4</v>
      </c>
      <c r="M13" s="10">
        <f t="shared" si="2"/>
        <v>1.3165689156800932E-4</v>
      </c>
      <c r="N13" s="10">
        <f>AVERAGE(M12:M13)*('Front End'!$F$5*60)</f>
        <v>1.4018478192060851E-2</v>
      </c>
      <c r="O13" s="10">
        <f>IF(O12+AVERAGE(K12:K13)*('Front End'!$F$5*60)&gt;J13,J13,O12+AVERAGE(K12:K13)*('Front End'!$F$5*60))</f>
        <v>0</v>
      </c>
      <c r="P13" s="10">
        <f>P12+(AVERAGE(L12:L13)*('Front End'!$F$5*60))-W12</f>
        <v>4.7026923877343904E-2</v>
      </c>
      <c r="Q13" s="10">
        <f>(P13/$AA$5)*($AA$4-'Front End'!$F$9)</f>
        <v>4.7026923877343905E-7</v>
      </c>
      <c r="R13" s="10">
        <f>'Front End'!$F$9+Q13</f>
        <v>45.000000470269242</v>
      </c>
      <c r="S13" s="8">
        <f>IF(R13&gt;'Front End'!$F$9+'Front End'!$B$9,(((R13-'Front End'!$F$9)/($AA$4-'Front End'!$F$9))*$AA$5)-((('Front End'!$F$9+'Front End'!$B$9-'Front End'!$F$9)/($AA$4-'Front End'!$F$9))*$AA$5),0)</f>
        <v>4.702692422142718E-2</v>
      </c>
      <c r="T13" s="8">
        <f>ROUND(S13/('Front End'!$B$3*24*60*60),6)</f>
        <v>0</v>
      </c>
      <c r="U13" s="8">
        <f>IF(R13&gt;'Front End'!$F$9+'Front End'!$B$10,(((R13-'Front End'!$F$9)/($AA$4-'Front End'!$F$9))*$AA$5)-((('Front End'!$F$9+'Front End'!$B$10-'Front End'!$F$9)/($AA$4-'Front End'!$F$9))*$AA$5),0)</f>
        <v>0</v>
      </c>
      <c r="V13" s="8">
        <f>(U13^0.5)/('Front End'!$B$4*24*60*60)</f>
        <v>0</v>
      </c>
      <c r="W13" s="8">
        <f>(AVERAGE(T12:T13)*('Front End'!$F$5*60))+(AVERAGE(V12:V13)*('Front End'!$F$5*60))</f>
        <v>0</v>
      </c>
      <c r="X13" s="8">
        <f t="shared" si="3"/>
        <v>0</v>
      </c>
      <c r="Z13" t="s">
        <v>58</v>
      </c>
      <c r="AA13" s="12">
        <f>MAX(E:E)</f>
        <v>0</v>
      </c>
      <c r="AB13" t="s">
        <v>7</v>
      </c>
    </row>
    <row r="14" spans="1:34" x14ac:dyDescent="0.2">
      <c r="A14" s="1">
        <v>13</v>
      </c>
      <c r="B14" s="1">
        <f>B13+'Front End'!$F$5</f>
        <v>24</v>
      </c>
      <c r="C14" s="10">
        <f t="shared" si="0"/>
        <v>1.6666666666666666E-2</v>
      </c>
      <c r="D14" s="10">
        <f>ROUND(IF(B14&lt;=$AA$2*1.25,('Front End'!$F$4/2)*(1-COS((PI()*B14)/$AA$2)),(4.34*'Front End'!$F$4*EXP(-1.3*B14/$AA$2))),6)</f>
        <v>3.9500000000000001E-4</v>
      </c>
      <c r="E14" s="10">
        <f>D14*('Front End'!$F$3/100)</f>
        <v>0</v>
      </c>
      <c r="F14" s="10">
        <f t="shared" si="1"/>
        <v>3.9500000000000001E-4</v>
      </c>
      <c r="G14" s="10">
        <f>IF((G13+(AVERAGE(F13:F14)*('Front End'!$F$5*60))-(N13))&gt;$AA$3,$AA$3,IF(G13+(AVERAGE(F13:F14)*('Front End'!$F$5*60))-(N13)&lt;0,0,G13+(AVERAGE(F13:F14)*('Front End'!$F$5*60))-(N13)))</f>
        <v>100.14335307612271</v>
      </c>
      <c r="H14" s="10">
        <f>(G14/$AA$3)*'Front End'!$B$1</f>
        <v>1.0014335307612272E-3</v>
      </c>
      <c r="I14" s="10">
        <f>('Front End'!$F$10-'Front End'!$B$1)+Calcs!H14</f>
        <v>46.731001433530764</v>
      </c>
      <c r="J14" s="10">
        <f>IF(H14&gt;'Front End'!$B$1*('Front End'!$B$5/100),G14-((('Front End'!$B$1*('Front End'!$B$5/100))/'Front End'!$B$1)*$AA$3),0)</f>
        <v>0.14335307612270753</v>
      </c>
      <c r="K14" s="10">
        <f>(J14*('Front End'!$B$6/100))/('Front End'!$B$2*24*60*60)</f>
        <v>0</v>
      </c>
      <c r="L14" s="10">
        <f>(J14*((100-'Front End'!$B$6)/100))/('Front End'!$B$2*24*60*60)</f>
        <v>1.6591791217905968E-4</v>
      </c>
      <c r="M14" s="10">
        <f t="shared" si="2"/>
        <v>1.6591791217905968E-4</v>
      </c>
      <c r="N14" s="10">
        <f>AVERAGE(M13:M14)*('Front End'!$F$5*60)</f>
        <v>1.785448822482414E-2</v>
      </c>
      <c r="O14" s="10">
        <f>IF(O13+AVERAGE(K13:K14)*('Front End'!$F$5*60)&gt;J14,J14,O13+AVERAGE(K13:K14)*('Front End'!$F$5*60))</f>
        <v>0</v>
      </c>
      <c r="P14" s="10">
        <f>P13+(AVERAGE(L13:L14)*('Front End'!$F$5*60))-W13</f>
        <v>6.4881412102168051E-2</v>
      </c>
      <c r="Q14" s="10">
        <f>(P14/$AA$5)*($AA$4-'Front End'!$F$9)</f>
        <v>6.4881412102168057E-7</v>
      </c>
      <c r="R14" s="10">
        <f>'Front End'!$F$9+Q14</f>
        <v>45.000000648814122</v>
      </c>
      <c r="S14" s="8">
        <f>IF(R14&gt;'Front End'!$F$9+'Front End'!$B$9,(((R14-'Front End'!$F$9)/($AA$4-'Front End'!$F$9))*$AA$5)-((('Front End'!$F$9+'Front End'!$B$9-'Front End'!$F$9)/($AA$4-'Front End'!$F$9))*$AA$5),0)</f>
        <v>6.4881412242812075E-2</v>
      </c>
      <c r="T14" s="8">
        <f>ROUND(S14/('Front End'!$B$3*24*60*60),6)</f>
        <v>0</v>
      </c>
      <c r="U14" s="8">
        <f>IF(R14&gt;'Front End'!$F$9+'Front End'!$B$10,(((R14-'Front End'!$F$9)/($AA$4-'Front End'!$F$9))*$AA$5)-((('Front End'!$F$9+'Front End'!$B$10-'Front End'!$F$9)/($AA$4-'Front End'!$F$9))*$AA$5),0)</f>
        <v>0</v>
      </c>
      <c r="V14" s="8">
        <f>(U14^0.5)/('Front End'!$B$4*24*60*60)</f>
        <v>0</v>
      </c>
      <c r="W14" s="8">
        <f>(AVERAGE(T13:T14)*('Front End'!$F$5*60))+(AVERAGE(V13:V14)*('Front End'!$F$5*60))</f>
        <v>0</v>
      </c>
      <c r="X14" s="8">
        <f t="shared" si="3"/>
        <v>0</v>
      </c>
      <c r="Z14" t="s">
        <v>59</v>
      </c>
      <c r="AA14">
        <f ca="1">ROUNDUP((INDIRECT("B"&amp;((MATCH(0,INDIRECT(("E"&amp;(MATCH(AA13,E:E,0))&amp;":E2001")),0))+(MATCH(AA13,E:E,0)))))/(60*24),0)</f>
        <v>1</v>
      </c>
    </row>
    <row r="15" spans="1:34" x14ac:dyDescent="0.2">
      <c r="A15" s="1">
        <v>14</v>
      </c>
      <c r="B15" s="1">
        <f>B14+'Front End'!$F$5</f>
        <v>26</v>
      </c>
      <c r="C15" s="10">
        <f t="shared" si="0"/>
        <v>1.8055555555555554E-2</v>
      </c>
      <c r="D15" s="10">
        <f>ROUND(IF(B15&lt;=$AA$2*1.25,('Front End'!$F$4/2)*(1-COS((PI()*B15)/$AA$2)),(4.34*'Front End'!$F$4*EXP(-1.3*B15/$AA$2))),6)</f>
        <v>4.6299999999999998E-4</v>
      </c>
      <c r="E15" s="10">
        <f>D15*('Front End'!$F$3/100)</f>
        <v>0</v>
      </c>
      <c r="F15" s="10">
        <f t="shared" si="1"/>
        <v>4.6299999999999998E-4</v>
      </c>
      <c r="G15" s="10">
        <f>IF((G14+(AVERAGE(F14:F15)*('Front End'!$F$5*60))-(N14))&gt;$AA$3,$AA$3,IF(G14+(AVERAGE(F14:F15)*('Front End'!$F$5*60))-(N14)&lt;0,0,G14+(AVERAGE(F14:F15)*('Front End'!$F$5*60))-(N14)))</f>
        <v>100.17697858789788</v>
      </c>
      <c r="H15" s="10">
        <f>(G15/$AA$3)*'Front End'!$B$1</f>
        <v>1.0017697858789789E-3</v>
      </c>
      <c r="I15" s="10">
        <f>('Front End'!$F$10-'Front End'!$B$1)+Calcs!H15</f>
        <v>46.731001769785884</v>
      </c>
      <c r="J15" s="10">
        <f>IF(H15&gt;'Front End'!$B$1*('Front End'!$B$5/100),G15-((('Front End'!$B$1*('Front End'!$B$5/100))/'Front End'!$B$1)*$AA$3),0)</f>
        <v>0.17697858789787801</v>
      </c>
      <c r="K15" s="10">
        <f>(J15*('Front End'!$B$6/100))/('Front End'!$B$2*24*60*60)</f>
        <v>0</v>
      </c>
      <c r="L15" s="10">
        <f>(J15*((100-'Front End'!$B$6)/100))/('Front End'!$B$2*24*60*60)</f>
        <v>2.0483632858550699E-4</v>
      </c>
      <c r="M15" s="10">
        <f t="shared" si="2"/>
        <v>2.0483632858550699E-4</v>
      </c>
      <c r="N15" s="10">
        <f>AVERAGE(M14:M15)*('Front End'!$F$5*60)</f>
        <v>2.2245254445874E-2</v>
      </c>
      <c r="O15" s="10">
        <f>IF(O14+AVERAGE(K14:K15)*('Front End'!$F$5*60)&gt;J15,J15,O14+AVERAGE(K14:K15)*('Front End'!$F$5*60))</f>
        <v>0</v>
      </c>
      <c r="P15" s="10">
        <f>P14+(AVERAGE(L14:L15)*('Front End'!$F$5*60))-W14</f>
        <v>8.7126666548042048E-2</v>
      </c>
      <c r="Q15" s="10">
        <f>(P15/$AA$5)*($AA$4-'Front End'!$F$9)</f>
        <v>8.7126666548042048E-7</v>
      </c>
      <c r="R15" s="10">
        <f>'Front End'!$F$9+Q15</f>
        <v>45.000000871266664</v>
      </c>
      <c r="S15" s="8">
        <f>IF(R15&gt;'Front End'!$F$9+'Front End'!$B$9,(((R15-'Front End'!$F$9)/($AA$4-'Front End'!$F$9))*$AA$5)-((('Front End'!$F$9+'Front End'!$B$9-'Front End'!$F$9)/($AA$4-'Front End'!$F$9))*$AA$5),0)</f>
        <v>8.7126666414860679E-2</v>
      </c>
      <c r="T15" s="8">
        <f>ROUND(S15/('Front End'!$B$3*24*60*60),6)</f>
        <v>0</v>
      </c>
      <c r="U15" s="8">
        <f>IF(R15&gt;'Front End'!$F$9+'Front End'!$B$10,(((R15-'Front End'!$F$9)/($AA$4-'Front End'!$F$9))*$AA$5)-((('Front End'!$F$9+'Front End'!$B$10-'Front End'!$F$9)/($AA$4-'Front End'!$F$9))*$AA$5),0)</f>
        <v>0</v>
      </c>
      <c r="V15" s="8">
        <f>(U15^0.5)/('Front End'!$B$4*24*60*60)</f>
        <v>0</v>
      </c>
      <c r="W15" s="8">
        <f>(AVERAGE(T14:T15)*('Front End'!$F$5*60))+(AVERAGE(V14:V15)*('Front End'!$F$5*60))</f>
        <v>0</v>
      </c>
      <c r="X15" s="8">
        <f t="shared" si="3"/>
        <v>0</v>
      </c>
      <c r="Z15" t="s">
        <v>60</v>
      </c>
      <c r="AA15" s="12">
        <f>MAX(L:L)</f>
        <v>9.9897541820312075E-2</v>
      </c>
      <c r="AB15" t="s">
        <v>7</v>
      </c>
    </row>
    <row r="16" spans="1:34" x14ac:dyDescent="0.2">
      <c r="A16" s="1">
        <v>15</v>
      </c>
      <c r="B16" s="1">
        <f>B15+'Front End'!$F$5</f>
        <v>28</v>
      </c>
      <c r="C16" s="10">
        <f t="shared" si="0"/>
        <v>1.9444444444444445E-2</v>
      </c>
      <c r="D16" s="10">
        <f>ROUND(IF(B16&lt;=$AA$2*1.25,('Front End'!$F$4/2)*(1-COS((PI()*B16)/$AA$2)),(4.34*'Front End'!$F$4*EXP(-1.3*B16/$AA$2))),6)</f>
        <v>5.3700000000000004E-4</v>
      </c>
      <c r="E16" s="10">
        <f>D16*('Front End'!$F$3/100)</f>
        <v>0</v>
      </c>
      <c r="F16" s="10">
        <f t="shared" si="1"/>
        <v>5.3700000000000004E-4</v>
      </c>
      <c r="G16" s="10">
        <f>IF((G15+(AVERAGE(F15:F16)*('Front End'!$F$5*60))-(N15))&gt;$AA$3,$AA$3,IF(G15+(AVERAGE(F15:F16)*('Front End'!$F$5*60))-(N15)&lt;0,0,G15+(AVERAGE(F15:F16)*('Front End'!$F$5*60))-(N15)))</f>
        <v>100.214733333452</v>
      </c>
      <c r="H16" s="10">
        <f>(G16/$AA$3)*'Front End'!$B$1</f>
        <v>1.00214733333452E-3</v>
      </c>
      <c r="I16" s="10">
        <f>('Front End'!$F$10-'Front End'!$B$1)+Calcs!H16</f>
        <v>46.731002147333335</v>
      </c>
      <c r="J16" s="10">
        <f>IF(H16&gt;'Front End'!$B$1*('Front End'!$B$5/100),G16-((('Front End'!$B$1*('Front End'!$B$5/100))/'Front End'!$B$1)*$AA$3),0)</f>
        <v>0.21473333345200274</v>
      </c>
      <c r="K16" s="10">
        <f>(J16*('Front End'!$B$6/100))/('Front End'!$B$2*24*60*60)</f>
        <v>0</v>
      </c>
      <c r="L16" s="10">
        <f>(J16*((100-'Front End'!$B$6)/100))/('Front End'!$B$2*24*60*60)</f>
        <v>2.4853395075463285E-4</v>
      </c>
      <c r="M16" s="10">
        <f t="shared" si="2"/>
        <v>2.4853395075463285E-4</v>
      </c>
      <c r="N16" s="10">
        <f>AVERAGE(M15:M16)*('Front End'!$F$5*60)</f>
        <v>2.720221676040839E-2</v>
      </c>
      <c r="O16" s="10">
        <f>IF(O15+AVERAGE(K15:K16)*('Front End'!$F$5*60)&gt;J16,J16,O15+AVERAGE(K15:K16)*('Front End'!$F$5*60))</f>
        <v>0</v>
      </c>
      <c r="P16" s="10">
        <f>P15+(AVERAGE(L15:L16)*('Front End'!$F$5*60))-W15</f>
        <v>0.11432888330845044</v>
      </c>
      <c r="Q16" s="10">
        <f>(P16/$AA$5)*($AA$4-'Front End'!$F$9)</f>
        <v>1.1432888330845044E-6</v>
      </c>
      <c r="R16" s="10">
        <f>'Front End'!$F$9+Q16</f>
        <v>45.000001143288834</v>
      </c>
      <c r="S16" s="8">
        <f>IF(R16&gt;'Front End'!$F$9+'Front End'!$B$9,(((R16-'Front End'!$F$9)/($AA$4-'Front End'!$F$9))*$AA$5)-((('Front End'!$F$9+'Front End'!$B$9-'Front End'!$F$9)/($AA$4-'Front End'!$F$9))*$AA$5),0)</f>
        <v>0.11432888342710613</v>
      </c>
      <c r="T16" s="8">
        <f>ROUND(S16/('Front End'!$B$3*24*60*60),6)</f>
        <v>0</v>
      </c>
      <c r="U16" s="8">
        <f>IF(R16&gt;'Front End'!$F$9+'Front End'!$B$10,(((R16-'Front End'!$F$9)/($AA$4-'Front End'!$F$9))*$AA$5)-((('Front End'!$F$9+'Front End'!$B$10-'Front End'!$F$9)/($AA$4-'Front End'!$F$9))*$AA$5),0)</f>
        <v>0</v>
      </c>
      <c r="V16" s="8">
        <f>(U16^0.5)/('Front End'!$B$4*24*60*60)</f>
        <v>0</v>
      </c>
      <c r="W16" s="8">
        <f>(AVERAGE(T15:T16)*('Front End'!$F$5*60))+(AVERAGE(V15:V16)*('Front End'!$F$5*60))</f>
        <v>0</v>
      </c>
      <c r="X16" s="8">
        <f t="shared" si="3"/>
        <v>0</v>
      </c>
      <c r="Z16" t="s">
        <v>61</v>
      </c>
      <c r="AA16" t="e">
        <f ca="1">ROUNDUP((INDIRECT("B"&amp;((MATCH(0,INDIRECT(("L"&amp;(MATCH(AA15,L:L,0))&amp;":L2001")),0))+(MATCH(AA15,L:L,0)))))/(60*24),0)</f>
        <v>#N/A</v>
      </c>
    </row>
    <row r="17" spans="1:28" x14ac:dyDescent="0.2">
      <c r="A17" s="1">
        <v>16</v>
      </c>
      <c r="B17" s="1">
        <f>B16+'Front End'!$F$5</f>
        <v>30</v>
      </c>
      <c r="C17" s="10">
        <f t="shared" si="0"/>
        <v>2.0833333333333332E-2</v>
      </c>
      <c r="D17" s="10">
        <f>ROUND(IF(B17&lt;=$AA$2*1.25,('Front End'!$F$4/2)*(1-COS((PI()*B17)/$AA$2)),(4.34*'Front End'!$F$4*EXP(-1.3*B17/$AA$2))),6)</f>
        <v>6.1700000000000004E-4</v>
      </c>
      <c r="E17" s="10">
        <f>D17*('Front End'!$F$3/100)</f>
        <v>0</v>
      </c>
      <c r="F17" s="10">
        <f t="shared" si="1"/>
        <v>6.1700000000000004E-4</v>
      </c>
      <c r="G17" s="10">
        <f>IF((G16+(AVERAGE(F16:F17)*('Front End'!$F$5*60))-(N16))&gt;$AA$3,$AA$3,IF(G16+(AVERAGE(F16:F17)*('Front End'!$F$5*60))-(N16)&lt;0,0,G16+(AVERAGE(F16:F17)*('Front End'!$F$5*60))-(N16)))</f>
        <v>100.25677111669158</v>
      </c>
      <c r="H17" s="10">
        <f>(G17/$AA$3)*'Front End'!$B$1</f>
        <v>1.0025677111669159E-3</v>
      </c>
      <c r="I17" s="10">
        <f>('Front End'!$F$10-'Front End'!$B$1)+Calcs!H17</f>
        <v>46.731002567711172</v>
      </c>
      <c r="J17" s="10">
        <f>IF(H17&gt;'Front End'!$B$1*('Front End'!$B$5/100),G17-((('Front End'!$B$1*('Front End'!$B$5/100))/'Front End'!$B$1)*$AA$3),0)</f>
        <v>0.25677111669158137</v>
      </c>
      <c r="K17" s="10">
        <f>(J17*('Front End'!$B$6/100))/('Front End'!$B$2*24*60*60)</f>
        <v>0</v>
      </c>
      <c r="L17" s="10">
        <f>(J17*((100-'Front End'!$B$6)/100))/('Front End'!$B$2*24*60*60)</f>
        <v>2.9718879246710809E-4</v>
      </c>
      <c r="M17" s="10">
        <f t="shared" si="2"/>
        <v>2.9718879246710809E-4</v>
      </c>
      <c r="N17" s="10">
        <f>AVERAGE(M16:M17)*('Front End'!$F$5*60)</f>
        <v>3.2743364593304451E-2</v>
      </c>
      <c r="O17" s="10">
        <f>IF(O16+AVERAGE(K16:K17)*('Front End'!$F$5*60)&gt;J17,J17,O16+AVERAGE(K16:K17)*('Front End'!$F$5*60))</f>
        <v>0</v>
      </c>
      <c r="P17" s="10">
        <f>P16+(AVERAGE(L16:L17)*('Front End'!$F$5*60))-W16</f>
        <v>0.14707224790175488</v>
      </c>
      <c r="Q17" s="10">
        <f>(P17/$AA$5)*($AA$4-'Front End'!$F$9)</f>
        <v>1.4707224790175487E-6</v>
      </c>
      <c r="R17" s="10">
        <f>'Front End'!$F$9+Q17</f>
        <v>45.000001470722481</v>
      </c>
      <c r="S17" s="8">
        <f>IF(R17&gt;'Front End'!$F$9+'Front End'!$B$9,(((R17-'Front End'!$F$9)/($AA$4-'Front End'!$F$9))*$AA$5)-((('Front End'!$F$9+'Front End'!$B$9-'Front End'!$F$9)/($AA$4-'Front End'!$F$9))*$AA$5),0)</f>
        <v>0.14707224806898012</v>
      </c>
      <c r="T17" s="8">
        <f>ROUND(S17/('Front End'!$B$3*24*60*60),6)</f>
        <v>0</v>
      </c>
      <c r="U17" s="8">
        <f>IF(R17&gt;'Front End'!$F$9+'Front End'!$B$10,(((R17-'Front End'!$F$9)/($AA$4-'Front End'!$F$9))*$AA$5)-((('Front End'!$F$9+'Front End'!$B$10-'Front End'!$F$9)/($AA$4-'Front End'!$F$9))*$AA$5),0)</f>
        <v>0</v>
      </c>
      <c r="V17" s="8">
        <f>(U17^0.5)/('Front End'!$B$4*24*60*60)</f>
        <v>0</v>
      </c>
      <c r="W17" s="8">
        <f>(AVERAGE(T16:T17)*('Front End'!$F$5*60))+(AVERAGE(V16:V17)*('Front End'!$F$5*60))</f>
        <v>0</v>
      </c>
      <c r="X17" s="8">
        <f t="shared" si="3"/>
        <v>0</v>
      </c>
      <c r="Z17" t="s">
        <v>62</v>
      </c>
      <c r="AA17" s="12">
        <f>MAX(K:K)</f>
        <v>0</v>
      </c>
      <c r="AB17" t="s">
        <v>7</v>
      </c>
    </row>
    <row r="18" spans="1:28" x14ac:dyDescent="0.2">
      <c r="A18" s="1">
        <v>17</v>
      </c>
      <c r="B18" s="1">
        <f>B17+'Front End'!$F$5</f>
        <v>32</v>
      </c>
      <c r="C18" s="10">
        <f t="shared" si="0"/>
        <v>2.2222222222222223E-2</v>
      </c>
      <c r="D18" s="10">
        <f>ROUND(IF(B18&lt;=$AA$2*1.25,('Front End'!$F$4/2)*(1-COS((PI()*B18)/$AA$2)),(4.34*'Front End'!$F$4*EXP(-1.3*B18/$AA$2))),6)</f>
        <v>7.0100000000000002E-4</v>
      </c>
      <c r="E18" s="10">
        <f>D18*('Front End'!$F$3/100)</f>
        <v>0</v>
      </c>
      <c r="F18" s="10">
        <f t="shared" si="1"/>
        <v>7.0100000000000002E-4</v>
      </c>
      <c r="G18" s="10">
        <f>IF((G17+(AVERAGE(F17:F18)*('Front End'!$F$5*60))-(N17))&gt;$AA$3,$AA$3,IF(G17+(AVERAGE(F17:F18)*('Front End'!$F$5*60))-(N17)&lt;0,0,G17+(AVERAGE(F17:F18)*('Front End'!$F$5*60))-(N17)))</f>
        <v>100.30310775209828</v>
      </c>
      <c r="H18" s="10">
        <f>(G18/$AA$3)*'Front End'!$B$1</f>
        <v>1.0030310775209828E-3</v>
      </c>
      <c r="I18" s="10">
        <f>('Front End'!$F$10-'Front End'!$B$1)+Calcs!H18</f>
        <v>46.731003031077528</v>
      </c>
      <c r="J18" s="10">
        <f>IF(H18&gt;'Front End'!$B$1*('Front End'!$B$5/100),G18-((('Front End'!$B$1*('Front End'!$B$5/100))/'Front End'!$B$1)*$AA$3),0)</f>
        <v>0.30310775209828478</v>
      </c>
      <c r="K18" s="10">
        <f>(J18*('Front End'!$B$6/100))/('Front End'!$B$2*24*60*60)</f>
        <v>0</v>
      </c>
      <c r="L18" s="10">
        <f>(J18*((100-'Front End'!$B$6)/100))/('Front End'!$B$2*24*60*60)</f>
        <v>3.5081915752116299E-4</v>
      </c>
      <c r="M18" s="10">
        <f t="shared" si="2"/>
        <v>3.5081915752116299E-4</v>
      </c>
      <c r="N18" s="10">
        <f>AVERAGE(M17:M18)*('Front End'!$F$5*60)</f>
        <v>3.8880476999296268E-2</v>
      </c>
      <c r="O18" s="10">
        <f>IF(O17+AVERAGE(K17:K18)*('Front End'!$F$5*60)&gt;J18,J18,O17+AVERAGE(K17:K18)*('Front End'!$F$5*60))</f>
        <v>0</v>
      </c>
      <c r="P18" s="10">
        <f>P17+(AVERAGE(L17:L18)*('Front End'!$F$5*60))-W17</f>
        <v>0.18595272490105114</v>
      </c>
      <c r="Q18" s="10">
        <f>(P18/$AA$5)*($AA$4-'Front End'!$F$9)</f>
        <v>1.8595272490105113E-6</v>
      </c>
      <c r="R18" s="10">
        <f>'Front End'!$F$9+Q18</f>
        <v>45.000001859527252</v>
      </c>
      <c r="S18" s="8">
        <f>IF(R18&gt;'Front End'!$F$9+'Front End'!$B$9,(((R18-'Front End'!$F$9)/($AA$4-'Front End'!$F$9))*$AA$5)-((('Front End'!$F$9+'Front End'!$B$9-'Front End'!$F$9)/($AA$4-'Front End'!$F$9))*$AA$5),0)</f>
        <v>0.18595272521793052</v>
      </c>
      <c r="T18" s="8">
        <f>ROUND(S18/('Front End'!$B$3*24*60*60),6)</f>
        <v>0</v>
      </c>
      <c r="U18" s="8">
        <f>IF(R18&gt;'Front End'!$F$9+'Front End'!$B$10,(((R18-'Front End'!$F$9)/($AA$4-'Front End'!$F$9))*$AA$5)-((('Front End'!$F$9+'Front End'!$B$10-'Front End'!$F$9)/($AA$4-'Front End'!$F$9))*$AA$5),0)</f>
        <v>0</v>
      </c>
      <c r="V18" s="8">
        <f>(U18^0.5)/('Front End'!$B$4*24*60*60)</f>
        <v>0</v>
      </c>
      <c r="W18" s="8">
        <f>(AVERAGE(T17:T18)*('Front End'!$F$5*60))+(AVERAGE(V17:V18)*('Front End'!$F$5*60))</f>
        <v>0</v>
      </c>
      <c r="X18" s="8">
        <f t="shared" si="3"/>
        <v>0</v>
      </c>
      <c r="Z18" t="s">
        <v>63</v>
      </c>
      <c r="AA18">
        <f ca="1">ROUNDUP((INDIRECT("B"&amp;((MATCH(0,INDIRECT(("K"&amp;(MATCH(AA17,K:K,0))&amp;":K2001")),0))+(MATCH(AA17,K:K,0)))))/(60*24),0)</f>
        <v>1</v>
      </c>
    </row>
    <row r="19" spans="1:28" x14ac:dyDescent="0.2">
      <c r="A19" s="1">
        <v>18</v>
      </c>
      <c r="B19" s="1">
        <f>B18+'Front End'!$F$5</f>
        <v>34</v>
      </c>
      <c r="C19" s="10">
        <f t="shared" si="0"/>
        <v>2.361111111111111E-2</v>
      </c>
      <c r="D19" s="10">
        <f>ROUND(IF(B19&lt;=$AA$2*1.25,('Front End'!$F$4/2)*(1-COS((PI()*B19)/$AA$2)),(4.34*'Front End'!$F$4*EXP(-1.3*B19/$AA$2))),6)</f>
        <v>7.9100000000000004E-4</v>
      </c>
      <c r="E19" s="10">
        <f>D19*('Front End'!$F$3/100)</f>
        <v>0</v>
      </c>
      <c r="F19" s="10">
        <f t="shared" si="1"/>
        <v>7.9100000000000004E-4</v>
      </c>
      <c r="G19" s="10">
        <f>IF((G18+(AVERAGE(F18:F19)*('Front End'!$F$5*60))-(N18))&gt;$AA$3,$AA$3,IF(G18+(AVERAGE(F18:F19)*('Front End'!$F$5*60))-(N18)&lt;0,0,G18+(AVERAGE(F18:F19)*('Front End'!$F$5*60))-(N18)))</f>
        <v>100.35374727509898</v>
      </c>
      <c r="H19" s="10">
        <f>(G19/$AA$3)*'Front End'!$B$1</f>
        <v>1.0035374727509897E-3</v>
      </c>
      <c r="I19" s="10">
        <f>('Front End'!$F$10-'Front End'!$B$1)+Calcs!H19</f>
        <v>46.731003537472752</v>
      </c>
      <c r="J19" s="10">
        <f>IF(H19&gt;'Front End'!$B$1*('Front End'!$B$5/100),G19-((('Front End'!$B$1*('Front End'!$B$5/100))/'Front End'!$B$1)*$AA$3),0)</f>
        <v>0.35374727509898207</v>
      </c>
      <c r="K19" s="10">
        <f>(J19*('Front End'!$B$6/100))/('Front End'!$B$2*24*60*60)</f>
        <v>0</v>
      </c>
      <c r="L19" s="10">
        <f>(J19*((100-'Front End'!$B$6)/100))/('Front End'!$B$2*24*60*60)</f>
        <v>4.0942971654974781E-4</v>
      </c>
      <c r="M19" s="10">
        <f t="shared" si="2"/>
        <v>4.0942971654974781E-4</v>
      </c>
      <c r="N19" s="10">
        <f>AVERAGE(M18:M19)*('Front End'!$F$5*60)</f>
        <v>4.5614932444254644E-2</v>
      </c>
      <c r="O19" s="10">
        <f>IF(O18+AVERAGE(K18:K19)*('Front End'!$F$5*60)&gt;J19,J19,O18+AVERAGE(K18:K19)*('Front End'!$F$5*60))</f>
        <v>0</v>
      </c>
      <c r="P19" s="10">
        <f>P18+(AVERAGE(L18:L19)*('Front End'!$F$5*60))-W18</f>
        <v>0.23156765734530577</v>
      </c>
      <c r="Q19" s="10">
        <f>(P19/$AA$5)*($AA$4-'Front End'!$F$9)</f>
        <v>2.3156765734530578E-6</v>
      </c>
      <c r="R19" s="10">
        <f>'Front End'!$F$9+Q19</f>
        <v>45.000002315676575</v>
      </c>
      <c r="S19" s="8">
        <f>IF(R19&gt;'Front End'!$F$9+'Front End'!$B$9,(((R19-'Front End'!$F$9)/($AA$4-'Front End'!$F$9))*$AA$5)-((('Front End'!$F$9+'Front End'!$B$9-'Front End'!$F$9)/($AA$4-'Front End'!$F$9))*$AA$5),0)</f>
        <v>0.23156765749376976</v>
      </c>
      <c r="T19" s="8">
        <f>ROUND(S19/('Front End'!$B$3*24*60*60),6)</f>
        <v>0</v>
      </c>
      <c r="U19" s="8">
        <f>IF(R19&gt;'Front End'!$F$9+'Front End'!$B$10,(((R19-'Front End'!$F$9)/($AA$4-'Front End'!$F$9))*$AA$5)-((('Front End'!$F$9+'Front End'!$B$10-'Front End'!$F$9)/($AA$4-'Front End'!$F$9))*$AA$5),0)</f>
        <v>0</v>
      </c>
      <c r="V19" s="8">
        <f>(U19^0.5)/('Front End'!$B$4*24*60*60)</f>
        <v>0</v>
      </c>
      <c r="W19" s="8">
        <f>(AVERAGE(T18:T19)*('Front End'!$F$5*60))+(AVERAGE(V18:V19)*('Front End'!$F$5*60))</f>
        <v>0</v>
      </c>
      <c r="X19" s="8">
        <f t="shared" si="3"/>
        <v>0</v>
      </c>
      <c r="Z19" t="s">
        <v>64</v>
      </c>
      <c r="AA19" s="12">
        <f>MAX(T:T)</f>
        <v>4.7959999999999999E-3</v>
      </c>
      <c r="AB19" t="s">
        <v>7</v>
      </c>
    </row>
    <row r="20" spans="1:28" x14ac:dyDescent="0.2">
      <c r="A20" s="1">
        <v>19</v>
      </c>
      <c r="B20" s="1">
        <f>B19+'Front End'!$F$5</f>
        <v>36</v>
      </c>
      <c r="C20" s="10">
        <f t="shared" si="0"/>
        <v>2.5000000000000001E-2</v>
      </c>
      <c r="D20" s="10">
        <f>ROUND(IF(B20&lt;=$AA$2*1.25,('Front End'!$F$4/2)*(1-COS((PI()*B20)/$AA$2)),(4.34*'Front End'!$F$4*EXP(-1.3*B20/$AA$2))),6)</f>
        <v>8.8699999999999998E-4</v>
      </c>
      <c r="E20" s="10">
        <f>D20*('Front End'!$F$3/100)</f>
        <v>0</v>
      </c>
      <c r="F20" s="10">
        <f t="shared" si="1"/>
        <v>8.8699999999999998E-4</v>
      </c>
      <c r="G20" s="10">
        <f>IF((G19+(AVERAGE(F19:F20)*('Front End'!$F$5*60))-(N19))&gt;$AA$3,$AA$3,IF(G19+(AVERAGE(F19:F20)*('Front End'!$F$5*60))-(N19)&lt;0,0,G19+(AVERAGE(F19:F20)*('Front End'!$F$5*60))-(N19)))</f>
        <v>100.40881234265473</v>
      </c>
      <c r="H20" s="10">
        <f>(G20/$AA$3)*'Front End'!$B$1</f>
        <v>1.0040881234265472E-3</v>
      </c>
      <c r="I20" s="10">
        <f>('Front End'!$F$10-'Front End'!$B$1)+Calcs!H20</f>
        <v>46.731004088123427</v>
      </c>
      <c r="J20" s="10">
        <f>IF(H20&gt;'Front End'!$B$1*('Front End'!$B$5/100),G20-((('Front End'!$B$1*('Front End'!$B$5/100))/'Front End'!$B$1)*$AA$3),0)</f>
        <v>0.40881234265472699</v>
      </c>
      <c r="K20" s="10">
        <f>(J20*('Front End'!$B$6/100))/('Front End'!$B$2*24*60*60)</f>
        <v>0</v>
      </c>
      <c r="L20" s="10">
        <f>(J20*((100-'Front End'!$B$6)/100))/('Front End'!$B$2*24*60*60)</f>
        <v>4.7316243362815628E-4</v>
      </c>
      <c r="M20" s="10">
        <f t="shared" si="2"/>
        <v>4.7316243362815628E-4</v>
      </c>
      <c r="N20" s="10">
        <f>AVERAGE(M19:M20)*('Front End'!$F$5*60)</f>
        <v>5.2955529010674247E-2</v>
      </c>
      <c r="O20" s="10">
        <f>IF(O19+AVERAGE(K19:K20)*('Front End'!$F$5*60)&gt;J20,J20,O19+AVERAGE(K19:K20)*('Front End'!$F$5*60))</f>
        <v>0</v>
      </c>
      <c r="P20" s="10">
        <f>P19+(AVERAGE(L19:L20)*('Front End'!$F$5*60))-W19</f>
        <v>0.28452318635598001</v>
      </c>
      <c r="Q20" s="10">
        <f>(P20/$AA$5)*($AA$4-'Front End'!$F$9)</f>
        <v>2.8452318635597998E-6</v>
      </c>
      <c r="R20" s="10">
        <f>'Front End'!$F$9+Q20</f>
        <v>45.000002845231862</v>
      </c>
      <c r="S20" s="8">
        <f>IF(R20&gt;'Front End'!$F$9+'Front End'!$B$9,(((R20-'Front End'!$F$9)/($AA$4-'Front End'!$F$9))*$AA$5)-((('Front End'!$F$9+'Front End'!$B$9-'Front End'!$F$9)/($AA$4-'Front End'!$F$9))*$AA$5),0)</f>
        <v>0.28452318616700722</v>
      </c>
      <c r="T20" s="8">
        <f>ROUND(S20/('Front End'!$B$3*24*60*60),6)</f>
        <v>0</v>
      </c>
      <c r="U20" s="8">
        <f>IF(R20&gt;'Front End'!$F$9+'Front End'!$B$10,(((R20-'Front End'!$F$9)/($AA$4-'Front End'!$F$9))*$AA$5)-((('Front End'!$F$9+'Front End'!$B$10-'Front End'!$F$9)/($AA$4-'Front End'!$F$9))*$AA$5),0)</f>
        <v>0</v>
      </c>
      <c r="V20" s="8">
        <f>(U20^0.5)/('Front End'!$B$4*24*60*60)</f>
        <v>0</v>
      </c>
      <c r="W20" s="8">
        <f>(AVERAGE(T19:T20)*('Front End'!$F$5*60))+(AVERAGE(V19:V20)*('Front End'!$F$5*60))</f>
        <v>0</v>
      </c>
      <c r="X20" s="8">
        <f t="shared" si="3"/>
        <v>0</v>
      </c>
      <c r="Z20" t="s">
        <v>65</v>
      </c>
      <c r="AA20">
        <f ca="1">IF(ISERROR(ROUNDUP((INDIRECT("B"&amp;((MATCH(0,INDIRECT(("T"&amp;(MATCH(AA19,T:T,0))&amp;":T2001")),0))+(MATCH(AA19,T:T,0)))))/(60*24),0)),ROUNDUP(MAX(C:C),0),ROUNDUP((INDIRECT("B"&amp;((MATCH(0,INDIRECT(("T"&amp;(MATCH(AA19,T:T,0))&amp;":T2001")),0))+(MATCH(AA19,T:T,0)))))/(60*24),0))</f>
        <v>3</v>
      </c>
    </row>
    <row r="21" spans="1:28" x14ac:dyDescent="0.2">
      <c r="A21" s="1">
        <v>20</v>
      </c>
      <c r="B21" s="1">
        <f>B20+'Front End'!$F$5</f>
        <v>38</v>
      </c>
      <c r="C21" s="10">
        <f t="shared" si="0"/>
        <v>2.6388888888888889E-2</v>
      </c>
      <c r="D21" s="10">
        <f>ROUND(IF(B21&lt;=$AA$2*1.25,('Front End'!$F$4/2)*(1-COS((PI()*B21)/$AA$2)),(4.34*'Front End'!$F$4*EXP(-1.3*B21/$AA$2))),6)</f>
        <v>9.8799999999999995E-4</v>
      </c>
      <c r="E21" s="10">
        <f>D21*('Front End'!$F$3/100)</f>
        <v>0</v>
      </c>
      <c r="F21" s="10">
        <f t="shared" si="1"/>
        <v>9.8799999999999995E-4</v>
      </c>
      <c r="G21" s="10">
        <f>IF((G20+(AVERAGE(F20:F21)*('Front End'!$F$5*60))-(N20))&gt;$AA$3,$AA$3,IF(G20+(AVERAGE(F20:F21)*('Front End'!$F$5*60))-(N20)&lt;0,0,G20+(AVERAGE(F20:F21)*('Front End'!$F$5*60))-(N20)))</f>
        <v>100.46835681364405</v>
      </c>
      <c r="H21" s="10">
        <f>(G21/$AA$3)*'Front End'!$B$1</f>
        <v>1.0046835681364406E-3</v>
      </c>
      <c r="I21" s="10">
        <f>('Front End'!$F$10-'Front End'!$B$1)+Calcs!H21</f>
        <v>46.731004683568138</v>
      </c>
      <c r="J21" s="10">
        <f>IF(H21&gt;'Front End'!$B$1*('Front End'!$B$5/100),G21-((('Front End'!$B$1*('Front End'!$B$5/100))/'Front End'!$B$1)*$AA$3),0)</f>
        <v>0.46835681364404991</v>
      </c>
      <c r="K21" s="10">
        <f>(J21*('Front End'!$B$6/100))/('Front End'!$B$2*24*60*60)</f>
        <v>0</v>
      </c>
      <c r="L21" s="10">
        <f>(J21*((100-'Front End'!$B$6)/100))/('Front End'!$B$2*24*60*60)</f>
        <v>5.4207964542135416E-4</v>
      </c>
      <c r="M21" s="10">
        <f t="shared" si="2"/>
        <v>5.4207964542135416E-4</v>
      </c>
      <c r="N21" s="10">
        <f>AVERAGE(M20:M21)*('Front End'!$F$5*60)</f>
        <v>6.0914524742970627E-2</v>
      </c>
      <c r="O21" s="10">
        <f>IF(O20+AVERAGE(K20:K21)*('Front End'!$F$5*60)&gt;J21,J21,O20+AVERAGE(K20:K21)*('Front End'!$F$5*60))</f>
        <v>0</v>
      </c>
      <c r="P21" s="10">
        <f>P20+(AVERAGE(L20:L21)*('Front End'!$F$5*60))-W20</f>
        <v>0.34543771109895061</v>
      </c>
      <c r="Q21" s="10">
        <f>(P21/$AA$5)*($AA$4-'Front End'!$F$9)</f>
        <v>3.4543771109895057E-6</v>
      </c>
      <c r="R21" s="10">
        <f>'Front End'!$F$9+Q21</f>
        <v>45.000003454377108</v>
      </c>
      <c r="S21" s="8">
        <f>IF(R21&gt;'Front End'!$F$9+'Front End'!$B$9,(((R21-'Front End'!$F$9)/($AA$4-'Front End'!$F$9))*$AA$5)-((('Front End'!$F$9+'Front End'!$B$9-'Front End'!$F$9)/($AA$4-'Front End'!$F$9))*$AA$5),0)</f>
        <v>0.34543771079142976</v>
      </c>
      <c r="T21" s="8">
        <f>ROUND(S21/('Front End'!$B$3*24*60*60),6)</f>
        <v>0</v>
      </c>
      <c r="U21" s="8">
        <f>IF(R21&gt;'Front End'!$F$9+'Front End'!$B$10,(((R21-'Front End'!$F$9)/($AA$4-'Front End'!$F$9))*$AA$5)-((('Front End'!$F$9+'Front End'!$B$10-'Front End'!$F$9)/($AA$4-'Front End'!$F$9))*$AA$5),0)</f>
        <v>0</v>
      </c>
      <c r="V21" s="8">
        <f>(U21^0.5)/('Front End'!$B$4*24*60*60)</f>
        <v>0</v>
      </c>
      <c r="W21" s="8">
        <f>(AVERAGE(T20:T21)*('Front End'!$F$5*60))+(AVERAGE(V20:V21)*('Front End'!$F$5*60))</f>
        <v>0</v>
      </c>
      <c r="X21" s="8">
        <f t="shared" si="3"/>
        <v>0</v>
      </c>
      <c r="AA21" s="12"/>
    </row>
    <row r="22" spans="1:28" x14ac:dyDescent="0.2">
      <c r="A22" s="1">
        <v>21</v>
      </c>
      <c r="B22" s="1">
        <f>B21+'Front End'!$F$5</f>
        <v>40</v>
      </c>
      <c r="C22" s="10">
        <f t="shared" si="0"/>
        <v>2.7777777777777776E-2</v>
      </c>
      <c r="D22" s="10">
        <f>ROUND(IF(B22&lt;=$AA$2*1.25,('Front End'!$F$4/2)*(1-COS((PI()*B22)/$AA$2)),(4.34*'Front End'!$F$4*EXP(-1.3*B22/$AA$2))),6)</f>
        <v>1.0939999999999999E-3</v>
      </c>
      <c r="E22" s="10">
        <f>D22*('Front End'!$F$3/100)</f>
        <v>0</v>
      </c>
      <c r="F22" s="10">
        <f t="shared" si="1"/>
        <v>1.0939999999999999E-3</v>
      </c>
      <c r="G22" s="10">
        <f>IF((G21+(AVERAGE(F21:F22)*('Front End'!$F$5*60))-(N21))&gt;$AA$3,$AA$3,IF(G21+(AVERAGE(F21:F22)*('Front End'!$F$5*60))-(N21)&lt;0,0,G21+(AVERAGE(F21:F22)*('Front End'!$F$5*60))-(N21)))</f>
        <v>100.53236228890108</v>
      </c>
      <c r="H22" s="10">
        <f>(G22/$AA$3)*'Front End'!$B$1</f>
        <v>1.0053236228890108E-3</v>
      </c>
      <c r="I22" s="10">
        <f>('Front End'!$F$10-'Front End'!$B$1)+Calcs!H22</f>
        <v>46.731005323622895</v>
      </c>
      <c r="J22" s="10">
        <f>IF(H22&gt;'Front End'!$B$1*('Front End'!$B$5/100),G22-((('Front End'!$B$1*('Front End'!$B$5/100))/'Front End'!$B$1)*$AA$3),0)</f>
        <v>0.5323622889010835</v>
      </c>
      <c r="K22" s="10">
        <f>(J22*('Front End'!$B$6/100))/('Front End'!$B$2*24*60*60)</f>
        <v>0</v>
      </c>
      <c r="L22" s="10">
        <f>(J22*((100-'Front End'!$B$6)/100))/('Front End'!$B$2*24*60*60)</f>
        <v>6.1616005659847638E-4</v>
      </c>
      <c r="M22" s="10">
        <f t="shared" si="2"/>
        <v>6.1616005659847638E-4</v>
      </c>
      <c r="N22" s="10">
        <f>AVERAGE(M21:M22)*('Front End'!$F$5*60)</f>
        <v>6.9494382121189829E-2</v>
      </c>
      <c r="O22" s="10">
        <f>IF(O21+AVERAGE(K21:K22)*('Front End'!$F$5*60)&gt;J22,J22,O21+AVERAGE(K21:K22)*('Front End'!$F$5*60))</f>
        <v>0</v>
      </c>
      <c r="P22" s="10">
        <f>P21+(AVERAGE(L21:L22)*('Front End'!$F$5*60))-W21</f>
        <v>0.41493209322014046</v>
      </c>
      <c r="Q22" s="10">
        <f>(P22/$AA$5)*($AA$4-'Front End'!$F$9)</f>
        <v>4.1493209322014045E-6</v>
      </c>
      <c r="R22" s="10">
        <f>'Front End'!$F$9+Q22</f>
        <v>45.00000414932093</v>
      </c>
      <c r="S22" s="8">
        <f>IF(R22&gt;'Front End'!$F$9+'Front End'!$B$9,(((R22-'Front End'!$F$9)/($AA$4-'Front End'!$F$9))*$AA$5)-((('Front End'!$F$9+'Front End'!$B$9-'Front End'!$F$9)/($AA$4-'Front End'!$F$9))*$AA$5),0)</f>
        <v>0.41493209295140332</v>
      </c>
      <c r="T22" s="8">
        <f>ROUND(S22/('Front End'!$B$3*24*60*60),6)</f>
        <v>0</v>
      </c>
      <c r="U22" s="8">
        <f>IF(R22&gt;'Front End'!$F$9+'Front End'!$B$10,(((R22-'Front End'!$F$9)/($AA$4-'Front End'!$F$9))*$AA$5)-((('Front End'!$F$9+'Front End'!$B$10-'Front End'!$F$9)/($AA$4-'Front End'!$F$9))*$AA$5),0)</f>
        <v>0</v>
      </c>
      <c r="V22" s="8">
        <f>(U22^0.5)/('Front End'!$B$4*24*60*60)</f>
        <v>0</v>
      </c>
      <c r="W22" s="8">
        <f>(AVERAGE(T21:T22)*('Front End'!$F$5*60))+(AVERAGE(V21:V22)*('Front End'!$F$5*60))</f>
        <v>0</v>
      </c>
      <c r="X22" s="8">
        <f t="shared" si="3"/>
        <v>0</v>
      </c>
    </row>
    <row r="23" spans="1:28" x14ac:dyDescent="0.2">
      <c r="A23" s="1">
        <v>22</v>
      </c>
      <c r="B23" s="1">
        <f>B22+'Front End'!$F$5</f>
        <v>42</v>
      </c>
      <c r="C23" s="10">
        <f t="shared" si="0"/>
        <v>2.9166666666666667E-2</v>
      </c>
      <c r="D23" s="10">
        <f>ROUND(IF(B23&lt;=$AA$2*1.25,('Front End'!$F$4/2)*(1-COS((PI()*B23)/$AA$2)),(4.34*'Front End'!$F$4*EXP(-1.3*B23/$AA$2))),6)</f>
        <v>1.206E-3</v>
      </c>
      <c r="E23" s="10">
        <f>D23*('Front End'!$F$3/100)</f>
        <v>0</v>
      </c>
      <c r="F23" s="10">
        <f t="shared" si="1"/>
        <v>1.206E-3</v>
      </c>
      <c r="G23" s="10">
        <f>IF((G22+(AVERAGE(F22:F23)*('Front End'!$F$5*60))-(N22))&gt;$AA$3,$AA$3,IF(G22+(AVERAGE(F22:F23)*('Front End'!$F$5*60))-(N22)&lt;0,0,G22+(AVERAGE(F22:F23)*('Front End'!$F$5*60))-(N22)))</f>
        <v>100.6008679067799</v>
      </c>
      <c r="H23" s="10">
        <f>(G23/$AA$3)*'Front End'!$B$1</f>
        <v>1.006008679067799E-3</v>
      </c>
      <c r="I23" s="10">
        <f>('Front End'!$F$10-'Front End'!$B$1)+Calcs!H23</f>
        <v>46.731006008679074</v>
      </c>
      <c r="J23" s="10">
        <f>IF(H23&gt;'Front End'!$B$1*('Front End'!$B$5/100),G23-((('Front End'!$B$1*('Front End'!$B$5/100))/'Front End'!$B$1)*$AA$3),0)</f>
        <v>0.60086790677989654</v>
      </c>
      <c r="K23" s="10">
        <f>(J23*('Front End'!$B$6/100))/('Front End'!$B$2*24*60*60)</f>
        <v>0</v>
      </c>
      <c r="L23" s="10">
        <f>(J23*((100-'Front End'!$B$6)/100))/('Front End'!$B$2*24*60*60)</f>
        <v>6.9544896618043588E-4</v>
      </c>
      <c r="M23" s="10">
        <f t="shared" si="2"/>
        <v>6.9544896618043588E-4</v>
      </c>
      <c r="N23" s="10">
        <f>AVERAGE(M22:M23)*('Front End'!$F$5*60)</f>
        <v>7.8696541366734735E-2</v>
      </c>
      <c r="O23" s="10">
        <f>IF(O22+AVERAGE(K22:K23)*('Front End'!$F$5*60)&gt;J23,J23,O22+AVERAGE(K22:K23)*('Front End'!$F$5*60))</f>
        <v>0</v>
      </c>
      <c r="P23" s="10">
        <f>P22+(AVERAGE(L22:L23)*('Front End'!$F$5*60))-W22</f>
        <v>0.49362863458687523</v>
      </c>
      <c r="Q23" s="10">
        <f>(P23/$AA$5)*($AA$4-'Front End'!$F$9)</f>
        <v>4.9362863458687521E-6</v>
      </c>
      <c r="R23" s="10">
        <f>'Front End'!$F$9+Q23</f>
        <v>45.000004936286345</v>
      </c>
      <c r="S23" s="8">
        <f>IF(R23&gt;'Front End'!$F$9+'Front End'!$B$9,(((R23-'Front End'!$F$9)/($AA$4-'Front End'!$F$9))*$AA$5)-((('Front End'!$F$9+'Front End'!$B$9-'Front End'!$F$9)/($AA$4-'Front End'!$F$9))*$AA$5),0)</f>
        <v>0.49362863450141958</v>
      </c>
      <c r="T23" s="8">
        <f>ROUND(S23/('Front End'!$B$3*24*60*60),6)</f>
        <v>9.9999999999999995E-7</v>
      </c>
      <c r="U23" s="8">
        <f>IF(R23&gt;'Front End'!$F$9+'Front End'!$B$10,(((R23-'Front End'!$F$9)/($AA$4-'Front End'!$F$9))*$AA$5)-((('Front End'!$F$9+'Front End'!$B$10-'Front End'!$F$9)/($AA$4-'Front End'!$F$9))*$AA$5),0)</f>
        <v>0</v>
      </c>
      <c r="V23" s="8">
        <f>(U23^0.5)/('Front End'!$B$4*24*60*60)</f>
        <v>0</v>
      </c>
      <c r="W23" s="8">
        <f>(AVERAGE(T22:T23)*('Front End'!$F$5*60))+(AVERAGE(V22:V23)*('Front End'!$F$5*60))</f>
        <v>5.9999999999999995E-5</v>
      </c>
      <c r="X23" s="8">
        <f t="shared" si="3"/>
        <v>0</v>
      </c>
    </row>
    <row r="24" spans="1:28" x14ac:dyDescent="0.2">
      <c r="A24" s="1">
        <v>23</v>
      </c>
      <c r="B24" s="1">
        <f>B23+'Front End'!$F$5</f>
        <v>44</v>
      </c>
      <c r="C24" s="10">
        <f t="shared" si="0"/>
        <v>3.0555555555555555E-2</v>
      </c>
      <c r="D24" s="10">
        <f>ROUND(IF(B24&lt;=$AA$2*1.25,('Front End'!$F$4/2)*(1-COS((PI()*B24)/$AA$2)),(4.34*'Front End'!$F$4*EXP(-1.3*B24/$AA$2))),6)</f>
        <v>1.323E-3</v>
      </c>
      <c r="E24" s="10">
        <f>D24*('Front End'!$F$3/100)</f>
        <v>0</v>
      </c>
      <c r="F24" s="10">
        <f t="shared" si="1"/>
        <v>1.323E-3</v>
      </c>
      <c r="G24" s="10">
        <f>IF((G23+(AVERAGE(F23:F24)*('Front End'!$F$5*60))-(N23))&gt;$AA$3,$AA$3,IF(G23+(AVERAGE(F23:F24)*('Front End'!$F$5*60))-(N23)&lt;0,0,G23+(AVERAGE(F23:F24)*('Front End'!$F$5*60))-(N23)))</f>
        <v>100.67391136541316</v>
      </c>
      <c r="H24" s="10">
        <f>(G24/$AA$3)*'Front End'!$B$1</f>
        <v>1.0067391136541317E-3</v>
      </c>
      <c r="I24" s="10">
        <f>('Front End'!$F$10-'Front End'!$B$1)+Calcs!H24</f>
        <v>46.73100673911366</v>
      </c>
      <c r="J24" s="10">
        <f>IF(H24&gt;'Front End'!$B$1*('Front End'!$B$5/100),G24-((('Front End'!$B$1*('Front End'!$B$5/100))/'Front End'!$B$1)*$AA$3),0)</f>
        <v>0.67391136541316143</v>
      </c>
      <c r="K24" s="10">
        <f>(J24*('Front End'!$B$6/100))/('Front End'!$B$2*24*60*60)</f>
        <v>0</v>
      </c>
      <c r="L24" s="10">
        <f>(J24*((100-'Front End'!$B$6)/100))/('Front End'!$B$2*24*60*60)</f>
        <v>7.7999000626523328E-4</v>
      </c>
      <c r="M24" s="10">
        <f t="shared" si="2"/>
        <v>7.7999000626523328E-4</v>
      </c>
      <c r="N24" s="10">
        <f>AVERAGE(M23:M24)*('Front End'!$F$5*60)</f>
        <v>8.8526338346740147E-2</v>
      </c>
      <c r="O24" s="10">
        <f>IF(O23+AVERAGE(K23:K24)*('Front End'!$F$5*60)&gt;J24,J24,O23+AVERAGE(K23:K24)*('Front End'!$F$5*60))</f>
        <v>0</v>
      </c>
      <c r="P24" s="10">
        <f>P23+(AVERAGE(L23:L24)*('Front End'!$F$5*60))-W23</f>
        <v>0.58209497293361545</v>
      </c>
      <c r="Q24" s="10">
        <f>(P24/$AA$5)*($AA$4-'Front End'!$F$9)</f>
        <v>5.8209497293361542E-6</v>
      </c>
      <c r="R24" s="10">
        <f>'Front End'!$F$9+Q24</f>
        <v>45.000005820949731</v>
      </c>
      <c r="S24" s="8">
        <f>IF(R24&gt;'Front End'!$F$9+'Front End'!$B$9,(((R24-'Front End'!$F$9)/($AA$4-'Front End'!$F$9))*$AA$5)-((('Front End'!$F$9+'Front End'!$B$9-'Front End'!$F$9)/($AA$4-'Front End'!$F$9))*$AA$5),0)</f>
        <v>0.58209497311167979</v>
      </c>
      <c r="T24" s="8">
        <f>ROUND(S24/('Front End'!$B$3*24*60*60),6)</f>
        <v>9.9999999999999995E-7</v>
      </c>
      <c r="U24" s="8">
        <f>IF(R24&gt;'Front End'!$F$9+'Front End'!$B$10,(((R24-'Front End'!$F$9)/($AA$4-'Front End'!$F$9))*$AA$5)-((('Front End'!$F$9+'Front End'!$B$10-'Front End'!$F$9)/($AA$4-'Front End'!$F$9))*$AA$5),0)</f>
        <v>0</v>
      </c>
      <c r="V24" s="8">
        <f>(U24^0.5)/('Front End'!$B$4*24*60*60)</f>
        <v>0</v>
      </c>
      <c r="W24" s="8">
        <f>(AVERAGE(T23:T24)*('Front End'!$F$5*60))+(AVERAGE(V23:V24)*('Front End'!$F$5*60))</f>
        <v>1.1999999999999999E-4</v>
      </c>
      <c r="X24" s="8">
        <f t="shared" si="3"/>
        <v>0</v>
      </c>
    </row>
    <row r="25" spans="1:28" x14ac:dyDescent="0.2">
      <c r="A25" s="1">
        <v>24</v>
      </c>
      <c r="B25" s="1">
        <f>B24+'Front End'!$F$5</f>
        <v>46</v>
      </c>
      <c r="C25" s="10">
        <f t="shared" si="0"/>
        <v>3.1944444444444442E-2</v>
      </c>
      <c r="D25" s="10">
        <f>ROUND(IF(B25&lt;=$AA$2*1.25,('Front End'!$F$4/2)*(1-COS((PI()*B25)/$AA$2)),(4.34*'Front End'!$F$4*EXP(-1.3*B25/$AA$2))),6)</f>
        <v>1.446E-3</v>
      </c>
      <c r="E25" s="10">
        <f>D25*('Front End'!$F$3/100)</f>
        <v>0</v>
      </c>
      <c r="F25" s="10">
        <f t="shared" si="1"/>
        <v>1.446E-3</v>
      </c>
      <c r="G25" s="10">
        <f>IF((G24+(AVERAGE(F24:F25)*('Front End'!$F$5*60))-(N24))&gt;$AA$3,$AA$3,IF(G24+(AVERAGE(F24:F25)*('Front End'!$F$5*60))-(N24)&lt;0,0,G24+(AVERAGE(F24:F25)*('Front End'!$F$5*60))-(N24)))</f>
        <v>100.75152502706642</v>
      </c>
      <c r="H25" s="10">
        <f>(G25/$AA$3)*'Front End'!$B$1</f>
        <v>1.0075152502706643E-3</v>
      </c>
      <c r="I25" s="10">
        <f>('Front End'!$F$10-'Front End'!$B$1)+Calcs!H25</f>
        <v>46.731007515250276</v>
      </c>
      <c r="J25" s="10">
        <f>IF(H25&gt;'Front End'!$B$1*('Front End'!$B$5/100),G25-((('Front End'!$B$1*('Front End'!$B$5/100))/'Front End'!$B$1)*$AA$3),0)</f>
        <v>0.7515250270664211</v>
      </c>
      <c r="K25" s="10">
        <f>(J25*('Front End'!$B$6/100))/('Front End'!$B$2*24*60*60)</f>
        <v>0</v>
      </c>
      <c r="L25" s="10">
        <f>(J25*((100-'Front End'!$B$6)/100))/('Front End'!$B$2*24*60*60)</f>
        <v>8.698206331787283E-4</v>
      </c>
      <c r="M25" s="10">
        <f t="shared" si="2"/>
        <v>8.698206331787283E-4</v>
      </c>
      <c r="N25" s="10">
        <f>AVERAGE(M24:M25)*('Front End'!$F$5*60)</f>
        <v>9.8988638366637696E-2</v>
      </c>
      <c r="O25" s="10">
        <f>IF(O24+AVERAGE(K24:K25)*('Front End'!$F$5*60)&gt;J25,J25,O24+AVERAGE(K24:K25)*('Front End'!$F$5*60))</f>
        <v>0</v>
      </c>
      <c r="P25" s="10">
        <f>P24+(AVERAGE(L24:L25)*('Front End'!$F$5*60))-W24</f>
        <v>0.68096361130025318</v>
      </c>
      <c r="Q25" s="10">
        <f>(P25/$AA$5)*($AA$4-'Front End'!$F$9)</f>
        <v>6.8096361130025318E-6</v>
      </c>
      <c r="R25" s="10">
        <f>'Front End'!$F$9+Q25</f>
        <v>45.000006809636112</v>
      </c>
      <c r="S25" s="8">
        <f>IF(R25&gt;'Front End'!$F$9+'Front End'!$B$9,(((R25-'Front End'!$F$9)/($AA$4-'Front End'!$F$9))*$AA$5)-((('Front End'!$F$9+'Front End'!$B$9-'Front End'!$F$9)/($AA$4-'Front End'!$F$9))*$AA$5),0)</f>
        <v>0.68096361118819004</v>
      </c>
      <c r="T25" s="8">
        <f>ROUND(S25/('Front End'!$B$3*24*60*60),6)</f>
        <v>9.9999999999999995E-7</v>
      </c>
      <c r="U25" s="8">
        <f>IF(R25&gt;'Front End'!$F$9+'Front End'!$B$10,(((R25-'Front End'!$F$9)/($AA$4-'Front End'!$F$9))*$AA$5)-((('Front End'!$F$9+'Front End'!$B$10-'Front End'!$F$9)/($AA$4-'Front End'!$F$9))*$AA$5),0)</f>
        <v>0</v>
      </c>
      <c r="V25" s="8">
        <f>(U25^0.5)/('Front End'!$B$4*24*60*60)</f>
        <v>0</v>
      </c>
      <c r="W25" s="8">
        <f>(AVERAGE(T24:T25)*('Front End'!$F$5*60))+(AVERAGE(V24:V25)*('Front End'!$F$5*60))</f>
        <v>1.1999999999999999E-4</v>
      </c>
      <c r="X25" s="8">
        <f t="shared" si="3"/>
        <v>0</v>
      </c>
    </row>
    <row r="26" spans="1:28" x14ac:dyDescent="0.2">
      <c r="A26" s="1">
        <v>25</v>
      </c>
      <c r="B26" s="1">
        <f>B25+'Front End'!$F$5</f>
        <v>48</v>
      </c>
      <c r="C26" s="10">
        <f t="shared" si="0"/>
        <v>3.3333333333333333E-2</v>
      </c>
      <c r="D26" s="10">
        <f>ROUND(IF(B26&lt;=$AA$2*1.25,('Front End'!$F$4/2)*(1-COS((PI()*B26)/$AA$2)),(4.34*'Front End'!$F$4*EXP(-1.3*B26/$AA$2))),6)</f>
        <v>1.573E-3</v>
      </c>
      <c r="E26" s="10">
        <f>D26*('Front End'!$F$3/100)</f>
        <v>0</v>
      </c>
      <c r="F26" s="10">
        <f t="shared" si="1"/>
        <v>1.573E-3</v>
      </c>
      <c r="G26" s="10">
        <f>IF((G25+(AVERAGE(F25:F26)*('Front End'!$F$5*60))-(N25))&gt;$AA$3,$AA$3,IF(G25+(AVERAGE(F25:F26)*('Front End'!$F$5*60))-(N25)&lt;0,0,G25+(AVERAGE(F25:F26)*('Front End'!$F$5*60))-(N25)))</f>
        <v>100.83367638869979</v>
      </c>
      <c r="H26" s="10">
        <f>(G26/$AA$3)*'Front End'!$B$1</f>
        <v>1.008336763886998E-3</v>
      </c>
      <c r="I26" s="10">
        <f>('Front End'!$F$10-'Front End'!$B$1)+Calcs!H26</f>
        <v>46.731008336763892</v>
      </c>
      <c r="J26" s="10">
        <f>IF(H26&gt;'Front End'!$B$1*('Front End'!$B$5/100),G26-((('Front End'!$B$1*('Front End'!$B$5/100))/'Front End'!$B$1)*$AA$3),0)</f>
        <v>0.83367638869978578</v>
      </c>
      <c r="K26" s="10">
        <f>(J26*('Front End'!$B$6/100))/('Front End'!$B$2*24*60*60)</f>
        <v>0</v>
      </c>
      <c r="L26" s="10">
        <f>(J26*((100-'Front End'!$B$6)/100))/('Front End'!$B$2*24*60*60)</f>
        <v>9.6490322766178919E-4</v>
      </c>
      <c r="M26" s="10">
        <f t="shared" si="2"/>
        <v>9.6490322766178919E-4</v>
      </c>
      <c r="N26" s="10">
        <f>AVERAGE(M25:M26)*('Front End'!$F$5*60)</f>
        <v>0.11008343165043105</v>
      </c>
      <c r="O26" s="10">
        <f>IF(O25+AVERAGE(K25:K26)*('Front End'!$F$5*60)&gt;J26,J26,O25+AVERAGE(K25:K26)*('Front End'!$F$5*60))</f>
        <v>0</v>
      </c>
      <c r="P26" s="10">
        <f>P25+(AVERAGE(L25:L26)*('Front End'!$F$5*60))-W25</f>
        <v>0.79092704295068417</v>
      </c>
      <c r="Q26" s="10">
        <f>(P26/$AA$5)*($AA$4-'Front End'!$F$9)</f>
        <v>7.9092704295068417E-6</v>
      </c>
      <c r="R26" s="10">
        <f>'Front End'!$F$9+Q26</f>
        <v>45.00000790927043</v>
      </c>
      <c r="S26" s="8">
        <f>IF(R26&gt;'Front End'!$F$9+'Front End'!$B$9,(((R26-'Front End'!$F$9)/($AA$4-'Front End'!$F$9))*$AA$5)-((('Front End'!$F$9+'Front End'!$B$9-'Front End'!$F$9)/($AA$4-'Front End'!$F$9))*$AA$5),0)</f>
        <v>0.79092704297067939</v>
      </c>
      <c r="T26" s="8">
        <f>ROUND(S26/('Front End'!$B$3*24*60*60),6)</f>
        <v>9.9999999999999995E-7</v>
      </c>
      <c r="U26" s="8">
        <f>IF(R26&gt;'Front End'!$F$9+'Front End'!$B$10,(((R26-'Front End'!$F$9)/($AA$4-'Front End'!$F$9))*$AA$5)-((('Front End'!$F$9+'Front End'!$B$10-'Front End'!$F$9)/($AA$4-'Front End'!$F$9))*$AA$5),0)</f>
        <v>0</v>
      </c>
      <c r="V26" s="8">
        <f>(U26^0.5)/('Front End'!$B$4*24*60*60)</f>
        <v>0</v>
      </c>
      <c r="W26" s="8">
        <f>(AVERAGE(T25:T26)*('Front End'!$F$5*60))+(AVERAGE(V25:V26)*('Front End'!$F$5*60))</f>
        <v>1.1999999999999999E-4</v>
      </c>
      <c r="X26" s="8">
        <f t="shared" si="3"/>
        <v>0</v>
      </c>
    </row>
    <row r="27" spans="1:28" x14ac:dyDescent="0.2">
      <c r="A27" s="1">
        <v>26</v>
      </c>
      <c r="B27" s="1">
        <f>B26+'Front End'!$F$5</f>
        <v>50</v>
      </c>
      <c r="C27" s="10">
        <f t="shared" si="0"/>
        <v>3.4722222222222224E-2</v>
      </c>
      <c r="D27" s="10">
        <f>ROUND(IF(B27&lt;=$AA$2*1.25,('Front End'!$F$4/2)*(1-COS((PI()*B27)/$AA$2)),(4.34*'Front End'!$F$4*EXP(-1.3*B27/$AA$2))),6)</f>
        <v>1.7060000000000001E-3</v>
      </c>
      <c r="E27" s="10">
        <f>D27*('Front End'!$F$3/100)</f>
        <v>0</v>
      </c>
      <c r="F27" s="10">
        <f t="shared" si="1"/>
        <v>1.7060000000000001E-3</v>
      </c>
      <c r="G27" s="10">
        <f>IF((G26+(AVERAGE(F26:F27)*('Front End'!$F$5*60))-(N26))&gt;$AA$3,$AA$3,IF(G26+(AVERAGE(F26:F27)*('Front End'!$F$5*60))-(N26)&lt;0,0,G26+(AVERAGE(F26:F27)*('Front End'!$F$5*60))-(N26)))</f>
        <v>100.92033295704935</v>
      </c>
      <c r="H27" s="10">
        <f>(G27/$AA$3)*'Front End'!$B$1</f>
        <v>1.0092033295704937E-3</v>
      </c>
      <c r="I27" s="10">
        <f>('Front End'!$F$10-'Front End'!$B$1)+Calcs!H27</f>
        <v>46.731009203329577</v>
      </c>
      <c r="J27" s="10">
        <f>IF(H27&gt;'Front End'!$B$1*('Front End'!$B$5/100),G27-((('Front End'!$B$1*('Front End'!$B$5/100))/'Front End'!$B$1)*$AA$3),0)</f>
        <v>0.92033295704935369</v>
      </c>
      <c r="K27" s="10">
        <f>(J27*('Front End'!$B$6/100))/('Front End'!$B$2*24*60*60)</f>
        <v>0</v>
      </c>
      <c r="L27" s="10">
        <f>(J27*((100-'Front End'!$B$6)/100))/('Front End'!$B$2*24*60*60)</f>
        <v>1.0652001817700854E-3</v>
      </c>
      <c r="M27" s="10">
        <f t="shared" si="2"/>
        <v>1.0652001817700854E-3</v>
      </c>
      <c r="N27" s="10">
        <f>AVERAGE(M26:M27)*('Front End'!$F$5*60)</f>
        <v>0.12180620456591248</v>
      </c>
      <c r="O27" s="10">
        <f>IF(O26+AVERAGE(K26:K27)*('Front End'!$F$5*60)&gt;J27,J27,O26+AVERAGE(K26:K27)*('Front End'!$F$5*60))</f>
        <v>0</v>
      </c>
      <c r="P27" s="10">
        <f>P26+(AVERAGE(L26:L27)*('Front End'!$F$5*60))-W26</f>
        <v>0.91261324751659667</v>
      </c>
      <c r="Q27" s="10">
        <f>(P27/$AA$5)*($AA$4-'Front End'!$F$9)</f>
        <v>9.1261324751659659E-6</v>
      </c>
      <c r="R27" s="10">
        <f>'Front End'!$F$9+Q27</f>
        <v>45.000009126132476</v>
      </c>
      <c r="S27" s="8">
        <f>IF(R27&gt;'Front End'!$F$9+'Front End'!$B$9,(((R27-'Front End'!$F$9)/($AA$4-'Front End'!$F$9))*$AA$5)-((('Front End'!$F$9+'Front End'!$B$9-'Front End'!$F$9)/($AA$4-'Front End'!$F$9))*$AA$5),0)</f>
        <v>0.91261324755009821</v>
      </c>
      <c r="T27" s="8">
        <f>ROUND(S27/('Front End'!$B$3*24*60*60),6)</f>
        <v>9.9999999999999995E-7</v>
      </c>
      <c r="U27" s="8">
        <f>IF(R27&gt;'Front End'!$F$9+'Front End'!$B$10,(((R27-'Front End'!$F$9)/($AA$4-'Front End'!$F$9))*$AA$5)-((('Front End'!$F$9+'Front End'!$B$10-'Front End'!$F$9)/($AA$4-'Front End'!$F$9))*$AA$5),0)</f>
        <v>0</v>
      </c>
      <c r="V27" s="8">
        <f>(U27^0.5)/('Front End'!$B$4*24*60*60)</f>
        <v>0</v>
      </c>
      <c r="W27" s="8">
        <f>(AVERAGE(T26:T27)*('Front End'!$F$5*60))+(AVERAGE(V26:V27)*('Front End'!$F$5*60))</f>
        <v>1.1999999999999999E-4</v>
      </c>
      <c r="X27" s="8">
        <f t="shared" si="3"/>
        <v>0</v>
      </c>
    </row>
    <row r="28" spans="1:28" x14ac:dyDescent="0.2">
      <c r="A28" s="1">
        <v>27</v>
      </c>
      <c r="B28" s="1">
        <f>B27+'Front End'!$F$5</f>
        <v>52</v>
      </c>
      <c r="C28" s="10">
        <f t="shared" si="0"/>
        <v>3.6111111111111108E-2</v>
      </c>
      <c r="D28" s="10">
        <f>ROUND(IF(B28&lt;=$AA$2*1.25,('Front End'!$F$4/2)*(1-COS((PI()*B28)/$AA$2)),(4.34*'Front End'!$F$4*EXP(-1.3*B28/$AA$2))),6)</f>
        <v>1.8450000000000001E-3</v>
      </c>
      <c r="E28" s="10">
        <f>D28*('Front End'!$F$3/100)</f>
        <v>0</v>
      </c>
      <c r="F28" s="10">
        <f t="shared" si="1"/>
        <v>1.8450000000000001E-3</v>
      </c>
      <c r="G28" s="10">
        <f>IF((G27+(AVERAGE(F27:F28)*('Front End'!$F$5*60))-(N27))&gt;$AA$3,$AA$3,IF(G27+(AVERAGE(F27:F28)*('Front End'!$F$5*60))-(N27)&lt;0,0,G27+(AVERAGE(F27:F28)*('Front End'!$F$5*60))-(N27)))</f>
        <v>101.01158675248344</v>
      </c>
      <c r="H28" s="10">
        <f>(G28/$AA$3)*'Front End'!$B$1</f>
        <v>1.0101158675248343E-3</v>
      </c>
      <c r="I28" s="10">
        <f>('Front End'!$F$10-'Front End'!$B$1)+Calcs!H28</f>
        <v>46.731010115867527</v>
      </c>
      <c r="J28" s="10">
        <f>IF(H28&gt;'Front End'!$B$1*('Front End'!$B$5/100),G28-((('Front End'!$B$1*('Front End'!$B$5/100))/'Front End'!$B$1)*$AA$3),0)</f>
        <v>1.0115867524834385</v>
      </c>
      <c r="K28" s="10">
        <f>(J28*('Front End'!$B$6/100))/('Front End'!$B$2*24*60*60)</f>
        <v>0</v>
      </c>
      <c r="L28" s="10">
        <f>(J28*((100-'Front End'!$B$6)/100))/('Front End'!$B$2*24*60*60)</f>
        <v>1.1708180005595356E-3</v>
      </c>
      <c r="M28" s="10">
        <f t="shared" si="2"/>
        <v>1.1708180005595356E-3</v>
      </c>
      <c r="N28" s="10">
        <f>AVERAGE(M27:M28)*('Front End'!$F$5*60)</f>
        <v>0.13416109093977727</v>
      </c>
      <c r="O28" s="10">
        <f>IF(O27+AVERAGE(K27:K28)*('Front End'!$F$5*60)&gt;J28,J28,O27+AVERAGE(K27:K28)*('Front End'!$F$5*60))</f>
        <v>0</v>
      </c>
      <c r="P28" s="10">
        <f>P27+(AVERAGE(L27:L28)*('Front End'!$F$5*60))-W27</f>
        <v>1.046654338456374</v>
      </c>
      <c r="Q28" s="10">
        <f>(P28/$AA$5)*($AA$4-'Front End'!$F$9)</f>
        <v>1.0466543384563741E-5</v>
      </c>
      <c r="R28" s="10">
        <f>'Front End'!$F$9+Q28</f>
        <v>45.000010466543387</v>
      </c>
      <c r="S28" s="8">
        <f>IF(R28&gt;'Front End'!$F$9+'Front End'!$B$9,(((R28-'Front End'!$F$9)/($AA$4-'Front End'!$F$9))*$AA$5)-((('Front End'!$F$9+'Front End'!$B$9-'Front End'!$F$9)/($AA$4-'Front End'!$F$9))*$AA$5),0)</f>
        <v>1.0466543386655758</v>
      </c>
      <c r="T28" s="8">
        <f>ROUND(S28/('Front End'!$B$3*24*60*60),6)</f>
        <v>9.9999999999999995E-7</v>
      </c>
      <c r="U28" s="8">
        <f>IF(R28&gt;'Front End'!$F$9+'Front End'!$B$10,(((R28-'Front End'!$F$9)/($AA$4-'Front End'!$F$9))*$AA$5)-((('Front End'!$F$9+'Front End'!$B$10-'Front End'!$F$9)/($AA$4-'Front End'!$F$9))*$AA$5),0)</f>
        <v>0</v>
      </c>
      <c r="V28" s="8">
        <f>(U28^0.5)/('Front End'!$B$4*24*60*60)</f>
        <v>0</v>
      </c>
      <c r="W28" s="8">
        <f>(AVERAGE(T27:T28)*('Front End'!$F$5*60))+(AVERAGE(V27:V28)*('Front End'!$F$5*60))</f>
        <v>1.1999999999999999E-4</v>
      </c>
      <c r="X28" s="8">
        <f t="shared" si="3"/>
        <v>0</v>
      </c>
    </row>
    <row r="29" spans="1:28" x14ac:dyDescent="0.2">
      <c r="A29" s="1">
        <v>28</v>
      </c>
      <c r="B29" s="1">
        <f>B28+'Front End'!$F$5</f>
        <v>54</v>
      </c>
      <c r="C29" s="10">
        <f t="shared" si="0"/>
        <v>3.7499999999999999E-2</v>
      </c>
      <c r="D29" s="10">
        <f>ROUND(IF(B29&lt;=$AA$2*1.25,('Front End'!$F$4/2)*(1-COS((PI()*B29)/$AA$2)),(4.34*'Front End'!$F$4*EXP(-1.3*B29/$AA$2))),6)</f>
        <v>1.9880000000000002E-3</v>
      </c>
      <c r="E29" s="10">
        <f>D29*('Front End'!$F$3/100)</f>
        <v>0</v>
      </c>
      <c r="F29" s="10">
        <f t="shared" si="1"/>
        <v>1.9880000000000002E-3</v>
      </c>
      <c r="G29" s="10">
        <f>IF((G28+(AVERAGE(F28:F29)*('Front End'!$F$5*60))-(N28))&gt;$AA$3,$AA$3,IF(G28+(AVERAGE(F28:F29)*('Front End'!$F$5*60))-(N28)&lt;0,0,G28+(AVERAGE(F28:F29)*('Front End'!$F$5*60))-(N28)))</f>
        <v>101.10740566154365</v>
      </c>
      <c r="H29" s="10">
        <f>(G29/$AA$3)*'Front End'!$B$1</f>
        <v>1.0110740566154366E-3</v>
      </c>
      <c r="I29" s="10">
        <f>('Front End'!$F$10-'Front End'!$B$1)+Calcs!H29</f>
        <v>46.731011074056617</v>
      </c>
      <c r="J29" s="10">
        <f>IF(H29&gt;'Front End'!$B$1*('Front End'!$B$5/100),G29-((('Front End'!$B$1*('Front End'!$B$5/100))/'Front End'!$B$1)*$AA$3),0)</f>
        <v>1.1074056615436518</v>
      </c>
      <c r="K29" s="10">
        <f>(J29*('Front End'!$B$6/100))/('Front End'!$B$2*24*60*60)</f>
        <v>0</v>
      </c>
      <c r="L29" s="10">
        <f>(J29*((100-'Front End'!$B$6)/100))/('Front End'!$B$2*24*60*60)</f>
        <v>1.2817195156755231E-3</v>
      </c>
      <c r="M29" s="10">
        <f t="shared" si="2"/>
        <v>1.2817195156755231E-3</v>
      </c>
      <c r="N29" s="10">
        <f>AVERAGE(M28:M29)*('Front End'!$F$5*60)</f>
        <v>0.1471522509741035</v>
      </c>
      <c r="O29" s="10">
        <f>IF(O28+AVERAGE(K28:K29)*('Front End'!$F$5*60)&gt;J29,J29,O28+AVERAGE(K28:K29)*('Front End'!$F$5*60))</f>
        <v>0</v>
      </c>
      <c r="P29" s="10">
        <f>P28+(AVERAGE(L28:L29)*('Front End'!$F$5*60))-W28</f>
        <v>1.1936865894304776</v>
      </c>
      <c r="Q29" s="10">
        <f>(P29/$AA$5)*($AA$4-'Front End'!$F$9)</f>
        <v>1.1936865894304775E-5</v>
      </c>
      <c r="R29" s="10">
        <f>'Front End'!$F$9+Q29</f>
        <v>45.000011936865896</v>
      </c>
      <c r="S29" s="8">
        <f>IF(R29&gt;'Front End'!$F$9+'Front End'!$B$9,(((R29-'Front End'!$F$9)/($AA$4-'Front End'!$F$9))*$AA$5)-((('Front End'!$F$9+'Front End'!$B$9-'Front End'!$F$9)/($AA$4-'Front End'!$F$9))*$AA$5),0)</f>
        <v>1.1936865895734174</v>
      </c>
      <c r="T29" s="8">
        <f>ROUND(S29/('Front End'!$B$3*24*60*60),6)</f>
        <v>9.9999999999999995E-7</v>
      </c>
      <c r="U29" s="8">
        <f>IF(R29&gt;'Front End'!$F$9+'Front End'!$B$10,(((R29-'Front End'!$F$9)/($AA$4-'Front End'!$F$9))*$AA$5)-((('Front End'!$F$9+'Front End'!$B$10-'Front End'!$F$9)/($AA$4-'Front End'!$F$9))*$AA$5),0)</f>
        <v>0</v>
      </c>
      <c r="V29" s="8">
        <f>(U29^0.5)/('Front End'!$B$4*24*60*60)</f>
        <v>0</v>
      </c>
      <c r="W29" s="8">
        <f>(AVERAGE(T28:T29)*('Front End'!$F$5*60))+(AVERAGE(V28:V29)*('Front End'!$F$5*60))</f>
        <v>1.1999999999999999E-4</v>
      </c>
      <c r="X29" s="8">
        <f t="shared" si="3"/>
        <v>0</v>
      </c>
    </row>
    <row r="30" spans="1:28" x14ac:dyDescent="0.2">
      <c r="A30" s="1">
        <v>29</v>
      </c>
      <c r="B30" s="1">
        <f>B29+'Front End'!$F$5</f>
        <v>56</v>
      </c>
      <c r="C30" s="10">
        <f t="shared" si="0"/>
        <v>3.888888888888889E-2</v>
      </c>
      <c r="D30" s="10">
        <f>ROUND(IF(B30&lt;=$AA$2*1.25,('Front End'!$F$4/2)*(1-COS((PI()*B30)/$AA$2)),(4.34*'Front End'!$F$4*EXP(-1.3*B30/$AA$2))),6)</f>
        <v>2.137E-3</v>
      </c>
      <c r="E30" s="10">
        <f>D30*('Front End'!$F$3/100)</f>
        <v>0</v>
      </c>
      <c r="F30" s="10">
        <f t="shared" si="1"/>
        <v>2.137E-3</v>
      </c>
      <c r="G30" s="10">
        <f>IF((G29+(AVERAGE(F29:F30)*('Front End'!$F$5*60))-(N29))&gt;$AA$3,$AA$3,IF(G29+(AVERAGE(F29:F30)*('Front End'!$F$5*60))-(N29)&lt;0,0,G29+(AVERAGE(F29:F30)*('Front End'!$F$5*60))-(N29)))</f>
        <v>101.20775341056955</v>
      </c>
      <c r="H30" s="10">
        <f>(G30/$AA$3)*'Front End'!$B$1</f>
        <v>1.0120775341056956E-3</v>
      </c>
      <c r="I30" s="10">
        <f>('Front End'!$F$10-'Front End'!$B$1)+Calcs!H30</f>
        <v>46.73101207753411</v>
      </c>
      <c r="J30" s="10">
        <f>IF(H30&gt;'Front End'!$B$1*('Front End'!$B$5/100),G30-((('Front End'!$B$1*('Front End'!$B$5/100))/'Front End'!$B$1)*$AA$3),0)</f>
        <v>1.207753410569552</v>
      </c>
      <c r="K30" s="10">
        <f>(J30*('Front End'!$B$6/100))/('Front End'!$B$2*24*60*60)</f>
        <v>0</v>
      </c>
      <c r="L30" s="10">
        <f>(J30*((100-'Front End'!$B$6)/100))/('Front End'!$B$2*24*60*60)</f>
        <v>1.3978627437147594E-3</v>
      </c>
      <c r="M30" s="10">
        <f t="shared" si="2"/>
        <v>1.3978627437147594E-3</v>
      </c>
      <c r="N30" s="10">
        <f>AVERAGE(M29:M30)*('Front End'!$F$5*60)</f>
        <v>0.16077493556341696</v>
      </c>
      <c r="O30" s="10">
        <f>IF(O29+AVERAGE(K29:K30)*('Front End'!$F$5*60)&gt;J30,J30,O29+AVERAGE(K29:K30)*('Front End'!$F$5*60))</f>
        <v>0</v>
      </c>
      <c r="P30" s="10">
        <f>P29+(AVERAGE(L29:L30)*('Front End'!$F$5*60))-W29</f>
        <v>1.3543415249938946</v>
      </c>
      <c r="Q30" s="10">
        <f>(P30/$AA$5)*($AA$4-'Front End'!$F$9)</f>
        <v>1.3543415249938946E-5</v>
      </c>
      <c r="R30" s="10">
        <f>'Front End'!$F$9+Q30</f>
        <v>45.00001354341525</v>
      </c>
      <c r="S30" s="8">
        <f>IF(R30&gt;'Front End'!$F$9+'Front End'!$B$9,(((R30-'Front End'!$F$9)/($AA$4-'Front End'!$F$9))*$AA$5)-((('Front End'!$F$9+'Front End'!$B$9-'Front End'!$F$9)/($AA$4-'Front End'!$F$9))*$AA$5),0)</f>
        <v>1.3543415249728241</v>
      </c>
      <c r="T30" s="8">
        <f>ROUND(S30/('Front End'!$B$3*24*60*60),6)</f>
        <v>1.9999999999999999E-6</v>
      </c>
      <c r="U30" s="8">
        <f>IF(R30&gt;'Front End'!$F$9+'Front End'!$B$10,(((R30-'Front End'!$F$9)/($AA$4-'Front End'!$F$9))*$AA$5)-((('Front End'!$F$9+'Front End'!$B$10-'Front End'!$F$9)/($AA$4-'Front End'!$F$9))*$AA$5),0)</f>
        <v>0</v>
      </c>
      <c r="V30" s="8">
        <f>(U30^0.5)/('Front End'!$B$4*24*60*60)</f>
        <v>0</v>
      </c>
      <c r="W30" s="8">
        <f>(AVERAGE(T29:T30)*('Front End'!$F$5*60))+(AVERAGE(V29:V30)*('Front End'!$F$5*60))</f>
        <v>1.8000000000000001E-4</v>
      </c>
      <c r="X30" s="8">
        <f t="shared" si="3"/>
        <v>0</v>
      </c>
    </row>
    <row r="31" spans="1:28" x14ac:dyDescent="0.2">
      <c r="A31" s="1">
        <v>30</v>
      </c>
      <c r="B31" s="1">
        <f>B30+'Front End'!$F$5</f>
        <v>58</v>
      </c>
      <c r="C31" s="10">
        <f t="shared" si="0"/>
        <v>4.027777777777778E-2</v>
      </c>
      <c r="D31" s="10">
        <f>ROUND(IF(B31&lt;=$AA$2*1.25,('Front End'!$F$4/2)*(1-COS((PI()*B31)/$AA$2)),(4.34*'Front End'!$F$4*EXP(-1.3*B31/$AA$2))),6)</f>
        <v>2.2920000000000002E-3</v>
      </c>
      <c r="E31" s="10">
        <f>D31*('Front End'!$F$3/100)</f>
        <v>0</v>
      </c>
      <c r="F31" s="10">
        <f t="shared" si="1"/>
        <v>2.2920000000000002E-3</v>
      </c>
      <c r="G31" s="10">
        <f>IF((G30+(AVERAGE(F30:F31)*('Front End'!$F$5*60))-(N30))&gt;$AA$3,$AA$3,IF(G30+(AVERAGE(F30:F31)*('Front End'!$F$5*60))-(N30)&lt;0,0,G30+(AVERAGE(F30:F31)*('Front End'!$F$5*60))-(N30)))</f>
        <v>101.31271847500612</v>
      </c>
      <c r="H31" s="10">
        <f>(G31/$AA$3)*'Front End'!$B$1</f>
        <v>1.0131271847500613E-3</v>
      </c>
      <c r="I31" s="10">
        <f>('Front End'!$F$10-'Front End'!$B$1)+Calcs!H31</f>
        <v>46.731013127184752</v>
      </c>
      <c r="J31" s="10">
        <f>IF(H31&gt;'Front End'!$B$1*('Front End'!$B$5/100),G31-((('Front End'!$B$1*('Front End'!$B$5/100))/'Front End'!$B$1)*$AA$3),0)</f>
        <v>1.3127184750061218</v>
      </c>
      <c r="K31" s="10">
        <f>(J31*('Front End'!$B$6/100))/('Front End'!$B$2*24*60*60)</f>
        <v>0</v>
      </c>
      <c r="L31" s="10">
        <f>(J31*((100-'Front End'!$B$6)/100))/('Front End'!$B$2*24*60*60)</f>
        <v>1.5193500868126411E-3</v>
      </c>
      <c r="M31" s="10">
        <f t="shared" si="2"/>
        <v>1.5193500868126411E-3</v>
      </c>
      <c r="N31" s="10">
        <f>AVERAGE(M30:M31)*('Front End'!$F$5*60)</f>
        <v>0.17503276983164404</v>
      </c>
      <c r="O31" s="10">
        <f>IF(O30+AVERAGE(K30:K31)*('Front End'!$F$5*60)&gt;J31,J31,O30+AVERAGE(K30:K31)*('Front End'!$F$5*60))</f>
        <v>0</v>
      </c>
      <c r="P31" s="10">
        <f>P30+(AVERAGE(L30:L31)*('Front End'!$F$5*60))-W30</f>
        <v>1.5291942948255386</v>
      </c>
      <c r="Q31" s="10">
        <f>(P31/$AA$5)*($AA$4-'Front End'!$F$9)</f>
        <v>1.5291942948255383E-5</v>
      </c>
      <c r="R31" s="10">
        <f>'Front End'!$F$9+Q31</f>
        <v>45.000015291942951</v>
      </c>
      <c r="S31" s="8">
        <f>IF(R31&gt;'Front End'!$F$9+'Front End'!$B$9,(((R31-'Front End'!$F$9)/($AA$4-'Front End'!$F$9))*$AA$5)-((('Front End'!$F$9+'Front End'!$B$9-'Front End'!$F$9)/($AA$4-'Front End'!$F$9))*$AA$5),0)</f>
        <v>1.5291942951023432</v>
      </c>
      <c r="T31" s="8">
        <f>ROUND(S31/('Front End'!$B$3*24*60*60),6)</f>
        <v>1.9999999999999999E-6</v>
      </c>
      <c r="U31" s="8">
        <f>IF(R31&gt;'Front End'!$F$9+'Front End'!$B$10,(((R31-'Front End'!$F$9)/($AA$4-'Front End'!$F$9))*$AA$5)-((('Front End'!$F$9+'Front End'!$B$10-'Front End'!$F$9)/($AA$4-'Front End'!$F$9))*$AA$5),0)</f>
        <v>0</v>
      </c>
      <c r="V31" s="8">
        <f>(U31^0.5)/('Front End'!$B$4*24*60*60)</f>
        <v>0</v>
      </c>
      <c r="W31" s="8">
        <f>(AVERAGE(T30:T31)*('Front End'!$F$5*60))+(AVERAGE(V30:V31)*('Front End'!$F$5*60))</f>
        <v>2.3999999999999998E-4</v>
      </c>
      <c r="X31" s="8">
        <f t="shared" si="3"/>
        <v>0</v>
      </c>
    </row>
    <row r="32" spans="1:28" x14ac:dyDescent="0.2">
      <c r="A32" s="1">
        <v>31</v>
      </c>
      <c r="B32" s="1">
        <f>B31+'Front End'!$F$5</f>
        <v>60</v>
      </c>
      <c r="C32" s="10">
        <f t="shared" si="0"/>
        <v>4.1666666666666664E-2</v>
      </c>
      <c r="D32" s="10">
        <f>ROUND(IF(B32&lt;=$AA$2*1.25,('Front End'!$F$4/2)*(1-COS((PI()*B32)/$AA$2)),(4.34*'Front End'!$F$4*EXP(-1.3*B32/$AA$2))),6)</f>
        <v>2.4510000000000001E-3</v>
      </c>
      <c r="E32" s="10">
        <f>D32*('Front End'!$F$3/100)</f>
        <v>0</v>
      </c>
      <c r="F32" s="10">
        <f t="shared" si="1"/>
        <v>2.4510000000000001E-3</v>
      </c>
      <c r="G32" s="10">
        <f>IF((G31+(AVERAGE(F31:F32)*('Front End'!$F$5*60))-(N31))&gt;$AA$3,$AA$3,IF(G31+(AVERAGE(F31:F32)*('Front End'!$F$5*60))-(N31)&lt;0,0,G31+(AVERAGE(F31:F32)*('Front End'!$F$5*60))-(N31)))</f>
        <v>101.42226570517448</v>
      </c>
      <c r="H32" s="10">
        <f>(G32/$AA$3)*'Front End'!$B$1</f>
        <v>1.0142226570517448E-3</v>
      </c>
      <c r="I32" s="10">
        <f>('Front End'!$F$10-'Front End'!$B$1)+Calcs!H32</f>
        <v>46.731014222657059</v>
      </c>
      <c r="J32" s="10">
        <f>IF(H32&gt;'Front End'!$B$1*('Front End'!$B$5/100),G32-((('Front End'!$B$1*('Front End'!$B$5/100))/'Front End'!$B$1)*$AA$3),0)</f>
        <v>1.4222657051744818</v>
      </c>
      <c r="K32" s="10">
        <f>(J32*('Front End'!$B$6/100))/('Front End'!$B$2*24*60*60)</f>
        <v>0</v>
      </c>
      <c r="L32" s="10">
        <f>(J32*((100-'Front End'!$B$6)/100))/('Front End'!$B$2*24*60*60)</f>
        <v>1.6461408624704652E-3</v>
      </c>
      <c r="M32" s="10">
        <f t="shared" si="2"/>
        <v>1.6461408624704652E-3</v>
      </c>
      <c r="N32" s="10">
        <f>AVERAGE(M31:M32)*('Front End'!$F$5*60)</f>
        <v>0.18992945695698638</v>
      </c>
      <c r="O32" s="10">
        <f>IF(O31+AVERAGE(K31:K32)*('Front End'!$F$5*60)&gt;J32,J32,O31+AVERAGE(K31:K32)*('Front End'!$F$5*60))</f>
        <v>0</v>
      </c>
      <c r="P32" s="10">
        <f>P31+(AVERAGE(L31:L32)*('Front End'!$F$5*60))-W31</f>
        <v>1.7188837517825248</v>
      </c>
      <c r="Q32" s="10">
        <f>(P32/$AA$5)*($AA$4-'Front End'!$F$9)</f>
        <v>1.7188837517825249E-5</v>
      </c>
      <c r="R32" s="10">
        <f>'Front End'!$F$9+Q32</f>
        <v>45.000017188837518</v>
      </c>
      <c r="S32" s="8">
        <f>IF(R32&gt;'Front End'!$F$9+'Front End'!$B$9,(((R32-'Front End'!$F$9)/($AA$4-'Front End'!$F$9))*$AA$5)-((('Front End'!$F$9+'Front End'!$B$9-'Front End'!$F$9)/($AA$4-'Front End'!$F$9))*$AA$5),0)</f>
        <v>1.7188837517778668</v>
      </c>
      <c r="T32" s="8">
        <f>ROUND(S32/('Front End'!$B$3*24*60*60),6)</f>
        <v>1.9999999999999999E-6</v>
      </c>
      <c r="U32" s="8">
        <f>IF(R32&gt;'Front End'!$F$9+'Front End'!$B$10,(((R32-'Front End'!$F$9)/($AA$4-'Front End'!$F$9))*$AA$5)-((('Front End'!$F$9+'Front End'!$B$10-'Front End'!$F$9)/($AA$4-'Front End'!$F$9))*$AA$5),0)</f>
        <v>0</v>
      </c>
      <c r="V32" s="8">
        <f>(U32^0.5)/('Front End'!$B$4*24*60*60)</f>
        <v>0</v>
      </c>
      <c r="W32" s="8">
        <f>(AVERAGE(T31:T32)*('Front End'!$F$5*60))+(AVERAGE(V31:V32)*('Front End'!$F$5*60))</f>
        <v>2.3999999999999998E-4</v>
      </c>
      <c r="X32" s="8">
        <f t="shared" si="3"/>
        <v>0</v>
      </c>
    </row>
    <row r="33" spans="1:24" x14ac:dyDescent="0.2">
      <c r="A33" s="1">
        <v>32</v>
      </c>
      <c r="B33" s="1">
        <f>B32+'Front End'!$F$5</f>
        <v>62</v>
      </c>
      <c r="C33" s="10">
        <f t="shared" si="0"/>
        <v>4.3055555555555555E-2</v>
      </c>
      <c r="D33" s="10">
        <f>ROUND(IF(B33&lt;=$AA$2*1.25,('Front End'!$F$4/2)*(1-COS((PI()*B33)/$AA$2)),(4.34*'Front End'!$F$4*EXP(-1.3*B33/$AA$2))),6)</f>
        <v>2.6159999999999998E-3</v>
      </c>
      <c r="E33" s="10">
        <f>D33*('Front End'!$F$3/100)</f>
        <v>0</v>
      </c>
      <c r="F33" s="10">
        <f t="shared" si="1"/>
        <v>2.6159999999999998E-3</v>
      </c>
      <c r="G33" s="10">
        <f>IF((G32+(AVERAGE(F32:F33)*('Front End'!$F$5*60))-(N32))&gt;$AA$3,$AA$3,IF(G32+(AVERAGE(F32:F33)*('Front End'!$F$5*60))-(N32)&lt;0,0,G32+(AVERAGE(F32:F33)*('Front End'!$F$5*60))-(N32)))</f>
        <v>101.53635624821749</v>
      </c>
      <c r="H33" s="10">
        <f>(G33/$AA$3)*'Front End'!$B$1</f>
        <v>1.0153635624821748E-3</v>
      </c>
      <c r="I33" s="10">
        <f>('Front End'!$F$10-'Front End'!$B$1)+Calcs!H33</f>
        <v>46.731015363562484</v>
      </c>
      <c r="J33" s="10">
        <f>IF(H33&gt;'Front End'!$B$1*('Front End'!$B$5/100),G33-((('Front End'!$B$1*('Front End'!$B$5/100))/'Front End'!$B$1)*$AA$3),0)</f>
        <v>1.5363562482174871</v>
      </c>
      <c r="K33" s="10">
        <f>(J33*('Front End'!$B$6/100))/('Front End'!$B$2*24*60*60)</f>
        <v>0</v>
      </c>
      <c r="L33" s="10">
        <f>(J33*((100-'Front End'!$B$6)/100))/('Front End'!$B$2*24*60*60)</f>
        <v>1.7781901021035732E-3</v>
      </c>
      <c r="M33" s="10">
        <f t="shared" si="2"/>
        <v>1.7781901021035732E-3</v>
      </c>
      <c r="N33" s="10">
        <f>AVERAGE(M32:M33)*('Front End'!$F$5*60)</f>
        <v>0.20545985787444232</v>
      </c>
      <c r="O33" s="10">
        <f>IF(O32+AVERAGE(K32:K33)*('Front End'!$F$5*60)&gt;J33,J33,O32+AVERAGE(K32:K33)*('Front End'!$F$5*60))</f>
        <v>0</v>
      </c>
      <c r="P33" s="10">
        <f>P32+(AVERAGE(L32:L33)*('Front End'!$F$5*60))-W32</f>
        <v>1.924103609656967</v>
      </c>
      <c r="Q33" s="10">
        <f>(P33/$AA$5)*($AA$4-'Front End'!$F$9)</f>
        <v>1.9241036096569667E-5</v>
      </c>
      <c r="R33" s="10">
        <f>'Front End'!$F$9+Q33</f>
        <v>45.0000192410361</v>
      </c>
      <c r="S33" s="8">
        <f>IF(R33&gt;'Front End'!$F$9+'Front End'!$B$9,(((R33-'Front End'!$F$9)/($AA$4-'Front End'!$F$9))*$AA$5)-((('Front End'!$F$9+'Front End'!$B$9-'Front End'!$F$9)/($AA$4-'Front End'!$F$9))*$AA$5),0)</f>
        <v>1.9241036099515441</v>
      </c>
      <c r="T33" s="8">
        <f>ROUND(S33/('Front End'!$B$3*24*60*60),6)</f>
        <v>1.9999999999999999E-6</v>
      </c>
      <c r="U33" s="8">
        <f>IF(R33&gt;'Front End'!$F$9+'Front End'!$B$10,(((R33-'Front End'!$F$9)/($AA$4-'Front End'!$F$9))*$AA$5)-((('Front End'!$F$9+'Front End'!$B$10-'Front End'!$F$9)/($AA$4-'Front End'!$F$9))*$AA$5),0)</f>
        <v>0</v>
      </c>
      <c r="V33" s="8">
        <f>(U33^0.5)/('Front End'!$B$4*24*60*60)</f>
        <v>0</v>
      </c>
      <c r="W33" s="8">
        <f>(AVERAGE(T32:T33)*('Front End'!$F$5*60))+(AVERAGE(V32:V33)*('Front End'!$F$5*60))</f>
        <v>2.3999999999999998E-4</v>
      </c>
      <c r="X33" s="8">
        <f t="shared" si="3"/>
        <v>0</v>
      </c>
    </row>
    <row r="34" spans="1:24" x14ac:dyDescent="0.2">
      <c r="A34" s="1">
        <v>33</v>
      </c>
      <c r="B34" s="1">
        <f>B33+'Front End'!$F$5</f>
        <v>64</v>
      </c>
      <c r="C34" s="10">
        <f t="shared" si="0"/>
        <v>4.4444444444444446E-2</v>
      </c>
      <c r="D34" s="10">
        <f>ROUND(IF(B34&lt;=$AA$2*1.25,('Front End'!$F$4/2)*(1-COS((PI()*B34)/$AA$2)),(4.34*'Front End'!$F$4*EXP(-1.3*B34/$AA$2))),6)</f>
        <v>2.7859999999999998E-3</v>
      </c>
      <c r="E34" s="10">
        <f>D34*('Front End'!$F$3/100)</f>
        <v>0</v>
      </c>
      <c r="F34" s="10">
        <f t="shared" si="1"/>
        <v>2.7859999999999998E-3</v>
      </c>
      <c r="G34" s="10">
        <f>IF((G33+(AVERAGE(F33:F34)*('Front End'!$F$5*60))-(N33))&gt;$AA$3,$AA$3,IF(G33+(AVERAGE(F33:F34)*('Front End'!$F$5*60))-(N33)&lt;0,0,G33+(AVERAGE(F33:F34)*('Front End'!$F$5*60))-(N33)))</f>
        <v>101.65501639034304</v>
      </c>
      <c r="H34" s="10">
        <f>(G34/$AA$3)*'Front End'!$B$1</f>
        <v>1.0165501639034303E-3</v>
      </c>
      <c r="I34" s="10">
        <f>('Front End'!$F$10-'Front End'!$B$1)+Calcs!H34</f>
        <v>46.731016550163908</v>
      </c>
      <c r="J34" s="10">
        <f>IF(H34&gt;'Front End'!$B$1*('Front End'!$B$5/100),G34-((('Front End'!$B$1*('Front End'!$B$5/100))/'Front End'!$B$1)*$AA$3),0)</f>
        <v>1.6550163903430359</v>
      </c>
      <c r="K34" s="10">
        <f>(J34*('Front End'!$B$6/100))/('Front End'!$B$2*24*60*60)</f>
        <v>0</v>
      </c>
      <c r="L34" s="10">
        <f>(J34*((100-'Front End'!$B$6)/100))/('Front End'!$B$2*24*60*60)</f>
        <v>1.9155282295636993E-3</v>
      </c>
      <c r="M34" s="10">
        <f t="shared" si="2"/>
        <v>1.9155282295636993E-3</v>
      </c>
      <c r="N34" s="10">
        <f>AVERAGE(M33:M34)*('Front End'!$F$5*60)</f>
        <v>0.22162309990003634</v>
      </c>
      <c r="O34" s="10">
        <f>IF(O33+AVERAGE(K33:K34)*('Front End'!$F$5*60)&gt;J34,J34,O33+AVERAGE(K33:K34)*('Front End'!$F$5*60))</f>
        <v>0</v>
      </c>
      <c r="P34" s="10">
        <f>P33+(AVERAGE(L33:L34)*('Front End'!$F$5*60))-W33</f>
        <v>2.1454867095570034</v>
      </c>
      <c r="Q34" s="10">
        <f>(P34/$AA$5)*($AA$4-'Front End'!$F$9)</f>
        <v>2.1454867095570033E-5</v>
      </c>
      <c r="R34" s="10">
        <f>'Front End'!$F$9+Q34</f>
        <v>45.000021454867095</v>
      </c>
      <c r="S34" s="8">
        <f>IF(R34&gt;'Front End'!$F$9+'Front End'!$B$9,(((R34-'Front End'!$F$9)/($AA$4-'Front End'!$F$9))*$AA$5)-((('Front End'!$F$9+'Front End'!$B$9-'Front End'!$F$9)/($AA$4-'Front End'!$F$9))*$AA$5),0)</f>
        <v>2.145486709537181</v>
      </c>
      <c r="T34" s="8">
        <f>ROUND(S34/('Front End'!$B$3*24*60*60),6)</f>
        <v>1.9999999999999999E-6</v>
      </c>
      <c r="U34" s="8">
        <f>IF(R34&gt;'Front End'!$F$9+'Front End'!$B$10,(((R34-'Front End'!$F$9)/($AA$4-'Front End'!$F$9))*$AA$5)-((('Front End'!$F$9+'Front End'!$B$10-'Front End'!$F$9)/($AA$4-'Front End'!$F$9))*$AA$5),0)</f>
        <v>0</v>
      </c>
      <c r="V34" s="8">
        <f>(U34^0.5)/('Front End'!$B$4*24*60*60)</f>
        <v>0</v>
      </c>
      <c r="W34" s="8">
        <f>(AVERAGE(T33:T34)*('Front End'!$F$5*60))+(AVERAGE(V33:V34)*('Front End'!$F$5*60))</f>
        <v>2.3999999999999998E-4</v>
      </c>
      <c r="X34" s="8">
        <f t="shared" si="3"/>
        <v>0</v>
      </c>
    </row>
    <row r="35" spans="1:24" x14ac:dyDescent="0.2">
      <c r="A35" s="1">
        <v>34</v>
      </c>
      <c r="B35" s="1">
        <f>B34+'Front End'!$F$5</f>
        <v>66</v>
      </c>
      <c r="C35" s="10">
        <f t="shared" si="0"/>
        <v>4.583333333333333E-2</v>
      </c>
      <c r="D35" s="10">
        <f>ROUND(IF(B35&lt;=$AA$2*1.25,('Front End'!$F$4/2)*(1-COS((PI()*B35)/$AA$2)),(4.34*'Front End'!$F$4*EXP(-1.3*B35/$AA$2))),6)</f>
        <v>2.9610000000000001E-3</v>
      </c>
      <c r="E35" s="10">
        <f>D35*('Front End'!$F$3/100)</f>
        <v>0</v>
      </c>
      <c r="F35" s="10">
        <f t="shared" si="1"/>
        <v>2.9610000000000001E-3</v>
      </c>
      <c r="G35" s="10">
        <f>IF((G34+(AVERAGE(F34:F35)*('Front End'!$F$5*60))-(N34))&gt;$AA$3,$AA$3,IF(G34+(AVERAGE(F34:F35)*('Front End'!$F$5*60))-(N34)&lt;0,0,G34+(AVERAGE(F34:F35)*('Front End'!$F$5*60))-(N34)))</f>
        <v>101.77821329044299</v>
      </c>
      <c r="H35" s="10">
        <f>(G35/$AA$3)*'Front End'!$B$1</f>
        <v>1.0177821329044299E-3</v>
      </c>
      <c r="I35" s="10">
        <f>('Front End'!$F$10-'Front End'!$B$1)+Calcs!H35</f>
        <v>46.731017782132909</v>
      </c>
      <c r="J35" s="10">
        <f>IF(H35&gt;'Front End'!$B$1*('Front End'!$B$5/100),G35-((('Front End'!$B$1*('Front End'!$B$5/100))/'Front End'!$B$1)*$AA$3),0)</f>
        <v>1.7782132904429915</v>
      </c>
      <c r="K35" s="10">
        <f>(J35*('Front End'!$B$6/100))/('Front End'!$B$2*24*60*60)</f>
        <v>0</v>
      </c>
      <c r="L35" s="10">
        <f>(J35*((100-'Front End'!$B$6)/100))/('Front End'!$B$2*24*60*60)</f>
        <v>2.0581172343090183E-3</v>
      </c>
      <c r="M35" s="10">
        <f t="shared" si="2"/>
        <v>2.0581172343090183E-3</v>
      </c>
      <c r="N35" s="10">
        <f>AVERAGE(M34:M35)*('Front End'!$F$5*60)</f>
        <v>0.23841872783236306</v>
      </c>
      <c r="O35" s="10">
        <f>IF(O34+AVERAGE(K34:K35)*('Front End'!$F$5*60)&gt;J35,J35,O34+AVERAGE(K34:K35)*('Front End'!$F$5*60))</f>
        <v>0</v>
      </c>
      <c r="P35" s="10">
        <f>P34+(AVERAGE(L34:L35)*('Front End'!$F$5*60))-W34</f>
        <v>2.3836654373893666</v>
      </c>
      <c r="Q35" s="10">
        <f>(P35/$AA$5)*($AA$4-'Front End'!$F$9)</f>
        <v>2.3836654373893664E-5</v>
      </c>
      <c r="R35" s="10">
        <f>'Front End'!$F$9+Q35</f>
        <v>45.000023836654371</v>
      </c>
      <c r="S35" s="8">
        <f>IF(R35&gt;'Front End'!$F$9+'Front End'!$B$9,(((R35-'Front End'!$F$9)/($AA$4-'Front End'!$F$9))*$AA$5)-((('Front End'!$F$9+'Front End'!$B$9-'Front End'!$F$9)/($AA$4-'Front End'!$F$9))*$AA$5),0)</f>
        <v>2.3836654371223176</v>
      </c>
      <c r="T35" s="8">
        <f>ROUND(S35/('Front End'!$B$3*24*60*60),6)</f>
        <v>3.0000000000000001E-6</v>
      </c>
      <c r="U35" s="8">
        <f>IF(R35&gt;'Front End'!$F$9+'Front End'!$B$10,(((R35-'Front End'!$F$9)/($AA$4-'Front End'!$F$9))*$AA$5)-((('Front End'!$F$9+'Front End'!$B$10-'Front End'!$F$9)/($AA$4-'Front End'!$F$9))*$AA$5),0)</f>
        <v>0</v>
      </c>
      <c r="V35" s="8">
        <f>(U35^0.5)/('Front End'!$B$4*24*60*60)</f>
        <v>0</v>
      </c>
      <c r="W35" s="8">
        <f>(AVERAGE(T34:T35)*('Front End'!$F$5*60))+(AVERAGE(V34:V35)*('Front End'!$F$5*60))</f>
        <v>2.9999999999999997E-4</v>
      </c>
      <c r="X35" s="8">
        <f t="shared" si="3"/>
        <v>0</v>
      </c>
    </row>
    <row r="36" spans="1:24" x14ac:dyDescent="0.2">
      <c r="A36" s="1">
        <v>35</v>
      </c>
      <c r="B36" s="1">
        <f>B35+'Front End'!$F$5</f>
        <v>68</v>
      </c>
      <c r="C36" s="10">
        <f t="shared" si="0"/>
        <v>4.7222222222222221E-2</v>
      </c>
      <c r="D36" s="10">
        <f>ROUND(IF(B36&lt;=$AA$2*1.25,('Front End'!$F$4/2)*(1-COS((PI()*B36)/$AA$2)),(4.34*'Front End'!$F$4*EXP(-1.3*B36/$AA$2))),6)</f>
        <v>3.1410000000000001E-3</v>
      </c>
      <c r="E36" s="10">
        <f>D36*('Front End'!$F$3/100)</f>
        <v>0</v>
      </c>
      <c r="F36" s="10">
        <f t="shared" si="1"/>
        <v>3.1410000000000001E-3</v>
      </c>
      <c r="G36" s="10">
        <f>IF((G35+(AVERAGE(F35:F36)*('Front End'!$F$5*60))-(N35))&gt;$AA$3,$AA$3,IF(G35+(AVERAGE(F35:F36)*('Front End'!$F$5*60))-(N35)&lt;0,0,G35+(AVERAGE(F35:F36)*('Front End'!$F$5*60))-(N35)))</f>
        <v>101.90591456261062</v>
      </c>
      <c r="H36" s="10">
        <f>(G36/$AA$3)*'Front End'!$B$1</f>
        <v>1.0190591456261063E-3</v>
      </c>
      <c r="I36" s="10">
        <f>('Front End'!$F$10-'Front End'!$B$1)+Calcs!H36</f>
        <v>46.73101905914563</v>
      </c>
      <c r="J36" s="10">
        <f>IF(H36&gt;'Front End'!$B$1*('Front End'!$B$5/100),G36-((('Front End'!$B$1*('Front End'!$B$5/100))/'Front End'!$B$1)*$AA$3),0)</f>
        <v>1.9059145626106186</v>
      </c>
      <c r="K36" s="10">
        <f>(J36*('Front End'!$B$6/100))/('Front End'!$B$2*24*60*60)</f>
        <v>0</v>
      </c>
      <c r="L36" s="10">
        <f>(J36*((100-'Front End'!$B$6)/100))/('Front End'!$B$2*24*60*60)</f>
        <v>2.2059196326511795E-3</v>
      </c>
      <c r="M36" s="10">
        <f t="shared" si="2"/>
        <v>2.2059196326511795E-3</v>
      </c>
      <c r="N36" s="10">
        <f>AVERAGE(M35:M36)*('Front End'!$F$5*60)</f>
        <v>0.25584221201761187</v>
      </c>
      <c r="O36" s="10">
        <f>IF(O35+AVERAGE(K35:K36)*('Front End'!$F$5*60)&gt;J36,J36,O35+AVERAGE(K35:K36)*('Front End'!$F$5*60))</f>
        <v>0</v>
      </c>
      <c r="P36" s="10">
        <f>P35+(AVERAGE(L35:L36)*('Front End'!$F$5*60))-W35</f>
        <v>2.6392076494069783</v>
      </c>
      <c r="Q36" s="10">
        <f>(P36/$AA$5)*($AA$4-'Front End'!$F$9)</f>
        <v>2.639207649406978E-5</v>
      </c>
      <c r="R36" s="10">
        <f>'Front End'!$F$9+Q36</f>
        <v>45.000026392076492</v>
      </c>
      <c r="S36" s="8">
        <f>IF(R36&gt;'Front End'!$F$9+'Front End'!$B$9,(((R36-'Front End'!$F$9)/($AA$4-'Front End'!$F$9))*$AA$5)-((('Front End'!$F$9+'Front End'!$B$9-'Front End'!$F$9)/($AA$4-'Front End'!$F$9))*$AA$5),0)</f>
        <v>2.6392076492243182</v>
      </c>
      <c r="T36" s="8">
        <f>ROUND(S36/('Front End'!$B$3*24*60*60),6)</f>
        <v>3.0000000000000001E-6</v>
      </c>
      <c r="U36" s="8">
        <f>IF(R36&gt;'Front End'!$F$9+'Front End'!$B$10,(((R36-'Front End'!$F$9)/($AA$4-'Front End'!$F$9))*$AA$5)-((('Front End'!$F$9+'Front End'!$B$10-'Front End'!$F$9)/($AA$4-'Front End'!$F$9))*$AA$5),0)</f>
        <v>0</v>
      </c>
      <c r="V36" s="8">
        <f>(U36^0.5)/('Front End'!$B$4*24*60*60)</f>
        <v>0</v>
      </c>
      <c r="W36" s="8">
        <f>(AVERAGE(T35:T36)*('Front End'!$F$5*60))+(AVERAGE(V35:V36)*('Front End'!$F$5*60))</f>
        <v>3.6000000000000002E-4</v>
      </c>
      <c r="X36" s="8">
        <f t="shared" si="3"/>
        <v>0</v>
      </c>
    </row>
    <row r="37" spans="1:24" x14ac:dyDescent="0.2">
      <c r="A37" s="1">
        <v>36</v>
      </c>
      <c r="B37" s="1">
        <f>B36+'Front End'!$F$5</f>
        <v>70</v>
      </c>
      <c r="C37" s="10">
        <f t="shared" si="0"/>
        <v>4.8611111111111112E-2</v>
      </c>
      <c r="D37" s="10">
        <f>ROUND(IF(B37&lt;=$AA$2*1.25,('Front End'!$F$4/2)*(1-COS((PI()*B37)/$AA$2)),(4.34*'Front End'!$F$4*EXP(-1.3*B37/$AA$2))),6)</f>
        <v>3.326E-3</v>
      </c>
      <c r="E37" s="10">
        <f>D37*('Front End'!$F$3/100)</f>
        <v>0</v>
      </c>
      <c r="F37" s="10">
        <f t="shared" si="1"/>
        <v>3.326E-3</v>
      </c>
      <c r="G37" s="10">
        <f>IF((G36+(AVERAGE(F36:F37)*('Front End'!$F$5*60))-(N36))&gt;$AA$3,$AA$3,IF(G36+(AVERAGE(F36:F37)*('Front End'!$F$5*60))-(N36)&lt;0,0,G36+(AVERAGE(F36:F37)*('Front End'!$F$5*60))-(N36)))</f>
        <v>102.038092350593</v>
      </c>
      <c r="H37" s="10">
        <f>(G37/$AA$3)*'Front End'!$B$1</f>
        <v>1.0203809235059301E-3</v>
      </c>
      <c r="I37" s="10">
        <f>('Front End'!$F$10-'Front End'!$B$1)+Calcs!H37</f>
        <v>46.731020380923511</v>
      </c>
      <c r="J37" s="10">
        <f>IF(H37&gt;'Front End'!$B$1*('Front End'!$B$5/100),G37-((('Front End'!$B$1*('Front End'!$B$5/100))/'Front End'!$B$1)*$AA$3),0)</f>
        <v>2.0380923505930042</v>
      </c>
      <c r="K37" s="10">
        <f>(J37*('Front End'!$B$6/100))/('Front End'!$B$2*24*60*60)</f>
        <v>0</v>
      </c>
      <c r="L37" s="10">
        <f>(J37*((100-'Front End'!$B$6)/100))/('Front End'!$B$2*24*60*60)</f>
        <v>2.3589031835567183E-3</v>
      </c>
      <c r="M37" s="10">
        <f t="shared" si="2"/>
        <v>2.3589031835567183E-3</v>
      </c>
      <c r="N37" s="10">
        <f>AVERAGE(M36:M37)*('Front End'!$F$5*60)</f>
        <v>0.27388936897247385</v>
      </c>
      <c r="O37" s="10">
        <f>IF(O36+AVERAGE(K36:K37)*('Front End'!$F$5*60)&gt;J37,J37,O36+AVERAGE(K36:K37)*('Front End'!$F$5*60))</f>
        <v>0</v>
      </c>
      <c r="P37" s="10">
        <f>P36+(AVERAGE(L36:L37)*('Front End'!$F$5*60))-W36</f>
        <v>2.9127370183794521</v>
      </c>
      <c r="Q37" s="10">
        <f>(P37/$AA$5)*($AA$4-'Front End'!$F$9)</f>
        <v>2.9127370183794521E-5</v>
      </c>
      <c r="R37" s="10">
        <f>'Front End'!$F$9+Q37</f>
        <v>45.000029127370183</v>
      </c>
      <c r="S37" s="8">
        <f>IF(R37&gt;'Front End'!$F$9+'Front End'!$B$9,(((R37-'Front End'!$F$9)/($AA$4-'Front End'!$F$9))*$AA$5)-((('Front End'!$F$9+'Front End'!$B$9-'Front End'!$F$9)/($AA$4-'Front End'!$F$9))*$AA$5),0)</f>
        <v>2.9127370183346102</v>
      </c>
      <c r="T37" s="8">
        <f>ROUND(S37/('Front End'!$B$3*24*60*60),6)</f>
        <v>3.0000000000000001E-6</v>
      </c>
      <c r="U37" s="8">
        <f>IF(R37&gt;'Front End'!$F$9+'Front End'!$B$10,(((R37-'Front End'!$F$9)/($AA$4-'Front End'!$F$9))*$AA$5)-((('Front End'!$F$9+'Front End'!$B$10-'Front End'!$F$9)/($AA$4-'Front End'!$F$9))*$AA$5),0)</f>
        <v>0</v>
      </c>
      <c r="V37" s="8">
        <f>(U37^0.5)/('Front End'!$B$4*24*60*60)</f>
        <v>0</v>
      </c>
      <c r="W37" s="8">
        <f>(AVERAGE(T36:T37)*('Front End'!$F$5*60))+(AVERAGE(V36:V37)*('Front End'!$F$5*60))</f>
        <v>3.6000000000000002E-4</v>
      </c>
      <c r="X37" s="8">
        <f t="shared" si="3"/>
        <v>0</v>
      </c>
    </row>
    <row r="38" spans="1:24" x14ac:dyDescent="0.2">
      <c r="A38" s="1">
        <v>37</v>
      </c>
      <c r="B38" s="1">
        <f>B37+'Front End'!$F$5</f>
        <v>72</v>
      </c>
      <c r="C38" s="10">
        <f t="shared" si="0"/>
        <v>0.05</v>
      </c>
      <c r="D38" s="10">
        <f>ROUND(IF(B38&lt;=$AA$2*1.25,('Front End'!$F$4/2)*(1-COS((PI()*B38)/$AA$2)),(4.34*'Front End'!$F$4*EXP(-1.3*B38/$AA$2))),6)</f>
        <v>3.5170000000000002E-3</v>
      </c>
      <c r="E38" s="10">
        <f>D38*('Front End'!$F$3/100)</f>
        <v>0</v>
      </c>
      <c r="F38" s="10">
        <f t="shared" si="1"/>
        <v>3.5170000000000002E-3</v>
      </c>
      <c r="G38" s="10">
        <f>IF((G37+(AVERAGE(F37:F38)*('Front End'!$F$5*60))-(N37))&gt;$AA$3,$AA$3,IF(G37+(AVERAGE(F37:F38)*('Front End'!$F$5*60))-(N37)&lt;0,0,G37+(AVERAGE(F37:F38)*('Front End'!$F$5*60))-(N37)))</f>
        <v>102.17478298162052</v>
      </c>
      <c r="H38" s="10">
        <f>(G38/$AA$3)*'Front End'!$B$1</f>
        <v>1.0217478298162053E-3</v>
      </c>
      <c r="I38" s="10">
        <f>('Front End'!$F$10-'Front End'!$B$1)+Calcs!H38</f>
        <v>46.731021747829821</v>
      </c>
      <c r="J38" s="10">
        <f>IF(H38&gt;'Front End'!$B$1*('Front End'!$B$5/100),G38-((('Front End'!$B$1*('Front End'!$B$5/100))/'Front End'!$B$1)*$AA$3),0)</f>
        <v>2.174782981620524</v>
      </c>
      <c r="K38" s="10">
        <f>(J38*('Front End'!$B$6/100))/('Front End'!$B$2*24*60*60)</f>
        <v>0</v>
      </c>
      <c r="L38" s="10">
        <f>(J38*((100-'Front End'!$B$6)/100))/('Front End'!$B$2*24*60*60)</f>
        <v>2.5171099324311622E-3</v>
      </c>
      <c r="M38" s="10">
        <f t="shared" si="2"/>
        <v>2.5171099324311622E-3</v>
      </c>
      <c r="N38" s="10">
        <f>AVERAGE(M37:M38)*('Front End'!$F$5*60)</f>
        <v>0.29256078695927284</v>
      </c>
      <c r="O38" s="10">
        <f>IF(O37+AVERAGE(K37:K38)*('Front End'!$F$5*60)&gt;J38,J38,O37+AVERAGE(K37:K38)*('Front End'!$F$5*60))</f>
        <v>0</v>
      </c>
      <c r="P38" s="10">
        <f>P37+(AVERAGE(L37:L38)*('Front End'!$F$5*60))-W37</f>
        <v>3.2049378053387247</v>
      </c>
      <c r="Q38" s="10">
        <f>(P38/$AA$5)*($AA$4-'Front End'!$F$9)</f>
        <v>3.2049378053387245E-5</v>
      </c>
      <c r="R38" s="10">
        <f>'Front End'!$F$9+Q38</f>
        <v>45.000032049378056</v>
      </c>
      <c r="S38" s="8">
        <f>IF(R38&gt;'Front End'!$F$9+'Front End'!$B$9,(((R38-'Front End'!$F$9)/($AA$4-'Front End'!$F$9))*$AA$5)-((('Front End'!$F$9+'Front End'!$B$9-'Front End'!$F$9)/($AA$4-'Front End'!$F$9))*$AA$5),0)</f>
        <v>3.2049378056342452</v>
      </c>
      <c r="T38" s="8">
        <f>ROUND(S38/('Front End'!$B$3*24*60*60),6)</f>
        <v>3.9999999999999998E-6</v>
      </c>
      <c r="U38" s="8">
        <f>IF(R38&gt;'Front End'!$F$9+'Front End'!$B$10,(((R38-'Front End'!$F$9)/($AA$4-'Front End'!$F$9))*$AA$5)-((('Front End'!$F$9+'Front End'!$B$10-'Front End'!$F$9)/($AA$4-'Front End'!$F$9))*$AA$5),0)</f>
        <v>0</v>
      </c>
      <c r="V38" s="8">
        <f>(U38^0.5)/('Front End'!$B$4*24*60*60)</f>
        <v>0</v>
      </c>
      <c r="W38" s="8">
        <f>(AVERAGE(T37:T38)*('Front End'!$F$5*60))+(AVERAGE(V37:V38)*('Front End'!$F$5*60))</f>
        <v>4.2000000000000002E-4</v>
      </c>
      <c r="X38" s="8">
        <f t="shared" si="3"/>
        <v>0</v>
      </c>
    </row>
    <row r="39" spans="1:24" x14ac:dyDescent="0.2">
      <c r="A39" s="1">
        <v>38</v>
      </c>
      <c r="B39" s="1">
        <f>B38+'Front End'!$F$5</f>
        <v>74</v>
      </c>
      <c r="C39" s="10">
        <f t="shared" si="0"/>
        <v>5.1388888888888887E-2</v>
      </c>
      <c r="D39" s="10">
        <f>ROUND(IF(B39&lt;=$AA$2*1.25,('Front End'!$F$4/2)*(1-COS((PI()*B39)/$AA$2)),(4.34*'Front End'!$F$4*EXP(-1.3*B39/$AA$2))),6)</f>
        <v>3.712E-3</v>
      </c>
      <c r="E39" s="10">
        <f>D39*('Front End'!$F$3/100)</f>
        <v>0</v>
      </c>
      <c r="F39" s="10">
        <f t="shared" si="1"/>
        <v>3.712E-3</v>
      </c>
      <c r="G39" s="10">
        <f>IF((G38+(AVERAGE(F38:F39)*('Front End'!$F$5*60))-(N38))&gt;$AA$3,$AA$3,IF(G38+(AVERAGE(F38:F39)*('Front End'!$F$5*60))-(N38)&lt;0,0,G38+(AVERAGE(F38:F39)*('Front End'!$F$5*60))-(N38)))</f>
        <v>102.31596219466125</v>
      </c>
      <c r="H39" s="10">
        <f>(G39/$AA$3)*'Front End'!$B$1</f>
        <v>1.0231596219466125E-3</v>
      </c>
      <c r="I39" s="10">
        <f>('Front End'!$F$10-'Front End'!$B$1)+Calcs!H39</f>
        <v>46.731023159621948</v>
      </c>
      <c r="J39" s="10">
        <f>IF(H39&gt;'Front End'!$B$1*('Front End'!$B$5/100),G39-((('Front End'!$B$1*('Front End'!$B$5/100))/'Front End'!$B$1)*$AA$3),0)</f>
        <v>2.3159621946612532</v>
      </c>
      <c r="K39" s="10">
        <f>(J39*('Front End'!$B$6/100))/('Front End'!$B$2*24*60*60)</f>
        <v>0</v>
      </c>
      <c r="L39" s="10">
        <f>(J39*((100-'Front End'!$B$6)/100))/('Front End'!$B$2*24*60*60)</f>
        <v>2.6805117993764509E-3</v>
      </c>
      <c r="M39" s="10">
        <f t="shared" si="2"/>
        <v>2.6805117993764509E-3</v>
      </c>
      <c r="N39" s="10">
        <f>AVERAGE(M38:M39)*('Front End'!$F$5*60)</f>
        <v>0.31185730390845678</v>
      </c>
      <c r="O39" s="10">
        <f>IF(O38+AVERAGE(K38:K39)*('Front End'!$F$5*60)&gt;J39,J39,O38+AVERAGE(K38:K39)*('Front End'!$F$5*60))</f>
        <v>0</v>
      </c>
      <c r="P39" s="10">
        <f>P38+(AVERAGE(L38:L39)*('Front End'!$F$5*60))-W38</f>
        <v>3.5163751092471816</v>
      </c>
      <c r="Q39" s="10">
        <f>(P39/$AA$5)*($AA$4-'Front End'!$F$9)</f>
        <v>3.5163751092471816E-5</v>
      </c>
      <c r="R39" s="10">
        <f>'Front End'!$F$9+Q39</f>
        <v>45.000035163751093</v>
      </c>
      <c r="S39" s="8">
        <f>IF(R39&gt;'Front End'!$F$9+'Front End'!$B$9,(((R39-'Front End'!$F$9)/($AA$4-'Front End'!$F$9))*$AA$5)-((('Front End'!$F$9+'Front End'!$B$9-'Front End'!$F$9)/($AA$4-'Front End'!$F$9))*$AA$5),0)</f>
        <v>3.5163751093136852</v>
      </c>
      <c r="T39" s="8">
        <f>ROUND(S39/('Front End'!$B$3*24*60*60),6)</f>
        <v>3.9999999999999998E-6</v>
      </c>
      <c r="U39" s="8">
        <f>IF(R39&gt;'Front End'!$F$9+'Front End'!$B$10,(((R39-'Front End'!$F$9)/($AA$4-'Front End'!$F$9))*$AA$5)-((('Front End'!$F$9+'Front End'!$B$10-'Front End'!$F$9)/($AA$4-'Front End'!$F$9))*$AA$5),0)</f>
        <v>0</v>
      </c>
      <c r="V39" s="8">
        <f>(U39^0.5)/('Front End'!$B$4*24*60*60)</f>
        <v>0</v>
      </c>
      <c r="W39" s="8">
        <f>(AVERAGE(T38:T39)*('Front End'!$F$5*60))+(AVERAGE(V38:V39)*('Front End'!$F$5*60))</f>
        <v>4.7999999999999996E-4</v>
      </c>
      <c r="X39" s="8">
        <f t="shared" si="3"/>
        <v>0</v>
      </c>
    </row>
    <row r="40" spans="1:24" x14ac:dyDescent="0.2">
      <c r="A40" s="1">
        <v>39</v>
      </c>
      <c r="B40" s="1">
        <f>B39+'Front End'!$F$5</f>
        <v>76</v>
      </c>
      <c r="C40" s="10">
        <f t="shared" si="0"/>
        <v>5.2777777777777778E-2</v>
      </c>
      <c r="D40" s="10">
        <f>ROUND(IF(B40&lt;=$AA$2*1.25,('Front End'!$F$4/2)*(1-COS((PI()*B40)/$AA$2)),(4.34*'Front End'!$F$4*EXP(-1.3*B40/$AA$2))),6)</f>
        <v>3.9129999999999998E-3</v>
      </c>
      <c r="E40" s="10">
        <f>D40*('Front End'!$F$3/100)</f>
        <v>0</v>
      </c>
      <c r="F40" s="10">
        <f t="shared" si="1"/>
        <v>3.9129999999999998E-3</v>
      </c>
      <c r="G40" s="10">
        <f>IF((G39+(AVERAGE(F39:F40)*('Front End'!$F$5*60))-(N39))&gt;$AA$3,$AA$3,IF(G39+(AVERAGE(F39:F40)*('Front End'!$F$5*60))-(N39)&lt;0,0,G39+(AVERAGE(F39:F40)*('Front End'!$F$5*60))-(N39)))</f>
        <v>102.4616048907528</v>
      </c>
      <c r="H40" s="10">
        <f>(G40/$AA$3)*'Front End'!$B$1</f>
        <v>1.0246160489075279E-3</v>
      </c>
      <c r="I40" s="10">
        <f>('Front End'!$F$10-'Front End'!$B$1)+Calcs!H40</f>
        <v>46.731024616048913</v>
      </c>
      <c r="J40" s="10">
        <f>IF(H40&gt;'Front End'!$B$1*('Front End'!$B$5/100),G40-((('Front End'!$B$1*('Front End'!$B$5/100))/'Front End'!$B$1)*$AA$3),0)</f>
        <v>2.4616048907527954</v>
      </c>
      <c r="K40" s="10">
        <f>(J40*('Front End'!$B$6/100))/('Front End'!$B$2*24*60*60)</f>
        <v>0</v>
      </c>
      <c r="L40" s="10">
        <f>(J40*((100-'Front End'!$B$6)/100))/('Front End'!$B$2*24*60*60)</f>
        <v>2.8490797346675876E-3</v>
      </c>
      <c r="M40" s="10">
        <f t="shared" si="2"/>
        <v>2.8490797346675876E-3</v>
      </c>
      <c r="N40" s="10">
        <f>AVERAGE(M39:M40)*('Front End'!$F$5*60)</f>
        <v>0.33177549204264234</v>
      </c>
      <c r="O40" s="10">
        <f>IF(O39+AVERAGE(K39:K40)*('Front End'!$F$5*60)&gt;J40,J40,O39+AVERAGE(K39:K40)*('Front End'!$F$5*60))</f>
        <v>0</v>
      </c>
      <c r="P40" s="10">
        <f>P39+(AVERAGE(L39:L40)*('Front End'!$F$5*60))-W39</f>
        <v>3.8476706012898236</v>
      </c>
      <c r="Q40" s="10">
        <f>(P40/$AA$5)*($AA$4-'Front End'!$F$9)</f>
        <v>3.8476706012898232E-5</v>
      </c>
      <c r="R40" s="10">
        <f>'Front End'!$F$9+Q40</f>
        <v>45.00003847670601</v>
      </c>
      <c r="S40" s="8">
        <f>IF(R40&gt;'Front End'!$F$9+'Front End'!$B$9,(((R40-'Front End'!$F$9)/($AA$4-'Front End'!$F$9))*$AA$5)-((('Front End'!$F$9+'Front End'!$B$9-'Front End'!$F$9)/($AA$4-'Front End'!$F$9))*$AA$5),0)</f>
        <v>3.8476706009760169</v>
      </c>
      <c r="T40" s="8">
        <f>ROUND(S40/('Front End'!$B$3*24*60*60),6)</f>
        <v>3.9999999999999998E-6</v>
      </c>
      <c r="U40" s="8">
        <f>IF(R40&gt;'Front End'!$F$9+'Front End'!$B$10,(((R40-'Front End'!$F$9)/($AA$4-'Front End'!$F$9))*$AA$5)-((('Front End'!$F$9+'Front End'!$B$10-'Front End'!$F$9)/($AA$4-'Front End'!$F$9))*$AA$5),0)</f>
        <v>0</v>
      </c>
      <c r="V40" s="8">
        <f>(U40^0.5)/('Front End'!$B$4*24*60*60)</f>
        <v>0</v>
      </c>
      <c r="W40" s="8">
        <f>(AVERAGE(T39:T40)*('Front End'!$F$5*60))+(AVERAGE(V39:V40)*('Front End'!$F$5*60))</f>
        <v>4.7999999999999996E-4</v>
      </c>
      <c r="X40" s="8">
        <f t="shared" si="3"/>
        <v>0</v>
      </c>
    </row>
    <row r="41" spans="1:24" x14ac:dyDescent="0.2">
      <c r="A41" s="1">
        <v>40</v>
      </c>
      <c r="B41" s="1">
        <f>B40+'Front End'!$F$5</f>
        <v>78</v>
      </c>
      <c r="C41" s="10">
        <f t="shared" si="0"/>
        <v>5.4166666666666669E-2</v>
      </c>
      <c r="D41" s="10">
        <f>ROUND(IF(B41&lt;=$AA$2*1.25,('Front End'!$F$4/2)*(1-COS((PI()*B41)/$AA$2)),(4.34*'Front End'!$F$4*EXP(-1.3*B41/$AA$2))),6)</f>
        <v>4.1190000000000003E-3</v>
      </c>
      <c r="E41" s="10">
        <f>D41*('Front End'!$F$3/100)</f>
        <v>0</v>
      </c>
      <c r="F41" s="10">
        <f t="shared" si="1"/>
        <v>4.1190000000000003E-3</v>
      </c>
      <c r="G41" s="10">
        <f>IF((G40+(AVERAGE(F40:F41)*('Front End'!$F$5*60))-(N40))&gt;$AA$3,$AA$3,IF(G40+(AVERAGE(F40:F41)*('Front End'!$F$5*60))-(N40)&lt;0,0,G40+(AVERAGE(F40:F41)*('Front End'!$F$5*60))-(N40)))</f>
        <v>102.61174939871016</v>
      </c>
      <c r="H41" s="10">
        <f>(G41/$AA$3)*'Front End'!$B$1</f>
        <v>1.0261174939871017E-3</v>
      </c>
      <c r="I41" s="10">
        <f>('Front End'!$F$10-'Front End'!$B$1)+Calcs!H41</f>
        <v>46.73102611749399</v>
      </c>
      <c r="J41" s="10">
        <f>IF(H41&gt;'Front End'!$B$1*('Front End'!$B$5/100),G41-((('Front End'!$B$1*('Front End'!$B$5/100))/'Front End'!$B$1)*$AA$3),0)</f>
        <v>2.6117493987101597</v>
      </c>
      <c r="K41" s="10">
        <f>(J41*('Front End'!$B$6/100))/('Front End'!$B$2*24*60*60)</f>
        <v>0</v>
      </c>
      <c r="L41" s="10">
        <f>(J41*((100-'Front End'!$B$6)/100))/('Front End'!$B$2*24*60*60)</f>
        <v>3.0228581003589813E-3</v>
      </c>
      <c r="M41" s="10">
        <f t="shared" si="2"/>
        <v>3.0228581003589813E-3</v>
      </c>
      <c r="N41" s="10">
        <f>AVERAGE(M40:M41)*('Front End'!$F$5*60)</f>
        <v>0.35231627010159416</v>
      </c>
      <c r="O41" s="10">
        <f>IF(O40+AVERAGE(K40:K41)*('Front End'!$F$5*60)&gt;J41,J41,O40+AVERAGE(K40:K41)*('Front End'!$F$5*60))</f>
        <v>0</v>
      </c>
      <c r="P41" s="10">
        <f>P40+(AVERAGE(L40:L41)*('Front End'!$F$5*60))-W40</f>
        <v>4.1995068713914181</v>
      </c>
      <c r="Q41" s="10">
        <f>(P41/$AA$5)*($AA$4-'Front End'!$F$9)</f>
        <v>4.1995068713914177E-5</v>
      </c>
      <c r="R41" s="10">
        <f>'Front End'!$F$9+Q41</f>
        <v>45.000041995068713</v>
      </c>
      <c r="S41" s="8">
        <f>IF(R41&gt;'Front End'!$F$9+'Front End'!$B$9,(((R41-'Front End'!$F$9)/($AA$4-'Front End'!$F$9))*$AA$5)-((('Front End'!$F$9+'Front End'!$B$9-'Front End'!$F$9)/($AA$4-'Front End'!$F$9))*$AA$5),0)</f>
        <v>4.1995068713163164</v>
      </c>
      <c r="T41" s="8">
        <f>ROUND(S41/('Front End'!$B$3*24*60*60),6)</f>
        <v>5.0000000000000004E-6</v>
      </c>
      <c r="U41" s="8">
        <f>IF(R41&gt;'Front End'!$F$9+'Front End'!$B$10,(((R41-'Front End'!$F$9)/($AA$4-'Front End'!$F$9))*$AA$5)-((('Front End'!$F$9+'Front End'!$B$10-'Front End'!$F$9)/($AA$4-'Front End'!$F$9))*$AA$5),0)</f>
        <v>0</v>
      </c>
      <c r="V41" s="8">
        <f>(U41^0.5)/('Front End'!$B$4*24*60*60)</f>
        <v>0</v>
      </c>
      <c r="W41" s="8">
        <f>(AVERAGE(T40:T41)*('Front End'!$F$5*60))+(AVERAGE(V40:V41)*('Front End'!$F$5*60))</f>
        <v>5.4000000000000001E-4</v>
      </c>
      <c r="X41" s="8">
        <f t="shared" si="3"/>
        <v>0</v>
      </c>
    </row>
    <row r="42" spans="1:24" x14ac:dyDescent="0.2">
      <c r="A42" s="1">
        <v>41</v>
      </c>
      <c r="B42" s="1">
        <f>B41+'Front End'!$F$5</f>
        <v>80</v>
      </c>
      <c r="C42" s="10">
        <f t="shared" si="0"/>
        <v>5.5555555555555552E-2</v>
      </c>
      <c r="D42" s="10">
        <f>ROUND(IF(B42&lt;=$AA$2*1.25,('Front End'!$F$4/2)*(1-COS((PI()*B42)/$AA$2)),(4.34*'Front End'!$F$4*EXP(-1.3*B42/$AA$2))),6)</f>
        <v>4.3299999999999996E-3</v>
      </c>
      <c r="E42" s="10">
        <f>D42*('Front End'!$F$3/100)</f>
        <v>0</v>
      </c>
      <c r="F42" s="10">
        <f t="shared" si="1"/>
        <v>4.3299999999999996E-3</v>
      </c>
      <c r="G42" s="10">
        <f>IF((G41+(AVERAGE(F41:F42)*('Front End'!$F$5*60))-(N41))&gt;$AA$3,$AA$3,IF(G41+(AVERAGE(F41:F42)*('Front End'!$F$5*60))-(N41)&lt;0,0,G41+(AVERAGE(F41:F42)*('Front End'!$F$5*60))-(N41)))</f>
        <v>102.76637312860856</v>
      </c>
      <c r="H42" s="10">
        <f>(G42/$AA$3)*'Front End'!$B$1</f>
        <v>1.0276637312860856E-3</v>
      </c>
      <c r="I42" s="10">
        <f>('Front End'!$F$10-'Front End'!$B$1)+Calcs!H42</f>
        <v>46.73102766373129</v>
      </c>
      <c r="J42" s="10">
        <f>IF(H42&gt;'Front End'!$B$1*('Front End'!$B$5/100),G42-((('Front End'!$B$1*('Front End'!$B$5/100))/'Front End'!$B$1)*$AA$3),0)</f>
        <v>2.7663731286085635</v>
      </c>
      <c r="K42" s="10">
        <f>(J42*('Front End'!$B$6/100))/('Front End'!$B$2*24*60*60)</f>
        <v>0</v>
      </c>
      <c r="L42" s="10">
        <f>(J42*((100-'Front End'!$B$6)/100))/('Front End'!$B$2*24*60*60)</f>
        <v>3.2018207507043565E-3</v>
      </c>
      <c r="M42" s="10">
        <f t="shared" si="2"/>
        <v>3.2018207507043565E-3</v>
      </c>
      <c r="N42" s="10">
        <f>AVERAGE(M41:M42)*('Front End'!$F$5*60)</f>
        <v>0.37348073106380025</v>
      </c>
      <c r="O42" s="10">
        <f>IF(O41+AVERAGE(K41:K42)*('Front End'!$F$5*60)&gt;J42,J42,O41+AVERAGE(K41:K42)*('Front End'!$F$5*60))</f>
        <v>0</v>
      </c>
      <c r="P42" s="10">
        <f>P41+(AVERAGE(L41:L42)*('Front End'!$F$5*60))-W41</f>
        <v>4.5724476024552185</v>
      </c>
      <c r="Q42" s="10">
        <f>(P42/$AA$5)*($AA$4-'Front End'!$F$9)</f>
        <v>4.5724476024552185E-5</v>
      </c>
      <c r="R42" s="10">
        <f>'Front End'!$F$9+Q42</f>
        <v>45.000045724476024</v>
      </c>
      <c r="S42" s="8">
        <f>IF(R42&gt;'Front End'!$F$9+'Front End'!$B$9,(((R42-'Front End'!$F$9)/($AA$4-'Front End'!$F$9))*$AA$5)-((('Front End'!$F$9+'Front End'!$B$9-'Front End'!$F$9)/($AA$4-'Front End'!$F$9))*$AA$5),0)</f>
        <v>4.5724476024133764</v>
      </c>
      <c r="T42" s="8">
        <f>ROUND(S42/('Front End'!$B$3*24*60*60),6)</f>
        <v>5.0000000000000004E-6</v>
      </c>
      <c r="U42" s="8">
        <f>IF(R42&gt;'Front End'!$F$9+'Front End'!$B$10,(((R42-'Front End'!$F$9)/($AA$4-'Front End'!$F$9))*$AA$5)-((('Front End'!$F$9+'Front End'!$B$10-'Front End'!$F$9)/($AA$4-'Front End'!$F$9))*$AA$5),0)</f>
        <v>0</v>
      </c>
      <c r="V42" s="8">
        <f>(U42^0.5)/('Front End'!$B$4*24*60*60)</f>
        <v>0</v>
      </c>
      <c r="W42" s="8">
        <f>(AVERAGE(T41:T42)*('Front End'!$F$5*60))+(AVERAGE(V41:V42)*('Front End'!$F$5*60))</f>
        <v>6.0000000000000006E-4</v>
      </c>
      <c r="X42" s="8">
        <f t="shared" si="3"/>
        <v>0</v>
      </c>
    </row>
    <row r="43" spans="1:24" x14ac:dyDescent="0.2">
      <c r="A43" s="1">
        <v>42</v>
      </c>
      <c r="B43" s="1">
        <f>B42+'Front End'!$F$5</f>
        <v>82</v>
      </c>
      <c r="C43" s="10">
        <f t="shared" si="0"/>
        <v>5.6944444444444443E-2</v>
      </c>
      <c r="D43" s="10">
        <f>ROUND(IF(B43&lt;=$AA$2*1.25,('Front End'!$F$4/2)*(1-COS((PI()*B43)/$AA$2)),(4.34*'Front End'!$F$4*EXP(-1.3*B43/$AA$2))),6)</f>
        <v>4.5450000000000004E-3</v>
      </c>
      <c r="E43" s="10">
        <f>D43*('Front End'!$F$3/100)</f>
        <v>0</v>
      </c>
      <c r="F43" s="10">
        <f t="shared" si="1"/>
        <v>4.5450000000000004E-3</v>
      </c>
      <c r="G43" s="10">
        <f>IF((G42+(AVERAGE(F42:F43)*('Front End'!$F$5*60))-(N42))&gt;$AA$3,$AA$3,IF(G42+(AVERAGE(F42:F43)*('Front End'!$F$5*60))-(N42)&lt;0,0,G42+(AVERAGE(F42:F43)*('Front End'!$F$5*60))-(N42)))</f>
        <v>102.92539239754477</v>
      </c>
      <c r="H43" s="10">
        <f>(G43/$AA$3)*'Front End'!$B$1</f>
        <v>1.0292539239754477E-3</v>
      </c>
      <c r="I43" s="10">
        <f>('Front End'!$F$10-'Front End'!$B$1)+Calcs!H43</f>
        <v>46.731029253923978</v>
      </c>
      <c r="J43" s="10">
        <f>IF(H43&gt;'Front End'!$B$1*('Front End'!$B$5/100),G43-((('Front End'!$B$1*('Front End'!$B$5/100))/'Front End'!$B$1)*$AA$3),0)</f>
        <v>2.9253923975447691</v>
      </c>
      <c r="K43" s="10">
        <f>(J43*('Front End'!$B$6/100))/('Front End'!$B$2*24*60*60)</f>
        <v>0</v>
      </c>
      <c r="L43" s="10">
        <f>(J43*((100-'Front End'!$B$6)/100))/('Front End'!$B$2*24*60*60)</f>
        <v>3.3858708304916312E-3</v>
      </c>
      <c r="M43" s="10">
        <f t="shared" si="2"/>
        <v>3.3858708304916312E-3</v>
      </c>
      <c r="N43" s="10">
        <f>AVERAGE(M42:M43)*('Front End'!$F$5*60)</f>
        <v>0.39526149487175927</v>
      </c>
      <c r="O43" s="10">
        <f>IF(O42+AVERAGE(K42:K43)*('Front End'!$F$5*60)&gt;J43,J43,O42+AVERAGE(K42:K43)*('Front End'!$F$5*60))</f>
        <v>0</v>
      </c>
      <c r="P43" s="10">
        <f>P42+(AVERAGE(L42:L43)*('Front End'!$F$5*60))-W42</f>
        <v>4.9671090973269774</v>
      </c>
      <c r="Q43" s="10">
        <f>(P43/$AA$5)*($AA$4-'Front End'!$F$9)</f>
        <v>4.967109097326977E-5</v>
      </c>
      <c r="R43" s="10">
        <f>'Front End'!$F$9+Q43</f>
        <v>45.00004967109097</v>
      </c>
      <c r="S43" s="8">
        <f>IF(R43&gt;'Front End'!$F$9+'Front End'!$B$9,(((R43-'Front End'!$F$9)/($AA$4-'Front End'!$F$9))*$AA$5)-((('Front End'!$F$9+'Front End'!$B$9-'Front End'!$F$9)/($AA$4-'Front End'!$F$9))*$AA$5),0)</f>
        <v>4.967109097009371</v>
      </c>
      <c r="T43" s="8">
        <f>ROUND(S43/('Front End'!$B$3*24*60*60),6)</f>
        <v>6.0000000000000002E-6</v>
      </c>
      <c r="U43" s="8">
        <f>IF(R43&gt;'Front End'!$F$9+'Front End'!$B$10,(((R43-'Front End'!$F$9)/($AA$4-'Front End'!$F$9))*$AA$5)-((('Front End'!$F$9+'Front End'!$B$10-'Front End'!$F$9)/($AA$4-'Front End'!$F$9))*$AA$5),0)</f>
        <v>0</v>
      </c>
      <c r="V43" s="8">
        <f>(U43^0.5)/('Front End'!$B$4*24*60*60)</f>
        <v>0</v>
      </c>
      <c r="W43" s="8">
        <f>(AVERAGE(T42:T43)*('Front End'!$F$5*60))+(AVERAGE(V42:V43)*('Front End'!$F$5*60))</f>
        <v>6.6E-4</v>
      </c>
      <c r="X43" s="8">
        <f t="shared" si="3"/>
        <v>0</v>
      </c>
    </row>
    <row r="44" spans="1:24" x14ac:dyDescent="0.2">
      <c r="A44" s="1">
        <v>43</v>
      </c>
      <c r="B44" s="1">
        <f>B43+'Front End'!$F$5</f>
        <v>84</v>
      </c>
      <c r="C44" s="10">
        <f t="shared" si="0"/>
        <v>5.8333333333333334E-2</v>
      </c>
      <c r="D44" s="10">
        <f>ROUND(IF(B44&lt;=$AA$2*1.25,('Front End'!$F$4/2)*(1-COS((PI()*B44)/$AA$2)),(4.34*'Front End'!$F$4*EXP(-1.3*B44/$AA$2))),6)</f>
        <v>4.7660000000000003E-3</v>
      </c>
      <c r="E44" s="10">
        <f>D44*('Front End'!$F$3/100)</f>
        <v>0</v>
      </c>
      <c r="F44" s="10">
        <f t="shared" si="1"/>
        <v>4.7660000000000003E-3</v>
      </c>
      <c r="G44" s="10">
        <f>IF((G43+(AVERAGE(F43:F44)*('Front End'!$F$5*60))-(N43))&gt;$AA$3,$AA$3,IF(G43+(AVERAGE(F43:F44)*('Front End'!$F$5*60))-(N43)&lt;0,0,G43+(AVERAGE(F43:F44)*('Front End'!$F$5*60))-(N43)))</f>
        <v>103.08879090267301</v>
      </c>
      <c r="H44" s="10">
        <f>(G44/$AA$3)*'Front End'!$B$1</f>
        <v>1.0308879090267301E-3</v>
      </c>
      <c r="I44" s="10">
        <f>('Front End'!$F$10-'Front End'!$B$1)+Calcs!H44</f>
        <v>46.731030887909029</v>
      </c>
      <c r="J44" s="10">
        <f>IF(H44&gt;'Front End'!$B$1*('Front End'!$B$5/100),G44-((('Front End'!$B$1*('Front End'!$B$5/100))/'Front End'!$B$1)*$AA$3),0)</f>
        <v>3.0887909026730114</v>
      </c>
      <c r="K44" s="10">
        <f>(J44*('Front End'!$B$6/100))/('Front End'!$B$2*24*60*60)</f>
        <v>0</v>
      </c>
      <c r="L44" s="10">
        <f>(J44*((100-'Front End'!$B$6)/100))/('Front End'!$B$2*24*60*60)</f>
        <v>3.5749894706863564E-3</v>
      </c>
      <c r="M44" s="10">
        <f t="shared" si="2"/>
        <v>3.5749894706863564E-3</v>
      </c>
      <c r="N44" s="10">
        <f>AVERAGE(M43:M44)*('Front End'!$F$5*60)</f>
        <v>0.4176516180706793</v>
      </c>
      <c r="O44" s="10">
        <f>IF(O43+AVERAGE(K43:K44)*('Front End'!$F$5*60)&gt;J44,J44,O43+AVERAGE(K43:K44)*('Front End'!$F$5*60))</f>
        <v>0</v>
      </c>
      <c r="P44" s="10">
        <f>P43+(AVERAGE(L43:L44)*('Front End'!$F$5*60))-W43</f>
        <v>5.3841007153976568</v>
      </c>
      <c r="Q44" s="10">
        <f>(P44/$AA$5)*($AA$4-'Front End'!$F$9)</f>
        <v>5.3841007153976564E-5</v>
      </c>
      <c r="R44" s="10">
        <f>'Front End'!$F$9+Q44</f>
        <v>45.000053841007151</v>
      </c>
      <c r="S44" s="8">
        <f>IF(R44&gt;'Front End'!$F$9+'Front End'!$B$9,(((R44-'Front End'!$F$9)/($AA$4-'Front End'!$F$9))*$AA$5)-((('Front End'!$F$9+'Front End'!$B$9-'Front End'!$F$9)/($AA$4-'Front End'!$F$9))*$AA$5),0)</f>
        <v>5.3841007151333997</v>
      </c>
      <c r="T44" s="8">
        <f>ROUND(S44/('Front End'!$B$3*24*60*60),6)</f>
        <v>6.0000000000000002E-6</v>
      </c>
      <c r="U44" s="8">
        <f>IF(R44&gt;'Front End'!$F$9+'Front End'!$B$10,(((R44-'Front End'!$F$9)/($AA$4-'Front End'!$F$9))*$AA$5)-((('Front End'!$F$9+'Front End'!$B$10-'Front End'!$F$9)/($AA$4-'Front End'!$F$9))*$AA$5),0)</f>
        <v>0</v>
      </c>
      <c r="V44" s="8">
        <f>(U44^0.5)/('Front End'!$B$4*24*60*60)</f>
        <v>0</v>
      </c>
      <c r="W44" s="8">
        <f>(AVERAGE(T43:T44)*('Front End'!$F$5*60))+(AVERAGE(V43:V44)*('Front End'!$F$5*60))</f>
        <v>7.2000000000000005E-4</v>
      </c>
      <c r="X44" s="8">
        <f t="shared" si="3"/>
        <v>0</v>
      </c>
    </row>
    <row r="45" spans="1:24" x14ac:dyDescent="0.2">
      <c r="A45" s="1">
        <v>44</v>
      </c>
      <c r="B45" s="1">
        <f>B44+'Front End'!$F$5</f>
        <v>86</v>
      </c>
      <c r="C45" s="10">
        <f t="shared" si="0"/>
        <v>5.9722222222222225E-2</v>
      </c>
      <c r="D45" s="10">
        <f>ROUND(IF(B45&lt;=$AA$2*1.25,('Front End'!$F$4/2)*(1-COS((PI()*B45)/$AA$2)),(4.34*'Front End'!$F$4*EXP(-1.3*B45/$AA$2))),6)</f>
        <v>4.9919999999999999E-3</v>
      </c>
      <c r="E45" s="10">
        <f>D45*('Front End'!$F$3/100)</f>
        <v>0</v>
      </c>
      <c r="F45" s="10">
        <f t="shared" si="1"/>
        <v>4.9919999999999999E-3</v>
      </c>
      <c r="G45" s="10">
        <f>IF((G44+(AVERAGE(F44:F45)*('Front End'!$F$5*60))-(N44))&gt;$AA$3,$AA$3,IF(G44+(AVERAGE(F44:F45)*('Front End'!$F$5*60))-(N44)&lt;0,0,G44+(AVERAGE(F44:F45)*('Front End'!$F$5*60))-(N44)))</f>
        <v>103.25661928460234</v>
      </c>
      <c r="H45" s="10">
        <f>(G45/$AA$3)*'Front End'!$B$1</f>
        <v>1.0325661928460234E-3</v>
      </c>
      <c r="I45" s="10">
        <f>('Front End'!$F$10-'Front End'!$B$1)+Calcs!H45</f>
        <v>46.731032566192852</v>
      </c>
      <c r="J45" s="10">
        <f>IF(H45&gt;'Front End'!$B$1*('Front End'!$B$5/100),G45-((('Front End'!$B$1*('Front End'!$B$5/100))/'Front End'!$B$1)*$AA$3),0)</f>
        <v>3.256619284602337</v>
      </c>
      <c r="K45" s="10">
        <f>(J45*('Front End'!$B$6/100))/('Front End'!$B$2*24*60*60)</f>
        <v>0</v>
      </c>
      <c r="L45" s="10">
        <f>(J45*((100-'Front End'!$B$6)/100))/('Front End'!$B$2*24*60*60)</f>
        <v>3.7692352831045573E-3</v>
      </c>
      <c r="M45" s="10">
        <f t="shared" si="2"/>
        <v>3.7692352831045573E-3</v>
      </c>
      <c r="N45" s="10">
        <f>AVERAGE(M44:M45)*('Front End'!$F$5*60)</f>
        <v>0.44065348522745479</v>
      </c>
      <c r="O45" s="10">
        <f>IF(O44+AVERAGE(K44:K45)*('Front End'!$F$5*60)&gt;J45,J45,O44+AVERAGE(K44:K45)*('Front End'!$F$5*60))</f>
        <v>0</v>
      </c>
      <c r="P45" s="10">
        <f>P44+(AVERAGE(L44:L45)*('Front End'!$F$5*60))-W44</f>
        <v>5.8240342006251113</v>
      </c>
      <c r="Q45" s="10">
        <f>(P45/$AA$5)*($AA$4-'Front End'!$F$9)</f>
        <v>5.8240342006251117E-5</v>
      </c>
      <c r="R45" s="10">
        <f>'Front End'!$F$9+Q45</f>
        <v>45.000058240342007</v>
      </c>
      <c r="S45" s="8">
        <f>IF(R45&gt;'Front End'!$F$9+'Front End'!$B$9,(((R45-'Front End'!$F$9)/($AA$4-'Front End'!$F$9))*$AA$5)-((('Front End'!$F$9+'Front End'!$B$9-'Front End'!$F$9)/($AA$4-'Front End'!$F$9))*$AA$5),0)</f>
        <v>5.8240342006854462</v>
      </c>
      <c r="T45" s="8">
        <f>ROUND(S45/('Front End'!$B$3*24*60*60),6)</f>
        <v>6.9999999999999999E-6</v>
      </c>
      <c r="U45" s="8">
        <f>IF(R45&gt;'Front End'!$F$9+'Front End'!$B$10,(((R45-'Front End'!$F$9)/($AA$4-'Front End'!$F$9))*$AA$5)-((('Front End'!$F$9+'Front End'!$B$10-'Front End'!$F$9)/($AA$4-'Front End'!$F$9))*$AA$5),0)</f>
        <v>0</v>
      </c>
      <c r="V45" s="8">
        <f>(U45^0.5)/('Front End'!$B$4*24*60*60)</f>
        <v>0</v>
      </c>
      <c r="W45" s="8">
        <f>(AVERAGE(T44:T45)*('Front End'!$F$5*60))+(AVERAGE(V44:V45)*('Front End'!$F$5*60))</f>
        <v>7.8000000000000009E-4</v>
      </c>
      <c r="X45" s="8">
        <f t="shared" si="3"/>
        <v>0</v>
      </c>
    </row>
    <row r="46" spans="1:24" x14ac:dyDescent="0.2">
      <c r="A46" s="1">
        <v>45</v>
      </c>
      <c r="B46" s="1">
        <f>B45+'Front End'!$F$5</f>
        <v>88</v>
      </c>
      <c r="C46" s="10">
        <f t="shared" si="0"/>
        <v>6.1111111111111109E-2</v>
      </c>
      <c r="D46" s="10">
        <f>ROUND(IF(B46&lt;=$AA$2*1.25,('Front End'!$F$4/2)*(1-COS((PI()*B46)/$AA$2)),(4.34*'Front End'!$F$4*EXP(-1.3*B46/$AA$2))),6)</f>
        <v>5.2230000000000002E-3</v>
      </c>
      <c r="E46" s="10">
        <f>D46*('Front End'!$F$3/100)</f>
        <v>0</v>
      </c>
      <c r="F46" s="10">
        <f t="shared" si="1"/>
        <v>5.2230000000000002E-3</v>
      </c>
      <c r="G46" s="10">
        <f>IF((G45+(AVERAGE(F45:F46)*('Front End'!$F$5*60))-(N45))&gt;$AA$3,$AA$3,IF(G45+(AVERAGE(F45:F46)*('Front End'!$F$5*60))-(N45)&lt;0,0,G45+(AVERAGE(F45:F46)*('Front End'!$F$5*60))-(N45)))</f>
        <v>103.42886579937488</v>
      </c>
      <c r="H46" s="10">
        <f>(G46/$AA$3)*'Front End'!$B$1</f>
        <v>1.0342886579937489E-3</v>
      </c>
      <c r="I46" s="10">
        <f>('Front End'!$F$10-'Front End'!$B$1)+Calcs!H46</f>
        <v>46.731034288657995</v>
      </c>
      <c r="J46" s="10">
        <f>IF(H46&gt;'Front End'!$B$1*('Front End'!$B$5/100),G46-((('Front End'!$B$1*('Front End'!$B$5/100))/'Front End'!$B$1)*$AA$3),0)</f>
        <v>3.4288657993748757</v>
      </c>
      <c r="K46" s="10">
        <f>(J46*('Front End'!$B$6/100))/('Front End'!$B$2*24*60*60)</f>
        <v>0</v>
      </c>
      <c r="L46" s="10">
        <f>(J46*((100-'Front End'!$B$6)/100))/('Front End'!$B$2*24*60*60)</f>
        <v>3.9685946752024033E-3</v>
      </c>
      <c r="M46" s="10">
        <f t="shared" si="2"/>
        <v>3.9685946752024033E-3</v>
      </c>
      <c r="N46" s="10">
        <f>AVERAGE(M45:M46)*('Front End'!$F$5*60)</f>
        <v>0.46426979749841762</v>
      </c>
      <c r="O46" s="10">
        <f>IF(O45+AVERAGE(K45:K46)*('Front End'!$F$5*60)&gt;J46,J46,O45+AVERAGE(K45:K46)*('Front End'!$F$5*60))</f>
        <v>0</v>
      </c>
      <c r="P46" s="10">
        <f>P45+(AVERAGE(L45:L46)*('Front End'!$F$5*60))-W45</f>
        <v>6.2875239981235289</v>
      </c>
      <c r="Q46" s="10">
        <f>(P46/$AA$5)*($AA$4-'Front End'!$F$9)</f>
        <v>6.2875239981235293E-5</v>
      </c>
      <c r="R46" s="10">
        <f>'Front End'!$F$9+Q46</f>
        <v>45.000062875239983</v>
      </c>
      <c r="S46" s="8">
        <f>IF(R46&gt;'Front End'!$F$9+'Front End'!$B$9,(((R46-'Front End'!$F$9)/($AA$4-'Front End'!$F$9))*$AA$5)-((('Front End'!$F$9+'Front End'!$B$9-'Front End'!$F$9)/($AA$4-'Front End'!$F$9))*$AA$5),0)</f>
        <v>6.2875239983384299</v>
      </c>
      <c r="T46" s="8">
        <f>ROUND(S46/('Front End'!$B$3*24*60*60),6)</f>
        <v>6.9999999999999999E-6</v>
      </c>
      <c r="U46" s="8">
        <f>IF(R46&gt;'Front End'!$F$9+'Front End'!$B$10,(((R46-'Front End'!$F$9)/($AA$4-'Front End'!$F$9))*$AA$5)-((('Front End'!$F$9+'Front End'!$B$10-'Front End'!$F$9)/($AA$4-'Front End'!$F$9))*$AA$5),0)</f>
        <v>0</v>
      </c>
      <c r="V46" s="8">
        <f>(U46^0.5)/('Front End'!$B$4*24*60*60)</f>
        <v>0</v>
      </c>
      <c r="W46" s="8">
        <f>(AVERAGE(T45:T46)*('Front End'!$F$5*60))+(AVERAGE(V45:V46)*('Front End'!$F$5*60))</f>
        <v>8.4000000000000003E-4</v>
      </c>
      <c r="X46" s="8">
        <f t="shared" si="3"/>
        <v>0</v>
      </c>
    </row>
    <row r="47" spans="1:24" x14ac:dyDescent="0.2">
      <c r="A47" s="1">
        <v>46</v>
      </c>
      <c r="B47" s="1">
        <f>B46+'Front End'!$F$5</f>
        <v>90</v>
      </c>
      <c r="C47" s="10">
        <f t="shared" si="0"/>
        <v>6.25E-2</v>
      </c>
      <c r="D47" s="10">
        <f>ROUND(IF(B47&lt;=$AA$2*1.25,('Front End'!$F$4/2)*(1-COS((PI()*B47)/$AA$2)),(4.34*'Front End'!$F$4*EXP(-1.3*B47/$AA$2))),6)</f>
        <v>5.4580000000000002E-3</v>
      </c>
      <c r="E47" s="10">
        <f>D47*('Front End'!$F$3/100)</f>
        <v>0</v>
      </c>
      <c r="F47" s="10">
        <f t="shared" si="1"/>
        <v>5.4580000000000002E-3</v>
      </c>
      <c r="G47" s="10">
        <f>IF((G46+(AVERAGE(F46:F47)*('Front End'!$F$5*60))-(N46))&gt;$AA$3,$AA$3,IF(G46+(AVERAGE(F46:F47)*('Front End'!$F$5*60))-(N46)&lt;0,0,G46+(AVERAGE(F46:F47)*('Front End'!$F$5*60))-(N46)))</f>
        <v>103.60545600187646</v>
      </c>
      <c r="H47" s="10">
        <f>(G47/$AA$3)*'Front End'!$B$1</f>
        <v>1.0360545600187647E-3</v>
      </c>
      <c r="I47" s="10">
        <f>('Front End'!$F$10-'Front End'!$B$1)+Calcs!H47</f>
        <v>46.731036054560022</v>
      </c>
      <c r="J47" s="10">
        <f>IF(H47&gt;'Front End'!$B$1*('Front End'!$B$5/100),G47-((('Front End'!$B$1*('Front End'!$B$5/100))/'Front End'!$B$1)*$AA$3),0)</f>
        <v>3.6054560018764619</v>
      </c>
      <c r="K47" s="10">
        <f>(J47*('Front End'!$B$6/100))/('Front End'!$B$2*24*60*60)</f>
        <v>0</v>
      </c>
      <c r="L47" s="10">
        <f>(J47*((100-'Front End'!$B$6)/100))/('Front End'!$B$2*24*60*60)</f>
        <v>4.1729814836533128E-3</v>
      </c>
      <c r="M47" s="10">
        <f t="shared" si="2"/>
        <v>4.1729814836533128E-3</v>
      </c>
      <c r="N47" s="10">
        <f>AVERAGE(M46:M47)*('Front End'!$F$5*60)</f>
        <v>0.48849456953134296</v>
      </c>
      <c r="O47" s="10">
        <f>IF(O46+AVERAGE(K46:K47)*('Front End'!$F$5*60)&gt;J47,J47,O46+AVERAGE(K46:K47)*('Front End'!$F$5*60))</f>
        <v>0</v>
      </c>
      <c r="P47" s="10">
        <f>P46+(AVERAGE(L46:L47)*('Front End'!$F$5*60))-W46</f>
        <v>6.7751785676548719</v>
      </c>
      <c r="Q47" s="10">
        <f>(P47/$AA$5)*($AA$4-'Front End'!$F$9)</f>
        <v>6.7751785676548718E-5</v>
      </c>
      <c r="R47" s="10">
        <f>'Front End'!$F$9+Q47</f>
        <v>45.000067751785679</v>
      </c>
      <c r="S47" s="8">
        <f>IF(R47&gt;'Front End'!$F$9+'Front End'!$B$9,(((R47-'Front End'!$F$9)/($AA$4-'Front End'!$F$9))*$AA$5)-((('Front End'!$F$9+'Front End'!$B$9-'Front End'!$F$9)/($AA$4-'Front End'!$F$9))*$AA$5),0)</f>
        <v>6.7751785678638043</v>
      </c>
      <c r="T47" s="8">
        <f>ROUND(S47/('Front End'!$B$3*24*60*60),6)</f>
        <v>7.9999999999999996E-6</v>
      </c>
      <c r="U47" s="8">
        <f>IF(R47&gt;'Front End'!$F$9+'Front End'!$B$10,(((R47-'Front End'!$F$9)/($AA$4-'Front End'!$F$9))*$AA$5)-((('Front End'!$F$9+'Front End'!$B$10-'Front End'!$F$9)/($AA$4-'Front End'!$F$9))*$AA$5),0)</f>
        <v>0</v>
      </c>
      <c r="V47" s="8">
        <f>(U47^0.5)/('Front End'!$B$4*24*60*60)</f>
        <v>0</v>
      </c>
      <c r="W47" s="8">
        <f>(AVERAGE(T46:T47)*('Front End'!$F$5*60))+(AVERAGE(V46:V47)*('Front End'!$F$5*60))</f>
        <v>8.9999999999999998E-4</v>
      </c>
      <c r="X47" s="8">
        <f t="shared" si="3"/>
        <v>0</v>
      </c>
    </row>
    <row r="48" spans="1:24" x14ac:dyDescent="0.2">
      <c r="A48" s="1">
        <v>47</v>
      </c>
      <c r="B48" s="1">
        <f>B47+'Front End'!$F$5</f>
        <v>92</v>
      </c>
      <c r="C48" s="10">
        <f t="shared" si="0"/>
        <v>6.3888888888888884E-2</v>
      </c>
      <c r="D48" s="10">
        <f>ROUND(IF(B48&lt;=$AA$2*1.25,('Front End'!$F$4/2)*(1-COS((PI()*B48)/$AA$2)),(4.34*'Front End'!$F$4*EXP(-1.3*B48/$AA$2))),6)</f>
        <v>5.6990000000000001E-3</v>
      </c>
      <c r="E48" s="10">
        <f>D48*('Front End'!$F$3/100)</f>
        <v>0</v>
      </c>
      <c r="F48" s="10">
        <f t="shared" si="1"/>
        <v>5.6990000000000001E-3</v>
      </c>
      <c r="G48" s="10">
        <f>IF((G47+(AVERAGE(F47:F48)*('Front End'!$F$5*60))-(N47))&gt;$AA$3,$AA$3,IF(G47+(AVERAGE(F47:F48)*('Front End'!$F$5*60))-(N47)&lt;0,0,G47+(AVERAGE(F47:F48)*('Front End'!$F$5*60))-(N47)))</f>
        <v>103.78638143234512</v>
      </c>
      <c r="H48" s="10">
        <f>(G48/$AA$3)*'Front End'!$B$1</f>
        <v>1.0378638143234513E-3</v>
      </c>
      <c r="I48" s="10">
        <f>('Front End'!$F$10-'Front End'!$B$1)+Calcs!H48</f>
        <v>46.731037863814329</v>
      </c>
      <c r="J48" s="10">
        <f>IF(H48&gt;'Front End'!$B$1*('Front End'!$B$5/100),G48-((('Front End'!$B$1*('Front End'!$B$5/100))/'Front End'!$B$1)*$AA$3),0)</f>
        <v>3.7863814323451237</v>
      </c>
      <c r="K48" s="10">
        <f>(J48*('Front End'!$B$6/100))/('Front End'!$B$2*24*60*60)</f>
        <v>0</v>
      </c>
      <c r="L48" s="10">
        <f>(J48*((100-'Front End'!$B$6)/100))/('Front End'!$B$2*24*60*60)</f>
        <v>4.3823859170661157E-3</v>
      </c>
      <c r="M48" s="10">
        <f t="shared" si="2"/>
        <v>4.3823859170661157E-3</v>
      </c>
      <c r="N48" s="10">
        <f>AVERAGE(M47:M48)*('Front End'!$F$5*60)</f>
        <v>0.51332204404316562</v>
      </c>
      <c r="O48" s="10">
        <f>IF(O47+AVERAGE(K47:K48)*('Front End'!$F$5*60)&gt;J48,J48,O47+AVERAGE(K47:K48)*('Front End'!$F$5*60))</f>
        <v>0</v>
      </c>
      <c r="P48" s="10">
        <f>P47+(AVERAGE(L47:L48)*('Front End'!$F$5*60))-W47</f>
        <v>7.2876006116980374</v>
      </c>
      <c r="Q48" s="10">
        <f>(P48/$AA$5)*($AA$4-'Front End'!$F$9)</f>
        <v>7.2876006116980374E-5</v>
      </c>
      <c r="R48" s="10">
        <f>'Front End'!$F$9+Q48</f>
        <v>45.000072876006115</v>
      </c>
      <c r="S48" s="8">
        <f>IF(R48&gt;'Front End'!$F$9+'Front End'!$B$9,(((R48-'Front End'!$F$9)/($AA$4-'Front End'!$F$9))*$AA$5)-((('Front End'!$F$9+'Front End'!$B$9-'Front End'!$F$9)/($AA$4-'Front End'!$F$9))*$AA$5),0)</f>
        <v>7.2876006115052414</v>
      </c>
      <c r="T48" s="8">
        <f>ROUND(S48/('Front End'!$B$3*24*60*60),6)</f>
        <v>7.9999999999999996E-6</v>
      </c>
      <c r="U48" s="8">
        <f>IF(R48&gt;'Front End'!$F$9+'Front End'!$B$10,(((R48-'Front End'!$F$9)/($AA$4-'Front End'!$F$9))*$AA$5)-((('Front End'!$F$9+'Front End'!$B$10-'Front End'!$F$9)/($AA$4-'Front End'!$F$9))*$AA$5),0)</f>
        <v>0</v>
      </c>
      <c r="V48" s="8">
        <f>(U48^0.5)/('Front End'!$B$4*24*60*60)</f>
        <v>0</v>
      </c>
      <c r="W48" s="8">
        <f>(AVERAGE(T47:T48)*('Front End'!$F$5*60))+(AVERAGE(V47:V48)*('Front End'!$F$5*60))</f>
        <v>9.5999999999999992E-4</v>
      </c>
      <c r="X48" s="8">
        <f t="shared" si="3"/>
        <v>0</v>
      </c>
    </row>
    <row r="49" spans="1:24" x14ac:dyDescent="0.2">
      <c r="A49" s="1">
        <v>48</v>
      </c>
      <c r="B49" s="1">
        <f>B48+'Front End'!$F$5</f>
        <v>94</v>
      </c>
      <c r="C49" s="10">
        <f t="shared" si="0"/>
        <v>6.5277777777777782E-2</v>
      </c>
      <c r="D49" s="10">
        <f>ROUND(IF(B49&lt;=$AA$2*1.25,('Front End'!$F$4/2)*(1-COS((PI()*B49)/$AA$2)),(4.34*'Front End'!$F$4*EXP(-1.3*B49/$AA$2))),6)</f>
        <v>5.9439999999999996E-3</v>
      </c>
      <c r="E49" s="10">
        <f>D49*('Front End'!$F$3/100)</f>
        <v>0</v>
      </c>
      <c r="F49" s="10">
        <f t="shared" si="1"/>
        <v>5.9439999999999996E-3</v>
      </c>
      <c r="G49" s="10">
        <f>IF((G48+(AVERAGE(F48:F49)*('Front End'!$F$5*60))-(N48))&gt;$AA$3,$AA$3,IF(G48+(AVERAGE(F48:F49)*('Front End'!$F$5*60))-(N48)&lt;0,0,G48+(AVERAGE(F48:F49)*('Front End'!$F$5*60))-(N48)))</f>
        <v>103.97163938830197</v>
      </c>
      <c r="H49" s="10">
        <f>(G49/$AA$3)*'Front End'!$B$1</f>
        <v>1.0397163938830197E-3</v>
      </c>
      <c r="I49" s="10">
        <f>('Front End'!$F$10-'Front End'!$B$1)+Calcs!H49</f>
        <v>46.731039716393887</v>
      </c>
      <c r="J49" s="10">
        <f>IF(H49&gt;'Front End'!$B$1*('Front End'!$B$5/100),G49-((('Front End'!$B$1*('Front End'!$B$5/100))/'Front End'!$B$1)*$AA$3),0)</f>
        <v>3.9716393883019663</v>
      </c>
      <c r="K49" s="10">
        <f>(J49*('Front End'!$B$6/100))/('Front End'!$B$2*24*60*60)</f>
        <v>0</v>
      </c>
      <c r="L49" s="10">
        <f>(J49*((100-'Front End'!$B$6)/100))/('Front End'!$B$2*24*60*60)</f>
        <v>4.5968048475717206E-3</v>
      </c>
      <c r="M49" s="10">
        <f t="shared" si="2"/>
        <v>4.5968048475717206E-3</v>
      </c>
      <c r="N49" s="10">
        <f>AVERAGE(M48:M49)*('Front End'!$F$5*60)</f>
        <v>0.53875144587827029</v>
      </c>
      <c r="O49" s="10">
        <f>IF(O48+AVERAGE(K48:K49)*('Front End'!$F$5*60)&gt;J49,J49,O48+AVERAGE(K48:K49)*('Front End'!$F$5*60))</f>
        <v>0</v>
      </c>
      <c r="P49" s="10">
        <f>P48+(AVERAGE(L48:L49)*('Front End'!$F$5*60))-W48</f>
        <v>7.8253920575763081</v>
      </c>
      <c r="Q49" s="10">
        <f>(P49/$AA$5)*($AA$4-'Front End'!$F$9)</f>
        <v>7.8253920575763064E-5</v>
      </c>
      <c r="R49" s="10">
        <f>'Front End'!$F$9+Q49</f>
        <v>45.000078253920577</v>
      </c>
      <c r="S49" s="8">
        <f>IF(R49&gt;'Front End'!$F$9+'Front End'!$B$9,(((R49-'Front End'!$F$9)/($AA$4-'Front End'!$F$9))*$AA$5)-((('Front End'!$F$9+'Front End'!$B$9-'Front End'!$F$9)/($AA$4-'Front End'!$F$9))*$AA$5),0)</f>
        <v>7.8253920577253666</v>
      </c>
      <c r="T49" s="8">
        <f>ROUND(S49/('Front End'!$B$3*24*60*60),6)</f>
        <v>9.0000000000000002E-6</v>
      </c>
      <c r="U49" s="8">
        <f>IF(R49&gt;'Front End'!$F$9+'Front End'!$B$10,(((R49-'Front End'!$F$9)/($AA$4-'Front End'!$F$9))*$AA$5)-((('Front End'!$F$9+'Front End'!$B$10-'Front End'!$F$9)/($AA$4-'Front End'!$F$9))*$AA$5),0)</f>
        <v>0</v>
      </c>
      <c r="V49" s="8">
        <f>(U49^0.5)/('Front End'!$B$4*24*60*60)</f>
        <v>0</v>
      </c>
      <c r="W49" s="8">
        <f>(AVERAGE(T48:T49)*('Front End'!$F$5*60))+(AVERAGE(V48:V49)*('Front End'!$F$5*60))</f>
        <v>1.0200000000000001E-3</v>
      </c>
      <c r="X49" s="8">
        <f t="shared" si="3"/>
        <v>0</v>
      </c>
    </row>
    <row r="50" spans="1:24" x14ac:dyDescent="0.2">
      <c r="A50" s="1">
        <v>49</v>
      </c>
      <c r="B50" s="1">
        <f>B49+'Front End'!$F$5</f>
        <v>96</v>
      </c>
      <c r="C50" s="10">
        <f t="shared" si="0"/>
        <v>6.6666666666666666E-2</v>
      </c>
      <c r="D50" s="10">
        <f>ROUND(IF(B50&lt;=$AA$2*1.25,('Front End'!$F$4/2)*(1-COS((PI()*B50)/$AA$2)),(4.34*'Front End'!$F$4*EXP(-1.3*B50/$AA$2))),6)</f>
        <v>6.1939999999999999E-3</v>
      </c>
      <c r="E50" s="10">
        <f>D50*('Front End'!$F$3/100)</f>
        <v>0</v>
      </c>
      <c r="F50" s="10">
        <f t="shared" si="1"/>
        <v>6.1939999999999999E-3</v>
      </c>
      <c r="G50" s="10">
        <f>IF((G49+(AVERAGE(F49:F50)*('Front End'!$F$5*60))-(N49))&gt;$AA$3,$AA$3,IF(G49+(AVERAGE(F49:F50)*('Front End'!$F$5*60))-(N49)&lt;0,0,G49+(AVERAGE(F49:F50)*('Front End'!$F$5*60))-(N49)))</f>
        <v>104.16116794242369</v>
      </c>
      <c r="H50" s="10">
        <f>(G50/$AA$3)*'Front End'!$B$1</f>
        <v>1.0416116794242369E-3</v>
      </c>
      <c r="I50" s="10">
        <f>('Front End'!$F$10-'Front End'!$B$1)+Calcs!H50</f>
        <v>46.73104161167943</v>
      </c>
      <c r="J50" s="10">
        <f>IF(H50&gt;'Front End'!$B$1*('Front End'!$B$5/100),G50-((('Front End'!$B$1*('Front End'!$B$5/100))/'Front End'!$B$1)*$AA$3),0)</f>
        <v>4.1611679424236883</v>
      </c>
      <c r="K50" s="10">
        <f>(J50*('Front End'!$B$6/100))/('Front End'!$B$2*24*60*60)</f>
        <v>0</v>
      </c>
      <c r="L50" s="10">
        <f>(J50*((100-'Front End'!$B$6)/100))/('Front End'!$B$2*24*60*60)</f>
        <v>4.8161666000274177E-3</v>
      </c>
      <c r="M50" s="10">
        <f t="shared" si="2"/>
        <v>4.8161666000274177E-3</v>
      </c>
      <c r="N50" s="10">
        <f>AVERAGE(M49:M50)*('Front End'!$F$5*60)</f>
        <v>0.56477828685594822</v>
      </c>
      <c r="O50" s="10">
        <f>IF(O49+AVERAGE(K49:K50)*('Front End'!$F$5*60)&gt;J50,J50,O49+AVERAGE(K49:K50)*('Front End'!$F$5*60))</f>
        <v>0</v>
      </c>
      <c r="P50" s="10">
        <f>P49+(AVERAGE(L49:L50)*('Front End'!$F$5*60))-W49</f>
        <v>8.3891503444322559</v>
      </c>
      <c r="Q50" s="10">
        <f>(P50/$AA$5)*($AA$4-'Front End'!$F$9)</f>
        <v>8.3891503444322553E-5</v>
      </c>
      <c r="R50" s="10">
        <f>'Front End'!$F$9+Q50</f>
        <v>45.000083891503444</v>
      </c>
      <c r="S50" s="8">
        <f>IF(R50&gt;'Front End'!$F$9+'Front End'!$B$9,(((R50-'Front End'!$F$9)/($AA$4-'Front End'!$F$9))*$AA$5)-((('Front End'!$F$9+'Front End'!$B$9-'Front End'!$F$9)/($AA$4-'Front End'!$F$9))*$AA$5),0)</f>
        <v>8.3891503443567217</v>
      </c>
      <c r="T50" s="8">
        <f>ROUND(S50/('Front End'!$B$3*24*60*60),6)</f>
        <v>1.0000000000000001E-5</v>
      </c>
      <c r="U50" s="8">
        <f>IF(R50&gt;'Front End'!$F$9+'Front End'!$B$10,(((R50-'Front End'!$F$9)/($AA$4-'Front End'!$F$9))*$AA$5)-((('Front End'!$F$9+'Front End'!$B$10-'Front End'!$F$9)/($AA$4-'Front End'!$F$9))*$AA$5),0)</f>
        <v>0</v>
      </c>
      <c r="V50" s="8">
        <f>(U50^0.5)/('Front End'!$B$4*24*60*60)</f>
        <v>0</v>
      </c>
      <c r="W50" s="8">
        <f>(AVERAGE(T49:T50)*('Front End'!$F$5*60))+(AVERAGE(V49:V50)*('Front End'!$F$5*60))</f>
        <v>1.14E-3</v>
      </c>
      <c r="X50" s="8">
        <f t="shared" si="3"/>
        <v>0</v>
      </c>
    </row>
    <row r="51" spans="1:24" x14ac:dyDescent="0.2">
      <c r="A51" s="1">
        <v>50</v>
      </c>
      <c r="B51" s="1">
        <f>B50+'Front End'!$F$5</f>
        <v>98</v>
      </c>
      <c r="C51" s="10">
        <f t="shared" si="0"/>
        <v>6.805555555555555E-2</v>
      </c>
      <c r="D51" s="10">
        <f>ROUND(IF(B51&lt;=$AA$2*1.25,('Front End'!$F$4/2)*(1-COS((PI()*B51)/$AA$2)),(4.34*'Front End'!$F$4*EXP(-1.3*B51/$AA$2))),6)</f>
        <v>6.4489999999999999E-3</v>
      </c>
      <c r="E51" s="10">
        <f>D51*('Front End'!$F$3/100)</f>
        <v>0</v>
      </c>
      <c r="F51" s="10">
        <f t="shared" si="1"/>
        <v>6.4489999999999999E-3</v>
      </c>
      <c r="G51" s="10">
        <f>IF((G50+(AVERAGE(F50:F51)*('Front End'!$F$5*60))-(N50))&gt;$AA$3,$AA$3,IF(G50+(AVERAGE(F50:F51)*('Front End'!$F$5*60))-(N50)&lt;0,0,G50+(AVERAGE(F50:F51)*('Front End'!$F$5*60))-(N50)))</f>
        <v>104.35496965556773</v>
      </c>
      <c r="H51" s="10">
        <f>(G51/$AA$3)*'Front End'!$B$1</f>
        <v>1.0435496965556772E-3</v>
      </c>
      <c r="I51" s="10">
        <f>('Front End'!$F$10-'Front End'!$B$1)+Calcs!H51</f>
        <v>46.731043549696558</v>
      </c>
      <c r="J51" s="10">
        <f>IF(H51&gt;'Front End'!$B$1*('Front End'!$B$5/100),G51-((('Front End'!$B$1*('Front End'!$B$5/100))/'Front End'!$B$1)*$AA$3),0)</f>
        <v>4.3549696555677286</v>
      </c>
      <c r="K51" s="10">
        <f>(J51*('Front End'!$B$6/100))/('Front End'!$B$2*24*60*60)</f>
        <v>0</v>
      </c>
      <c r="L51" s="10">
        <f>(J51*((100-'Front End'!$B$6)/100))/('Front End'!$B$2*24*60*60)</f>
        <v>5.0404741383885754E-3</v>
      </c>
      <c r="M51" s="10">
        <f t="shared" si="2"/>
        <v>5.0404741383885754E-3</v>
      </c>
      <c r="N51" s="10">
        <f>AVERAGE(M50:M51)*('Front End'!$F$5*60)</f>
        <v>0.59139844430495958</v>
      </c>
      <c r="O51" s="10">
        <f>IF(O50+AVERAGE(K50:K51)*('Front End'!$F$5*60)&gt;J51,J51,O50+AVERAGE(K50:K51)*('Front End'!$F$5*60))</f>
        <v>0</v>
      </c>
      <c r="P51" s="10">
        <f>P50+(AVERAGE(L50:L51)*('Front End'!$F$5*60))-W50</f>
        <v>8.9794087887372154</v>
      </c>
      <c r="Q51" s="10">
        <f>(P51/$AA$5)*($AA$4-'Front End'!$F$9)</f>
        <v>8.9794087887372145E-5</v>
      </c>
      <c r="R51" s="10">
        <f>'Front End'!$F$9+Q51</f>
        <v>45.000089794087884</v>
      </c>
      <c r="S51" s="8">
        <f>IF(R51&gt;'Front End'!$F$9+'Front End'!$B$9,(((R51-'Front End'!$F$9)/($AA$4-'Front End'!$F$9))*$AA$5)-((('Front End'!$F$9+'Front End'!$B$9-'Front End'!$F$9)/($AA$4-'Front End'!$F$9))*$AA$5),0)</f>
        <v>8.9794087884342861</v>
      </c>
      <c r="T51" s="8">
        <f>ROUND(S51/('Front End'!$B$3*24*60*60),6)</f>
        <v>1.0000000000000001E-5</v>
      </c>
      <c r="U51" s="8">
        <f>IF(R51&gt;'Front End'!$F$9+'Front End'!$B$10,(((R51-'Front End'!$F$9)/($AA$4-'Front End'!$F$9))*$AA$5)-((('Front End'!$F$9+'Front End'!$B$10-'Front End'!$F$9)/($AA$4-'Front End'!$F$9))*$AA$5),0)</f>
        <v>0</v>
      </c>
      <c r="V51" s="8">
        <f>(U51^0.5)/('Front End'!$B$4*24*60*60)</f>
        <v>0</v>
      </c>
      <c r="W51" s="8">
        <f>(AVERAGE(T50:T51)*('Front End'!$F$5*60))+(AVERAGE(V50:V51)*('Front End'!$F$5*60))</f>
        <v>1.2000000000000001E-3</v>
      </c>
      <c r="X51" s="8">
        <f t="shared" si="3"/>
        <v>0</v>
      </c>
    </row>
    <row r="52" spans="1:24" x14ac:dyDescent="0.2">
      <c r="A52" s="1">
        <v>51</v>
      </c>
      <c r="B52" s="1">
        <f>B51+'Front End'!$F$5</f>
        <v>100</v>
      </c>
      <c r="C52" s="10">
        <f t="shared" si="0"/>
        <v>6.9444444444444448E-2</v>
      </c>
      <c r="D52" s="10">
        <f>ROUND(IF(B52&lt;=$AA$2*1.25,('Front End'!$F$4/2)*(1-COS((PI()*B52)/$AA$2)),(4.34*'Front End'!$F$4*EXP(-1.3*B52/$AA$2))),6)</f>
        <v>6.7089999999999997E-3</v>
      </c>
      <c r="E52" s="10">
        <f>D52*('Front End'!$F$3/100)</f>
        <v>0</v>
      </c>
      <c r="F52" s="10">
        <f t="shared" si="1"/>
        <v>6.7089999999999997E-3</v>
      </c>
      <c r="G52" s="10">
        <f>IF((G51+(AVERAGE(F51:F52)*('Front End'!$F$5*60))-(N51))&gt;$AA$3,$AA$3,IF(G51+(AVERAGE(F51:F52)*('Front End'!$F$5*60))-(N51)&lt;0,0,G51+(AVERAGE(F51:F52)*('Front End'!$F$5*60))-(N51)))</f>
        <v>104.55305121126277</v>
      </c>
      <c r="H52" s="10">
        <f>(G52/$AA$3)*'Front End'!$B$1</f>
        <v>1.0455305121126277E-3</v>
      </c>
      <c r="I52" s="10">
        <f>('Front End'!$F$10-'Front End'!$B$1)+Calcs!H52</f>
        <v>46.73104553051212</v>
      </c>
      <c r="J52" s="10">
        <f>IF(H52&gt;'Front End'!$B$1*('Front End'!$B$5/100),G52-((('Front End'!$B$1*('Front End'!$B$5/100))/'Front End'!$B$1)*$AA$3),0)</f>
        <v>4.553051211262769</v>
      </c>
      <c r="K52" s="10">
        <f>(J52*('Front End'!$B$6/100))/('Front End'!$B$2*24*60*60)</f>
        <v>0</v>
      </c>
      <c r="L52" s="10">
        <f>(J52*((100-'Front End'!$B$6)/100))/('Front End'!$B$2*24*60*60)</f>
        <v>5.2697351982207985E-3</v>
      </c>
      <c r="M52" s="10">
        <f t="shared" si="2"/>
        <v>5.2697351982207985E-3</v>
      </c>
      <c r="N52" s="10">
        <f>AVERAGE(M51:M52)*('Front End'!$F$5*60)</f>
        <v>0.61861256019656241</v>
      </c>
      <c r="O52" s="10">
        <f>IF(O51+AVERAGE(K51:K52)*('Front End'!$F$5*60)&gt;J52,J52,O51+AVERAGE(K51:K52)*('Front End'!$F$5*60))</f>
        <v>0</v>
      </c>
      <c r="P52" s="10">
        <f>P51+(AVERAGE(L51:L52)*('Front End'!$F$5*60))-W51</f>
        <v>9.5968213489337764</v>
      </c>
      <c r="Q52" s="10">
        <f>(P52/$AA$5)*($AA$4-'Front End'!$F$9)</f>
        <v>9.5968213489337753E-5</v>
      </c>
      <c r="R52" s="10">
        <f>'Front End'!$F$9+Q52</f>
        <v>45.000095968213486</v>
      </c>
      <c r="S52" s="8">
        <f>IF(R52&gt;'Front End'!$F$9+'Front End'!$B$9,(((R52-'Front End'!$F$9)/($AA$4-'Front End'!$F$9))*$AA$5)-((('Front End'!$F$9+'Front End'!$B$9-'Front End'!$F$9)/($AA$4-'Front End'!$F$9))*$AA$5),0)</f>
        <v>9.5968213486230525</v>
      </c>
      <c r="T52" s="8">
        <f>ROUND(S52/('Front End'!$B$3*24*60*60),6)</f>
        <v>1.1E-5</v>
      </c>
      <c r="U52" s="8">
        <f>IF(R52&gt;'Front End'!$F$9+'Front End'!$B$10,(((R52-'Front End'!$F$9)/($AA$4-'Front End'!$F$9))*$AA$5)-((('Front End'!$F$9+'Front End'!$B$10-'Front End'!$F$9)/($AA$4-'Front End'!$F$9))*$AA$5),0)</f>
        <v>0</v>
      </c>
      <c r="V52" s="8">
        <f>(U52^0.5)/('Front End'!$B$4*24*60*60)</f>
        <v>0</v>
      </c>
      <c r="W52" s="8">
        <f>(AVERAGE(T51:T52)*('Front End'!$F$5*60))+(AVERAGE(V51:V52)*('Front End'!$F$5*60))</f>
        <v>1.2600000000000001E-3</v>
      </c>
      <c r="X52" s="8">
        <f t="shared" si="3"/>
        <v>0</v>
      </c>
    </row>
    <row r="53" spans="1:24" x14ac:dyDescent="0.2">
      <c r="A53" s="1">
        <v>52</v>
      </c>
      <c r="B53" s="1">
        <f>B52+'Front End'!$F$5</f>
        <v>102</v>
      </c>
      <c r="C53" s="10">
        <f t="shared" si="0"/>
        <v>7.0833333333333331E-2</v>
      </c>
      <c r="D53" s="10">
        <f>ROUND(IF(B53&lt;=$AA$2*1.25,('Front End'!$F$4/2)*(1-COS((PI()*B53)/$AA$2)),(4.34*'Front End'!$F$4*EXP(-1.3*B53/$AA$2))),6)</f>
        <v>6.9740000000000002E-3</v>
      </c>
      <c r="E53" s="10">
        <f>D53*('Front End'!$F$3/100)</f>
        <v>0</v>
      </c>
      <c r="F53" s="10">
        <f t="shared" si="1"/>
        <v>6.9740000000000002E-3</v>
      </c>
      <c r="G53" s="10">
        <f>IF((G52+(AVERAGE(F52:F53)*('Front End'!$F$5*60))-(N52))&gt;$AA$3,$AA$3,IF(G52+(AVERAGE(F52:F53)*('Front End'!$F$5*60))-(N52)&lt;0,0,G52+(AVERAGE(F52:F53)*('Front End'!$F$5*60))-(N52)))</f>
        <v>104.75541865106621</v>
      </c>
      <c r="H53" s="10">
        <f>(G53/$AA$3)*'Front End'!$B$1</f>
        <v>1.047554186510662E-3</v>
      </c>
      <c r="I53" s="10">
        <f>('Front End'!$F$10-'Front End'!$B$1)+Calcs!H53</f>
        <v>46.731047554186517</v>
      </c>
      <c r="J53" s="10">
        <f>IF(H53&gt;'Front End'!$B$1*('Front End'!$B$5/100),G53-((('Front End'!$B$1*('Front End'!$B$5/100))/'Front End'!$B$1)*$AA$3),0)</f>
        <v>4.7554186510662078</v>
      </c>
      <c r="K53" s="10">
        <f>(J53*('Front End'!$B$6/100))/('Front End'!$B$2*24*60*60)</f>
        <v>0</v>
      </c>
      <c r="L53" s="10">
        <f>(J53*((100-'Front End'!$B$6)/100))/('Front End'!$B$2*24*60*60)</f>
        <v>5.5039567720673709E-3</v>
      </c>
      <c r="M53" s="10">
        <f t="shared" si="2"/>
        <v>5.5039567720673709E-3</v>
      </c>
      <c r="N53" s="10">
        <f>AVERAGE(M52:M53)*('Front End'!$F$5*60)</f>
        <v>0.64642151821729021</v>
      </c>
      <c r="O53" s="10">
        <f>IF(O52+AVERAGE(K52:K53)*('Front End'!$F$5*60)&gt;J53,J53,O52+AVERAGE(K52:K53)*('Front End'!$F$5*60))</f>
        <v>0</v>
      </c>
      <c r="P53" s="10">
        <f>P52+(AVERAGE(L52:L53)*('Front End'!$F$5*60))-W52</f>
        <v>10.241982867151066</v>
      </c>
      <c r="Q53" s="10">
        <f>(P53/$AA$5)*($AA$4-'Front End'!$F$9)</f>
        <v>1.0241982867151065E-4</v>
      </c>
      <c r="R53" s="10">
        <f>'Front End'!$F$9+Q53</f>
        <v>45.000102419828671</v>
      </c>
      <c r="S53" s="8">
        <f>IF(R53&gt;'Front End'!$F$9+'Front End'!$B$9,(((R53-'Front End'!$F$9)/($AA$4-'Front End'!$F$9))*$AA$5)-((('Front End'!$F$9+'Front End'!$B$9-'Front End'!$F$9)/($AA$4-'Front End'!$F$9))*$AA$5),0)</f>
        <v>10.241982867142951</v>
      </c>
      <c r="T53" s="8">
        <f>ROUND(S53/('Front End'!$B$3*24*60*60),6)</f>
        <v>1.2E-5</v>
      </c>
      <c r="U53" s="8">
        <f>IF(R53&gt;'Front End'!$F$9+'Front End'!$B$10,(((R53-'Front End'!$F$9)/($AA$4-'Front End'!$F$9))*$AA$5)-((('Front End'!$F$9+'Front End'!$B$10-'Front End'!$F$9)/($AA$4-'Front End'!$F$9))*$AA$5),0)</f>
        <v>0</v>
      </c>
      <c r="V53" s="8">
        <f>(U53^0.5)/('Front End'!$B$4*24*60*60)</f>
        <v>0</v>
      </c>
      <c r="W53" s="8">
        <f>(AVERAGE(T52:T53)*('Front End'!$F$5*60))+(AVERAGE(V52:V53)*('Front End'!$F$5*60))</f>
        <v>1.3799999999999999E-3</v>
      </c>
      <c r="X53" s="8">
        <f t="shared" si="3"/>
        <v>0</v>
      </c>
    </row>
    <row r="54" spans="1:24" x14ac:dyDescent="0.2">
      <c r="A54" s="1">
        <v>53</v>
      </c>
      <c r="B54" s="1">
        <f>B53+'Front End'!$F$5</f>
        <v>104</v>
      </c>
      <c r="C54" s="10">
        <f t="shared" si="0"/>
        <v>7.2222222222222215E-2</v>
      </c>
      <c r="D54" s="10">
        <f>ROUND(IF(B54&lt;=$AA$2*1.25,('Front End'!$F$4/2)*(1-COS((PI()*B54)/$AA$2)),(4.34*'Front End'!$F$4*EXP(-1.3*B54/$AA$2))),6)</f>
        <v>7.2430000000000003E-3</v>
      </c>
      <c r="E54" s="10">
        <f>D54*('Front End'!$F$3/100)</f>
        <v>0</v>
      </c>
      <c r="F54" s="10">
        <f t="shared" si="1"/>
        <v>7.2430000000000003E-3</v>
      </c>
      <c r="G54" s="10">
        <f>IF((G53+(AVERAGE(F53:F54)*('Front End'!$F$5*60))-(N53))&gt;$AA$3,$AA$3,IF(G53+(AVERAGE(F53:F54)*('Front End'!$F$5*60))-(N53)&lt;0,0,G53+(AVERAGE(F53:F54)*('Front End'!$F$5*60))-(N53)))</f>
        <v>104.96201713284891</v>
      </c>
      <c r="H54" s="10">
        <f>(G54/$AA$3)*'Front End'!$B$1</f>
        <v>1.0496201713284892E-3</v>
      </c>
      <c r="I54" s="10">
        <f>('Front End'!$F$10-'Front End'!$B$1)+Calcs!H54</f>
        <v>46.731049620171333</v>
      </c>
      <c r="J54" s="10">
        <f>IF(H54&gt;'Front End'!$B$1*('Front End'!$B$5/100),G54-((('Front End'!$B$1*('Front End'!$B$5/100))/'Front End'!$B$1)*$AA$3),0)</f>
        <v>4.9620171328489135</v>
      </c>
      <c r="K54" s="10">
        <f>(J54*('Front End'!$B$6/100))/('Front End'!$B$2*24*60*60)</f>
        <v>0</v>
      </c>
      <c r="L54" s="10">
        <f>(J54*((100-'Front End'!$B$6)/100))/('Front End'!$B$2*24*60*60)</f>
        <v>5.7430753852417988E-3</v>
      </c>
      <c r="M54" s="10">
        <f t="shared" si="2"/>
        <v>5.7430753852417988E-3</v>
      </c>
      <c r="N54" s="10">
        <f>AVERAGE(M53:M54)*('Front End'!$F$5*60)</f>
        <v>0.67482192943855024</v>
      </c>
      <c r="O54" s="10">
        <f>IF(O53+AVERAGE(K53:K54)*('Front End'!$F$5*60)&gt;J54,J54,O53+AVERAGE(K53:K54)*('Front End'!$F$5*60))</f>
        <v>0</v>
      </c>
      <c r="P54" s="10">
        <f>P53+(AVERAGE(L53:L54)*('Front End'!$F$5*60))-W53</f>
        <v>10.915424796589617</v>
      </c>
      <c r="Q54" s="10">
        <f>(P54/$AA$5)*($AA$4-'Front End'!$F$9)</f>
        <v>1.0915424796589615E-4</v>
      </c>
      <c r="R54" s="10">
        <f>'Front End'!$F$9+Q54</f>
        <v>45.000109154247966</v>
      </c>
      <c r="S54" s="8">
        <f>IF(R54&gt;'Front End'!$F$9+'Front End'!$B$9,(((R54-'Front End'!$F$9)/($AA$4-'Front End'!$F$9))*$AA$5)-((('Front End'!$F$9+'Front End'!$B$9-'Front End'!$F$9)/($AA$4-'Front End'!$F$9))*$AA$5),0)</f>
        <v>10.915424796564823</v>
      </c>
      <c r="T54" s="8">
        <f>ROUND(S54/('Front End'!$B$3*24*60*60),6)</f>
        <v>1.2999999999999999E-5</v>
      </c>
      <c r="U54" s="8">
        <f>IF(R54&gt;'Front End'!$F$9+'Front End'!$B$10,(((R54-'Front End'!$F$9)/($AA$4-'Front End'!$F$9))*$AA$5)-((('Front End'!$F$9+'Front End'!$B$10-'Front End'!$F$9)/($AA$4-'Front End'!$F$9))*$AA$5),0)</f>
        <v>0</v>
      </c>
      <c r="V54" s="8">
        <f>(U54^0.5)/('Front End'!$B$4*24*60*60)</f>
        <v>0</v>
      </c>
      <c r="W54" s="8">
        <f>(AVERAGE(T53:T54)*('Front End'!$F$5*60))+(AVERAGE(V53:V54)*('Front End'!$F$5*60))</f>
        <v>1.4999999999999998E-3</v>
      </c>
      <c r="X54" s="8">
        <f t="shared" si="3"/>
        <v>0</v>
      </c>
    </row>
    <row r="55" spans="1:24" x14ac:dyDescent="0.2">
      <c r="A55" s="1">
        <v>54</v>
      </c>
      <c r="B55" s="1">
        <f>B54+'Front End'!$F$5</f>
        <v>106</v>
      </c>
      <c r="C55" s="10">
        <f t="shared" si="0"/>
        <v>7.3611111111111113E-2</v>
      </c>
      <c r="D55" s="10">
        <f>ROUND(IF(B55&lt;=$AA$2*1.25,('Front End'!$F$4/2)*(1-COS((PI()*B55)/$AA$2)),(4.34*'Front End'!$F$4*EXP(-1.3*B55/$AA$2))),6)</f>
        <v>7.5170000000000002E-3</v>
      </c>
      <c r="E55" s="10">
        <f>D55*('Front End'!$F$3/100)</f>
        <v>0</v>
      </c>
      <c r="F55" s="10">
        <f t="shared" si="1"/>
        <v>7.5170000000000002E-3</v>
      </c>
      <c r="G55" s="10">
        <f>IF((G54+(AVERAGE(F54:F55)*('Front End'!$F$5*60))-(N54))&gt;$AA$3,$AA$3,IF(G54+(AVERAGE(F54:F55)*('Front End'!$F$5*60))-(N54)&lt;0,0,G54+(AVERAGE(F54:F55)*('Front End'!$F$5*60))-(N54)))</f>
        <v>105.17279520341036</v>
      </c>
      <c r="H55" s="10">
        <f>(G55/$AA$3)*'Front End'!$B$1</f>
        <v>1.0517279520341036E-3</v>
      </c>
      <c r="I55" s="10">
        <f>('Front End'!$F$10-'Front End'!$B$1)+Calcs!H55</f>
        <v>46.731051727952035</v>
      </c>
      <c r="J55" s="10">
        <f>IF(H55&gt;'Front End'!$B$1*('Front End'!$B$5/100),G55-((('Front End'!$B$1*('Front End'!$B$5/100))/'Front End'!$B$1)*$AA$3),0)</f>
        <v>5.1727952034103595</v>
      </c>
      <c r="K55" s="10">
        <f>(J55*('Front End'!$B$6/100))/('Front End'!$B$2*24*60*60)</f>
        <v>0</v>
      </c>
      <c r="L55" s="10">
        <f>(J55*((100-'Front End'!$B$6)/100))/('Front End'!$B$2*24*60*60)</f>
        <v>5.9870314854286576E-3</v>
      </c>
      <c r="M55" s="10">
        <f t="shared" si="2"/>
        <v>5.9870314854286576E-3</v>
      </c>
      <c r="N55" s="10">
        <f>AVERAGE(M54:M55)*('Front End'!$F$5*60)</f>
        <v>0.70380641224022744</v>
      </c>
      <c r="O55" s="10">
        <f>IF(O54+AVERAGE(K54:K55)*('Front End'!$F$5*60)&gt;J55,J55,O54+AVERAGE(K54:K55)*('Front End'!$F$5*60))</f>
        <v>0</v>
      </c>
      <c r="P55" s="10">
        <f>P54+(AVERAGE(L54:L55)*('Front End'!$F$5*60))-W54</f>
        <v>11.617731208829845</v>
      </c>
      <c r="Q55" s="10">
        <f>(P55/$AA$5)*($AA$4-'Front End'!$F$9)</f>
        <v>1.1617731208829844E-4</v>
      </c>
      <c r="R55" s="10">
        <f>'Front End'!$F$9+Q55</f>
        <v>45.000116177312087</v>
      </c>
      <c r="S55" s="8">
        <f>IF(R55&gt;'Front End'!$F$9+'Front End'!$B$9,(((R55-'Front End'!$F$9)/($AA$4-'Front End'!$F$9))*$AA$5)-((('Front End'!$F$9+'Front End'!$B$9-'Front End'!$F$9)/($AA$4-'Front End'!$F$9))*$AA$5),0)</f>
        <v>11.6177312087018</v>
      </c>
      <c r="T55" s="8">
        <f>ROUND(S55/('Front End'!$B$3*24*60*60),6)</f>
        <v>1.2999999999999999E-5</v>
      </c>
      <c r="U55" s="8">
        <f>IF(R55&gt;'Front End'!$F$9+'Front End'!$B$10,(((R55-'Front End'!$F$9)/($AA$4-'Front End'!$F$9))*$AA$5)-((('Front End'!$F$9+'Front End'!$B$10-'Front End'!$F$9)/($AA$4-'Front End'!$F$9))*$AA$5),0)</f>
        <v>0</v>
      </c>
      <c r="V55" s="8">
        <f>(U55^0.5)/('Front End'!$B$4*24*60*60)</f>
        <v>0</v>
      </c>
      <c r="W55" s="8">
        <f>(AVERAGE(T54:T55)*('Front End'!$F$5*60))+(AVERAGE(V54:V55)*('Front End'!$F$5*60))</f>
        <v>1.56E-3</v>
      </c>
      <c r="X55" s="8">
        <f t="shared" si="3"/>
        <v>0</v>
      </c>
    </row>
    <row r="56" spans="1:24" x14ac:dyDescent="0.2">
      <c r="A56" s="1">
        <v>55</v>
      </c>
      <c r="B56" s="1">
        <f>B55+'Front End'!$F$5</f>
        <v>108</v>
      </c>
      <c r="C56" s="10">
        <f t="shared" si="0"/>
        <v>7.4999999999999997E-2</v>
      </c>
      <c r="D56" s="10">
        <f>ROUND(IF(B56&lt;=$AA$2*1.25,('Front End'!$F$4/2)*(1-COS((PI()*B56)/$AA$2)),(4.34*'Front End'!$F$4*EXP(-1.3*B56/$AA$2))),6)</f>
        <v>7.796E-3</v>
      </c>
      <c r="E56" s="10">
        <f>D56*('Front End'!$F$3/100)</f>
        <v>0</v>
      </c>
      <c r="F56" s="10">
        <f t="shared" si="1"/>
        <v>7.796E-3</v>
      </c>
      <c r="G56" s="10">
        <f>IF((G55+(AVERAGE(F55:F56)*('Front End'!$F$5*60))-(N55))&gt;$AA$3,$AA$3,IF(G55+(AVERAGE(F55:F56)*('Front End'!$F$5*60))-(N55)&lt;0,0,G55+(AVERAGE(F55:F56)*('Front End'!$F$5*60))-(N55)))</f>
        <v>105.38776879117013</v>
      </c>
      <c r="H56" s="10">
        <f>(G56/$AA$3)*'Front End'!$B$1</f>
        <v>1.0538776879117013E-3</v>
      </c>
      <c r="I56" s="10">
        <f>('Front End'!$F$10-'Front End'!$B$1)+Calcs!H56</f>
        <v>46.731053877687913</v>
      </c>
      <c r="J56" s="10">
        <f>IF(H56&gt;'Front End'!$B$1*('Front End'!$B$5/100),G56-((('Front End'!$B$1*('Front End'!$B$5/100))/'Front End'!$B$1)*$AA$3),0)</f>
        <v>5.3877687911701315</v>
      </c>
      <c r="K56" s="10">
        <f>(J56*('Front End'!$B$6/100))/('Front End'!$B$2*24*60*60)</f>
        <v>0</v>
      </c>
      <c r="L56" s="10">
        <f>(J56*((100-'Front End'!$B$6)/100))/('Front End'!$B$2*24*60*60)</f>
        <v>6.2358435082987638E-3</v>
      </c>
      <c r="M56" s="10">
        <f t="shared" si="2"/>
        <v>6.2358435082987638E-3</v>
      </c>
      <c r="N56" s="10">
        <f>AVERAGE(M55:M56)*('Front End'!$F$5*60)</f>
        <v>0.73337249962364526</v>
      </c>
      <c r="O56" s="10">
        <f>IF(O55+AVERAGE(K55:K56)*('Front End'!$F$5*60)&gt;J56,J56,O55+AVERAGE(K55:K56)*('Front End'!$F$5*60))</f>
        <v>0</v>
      </c>
      <c r="P56" s="10">
        <f>P55+(AVERAGE(L55:L56)*('Front End'!$F$5*60))-W55</f>
        <v>12.34954370845349</v>
      </c>
      <c r="Q56" s="10">
        <f>(P56/$AA$5)*($AA$4-'Front End'!$F$9)</f>
        <v>1.234954370845349E-4</v>
      </c>
      <c r="R56" s="10">
        <f>'Front End'!$F$9+Q56</f>
        <v>45.000123495437087</v>
      </c>
      <c r="S56" s="8">
        <f>IF(R56&gt;'Front End'!$F$9+'Front End'!$B$9,(((R56-'Front End'!$F$9)/($AA$4-'Front End'!$F$9))*$AA$5)-((('Front End'!$F$9+'Front End'!$B$9-'Front End'!$F$9)/($AA$4-'Front End'!$F$9))*$AA$5),0)</f>
        <v>12.349543708722877</v>
      </c>
      <c r="T56" s="8">
        <f>ROUND(S56/('Front End'!$B$3*24*60*60),6)</f>
        <v>1.4E-5</v>
      </c>
      <c r="U56" s="8">
        <f>IF(R56&gt;'Front End'!$F$9+'Front End'!$B$10,(((R56-'Front End'!$F$9)/($AA$4-'Front End'!$F$9))*$AA$5)-((('Front End'!$F$9+'Front End'!$B$10-'Front End'!$F$9)/($AA$4-'Front End'!$F$9))*$AA$5),0)</f>
        <v>0</v>
      </c>
      <c r="V56" s="8">
        <f>(U56^0.5)/('Front End'!$B$4*24*60*60)</f>
        <v>0</v>
      </c>
      <c r="W56" s="8">
        <f>(AVERAGE(T55:T56)*('Front End'!$F$5*60))+(AVERAGE(V55:V56)*('Front End'!$F$5*60))</f>
        <v>1.6199999999999999E-3</v>
      </c>
      <c r="X56" s="8">
        <f t="shared" si="3"/>
        <v>0</v>
      </c>
    </row>
    <row r="57" spans="1:24" x14ac:dyDescent="0.2">
      <c r="A57" s="1">
        <v>56</v>
      </c>
      <c r="B57" s="1">
        <f>B56+'Front End'!$F$5</f>
        <v>110</v>
      </c>
      <c r="C57" s="10">
        <f t="shared" si="0"/>
        <v>7.6388888888888895E-2</v>
      </c>
      <c r="D57" s="10">
        <f>ROUND(IF(B57&lt;=$AA$2*1.25,('Front End'!$F$4/2)*(1-COS((PI()*B57)/$AA$2)),(4.34*'Front End'!$F$4*EXP(-1.3*B57/$AA$2))),6)</f>
        <v>8.0789999999999994E-3</v>
      </c>
      <c r="E57" s="10">
        <f>D57*('Front End'!$F$3/100)</f>
        <v>0</v>
      </c>
      <c r="F57" s="10">
        <f t="shared" si="1"/>
        <v>8.0789999999999994E-3</v>
      </c>
      <c r="G57" s="10">
        <f>IF((G56+(AVERAGE(F56:F57)*('Front End'!$F$5*60))-(N56))&gt;$AA$3,$AA$3,IF(G56+(AVERAGE(F56:F57)*('Front End'!$F$5*60))-(N56)&lt;0,0,G56+(AVERAGE(F56:F57)*('Front End'!$F$5*60))-(N56)))</f>
        <v>105.60689629154649</v>
      </c>
      <c r="H57" s="10">
        <f>(G57/$AA$3)*'Front End'!$B$1</f>
        <v>1.0560689629154649E-3</v>
      </c>
      <c r="I57" s="10">
        <f>('Front End'!$F$10-'Front End'!$B$1)+Calcs!H57</f>
        <v>46.731056068962921</v>
      </c>
      <c r="J57" s="10">
        <f>IF(H57&gt;'Front End'!$B$1*('Front End'!$B$5/100),G57-((('Front End'!$B$1*('Front End'!$B$5/100))/'Front End'!$B$1)*$AA$3),0)</f>
        <v>5.6068962915464908</v>
      </c>
      <c r="K57" s="10">
        <f>(J57*('Front End'!$B$6/100))/('Front End'!$B$2*24*60*60)</f>
        <v>0</v>
      </c>
      <c r="L57" s="10">
        <f>(J57*((100-'Front End'!$B$6)/100))/('Front End'!$B$2*24*60*60)</f>
        <v>6.4894633004010322E-3</v>
      </c>
      <c r="M57" s="10">
        <f t="shared" si="2"/>
        <v>6.4894633004010322E-3</v>
      </c>
      <c r="N57" s="10">
        <f>AVERAGE(M56:M57)*('Front End'!$F$5*60)</f>
        <v>0.76351840852198782</v>
      </c>
      <c r="O57" s="10">
        <f>IF(O56+AVERAGE(K56:K57)*('Front End'!$F$5*60)&gt;J57,J57,O56+AVERAGE(K56:K57)*('Front End'!$F$5*60))</f>
        <v>0</v>
      </c>
      <c r="P57" s="10">
        <f>P56+(AVERAGE(L56:L57)*('Front End'!$F$5*60))-W56</f>
        <v>13.111442116975477</v>
      </c>
      <c r="Q57" s="10">
        <f>(P57/$AA$5)*($AA$4-'Front End'!$F$9)</f>
        <v>1.3111442116975474E-4</v>
      </c>
      <c r="R57" s="10">
        <f>'Front End'!$F$9+Q57</f>
        <v>45.000131114421173</v>
      </c>
      <c r="S57" s="8">
        <f>IF(R57&gt;'Front End'!$F$9+'Front End'!$B$9,(((R57-'Front End'!$F$9)/($AA$4-'Front End'!$F$9))*$AA$5)-((('Front End'!$F$9+'Front End'!$B$9-'Front End'!$F$9)/($AA$4-'Front End'!$F$9))*$AA$5),0)</f>
        <v>13.111442117264005</v>
      </c>
      <c r="T57" s="8">
        <f>ROUND(S57/('Front End'!$B$3*24*60*60),6)</f>
        <v>1.5E-5</v>
      </c>
      <c r="U57" s="8">
        <f>IF(R57&gt;'Front End'!$F$9+'Front End'!$B$10,(((R57-'Front End'!$F$9)/($AA$4-'Front End'!$F$9))*$AA$5)-((('Front End'!$F$9+'Front End'!$B$10-'Front End'!$F$9)/($AA$4-'Front End'!$F$9))*$AA$5),0)</f>
        <v>0</v>
      </c>
      <c r="V57" s="8">
        <f>(U57^0.5)/('Front End'!$B$4*24*60*60)</f>
        <v>0</v>
      </c>
      <c r="W57" s="8">
        <f>(AVERAGE(T56:T57)*('Front End'!$F$5*60))+(AVERAGE(V56:V57)*('Front End'!$F$5*60))</f>
        <v>1.74E-3</v>
      </c>
      <c r="X57" s="8">
        <f t="shared" si="3"/>
        <v>0</v>
      </c>
    </row>
    <row r="58" spans="1:24" x14ac:dyDescent="0.2">
      <c r="A58" s="1">
        <v>57</v>
      </c>
      <c r="B58" s="1">
        <f>B57+'Front End'!$F$5</f>
        <v>112</v>
      </c>
      <c r="C58" s="10">
        <f t="shared" si="0"/>
        <v>7.7777777777777779E-2</v>
      </c>
      <c r="D58" s="10">
        <f>ROUND(IF(B58&lt;=$AA$2*1.25,('Front End'!$F$4/2)*(1-COS((PI()*B58)/$AA$2)),(4.34*'Front End'!$F$4*EXP(-1.3*B58/$AA$2))),6)</f>
        <v>8.3669999999999994E-3</v>
      </c>
      <c r="E58" s="10">
        <f>D58*('Front End'!$F$3/100)</f>
        <v>0</v>
      </c>
      <c r="F58" s="10">
        <f t="shared" si="1"/>
        <v>8.3669999999999994E-3</v>
      </c>
      <c r="G58" s="10">
        <f>IF((G57+(AVERAGE(F57:F58)*('Front End'!$F$5*60))-(N57))&gt;$AA$3,$AA$3,IF(G57+(AVERAGE(F57:F58)*('Front End'!$F$5*60))-(N57)&lt;0,0,G57+(AVERAGE(F57:F58)*('Front End'!$F$5*60))-(N57)))</f>
        <v>105.83013788302451</v>
      </c>
      <c r="H58" s="10">
        <f>(G58/$AA$3)*'Front End'!$B$1</f>
        <v>1.0583013788302452E-3</v>
      </c>
      <c r="I58" s="10">
        <f>('Front End'!$F$10-'Front End'!$B$1)+Calcs!H58</f>
        <v>46.731058301378837</v>
      </c>
      <c r="J58" s="10">
        <f>IF(H58&gt;'Front End'!$B$1*('Front End'!$B$5/100),G58-((('Front End'!$B$1*('Front End'!$B$5/100))/'Front End'!$B$1)*$AA$3),0)</f>
        <v>5.8301378830245056</v>
      </c>
      <c r="K58" s="10">
        <f>(J58*('Front End'!$B$6/100))/('Front End'!$B$2*24*60*60)</f>
        <v>0</v>
      </c>
      <c r="L58" s="10">
        <f>(J58*((100-'Front End'!$B$6)/100))/('Front End'!$B$2*24*60*60)</f>
        <v>6.7478447720191043E-3</v>
      </c>
      <c r="M58" s="10">
        <f t="shared" si="2"/>
        <v>6.7478447720191043E-3</v>
      </c>
      <c r="N58" s="10">
        <f>AVERAGE(M57:M58)*('Front End'!$F$5*60)</f>
        <v>0.79423848434520816</v>
      </c>
      <c r="O58" s="10">
        <f>IF(O57+AVERAGE(K57:K58)*('Front End'!$F$5*60)&gt;J58,J58,O57+AVERAGE(K57:K58)*('Front End'!$F$5*60))</f>
        <v>0</v>
      </c>
      <c r="P58" s="10">
        <f>P57+(AVERAGE(L57:L58)*('Front End'!$F$5*60))-W57</f>
        <v>13.903940601320684</v>
      </c>
      <c r="Q58" s="10">
        <f>(P58/$AA$5)*($AA$4-'Front End'!$F$9)</f>
        <v>1.3903940601320684E-4</v>
      </c>
      <c r="R58" s="10">
        <f>'Front End'!$F$9+Q58</f>
        <v>45.000139039406015</v>
      </c>
      <c r="S58" s="8">
        <f>IF(R58&gt;'Front End'!$F$9+'Front End'!$B$9,(((R58-'Front End'!$F$9)/($AA$4-'Front End'!$F$9))*$AA$5)-((('Front End'!$F$9+'Front End'!$B$9-'Front End'!$F$9)/($AA$4-'Front End'!$F$9))*$AA$5),0)</f>
        <v>13.903940601522892</v>
      </c>
      <c r="T58" s="8">
        <f>ROUND(S58/('Front End'!$B$3*24*60*60),6)</f>
        <v>1.5999999999999999E-5</v>
      </c>
      <c r="U58" s="8">
        <f>IF(R58&gt;'Front End'!$F$9+'Front End'!$B$10,(((R58-'Front End'!$F$9)/($AA$4-'Front End'!$F$9))*$AA$5)-((('Front End'!$F$9+'Front End'!$B$10-'Front End'!$F$9)/($AA$4-'Front End'!$F$9))*$AA$5),0)</f>
        <v>0</v>
      </c>
      <c r="V58" s="8">
        <f>(U58^0.5)/('Front End'!$B$4*24*60*60)</f>
        <v>0</v>
      </c>
      <c r="W58" s="8">
        <f>(AVERAGE(T57:T58)*('Front End'!$F$5*60))+(AVERAGE(V57:V58)*('Front End'!$F$5*60))</f>
        <v>1.8600000000000001E-3</v>
      </c>
      <c r="X58" s="8">
        <f t="shared" si="3"/>
        <v>0</v>
      </c>
    </row>
    <row r="59" spans="1:24" x14ac:dyDescent="0.2">
      <c r="A59" s="1">
        <v>58</v>
      </c>
      <c r="B59" s="1">
        <f>B58+'Front End'!$F$5</f>
        <v>114</v>
      </c>
      <c r="C59" s="10">
        <f t="shared" si="0"/>
        <v>7.9166666666666663E-2</v>
      </c>
      <c r="D59" s="10">
        <f>ROUND(IF(B59&lt;=$AA$2*1.25,('Front End'!$F$4/2)*(1-COS((PI()*B59)/$AA$2)),(4.34*'Front End'!$F$4*EXP(-1.3*B59/$AA$2))),6)</f>
        <v>8.659E-3</v>
      </c>
      <c r="E59" s="10">
        <f>D59*('Front End'!$F$3/100)</f>
        <v>0</v>
      </c>
      <c r="F59" s="10">
        <f t="shared" si="1"/>
        <v>8.659E-3</v>
      </c>
      <c r="G59" s="10">
        <f>IF((G58+(AVERAGE(F58:F59)*('Front End'!$F$5*60))-(N58))&gt;$AA$3,$AA$3,IF(G58+(AVERAGE(F58:F59)*('Front End'!$F$5*60))-(N58)&lt;0,0,G58+(AVERAGE(F58:F59)*('Front End'!$F$5*60))-(N58)))</f>
        <v>106.05745939867928</v>
      </c>
      <c r="H59" s="10">
        <f>(G59/$AA$3)*'Front End'!$B$1</f>
        <v>1.060574593986793E-3</v>
      </c>
      <c r="I59" s="10">
        <f>('Front End'!$F$10-'Front End'!$B$1)+Calcs!H59</f>
        <v>46.73106057459399</v>
      </c>
      <c r="J59" s="10">
        <f>IF(H59&gt;'Front End'!$B$1*('Front End'!$B$5/100),G59-((('Front End'!$B$1*('Front End'!$B$5/100))/'Front End'!$B$1)*$AA$3),0)</f>
        <v>6.0574593986792848</v>
      </c>
      <c r="K59" s="10">
        <f>(J59*('Front End'!$B$6/100))/('Front End'!$B$2*24*60*60)</f>
        <v>0</v>
      </c>
      <c r="L59" s="10">
        <f>(J59*((100-'Front End'!$B$6)/100))/('Front End'!$B$2*24*60*60)</f>
        <v>7.0109483781010248E-3</v>
      </c>
      <c r="M59" s="10">
        <f t="shared" si="2"/>
        <v>7.0109483781010248E-3</v>
      </c>
      <c r="N59" s="10">
        <f>AVERAGE(M58:M59)*('Front End'!$F$5*60)</f>
        <v>0.8255275890072078</v>
      </c>
      <c r="O59" s="10">
        <f>IF(O58+AVERAGE(K58:K59)*('Front End'!$F$5*60)&gt;J59,J59,O58+AVERAGE(K58:K59)*('Front End'!$F$5*60))</f>
        <v>0</v>
      </c>
      <c r="P59" s="10">
        <f>P58+(AVERAGE(L58:L59)*('Front End'!$F$5*60))-W58</f>
        <v>14.727608190327892</v>
      </c>
      <c r="Q59" s="10">
        <f>(P59/$AA$5)*($AA$4-'Front End'!$F$9)</f>
        <v>1.4727608190327892E-4</v>
      </c>
      <c r="R59" s="10">
        <f>'Front End'!$F$9+Q59</f>
        <v>45.000147276081904</v>
      </c>
      <c r="S59" s="8">
        <f>IF(R59&gt;'Front End'!$F$9+'Front End'!$B$9,(((R59-'Front End'!$F$9)/($AA$4-'Front End'!$F$9))*$AA$5)-((('Front End'!$F$9+'Front End'!$B$9-'Front End'!$F$9)/($AA$4-'Front End'!$F$9))*$AA$5),0)</f>
        <v>14.727608190412411</v>
      </c>
      <c r="T59" s="8">
        <f>ROUND(S59/('Front End'!$B$3*24*60*60),6)</f>
        <v>1.7E-5</v>
      </c>
      <c r="U59" s="8">
        <f>IF(R59&gt;'Front End'!$F$9+'Front End'!$B$10,(((R59-'Front End'!$F$9)/($AA$4-'Front End'!$F$9))*$AA$5)-((('Front End'!$F$9+'Front End'!$B$10-'Front End'!$F$9)/($AA$4-'Front End'!$F$9))*$AA$5),0)</f>
        <v>0</v>
      </c>
      <c r="V59" s="8">
        <f>(U59^0.5)/('Front End'!$B$4*24*60*60)</f>
        <v>0</v>
      </c>
      <c r="W59" s="8">
        <f>(AVERAGE(T58:T59)*('Front End'!$F$5*60))+(AVERAGE(V58:V59)*('Front End'!$F$5*60))</f>
        <v>1.98E-3</v>
      </c>
      <c r="X59" s="8">
        <f t="shared" si="3"/>
        <v>0</v>
      </c>
    </row>
    <row r="60" spans="1:24" x14ac:dyDescent="0.2">
      <c r="A60" s="1">
        <v>59</v>
      </c>
      <c r="B60" s="1">
        <f>B59+'Front End'!$F$5</f>
        <v>116</v>
      </c>
      <c r="C60" s="10">
        <f t="shared" si="0"/>
        <v>8.0555555555555561E-2</v>
      </c>
      <c r="D60" s="10">
        <f>ROUND(IF(B60&lt;=$AA$2*1.25,('Front End'!$F$4/2)*(1-COS((PI()*B60)/$AA$2)),(4.34*'Front End'!$F$4*EXP(-1.3*B60/$AA$2))),6)</f>
        <v>8.9560000000000004E-3</v>
      </c>
      <c r="E60" s="10">
        <f>D60*('Front End'!$F$3/100)</f>
        <v>0</v>
      </c>
      <c r="F60" s="10">
        <f t="shared" si="1"/>
        <v>8.9560000000000004E-3</v>
      </c>
      <c r="G60" s="10">
        <f>IF((G59+(AVERAGE(F59:F60)*('Front End'!$F$5*60))-(N59))&gt;$AA$3,$AA$3,IF(G59+(AVERAGE(F59:F60)*('Front End'!$F$5*60))-(N59)&lt;0,0,G59+(AVERAGE(F59:F60)*('Front End'!$F$5*60))-(N59)))</f>
        <v>106.28883180967208</v>
      </c>
      <c r="H60" s="10">
        <f>(G60/$AA$3)*'Front End'!$B$1</f>
        <v>1.0628883180967207E-3</v>
      </c>
      <c r="I60" s="10">
        <f>('Front End'!$F$10-'Front End'!$B$1)+Calcs!H60</f>
        <v>46.7310628883181</v>
      </c>
      <c r="J60" s="10">
        <f>IF(H60&gt;'Front End'!$B$1*('Front End'!$B$5/100),G60-((('Front End'!$B$1*('Front End'!$B$5/100))/'Front End'!$B$1)*$AA$3),0)</f>
        <v>6.2888318096720752</v>
      </c>
      <c r="K60" s="10">
        <f>(J60*('Front End'!$B$6/100))/('Front End'!$B$2*24*60*60)</f>
        <v>0</v>
      </c>
      <c r="L60" s="10">
        <f>(J60*((100-'Front End'!$B$6)/100))/('Front End'!$B$2*24*60*60)</f>
        <v>7.2787405204537917E-3</v>
      </c>
      <c r="M60" s="10">
        <f t="shared" si="2"/>
        <v>7.2787405204537917E-3</v>
      </c>
      <c r="N60" s="10">
        <f>AVERAGE(M59:M60)*('Front End'!$F$5*60)</f>
        <v>0.85738133391328897</v>
      </c>
      <c r="O60" s="10">
        <f>IF(O59+AVERAGE(K59:K60)*('Front End'!$F$5*60)&gt;J60,J60,O59+AVERAGE(K59:K60)*('Front End'!$F$5*60))</f>
        <v>0</v>
      </c>
      <c r="P60" s="10">
        <f>P59+(AVERAGE(L59:L60)*('Front End'!$F$5*60))-W59</f>
        <v>15.583009524241181</v>
      </c>
      <c r="Q60" s="10">
        <f>(P60/$AA$5)*($AA$4-'Front End'!$F$9)</f>
        <v>1.5583009524241181E-4</v>
      </c>
      <c r="R60" s="10">
        <f>'Front End'!$F$9+Q60</f>
        <v>45.000155830095245</v>
      </c>
      <c r="S60" s="8">
        <f>IF(R60&gt;'Front End'!$F$9+'Front End'!$B$9,(((R60-'Front End'!$F$9)/($AA$4-'Front End'!$F$9))*$AA$5)-((('Front End'!$F$9+'Front End'!$B$9-'Front End'!$F$9)/($AA$4-'Front End'!$F$9))*$AA$5),0)</f>
        <v>15.583009524533509</v>
      </c>
      <c r="T60" s="8">
        <f>ROUND(S60/('Front End'!$B$3*24*60*60),6)</f>
        <v>1.8E-5</v>
      </c>
      <c r="U60" s="8">
        <f>IF(R60&gt;'Front End'!$F$9+'Front End'!$B$10,(((R60-'Front End'!$F$9)/($AA$4-'Front End'!$F$9))*$AA$5)-((('Front End'!$F$9+'Front End'!$B$10-'Front End'!$F$9)/($AA$4-'Front End'!$F$9))*$AA$5),0)</f>
        <v>0</v>
      </c>
      <c r="V60" s="8">
        <f>(U60^0.5)/('Front End'!$B$4*24*60*60)</f>
        <v>0</v>
      </c>
      <c r="W60" s="8">
        <f>(AVERAGE(T59:T60)*('Front End'!$F$5*60))+(AVERAGE(V59:V60)*('Front End'!$F$5*60))</f>
        <v>2.0999999999999999E-3</v>
      </c>
      <c r="X60" s="8">
        <f t="shared" si="3"/>
        <v>0</v>
      </c>
    </row>
    <row r="61" spans="1:24" x14ac:dyDescent="0.2">
      <c r="A61" s="1">
        <v>60</v>
      </c>
      <c r="B61" s="1">
        <f>B60+'Front End'!$F$5</f>
        <v>118</v>
      </c>
      <c r="C61" s="10">
        <f t="shared" si="0"/>
        <v>8.1944444444444445E-2</v>
      </c>
      <c r="D61" s="10">
        <f>ROUND(IF(B61&lt;=$AA$2*1.25,('Front End'!$F$4/2)*(1-COS((PI()*B61)/$AA$2)),(4.34*'Front End'!$F$4*EXP(-1.3*B61/$AA$2))),6)</f>
        <v>9.2580000000000006E-3</v>
      </c>
      <c r="E61" s="10">
        <f>D61*('Front End'!$F$3/100)</f>
        <v>0</v>
      </c>
      <c r="F61" s="10">
        <f t="shared" si="1"/>
        <v>9.2580000000000006E-3</v>
      </c>
      <c r="G61" s="10">
        <f>IF((G60+(AVERAGE(F60:F61)*('Front End'!$F$5*60))-(N60))&gt;$AA$3,$AA$3,IF(G60+(AVERAGE(F60:F61)*('Front End'!$F$5*60))-(N60)&lt;0,0,G60+(AVERAGE(F60:F61)*('Front End'!$F$5*60))-(N60)))</f>
        <v>106.52429047575878</v>
      </c>
      <c r="H61" s="10">
        <f>(G61/$AA$3)*'Front End'!$B$1</f>
        <v>1.0652429047575877E-3</v>
      </c>
      <c r="I61" s="10">
        <f>('Front End'!$F$10-'Front End'!$B$1)+Calcs!H61</f>
        <v>46.731065242904762</v>
      </c>
      <c r="J61" s="10">
        <f>IF(H61&gt;'Front End'!$B$1*('Front End'!$B$5/100),G61-((('Front End'!$B$1*('Front End'!$B$5/100))/'Front End'!$B$1)*$AA$3),0)</f>
        <v>6.5242904757587752</v>
      </c>
      <c r="K61" s="10">
        <f>(J61*('Front End'!$B$6/100))/('Front End'!$B$2*24*60*60)</f>
        <v>0</v>
      </c>
      <c r="L61" s="10">
        <f>(J61*((100-'Front End'!$B$6)/100))/('Front End'!$B$2*24*60*60)</f>
        <v>7.5512621247208053E-3</v>
      </c>
      <c r="M61" s="10">
        <f t="shared" si="2"/>
        <v>7.5512621247208053E-3</v>
      </c>
      <c r="N61" s="10">
        <f>AVERAGE(M60:M61)*('Front End'!$F$5*60)</f>
        <v>0.8898001587104758</v>
      </c>
      <c r="O61" s="10">
        <f>IF(O60+AVERAGE(K60:K61)*('Front End'!$F$5*60)&gt;J61,J61,O60+AVERAGE(K60:K61)*('Front End'!$F$5*60))</f>
        <v>0</v>
      </c>
      <c r="P61" s="10">
        <f>P60+(AVERAGE(L60:L61)*('Front End'!$F$5*60))-W60</f>
        <v>16.470709682951657</v>
      </c>
      <c r="Q61" s="10">
        <f>(P61/$AA$5)*($AA$4-'Front End'!$F$9)</f>
        <v>1.6470709682951657E-4</v>
      </c>
      <c r="R61" s="10">
        <f>'Front End'!$F$9+Q61</f>
        <v>45.000164707096829</v>
      </c>
      <c r="S61" s="8">
        <f>IF(R61&gt;'Front End'!$F$9+'Front End'!$B$9,(((R61-'Front End'!$F$9)/($AA$4-'Front End'!$F$9))*$AA$5)-((('Front End'!$F$9+'Front End'!$B$9-'Front End'!$F$9)/($AA$4-'Front End'!$F$9))*$AA$5),0)</f>
        <v>16.470709682891993</v>
      </c>
      <c r="T61" s="8">
        <f>ROUND(S61/('Front End'!$B$3*24*60*60),6)</f>
        <v>1.9000000000000001E-5</v>
      </c>
      <c r="U61" s="8">
        <f>IF(R61&gt;'Front End'!$F$9+'Front End'!$B$10,(((R61-'Front End'!$F$9)/($AA$4-'Front End'!$F$9))*$AA$5)-((('Front End'!$F$9+'Front End'!$B$10-'Front End'!$F$9)/($AA$4-'Front End'!$F$9))*$AA$5),0)</f>
        <v>0</v>
      </c>
      <c r="V61" s="8">
        <f>(U61^0.5)/('Front End'!$B$4*24*60*60)</f>
        <v>0</v>
      </c>
      <c r="W61" s="8">
        <f>(AVERAGE(T60:T61)*('Front End'!$F$5*60))+(AVERAGE(V60:V61)*('Front End'!$F$5*60))</f>
        <v>2.2200000000000002E-3</v>
      </c>
      <c r="X61" s="8">
        <f t="shared" si="3"/>
        <v>0</v>
      </c>
    </row>
    <row r="62" spans="1:24" x14ac:dyDescent="0.2">
      <c r="A62" s="1">
        <v>61</v>
      </c>
      <c r="B62" s="1">
        <f>B61+'Front End'!$F$5</f>
        <v>120</v>
      </c>
      <c r="C62" s="10">
        <f t="shared" si="0"/>
        <v>8.3333333333333329E-2</v>
      </c>
      <c r="D62" s="10">
        <f>ROUND(IF(B62&lt;=$AA$2*1.25,('Front End'!$F$4/2)*(1-COS((PI()*B62)/$AA$2)),(4.34*'Front End'!$F$4*EXP(-1.3*B62/$AA$2))),6)</f>
        <v>9.5639999999999996E-3</v>
      </c>
      <c r="E62" s="10">
        <f>D62*('Front End'!$F$3/100)</f>
        <v>0</v>
      </c>
      <c r="F62" s="10">
        <f t="shared" si="1"/>
        <v>9.5639999999999996E-3</v>
      </c>
      <c r="G62" s="10">
        <f>IF((G61+(AVERAGE(F61:F62)*('Front End'!$F$5*60))-(N61))&gt;$AA$3,$AA$3,IF(G61+(AVERAGE(F61:F62)*('Front End'!$F$5*60))-(N61)&lt;0,0,G61+(AVERAGE(F61:F62)*('Front End'!$F$5*60))-(N61)))</f>
        <v>106.7638103170483</v>
      </c>
      <c r="H62" s="10">
        <f>(G62/$AA$3)*'Front End'!$B$1</f>
        <v>1.0676381031704829E-3</v>
      </c>
      <c r="I62" s="10">
        <f>('Front End'!$F$10-'Front End'!$B$1)+Calcs!H62</f>
        <v>46.731067638103177</v>
      </c>
      <c r="J62" s="10">
        <f>IF(H62&gt;'Front End'!$B$1*('Front End'!$B$5/100),G62-((('Front End'!$B$1*('Front End'!$B$5/100))/'Front End'!$B$1)*$AA$3),0)</f>
        <v>6.7638103170482964</v>
      </c>
      <c r="K62" s="10">
        <f>(J62*('Front End'!$B$6/100))/('Front End'!$B$2*24*60*60)</f>
        <v>0</v>
      </c>
      <c r="L62" s="10">
        <f>(J62*((100-'Front End'!$B$6)/100))/('Front End'!$B$2*24*60*60)</f>
        <v>7.8284841632503439E-3</v>
      </c>
      <c r="M62" s="10">
        <f t="shared" si="2"/>
        <v>7.8284841632503439E-3</v>
      </c>
      <c r="N62" s="10">
        <f>AVERAGE(M61:M62)*('Front End'!$F$5*60)</f>
        <v>0.92278477727826902</v>
      </c>
      <c r="O62" s="10">
        <f>IF(O61+AVERAGE(K61:K62)*('Front End'!$F$5*60)&gt;J62,J62,O61+AVERAGE(K61:K62)*('Front End'!$F$5*60))</f>
        <v>0</v>
      </c>
      <c r="P62" s="10">
        <f>P61+(AVERAGE(L61:L62)*('Front End'!$F$5*60))-W61</f>
        <v>17.391274460229926</v>
      </c>
      <c r="Q62" s="10">
        <f>(P62/$AA$5)*($AA$4-'Front End'!$F$9)</f>
        <v>1.7391274460229925E-4</v>
      </c>
      <c r="R62" s="10">
        <f>'Front End'!$F$9+Q62</f>
        <v>45.0001739127446</v>
      </c>
      <c r="S62" s="8">
        <f>IF(R62&gt;'Front End'!$F$9+'Front End'!$B$9,(((R62-'Front End'!$F$9)/($AA$4-'Front End'!$F$9))*$AA$5)-((('Front End'!$F$9+'Front End'!$B$9-'Front End'!$F$9)/($AA$4-'Front End'!$F$9))*$AA$5),0)</f>
        <v>17.391274460010209</v>
      </c>
      <c r="T62" s="8">
        <f>ROUND(S62/('Front End'!$B$3*24*60*60),6)</f>
        <v>2.0000000000000002E-5</v>
      </c>
      <c r="U62" s="8">
        <f>IF(R62&gt;'Front End'!$F$9+'Front End'!$B$10,(((R62-'Front End'!$F$9)/($AA$4-'Front End'!$F$9))*$AA$5)-((('Front End'!$F$9+'Front End'!$B$10-'Front End'!$F$9)/($AA$4-'Front End'!$F$9))*$AA$5),0)</f>
        <v>0</v>
      </c>
      <c r="V62" s="8">
        <f>(U62^0.5)/('Front End'!$B$4*24*60*60)</f>
        <v>0</v>
      </c>
      <c r="W62" s="8">
        <f>(AVERAGE(T61:T62)*('Front End'!$F$5*60))+(AVERAGE(V61:V62)*('Front End'!$F$5*60))</f>
        <v>2.3400000000000001E-3</v>
      </c>
      <c r="X62" s="8">
        <f t="shared" si="3"/>
        <v>0</v>
      </c>
    </row>
    <row r="63" spans="1:24" x14ac:dyDescent="0.2">
      <c r="A63" s="1">
        <v>62</v>
      </c>
      <c r="B63" s="1">
        <f>B62+'Front End'!$F$5</f>
        <v>122</v>
      </c>
      <c r="C63" s="10">
        <f t="shared" si="0"/>
        <v>8.4722222222222227E-2</v>
      </c>
      <c r="D63" s="10">
        <f>ROUND(IF(B63&lt;=$AA$2*1.25,('Front End'!$F$4/2)*(1-COS((PI()*B63)/$AA$2)),(4.34*'Front End'!$F$4*EXP(-1.3*B63/$AA$2))),6)</f>
        <v>9.8740000000000008E-3</v>
      </c>
      <c r="E63" s="10">
        <f>D63*('Front End'!$F$3/100)</f>
        <v>0</v>
      </c>
      <c r="F63" s="10">
        <f t="shared" si="1"/>
        <v>9.8740000000000008E-3</v>
      </c>
      <c r="G63" s="10">
        <f>IF((G62+(AVERAGE(F62:F63)*('Front End'!$F$5*60))-(N62))&gt;$AA$3,$AA$3,IF(G62+(AVERAGE(F62:F63)*('Front End'!$F$5*60))-(N62)&lt;0,0,G62+(AVERAGE(F62:F63)*('Front End'!$F$5*60))-(N62)))</f>
        <v>107.00730553977003</v>
      </c>
      <c r="H63" s="10">
        <f>(G63/$AA$3)*'Front End'!$B$1</f>
        <v>1.0700730553977003E-3</v>
      </c>
      <c r="I63" s="10">
        <f>('Front End'!$F$10-'Front End'!$B$1)+Calcs!H63</f>
        <v>46.731070073055399</v>
      </c>
      <c r="J63" s="10">
        <f>IF(H63&gt;'Front End'!$B$1*('Front End'!$B$5/100),G63-((('Front End'!$B$1*('Front End'!$B$5/100))/'Front End'!$B$1)*$AA$3),0)</f>
        <v>7.0073055397700301</v>
      </c>
      <c r="K63" s="10">
        <f>(J63*('Front End'!$B$6/100))/('Front End'!$B$2*24*60*60)</f>
        <v>0</v>
      </c>
      <c r="L63" s="10">
        <f>(J63*((100-'Front End'!$B$6)/100))/('Front End'!$B$2*24*60*60)</f>
        <v>8.1103073376967948E-3</v>
      </c>
      <c r="M63" s="10">
        <f t="shared" si="2"/>
        <v>8.1103073376967948E-3</v>
      </c>
      <c r="N63" s="10">
        <f>AVERAGE(M62:M63)*('Front End'!$F$5*60)</f>
        <v>0.95632749005682838</v>
      </c>
      <c r="O63" s="10">
        <f>IF(O62+AVERAGE(K62:K63)*('Front End'!$F$5*60)&gt;J63,J63,O62+AVERAGE(K62:K63)*('Front End'!$F$5*60))</f>
        <v>0</v>
      </c>
      <c r="P63" s="10">
        <f>P62+(AVERAGE(L62:L63)*('Front End'!$F$5*60))-W62</f>
        <v>18.345261950286755</v>
      </c>
      <c r="Q63" s="10">
        <f>(P63/$AA$5)*($AA$4-'Front End'!$F$9)</f>
        <v>1.8345261950286753E-4</v>
      </c>
      <c r="R63" s="10">
        <f>'Front End'!$F$9+Q63</f>
        <v>45.000183452619503</v>
      </c>
      <c r="S63" s="8">
        <f>IF(R63&gt;'Front End'!$F$9+'Front End'!$B$9,(((R63-'Front End'!$F$9)/($AA$4-'Front End'!$F$9))*$AA$5)-((('Front End'!$F$9+'Front End'!$B$9-'Front End'!$F$9)/($AA$4-'Front End'!$F$9))*$AA$5),0)</f>
        <v>18.345261950258873</v>
      </c>
      <c r="T63" s="8">
        <f>ROUND(S63/('Front End'!$B$3*24*60*60),6)</f>
        <v>2.0999999999999999E-5</v>
      </c>
      <c r="U63" s="8">
        <f>IF(R63&gt;'Front End'!$F$9+'Front End'!$B$10,(((R63-'Front End'!$F$9)/($AA$4-'Front End'!$F$9))*$AA$5)-((('Front End'!$F$9+'Front End'!$B$10-'Front End'!$F$9)/($AA$4-'Front End'!$F$9))*$AA$5),0)</f>
        <v>0</v>
      </c>
      <c r="V63" s="8">
        <f>(U63^0.5)/('Front End'!$B$4*24*60*60)</f>
        <v>0</v>
      </c>
      <c r="W63" s="8">
        <f>(AVERAGE(T62:T63)*('Front End'!$F$5*60))+(AVERAGE(V62:V63)*('Front End'!$F$5*60))</f>
        <v>2.4599999999999999E-3</v>
      </c>
      <c r="X63" s="8">
        <f t="shared" si="3"/>
        <v>0</v>
      </c>
    </row>
    <row r="64" spans="1:24" x14ac:dyDescent="0.2">
      <c r="A64" s="1">
        <v>63</v>
      </c>
      <c r="B64" s="1">
        <f>B63+'Front End'!$F$5</f>
        <v>124</v>
      </c>
      <c r="C64" s="10">
        <f t="shared" si="0"/>
        <v>8.611111111111111E-2</v>
      </c>
      <c r="D64" s="10">
        <f>ROUND(IF(B64&lt;=$AA$2*1.25,('Front End'!$F$4/2)*(1-COS((PI()*B64)/$AA$2)),(4.34*'Front End'!$F$4*EXP(-1.3*B64/$AA$2))),6)</f>
        <v>1.0189E-2</v>
      </c>
      <c r="E64" s="10">
        <f>D64*('Front End'!$F$3/100)</f>
        <v>0</v>
      </c>
      <c r="F64" s="10">
        <f t="shared" si="1"/>
        <v>1.0189E-2</v>
      </c>
      <c r="G64" s="10">
        <f>IF((G63+(AVERAGE(F63:F64)*('Front End'!$F$5*60))-(N63))&gt;$AA$3,$AA$3,IF(G63+(AVERAGE(F63:F64)*('Front End'!$F$5*60))-(N63)&lt;0,0,G63+(AVERAGE(F63:F64)*('Front End'!$F$5*60))-(N63)))</f>
        <v>107.2547580497132</v>
      </c>
      <c r="H64" s="10">
        <f>(G64/$AA$3)*'Front End'!$B$1</f>
        <v>1.072547580497132E-3</v>
      </c>
      <c r="I64" s="10">
        <f>('Front End'!$F$10-'Front End'!$B$1)+Calcs!H64</f>
        <v>46.731072547580503</v>
      </c>
      <c r="J64" s="10">
        <f>IF(H64&gt;'Front End'!$B$1*('Front End'!$B$5/100),G64-((('Front End'!$B$1*('Front End'!$B$5/100))/'Front End'!$B$1)*$AA$3),0)</f>
        <v>7.2547580497132031</v>
      </c>
      <c r="K64" s="10">
        <f>(J64*('Front End'!$B$6/100))/('Front End'!$B$2*24*60*60)</f>
        <v>0</v>
      </c>
      <c r="L64" s="10">
        <f>(J64*((100-'Front End'!$B$6)/100))/('Front End'!$B$2*24*60*60)</f>
        <v>8.3967107056865786E-3</v>
      </c>
      <c r="M64" s="10">
        <f t="shared" si="2"/>
        <v>8.3967107056865786E-3</v>
      </c>
      <c r="N64" s="10">
        <f>AVERAGE(M63:M64)*('Front End'!$F$5*60)</f>
        <v>0.99042108260300232</v>
      </c>
      <c r="O64" s="10">
        <f>IF(O63+AVERAGE(K63:K64)*('Front End'!$F$5*60)&gt;J64,J64,O63+AVERAGE(K63:K64)*('Front End'!$F$5*60))</f>
        <v>0</v>
      </c>
      <c r="P64" s="10">
        <f>P63+(AVERAGE(L63:L64)*('Front End'!$F$5*60))-W63</f>
        <v>19.333223032889759</v>
      </c>
      <c r="Q64" s="10">
        <f>(P64/$AA$5)*($AA$4-'Front End'!$F$9)</f>
        <v>1.9333223032889758E-4</v>
      </c>
      <c r="R64" s="10">
        <f>'Front End'!$F$9+Q64</f>
        <v>45.000193332230332</v>
      </c>
      <c r="S64" s="8">
        <f>IF(R64&gt;'Front End'!$F$9+'Front End'!$B$9,(((R64-'Front End'!$F$9)/($AA$4-'Front End'!$F$9))*$AA$5)-((('Front End'!$F$9+'Front End'!$B$9-'Front End'!$F$9)/($AA$4-'Front End'!$F$9))*$AA$5),0)</f>
        <v>19.333223033157768</v>
      </c>
      <c r="T64" s="8">
        <f>ROUND(S64/('Front End'!$B$3*24*60*60),6)</f>
        <v>2.1999999999999999E-5</v>
      </c>
      <c r="U64" s="8">
        <f>IF(R64&gt;'Front End'!$F$9+'Front End'!$B$10,(((R64-'Front End'!$F$9)/($AA$4-'Front End'!$F$9))*$AA$5)-((('Front End'!$F$9+'Front End'!$B$10-'Front End'!$F$9)/($AA$4-'Front End'!$F$9))*$AA$5),0)</f>
        <v>0</v>
      </c>
      <c r="V64" s="8">
        <f>(U64^0.5)/('Front End'!$B$4*24*60*60)</f>
        <v>0</v>
      </c>
      <c r="W64" s="8">
        <f>(AVERAGE(T63:T64)*('Front End'!$F$5*60))+(AVERAGE(V63:V64)*('Front End'!$F$5*60))</f>
        <v>2.5800000000000003E-3</v>
      </c>
      <c r="X64" s="8">
        <f t="shared" si="3"/>
        <v>0</v>
      </c>
    </row>
    <row r="65" spans="1:24" x14ac:dyDescent="0.2">
      <c r="A65" s="1">
        <v>64</v>
      </c>
      <c r="B65" s="1">
        <f>B64+'Front End'!$F$5</f>
        <v>126</v>
      </c>
      <c r="C65" s="10">
        <f t="shared" si="0"/>
        <v>8.7499999999999994E-2</v>
      </c>
      <c r="D65" s="10">
        <f>ROUND(IF(B65&lt;=$AA$2*1.25,('Front End'!$F$4/2)*(1-COS((PI()*B65)/$AA$2)),(4.34*'Front End'!$F$4*EXP(-1.3*B65/$AA$2))),6)</f>
        <v>1.0508E-2</v>
      </c>
      <c r="E65" s="10">
        <f>D65*('Front End'!$F$3/100)</f>
        <v>0</v>
      </c>
      <c r="F65" s="10">
        <f t="shared" si="1"/>
        <v>1.0508E-2</v>
      </c>
      <c r="G65" s="10">
        <f>IF((G64+(AVERAGE(F64:F65)*('Front End'!$F$5*60))-(N64))&gt;$AA$3,$AA$3,IF(G64+(AVERAGE(F64:F65)*('Front End'!$F$5*60))-(N64)&lt;0,0,G64+(AVERAGE(F64:F65)*('Front End'!$F$5*60))-(N64)))</f>
        <v>107.5061569671102</v>
      </c>
      <c r="H65" s="10">
        <f>(G65/$AA$3)*'Front End'!$B$1</f>
        <v>1.0750615696711022E-3</v>
      </c>
      <c r="I65" s="10">
        <f>('Front End'!$F$10-'Front End'!$B$1)+Calcs!H65</f>
        <v>46.731075061569676</v>
      </c>
      <c r="J65" s="10">
        <f>IF(H65&gt;'Front End'!$B$1*('Front End'!$B$5/100),G65-((('Front End'!$B$1*('Front End'!$B$5/100))/'Front End'!$B$1)*$AA$3),0)</f>
        <v>7.5061569671102006</v>
      </c>
      <c r="K65" s="10">
        <f>(J65*('Front End'!$B$6/100))/('Front End'!$B$2*24*60*60)</f>
        <v>0</v>
      </c>
      <c r="L65" s="10">
        <f>(J65*((100-'Front End'!$B$6)/100))/('Front End'!$B$2*24*60*60)</f>
        <v>8.687681674896067E-3</v>
      </c>
      <c r="M65" s="10">
        <f t="shared" si="2"/>
        <v>8.687681674896067E-3</v>
      </c>
      <c r="N65" s="10">
        <f>AVERAGE(M64:M65)*('Front End'!$F$5*60)</f>
        <v>1.0250635428349588</v>
      </c>
      <c r="O65" s="10">
        <f>IF(O64+AVERAGE(K64:K65)*('Front End'!$F$5*60)&gt;J65,J65,O64+AVERAGE(K64:K65)*('Front End'!$F$5*60))</f>
        <v>0</v>
      </c>
      <c r="P65" s="10">
        <f>P64+(AVERAGE(L64:L65)*('Front End'!$F$5*60))-W64</f>
        <v>20.355706575724721</v>
      </c>
      <c r="Q65" s="10">
        <f>(P65/$AA$5)*($AA$4-'Front End'!$F$9)</f>
        <v>2.0355706575724721E-4</v>
      </c>
      <c r="R65" s="10">
        <f>'Front End'!$F$9+Q65</f>
        <v>45.00020355706576</v>
      </c>
      <c r="S65" s="8">
        <f>IF(R65&gt;'Front End'!$F$9+'Front End'!$B$9,(((R65-'Front End'!$F$9)/($AA$4-'Front End'!$F$9))*$AA$5)-((('Front End'!$F$9+'Front End'!$B$9-'Front End'!$F$9)/($AA$4-'Front End'!$F$9))*$AA$5),0)</f>
        <v>20.355706575969634</v>
      </c>
      <c r="T65" s="8">
        <f>ROUND(S65/('Front End'!$B$3*24*60*60),6)</f>
        <v>2.4000000000000001E-5</v>
      </c>
      <c r="U65" s="8">
        <f>IF(R65&gt;'Front End'!$F$9+'Front End'!$B$10,(((R65-'Front End'!$F$9)/($AA$4-'Front End'!$F$9))*$AA$5)-((('Front End'!$F$9+'Front End'!$B$10-'Front End'!$F$9)/($AA$4-'Front End'!$F$9))*$AA$5),0)</f>
        <v>0</v>
      </c>
      <c r="V65" s="8">
        <f>(U65^0.5)/('Front End'!$B$4*24*60*60)</f>
        <v>0</v>
      </c>
      <c r="W65" s="8">
        <f>(AVERAGE(T64:T65)*('Front End'!$F$5*60))+(AVERAGE(V64:V65)*('Front End'!$F$5*60))</f>
        <v>2.7599999999999999E-3</v>
      </c>
      <c r="X65" s="8">
        <f t="shared" si="3"/>
        <v>0</v>
      </c>
    </row>
    <row r="66" spans="1:24" x14ac:dyDescent="0.2">
      <c r="A66" s="1">
        <v>65</v>
      </c>
      <c r="B66" s="1">
        <f>B65+'Front End'!$F$5</f>
        <v>128</v>
      </c>
      <c r="C66" s="10">
        <f t="shared" si="0"/>
        <v>8.8888888888888892E-2</v>
      </c>
      <c r="D66" s="10">
        <f>ROUND(IF(B66&lt;=$AA$2*1.25,('Front End'!$F$4/2)*(1-COS((PI()*B66)/$AA$2)),(4.34*'Front End'!$F$4*EXP(-1.3*B66/$AA$2))),6)</f>
        <v>1.0832E-2</v>
      </c>
      <c r="E66" s="10">
        <f>D66*('Front End'!$F$3/100)</f>
        <v>0</v>
      </c>
      <c r="F66" s="10">
        <f t="shared" si="1"/>
        <v>1.0832E-2</v>
      </c>
      <c r="G66" s="10">
        <f>IF((G65+(AVERAGE(F65:F66)*('Front End'!$F$5*60))-(N65))&gt;$AA$3,$AA$3,IF(G65+(AVERAGE(F65:F66)*('Front End'!$F$5*60))-(N65)&lt;0,0,G65+(AVERAGE(F65:F66)*('Front End'!$F$5*60))-(N65)))</f>
        <v>107.76149342427524</v>
      </c>
      <c r="H66" s="10">
        <f>(G66/$AA$3)*'Front End'!$B$1</f>
        <v>1.0776149342427523E-3</v>
      </c>
      <c r="I66" s="10">
        <f>('Front End'!$F$10-'Front End'!$B$1)+Calcs!H66</f>
        <v>46.73107761493425</v>
      </c>
      <c r="J66" s="10">
        <f>IF(H66&gt;'Front End'!$B$1*('Front End'!$B$5/100),G66-((('Front End'!$B$1*('Front End'!$B$5/100))/'Front End'!$B$1)*$AA$3),0)</f>
        <v>7.761493424275244</v>
      </c>
      <c r="K66" s="10">
        <f>(J66*('Front End'!$B$6/100))/('Front End'!$B$2*24*60*60)</f>
        <v>0</v>
      </c>
      <c r="L66" s="10">
        <f>(J66*((100-'Front End'!$B$6)/100))/('Front End'!$B$2*24*60*60)</f>
        <v>8.9832099818000517E-3</v>
      </c>
      <c r="M66" s="10">
        <f t="shared" si="2"/>
        <v>8.9832099818000517E-3</v>
      </c>
      <c r="N66" s="10">
        <f>AVERAGE(M65:M66)*('Front End'!$F$5*60)</f>
        <v>1.0602534994017672</v>
      </c>
      <c r="O66" s="10">
        <f>IF(O65+AVERAGE(K65:K66)*('Front End'!$F$5*60)&gt;J66,J66,O65+AVERAGE(K65:K66)*('Front End'!$F$5*60))</f>
        <v>0</v>
      </c>
      <c r="P66" s="10">
        <f>P65+(AVERAGE(L65:L66)*('Front End'!$F$5*60))-W65</f>
        <v>21.41320007512649</v>
      </c>
      <c r="Q66" s="10">
        <f>(P66/$AA$5)*($AA$4-'Front End'!$F$9)</f>
        <v>2.141320007512649E-4</v>
      </c>
      <c r="R66" s="10">
        <f>'Front End'!$F$9+Q66</f>
        <v>45.00021413200075</v>
      </c>
      <c r="S66" s="8">
        <f>IF(R66&gt;'Front End'!$F$9+'Front End'!$B$9,(((R66-'Front End'!$F$9)/($AA$4-'Front End'!$F$9))*$AA$5)-((('Front End'!$F$9+'Front End'!$B$9-'Front End'!$F$9)/($AA$4-'Front End'!$F$9))*$AA$5),0)</f>
        <v>21.413200074960059</v>
      </c>
      <c r="T66" s="8">
        <f>ROUND(S66/('Front End'!$B$3*24*60*60),6)</f>
        <v>2.5000000000000001E-5</v>
      </c>
      <c r="U66" s="8">
        <f>IF(R66&gt;'Front End'!$F$9+'Front End'!$B$10,(((R66-'Front End'!$F$9)/($AA$4-'Front End'!$F$9))*$AA$5)-((('Front End'!$F$9+'Front End'!$B$10-'Front End'!$F$9)/($AA$4-'Front End'!$F$9))*$AA$5),0)</f>
        <v>0</v>
      </c>
      <c r="V66" s="8">
        <f>(U66^0.5)/('Front End'!$B$4*24*60*60)</f>
        <v>0</v>
      </c>
      <c r="W66" s="8">
        <f>(AVERAGE(T65:T66)*('Front End'!$F$5*60))+(AVERAGE(V65:V66)*('Front End'!$F$5*60))</f>
        <v>2.9399999999999999E-3</v>
      </c>
      <c r="X66" s="8">
        <f t="shared" si="3"/>
        <v>0</v>
      </c>
    </row>
    <row r="67" spans="1:24" x14ac:dyDescent="0.2">
      <c r="A67" s="1">
        <v>66</v>
      </c>
      <c r="B67" s="1">
        <f>B66+'Front End'!$F$5</f>
        <v>130</v>
      </c>
      <c r="C67" s="10">
        <f t="shared" ref="C67:C130" si="4">B67/(60*24)</f>
        <v>9.0277777777777776E-2</v>
      </c>
      <c r="D67" s="10">
        <f>ROUND(IF(B67&lt;=$AA$2*1.25,('Front End'!$F$4/2)*(1-COS((PI()*B67)/$AA$2)),(4.34*'Front End'!$F$4*EXP(-1.3*B67/$AA$2))),6)</f>
        <v>1.116E-2</v>
      </c>
      <c r="E67" s="10">
        <f>D67*('Front End'!$F$3/100)</f>
        <v>0</v>
      </c>
      <c r="F67" s="10">
        <f t="shared" ref="F67:F101" si="5">D67-E67</f>
        <v>1.116E-2</v>
      </c>
      <c r="G67" s="10">
        <f>IF((G66+(AVERAGE(F66:F67)*('Front End'!$F$5*60))-(N66))&gt;$AA$3,$AA$3,IF(G66+(AVERAGE(F66:F67)*('Front End'!$F$5*60))-(N66)&lt;0,0,G66+(AVERAGE(F66:F67)*('Front End'!$F$5*60))-(N66)))</f>
        <v>108.02075992487347</v>
      </c>
      <c r="H67" s="10">
        <f>(G67/$AA$3)*'Front End'!$B$1</f>
        <v>1.0802075992487347E-3</v>
      </c>
      <c r="I67" s="10">
        <f>('Front End'!$F$10-'Front End'!$B$1)+Calcs!H67</f>
        <v>46.731080207599256</v>
      </c>
      <c r="J67" s="10">
        <f>IF(H67&gt;'Front End'!$B$1*('Front End'!$B$5/100),G67-((('Front End'!$B$1*('Front End'!$B$5/100))/'Front End'!$B$1)*$AA$3),0)</f>
        <v>8.0207599248734738</v>
      </c>
      <c r="K67" s="10">
        <f>(J67*('Front End'!$B$6/100))/('Front End'!$B$2*24*60*60)</f>
        <v>0</v>
      </c>
      <c r="L67" s="10">
        <f>(J67*((100-'Front End'!$B$6)/100))/('Front End'!$B$2*24*60*60)</f>
        <v>9.2832869500850401E-3</v>
      </c>
      <c r="M67" s="10">
        <f t="shared" ref="M67:M130" si="6">K67+L67</f>
        <v>9.2832869500850401E-3</v>
      </c>
      <c r="N67" s="10">
        <f>AVERAGE(M66:M67)*('Front End'!$F$5*60)</f>
        <v>1.0959898159131054</v>
      </c>
      <c r="O67" s="10">
        <f>IF(O66+AVERAGE(K66:K67)*('Front End'!$F$5*60)&gt;J67,J67,O66+AVERAGE(K66:K67)*('Front End'!$F$5*60))</f>
        <v>0</v>
      </c>
      <c r="P67" s="10">
        <f>P66+(AVERAGE(L66:L67)*('Front End'!$F$5*60))-W66</f>
        <v>22.506249891039598</v>
      </c>
      <c r="Q67" s="10">
        <f>(P67/$AA$5)*($AA$4-'Front End'!$F$9)</f>
        <v>2.2506249891039598E-4</v>
      </c>
      <c r="R67" s="10">
        <f>'Front End'!$F$9+Q67</f>
        <v>45.000225062498913</v>
      </c>
      <c r="S67" s="8">
        <f>IF(R67&gt;'Front End'!$F$9+'Front End'!$B$9,(((R67-'Front End'!$F$9)/($AA$4-'Front End'!$F$9))*$AA$5)-((('Front End'!$F$9+'Front End'!$B$9-'Front End'!$F$9)/($AA$4-'Front End'!$F$9))*$AA$5),0)</f>
        <v>22.506249891307561</v>
      </c>
      <c r="T67" s="8">
        <f>ROUND(S67/('Front End'!$B$3*24*60*60),6)</f>
        <v>2.5999999999999998E-5</v>
      </c>
      <c r="U67" s="8">
        <f>IF(R67&gt;'Front End'!$F$9+'Front End'!$B$10,(((R67-'Front End'!$F$9)/($AA$4-'Front End'!$F$9))*$AA$5)-((('Front End'!$F$9+'Front End'!$B$10-'Front End'!$F$9)/($AA$4-'Front End'!$F$9))*$AA$5),0)</f>
        <v>0</v>
      </c>
      <c r="V67" s="8">
        <f>(U67^0.5)/('Front End'!$B$4*24*60*60)</f>
        <v>0</v>
      </c>
      <c r="W67" s="8">
        <f>(AVERAGE(T66:T67)*('Front End'!$F$5*60))+(AVERAGE(V66:V67)*('Front End'!$F$5*60))</f>
        <v>3.0599999999999998E-3</v>
      </c>
      <c r="X67" s="8">
        <f t="shared" ref="X67:X130" si="7">V67+K67+E67</f>
        <v>0</v>
      </c>
    </row>
    <row r="68" spans="1:24" x14ac:dyDescent="0.2">
      <c r="A68" s="1">
        <v>67</v>
      </c>
      <c r="B68" s="1">
        <f>B67+'Front End'!$F$5</f>
        <v>132</v>
      </c>
      <c r="C68" s="10">
        <f t="shared" si="4"/>
        <v>9.166666666666666E-2</v>
      </c>
      <c r="D68" s="10">
        <f>ROUND(IF(B68&lt;=$AA$2*1.25,('Front End'!$F$4/2)*(1-COS((PI()*B68)/$AA$2)),(4.34*'Front End'!$F$4*EXP(-1.3*B68/$AA$2))),6)</f>
        <v>1.1492E-2</v>
      </c>
      <c r="E68" s="10">
        <f>D68*('Front End'!$F$3/100)</f>
        <v>0</v>
      </c>
      <c r="F68" s="10">
        <f t="shared" si="5"/>
        <v>1.1492E-2</v>
      </c>
      <c r="G68" s="10">
        <f>IF((G67+(AVERAGE(F67:F68)*('Front End'!$F$5*60))-(N67))&gt;$AA$3,$AA$3,IF(G67+(AVERAGE(F67:F68)*('Front End'!$F$5*60))-(N67)&lt;0,0,G67+(AVERAGE(F67:F68)*('Front End'!$F$5*60))-(N67)))</f>
        <v>108.28389010896038</v>
      </c>
      <c r="H68" s="10">
        <f>(G68/$AA$3)*'Front End'!$B$1</f>
        <v>1.0828389010896038E-3</v>
      </c>
      <c r="I68" s="10">
        <f>('Front End'!$F$10-'Front End'!$B$1)+Calcs!H68</f>
        <v>46.731082838901095</v>
      </c>
      <c r="J68" s="10">
        <f>IF(H68&gt;'Front End'!$B$1*('Front End'!$B$5/100),G68-((('Front End'!$B$1*('Front End'!$B$5/100))/'Front End'!$B$1)*$AA$3),0)</f>
        <v>8.283890108960378</v>
      </c>
      <c r="K68" s="10">
        <f>(J68*('Front End'!$B$6/100))/('Front End'!$B$2*24*60*60)</f>
        <v>0</v>
      </c>
      <c r="L68" s="10">
        <f>(J68*((100-'Front End'!$B$6)/100))/('Front End'!$B$2*24*60*60)</f>
        <v>9.5878357742596974E-3</v>
      </c>
      <c r="M68" s="10">
        <f t="shared" si="6"/>
        <v>9.5878357742596974E-3</v>
      </c>
      <c r="N68" s="10">
        <f>AVERAGE(M67:M68)*('Front End'!$F$5*60)</f>
        <v>1.1322673634606844</v>
      </c>
      <c r="O68" s="10">
        <f>IF(O67+AVERAGE(K67:K68)*('Front End'!$F$5*60)&gt;J68,J68,O67+AVERAGE(K67:K68)*('Front End'!$F$5*60))</f>
        <v>0</v>
      </c>
      <c r="P68" s="10">
        <f>P67+(AVERAGE(L67:L68)*('Front End'!$F$5*60))-W67</f>
        <v>23.635457254500281</v>
      </c>
      <c r="Q68" s="10">
        <f>(P68/$AA$5)*($AA$4-'Front End'!$F$9)</f>
        <v>2.3635457254500279E-4</v>
      </c>
      <c r="R68" s="10">
        <f>'Front End'!$F$9+Q68</f>
        <v>45.000236354572543</v>
      </c>
      <c r="S68" s="8">
        <f>IF(R68&gt;'Front End'!$F$9+'Front End'!$B$9,(((R68-'Front End'!$F$9)/($AA$4-'Front End'!$F$9))*$AA$5)-((('Front End'!$F$9+'Front End'!$B$9-'Front End'!$F$9)/($AA$4-'Front End'!$F$9))*$AA$5),0)</f>
        <v>23.635457254300718</v>
      </c>
      <c r="T68" s="8">
        <f>ROUND(S68/('Front End'!$B$3*24*60*60),6)</f>
        <v>2.6999999999999999E-5</v>
      </c>
      <c r="U68" s="8">
        <f>IF(R68&gt;'Front End'!$F$9+'Front End'!$B$10,(((R68-'Front End'!$F$9)/($AA$4-'Front End'!$F$9))*$AA$5)-((('Front End'!$F$9+'Front End'!$B$10-'Front End'!$F$9)/($AA$4-'Front End'!$F$9))*$AA$5),0)</f>
        <v>0</v>
      </c>
      <c r="V68" s="8">
        <f>(U68^0.5)/('Front End'!$B$4*24*60*60)</f>
        <v>0</v>
      </c>
      <c r="W68" s="8">
        <f>(AVERAGE(T67:T68)*('Front End'!$F$5*60))+(AVERAGE(V67:V68)*('Front End'!$F$5*60))</f>
        <v>3.1800000000000001E-3</v>
      </c>
      <c r="X68" s="8">
        <f t="shared" si="7"/>
        <v>0</v>
      </c>
    </row>
    <row r="69" spans="1:24" x14ac:dyDescent="0.2">
      <c r="A69" s="1">
        <v>68</v>
      </c>
      <c r="B69" s="1">
        <f>B68+'Front End'!$F$5</f>
        <v>134</v>
      </c>
      <c r="C69" s="10">
        <f t="shared" si="4"/>
        <v>9.3055555555555558E-2</v>
      </c>
      <c r="D69" s="10">
        <f>ROUND(IF(B69&lt;=$AA$2*1.25,('Front End'!$F$4/2)*(1-COS((PI()*B69)/$AA$2)),(4.34*'Front End'!$F$4*EXP(-1.3*B69/$AA$2))),6)</f>
        <v>1.1828E-2</v>
      </c>
      <c r="E69" s="10">
        <f>D69*('Front End'!$F$3/100)</f>
        <v>0</v>
      </c>
      <c r="F69" s="10">
        <f t="shared" si="5"/>
        <v>1.1828E-2</v>
      </c>
      <c r="G69" s="10">
        <f>IF((G68+(AVERAGE(F68:F69)*('Front End'!$F$5*60))-(N68))&gt;$AA$3,$AA$3,IF(G68+(AVERAGE(F68:F69)*('Front End'!$F$5*60))-(N68)&lt;0,0,G68+(AVERAGE(F68:F69)*('Front End'!$F$5*60))-(N68)))</f>
        <v>108.55082274549969</v>
      </c>
      <c r="H69" s="10">
        <f>(G69/$AA$3)*'Front End'!$B$1</f>
        <v>1.0855082274549969E-3</v>
      </c>
      <c r="I69" s="10">
        <f>('Front End'!$F$10-'Front End'!$B$1)+Calcs!H69</f>
        <v>46.731085508227459</v>
      </c>
      <c r="J69" s="10">
        <f>IF(H69&gt;'Front End'!$B$1*('Front End'!$B$5/100),G69-((('Front End'!$B$1*('Front End'!$B$5/100))/'Front End'!$B$1)*$AA$3),0)</f>
        <v>8.550822745499687</v>
      </c>
      <c r="K69" s="10">
        <f>(J69*('Front End'!$B$6/100))/('Front End'!$B$2*24*60*60)</f>
        <v>0</v>
      </c>
      <c r="L69" s="10">
        <f>(J69*((100-'Front End'!$B$6)/100))/('Front End'!$B$2*24*60*60)</f>
        <v>9.8967855850690834E-3</v>
      </c>
      <c r="M69" s="10">
        <f t="shared" si="6"/>
        <v>9.8967855850690834E-3</v>
      </c>
      <c r="N69" s="10">
        <f>AVERAGE(M68:M69)*('Front End'!$F$5*60)</f>
        <v>1.169077281559727</v>
      </c>
      <c r="O69" s="10">
        <f>IF(O68+AVERAGE(K68:K69)*('Front End'!$F$5*60)&gt;J69,J69,O68+AVERAGE(K68:K69)*('Front End'!$F$5*60))</f>
        <v>0</v>
      </c>
      <c r="P69" s="10">
        <f>P68+(AVERAGE(L68:L69)*('Front End'!$F$5*60))-W68</f>
        <v>24.801354536060007</v>
      </c>
      <c r="Q69" s="10">
        <f>(P69/$AA$5)*($AA$4-'Front End'!$F$9)</f>
        <v>2.4801354536060005E-4</v>
      </c>
      <c r="R69" s="10">
        <f>'Front End'!$F$9+Q69</f>
        <v>45.00024801354536</v>
      </c>
      <c r="S69" s="8">
        <f>IF(R69&gt;'Front End'!$F$9+'Front End'!$B$9,(((R69-'Front End'!$F$9)/($AA$4-'Front End'!$F$9))*$AA$5)-((('Front End'!$F$9+'Front End'!$B$9-'Front End'!$F$9)/($AA$4-'Front End'!$F$9))*$AA$5),0)</f>
        <v>24.801354535952669</v>
      </c>
      <c r="T69" s="8">
        <f>ROUND(S69/('Front End'!$B$3*24*60*60),6)</f>
        <v>2.9E-5</v>
      </c>
      <c r="U69" s="8">
        <f>IF(R69&gt;'Front End'!$F$9+'Front End'!$B$10,(((R69-'Front End'!$F$9)/($AA$4-'Front End'!$F$9))*$AA$5)-((('Front End'!$F$9+'Front End'!$B$10-'Front End'!$F$9)/($AA$4-'Front End'!$F$9))*$AA$5),0)</f>
        <v>0</v>
      </c>
      <c r="V69" s="8">
        <f>(U69^0.5)/('Front End'!$B$4*24*60*60)</f>
        <v>0</v>
      </c>
      <c r="W69" s="8">
        <f>(AVERAGE(T68:T69)*('Front End'!$F$5*60))+(AVERAGE(V68:V69)*('Front End'!$F$5*60))</f>
        <v>3.3600000000000001E-3</v>
      </c>
      <c r="X69" s="8">
        <f t="shared" si="7"/>
        <v>0</v>
      </c>
    </row>
    <row r="70" spans="1:24" x14ac:dyDescent="0.2">
      <c r="A70" s="1">
        <v>69</v>
      </c>
      <c r="B70" s="1">
        <f>B69+'Front End'!$F$5</f>
        <v>136</v>
      </c>
      <c r="C70" s="10">
        <f t="shared" si="4"/>
        <v>9.4444444444444442E-2</v>
      </c>
      <c r="D70" s="10">
        <f>ROUND(IF(B70&lt;=$AA$2*1.25,('Front End'!$F$4/2)*(1-COS((PI()*B70)/$AA$2)),(4.34*'Front End'!$F$4*EXP(-1.3*B70/$AA$2))),6)</f>
        <v>1.2168999999999999E-2</v>
      </c>
      <c r="E70" s="10">
        <f>D70*('Front End'!$F$3/100)</f>
        <v>0</v>
      </c>
      <c r="F70" s="10">
        <f t="shared" si="5"/>
        <v>1.2168999999999999E-2</v>
      </c>
      <c r="G70" s="10">
        <f>IF((G69+(AVERAGE(F69:F70)*('Front End'!$F$5*60))-(N69))&gt;$AA$3,$AA$3,IF(G69+(AVERAGE(F69:F70)*('Front End'!$F$5*60))-(N69)&lt;0,0,G69+(AVERAGE(F69:F70)*('Front End'!$F$5*60))-(N69)))</f>
        <v>108.82156546393996</v>
      </c>
      <c r="H70" s="10">
        <f>(G70/$AA$3)*'Front End'!$B$1</f>
        <v>1.0882156546393998E-3</v>
      </c>
      <c r="I70" s="10">
        <f>('Front End'!$F$10-'Front End'!$B$1)+Calcs!H70</f>
        <v>46.731088215654644</v>
      </c>
      <c r="J70" s="10">
        <f>IF(H70&gt;'Front End'!$B$1*('Front End'!$B$5/100),G70-((('Front End'!$B$1*('Front End'!$B$5/100))/'Front End'!$B$1)*$AA$3),0)</f>
        <v>8.8215654639399617</v>
      </c>
      <c r="K70" s="10">
        <f>(J70*('Front End'!$B$6/100))/('Front End'!$B$2*24*60*60)</f>
        <v>0</v>
      </c>
      <c r="L70" s="10">
        <f>(J70*((100-'Front End'!$B$6)/100))/('Front End'!$B$2*24*60*60)</f>
        <v>1.0210145212893476E-2</v>
      </c>
      <c r="M70" s="10">
        <f t="shared" si="6"/>
        <v>1.0210145212893476E-2</v>
      </c>
      <c r="N70" s="10">
        <f>AVERAGE(M69:M70)*('Front End'!$F$5*60)</f>
        <v>1.2064158478777536</v>
      </c>
      <c r="O70" s="10">
        <f>IF(O69+AVERAGE(K69:K70)*('Front End'!$F$5*60)&gt;J70,J70,O69+AVERAGE(K69:K70)*('Front End'!$F$5*60))</f>
        <v>0</v>
      </c>
      <c r="P70" s="10">
        <f>P69+(AVERAGE(L69:L70)*('Front End'!$F$5*60))-W69</f>
        <v>26.00441038393776</v>
      </c>
      <c r="Q70" s="10">
        <f>(P70/$AA$5)*($AA$4-'Front End'!$F$9)</f>
        <v>2.600441038393776E-4</v>
      </c>
      <c r="R70" s="10">
        <f>'Front End'!$F$9+Q70</f>
        <v>45.00026004410384</v>
      </c>
      <c r="S70" s="8">
        <f>IF(R70&gt;'Front End'!$F$9+'Front End'!$B$9,(((R70-'Front End'!$F$9)/($AA$4-'Front End'!$F$9))*$AA$5)-((('Front End'!$F$9+'Front End'!$B$9-'Front End'!$F$9)/($AA$4-'Front End'!$F$9))*$AA$5),0)</f>
        <v>26.004410383961844</v>
      </c>
      <c r="T70" s="8">
        <f>ROUND(S70/('Front End'!$B$3*24*60*60),6)</f>
        <v>3.0000000000000001E-5</v>
      </c>
      <c r="U70" s="8">
        <f>IF(R70&gt;'Front End'!$F$9+'Front End'!$B$10,(((R70-'Front End'!$F$9)/($AA$4-'Front End'!$F$9))*$AA$5)-((('Front End'!$F$9+'Front End'!$B$10-'Front End'!$F$9)/($AA$4-'Front End'!$F$9))*$AA$5),0)</f>
        <v>0</v>
      </c>
      <c r="V70" s="8">
        <f>(U70^0.5)/('Front End'!$B$4*24*60*60)</f>
        <v>0</v>
      </c>
      <c r="W70" s="8">
        <f>(AVERAGE(T69:T70)*('Front End'!$F$5*60))+(AVERAGE(V69:V70)*('Front End'!$F$5*60))</f>
        <v>3.5399999999999997E-3</v>
      </c>
      <c r="X70" s="8">
        <f t="shared" si="7"/>
        <v>0</v>
      </c>
    </row>
    <row r="71" spans="1:24" x14ac:dyDescent="0.2">
      <c r="A71" s="1">
        <v>70</v>
      </c>
      <c r="B71" s="1">
        <f>B70+'Front End'!$F$5</f>
        <v>138</v>
      </c>
      <c r="C71" s="10">
        <f t="shared" si="4"/>
        <v>9.583333333333334E-2</v>
      </c>
      <c r="D71" s="10">
        <f>ROUND(IF(B71&lt;=$AA$2*1.25,('Front End'!$F$4/2)*(1-COS((PI()*B71)/$AA$2)),(4.34*'Front End'!$F$4*EXP(-1.3*B71/$AA$2))),6)</f>
        <v>1.2514000000000001E-2</v>
      </c>
      <c r="E71" s="10">
        <f>D71*('Front End'!$F$3/100)</f>
        <v>0</v>
      </c>
      <c r="F71" s="10">
        <f t="shared" si="5"/>
        <v>1.2514000000000001E-2</v>
      </c>
      <c r="G71" s="10">
        <f>IF((G70+(AVERAGE(F70:F71)*('Front End'!$F$5*60))-(N70))&gt;$AA$3,$AA$3,IF(G70+(AVERAGE(F70:F71)*('Front End'!$F$5*60))-(N70)&lt;0,0,G70+(AVERAGE(F70:F71)*('Front End'!$F$5*60))-(N70)))</f>
        <v>109.09612961606221</v>
      </c>
      <c r="H71" s="10">
        <f>(G71/$AA$3)*'Front End'!$B$1</f>
        <v>1.0909612961606222E-3</v>
      </c>
      <c r="I71" s="10">
        <f>('Front End'!$F$10-'Front End'!$B$1)+Calcs!H71</f>
        <v>46.731090961296168</v>
      </c>
      <c r="J71" s="10">
        <f>IF(H71&gt;'Front End'!$B$1*('Front End'!$B$5/100),G71-((('Front End'!$B$1*('Front End'!$B$5/100))/'Front End'!$B$1)*$AA$3),0)</f>
        <v>9.096129616062214</v>
      </c>
      <c r="K71" s="10">
        <f>(J71*('Front End'!$B$6/100))/('Front End'!$B$2*24*60*60)</f>
        <v>0</v>
      </c>
      <c r="L71" s="10">
        <f>(J71*((100-'Front End'!$B$6)/100))/('Front End'!$B$2*24*60*60)</f>
        <v>1.0527927796368304E-2</v>
      </c>
      <c r="M71" s="10">
        <f t="shared" si="6"/>
        <v>1.0527927796368304E-2</v>
      </c>
      <c r="N71" s="10">
        <f>AVERAGE(M70:M71)*('Front End'!$F$5*60)</f>
        <v>1.2442843805557069</v>
      </c>
      <c r="O71" s="10">
        <f>IF(O70+AVERAGE(K70:K71)*('Front End'!$F$5*60)&gt;J71,J71,O70+AVERAGE(K70:K71)*('Front End'!$F$5*60))</f>
        <v>0</v>
      </c>
      <c r="P71" s="10">
        <f>P70+(AVERAGE(L70:L71)*('Front End'!$F$5*60))-W70</f>
        <v>27.245154764493467</v>
      </c>
      <c r="Q71" s="10">
        <f>(P71/$AA$5)*($AA$4-'Front End'!$F$9)</f>
        <v>2.7245154764493466E-4</v>
      </c>
      <c r="R71" s="10">
        <f>'Front End'!$F$9+Q71</f>
        <v>45.000272451547644</v>
      </c>
      <c r="S71" s="8">
        <f>IF(R71&gt;'Front End'!$F$9+'Front End'!$B$9,(((R71-'Front End'!$F$9)/($AA$4-'Front End'!$F$9))*$AA$5)-((('Front End'!$F$9+'Front End'!$B$9-'Front End'!$F$9)/($AA$4-'Front End'!$F$9))*$AA$5),0)</f>
        <v>27.245154764443669</v>
      </c>
      <c r="T71" s="8">
        <f>ROUND(S71/('Front End'!$B$3*24*60*60),6)</f>
        <v>3.1999999999999999E-5</v>
      </c>
      <c r="U71" s="8">
        <f>IF(R71&gt;'Front End'!$F$9+'Front End'!$B$10,(((R71-'Front End'!$F$9)/($AA$4-'Front End'!$F$9))*$AA$5)-((('Front End'!$F$9+'Front End'!$B$10-'Front End'!$F$9)/($AA$4-'Front End'!$F$9))*$AA$5),0)</f>
        <v>0</v>
      </c>
      <c r="V71" s="8">
        <f>(U71^0.5)/('Front End'!$B$4*24*60*60)</f>
        <v>0</v>
      </c>
      <c r="W71" s="8">
        <f>(AVERAGE(T70:T71)*('Front End'!$F$5*60))+(AVERAGE(V70:V71)*('Front End'!$F$5*60))</f>
        <v>3.7200000000000002E-3</v>
      </c>
      <c r="X71" s="8">
        <f t="shared" si="7"/>
        <v>0</v>
      </c>
    </row>
    <row r="72" spans="1:24" x14ac:dyDescent="0.2">
      <c r="A72" s="1">
        <v>71</v>
      </c>
      <c r="B72" s="1">
        <f>B71+'Front End'!$F$5</f>
        <v>140</v>
      </c>
      <c r="C72" s="10">
        <f t="shared" si="4"/>
        <v>9.7222222222222224E-2</v>
      </c>
      <c r="D72" s="10">
        <f>ROUND(IF(B72&lt;=$AA$2*1.25,('Front End'!$F$4/2)*(1-COS((PI()*B72)/$AA$2)),(4.34*'Front End'!$F$4*EXP(-1.3*B72/$AA$2))),6)</f>
        <v>1.2862E-2</v>
      </c>
      <c r="E72" s="10">
        <f>D72*('Front End'!$F$3/100)</f>
        <v>0</v>
      </c>
      <c r="F72" s="10">
        <f t="shared" si="5"/>
        <v>1.2862E-2</v>
      </c>
      <c r="G72" s="10">
        <f>IF((G71+(AVERAGE(F71:F72)*('Front End'!$F$5*60))-(N71))&gt;$AA$3,$AA$3,IF(G71+(AVERAGE(F71:F72)*('Front End'!$F$5*60))-(N71)&lt;0,0,G71+(AVERAGE(F71:F72)*('Front End'!$F$5*60))-(N71)))</f>
        <v>109.3744052355065</v>
      </c>
      <c r="H72" s="10">
        <f>(G72/$AA$3)*'Front End'!$B$1</f>
        <v>1.093744052355065E-3</v>
      </c>
      <c r="I72" s="10">
        <f>('Front End'!$F$10-'Front End'!$B$1)+Calcs!H72</f>
        <v>46.731093744052359</v>
      </c>
      <c r="J72" s="10">
        <f>IF(H72&gt;'Front End'!$B$1*('Front End'!$B$5/100),G72-((('Front End'!$B$1*('Front End'!$B$5/100))/'Front End'!$B$1)*$AA$3),0)</f>
        <v>9.3744052355065008</v>
      </c>
      <c r="K72" s="10">
        <f>(J72*('Front End'!$B$6/100))/('Front End'!$B$2*24*60*60)</f>
        <v>0</v>
      </c>
      <c r="L72" s="10">
        <f>(J72*((100-'Front End'!$B$6)/100))/('Front End'!$B$2*24*60*60)</f>
        <v>1.0850006059614007E-2</v>
      </c>
      <c r="M72" s="10">
        <f t="shared" si="6"/>
        <v>1.0850006059614007E-2</v>
      </c>
      <c r="N72" s="10">
        <f>AVERAGE(M71:M72)*('Front End'!$F$5*60)</f>
        <v>1.2826760313589387</v>
      </c>
      <c r="O72" s="10">
        <f>IF(O71+AVERAGE(K71:K72)*('Front End'!$F$5*60)&gt;J72,J72,O71+AVERAGE(K71:K72)*('Front End'!$F$5*60))</f>
        <v>0</v>
      </c>
      <c r="P72" s="10">
        <f>P71+(AVERAGE(L71:L72)*('Front End'!$F$5*60))-W71</f>
        <v>28.524110795852405</v>
      </c>
      <c r="Q72" s="10">
        <f>(P72/$AA$5)*($AA$4-'Front End'!$F$9)</f>
        <v>2.8524110795852405E-4</v>
      </c>
      <c r="R72" s="10">
        <f>'Front End'!$F$9+Q72</f>
        <v>45.00028524110796</v>
      </c>
      <c r="S72" s="8">
        <f>IF(R72&gt;'Front End'!$F$9+'Front End'!$B$9,(((R72-'Front End'!$F$9)/($AA$4-'Front End'!$F$9))*$AA$5)-((('Front End'!$F$9+'Front End'!$B$9-'Front End'!$F$9)/($AA$4-'Front End'!$F$9))*$AA$5),0)</f>
        <v>28.52411079601325</v>
      </c>
      <c r="T72" s="8">
        <f>ROUND(S72/('Front End'!$B$3*24*60*60),6)</f>
        <v>3.3000000000000003E-5</v>
      </c>
      <c r="U72" s="8">
        <f>IF(R72&gt;'Front End'!$F$9+'Front End'!$B$10,(((R72-'Front End'!$F$9)/($AA$4-'Front End'!$F$9))*$AA$5)-((('Front End'!$F$9+'Front End'!$B$10-'Front End'!$F$9)/($AA$4-'Front End'!$F$9))*$AA$5),0)</f>
        <v>0</v>
      </c>
      <c r="V72" s="8">
        <f>(U72^0.5)/('Front End'!$B$4*24*60*60)</f>
        <v>0</v>
      </c>
      <c r="W72" s="8">
        <f>(AVERAGE(T71:T72)*('Front End'!$F$5*60))+(AVERAGE(V71:V72)*('Front End'!$F$5*60))</f>
        <v>3.9000000000000007E-3</v>
      </c>
      <c r="X72" s="8">
        <f t="shared" si="7"/>
        <v>0</v>
      </c>
    </row>
    <row r="73" spans="1:24" x14ac:dyDescent="0.2">
      <c r="A73" s="1">
        <v>72</v>
      </c>
      <c r="B73" s="1">
        <f>B72+'Front End'!$F$5</f>
        <v>142</v>
      </c>
      <c r="C73" s="10">
        <f t="shared" si="4"/>
        <v>9.8611111111111108E-2</v>
      </c>
      <c r="D73" s="10">
        <f>ROUND(IF(B73&lt;=$AA$2*1.25,('Front End'!$F$4/2)*(1-COS((PI()*B73)/$AA$2)),(4.34*'Front End'!$F$4*EXP(-1.3*B73/$AA$2))),6)</f>
        <v>1.3214999999999999E-2</v>
      </c>
      <c r="E73" s="10">
        <f>D73*('Front End'!$F$3/100)</f>
        <v>0</v>
      </c>
      <c r="F73" s="10">
        <f t="shared" si="5"/>
        <v>1.3214999999999999E-2</v>
      </c>
      <c r="G73" s="10">
        <f>IF((G72+(AVERAGE(F72:F73)*('Front End'!$F$5*60))-(N72))&gt;$AA$3,$AA$3,IF(G72+(AVERAGE(F72:F73)*('Front End'!$F$5*60))-(N72)&lt;0,0,G72+(AVERAGE(F72:F73)*('Front End'!$F$5*60))-(N72)))</f>
        <v>109.65634920414757</v>
      </c>
      <c r="H73" s="10">
        <f>(G73/$AA$3)*'Front End'!$B$1</f>
        <v>1.0965634920414758E-3</v>
      </c>
      <c r="I73" s="10">
        <f>('Front End'!$F$10-'Front End'!$B$1)+Calcs!H73</f>
        <v>46.731096563492045</v>
      </c>
      <c r="J73" s="10">
        <f>IF(H73&gt;'Front End'!$B$1*('Front End'!$B$5/100),G73-((('Front End'!$B$1*('Front End'!$B$5/100))/'Front End'!$B$1)*$AA$3),0)</f>
        <v>9.656349204147574</v>
      </c>
      <c r="K73" s="10">
        <f>(J73*('Front End'!$B$6/100))/('Front End'!$B$2*24*60*60)</f>
        <v>0</v>
      </c>
      <c r="L73" s="10">
        <f>(J73*((100-'Front End'!$B$6)/100))/('Front End'!$B$2*24*60*60)</f>
        <v>1.1176330097393028E-2</v>
      </c>
      <c r="M73" s="10">
        <f t="shared" si="6"/>
        <v>1.1176330097393028E-2</v>
      </c>
      <c r="N73" s="10">
        <f>AVERAGE(M72:M73)*('Front End'!$F$5*60)</f>
        <v>1.3215801694204219</v>
      </c>
      <c r="O73" s="10">
        <f>IF(O72+AVERAGE(K72:K73)*('Front End'!$F$5*60)&gt;J73,J73,O72+AVERAGE(K72:K73)*('Front End'!$F$5*60))</f>
        <v>0</v>
      </c>
      <c r="P73" s="10">
        <f>P72+(AVERAGE(L72:L73)*('Front End'!$F$5*60))-W72</f>
        <v>29.841790965272825</v>
      </c>
      <c r="Q73" s="10">
        <f>(P73/$AA$5)*($AA$4-'Front End'!$F$9)</f>
        <v>2.9841790965272824E-4</v>
      </c>
      <c r="R73" s="10">
        <f>'Front End'!$F$9+Q73</f>
        <v>45.000298417909654</v>
      </c>
      <c r="S73" s="8">
        <f>IF(R73&gt;'Front End'!$F$9+'Front End'!$B$9,(((R73-'Front End'!$F$9)/($AA$4-'Front End'!$F$9))*$AA$5)-((('Front End'!$F$9+'Front End'!$B$9-'Front End'!$F$9)/($AA$4-'Front End'!$F$9))*$AA$5),0)</f>
        <v>29.841790965434711</v>
      </c>
      <c r="T73" s="8">
        <f>ROUND(S73/('Front End'!$B$3*24*60*60),6)</f>
        <v>3.4999999999999997E-5</v>
      </c>
      <c r="U73" s="8">
        <f>IF(R73&gt;'Front End'!$F$9+'Front End'!$B$10,(((R73-'Front End'!$F$9)/($AA$4-'Front End'!$F$9))*$AA$5)-((('Front End'!$F$9+'Front End'!$B$10-'Front End'!$F$9)/($AA$4-'Front End'!$F$9))*$AA$5),0)</f>
        <v>0</v>
      </c>
      <c r="V73" s="8">
        <f>(U73^0.5)/('Front End'!$B$4*24*60*60)</f>
        <v>0</v>
      </c>
      <c r="W73" s="8">
        <f>(AVERAGE(T72:T73)*('Front End'!$F$5*60))+(AVERAGE(V72:V73)*('Front End'!$F$5*60))</f>
        <v>4.0800000000000003E-3</v>
      </c>
      <c r="X73" s="8">
        <f t="shared" si="7"/>
        <v>0</v>
      </c>
    </row>
    <row r="74" spans="1:24" x14ac:dyDescent="0.2">
      <c r="A74" s="1">
        <v>73</v>
      </c>
      <c r="B74" s="1">
        <f>B73+'Front End'!$F$5</f>
        <v>144</v>
      </c>
      <c r="C74" s="10">
        <f t="shared" si="4"/>
        <v>0.1</v>
      </c>
      <c r="D74" s="10">
        <f>ROUND(IF(B74&lt;=$AA$2*1.25,('Front End'!$F$4/2)*(1-COS((PI()*B74)/$AA$2)),(4.34*'Front End'!$F$4*EXP(-1.3*B74/$AA$2))),6)</f>
        <v>1.3572000000000001E-2</v>
      </c>
      <c r="E74" s="10">
        <f>D74*('Front End'!$F$3/100)</f>
        <v>0</v>
      </c>
      <c r="F74" s="10">
        <f t="shared" si="5"/>
        <v>1.3572000000000001E-2</v>
      </c>
      <c r="G74" s="10">
        <f>IF((G73+(AVERAGE(F73:F74)*('Front End'!$F$5*60))-(N73))&gt;$AA$3,$AA$3,IF(G73+(AVERAGE(F73:F74)*('Front End'!$F$5*60))-(N73)&lt;0,0,G73+(AVERAGE(F73:F74)*('Front End'!$F$5*60))-(N73)))</f>
        <v>109.94198903472714</v>
      </c>
      <c r="H74" s="10">
        <f>(G74/$AA$3)*'Front End'!$B$1</f>
        <v>1.0994198903472715E-3</v>
      </c>
      <c r="I74" s="10">
        <f>('Front End'!$F$10-'Front End'!$B$1)+Calcs!H74</f>
        <v>46.731099419890349</v>
      </c>
      <c r="J74" s="10">
        <f>IF(H74&gt;'Front End'!$B$1*('Front End'!$B$5/100),G74-((('Front End'!$B$1*('Front End'!$B$5/100))/'Front End'!$B$1)*$AA$3),0)</f>
        <v>9.9419890347271433</v>
      </c>
      <c r="K74" s="10">
        <f>(J74*('Front End'!$B$6/100))/('Front End'!$B$2*24*60*60)</f>
        <v>0</v>
      </c>
      <c r="L74" s="10">
        <f>(J74*((100-'Front End'!$B$6)/100))/('Front End'!$B$2*24*60*60)</f>
        <v>1.1506931753156417E-2</v>
      </c>
      <c r="M74" s="10">
        <f t="shared" si="6"/>
        <v>1.1506931753156417E-2</v>
      </c>
      <c r="N74" s="10">
        <f>AVERAGE(M73:M74)*('Front End'!$F$5*60)</f>
        <v>1.3609957110329667</v>
      </c>
      <c r="O74" s="10">
        <f>IF(O73+AVERAGE(K73:K74)*('Front End'!$F$5*60)&gt;J74,J74,O73+AVERAGE(K73:K74)*('Front End'!$F$5*60))</f>
        <v>0</v>
      </c>
      <c r="P74" s="10">
        <f>P73+(AVERAGE(L73:L74)*('Front End'!$F$5*60))-W73</f>
        <v>31.198706676305793</v>
      </c>
      <c r="Q74" s="10">
        <f>(P74/$AA$5)*($AA$4-'Front End'!$F$9)</f>
        <v>3.1198706676305792E-4</v>
      </c>
      <c r="R74" s="10">
        <f>'Front End'!$F$9+Q74</f>
        <v>45.000311987066766</v>
      </c>
      <c r="S74" s="8">
        <f>IF(R74&gt;'Front End'!$F$9+'Front End'!$B$9,(((R74-'Front End'!$F$9)/($AA$4-'Front End'!$F$9))*$AA$5)-((('Front End'!$F$9+'Front End'!$B$9-'Front End'!$F$9)/($AA$4-'Front End'!$F$9))*$AA$5),0)</f>
        <v>31.19870667660507</v>
      </c>
      <c r="T74" s="8">
        <f>ROUND(S74/('Front End'!$B$3*24*60*60),6)</f>
        <v>3.6000000000000001E-5</v>
      </c>
      <c r="U74" s="8">
        <f>IF(R74&gt;'Front End'!$F$9+'Front End'!$B$10,(((R74-'Front End'!$F$9)/($AA$4-'Front End'!$F$9))*$AA$5)-((('Front End'!$F$9+'Front End'!$B$10-'Front End'!$F$9)/($AA$4-'Front End'!$F$9))*$AA$5),0)</f>
        <v>0</v>
      </c>
      <c r="V74" s="8">
        <f>(U74^0.5)/('Front End'!$B$4*24*60*60)</f>
        <v>0</v>
      </c>
      <c r="W74" s="8">
        <f>(AVERAGE(T73:T74)*('Front End'!$F$5*60))+(AVERAGE(V73:V74)*('Front End'!$F$5*60))</f>
        <v>4.2599999999999999E-3</v>
      </c>
      <c r="X74" s="8">
        <f t="shared" si="7"/>
        <v>0</v>
      </c>
    </row>
    <row r="75" spans="1:24" x14ac:dyDescent="0.2">
      <c r="A75" s="1">
        <v>74</v>
      </c>
      <c r="B75" s="1">
        <f>B74+'Front End'!$F$5</f>
        <v>146</v>
      </c>
      <c r="C75" s="10">
        <f t="shared" si="4"/>
        <v>0.10138888888888889</v>
      </c>
      <c r="D75" s="10">
        <f>ROUND(IF(B75&lt;=$AA$2*1.25,('Front End'!$F$4/2)*(1-COS((PI()*B75)/$AA$2)),(4.34*'Front End'!$F$4*EXP(-1.3*B75/$AA$2))),6)</f>
        <v>1.3932999999999999E-2</v>
      </c>
      <c r="E75" s="10">
        <f>D75*('Front End'!$F$3/100)</f>
        <v>0</v>
      </c>
      <c r="F75" s="10">
        <f t="shared" si="5"/>
        <v>1.3932999999999999E-2</v>
      </c>
      <c r="G75" s="10">
        <f>IF((G74+(AVERAGE(F74:F75)*('Front End'!$F$5*60))-(N74))&gt;$AA$3,$AA$3,IF(G74+(AVERAGE(F74:F75)*('Front End'!$F$5*60))-(N74)&lt;0,0,G74+(AVERAGE(F74:F75)*('Front End'!$F$5*60))-(N74)))</f>
        <v>110.23129332369417</v>
      </c>
      <c r="H75" s="10">
        <f>(G75/$AA$3)*'Front End'!$B$1</f>
        <v>1.1023129332369418E-3</v>
      </c>
      <c r="I75" s="10">
        <f>('Front End'!$F$10-'Front End'!$B$1)+Calcs!H75</f>
        <v>46.731102312933238</v>
      </c>
      <c r="J75" s="10">
        <f>IF(H75&gt;'Front End'!$B$1*('Front End'!$B$5/100),G75-((('Front End'!$B$1*('Front End'!$B$5/100))/'Front End'!$B$1)*$AA$3),0)</f>
        <v>10.231293323694175</v>
      </c>
      <c r="K75" s="10">
        <f>(J75*('Front End'!$B$6/100))/('Front End'!$B$2*24*60*60)</f>
        <v>0</v>
      </c>
      <c r="L75" s="10">
        <f>(J75*((100-'Front End'!$B$6)/100))/('Front End'!$B$2*24*60*60)</f>
        <v>1.1841774680201592E-2</v>
      </c>
      <c r="M75" s="10">
        <f t="shared" si="6"/>
        <v>1.1841774680201592E-2</v>
      </c>
      <c r="N75" s="10">
        <f>AVERAGE(M74:M75)*('Front End'!$F$5*60)</f>
        <v>1.4009223860014806</v>
      </c>
      <c r="O75" s="10">
        <f>IF(O74+AVERAGE(K74:K75)*('Front End'!$F$5*60)&gt;J75,J75,O74+AVERAGE(K74:K75)*('Front End'!$F$5*60))</f>
        <v>0</v>
      </c>
      <c r="P75" s="10">
        <f>P74+(AVERAGE(L74:L75)*('Front End'!$F$5*60))-W74</f>
        <v>32.59536906230727</v>
      </c>
      <c r="Q75" s="10">
        <f>(P75/$AA$5)*($AA$4-'Front End'!$F$9)</f>
        <v>3.259536906230727E-4</v>
      </c>
      <c r="R75" s="10">
        <f>'Front End'!$F$9+Q75</f>
        <v>45.00032595369062</v>
      </c>
      <c r="S75" s="8">
        <f>IF(R75&gt;'Front End'!$F$9+'Front End'!$B$9,(((R75-'Front End'!$F$9)/($AA$4-'Front End'!$F$9))*$AA$5)-((('Front End'!$F$9+'Front End'!$B$9-'Front End'!$F$9)/($AA$4-'Front End'!$F$9))*$AA$5),0)</f>
        <v>32.595369061994006</v>
      </c>
      <c r="T75" s="8">
        <f>ROUND(S75/('Front End'!$B$3*24*60*60),6)</f>
        <v>3.8000000000000002E-5</v>
      </c>
      <c r="U75" s="8">
        <f>IF(R75&gt;'Front End'!$F$9+'Front End'!$B$10,(((R75-'Front End'!$F$9)/($AA$4-'Front End'!$F$9))*$AA$5)-((('Front End'!$F$9+'Front End'!$B$10-'Front End'!$F$9)/($AA$4-'Front End'!$F$9))*$AA$5),0)</f>
        <v>0</v>
      </c>
      <c r="V75" s="8">
        <f>(U75^0.5)/('Front End'!$B$4*24*60*60)</f>
        <v>0</v>
      </c>
      <c r="W75" s="8">
        <f>(AVERAGE(T74:T75)*('Front End'!$F$5*60))+(AVERAGE(V74:V75)*('Front End'!$F$5*60))</f>
        <v>4.4400000000000004E-3</v>
      </c>
      <c r="X75" s="8">
        <f t="shared" si="7"/>
        <v>0</v>
      </c>
    </row>
    <row r="76" spans="1:24" x14ac:dyDescent="0.2">
      <c r="A76" s="1">
        <v>75</v>
      </c>
      <c r="B76" s="1">
        <f>B75+'Front End'!$F$5</f>
        <v>148</v>
      </c>
      <c r="C76" s="10">
        <f t="shared" si="4"/>
        <v>0.10277777777777777</v>
      </c>
      <c r="D76" s="10">
        <f>ROUND(IF(B76&lt;=$AA$2*1.25,('Front End'!$F$4/2)*(1-COS((PI()*B76)/$AA$2)),(4.34*'Front End'!$F$4*EXP(-1.3*B76/$AA$2))),6)</f>
        <v>1.4298E-2</v>
      </c>
      <c r="E76" s="10">
        <f>D76*('Front End'!$F$3/100)</f>
        <v>0</v>
      </c>
      <c r="F76" s="10">
        <f t="shared" si="5"/>
        <v>1.4298E-2</v>
      </c>
      <c r="G76" s="10">
        <f>IF((G75+(AVERAGE(F75:F76)*('Front End'!$F$5*60))-(N75))&gt;$AA$3,$AA$3,IF(G75+(AVERAGE(F75:F76)*('Front End'!$F$5*60))-(N75)&lt;0,0,G75+(AVERAGE(F75:F76)*('Front End'!$F$5*60))-(N75)))</f>
        <v>110.52423093769269</v>
      </c>
      <c r="H76" s="10">
        <f>(G76/$AA$3)*'Front End'!$B$1</f>
        <v>1.1052423093769268E-3</v>
      </c>
      <c r="I76" s="10">
        <f>('Front End'!$F$10-'Front End'!$B$1)+Calcs!H76</f>
        <v>46.731105242309383</v>
      </c>
      <c r="J76" s="10">
        <f>IF(H76&gt;'Front End'!$B$1*('Front End'!$B$5/100),G76-((('Front End'!$B$1*('Front End'!$B$5/100))/'Front End'!$B$1)*$AA$3),0)</f>
        <v>10.524230937692693</v>
      </c>
      <c r="K76" s="10">
        <f>(J76*('Front End'!$B$6/100))/('Front End'!$B$2*24*60*60)</f>
        <v>0</v>
      </c>
      <c r="L76" s="10">
        <f>(J76*((100-'Front End'!$B$6)/100))/('Front End'!$B$2*24*60*60)</f>
        <v>1.218082284455173E-2</v>
      </c>
      <c r="M76" s="10">
        <f t="shared" si="6"/>
        <v>1.218082284455173E-2</v>
      </c>
      <c r="N76" s="10">
        <f>AVERAGE(M75:M76)*('Front End'!$F$5*60)</f>
        <v>1.4413558514851994</v>
      </c>
      <c r="O76" s="10">
        <f>IF(O75+AVERAGE(K75:K76)*('Front End'!$F$5*60)&gt;J76,J76,O75+AVERAGE(K75:K76)*('Front End'!$F$5*60))</f>
        <v>0</v>
      </c>
      <c r="P76" s="10">
        <f>P75+(AVERAGE(L75:L76)*('Front End'!$F$5*60))-W75</f>
        <v>34.032284913792466</v>
      </c>
      <c r="Q76" s="10">
        <f>(P76/$AA$5)*($AA$4-'Front End'!$F$9)</f>
        <v>3.4032284913792463E-4</v>
      </c>
      <c r="R76" s="10">
        <f>'Front End'!$F$9+Q76</f>
        <v>45.000340322849141</v>
      </c>
      <c r="S76" s="8">
        <f>IF(R76&gt;'Front End'!$F$9+'Front End'!$B$9,(((R76-'Front End'!$F$9)/($AA$4-'Front End'!$F$9))*$AA$5)-((('Front End'!$F$9+'Front End'!$B$9-'Front End'!$F$9)/($AA$4-'Front End'!$F$9))*$AA$5),0)</f>
        <v>34.032284914076179</v>
      </c>
      <c r="T76" s="8">
        <f>ROUND(S76/('Front End'!$B$3*24*60*60),6)</f>
        <v>3.8999999999999999E-5</v>
      </c>
      <c r="U76" s="8">
        <f>IF(R76&gt;'Front End'!$F$9+'Front End'!$B$10,(((R76-'Front End'!$F$9)/($AA$4-'Front End'!$F$9))*$AA$5)-((('Front End'!$F$9+'Front End'!$B$10-'Front End'!$F$9)/($AA$4-'Front End'!$F$9))*$AA$5),0)</f>
        <v>0</v>
      </c>
      <c r="V76" s="8">
        <f>(U76^0.5)/('Front End'!$B$4*24*60*60)</f>
        <v>0</v>
      </c>
      <c r="W76" s="8">
        <f>(AVERAGE(T75:T76)*('Front End'!$F$5*60))+(AVERAGE(V75:V76)*('Front End'!$F$5*60))</f>
        <v>4.62E-3</v>
      </c>
      <c r="X76" s="8">
        <f t="shared" si="7"/>
        <v>0</v>
      </c>
    </row>
    <row r="77" spans="1:24" x14ac:dyDescent="0.2">
      <c r="A77" s="1">
        <v>76</v>
      </c>
      <c r="B77" s="1">
        <f>B76+'Front End'!$F$5</f>
        <v>150</v>
      </c>
      <c r="C77" s="10">
        <f t="shared" si="4"/>
        <v>0.10416666666666667</v>
      </c>
      <c r="D77" s="10">
        <f>ROUND(IF(B77&lt;=$AA$2*1.25,('Front End'!$F$4/2)*(1-COS((PI()*B77)/$AA$2)),(4.34*'Front End'!$F$4*EXP(-1.3*B77/$AA$2))),6)</f>
        <v>1.4666999999999999E-2</v>
      </c>
      <c r="E77" s="10">
        <f>D77*('Front End'!$F$3/100)</f>
        <v>0</v>
      </c>
      <c r="F77" s="10">
        <f t="shared" si="5"/>
        <v>1.4666999999999999E-2</v>
      </c>
      <c r="G77" s="10">
        <f>IF((G76+(AVERAGE(F76:F77)*('Front End'!$F$5*60))-(N76))&gt;$AA$3,$AA$3,IF(G76+(AVERAGE(F76:F77)*('Front End'!$F$5*60))-(N76)&lt;0,0,G76+(AVERAGE(F76:F77)*('Front End'!$F$5*60))-(N76)))</f>
        <v>110.82077508620749</v>
      </c>
      <c r="H77" s="10">
        <f>(G77/$AA$3)*'Front End'!$B$1</f>
        <v>1.1082077508620749E-3</v>
      </c>
      <c r="I77" s="10">
        <f>('Front End'!$F$10-'Front End'!$B$1)+Calcs!H77</f>
        <v>46.731108207750864</v>
      </c>
      <c r="J77" s="10">
        <f>IF(H77&gt;'Front End'!$B$1*('Front End'!$B$5/100),G77-((('Front End'!$B$1*('Front End'!$B$5/100))/'Front End'!$B$1)*$AA$3),0)</f>
        <v>10.82077508620749</v>
      </c>
      <c r="K77" s="10">
        <f>(J77*('Front End'!$B$6/100))/('Front End'!$B$2*24*60*60)</f>
        <v>0</v>
      </c>
      <c r="L77" s="10">
        <f>(J77*((100-'Front End'!$B$6)/100))/('Front End'!$B$2*24*60*60)</f>
        <v>1.2524045238666079E-2</v>
      </c>
      <c r="M77" s="10">
        <f t="shared" si="6"/>
        <v>1.2524045238666079E-2</v>
      </c>
      <c r="N77" s="10">
        <f>AVERAGE(M76:M77)*('Front End'!$F$5*60)</f>
        <v>1.4822920849930685</v>
      </c>
      <c r="O77" s="10">
        <f>IF(O76+AVERAGE(K76:K77)*('Front End'!$F$5*60)&gt;J77,J77,O76+AVERAGE(K76:K77)*('Front End'!$F$5*60))</f>
        <v>0</v>
      </c>
      <c r="P77" s="10">
        <f>P76+(AVERAGE(L76:L77)*('Front End'!$F$5*60))-W76</f>
        <v>35.509956998785533</v>
      </c>
      <c r="Q77" s="10">
        <f>(P77/$AA$5)*($AA$4-'Front End'!$F$9)</f>
        <v>3.550995699878553E-4</v>
      </c>
      <c r="R77" s="10">
        <f>'Front End'!$F$9+Q77</f>
        <v>45.000355099569987</v>
      </c>
      <c r="S77" s="8">
        <f>IF(R77&gt;'Front End'!$F$9+'Front End'!$B$9,(((R77-'Front End'!$F$9)/($AA$4-'Front End'!$F$9))*$AA$5)-((('Front End'!$F$9+'Front End'!$B$9-'Front End'!$F$9)/($AA$4-'Front End'!$F$9))*$AA$5),0)</f>
        <v>35.509956998680536</v>
      </c>
      <c r="T77" s="8">
        <f>ROUND(S77/('Front End'!$B$3*24*60*60),6)</f>
        <v>4.1E-5</v>
      </c>
      <c r="U77" s="8">
        <f>IF(R77&gt;'Front End'!$F$9+'Front End'!$B$10,(((R77-'Front End'!$F$9)/($AA$4-'Front End'!$F$9))*$AA$5)-((('Front End'!$F$9+'Front End'!$B$10-'Front End'!$F$9)/($AA$4-'Front End'!$F$9))*$AA$5),0)</f>
        <v>0</v>
      </c>
      <c r="V77" s="8">
        <f>(U77^0.5)/('Front End'!$B$4*24*60*60)</f>
        <v>0</v>
      </c>
      <c r="W77" s="8">
        <f>(AVERAGE(T76:T77)*('Front End'!$F$5*60))+(AVERAGE(V76:V77)*('Front End'!$F$5*60))</f>
        <v>4.7999999999999996E-3</v>
      </c>
      <c r="X77" s="8">
        <f t="shared" si="7"/>
        <v>0</v>
      </c>
    </row>
    <row r="78" spans="1:24" x14ac:dyDescent="0.2">
      <c r="A78" s="1">
        <v>77</v>
      </c>
      <c r="B78" s="1">
        <f>B77+'Front End'!$F$5</f>
        <v>152</v>
      </c>
      <c r="C78" s="10">
        <f t="shared" si="4"/>
        <v>0.10555555555555556</v>
      </c>
      <c r="D78" s="10">
        <f>ROUND(IF(B78&lt;=$AA$2*1.25,('Front End'!$F$4/2)*(1-COS((PI()*B78)/$AA$2)),(4.34*'Front End'!$F$4*EXP(-1.3*B78/$AA$2))),6)</f>
        <v>1.504E-2</v>
      </c>
      <c r="E78" s="10">
        <f>D78*('Front End'!$F$3/100)</f>
        <v>0</v>
      </c>
      <c r="F78" s="10">
        <f t="shared" si="5"/>
        <v>1.504E-2</v>
      </c>
      <c r="G78" s="10">
        <f>IF((G77+(AVERAGE(F77:F78)*('Front End'!$F$5*60))-(N77))&gt;$AA$3,$AA$3,IF(G77+(AVERAGE(F77:F78)*('Front End'!$F$5*60))-(N77)&lt;0,0,G77+(AVERAGE(F77:F78)*('Front End'!$F$5*60))-(N77)))</f>
        <v>111.12090300121443</v>
      </c>
      <c r="H78" s="10">
        <f>(G78/$AA$3)*'Front End'!$B$1</f>
        <v>1.1112090300121442E-3</v>
      </c>
      <c r="I78" s="10">
        <f>('Front End'!$F$10-'Front End'!$B$1)+Calcs!H78</f>
        <v>46.731111209030018</v>
      </c>
      <c r="J78" s="10">
        <f>IF(H78&gt;'Front End'!$B$1*('Front End'!$B$5/100),G78-((('Front End'!$B$1*('Front End'!$B$5/100))/'Front End'!$B$1)*$AA$3),0)</f>
        <v>11.12090300121443</v>
      </c>
      <c r="K78" s="10">
        <f>(J78*('Front End'!$B$6/100))/('Front End'!$B$2*24*60*60)</f>
        <v>0</v>
      </c>
      <c r="L78" s="10">
        <f>(J78*((100-'Front End'!$B$6)/100))/('Front End'!$B$2*24*60*60)</f>
        <v>1.2871415510664851E-2</v>
      </c>
      <c r="M78" s="10">
        <f t="shared" si="6"/>
        <v>1.2871415510664851E-2</v>
      </c>
      <c r="N78" s="10">
        <f>AVERAGE(M77:M78)*('Front End'!$F$5*60)</f>
        <v>1.523727644959856</v>
      </c>
      <c r="O78" s="10">
        <f>IF(O77+AVERAGE(K77:K78)*('Front End'!$F$5*60)&gt;J78,J78,O77+AVERAGE(K77:K78)*('Front End'!$F$5*60))</f>
        <v>0</v>
      </c>
      <c r="P78" s="10">
        <f>P77+(AVERAGE(L77:L78)*('Front End'!$F$5*60))-W77</f>
        <v>37.028884643745386</v>
      </c>
      <c r="Q78" s="10">
        <f>(P78/$AA$5)*($AA$4-'Front End'!$F$9)</f>
        <v>3.7028884643745385E-4</v>
      </c>
      <c r="R78" s="10">
        <f>'Front End'!$F$9+Q78</f>
        <v>45.00037028884644</v>
      </c>
      <c r="S78" s="8">
        <f>IF(R78&gt;'Front End'!$F$9+'Front End'!$B$9,(((R78-'Front End'!$F$9)/($AA$4-'Front End'!$F$9))*$AA$5)-((('Front End'!$F$9+'Front End'!$B$9-'Front End'!$F$9)/($AA$4-'Front End'!$F$9))*$AA$5),0)</f>
        <v>37.028884644030313</v>
      </c>
      <c r="T78" s="8">
        <f>ROUND(S78/('Front End'!$B$3*24*60*60),6)</f>
        <v>4.3000000000000002E-5</v>
      </c>
      <c r="U78" s="8">
        <f>IF(R78&gt;'Front End'!$F$9+'Front End'!$B$10,(((R78-'Front End'!$F$9)/($AA$4-'Front End'!$F$9))*$AA$5)-((('Front End'!$F$9+'Front End'!$B$10-'Front End'!$F$9)/($AA$4-'Front End'!$F$9))*$AA$5),0)</f>
        <v>0</v>
      </c>
      <c r="V78" s="8">
        <f>(U78^0.5)/('Front End'!$B$4*24*60*60)</f>
        <v>0</v>
      </c>
      <c r="W78" s="8">
        <f>(AVERAGE(T77:T78)*('Front End'!$F$5*60))+(AVERAGE(V77:V78)*('Front End'!$F$5*60))</f>
        <v>5.0400000000000002E-3</v>
      </c>
      <c r="X78" s="8">
        <f t="shared" si="7"/>
        <v>0</v>
      </c>
    </row>
    <row r="79" spans="1:24" x14ac:dyDescent="0.2">
      <c r="A79" s="1">
        <v>78</v>
      </c>
      <c r="B79" s="1">
        <f>B78+'Front End'!$F$5</f>
        <v>154</v>
      </c>
      <c r="C79" s="10">
        <f t="shared" si="4"/>
        <v>0.10694444444444444</v>
      </c>
      <c r="D79" s="10">
        <f>ROUND(IF(B79&lt;=$AA$2*1.25,('Front End'!$F$4/2)*(1-COS((PI()*B79)/$AA$2)),(4.34*'Front End'!$F$4*EXP(-1.3*B79/$AA$2))),6)</f>
        <v>1.5415999999999999E-2</v>
      </c>
      <c r="E79" s="10">
        <f>D79*('Front End'!$F$3/100)</f>
        <v>0</v>
      </c>
      <c r="F79" s="10">
        <f t="shared" si="5"/>
        <v>1.5415999999999999E-2</v>
      </c>
      <c r="G79" s="10">
        <f>IF((G78+(AVERAGE(F78:F79)*('Front End'!$F$5*60))-(N78))&gt;$AA$3,$AA$3,IF(G78+(AVERAGE(F78:F79)*('Front End'!$F$5*60))-(N78)&lt;0,0,G78+(AVERAGE(F78:F79)*('Front End'!$F$5*60))-(N78)))</f>
        <v>111.42453535625457</v>
      </c>
      <c r="H79" s="10">
        <f>(G79/$AA$3)*'Front End'!$B$1</f>
        <v>1.1142453535625458E-3</v>
      </c>
      <c r="I79" s="10">
        <f>('Front End'!$F$10-'Front End'!$B$1)+Calcs!H79</f>
        <v>46.731114245353567</v>
      </c>
      <c r="J79" s="10">
        <f>IF(H79&gt;'Front End'!$B$1*('Front End'!$B$5/100),G79-((('Front End'!$B$1*('Front End'!$B$5/100))/'Front End'!$B$1)*$AA$3),0)</f>
        <v>11.424535356254566</v>
      </c>
      <c r="K79" s="10">
        <f>(J79*('Front End'!$B$6/100))/('Front End'!$B$2*24*60*60)</f>
        <v>0</v>
      </c>
      <c r="L79" s="10">
        <f>(J79*((100-'Front End'!$B$6)/100))/('Front End'!$B$2*24*60*60)</f>
        <v>1.3222841847516861E-2</v>
      </c>
      <c r="M79" s="10">
        <f t="shared" si="6"/>
        <v>1.3222841847516861E-2</v>
      </c>
      <c r="N79" s="10">
        <f>AVERAGE(M78:M79)*('Front End'!$F$5*60)</f>
        <v>1.5656554414909027</v>
      </c>
      <c r="O79" s="10">
        <f>IF(O78+AVERAGE(K78:K79)*('Front End'!$F$5*60)&gt;J79,J79,O78+AVERAGE(K78:K79)*('Front End'!$F$5*60))</f>
        <v>0</v>
      </c>
      <c r="P79" s="10">
        <f>P78+(AVERAGE(L78:L79)*('Front End'!$F$5*60))-W78</f>
        <v>38.589500085236288</v>
      </c>
      <c r="Q79" s="10">
        <f>(P79/$AA$5)*($AA$4-'Front End'!$F$9)</f>
        <v>3.8589500085236286E-4</v>
      </c>
      <c r="R79" s="10">
        <f>'Front End'!$F$9+Q79</f>
        <v>45.000385895000854</v>
      </c>
      <c r="S79" s="8">
        <f>IF(R79&gt;'Front End'!$F$9+'Front End'!$B$9,(((R79-'Front End'!$F$9)/($AA$4-'Front End'!$F$9))*$AA$5)-((('Front End'!$F$9+'Front End'!$B$9-'Front End'!$F$9)/($AA$4-'Front End'!$F$9))*$AA$5),0)</f>
        <v>38.589500085350892</v>
      </c>
      <c r="T79" s="8">
        <f>ROUND(S79/('Front End'!$B$3*24*60*60),6)</f>
        <v>4.5000000000000003E-5</v>
      </c>
      <c r="U79" s="8">
        <f>IF(R79&gt;'Front End'!$F$9+'Front End'!$B$10,(((R79-'Front End'!$F$9)/($AA$4-'Front End'!$F$9))*$AA$5)-((('Front End'!$F$9+'Front End'!$B$10-'Front End'!$F$9)/($AA$4-'Front End'!$F$9))*$AA$5),0)</f>
        <v>0</v>
      </c>
      <c r="V79" s="8">
        <f>(U79^0.5)/('Front End'!$B$4*24*60*60)</f>
        <v>0</v>
      </c>
      <c r="W79" s="8">
        <f>(AVERAGE(T78:T79)*('Front End'!$F$5*60))+(AVERAGE(V78:V79)*('Front End'!$F$5*60))</f>
        <v>5.28E-3</v>
      </c>
      <c r="X79" s="8">
        <f t="shared" si="7"/>
        <v>0</v>
      </c>
    </row>
    <row r="80" spans="1:24" x14ac:dyDescent="0.2">
      <c r="A80" s="1">
        <v>79</v>
      </c>
      <c r="B80" s="1">
        <f>B79+'Front End'!$F$5</f>
        <v>156</v>
      </c>
      <c r="C80" s="10">
        <f t="shared" si="4"/>
        <v>0.10833333333333334</v>
      </c>
      <c r="D80" s="10">
        <f>ROUND(IF(B80&lt;=$AA$2*1.25,('Front End'!$F$4/2)*(1-COS((PI()*B80)/$AA$2)),(4.34*'Front End'!$F$4*EXP(-1.3*B80/$AA$2))),6)</f>
        <v>1.5796000000000001E-2</v>
      </c>
      <c r="E80" s="10">
        <f>D80*('Front End'!$F$3/100)</f>
        <v>0</v>
      </c>
      <c r="F80" s="10">
        <f t="shared" si="5"/>
        <v>1.5796000000000001E-2</v>
      </c>
      <c r="G80" s="10">
        <f>IF((G79+(AVERAGE(F79:F80)*('Front End'!$F$5*60))-(N79))&gt;$AA$3,$AA$3,IF(G79+(AVERAGE(F79:F80)*('Front End'!$F$5*60))-(N79)&lt;0,0,G79+(AVERAGE(F79:F80)*('Front End'!$F$5*60))-(N79)))</f>
        <v>111.73159991476366</v>
      </c>
      <c r="H80" s="10">
        <f>(G80/$AA$3)*'Front End'!$B$1</f>
        <v>1.1173159991476366E-3</v>
      </c>
      <c r="I80" s="10">
        <f>('Front End'!$F$10-'Front End'!$B$1)+Calcs!H80</f>
        <v>46.73111731599915</v>
      </c>
      <c r="J80" s="10">
        <f>IF(H80&gt;'Front End'!$B$1*('Front End'!$B$5/100),G80-((('Front End'!$B$1*('Front End'!$B$5/100))/'Front End'!$B$1)*$AA$3),0)</f>
        <v>11.731599914763663</v>
      </c>
      <c r="K80" s="10">
        <f>(J80*('Front End'!$B$6/100))/('Front End'!$B$2*24*60*60)</f>
        <v>0</v>
      </c>
      <c r="L80" s="10">
        <f>(J80*((100-'Front End'!$B$6)/100))/('Front End'!$B$2*24*60*60)</f>
        <v>1.3578240642087574E-2</v>
      </c>
      <c r="M80" s="10">
        <f t="shared" si="6"/>
        <v>1.3578240642087574E-2</v>
      </c>
      <c r="N80" s="10">
        <f>AVERAGE(M79:M80)*('Front End'!$F$5*60)</f>
        <v>1.6080649493762662</v>
      </c>
      <c r="O80" s="10">
        <f>IF(O79+AVERAGE(K79:K80)*('Front End'!$F$5*60)&gt;J80,J80,O79+AVERAGE(K79:K80)*('Front End'!$F$5*60))</f>
        <v>0</v>
      </c>
      <c r="P80" s="10">
        <f>P79+(AVERAGE(L79:L80)*('Front End'!$F$5*60))-W79</f>
        <v>40.192285034612553</v>
      </c>
      <c r="Q80" s="10">
        <f>(P80/$AA$5)*($AA$4-'Front End'!$F$9)</f>
        <v>4.0192285034612552E-4</v>
      </c>
      <c r="R80" s="10">
        <f>'Front End'!$F$9+Q80</f>
        <v>45.000401922850344</v>
      </c>
      <c r="S80" s="8">
        <f>IF(R80&gt;'Front End'!$F$9+'Front End'!$B$9,(((R80-'Front End'!$F$9)/($AA$4-'Front End'!$F$9))*$AA$5)-((('Front End'!$F$9+'Front End'!$B$9-'Front End'!$F$9)/($AA$4-'Front End'!$F$9))*$AA$5),0)</f>
        <v>40.192285034379438</v>
      </c>
      <c r="T80" s="8">
        <f>ROUND(S80/('Front End'!$B$3*24*60*60),6)</f>
        <v>4.6999999999999997E-5</v>
      </c>
      <c r="U80" s="8">
        <f>IF(R80&gt;'Front End'!$F$9+'Front End'!$B$10,(((R80-'Front End'!$F$9)/($AA$4-'Front End'!$F$9))*$AA$5)-((('Front End'!$F$9+'Front End'!$B$10-'Front End'!$F$9)/($AA$4-'Front End'!$F$9))*$AA$5),0)</f>
        <v>0</v>
      </c>
      <c r="V80" s="8">
        <f>(U80^0.5)/('Front End'!$B$4*24*60*60)</f>
        <v>0</v>
      </c>
      <c r="W80" s="8">
        <f>(AVERAGE(T79:T80)*('Front End'!$F$5*60))+(AVERAGE(V79:V80)*('Front End'!$F$5*60))</f>
        <v>5.5199999999999997E-3</v>
      </c>
      <c r="X80" s="8">
        <f t="shared" si="7"/>
        <v>0</v>
      </c>
    </row>
    <row r="81" spans="1:24" x14ac:dyDescent="0.2">
      <c r="A81" s="1">
        <v>80</v>
      </c>
      <c r="B81" s="1">
        <f>B80+'Front End'!$F$5</f>
        <v>158</v>
      </c>
      <c r="C81" s="10">
        <f t="shared" si="4"/>
        <v>0.10972222222222222</v>
      </c>
      <c r="D81" s="10">
        <f>ROUND(IF(B81&lt;=$AA$2*1.25,('Front End'!$F$4/2)*(1-COS((PI()*B81)/$AA$2)),(4.34*'Front End'!$F$4*EXP(-1.3*B81/$AA$2))),6)</f>
        <v>1.6181000000000001E-2</v>
      </c>
      <c r="E81" s="10">
        <f>D81*('Front End'!$F$3/100)</f>
        <v>0</v>
      </c>
      <c r="F81" s="10">
        <f t="shared" si="5"/>
        <v>1.6181000000000001E-2</v>
      </c>
      <c r="G81" s="10">
        <f>IF((G80+(AVERAGE(F80:F81)*('Front End'!$F$5*60))-(N80))&gt;$AA$3,$AA$3,IF(G80+(AVERAGE(F80:F81)*('Front End'!$F$5*60))-(N80)&lt;0,0,G80+(AVERAGE(F80:F81)*('Front End'!$F$5*60))-(N80)))</f>
        <v>112.0421549653874</v>
      </c>
      <c r="H81" s="10">
        <f>(G81/$AA$3)*'Front End'!$B$1</f>
        <v>1.120421549653874E-3</v>
      </c>
      <c r="I81" s="10">
        <f>('Front End'!$F$10-'Front End'!$B$1)+Calcs!H81</f>
        <v>46.731120421549655</v>
      </c>
      <c r="J81" s="10">
        <f>IF(H81&gt;'Front End'!$B$1*('Front End'!$B$5/100),G81-((('Front End'!$B$1*('Front End'!$B$5/100))/'Front End'!$B$1)*$AA$3),0)</f>
        <v>12.042154965387397</v>
      </c>
      <c r="K81" s="10">
        <f>(J81*('Front End'!$B$6/100))/('Front End'!$B$2*24*60*60)</f>
        <v>0</v>
      </c>
      <c r="L81" s="10">
        <f>(J81*((100-'Front End'!$B$6)/100))/('Front End'!$B$2*24*60*60)</f>
        <v>1.3937679358087266E-2</v>
      </c>
      <c r="M81" s="10">
        <f t="shared" si="6"/>
        <v>1.3937679358087266E-2</v>
      </c>
      <c r="N81" s="10">
        <f>AVERAGE(M80:M81)*('Front End'!$F$5*60)</f>
        <v>1.6509552000104903</v>
      </c>
      <c r="O81" s="10">
        <f>IF(O80+AVERAGE(K80:K81)*('Front End'!$F$5*60)&gt;J81,J81,O80+AVERAGE(K80:K81)*('Front End'!$F$5*60))</f>
        <v>0</v>
      </c>
      <c r="P81" s="10">
        <f>P80+(AVERAGE(L80:L81)*('Front End'!$F$5*60))-W80</f>
        <v>41.837720234623049</v>
      </c>
      <c r="Q81" s="10">
        <f>(P81/$AA$5)*($AA$4-'Front End'!$F$9)</f>
        <v>4.1837720234623042E-4</v>
      </c>
      <c r="R81" s="10">
        <f>'Front End'!$F$9+Q81</f>
        <v>45.000418377202344</v>
      </c>
      <c r="S81" s="8">
        <f>IF(R81&gt;'Front End'!$F$9+'Front End'!$B$9,(((R81-'Front End'!$F$9)/($AA$4-'Front End'!$F$9))*$AA$5)-((('Front End'!$F$9+'Front End'!$B$9-'Front End'!$F$9)/($AA$4-'Front End'!$F$9))*$AA$5),0)</f>
        <v>41.837720234383369</v>
      </c>
      <c r="T81" s="8">
        <f>ROUND(S81/('Front End'!$B$3*24*60*60),6)</f>
        <v>4.8000000000000001E-5</v>
      </c>
      <c r="U81" s="8">
        <f>IF(R81&gt;'Front End'!$F$9+'Front End'!$B$10,(((R81-'Front End'!$F$9)/($AA$4-'Front End'!$F$9))*$AA$5)-((('Front End'!$F$9+'Front End'!$B$10-'Front End'!$F$9)/($AA$4-'Front End'!$F$9))*$AA$5),0)</f>
        <v>0</v>
      </c>
      <c r="V81" s="8">
        <f>(U81^0.5)/('Front End'!$B$4*24*60*60)</f>
        <v>0</v>
      </c>
      <c r="W81" s="8">
        <f>(AVERAGE(T80:T81)*('Front End'!$F$5*60))+(AVERAGE(V80:V81)*('Front End'!$F$5*60))</f>
        <v>5.7000000000000002E-3</v>
      </c>
      <c r="X81" s="8">
        <f t="shared" si="7"/>
        <v>0</v>
      </c>
    </row>
    <row r="82" spans="1:24" x14ac:dyDescent="0.2">
      <c r="A82" s="1">
        <v>81</v>
      </c>
      <c r="B82" s="1">
        <f>B81+'Front End'!$F$5</f>
        <v>160</v>
      </c>
      <c r="C82" s="10">
        <f t="shared" si="4"/>
        <v>0.1111111111111111</v>
      </c>
      <c r="D82" s="10">
        <f>ROUND(IF(B82&lt;=$AA$2*1.25,('Front End'!$F$4/2)*(1-COS((PI()*B82)/$AA$2)),(4.34*'Front End'!$F$4*EXP(-1.3*B82/$AA$2))),6)</f>
        <v>1.6567999999999999E-2</v>
      </c>
      <c r="E82" s="10">
        <f>D82*('Front End'!$F$3/100)</f>
        <v>0</v>
      </c>
      <c r="F82" s="10">
        <f t="shared" si="5"/>
        <v>1.6567999999999999E-2</v>
      </c>
      <c r="G82" s="10">
        <f>IF((G81+(AVERAGE(F81:F82)*('Front End'!$F$5*60))-(N81))&gt;$AA$3,$AA$3,IF(G81+(AVERAGE(F81:F82)*('Front End'!$F$5*60))-(N81)&lt;0,0,G81+(AVERAGE(F81:F82)*('Front End'!$F$5*60))-(N81)))</f>
        <v>112.35613976537691</v>
      </c>
      <c r="H82" s="10">
        <f>(G82/$AA$3)*'Front End'!$B$1</f>
        <v>1.1235613976537692E-3</v>
      </c>
      <c r="I82" s="10">
        <f>('Front End'!$F$10-'Front End'!$B$1)+Calcs!H82</f>
        <v>46.731123561397659</v>
      </c>
      <c r="J82" s="10">
        <f>IF(H82&gt;'Front End'!$B$1*('Front End'!$B$5/100),G82-((('Front End'!$B$1*('Front End'!$B$5/100))/'Front End'!$B$1)*$AA$3),0)</f>
        <v>12.356139765376909</v>
      </c>
      <c r="K82" s="10">
        <f>(J82*('Front End'!$B$6/100))/('Front End'!$B$2*24*60*60)</f>
        <v>0</v>
      </c>
      <c r="L82" s="10">
        <f>(J82*((100-'Front End'!$B$6)/100))/('Front End'!$B$2*24*60*60)</f>
        <v>1.4301087691408462E-2</v>
      </c>
      <c r="M82" s="10">
        <f t="shared" si="6"/>
        <v>1.4301087691408462E-2</v>
      </c>
      <c r="N82" s="10">
        <f>AVERAGE(M81:M82)*('Front End'!$F$5*60)</f>
        <v>1.6943260229697437</v>
      </c>
      <c r="O82" s="10">
        <f>IF(O81+AVERAGE(K81:K82)*('Front End'!$F$5*60)&gt;J82,J82,O81+AVERAGE(K81:K82)*('Front End'!$F$5*60))</f>
        <v>0</v>
      </c>
      <c r="P82" s="10">
        <f>P81+(AVERAGE(L81:L82)*('Front End'!$F$5*60))-W81</f>
        <v>43.526346257592799</v>
      </c>
      <c r="Q82" s="10">
        <f>(P82/$AA$5)*($AA$4-'Front End'!$F$9)</f>
        <v>4.3526346257592794E-4</v>
      </c>
      <c r="R82" s="10">
        <f>'Front End'!$F$9+Q82</f>
        <v>45.000435263462577</v>
      </c>
      <c r="S82" s="8">
        <f>IF(R82&gt;'Front End'!$F$9+'Front End'!$B$9,(((R82-'Front End'!$F$9)/($AA$4-'Front End'!$F$9))*$AA$5)-((('Front End'!$F$9+'Front End'!$B$9-'Front End'!$F$9)/($AA$4-'Front End'!$F$9))*$AA$5),0)</f>
        <v>43.526346257749537</v>
      </c>
      <c r="T82" s="8">
        <f>ROUND(S82/('Front End'!$B$3*24*60*60),6)</f>
        <v>5.0000000000000002E-5</v>
      </c>
      <c r="U82" s="8">
        <f>IF(R82&gt;'Front End'!$F$9+'Front End'!$B$10,(((R82-'Front End'!$F$9)/($AA$4-'Front End'!$F$9))*$AA$5)-((('Front End'!$F$9+'Front End'!$B$10-'Front End'!$F$9)/($AA$4-'Front End'!$F$9))*$AA$5),0)</f>
        <v>0</v>
      </c>
      <c r="V82" s="8">
        <f>(U82^0.5)/('Front End'!$B$4*24*60*60)</f>
        <v>0</v>
      </c>
      <c r="W82" s="8">
        <f>(AVERAGE(T81:T82)*('Front End'!$F$5*60))+(AVERAGE(V81:V82)*('Front End'!$F$5*60))</f>
        <v>5.8799999999999998E-3</v>
      </c>
      <c r="X82" s="8">
        <f t="shared" si="7"/>
        <v>0</v>
      </c>
    </row>
    <row r="83" spans="1:24" x14ac:dyDescent="0.2">
      <c r="A83" s="1">
        <v>82</v>
      </c>
      <c r="B83" s="1">
        <f>B82+'Front End'!$F$5</f>
        <v>162</v>
      </c>
      <c r="C83" s="10">
        <f t="shared" si="4"/>
        <v>0.1125</v>
      </c>
      <c r="D83" s="10">
        <f>ROUND(IF(B83&lt;=$AA$2*1.25,('Front End'!$F$4/2)*(1-COS((PI()*B83)/$AA$2)),(4.34*'Front End'!$F$4*EXP(-1.3*B83/$AA$2))),6)</f>
        <v>1.6959999999999999E-2</v>
      </c>
      <c r="E83" s="10">
        <f>D83*('Front End'!$F$3/100)</f>
        <v>0</v>
      </c>
      <c r="F83" s="10">
        <f t="shared" si="5"/>
        <v>1.6959999999999999E-2</v>
      </c>
      <c r="G83" s="10">
        <f>IF((G82+(AVERAGE(F82:F83)*('Front End'!$F$5*60))-(N82))&gt;$AA$3,$AA$3,IF(G82+(AVERAGE(F82:F83)*('Front End'!$F$5*60))-(N82)&lt;0,0,G82+(AVERAGE(F82:F83)*('Front End'!$F$5*60))-(N82)))</f>
        <v>112.67349374240716</v>
      </c>
      <c r="H83" s="10">
        <f>(G83/$AA$3)*'Front End'!$B$1</f>
        <v>1.1267349374240716E-3</v>
      </c>
      <c r="I83" s="10">
        <f>('Front End'!$F$10-'Front End'!$B$1)+Calcs!H83</f>
        <v>46.731126734937426</v>
      </c>
      <c r="J83" s="10">
        <f>IF(H83&gt;'Front End'!$B$1*('Front End'!$B$5/100),G83-((('Front End'!$B$1*('Front End'!$B$5/100))/'Front End'!$B$1)*$AA$3),0)</f>
        <v>12.67349374240716</v>
      </c>
      <c r="K83" s="10">
        <f>(J83*('Front End'!$B$6/100))/('Front End'!$B$2*24*60*60)</f>
        <v>0</v>
      </c>
      <c r="L83" s="10">
        <f>(J83*((100-'Front End'!$B$6)/100))/('Front End'!$B$2*24*60*60)</f>
        <v>1.4668395535193475E-2</v>
      </c>
      <c r="M83" s="10">
        <f t="shared" si="6"/>
        <v>1.4668395535193475E-2</v>
      </c>
      <c r="N83" s="10">
        <f>AVERAGE(M82:M83)*('Front End'!$F$5*60)</f>
        <v>1.7381689935961162</v>
      </c>
      <c r="O83" s="10">
        <f>IF(O82+AVERAGE(K82:K83)*('Front End'!$F$5*60)&gt;J83,J83,O82+AVERAGE(K82:K83)*('Front End'!$F$5*60))</f>
        <v>0</v>
      </c>
      <c r="P83" s="10">
        <f>P82+(AVERAGE(L82:L83)*('Front End'!$F$5*60))-W82</f>
        <v>45.25863525118892</v>
      </c>
      <c r="Q83" s="10">
        <f>(P83/$AA$5)*($AA$4-'Front End'!$F$9)</f>
        <v>4.5258635251188914E-4</v>
      </c>
      <c r="R83" s="10">
        <f>'Front End'!$F$9+Q83</f>
        <v>45.000452586352509</v>
      </c>
      <c r="S83" s="8">
        <f>IF(R83&gt;'Front End'!$F$9+'Front End'!$B$9,(((R83-'Front End'!$F$9)/($AA$4-'Front End'!$F$9))*$AA$5)-((('Front End'!$F$9+'Front End'!$B$9-'Front End'!$F$9)/($AA$4-'Front End'!$F$9))*$AA$5),0)</f>
        <v>45.258635250888801</v>
      </c>
      <c r="T83" s="8">
        <f>ROUND(S83/('Front End'!$B$3*24*60*60),6)</f>
        <v>5.1999999999999997E-5</v>
      </c>
      <c r="U83" s="8">
        <f>IF(R83&gt;'Front End'!$F$9+'Front End'!$B$10,(((R83-'Front End'!$F$9)/($AA$4-'Front End'!$F$9))*$AA$5)-((('Front End'!$F$9+'Front End'!$B$10-'Front End'!$F$9)/($AA$4-'Front End'!$F$9))*$AA$5),0)</f>
        <v>0</v>
      </c>
      <c r="V83" s="8">
        <f>(U83^0.5)/('Front End'!$B$4*24*60*60)</f>
        <v>0</v>
      </c>
      <c r="W83" s="8">
        <f>(AVERAGE(T82:T83)*('Front End'!$F$5*60))+(AVERAGE(V82:V83)*('Front End'!$F$5*60))</f>
        <v>6.1199999999999996E-3</v>
      </c>
      <c r="X83" s="8">
        <f t="shared" si="7"/>
        <v>0</v>
      </c>
    </row>
    <row r="84" spans="1:24" x14ac:dyDescent="0.2">
      <c r="A84" s="1">
        <v>83</v>
      </c>
      <c r="B84" s="1">
        <f>B83+'Front End'!$F$5</f>
        <v>164</v>
      </c>
      <c r="C84" s="10">
        <f t="shared" si="4"/>
        <v>0.11388888888888889</v>
      </c>
      <c r="D84" s="10">
        <f>ROUND(IF(B84&lt;=$AA$2*1.25,('Front End'!$F$4/2)*(1-COS((PI()*B84)/$AA$2)),(4.34*'Front End'!$F$4*EXP(-1.3*B84/$AA$2))),6)</f>
        <v>1.7354999999999999E-2</v>
      </c>
      <c r="E84" s="10">
        <f>D84*('Front End'!$F$3/100)</f>
        <v>0</v>
      </c>
      <c r="F84" s="10">
        <f t="shared" si="5"/>
        <v>1.7354999999999999E-2</v>
      </c>
      <c r="G84" s="10">
        <f>IF((G83+(AVERAGE(F83:F84)*('Front End'!$F$5*60))-(N83))&gt;$AA$3,$AA$3,IF(G83+(AVERAGE(F83:F84)*('Front End'!$F$5*60))-(N83)&lt;0,0,G83+(AVERAGE(F83:F84)*('Front End'!$F$5*60))-(N83)))</f>
        <v>112.99422474881104</v>
      </c>
      <c r="H84" s="10">
        <f>(G84/$AA$3)*'Front End'!$B$1</f>
        <v>1.1299422474881104E-3</v>
      </c>
      <c r="I84" s="10">
        <f>('Front End'!$F$10-'Front End'!$B$1)+Calcs!H84</f>
        <v>46.731129942247492</v>
      </c>
      <c r="J84" s="10">
        <f>IF(H84&gt;'Front End'!$B$1*('Front End'!$B$5/100),G84-((('Front End'!$B$1*('Front End'!$B$5/100))/'Front End'!$B$1)*$AA$3),0)</f>
        <v>12.994224748811035</v>
      </c>
      <c r="K84" s="10">
        <f>(J84*('Front End'!$B$6/100))/('Front End'!$B$2*24*60*60)</f>
        <v>0</v>
      </c>
      <c r="L84" s="10">
        <f>(J84*((100-'Front End'!$B$6)/100))/('Front End'!$B$2*24*60*60)</f>
        <v>1.5039611977790553E-2</v>
      </c>
      <c r="M84" s="10">
        <f t="shared" si="6"/>
        <v>1.5039611977790553E-2</v>
      </c>
      <c r="N84" s="10">
        <f>AVERAGE(M83:M84)*('Front End'!$F$5*60)</f>
        <v>1.7824804507790417</v>
      </c>
      <c r="O84" s="10">
        <f>IF(O83+AVERAGE(K83:K84)*('Front End'!$F$5*60)&gt;J84,J84,O83+AVERAGE(K83:K84)*('Front End'!$F$5*60))</f>
        <v>0</v>
      </c>
      <c r="P84" s="10">
        <f>P83+(AVERAGE(L83:L84)*('Front End'!$F$5*60))-W83</f>
        <v>47.034995701967958</v>
      </c>
      <c r="Q84" s="10">
        <f>(P84/$AA$5)*($AA$4-'Front End'!$F$9)</f>
        <v>4.703499570196796E-4</v>
      </c>
      <c r="R84" s="10">
        <f>'Front End'!$F$9+Q84</f>
        <v>45.00047034995702</v>
      </c>
      <c r="S84" s="8">
        <f>IF(R84&gt;'Front End'!$F$9+'Front End'!$B$9,(((R84-'Front End'!$F$9)/($AA$4-'Front End'!$F$9))*$AA$5)-((('Front End'!$F$9+'Front End'!$B$9-'Front End'!$F$9)/($AA$4-'Front End'!$F$9))*$AA$5),0)</f>
        <v>47.034995701977778</v>
      </c>
      <c r="T84" s="8">
        <f>ROUND(S84/('Front End'!$B$3*24*60*60),6)</f>
        <v>5.3999999999999998E-5</v>
      </c>
      <c r="U84" s="8">
        <f>IF(R84&gt;'Front End'!$F$9+'Front End'!$B$10,(((R84-'Front End'!$F$9)/($AA$4-'Front End'!$F$9))*$AA$5)-((('Front End'!$F$9+'Front End'!$B$10-'Front End'!$F$9)/($AA$4-'Front End'!$F$9))*$AA$5),0)</f>
        <v>0</v>
      </c>
      <c r="V84" s="8">
        <f>(U84^0.5)/('Front End'!$B$4*24*60*60)</f>
        <v>0</v>
      </c>
      <c r="W84" s="8">
        <f>(AVERAGE(T83:T84)*('Front End'!$F$5*60))+(AVERAGE(V83:V84)*('Front End'!$F$5*60))</f>
        <v>6.3600000000000002E-3</v>
      </c>
      <c r="X84" s="8">
        <f t="shared" si="7"/>
        <v>0</v>
      </c>
    </row>
    <row r="85" spans="1:24" x14ac:dyDescent="0.2">
      <c r="A85" s="1">
        <v>84</v>
      </c>
      <c r="B85" s="1">
        <f>B84+'Front End'!$F$5</f>
        <v>166</v>
      </c>
      <c r="C85" s="10">
        <f t="shared" si="4"/>
        <v>0.11527777777777778</v>
      </c>
      <c r="D85" s="10">
        <f>ROUND(IF(B85&lt;=$AA$2*1.25,('Front End'!$F$4/2)*(1-COS((PI()*B85)/$AA$2)),(4.34*'Front End'!$F$4*EXP(-1.3*B85/$AA$2))),6)</f>
        <v>1.7753999999999999E-2</v>
      </c>
      <c r="E85" s="10">
        <f>D85*('Front End'!$F$3/100)</f>
        <v>0</v>
      </c>
      <c r="F85" s="10">
        <f t="shared" si="5"/>
        <v>1.7753999999999999E-2</v>
      </c>
      <c r="G85" s="10">
        <f>IF((G84+(AVERAGE(F84:F85)*('Front End'!$F$5*60))-(N84))&gt;$AA$3,$AA$3,IF(G84+(AVERAGE(F84:F85)*('Front End'!$F$5*60))-(N84)&lt;0,0,G84+(AVERAGE(F84:F85)*('Front End'!$F$5*60))-(N84)))</f>
        <v>113.31828429803198</v>
      </c>
      <c r="H85" s="10">
        <f>(G85/$AA$3)*'Front End'!$B$1</f>
        <v>1.1331828429803198E-3</v>
      </c>
      <c r="I85" s="10">
        <f>('Front End'!$F$10-'Front End'!$B$1)+Calcs!H85</f>
        <v>46.731133182842981</v>
      </c>
      <c r="J85" s="10">
        <f>IF(H85&gt;'Front End'!$B$1*('Front End'!$B$5/100),G85-((('Front End'!$B$1*('Front End'!$B$5/100))/'Front End'!$B$1)*$AA$3),0)</f>
        <v>13.318284298031983</v>
      </c>
      <c r="K85" s="10">
        <f>(J85*('Front End'!$B$6/100))/('Front End'!$B$2*24*60*60)</f>
        <v>0</v>
      </c>
      <c r="L85" s="10">
        <f>(J85*((100-'Front End'!$B$6)/100))/('Front End'!$B$2*24*60*60)</f>
        <v>1.5414680900499982E-2</v>
      </c>
      <c r="M85" s="10">
        <f t="shared" si="6"/>
        <v>1.5414680900499982E-2</v>
      </c>
      <c r="N85" s="10">
        <f>AVERAGE(M84:M85)*('Front End'!$F$5*60)</f>
        <v>1.8272575726974321</v>
      </c>
      <c r="O85" s="10">
        <f>IF(O84+AVERAGE(K84:K85)*('Front End'!$F$5*60)&gt;J85,J85,O84+AVERAGE(K84:K85)*('Front End'!$F$5*60))</f>
        <v>0</v>
      </c>
      <c r="P85" s="10">
        <f>P84+(AVERAGE(L84:L85)*('Front End'!$F$5*60))-W84</f>
        <v>48.855893274665391</v>
      </c>
      <c r="Q85" s="10">
        <f>(P85/$AA$5)*($AA$4-'Front End'!$F$9)</f>
        <v>4.8855893274665394E-4</v>
      </c>
      <c r="R85" s="10">
        <f>'Front End'!$F$9+Q85</f>
        <v>45.000488558932744</v>
      </c>
      <c r="S85" s="8">
        <f>IF(R85&gt;'Front End'!$F$9+'Front End'!$B$9,(((R85-'Front End'!$F$9)/($AA$4-'Front End'!$F$9))*$AA$5)-((('Front End'!$F$9+'Front End'!$B$9-'Front End'!$F$9)/($AA$4-'Front End'!$F$9))*$AA$5),0)</f>
        <v>48.85589327443541</v>
      </c>
      <c r="T85" s="8">
        <f>ROUND(S85/('Front End'!$B$3*24*60*60),6)</f>
        <v>5.7000000000000003E-5</v>
      </c>
      <c r="U85" s="8">
        <f>IF(R85&gt;'Front End'!$F$9+'Front End'!$B$10,(((R85-'Front End'!$F$9)/($AA$4-'Front End'!$F$9))*$AA$5)-((('Front End'!$F$9+'Front End'!$B$10-'Front End'!$F$9)/($AA$4-'Front End'!$F$9))*$AA$5),0)</f>
        <v>0</v>
      </c>
      <c r="V85" s="8">
        <f>(U85^0.5)/('Front End'!$B$4*24*60*60)</f>
        <v>0</v>
      </c>
      <c r="W85" s="8">
        <f>(AVERAGE(T84:T85)*('Front End'!$F$5*60))+(AVERAGE(V84:V85)*('Front End'!$F$5*60))</f>
        <v>6.6600000000000001E-3</v>
      </c>
      <c r="X85" s="8">
        <f t="shared" si="7"/>
        <v>0</v>
      </c>
    </row>
    <row r="86" spans="1:24" x14ac:dyDescent="0.2">
      <c r="A86" s="1">
        <v>85</v>
      </c>
      <c r="B86" s="1">
        <f>B85+'Front End'!$F$5</f>
        <v>168</v>
      </c>
      <c r="C86" s="10">
        <f t="shared" si="4"/>
        <v>0.11666666666666667</v>
      </c>
      <c r="D86" s="10">
        <f>ROUND(IF(B86&lt;=$AA$2*1.25,('Front End'!$F$4/2)*(1-COS((PI()*B86)/$AA$2)),(4.34*'Front End'!$F$4*EXP(-1.3*B86/$AA$2))),6)</f>
        <v>1.8155999999999999E-2</v>
      </c>
      <c r="E86" s="10">
        <f>D86*('Front End'!$F$3/100)</f>
        <v>0</v>
      </c>
      <c r="F86" s="10">
        <f t="shared" si="5"/>
        <v>1.8155999999999999E-2</v>
      </c>
      <c r="G86" s="10">
        <f>IF((G85+(AVERAGE(F85:F86)*('Front End'!$F$5*60))-(N85))&gt;$AA$3,$AA$3,IF(G85+(AVERAGE(F85:F86)*('Front End'!$F$5*60))-(N85)&lt;0,0,G85+(AVERAGE(F85:F86)*('Front End'!$F$5*60))-(N85)))</f>
        <v>113.64562672533455</v>
      </c>
      <c r="H86" s="10">
        <f>(G86/$AA$3)*'Front End'!$B$1</f>
        <v>1.1364562672533456E-3</v>
      </c>
      <c r="I86" s="10">
        <f>('Front End'!$F$10-'Front End'!$B$1)+Calcs!H86</f>
        <v>46.731136456267258</v>
      </c>
      <c r="J86" s="10">
        <f>IF(H86&gt;'Front End'!$B$1*('Front End'!$B$5/100),G86-((('Front End'!$B$1*('Front End'!$B$5/100))/'Front End'!$B$1)*$AA$3),0)</f>
        <v>13.645626725334552</v>
      </c>
      <c r="K86" s="10">
        <f>(J86*('Front End'!$B$6/100))/('Front End'!$B$2*24*60*60)</f>
        <v>0</v>
      </c>
      <c r="L86" s="10">
        <f>(J86*((100-'Front End'!$B$6)/100))/('Front End'!$B$2*24*60*60)</f>
        <v>1.5793549450618696E-2</v>
      </c>
      <c r="M86" s="10">
        <f t="shared" si="6"/>
        <v>1.5793549450618696E-2</v>
      </c>
      <c r="N86" s="10">
        <f>AVERAGE(M85:M86)*('Front End'!$F$5*60)</f>
        <v>1.8724938210671207</v>
      </c>
      <c r="O86" s="10">
        <f>IF(O85+AVERAGE(K85:K86)*('Front End'!$F$5*60)&gt;J86,J86,O85+AVERAGE(K85:K86)*('Front End'!$F$5*60))</f>
        <v>0</v>
      </c>
      <c r="P86" s="10">
        <f>P85+(AVERAGE(L85:L86)*('Front End'!$F$5*60))-W85</f>
        <v>50.721727095732518</v>
      </c>
      <c r="Q86" s="10">
        <f>(P86/$AA$5)*($AA$4-'Front End'!$F$9)</f>
        <v>5.0721727095732517E-4</v>
      </c>
      <c r="R86" s="10">
        <f>'Front End'!$F$9+Q86</f>
        <v>45.000507217270957</v>
      </c>
      <c r="S86" s="8">
        <f>IF(R86&gt;'Front End'!$F$9+'Front End'!$B$9,(((R86-'Front End'!$F$9)/($AA$4-'Front End'!$F$9))*$AA$5)-((('Front End'!$F$9+'Front End'!$B$9-'Front End'!$F$9)/($AA$4-'Front End'!$F$9))*$AA$5),0)</f>
        <v>50.721727095748292</v>
      </c>
      <c r="T86" s="8">
        <f>ROUND(S86/('Front End'!$B$3*24*60*60),6)</f>
        <v>5.8999999999999998E-5</v>
      </c>
      <c r="U86" s="8">
        <f>IF(R86&gt;'Front End'!$F$9+'Front End'!$B$10,(((R86-'Front End'!$F$9)/($AA$4-'Front End'!$F$9))*$AA$5)-((('Front End'!$F$9+'Front End'!$B$10-'Front End'!$F$9)/($AA$4-'Front End'!$F$9))*$AA$5),0)</f>
        <v>0</v>
      </c>
      <c r="V86" s="8">
        <f>(U86^0.5)/('Front End'!$B$4*24*60*60)</f>
        <v>0</v>
      </c>
      <c r="W86" s="8">
        <f>(AVERAGE(T85:T86)*('Front End'!$F$5*60))+(AVERAGE(V85:V86)*('Front End'!$F$5*60))</f>
        <v>6.96E-3</v>
      </c>
      <c r="X86" s="8">
        <f t="shared" si="7"/>
        <v>0</v>
      </c>
    </row>
    <row r="87" spans="1:24" x14ac:dyDescent="0.2">
      <c r="A87" s="1">
        <v>86</v>
      </c>
      <c r="B87" s="1">
        <f>B86+'Front End'!$F$5</f>
        <v>170</v>
      </c>
      <c r="C87" s="10">
        <f t="shared" si="4"/>
        <v>0.11805555555555555</v>
      </c>
      <c r="D87" s="10">
        <f>ROUND(IF(B87&lt;=$AA$2*1.25,('Front End'!$F$4/2)*(1-COS((PI()*B87)/$AA$2)),(4.34*'Front End'!$F$4*EXP(-1.3*B87/$AA$2))),6)</f>
        <v>1.8561999999999999E-2</v>
      </c>
      <c r="E87" s="10">
        <f>D87*('Front End'!$F$3/100)</f>
        <v>0</v>
      </c>
      <c r="F87" s="10">
        <f t="shared" si="5"/>
        <v>1.8561999999999999E-2</v>
      </c>
      <c r="G87" s="10">
        <f>IF((G86+(AVERAGE(F86:F87)*('Front End'!$F$5*60))-(N86))&gt;$AA$3,$AA$3,IF(G86+(AVERAGE(F86:F87)*('Front End'!$F$5*60))-(N86)&lt;0,0,G86+(AVERAGE(F86:F87)*('Front End'!$F$5*60))-(N86)))</f>
        <v>113.97621290426743</v>
      </c>
      <c r="H87" s="10">
        <f>(G87/$AA$3)*'Front End'!$B$1</f>
        <v>1.1397621290426744E-3</v>
      </c>
      <c r="I87" s="10">
        <f>('Front End'!$F$10-'Front End'!$B$1)+Calcs!H87</f>
        <v>46.731139762129047</v>
      </c>
      <c r="J87" s="10">
        <f>IF(H87&gt;'Front End'!$B$1*('Front End'!$B$5/100),G87-((('Front End'!$B$1*('Front End'!$B$5/100))/'Front End'!$B$1)*$AA$3),0)</f>
        <v>13.976212904267427</v>
      </c>
      <c r="K87" s="10">
        <f>(J87*('Front End'!$B$6/100))/('Front End'!$B$2*24*60*60)</f>
        <v>0</v>
      </c>
      <c r="L87" s="10">
        <f>(J87*((100-'Front End'!$B$6)/100))/('Front End'!$B$2*24*60*60)</f>
        <v>1.6176172342902119E-2</v>
      </c>
      <c r="M87" s="10">
        <f t="shared" si="6"/>
        <v>1.6176172342902119E-2</v>
      </c>
      <c r="N87" s="10">
        <f>AVERAGE(M86:M87)*('Front End'!$F$5*60)</f>
        <v>1.9181833076112487</v>
      </c>
      <c r="O87" s="10">
        <f>IF(O86+AVERAGE(K86:K87)*('Front End'!$F$5*60)&gt;J87,J87,O86+AVERAGE(K86:K87)*('Front End'!$F$5*60))</f>
        <v>0</v>
      </c>
      <c r="P87" s="10">
        <f>P86+(AVERAGE(L86:L87)*('Front End'!$F$5*60))-W86</f>
        <v>52.63295040334377</v>
      </c>
      <c r="Q87" s="10">
        <f>(P87/$AA$5)*($AA$4-'Front End'!$F$9)</f>
        <v>5.2632950403343768E-4</v>
      </c>
      <c r="R87" s="10">
        <f>'Front End'!$F$9+Q87</f>
        <v>45.000526329504034</v>
      </c>
      <c r="S87" s="8">
        <f>IF(R87&gt;'Front End'!$F$9+'Front End'!$B$9,(((R87-'Front End'!$F$9)/($AA$4-'Front End'!$F$9))*$AA$5)-((('Front End'!$F$9+'Front End'!$B$9-'Front End'!$F$9)/($AA$4-'Front End'!$F$9))*$AA$5),0)</f>
        <v>52.632950403364028</v>
      </c>
      <c r="T87" s="8">
        <f>ROUND(S87/('Front End'!$B$3*24*60*60),6)</f>
        <v>6.0999999999999999E-5</v>
      </c>
      <c r="U87" s="8">
        <f>IF(R87&gt;'Front End'!$F$9+'Front End'!$B$10,(((R87-'Front End'!$F$9)/($AA$4-'Front End'!$F$9))*$AA$5)-((('Front End'!$F$9+'Front End'!$B$10-'Front End'!$F$9)/($AA$4-'Front End'!$F$9))*$AA$5),0)</f>
        <v>0</v>
      </c>
      <c r="V87" s="8">
        <f>(U87^0.5)/('Front End'!$B$4*24*60*60)</f>
        <v>0</v>
      </c>
      <c r="W87" s="8">
        <f>(AVERAGE(T86:T87)*('Front End'!$F$5*60))+(AVERAGE(V86:V87)*('Front End'!$F$5*60))</f>
        <v>7.1999999999999998E-3</v>
      </c>
      <c r="X87" s="8">
        <f t="shared" si="7"/>
        <v>0</v>
      </c>
    </row>
    <row r="88" spans="1:24" x14ac:dyDescent="0.2">
      <c r="A88" s="1">
        <v>87</v>
      </c>
      <c r="B88" s="1">
        <f>B87+'Front End'!$F$5</f>
        <v>172</v>
      </c>
      <c r="C88" s="10">
        <f t="shared" si="4"/>
        <v>0.11944444444444445</v>
      </c>
      <c r="D88" s="10">
        <f>ROUND(IF(B88&lt;=$AA$2*1.25,('Front End'!$F$4/2)*(1-COS((PI()*B88)/$AA$2)),(4.34*'Front End'!$F$4*EXP(-1.3*B88/$AA$2))),6)</f>
        <v>1.8970999999999998E-2</v>
      </c>
      <c r="E88" s="10">
        <f>D88*('Front End'!$F$3/100)</f>
        <v>0</v>
      </c>
      <c r="F88" s="10">
        <f t="shared" si="5"/>
        <v>1.8970999999999998E-2</v>
      </c>
      <c r="G88" s="10">
        <f>IF((G87+(AVERAGE(F87:F88)*('Front End'!$F$5*60))-(N87))&gt;$AA$3,$AA$3,IF(G87+(AVERAGE(F87:F88)*('Front End'!$F$5*60))-(N87)&lt;0,0,G87+(AVERAGE(F87:F88)*('Front End'!$F$5*60))-(N87)))</f>
        <v>114.31000959665619</v>
      </c>
      <c r="H88" s="10">
        <f>(G88/$AA$3)*'Front End'!$B$1</f>
        <v>1.1431000959665619E-3</v>
      </c>
      <c r="I88" s="10">
        <f>('Front End'!$F$10-'Front End'!$B$1)+Calcs!H88</f>
        <v>46.73114310009597</v>
      </c>
      <c r="J88" s="10">
        <f>IF(H88&gt;'Front End'!$B$1*('Front End'!$B$5/100),G88-((('Front End'!$B$1*('Front End'!$B$5/100))/'Front End'!$B$1)*$AA$3),0)</f>
        <v>14.310009596656187</v>
      </c>
      <c r="K88" s="10">
        <f>(J88*('Front End'!$B$6/100))/('Front End'!$B$2*24*60*60)</f>
        <v>0</v>
      </c>
      <c r="L88" s="10">
        <f>(J88*((100-'Front End'!$B$6)/100))/('Front End'!$B$2*24*60*60)</f>
        <v>1.6562511107240958E-2</v>
      </c>
      <c r="M88" s="10">
        <f t="shared" si="6"/>
        <v>1.6562511107240958E-2</v>
      </c>
      <c r="N88" s="10">
        <f>AVERAGE(M87:M88)*('Front End'!$F$5*60)</f>
        <v>1.9643210070085848</v>
      </c>
      <c r="O88" s="10">
        <f>IF(O87+AVERAGE(K87:K88)*('Front End'!$F$5*60)&gt;J88,J88,O87+AVERAGE(K87:K88)*('Front End'!$F$5*60))</f>
        <v>0</v>
      </c>
      <c r="P88" s="10">
        <f>P87+(AVERAGE(L87:L88)*('Front End'!$F$5*60))-W87</f>
        <v>54.590071410352358</v>
      </c>
      <c r="Q88" s="10">
        <f>(P88/$AA$5)*($AA$4-'Front End'!$F$9)</f>
        <v>5.4590071410352359E-4</v>
      </c>
      <c r="R88" s="10">
        <f>'Front End'!$F$9+Q88</f>
        <v>45.000545900714101</v>
      </c>
      <c r="S88" s="8">
        <f>IF(R88&gt;'Front End'!$F$9+'Front End'!$B$9,(((R88-'Front End'!$F$9)/($AA$4-'Front End'!$F$9))*$AA$5)-((('Front End'!$F$9+'Front End'!$B$9-'Front End'!$F$9)/($AA$4-'Front End'!$F$9))*$AA$5),0)</f>
        <v>54.590071410132168</v>
      </c>
      <c r="T88" s="8">
        <f>ROUND(S88/('Front End'!$B$3*24*60*60),6)</f>
        <v>6.3E-5</v>
      </c>
      <c r="U88" s="8">
        <f>IF(R88&gt;'Front End'!$F$9+'Front End'!$B$10,(((R88-'Front End'!$F$9)/($AA$4-'Front End'!$F$9))*$AA$5)-((('Front End'!$F$9+'Front End'!$B$10-'Front End'!$F$9)/($AA$4-'Front End'!$F$9))*$AA$5),0)</f>
        <v>0</v>
      </c>
      <c r="V88" s="8">
        <f>(U88^0.5)/('Front End'!$B$4*24*60*60)</f>
        <v>0</v>
      </c>
      <c r="W88" s="8">
        <f>(AVERAGE(T87:T88)*('Front End'!$F$5*60))+(AVERAGE(V87:V88)*('Front End'!$F$5*60))</f>
        <v>7.4400000000000004E-3</v>
      </c>
      <c r="X88" s="8">
        <f t="shared" si="7"/>
        <v>0</v>
      </c>
    </row>
    <row r="89" spans="1:24" x14ac:dyDescent="0.2">
      <c r="A89" s="1">
        <v>88</v>
      </c>
      <c r="B89" s="1">
        <f>B88+'Front End'!$F$5</f>
        <v>174</v>
      </c>
      <c r="C89" s="10">
        <f t="shared" si="4"/>
        <v>0.12083333333333333</v>
      </c>
      <c r="D89" s="10">
        <f>ROUND(IF(B89&lt;=$AA$2*1.25,('Front End'!$F$4/2)*(1-COS((PI()*B89)/$AA$2)),(4.34*'Front End'!$F$4*EXP(-1.3*B89/$AA$2))),6)</f>
        <v>1.9383000000000001E-2</v>
      </c>
      <c r="E89" s="10">
        <f>D89*('Front End'!$F$3/100)</f>
        <v>0</v>
      </c>
      <c r="F89" s="10">
        <f t="shared" si="5"/>
        <v>1.9383000000000001E-2</v>
      </c>
      <c r="G89" s="10">
        <f>IF((G88+(AVERAGE(F88:F89)*('Front End'!$F$5*60))-(N88))&gt;$AA$3,$AA$3,IF(G88+(AVERAGE(F88:F89)*('Front End'!$F$5*60))-(N88)&lt;0,0,G88+(AVERAGE(F88:F89)*('Front End'!$F$5*60))-(N88)))</f>
        <v>114.64692858964762</v>
      </c>
      <c r="H89" s="10">
        <f>(G89/$AA$3)*'Front End'!$B$1</f>
        <v>1.1464692858964762E-3</v>
      </c>
      <c r="I89" s="10">
        <f>('Front End'!$F$10-'Front End'!$B$1)+Calcs!H89</f>
        <v>46.731146469285903</v>
      </c>
      <c r="J89" s="10">
        <f>IF(H89&gt;'Front End'!$B$1*('Front End'!$B$5/100),G89-((('Front End'!$B$1*('Front End'!$B$5/100))/'Front End'!$B$1)*$AA$3),0)</f>
        <v>14.646928589647615</v>
      </c>
      <c r="K89" s="10">
        <f>(J89*('Front End'!$B$6/100))/('Front End'!$B$2*24*60*60)</f>
        <v>0</v>
      </c>
      <c r="L89" s="10">
        <f>(J89*((100-'Front End'!$B$6)/100))/('Front End'!$B$2*24*60*60)</f>
        <v>1.6952463645425481E-2</v>
      </c>
      <c r="M89" s="10">
        <f t="shared" si="6"/>
        <v>1.6952463645425481E-2</v>
      </c>
      <c r="N89" s="10">
        <f>AVERAGE(M88:M89)*('Front End'!$F$5*60)</f>
        <v>2.0108984851599865</v>
      </c>
      <c r="O89" s="10">
        <f>IF(O88+AVERAGE(K88:K89)*('Front End'!$F$5*60)&gt;J89,J89,O88+AVERAGE(K88:K89)*('Front End'!$F$5*60))</f>
        <v>0</v>
      </c>
      <c r="P89" s="10">
        <f>P88+(AVERAGE(L88:L89)*('Front End'!$F$5*60))-W88</f>
        <v>56.59352989551234</v>
      </c>
      <c r="Q89" s="10">
        <f>(P89/$AA$5)*($AA$4-'Front End'!$F$9)</f>
        <v>5.659352989551234E-4</v>
      </c>
      <c r="R89" s="10">
        <f>'Front End'!$F$9+Q89</f>
        <v>45.000565935298958</v>
      </c>
      <c r="S89" s="8">
        <f>IF(R89&gt;'Front End'!$F$9+'Front End'!$B$9,(((R89-'Front End'!$F$9)/($AA$4-'Front End'!$F$9))*$AA$5)-((('Front End'!$F$9+'Front End'!$B$9-'Front End'!$F$9)/($AA$4-'Front End'!$F$9))*$AA$5),0)</f>
        <v>56.593529895820893</v>
      </c>
      <c r="T89" s="8">
        <f>ROUND(S89/('Front End'!$B$3*24*60*60),6)</f>
        <v>6.6000000000000005E-5</v>
      </c>
      <c r="U89" s="8">
        <f>IF(R89&gt;'Front End'!$F$9+'Front End'!$B$10,(((R89-'Front End'!$F$9)/($AA$4-'Front End'!$F$9))*$AA$5)-((('Front End'!$F$9+'Front End'!$B$10-'Front End'!$F$9)/($AA$4-'Front End'!$F$9))*$AA$5),0)</f>
        <v>0</v>
      </c>
      <c r="V89" s="8">
        <f>(U89^0.5)/('Front End'!$B$4*24*60*60)</f>
        <v>0</v>
      </c>
      <c r="W89" s="8">
        <f>(AVERAGE(T88:T89)*('Front End'!$F$5*60))+(AVERAGE(V88:V89)*('Front End'!$F$5*60))</f>
        <v>7.7399999999999995E-3</v>
      </c>
      <c r="X89" s="8">
        <f t="shared" si="7"/>
        <v>0</v>
      </c>
    </row>
    <row r="90" spans="1:24" x14ac:dyDescent="0.2">
      <c r="A90" s="1">
        <v>89</v>
      </c>
      <c r="B90" s="1">
        <f>B89+'Front End'!$F$5</f>
        <v>176</v>
      </c>
      <c r="C90" s="10">
        <f t="shared" si="4"/>
        <v>0.12222222222222222</v>
      </c>
      <c r="D90" s="10">
        <f>ROUND(IF(B90&lt;=$AA$2*1.25,('Front End'!$F$4/2)*(1-COS((PI()*B90)/$AA$2)),(4.34*'Front End'!$F$4*EXP(-1.3*B90/$AA$2))),6)</f>
        <v>1.9799000000000001E-2</v>
      </c>
      <c r="E90" s="10">
        <f>D90*('Front End'!$F$3/100)</f>
        <v>0</v>
      </c>
      <c r="F90" s="10">
        <f t="shared" si="5"/>
        <v>1.9799000000000001E-2</v>
      </c>
      <c r="G90" s="10">
        <f>IF((G89+(AVERAGE(F89:F90)*('Front End'!$F$5*60))-(N89))&gt;$AA$3,$AA$3,IF(G89+(AVERAGE(F89:F90)*('Front End'!$F$5*60))-(N89)&lt;0,0,G89+(AVERAGE(F89:F90)*('Front End'!$F$5*60))-(N89)))</f>
        <v>114.98695010448763</v>
      </c>
      <c r="H90" s="10">
        <f>(G90/$AA$3)*'Front End'!$B$1</f>
        <v>1.1498695010448764E-3</v>
      </c>
      <c r="I90" s="10">
        <f>('Front End'!$F$10-'Front End'!$B$1)+Calcs!H90</f>
        <v>46.731149869501046</v>
      </c>
      <c r="J90" s="10">
        <f>IF(H90&gt;'Front End'!$B$1*('Front End'!$B$5/100),G90-((('Front End'!$B$1*('Front End'!$B$5/100))/'Front End'!$B$1)*$AA$3),0)</f>
        <v>14.986950104487633</v>
      </c>
      <c r="K90" s="10">
        <f>(J90*('Front End'!$B$6/100))/('Front End'!$B$2*24*60*60)</f>
        <v>0</v>
      </c>
      <c r="L90" s="10">
        <f>(J90*((100-'Front End'!$B$6)/100))/('Front End'!$B$2*24*60*60)</f>
        <v>1.7346007065379206E-2</v>
      </c>
      <c r="M90" s="10">
        <f t="shared" si="6"/>
        <v>1.7346007065379206E-2</v>
      </c>
      <c r="N90" s="10">
        <f>AVERAGE(M89:M90)*('Front End'!$F$5*60)</f>
        <v>2.0579082426482813</v>
      </c>
      <c r="O90" s="10">
        <f>IF(O89+AVERAGE(K89:K90)*('Front End'!$F$5*60)&gt;J90,J90,O89+AVERAGE(K89:K90)*('Front End'!$F$5*60))</f>
        <v>0</v>
      </c>
      <c r="P90" s="10">
        <f>P89+(AVERAGE(L89:L90)*('Front End'!$F$5*60))-W89</f>
        <v>58.643698138160623</v>
      </c>
      <c r="Q90" s="10">
        <f>(P90/$AA$5)*($AA$4-'Front End'!$F$9)</f>
        <v>5.8643698138160626E-4</v>
      </c>
      <c r="R90" s="10">
        <f>'Front End'!$F$9+Q90</f>
        <v>45.000586436981379</v>
      </c>
      <c r="S90" s="8">
        <f>IF(R90&gt;'Front End'!$F$9+'Front End'!$B$9,(((R90-'Front End'!$F$9)/($AA$4-'Front End'!$F$9))*$AA$5)-((('Front End'!$F$9+'Front End'!$B$9-'Front End'!$F$9)/($AA$4-'Front End'!$F$9))*$AA$5),0)</f>
        <v>58.64369813792792</v>
      </c>
      <c r="T90" s="8">
        <f>ROUND(S90/('Front End'!$B$3*24*60*60),6)</f>
        <v>6.7999999999999999E-5</v>
      </c>
      <c r="U90" s="8">
        <f>IF(R90&gt;'Front End'!$F$9+'Front End'!$B$10,(((R90-'Front End'!$F$9)/($AA$4-'Front End'!$F$9))*$AA$5)-((('Front End'!$F$9+'Front End'!$B$10-'Front End'!$F$9)/($AA$4-'Front End'!$F$9))*$AA$5),0)</f>
        <v>0</v>
      </c>
      <c r="V90" s="8">
        <f>(U90^0.5)/('Front End'!$B$4*24*60*60)</f>
        <v>0</v>
      </c>
      <c r="W90" s="8">
        <f>(AVERAGE(T89:T90)*('Front End'!$F$5*60))+(AVERAGE(V89:V90)*('Front End'!$F$5*60))</f>
        <v>8.0400000000000003E-3</v>
      </c>
      <c r="X90" s="8">
        <f t="shared" si="7"/>
        <v>0</v>
      </c>
    </row>
    <row r="91" spans="1:24" x14ac:dyDescent="0.2">
      <c r="A91" s="1">
        <v>90</v>
      </c>
      <c r="B91" s="1">
        <f>B90+'Front End'!$F$5</f>
        <v>178</v>
      </c>
      <c r="C91" s="10">
        <f t="shared" si="4"/>
        <v>0.12361111111111112</v>
      </c>
      <c r="D91" s="10">
        <f>ROUND(IF(B91&lt;=$AA$2*1.25,('Front End'!$F$4/2)*(1-COS((PI()*B91)/$AA$2)),(4.34*'Front End'!$F$4*EXP(-1.3*B91/$AA$2))),6)</f>
        <v>2.0219000000000001E-2</v>
      </c>
      <c r="E91" s="10">
        <f>D91*('Front End'!$F$3/100)</f>
        <v>0</v>
      </c>
      <c r="F91" s="10">
        <f t="shared" si="5"/>
        <v>2.0219000000000001E-2</v>
      </c>
      <c r="G91" s="10">
        <f>IF((G90+(AVERAGE(F90:F91)*('Front End'!$F$5*60))-(N90))&gt;$AA$3,$AA$3,IF(G90+(AVERAGE(F90:F91)*('Front End'!$F$5*60))-(N90)&lt;0,0,G90+(AVERAGE(F90:F91)*('Front End'!$F$5*60))-(N90)))</f>
        <v>115.33012186183934</v>
      </c>
      <c r="H91" s="10">
        <f>(G91/$AA$3)*'Front End'!$B$1</f>
        <v>1.1533012186183934E-3</v>
      </c>
      <c r="I91" s="10">
        <f>('Front End'!$F$10-'Front End'!$B$1)+Calcs!H91</f>
        <v>46.731153301218619</v>
      </c>
      <c r="J91" s="10">
        <f>IF(H91&gt;'Front End'!$B$1*('Front End'!$B$5/100),G91-((('Front End'!$B$1*('Front End'!$B$5/100))/'Front End'!$B$1)*$AA$3),0)</f>
        <v>15.330121861839345</v>
      </c>
      <c r="K91" s="10">
        <f>(J91*('Front End'!$B$6/100))/('Front End'!$B$2*24*60*60)</f>
        <v>0</v>
      </c>
      <c r="L91" s="10">
        <f>(J91*((100-'Front End'!$B$6)/100))/('Front End'!$B$2*24*60*60)</f>
        <v>1.7743196599351096E-2</v>
      </c>
      <c r="M91" s="10">
        <f t="shared" si="6"/>
        <v>1.7743196599351096E-2</v>
      </c>
      <c r="N91" s="10">
        <f>AVERAGE(M90:M91)*('Front End'!$F$5*60)</f>
        <v>2.1053522198838177</v>
      </c>
      <c r="O91" s="10">
        <f>IF(O90+AVERAGE(K90:K91)*('Front End'!$F$5*60)&gt;J91,J91,O90+AVERAGE(K90:K91)*('Front End'!$F$5*60))</f>
        <v>0</v>
      </c>
      <c r="P91" s="10">
        <f>P90+(AVERAGE(L90:L91)*('Front End'!$F$5*60))-W90</f>
        <v>60.741010358044441</v>
      </c>
      <c r="Q91" s="10">
        <f>(P91/$AA$5)*($AA$4-'Front End'!$F$9)</f>
        <v>6.0741010358044431E-4</v>
      </c>
      <c r="R91" s="10">
        <f>'Front End'!$F$9+Q91</f>
        <v>45.000607410103584</v>
      </c>
      <c r="S91" s="8">
        <f>IF(R91&gt;'Front End'!$F$9+'Front End'!$B$9,(((R91-'Front End'!$F$9)/($AA$4-'Front End'!$F$9))*$AA$5)-((('Front End'!$F$9+'Front End'!$B$9-'Front End'!$F$9)/($AA$4-'Front End'!$F$9))*$AA$5),0)</f>
        <v>60.741010358356107</v>
      </c>
      <c r="T91" s="8">
        <f>ROUND(S91/('Front End'!$B$3*24*60*60),6)</f>
        <v>6.9999999999999994E-5</v>
      </c>
      <c r="U91" s="8">
        <f>IF(R91&gt;'Front End'!$F$9+'Front End'!$B$10,(((R91-'Front End'!$F$9)/($AA$4-'Front End'!$F$9))*$AA$5)-((('Front End'!$F$9+'Front End'!$B$10-'Front End'!$F$9)/($AA$4-'Front End'!$F$9))*$AA$5),0)</f>
        <v>0</v>
      </c>
      <c r="V91" s="8">
        <f>(U91^0.5)/('Front End'!$B$4*24*60*60)</f>
        <v>0</v>
      </c>
      <c r="W91" s="8">
        <f>(AVERAGE(T90:T91)*('Front End'!$F$5*60))+(AVERAGE(V90:V91)*('Front End'!$F$5*60))</f>
        <v>8.2799999999999992E-3</v>
      </c>
      <c r="X91" s="8">
        <f t="shared" si="7"/>
        <v>0</v>
      </c>
    </row>
    <row r="92" spans="1:24" x14ac:dyDescent="0.2">
      <c r="A92" s="1">
        <v>91</v>
      </c>
      <c r="B92" s="1">
        <f>B91+'Front End'!$F$5</f>
        <v>180</v>
      </c>
      <c r="C92" s="10">
        <f t="shared" si="4"/>
        <v>0.125</v>
      </c>
      <c r="D92" s="10">
        <f>ROUND(IF(B92&lt;=$AA$2*1.25,('Front End'!$F$4/2)*(1-COS((PI()*B92)/$AA$2)),(4.34*'Front End'!$F$4*EXP(-1.3*B92/$AA$2))),6)</f>
        <v>2.0641E-2</v>
      </c>
      <c r="E92" s="10">
        <f>D92*('Front End'!$F$3/100)</f>
        <v>0</v>
      </c>
      <c r="F92" s="10">
        <f t="shared" si="5"/>
        <v>2.0641E-2</v>
      </c>
      <c r="G92" s="10">
        <f>IF((G91+(AVERAGE(F91:F92)*('Front End'!$F$5*60))-(N91))&gt;$AA$3,$AA$3,IF(G91+(AVERAGE(F91:F92)*('Front End'!$F$5*60))-(N91)&lt;0,0,G91+(AVERAGE(F91:F92)*('Front End'!$F$5*60))-(N91)))</f>
        <v>115.67636964195553</v>
      </c>
      <c r="H92" s="10">
        <f>(G92/$AA$3)*'Front End'!$B$1</f>
        <v>1.1567636964195554E-3</v>
      </c>
      <c r="I92" s="10">
        <f>('Front End'!$F$10-'Front End'!$B$1)+Calcs!H92</f>
        <v>46.731156763696426</v>
      </c>
      <c r="J92" s="10">
        <f>IF(H92&gt;'Front End'!$B$1*('Front End'!$B$5/100),G92-((('Front End'!$B$1*('Front End'!$B$5/100))/'Front End'!$B$1)*$AA$3),0)</f>
        <v>15.676369641955532</v>
      </c>
      <c r="K92" s="10">
        <f>(J92*('Front End'!$B$6/100))/('Front End'!$B$2*24*60*60)</f>
        <v>0</v>
      </c>
      <c r="L92" s="10">
        <f>(J92*((100-'Front End'!$B$6)/100))/('Front End'!$B$2*24*60*60)</f>
        <v>1.8143946344855943E-2</v>
      </c>
      <c r="M92" s="10">
        <f t="shared" si="6"/>
        <v>1.8143946344855943E-2</v>
      </c>
      <c r="N92" s="10">
        <f>AVERAGE(M91:M92)*('Front End'!$F$5*60)</f>
        <v>2.1532285766524226</v>
      </c>
      <c r="O92" s="10">
        <f>IF(O91+AVERAGE(K91:K92)*('Front End'!$F$5*60)&gt;J92,J92,O91+AVERAGE(K91:K92)*('Front End'!$F$5*60))</f>
        <v>0</v>
      </c>
      <c r="P92" s="10">
        <f>P91+(AVERAGE(L91:L92)*('Front End'!$F$5*60))-W91</f>
        <v>62.885958934696866</v>
      </c>
      <c r="Q92" s="10">
        <f>(P92/$AA$5)*($AA$4-'Front End'!$F$9)</f>
        <v>6.2885958934696864E-4</v>
      </c>
      <c r="R92" s="10">
        <f>'Front End'!$F$9+Q92</f>
        <v>45.000628859589348</v>
      </c>
      <c r="S92" s="8">
        <f>IF(R92&gt;'Front End'!$F$9+'Front End'!$B$9,(((R92-'Front End'!$F$9)/($AA$4-'Front End'!$F$9))*$AA$5)-((('Front End'!$F$9+'Front End'!$B$9-'Front End'!$F$9)/($AA$4-'Front End'!$F$9))*$AA$5),0)</f>
        <v>62.885958934799646</v>
      </c>
      <c r="T92" s="8">
        <f>ROUND(S92/('Front End'!$B$3*24*60*60),6)</f>
        <v>7.2999999999999999E-5</v>
      </c>
      <c r="U92" s="8">
        <f>IF(R92&gt;'Front End'!$F$9+'Front End'!$B$10,(((R92-'Front End'!$F$9)/($AA$4-'Front End'!$F$9))*$AA$5)-((('Front End'!$F$9+'Front End'!$B$10-'Front End'!$F$9)/($AA$4-'Front End'!$F$9))*$AA$5),0)</f>
        <v>0</v>
      </c>
      <c r="V92" s="8">
        <f>(U92^0.5)/('Front End'!$B$4*24*60*60)</f>
        <v>0</v>
      </c>
      <c r="W92" s="8">
        <f>(AVERAGE(T91:T92)*('Front End'!$F$5*60))+(AVERAGE(V91:V92)*('Front End'!$F$5*60))</f>
        <v>8.5800000000000008E-3</v>
      </c>
      <c r="X92" s="8">
        <f t="shared" si="7"/>
        <v>0</v>
      </c>
    </row>
    <row r="93" spans="1:24" x14ac:dyDescent="0.2">
      <c r="A93" s="1">
        <v>92</v>
      </c>
      <c r="B93" s="1">
        <f>B92+'Front End'!$F$5</f>
        <v>182</v>
      </c>
      <c r="C93" s="10">
        <f t="shared" si="4"/>
        <v>0.12638888888888888</v>
      </c>
      <c r="D93" s="10">
        <f>ROUND(IF(B93&lt;=$AA$2*1.25,('Front End'!$F$4/2)*(1-COS((PI()*B93)/$AA$2)),(4.34*'Front End'!$F$4*EXP(-1.3*B93/$AA$2))),6)</f>
        <v>2.1066999999999999E-2</v>
      </c>
      <c r="E93" s="10">
        <f>D93*('Front End'!$F$3/100)</f>
        <v>0</v>
      </c>
      <c r="F93" s="10">
        <f t="shared" si="5"/>
        <v>2.1066999999999999E-2</v>
      </c>
      <c r="G93" s="10">
        <f>IF((G92+(AVERAGE(F92:F93)*('Front End'!$F$5*60))-(N92))&gt;$AA$3,$AA$3,IF(G92+(AVERAGE(F92:F93)*('Front End'!$F$5*60))-(N92)&lt;0,0,G92+(AVERAGE(F92:F93)*('Front End'!$F$5*60))-(N92)))</f>
        <v>116.02562106530311</v>
      </c>
      <c r="H93" s="10">
        <f>(G93/$AA$3)*'Front End'!$B$1</f>
        <v>1.1602562106530312E-3</v>
      </c>
      <c r="I93" s="10">
        <f>('Front End'!$F$10-'Front End'!$B$1)+Calcs!H93</f>
        <v>46.731160256210657</v>
      </c>
      <c r="J93" s="10">
        <f>IF(H93&gt;'Front End'!$B$1*('Front End'!$B$5/100),G93-((('Front End'!$B$1*('Front End'!$B$5/100))/'Front End'!$B$1)*$AA$3),0)</f>
        <v>16.025621065303113</v>
      </c>
      <c r="K93" s="10">
        <f>(J93*('Front End'!$B$6/100))/('Front End'!$B$2*24*60*60)</f>
        <v>0</v>
      </c>
      <c r="L93" s="10">
        <f>(J93*((100-'Front End'!$B$6)/100))/('Front End'!$B$2*24*60*60)</f>
        <v>1.8548172529286013E-2</v>
      </c>
      <c r="M93" s="10">
        <f t="shared" si="6"/>
        <v>1.8548172529286013E-2</v>
      </c>
      <c r="N93" s="10">
        <f>AVERAGE(M92:M93)*('Front End'!$F$5*60)</f>
        <v>2.2015271324485175</v>
      </c>
      <c r="O93" s="10">
        <f>IF(O92+AVERAGE(K92:K93)*('Front End'!$F$5*60)&gt;J93,J93,O92+AVERAGE(K92:K93)*('Front End'!$F$5*60))</f>
        <v>0</v>
      </c>
      <c r="P93" s="10">
        <f>P92+(AVERAGE(L92:L93)*('Front End'!$F$5*60))-W92</f>
        <v>65.078906067145383</v>
      </c>
      <c r="Q93" s="10">
        <f>(P93/$AA$5)*($AA$4-'Front End'!$F$9)</f>
        <v>6.5078906067145379E-4</v>
      </c>
      <c r="R93" s="10">
        <f>'Front End'!$F$9+Q93</f>
        <v>45.000650789060671</v>
      </c>
      <c r="S93" s="8">
        <f>IF(R93&gt;'Front End'!$F$9+'Front End'!$B$9,(((R93-'Front End'!$F$9)/($AA$4-'Front End'!$F$9))*$AA$5)-((('Front End'!$F$9+'Front End'!$B$9-'Front End'!$F$9)/($AA$4-'Front End'!$F$9))*$AA$5),0)</f>
        <v>65.078906067128642</v>
      </c>
      <c r="T93" s="8">
        <f>ROUND(S93/('Front End'!$B$3*24*60*60),6)</f>
        <v>7.4999999999999993E-5</v>
      </c>
      <c r="U93" s="8">
        <f>IF(R93&gt;'Front End'!$F$9+'Front End'!$B$10,(((R93-'Front End'!$F$9)/($AA$4-'Front End'!$F$9))*$AA$5)-((('Front End'!$F$9+'Front End'!$B$10-'Front End'!$F$9)/($AA$4-'Front End'!$F$9))*$AA$5),0)</f>
        <v>0</v>
      </c>
      <c r="V93" s="8">
        <f>(U93^0.5)/('Front End'!$B$4*24*60*60)</f>
        <v>0</v>
      </c>
      <c r="W93" s="8">
        <f>(AVERAGE(T92:T93)*('Front End'!$F$5*60))+(AVERAGE(V92:V93)*('Front End'!$F$5*60))</f>
        <v>8.879999999999999E-3</v>
      </c>
      <c r="X93" s="8">
        <f t="shared" si="7"/>
        <v>0</v>
      </c>
    </row>
    <row r="94" spans="1:24" x14ac:dyDescent="0.2">
      <c r="A94" s="1">
        <v>93</v>
      </c>
      <c r="B94" s="1">
        <f>B93+'Front End'!$F$5</f>
        <v>184</v>
      </c>
      <c r="C94" s="10">
        <f t="shared" si="4"/>
        <v>0.12777777777777777</v>
      </c>
      <c r="D94" s="10">
        <f>ROUND(IF(B94&lt;=$AA$2*1.25,('Front End'!$F$4/2)*(1-COS((PI()*B94)/$AA$2)),(4.34*'Front End'!$F$4*EXP(-1.3*B94/$AA$2))),6)</f>
        <v>2.1496000000000001E-2</v>
      </c>
      <c r="E94" s="10">
        <f>D94*('Front End'!$F$3/100)</f>
        <v>0</v>
      </c>
      <c r="F94" s="10">
        <f t="shared" si="5"/>
        <v>2.1496000000000001E-2</v>
      </c>
      <c r="G94" s="10">
        <f>IF((G93+(AVERAGE(F93:F94)*('Front End'!$F$5*60))-(N93))&gt;$AA$3,$AA$3,IF(G93+(AVERAGE(F93:F94)*('Front End'!$F$5*60))-(N93)&lt;0,0,G93+(AVERAGE(F93:F94)*('Front End'!$F$5*60))-(N93)))</f>
        <v>116.3778739328546</v>
      </c>
      <c r="H94" s="10">
        <f>(G94/$AA$3)*'Front End'!$B$1</f>
        <v>1.1637787393285459E-3</v>
      </c>
      <c r="I94" s="10">
        <f>('Front End'!$F$10-'Front End'!$B$1)+Calcs!H94</f>
        <v>46.731163778739329</v>
      </c>
      <c r="J94" s="10">
        <f>IF(H94&gt;'Front End'!$B$1*('Front End'!$B$5/100),G94-((('Front End'!$B$1*('Front End'!$B$5/100))/'Front End'!$B$1)*$AA$3),0)</f>
        <v>16.377873932854598</v>
      </c>
      <c r="K94" s="10">
        <f>(J94*('Front End'!$B$6/100))/('Front End'!$B$2*24*60*60)</f>
        <v>0</v>
      </c>
      <c r="L94" s="10">
        <f>(J94*((100-'Front End'!$B$6)/100))/('Front End'!$B$2*24*60*60)</f>
        <v>1.8955872607470604E-2</v>
      </c>
      <c r="M94" s="10">
        <f t="shared" si="6"/>
        <v>1.8955872607470604E-2</v>
      </c>
      <c r="N94" s="10">
        <f>AVERAGE(M93:M94)*('Front End'!$F$5*60)</f>
        <v>2.2502427082053971</v>
      </c>
      <c r="O94" s="10">
        <f>IF(O93+AVERAGE(K93:K94)*('Front End'!$F$5*60)&gt;J94,J94,O93+AVERAGE(K93:K94)*('Front End'!$F$5*60))</f>
        <v>0</v>
      </c>
      <c r="P94" s="10">
        <f>P93+(AVERAGE(L93:L94)*('Front End'!$F$5*60))-W93</f>
        <v>67.320268775350769</v>
      </c>
      <c r="Q94" s="10">
        <f>(P94/$AA$5)*($AA$4-'Front End'!$F$9)</f>
        <v>6.7320268775350771E-4</v>
      </c>
      <c r="R94" s="10">
        <f>'Front End'!$F$9+Q94</f>
        <v>45.00067320268775</v>
      </c>
      <c r="S94" s="8">
        <f>IF(R94&gt;'Front End'!$F$9+'Front End'!$B$9,(((R94-'Front End'!$F$9)/($AA$4-'Front End'!$F$9))*$AA$5)-((('Front End'!$F$9+'Front End'!$B$9-'Front End'!$F$9)/($AA$4-'Front End'!$F$9))*$AA$5),0)</f>
        <v>67.320268775006312</v>
      </c>
      <c r="T94" s="8">
        <f>ROUND(S94/('Front End'!$B$3*24*60*60),6)</f>
        <v>7.7999999999999999E-5</v>
      </c>
      <c r="U94" s="8">
        <f>IF(R94&gt;'Front End'!$F$9+'Front End'!$B$10,(((R94-'Front End'!$F$9)/($AA$4-'Front End'!$F$9))*$AA$5)-((('Front End'!$F$9+'Front End'!$B$10-'Front End'!$F$9)/($AA$4-'Front End'!$F$9))*$AA$5),0)</f>
        <v>0</v>
      </c>
      <c r="V94" s="8">
        <f>(U94^0.5)/('Front End'!$B$4*24*60*60)</f>
        <v>0</v>
      </c>
      <c r="W94" s="8">
        <f>(AVERAGE(T93:T94)*('Front End'!$F$5*60))+(AVERAGE(V93:V94)*('Front End'!$F$5*60))</f>
        <v>9.1799999999999989E-3</v>
      </c>
      <c r="X94" s="8">
        <f t="shared" si="7"/>
        <v>0</v>
      </c>
    </row>
    <row r="95" spans="1:24" x14ac:dyDescent="0.2">
      <c r="A95" s="1">
        <v>94</v>
      </c>
      <c r="B95" s="1">
        <f>B94+'Front End'!$F$5</f>
        <v>186</v>
      </c>
      <c r="C95" s="10">
        <f t="shared" si="4"/>
        <v>0.12916666666666668</v>
      </c>
      <c r="D95" s="10">
        <f>ROUND(IF(B95&lt;=$AA$2*1.25,('Front End'!$F$4/2)*(1-COS((PI()*B95)/$AA$2)),(4.34*'Front End'!$F$4*EXP(-1.3*B95/$AA$2))),6)</f>
        <v>2.1928E-2</v>
      </c>
      <c r="E95" s="10">
        <f>D95*('Front End'!$F$3/100)</f>
        <v>0</v>
      </c>
      <c r="F95" s="10">
        <f t="shared" si="5"/>
        <v>2.1928E-2</v>
      </c>
      <c r="G95" s="10">
        <f>IF((G94+(AVERAGE(F94:F95)*('Front End'!$F$5*60))-(N94))&gt;$AA$3,$AA$3,IF(G94+(AVERAGE(F94:F95)*('Front End'!$F$5*60))-(N94)&lt;0,0,G94+(AVERAGE(F94:F95)*('Front End'!$F$5*60))-(N94)))</f>
        <v>116.73307122464921</v>
      </c>
      <c r="H95" s="10">
        <f>(G95/$AA$3)*'Front End'!$B$1</f>
        <v>1.1673307122464921E-3</v>
      </c>
      <c r="I95" s="10">
        <f>('Front End'!$F$10-'Front End'!$B$1)+Calcs!H95</f>
        <v>46.731167330712253</v>
      </c>
      <c r="J95" s="10">
        <f>IF(H95&gt;'Front End'!$B$1*('Front End'!$B$5/100),G95-((('Front End'!$B$1*('Front End'!$B$5/100))/'Front End'!$B$1)*$AA$3),0)</f>
        <v>16.733071224649208</v>
      </c>
      <c r="K95" s="10">
        <f>(J95*('Front End'!$B$6/100))/('Front End'!$B$2*24*60*60)</f>
        <v>0</v>
      </c>
      <c r="L95" s="10">
        <f>(J95*((100-'Front End'!$B$6)/100))/('Front End'!$B$2*24*60*60)</f>
        <v>1.9366980584084734E-2</v>
      </c>
      <c r="M95" s="10">
        <f t="shared" si="6"/>
        <v>1.9366980584084734E-2</v>
      </c>
      <c r="N95" s="10">
        <f>AVERAGE(M94:M95)*('Front End'!$F$5*60)</f>
        <v>2.2993711914933201</v>
      </c>
      <c r="O95" s="10">
        <f>IF(O94+AVERAGE(K94:K95)*('Front End'!$F$5*60)&gt;J95,J95,O94+AVERAGE(K94:K95)*('Front End'!$F$5*60))</f>
        <v>0</v>
      </c>
      <c r="P95" s="10">
        <f>P94+(AVERAGE(L94:L95)*('Front End'!$F$5*60))-W94</f>
        <v>69.61045996684409</v>
      </c>
      <c r="Q95" s="10">
        <f>(P95/$AA$5)*($AA$4-'Front End'!$F$9)</f>
        <v>6.961045996684409E-4</v>
      </c>
      <c r="R95" s="10">
        <f>'Front End'!$F$9+Q95</f>
        <v>45.000696104599669</v>
      </c>
      <c r="S95" s="8">
        <f>IF(R95&gt;'Front End'!$F$9+'Front End'!$B$9,(((R95-'Front End'!$F$9)/($AA$4-'Front End'!$F$9))*$AA$5)-((('Front End'!$F$9+'Front End'!$B$9-'Front End'!$F$9)/($AA$4-'Front End'!$F$9))*$AA$5),0)</f>
        <v>69.610459966895633</v>
      </c>
      <c r="T95" s="8">
        <f>ROUND(S95/('Front End'!$B$3*24*60*60),6)</f>
        <v>8.1000000000000004E-5</v>
      </c>
      <c r="U95" s="8">
        <f>IF(R95&gt;'Front End'!$F$9+'Front End'!$B$10,(((R95-'Front End'!$F$9)/($AA$4-'Front End'!$F$9))*$AA$5)-((('Front End'!$F$9+'Front End'!$B$10-'Front End'!$F$9)/($AA$4-'Front End'!$F$9))*$AA$5),0)</f>
        <v>0</v>
      </c>
      <c r="V95" s="8">
        <f>(U95^0.5)/('Front End'!$B$4*24*60*60)</f>
        <v>0</v>
      </c>
      <c r="W95" s="8">
        <f>(AVERAGE(T94:T95)*('Front End'!$F$5*60))+(AVERAGE(V94:V95)*('Front End'!$F$5*60))</f>
        <v>9.5400000000000016E-3</v>
      </c>
      <c r="X95" s="8">
        <f t="shared" si="7"/>
        <v>0</v>
      </c>
    </row>
    <row r="96" spans="1:24" x14ac:dyDescent="0.2">
      <c r="A96" s="1">
        <v>95</v>
      </c>
      <c r="B96" s="1">
        <f>B95+'Front End'!$F$5</f>
        <v>188</v>
      </c>
      <c r="C96" s="10">
        <f t="shared" si="4"/>
        <v>0.13055555555555556</v>
      </c>
      <c r="D96" s="10">
        <f>ROUND(IF(B96&lt;=$AA$2*1.25,('Front End'!$F$4/2)*(1-COS((PI()*B96)/$AA$2)),(4.34*'Front End'!$F$4*EXP(-1.3*B96/$AA$2))),6)</f>
        <v>2.2363000000000001E-2</v>
      </c>
      <c r="E96" s="10">
        <f>D96*('Front End'!$F$3/100)</f>
        <v>0</v>
      </c>
      <c r="F96" s="10">
        <f t="shared" si="5"/>
        <v>2.2363000000000001E-2</v>
      </c>
      <c r="G96" s="10">
        <f>IF((G95+(AVERAGE(F95:F96)*('Front End'!$F$5*60))-(N95))&gt;$AA$3,$AA$3,IF(G95+(AVERAGE(F95:F96)*('Front End'!$F$5*60))-(N95)&lt;0,0,G95+(AVERAGE(F95:F96)*('Front End'!$F$5*60))-(N95)))</f>
        <v>117.09116003315589</v>
      </c>
      <c r="H96" s="10">
        <f>(G96/$AA$3)*'Front End'!$B$1</f>
        <v>1.1709116003315587E-3</v>
      </c>
      <c r="I96" s="10">
        <f>('Front End'!$F$10-'Front End'!$B$1)+Calcs!H96</f>
        <v>46.731170911600337</v>
      </c>
      <c r="J96" s="10">
        <f>IF(H96&gt;'Front End'!$B$1*('Front End'!$B$5/100),G96-((('Front End'!$B$1*('Front End'!$B$5/100))/'Front End'!$B$1)*$AA$3),0)</f>
        <v>17.091160033155887</v>
      </c>
      <c r="K96" s="10">
        <f>(J96*('Front End'!$B$6/100))/('Front End'!$B$2*24*60*60)</f>
        <v>0</v>
      </c>
      <c r="L96" s="10">
        <f>(J96*((100-'Front End'!$B$6)/100))/('Front End'!$B$2*24*60*60)</f>
        <v>1.9781435223560056E-2</v>
      </c>
      <c r="M96" s="10">
        <f t="shared" si="6"/>
        <v>1.9781435223560056E-2</v>
      </c>
      <c r="N96" s="10">
        <f>AVERAGE(M95:M96)*('Front End'!$F$5*60)</f>
        <v>2.3489049484586872</v>
      </c>
      <c r="O96" s="10">
        <f>IF(O95+AVERAGE(K95:K96)*('Front End'!$F$5*60)&gt;J96,J96,O95+AVERAGE(K95:K96)*('Front End'!$F$5*60))</f>
        <v>0</v>
      </c>
      <c r="P96" s="10">
        <f>P95+(AVERAGE(L95:L96)*('Front End'!$F$5*60))-W95</f>
        <v>71.94982491530277</v>
      </c>
      <c r="Q96" s="10">
        <f>(P96/$AA$5)*($AA$4-'Front End'!$F$9)</f>
        <v>7.1949824915302769E-4</v>
      </c>
      <c r="R96" s="10">
        <f>'Front End'!$F$9+Q96</f>
        <v>45.000719498249154</v>
      </c>
      <c r="S96" s="8">
        <f>IF(R96&gt;'Front End'!$F$9+'Front End'!$B$9,(((R96-'Front End'!$F$9)/($AA$4-'Front End'!$F$9))*$AA$5)-((('Front End'!$F$9+'Front End'!$B$9-'Front End'!$F$9)/($AA$4-'Front End'!$F$9))*$AA$5),0)</f>
        <v>71.949824915407135</v>
      </c>
      <c r="T96" s="8">
        <f>ROUND(S96/('Front End'!$B$3*24*60*60),6)</f>
        <v>8.2999999999999998E-5</v>
      </c>
      <c r="U96" s="8">
        <f>IF(R96&gt;'Front End'!$F$9+'Front End'!$B$10,(((R96-'Front End'!$F$9)/($AA$4-'Front End'!$F$9))*$AA$5)-((('Front End'!$F$9+'Front End'!$B$10-'Front End'!$F$9)/($AA$4-'Front End'!$F$9))*$AA$5),0)</f>
        <v>0</v>
      </c>
      <c r="V96" s="8">
        <f>(U96^0.5)/('Front End'!$B$4*24*60*60)</f>
        <v>0</v>
      </c>
      <c r="W96" s="8">
        <f>(AVERAGE(T95:T96)*('Front End'!$F$5*60))+(AVERAGE(V95:V96)*('Front End'!$F$5*60))</f>
        <v>9.8399999999999998E-3</v>
      </c>
      <c r="X96" s="8">
        <f t="shared" si="7"/>
        <v>0</v>
      </c>
    </row>
    <row r="97" spans="1:24" x14ac:dyDescent="0.2">
      <c r="A97" s="1">
        <v>96</v>
      </c>
      <c r="B97" s="1">
        <f>B96+'Front End'!$F$5</f>
        <v>190</v>
      </c>
      <c r="C97" s="10">
        <f t="shared" si="4"/>
        <v>0.13194444444444445</v>
      </c>
      <c r="D97" s="10">
        <f>ROUND(IF(B97&lt;=$AA$2*1.25,('Front End'!$F$4/2)*(1-COS((PI()*B97)/$AA$2)),(4.34*'Front End'!$F$4*EXP(-1.3*B97/$AA$2))),6)</f>
        <v>2.2800999999999998E-2</v>
      </c>
      <c r="E97" s="10">
        <f>D97*('Front End'!$F$3/100)</f>
        <v>0</v>
      </c>
      <c r="F97" s="10">
        <f t="shared" si="5"/>
        <v>2.2800999999999998E-2</v>
      </c>
      <c r="G97" s="10">
        <f>IF((G96+(AVERAGE(F96:F97)*('Front End'!$F$5*60))-(N96))&gt;$AA$3,$AA$3,IF(G96+(AVERAGE(F96:F97)*('Front End'!$F$5*60))-(N96)&lt;0,0,G96+(AVERAGE(F96:F97)*('Front End'!$F$5*60))-(N96)))</f>
        <v>117.45209508469721</v>
      </c>
      <c r="H97" s="10">
        <f>(G97/$AA$3)*'Front End'!$B$1</f>
        <v>1.174520950846972E-3</v>
      </c>
      <c r="I97" s="10">
        <f>('Front End'!$F$10-'Front End'!$B$1)+Calcs!H97</f>
        <v>46.731174520950852</v>
      </c>
      <c r="J97" s="10">
        <f>IF(H97&gt;'Front End'!$B$1*('Front End'!$B$5/100),G97-((('Front End'!$B$1*('Front End'!$B$5/100))/'Front End'!$B$1)*$AA$3),0)</f>
        <v>17.452095084697206</v>
      </c>
      <c r="K97" s="10">
        <f>(J97*('Front End'!$B$6/100))/('Front End'!$B$2*24*60*60)</f>
        <v>0</v>
      </c>
      <c r="L97" s="10">
        <f>(J97*((100-'Front End'!$B$6)/100))/('Front End'!$B$2*24*60*60)</f>
        <v>2.0199184125806954E-2</v>
      </c>
      <c r="M97" s="10">
        <f t="shared" si="6"/>
        <v>2.0199184125806954E-2</v>
      </c>
      <c r="N97" s="10">
        <f>AVERAGE(M96:M97)*('Front End'!$F$5*60)</f>
        <v>2.3988371609620205</v>
      </c>
      <c r="O97" s="10">
        <f>IF(O96+AVERAGE(K96:K97)*('Front End'!$F$5*60)&gt;J97,J97,O96+AVERAGE(K96:K97)*('Front End'!$F$5*60))</f>
        <v>0</v>
      </c>
      <c r="P97" s="10">
        <f>P96+(AVERAGE(L96:L97)*('Front End'!$F$5*60))-W96</f>
        <v>74.33882207626479</v>
      </c>
      <c r="Q97" s="10">
        <f>(P97/$AA$5)*($AA$4-'Front End'!$F$9)</f>
        <v>7.4338822076264795E-4</v>
      </c>
      <c r="R97" s="10">
        <f>'Front End'!$F$9+Q97</f>
        <v>45.000743388220762</v>
      </c>
      <c r="S97" s="8">
        <f>IF(R97&gt;'Front End'!$F$9+'Front End'!$B$9,(((R97-'Front End'!$F$9)/($AA$4-'Front End'!$F$9))*$AA$5)-((('Front End'!$F$9+'Front End'!$B$9-'Front End'!$F$9)/($AA$4-'Front End'!$F$9))*$AA$5),0)</f>
        <v>74.338822076214242</v>
      </c>
      <c r="T97" s="8">
        <f>ROUND(S97/('Front End'!$B$3*24*60*60),6)</f>
        <v>8.6000000000000003E-5</v>
      </c>
      <c r="U97" s="8">
        <f>IF(R97&gt;'Front End'!$F$9+'Front End'!$B$10,(((R97-'Front End'!$F$9)/($AA$4-'Front End'!$F$9))*$AA$5)-((('Front End'!$F$9+'Front End'!$B$10-'Front End'!$F$9)/($AA$4-'Front End'!$F$9))*$AA$5),0)</f>
        <v>0</v>
      </c>
      <c r="V97" s="8">
        <f>(U97^0.5)/('Front End'!$B$4*24*60*60)</f>
        <v>0</v>
      </c>
      <c r="W97" s="8">
        <f>(AVERAGE(T96:T97)*('Front End'!$F$5*60))+(AVERAGE(V96:V97)*('Front End'!$F$5*60))</f>
        <v>1.014E-2</v>
      </c>
      <c r="X97" s="8">
        <f t="shared" si="7"/>
        <v>0</v>
      </c>
    </row>
    <row r="98" spans="1:24" x14ac:dyDescent="0.2">
      <c r="A98" s="1">
        <v>97</v>
      </c>
      <c r="B98" s="1">
        <f>B97+'Front End'!$F$5</f>
        <v>192</v>
      </c>
      <c r="C98" s="10">
        <f t="shared" si="4"/>
        <v>0.13333333333333333</v>
      </c>
      <c r="D98" s="10">
        <f>ROUND(IF(B98&lt;=$AA$2*1.25,('Front End'!$F$4/2)*(1-COS((PI()*B98)/$AA$2)),(4.34*'Front End'!$F$4*EXP(-1.3*B98/$AA$2))),6)</f>
        <v>2.3243E-2</v>
      </c>
      <c r="E98" s="10">
        <f>D98*('Front End'!$F$3/100)</f>
        <v>0</v>
      </c>
      <c r="F98" s="10">
        <f t="shared" si="5"/>
        <v>2.3243E-2</v>
      </c>
      <c r="G98" s="10">
        <f>IF((G97+(AVERAGE(F97:F98)*('Front End'!$F$5*60))-(N97))&gt;$AA$3,$AA$3,IF(G97+(AVERAGE(F97:F98)*('Front End'!$F$5*60))-(N97)&lt;0,0,G97+(AVERAGE(F97:F98)*('Front End'!$F$5*60))-(N97)))</f>
        <v>117.81589792373519</v>
      </c>
      <c r="H98" s="10">
        <f>(G98/$AA$3)*'Front End'!$B$1</f>
        <v>1.1781589792373519E-3</v>
      </c>
      <c r="I98" s="10">
        <f>('Front End'!$F$10-'Front End'!$B$1)+Calcs!H98</f>
        <v>46.73117815897924</v>
      </c>
      <c r="J98" s="10">
        <f>IF(H98&gt;'Front End'!$B$1*('Front End'!$B$5/100),G98-((('Front End'!$B$1*('Front End'!$B$5/100))/'Front End'!$B$1)*$AA$3),0)</f>
        <v>17.815897923735193</v>
      </c>
      <c r="K98" s="10">
        <f>(J98*('Front End'!$B$6/100))/('Front End'!$B$2*24*60*60)</f>
        <v>0</v>
      </c>
      <c r="L98" s="10">
        <f>(J98*((100-'Front End'!$B$6)/100))/('Front End'!$B$2*24*60*60)</f>
        <v>2.0620252226545364E-2</v>
      </c>
      <c r="M98" s="10">
        <f t="shared" si="6"/>
        <v>2.0620252226545364E-2</v>
      </c>
      <c r="N98" s="10">
        <f>AVERAGE(M97:M98)*('Front End'!$F$5*60)</f>
        <v>2.4491661811411389</v>
      </c>
      <c r="O98" s="10">
        <f>IF(O97+AVERAGE(K97:K98)*('Front End'!$F$5*60)&gt;J98,J98,O97+AVERAGE(K97:K98)*('Front End'!$F$5*60))</f>
        <v>0</v>
      </c>
      <c r="P98" s="10">
        <f>P97+(AVERAGE(L97:L98)*('Front End'!$F$5*60))-W97</f>
        <v>76.777848257405921</v>
      </c>
      <c r="Q98" s="10">
        <f>(P98/$AA$5)*($AA$4-'Front End'!$F$9)</f>
        <v>7.6777848257405916E-4</v>
      </c>
      <c r="R98" s="10">
        <f>'Front End'!$F$9+Q98</f>
        <v>45.000767778482576</v>
      </c>
      <c r="S98" s="8">
        <f>IF(R98&gt;'Front End'!$F$9+'Front End'!$B$9,(((R98-'Front End'!$F$9)/($AA$4-'Front End'!$F$9))*$AA$5)-((('Front End'!$F$9+'Front End'!$B$9-'Front End'!$F$9)/($AA$4-'Front End'!$F$9))*$AA$5),0)</f>
        <v>76.777848257592041</v>
      </c>
      <c r="T98" s="8">
        <f>ROUND(S98/('Front End'!$B$3*24*60*60),6)</f>
        <v>8.8999999999999995E-5</v>
      </c>
      <c r="U98" s="8">
        <f>IF(R98&gt;'Front End'!$F$9+'Front End'!$B$10,(((R98-'Front End'!$F$9)/($AA$4-'Front End'!$F$9))*$AA$5)-((('Front End'!$F$9+'Front End'!$B$10-'Front End'!$F$9)/($AA$4-'Front End'!$F$9))*$AA$5),0)</f>
        <v>0</v>
      </c>
      <c r="V98" s="8">
        <f>(U98^0.5)/('Front End'!$B$4*24*60*60)</f>
        <v>0</v>
      </c>
      <c r="W98" s="8">
        <f>(AVERAGE(T97:T98)*('Front End'!$F$5*60))+(AVERAGE(V97:V98)*('Front End'!$F$5*60))</f>
        <v>1.0500000000000001E-2</v>
      </c>
      <c r="X98" s="8">
        <f t="shared" si="7"/>
        <v>0</v>
      </c>
    </row>
    <row r="99" spans="1:24" x14ac:dyDescent="0.2">
      <c r="A99" s="1">
        <v>98</v>
      </c>
      <c r="B99" s="1">
        <f>B98+'Front End'!$F$5</f>
        <v>194</v>
      </c>
      <c r="C99" s="10">
        <f t="shared" si="4"/>
        <v>0.13472222222222222</v>
      </c>
      <c r="D99" s="10">
        <f>ROUND(IF(B99&lt;=$AA$2*1.25,('Front End'!$F$4/2)*(1-COS((PI()*B99)/$AA$2)),(4.34*'Front End'!$F$4*EXP(-1.3*B99/$AA$2))),6)</f>
        <v>2.3687E-2</v>
      </c>
      <c r="E99" s="10">
        <f>D99*('Front End'!$F$3/100)</f>
        <v>0</v>
      </c>
      <c r="F99" s="10">
        <f t="shared" si="5"/>
        <v>2.3687E-2</v>
      </c>
      <c r="G99" s="10">
        <f>IF((G98+(AVERAGE(F98:F99)*('Front End'!$F$5*60))-(N98))&gt;$AA$3,$AA$3,IF(G98+(AVERAGE(F98:F99)*('Front End'!$F$5*60))-(N98)&lt;0,0,G98+(AVERAGE(F98:F99)*('Front End'!$F$5*60))-(N98)))</f>
        <v>118.18253174259405</v>
      </c>
      <c r="H99" s="10">
        <f>(G99/$AA$3)*'Front End'!$B$1</f>
        <v>1.1818253174259404E-3</v>
      </c>
      <c r="I99" s="10">
        <f>('Front End'!$F$10-'Front End'!$B$1)+Calcs!H99</f>
        <v>46.731181825317428</v>
      </c>
      <c r="J99" s="10">
        <f>IF(H99&gt;'Front End'!$B$1*('Front End'!$B$5/100),G99-((('Front End'!$B$1*('Front End'!$B$5/100))/'Front End'!$B$1)*$AA$3),0)</f>
        <v>18.182531742594051</v>
      </c>
      <c r="K99" s="10">
        <f>(J99*('Front End'!$B$6/100))/('Front End'!$B$2*24*60*60)</f>
        <v>0</v>
      </c>
      <c r="L99" s="10">
        <f>(J99*((100-'Front End'!$B$6)/100))/('Front End'!$B$2*24*60*60)</f>
        <v>2.1044596924298675E-2</v>
      </c>
      <c r="M99" s="10">
        <f t="shared" si="6"/>
        <v>2.1044596924298675E-2</v>
      </c>
      <c r="N99" s="10">
        <f>AVERAGE(M98:M99)*('Front End'!$F$5*60)</f>
        <v>2.4998909490506422</v>
      </c>
      <c r="O99" s="10">
        <f>IF(O98+AVERAGE(K98:K99)*('Front End'!$F$5*60)&gt;J99,J99,O98+AVERAGE(K98:K99)*('Front End'!$F$5*60))</f>
        <v>0</v>
      </c>
      <c r="P99" s="10">
        <f>P98+(AVERAGE(L98:L99)*('Front End'!$F$5*60))-W98</f>
        <v>79.267239206456566</v>
      </c>
      <c r="Q99" s="10">
        <f>(P99/$AA$5)*($AA$4-'Front End'!$F$9)</f>
        <v>7.9267239206456562E-4</v>
      </c>
      <c r="R99" s="10">
        <f>'Front End'!$F$9+Q99</f>
        <v>45.000792672392066</v>
      </c>
      <c r="S99" s="8">
        <f>IF(R99&gt;'Front End'!$F$9+'Front End'!$B$9,(((R99-'Front End'!$F$9)/($AA$4-'Front End'!$F$9))*$AA$5)-((('Front End'!$F$9+'Front End'!$B$9-'Front End'!$F$9)/($AA$4-'Front End'!$F$9))*$AA$5),0)</f>
        <v>79.267239206615173</v>
      </c>
      <c r="T99" s="8">
        <f>ROUND(S99/('Front End'!$B$3*24*60*60),6)</f>
        <v>9.2E-5</v>
      </c>
      <c r="U99" s="8">
        <f>IF(R99&gt;'Front End'!$F$9+'Front End'!$B$10,(((R99-'Front End'!$F$9)/($AA$4-'Front End'!$F$9))*$AA$5)-((('Front End'!$F$9+'Front End'!$B$10-'Front End'!$F$9)/($AA$4-'Front End'!$F$9))*$AA$5),0)</f>
        <v>0</v>
      </c>
      <c r="V99" s="8">
        <f>(U99^0.5)/('Front End'!$B$4*24*60*60)</f>
        <v>0</v>
      </c>
      <c r="W99" s="8">
        <f>(AVERAGE(T98:T99)*('Front End'!$F$5*60))+(AVERAGE(V98:V99)*('Front End'!$F$5*60))</f>
        <v>1.086E-2</v>
      </c>
      <c r="X99" s="8">
        <f t="shared" si="7"/>
        <v>0</v>
      </c>
    </row>
    <row r="100" spans="1:24" x14ac:dyDescent="0.2">
      <c r="A100" s="1">
        <v>99</v>
      </c>
      <c r="B100" s="1">
        <f>B99+'Front End'!$F$5</f>
        <v>196</v>
      </c>
      <c r="C100" s="10">
        <f t="shared" si="4"/>
        <v>0.1361111111111111</v>
      </c>
      <c r="D100" s="10">
        <f>ROUND(IF(B100&lt;=$AA$2*1.25,('Front End'!$F$4/2)*(1-COS((PI()*B100)/$AA$2)),(4.34*'Front End'!$F$4*EXP(-1.3*B100/$AA$2))),6)</f>
        <v>2.4133999999999999E-2</v>
      </c>
      <c r="E100" s="10">
        <f>D100*('Front End'!$F$3/100)</f>
        <v>0</v>
      </c>
      <c r="F100" s="10">
        <f t="shared" si="5"/>
        <v>2.4133999999999999E-2</v>
      </c>
      <c r="G100" s="10">
        <f>IF((G99+(AVERAGE(F99:F100)*('Front End'!$F$5*60))-(N99))&gt;$AA$3,$AA$3,IF(G99+(AVERAGE(F99:F100)*('Front End'!$F$5*60))-(N99)&lt;0,0,G99+(AVERAGE(F99:F100)*('Front End'!$F$5*60))-(N99)))</f>
        <v>118.55190079354341</v>
      </c>
      <c r="H100" s="10">
        <f>(G100/$AA$3)*'Front End'!$B$1</f>
        <v>1.1855190079354341E-3</v>
      </c>
      <c r="I100" s="10">
        <f>('Front End'!$F$10-'Front End'!$B$1)+Calcs!H100</f>
        <v>46.731185519007937</v>
      </c>
      <c r="J100" s="10">
        <f>IF(H100&gt;'Front End'!$B$1*('Front End'!$B$5/100),G100-((('Front End'!$B$1*('Front End'!$B$5/100))/'Front End'!$B$1)*$AA$3),0)</f>
        <v>18.55190079354341</v>
      </c>
      <c r="K100" s="10">
        <f>(J100*('Front End'!$B$6/100))/('Front End'!$B$2*24*60*60)</f>
        <v>0</v>
      </c>
      <c r="L100" s="10">
        <f>(J100*((100-'Front End'!$B$6)/100))/('Front End'!$B$2*24*60*60)</f>
        <v>2.1472107399934506E-2</v>
      </c>
      <c r="M100" s="10">
        <f t="shared" si="6"/>
        <v>2.1472107399934506E-2</v>
      </c>
      <c r="N100" s="10">
        <f>AVERAGE(M99:M100)*('Front End'!$F$5*60)</f>
        <v>2.5510022594539912</v>
      </c>
      <c r="O100" s="10">
        <f>IF(O99+AVERAGE(K99:K100)*('Front End'!$F$5*60)&gt;J100,J100,O99+AVERAGE(K99:K100)*('Front End'!$F$5*60))</f>
        <v>0</v>
      </c>
      <c r="P100" s="10">
        <f>P99+(AVERAGE(L99:L100)*('Front End'!$F$5*60))-W99</f>
        <v>81.807381465910566</v>
      </c>
      <c r="Q100" s="10">
        <f>(P100/$AA$5)*($AA$4-'Front End'!$F$9)</f>
        <v>8.1807381465910558E-4</v>
      </c>
      <c r="R100" s="10">
        <f>'Front End'!$F$9+Q100</f>
        <v>45.000818073814656</v>
      </c>
      <c r="S100" s="8">
        <f>IF(R100&gt;'Front End'!$F$9+'Front End'!$B$9,(((R100-'Front End'!$F$9)/($AA$4-'Front End'!$F$9))*$AA$5)-((('Front End'!$F$9+'Front End'!$B$9-'Front End'!$F$9)/($AA$4-'Front End'!$F$9))*$AA$5),0)</f>
        <v>81.807381465637263</v>
      </c>
      <c r="T100" s="8">
        <f>ROUND(S100/('Front End'!$B$3*24*60*60),6)</f>
        <v>9.5000000000000005E-5</v>
      </c>
      <c r="U100" s="8">
        <f>IF(R100&gt;'Front End'!$F$9+'Front End'!$B$10,(((R100-'Front End'!$F$9)/($AA$4-'Front End'!$F$9))*$AA$5)-((('Front End'!$F$9+'Front End'!$B$10-'Front End'!$F$9)/($AA$4-'Front End'!$F$9))*$AA$5),0)</f>
        <v>0</v>
      </c>
      <c r="V100" s="8">
        <f>(U100^0.5)/('Front End'!$B$4*24*60*60)</f>
        <v>0</v>
      </c>
      <c r="W100" s="8">
        <f>(AVERAGE(T99:T100)*('Front End'!$F$5*60))+(AVERAGE(V99:V100)*('Front End'!$F$5*60))</f>
        <v>1.1219999999999999E-2</v>
      </c>
      <c r="X100" s="8">
        <f t="shared" si="7"/>
        <v>0</v>
      </c>
    </row>
    <row r="101" spans="1:24" x14ac:dyDescent="0.2">
      <c r="A101" s="1">
        <v>100</v>
      </c>
      <c r="B101" s="1">
        <f>B100+'Front End'!$F$5</f>
        <v>198</v>
      </c>
      <c r="C101" s="10">
        <f t="shared" si="4"/>
        <v>0.13750000000000001</v>
      </c>
      <c r="D101" s="10">
        <f>ROUND(IF(B101&lt;=$AA$2*1.25,('Front End'!$F$4/2)*(1-COS((PI()*B101)/$AA$2)),(4.34*'Front End'!$F$4*EXP(-1.3*B101/$AA$2))),6)</f>
        <v>2.4584000000000002E-2</v>
      </c>
      <c r="E101" s="10">
        <f>D101*('Front End'!$F$3/100)</f>
        <v>0</v>
      </c>
      <c r="F101" s="10">
        <f t="shared" si="5"/>
        <v>2.4584000000000002E-2</v>
      </c>
      <c r="G101" s="10">
        <f>IF((G100+(AVERAGE(F100:F101)*('Front End'!$F$5*60))-(N100))&gt;$AA$3,$AA$3,IF(G100+(AVERAGE(F100:F101)*('Front End'!$F$5*60))-(N100)&lt;0,0,G100+(AVERAGE(F100:F101)*('Front End'!$F$5*60))-(N100)))</f>
        <v>118.92397853408941</v>
      </c>
      <c r="H101" s="10">
        <f>(G101/$AA$3)*'Front End'!$B$1</f>
        <v>1.1892397853408942E-3</v>
      </c>
      <c r="I101" s="10">
        <f>('Front End'!$F$10-'Front End'!$B$1)+Calcs!H101</f>
        <v>46.731189239785344</v>
      </c>
      <c r="J101" s="10">
        <f>IF(H101&gt;'Front End'!$B$1*('Front End'!$B$5/100),G101-((('Front End'!$B$1*('Front End'!$B$5/100))/'Front End'!$B$1)*$AA$3),0)</f>
        <v>18.923978534089414</v>
      </c>
      <c r="K101" s="10">
        <f>(J101*('Front End'!$B$6/100))/('Front End'!$B$2*24*60*60)</f>
        <v>0</v>
      </c>
      <c r="L101" s="10">
        <f>(J101*((100-'Front End'!$B$6)/100))/('Front End'!$B$2*24*60*60)</f>
        <v>2.1902752932973862E-2</v>
      </c>
      <c r="M101" s="10">
        <f t="shared" si="6"/>
        <v>2.1902752932973862E-2</v>
      </c>
      <c r="N101" s="10">
        <f>AVERAGE(M100:M101)*('Front End'!$F$5*60)</f>
        <v>2.6024916199745021</v>
      </c>
      <c r="O101" s="10">
        <f>IF(O100+AVERAGE(K100:K101)*('Front End'!$F$5*60)&gt;J101,J101,O100+AVERAGE(K100:K101)*('Front End'!$F$5*60))</f>
        <v>0</v>
      </c>
      <c r="P101" s="10">
        <f>P100+(AVERAGE(L100:L101)*('Front End'!$F$5*60))-W100</f>
        <v>84.398653085885073</v>
      </c>
      <c r="Q101" s="10">
        <f>(P101/$AA$5)*($AA$4-'Front End'!$F$9)</f>
        <v>8.4398653085885071E-4</v>
      </c>
      <c r="R101" s="10">
        <f>'Front End'!$F$9+Q101</f>
        <v>45.00084398653086</v>
      </c>
      <c r="S101" s="8">
        <f>IF(R101&gt;'Front End'!$F$9+'Front End'!$B$9,(((R101-'Front End'!$F$9)/($AA$4-'Front End'!$F$9))*$AA$5)-((('Front End'!$F$9+'Front End'!$B$9-'Front End'!$F$9)/($AA$4-'Front End'!$F$9))*$AA$5),0)</f>
        <v>84.398653086026357</v>
      </c>
      <c r="T101" s="8">
        <f>ROUND(S101/('Front End'!$B$3*24*60*60),6)</f>
        <v>9.7999999999999997E-5</v>
      </c>
      <c r="U101" s="8">
        <f>IF(R101&gt;'Front End'!$F$9+'Front End'!$B$10,(((R101-'Front End'!$F$9)/($AA$4-'Front End'!$F$9))*$AA$5)-((('Front End'!$F$9+'Front End'!$B$10-'Front End'!$F$9)/($AA$4-'Front End'!$F$9))*$AA$5),0)</f>
        <v>0</v>
      </c>
      <c r="V101" s="8">
        <f>(U101^0.5)/('Front End'!$B$4*24*60*60)</f>
        <v>0</v>
      </c>
      <c r="W101" s="8">
        <f>(AVERAGE(T100:T101)*('Front End'!$F$5*60))+(AVERAGE(V100:V101)*('Front End'!$F$5*60))</f>
        <v>1.158E-2</v>
      </c>
      <c r="X101" s="8">
        <f t="shared" si="7"/>
        <v>0</v>
      </c>
    </row>
    <row r="102" spans="1:24" x14ac:dyDescent="0.2">
      <c r="A102" s="1">
        <v>101</v>
      </c>
      <c r="B102" s="1">
        <f>B101+'Front End'!$F$5</f>
        <v>200</v>
      </c>
      <c r="C102" s="10">
        <f t="shared" si="4"/>
        <v>0.1388888888888889</v>
      </c>
      <c r="D102" s="10">
        <f>ROUND(IF(B102&lt;=$AA$2*1.25,('Front End'!$F$4/2)*(1-COS((PI()*B102)/$AA$2)),(4.34*'Front End'!$F$4*EXP(-1.3*B102/$AA$2))),6)</f>
        <v>2.5035999999999999E-2</v>
      </c>
      <c r="E102" s="10">
        <f>D102*('Front End'!$F$3/100)</f>
        <v>0</v>
      </c>
      <c r="F102" s="10">
        <f t="shared" ref="F102:F165" si="8">D102-E102</f>
        <v>2.5035999999999999E-2</v>
      </c>
      <c r="G102" s="10">
        <f>IF((G101+(AVERAGE(F101:F102)*('Front End'!$F$5*60))-(N101))&gt;$AA$3,$AA$3,IF(G101+(AVERAGE(F101:F102)*('Front End'!$F$5*60))-(N101)&lt;0,0,G101+(AVERAGE(F101:F102)*('Front End'!$F$5*60))-(N101)))</f>
        <v>119.29868691411491</v>
      </c>
      <c r="H102" s="10">
        <f>(G102/$AA$3)*'Front End'!$B$1</f>
        <v>1.1929868691411491E-3</v>
      </c>
      <c r="I102" s="10">
        <f>('Front End'!$F$10-'Front End'!$B$1)+Calcs!H102</f>
        <v>46.731192986869146</v>
      </c>
      <c r="J102" s="10">
        <f>IF(H102&gt;'Front End'!$B$1*('Front End'!$B$5/100),G102-((('Front End'!$B$1*('Front End'!$B$5/100))/'Front End'!$B$1)*$AA$3),0)</f>
        <v>19.29868691411491</v>
      </c>
      <c r="K102" s="10">
        <f>(J102*('Front End'!$B$6/100))/('Front End'!$B$2*24*60*60)</f>
        <v>0</v>
      </c>
      <c r="L102" s="10">
        <f>(J102*((100-'Front End'!$B$6)/100))/('Front End'!$B$2*24*60*60)</f>
        <v>2.2336443187633E-2</v>
      </c>
      <c r="M102" s="10">
        <f t="shared" si="6"/>
        <v>2.2336443187633E-2</v>
      </c>
      <c r="N102" s="10">
        <f>AVERAGE(M101:M102)*('Front End'!$F$5*60)</f>
        <v>2.6543517672364119</v>
      </c>
      <c r="O102" s="10">
        <f>IF(O101+AVERAGE(K101:K102)*('Front End'!$F$5*60)&gt;J102,J102,O101+AVERAGE(K101:K102)*('Front End'!$F$5*60))</f>
        <v>0</v>
      </c>
      <c r="P102" s="10">
        <f>P101+(AVERAGE(L101:L102)*('Front End'!$F$5*60))-W101</f>
        <v>87.041424853121484</v>
      </c>
      <c r="Q102" s="10">
        <f>(P102/$AA$5)*($AA$4-'Front End'!$F$9)</f>
        <v>8.7041424853121483E-4</v>
      </c>
      <c r="R102" s="10">
        <f>'Front End'!$F$9+Q102</f>
        <v>45.000870414248531</v>
      </c>
      <c r="S102" s="8">
        <f>IF(R102&gt;'Front End'!$F$9+'Front End'!$B$9,(((R102-'Front End'!$F$9)/($AA$4-'Front End'!$F$9))*$AA$5)-((('Front End'!$F$9+'Front End'!$B$9-'Front End'!$F$9)/($AA$4-'Front End'!$F$9))*$AA$5),0)</f>
        <v>87.04142485314037</v>
      </c>
      <c r="T102" s="8">
        <f>ROUND(S102/('Front End'!$B$3*24*60*60),6)</f>
        <v>1.01E-4</v>
      </c>
      <c r="U102" s="8">
        <f>IF(R102&gt;'Front End'!$F$9+'Front End'!$B$10,(((R102-'Front End'!$F$9)/($AA$4-'Front End'!$F$9))*$AA$5)-((('Front End'!$F$9+'Front End'!$B$10-'Front End'!$F$9)/($AA$4-'Front End'!$F$9))*$AA$5),0)</f>
        <v>0</v>
      </c>
      <c r="V102" s="8">
        <f>(U102^0.5)/('Front End'!$B$4*24*60*60)</f>
        <v>0</v>
      </c>
      <c r="W102" s="8">
        <f>(AVERAGE(T101:T102)*('Front End'!$F$5*60))+(AVERAGE(V101:V102)*('Front End'!$F$5*60))</f>
        <v>1.1940000000000001E-2</v>
      </c>
      <c r="X102" s="8">
        <f t="shared" si="7"/>
        <v>0</v>
      </c>
    </row>
    <row r="103" spans="1:24" x14ac:dyDescent="0.2">
      <c r="A103" s="1">
        <v>102</v>
      </c>
      <c r="B103" s="1">
        <f>B102+'Front End'!$F$5</f>
        <v>202</v>
      </c>
      <c r="C103" s="10">
        <f t="shared" si="4"/>
        <v>0.14027777777777778</v>
      </c>
      <c r="D103" s="10">
        <f>ROUND(IF(B103&lt;=$AA$2*1.25,('Front End'!$F$4/2)*(1-COS((PI()*B103)/$AA$2)),(4.34*'Front End'!$F$4*EXP(-1.3*B103/$AA$2))),6)</f>
        <v>2.5492000000000001E-2</v>
      </c>
      <c r="E103" s="10">
        <f>D103*('Front End'!$F$3/100)</f>
        <v>0</v>
      </c>
      <c r="F103" s="10">
        <f t="shared" si="8"/>
        <v>2.5492000000000001E-2</v>
      </c>
      <c r="G103" s="10">
        <f>IF((G102+(AVERAGE(F102:F103)*('Front End'!$F$5*60))-(N102))&gt;$AA$3,$AA$3,IF(G102+(AVERAGE(F102:F103)*('Front End'!$F$5*60))-(N102)&lt;0,0,G102+(AVERAGE(F102:F103)*('Front End'!$F$5*60))-(N102)))</f>
        <v>119.6760151468785</v>
      </c>
      <c r="H103" s="10">
        <f>(G103/$AA$3)*'Front End'!$B$1</f>
        <v>1.1967601514687851E-3</v>
      </c>
      <c r="I103" s="10">
        <f>('Front End'!$F$10-'Front End'!$B$1)+Calcs!H103</f>
        <v>46.73119676015147</v>
      </c>
      <c r="J103" s="10">
        <f>IF(H103&gt;'Front End'!$B$1*('Front End'!$B$5/100),G103-((('Front End'!$B$1*('Front End'!$B$5/100))/'Front End'!$B$1)*$AA$3),0)</f>
        <v>19.676015146878498</v>
      </c>
      <c r="K103" s="10">
        <f>(J103*('Front End'!$B$6/100))/('Front End'!$B$2*24*60*60)</f>
        <v>0</v>
      </c>
      <c r="L103" s="10">
        <f>(J103*((100-'Front End'!$B$6)/100))/('Front End'!$B$2*24*60*60)</f>
        <v>2.2773165679257523E-2</v>
      </c>
      <c r="M103" s="10">
        <f t="shared" si="6"/>
        <v>2.2773165679257523E-2</v>
      </c>
      <c r="N103" s="10">
        <f>AVERAGE(M102:M103)*('Front End'!$F$5*60)</f>
        <v>2.7065765320134316</v>
      </c>
      <c r="O103" s="10">
        <f>IF(O102+AVERAGE(K102:K103)*('Front End'!$F$5*60)&gt;J103,J103,O102+AVERAGE(K102:K103)*('Front End'!$F$5*60))</f>
        <v>0</v>
      </c>
      <c r="P103" s="10">
        <f>P102+(AVERAGE(L102:L103)*('Front End'!$F$5*60))-W102</f>
        <v>89.736061385134917</v>
      </c>
      <c r="Q103" s="10">
        <f>(P103/$AA$5)*($AA$4-'Front End'!$F$9)</f>
        <v>8.9736061385134913E-4</v>
      </c>
      <c r="R103" s="10">
        <f>'Front End'!$F$9+Q103</f>
        <v>45.000897360613848</v>
      </c>
      <c r="S103" s="8">
        <f>IF(R103&gt;'Front End'!$F$9+'Front End'!$B$9,(((R103-'Front End'!$F$9)/($AA$4-'Front End'!$F$9))*$AA$5)-((('Front End'!$F$9+'Front End'!$B$9-'Front End'!$F$9)/($AA$4-'Front End'!$F$9))*$AA$5),0)</f>
        <v>89.736061384826371</v>
      </c>
      <c r="T103" s="8">
        <f>ROUND(S103/('Front End'!$B$3*24*60*60),6)</f>
        <v>1.0399999999999999E-4</v>
      </c>
      <c r="U103" s="8">
        <f>IF(R103&gt;'Front End'!$F$9+'Front End'!$B$10,(((R103-'Front End'!$F$9)/($AA$4-'Front End'!$F$9))*$AA$5)-((('Front End'!$F$9+'Front End'!$B$10-'Front End'!$F$9)/($AA$4-'Front End'!$F$9))*$AA$5),0)</f>
        <v>0</v>
      </c>
      <c r="V103" s="8">
        <f>(U103^0.5)/('Front End'!$B$4*24*60*60)</f>
        <v>0</v>
      </c>
      <c r="W103" s="8">
        <f>(AVERAGE(T102:T103)*('Front End'!$F$5*60))+(AVERAGE(V102:V103)*('Front End'!$F$5*60))</f>
        <v>1.23E-2</v>
      </c>
      <c r="X103" s="8">
        <f t="shared" si="7"/>
        <v>0</v>
      </c>
    </row>
    <row r="104" spans="1:24" x14ac:dyDescent="0.2">
      <c r="A104" s="1">
        <v>103</v>
      </c>
      <c r="B104" s="1">
        <f>B103+'Front End'!$F$5</f>
        <v>204</v>
      </c>
      <c r="C104" s="10">
        <f t="shared" si="4"/>
        <v>0.14166666666666666</v>
      </c>
      <c r="D104" s="10">
        <f>ROUND(IF(B104&lt;=$AA$2*1.25,('Front End'!$F$4/2)*(1-COS((PI()*B104)/$AA$2)),(4.34*'Front End'!$F$4*EXP(-1.3*B104/$AA$2))),6)</f>
        <v>2.5950000000000001E-2</v>
      </c>
      <c r="E104" s="10">
        <f>D104*('Front End'!$F$3/100)</f>
        <v>0</v>
      </c>
      <c r="F104" s="10">
        <f t="shared" si="8"/>
        <v>2.5950000000000001E-2</v>
      </c>
      <c r="G104" s="10">
        <f>IF((G103+(AVERAGE(F103:F104)*('Front End'!$F$5*60))-(N103))&gt;$AA$3,$AA$3,IF(G103+(AVERAGE(F103:F104)*('Front End'!$F$5*60))-(N103)&lt;0,0,G103+(AVERAGE(F103:F104)*('Front End'!$F$5*60))-(N103)))</f>
        <v>120.05595861486506</v>
      </c>
      <c r="H104" s="10">
        <f>(G104/$AA$3)*'Front End'!$B$1</f>
        <v>1.2005595861486506E-3</v>
      </c>
      <c r="I104" s="10">
        <f>('Front End'!$F$10-'Front End'!$B$1)+Calcs!H104</f>
        <v>46.731200559586149</v>
      </c>
      <c r="J104" s="10">
        <f>IF(H104&gt;'Front End'!$B$1*('Front End'!$B$5/100),G104-((('Front End'!$B$1*('Front End'!$B$5/100))/'Front End'!$B$1)*$AA$3),0)</f>
        <v>20.055958614865062</v>
      </c>
      <c r="K104" s="10">
        <f>(J104*('Front End'!$B$6/100))/('Front End'!$B$2*24*60*60)</f>
        <v>0</v>
      </c>
      <c r="L104" s="10">
        <f>(J104*((100-'Front End'!$B$6)/100))/('Front End'!$B$2*24*60*60)</f>
        <v>2.3212915063501233E-2</v>
      </c>
      <c r="M104" s="10">
        <f t="shared" si="6"/>
        <v>2.3212915063501233E-2</v>
      </c>
      <c r="N104" s="10">
        <f>AVERAGE(M103:M104)*('Front End'!$F$5*60)</f>
        <v>2.7591648445655252</v>
      </c>
      <c r="O104" s="10">
        <f>IF(O103+AVERAGE(K103:K104)*('Front End'!$F$5*60)&gt;J104,J104,O103+AVERAGE(K103:K104)*('Front End'!$F$5*60))</f>
        <v>0</v>
      </c>
      <c r="P104" s="10">
        <f>P103+(AVERAGE(L103:L104)*('Front End'!$F$5*60))-W103</f>
        <v>92.482926229700453</v>
      </c>
      <c r="Q104" s="10">
        <f>(P104/$AA$5)*($AA$4-'Front End'!$F$9)</f>
        <v>9.2482926229700449E-4</v>
      </c>
      <c r="R104" s="10">
        <f>'Front End'!$F$9+Q104</f>
        <v>45.000924829262296</v>
      </c>
      <c r="S104" s="8">
        <f>IF(R104&gt;'Front End'!$F$9+'Front End'!$B$9,(((R104-'Front End'!$F$9)/($AA$4-'Front End'!$F$9))*$AA$5)-((('Front End'!$F$9+'Front End'!$B$9-'Front End'!$F$9)/($AA$4-'Front End'!$F$9))*$AA$5),0)</f>
        <v>92.482926229564569</v>
      </c>
      <c r="T104" s="8">
        <f>ROUND(S104/('Front End'!$B$3*24*60*60),6)</f>
        <v>1.07E-4</v>
      </c>
      <c r="U104" s="8">
        <f>IF(R104&gt;'Front End'!$F$9+'Front End'!$B$10,(((R104-'Front End'!$F$9)/($AA$4-'Front End'!$F$9))*$AA$5)-((('Front End'!$F$9+'Front End'!$B$10-'Front End'!$F$9)/($AA$4-'Front End'!$F$9))*$AA$5),0)</f>
        <v>0</v>
      </c>
      <c r="V104" s="8">
        <f>(U104^0.5)/('Front End'!$B$4*24*60*60)</f>
        <v>0</v>
      </c>
      <c r="W104" s="8">
        <f>(AVERAGE(T103:T104)*('Front End'!$F$5*60))+(AVERAGE(V103:V104)*('Front End'!$F$5*60))</f>
        <v>1.2659999999999999E-2</v>
      </c>
      <c r="X104" s="8">
        <f t="shared" si="7"/>
        <v>0</v>
      </c>
    </row>
    <row r="105" spans="1:24" x14ac:dyDescent="0.2">
      <c r="A105" s="1">
        <v>104</v>
      </c>
      <c r="B105" s="1">
        <f>B104+'Front End'!$F$5</f>
        <v>206</v>
      </c>
      <c r="C105" s="10">
        <f t="shared" si="4"/>
        <v>0.14305555555555555</v>
      </c>
      <c r="D105" s="10">
        <f>ROUND(IF(B105&lt;=$AA$2*1.25,('Front End'!$F$4/2)*(1-COS((PI()*B105)/$AA$2)),(4.34*'Front End'!$F$4*EXP(-1.3*B105/$AA$2))),6)</f>
        <v>2.6409999999999999E-2</v>
      </c>
      <c r="E105" s="10">
        <f>D105*('Front End'!$F$3/100)</f>
        <v>0</v>
      </c>
      <c r="F105" s="10">
        <f t="shared" si="8"/>
        <v>2.6409999999999999E-2</v>
      </c>
      <c r="G105" s="10">
        <f>IF((G104+(AVERAGE(F104:F105)*('Front End'!$F$5*60))-(N104))&gt;$AA$3,$AA$3,IF(G104+(AVERAGE(F104:F105)*('Front End'!$F$5*60))-(N104)&lt;0,0,G104+(AVERAGE(F104:F105)*('Front End'!$F$5*60))-(N104)))</f>
        <v>120.43839377029954</v>
      </c>
      <c r="H105" s="10">
        <f>(G105/$AA$3)*'Front End'!$B$1</f>
        <v>1.2043839377029954E-3</v>
      </c>
      <c r="I105" s="10">
        <f>('Front End'!$F$10-'Front End'!$B$1)+Calcs!H105</f>
        <v>46.731204383937708</v>
      </c>
      <c r="J105" s="10">
        <f>IF(H105&gt;'Front End'!$B$1*('Front End'!$B$5/100),G105-((('Front End'!$B$1*('Front End'!$B$5/100))/'Front End'!$B$1)*$AA$3),0)</f>
        <v>20.438393770299541</v>
      </c>
      <c r="K105" s="10">
        <f>(J105*('Front End'!$B$6/100))/('Front End'!$B$2*24*60*60)</f>
        <v>0</v>
      </c>
      <c r="L105" s="10">
        <f>(J105*((100-'Front End'!$B$6)/100))/('Front End'!$B$2*24*60*60)</f>
        <v>2.3655548345254102E-2</v>
      </c>
      <c r="M105" s="10">
        <f t="shared" si="6"/>
        <v>2.3655548345254102E-2</v>
      </c>
      <c r="N105" s="10">
        <f>AVERAGE(M104:M105)*('Front End'!$F$5*60)</f>
        <v>2.8121078045253203</v>
      </c>
      <c r="O105" s="10">
        <f>IF(O104+AVERAGE(K104:K105)*('Front End'!$F$5*60)&gt;J105,J105,O104+AVERAGE(K104:K105)*('Front End'!$F$5*60))</f>
        <v>0</v>
      </c>
      <c r="P105" s="10">
        <f>P104+(AVERAGE(L104:L105)*('Front End'!$F$5*60))-W104</f>
        <v>95.282374034225782</v>
      </c>
      <c r="Q105" s="10">
        <f>(P105/$AA$5)*($AA$4-'Front End'!$F$9)</f>
        <v>9.5282374034225787E-4</v>
      </c>
      <c r="R105" s="10">
        <f>'Front End'!$F$9+Q105</f>
        <v>45.000952823740342</v>
      </c>
      <c r="S105" s="8">
        <f>IF(R105&gt;'Front End'!$F$9+'Front End'!$B$9,(((R105-'Front End'!$F$9)/($AA$4-'Front End'!$F$9))*$AA$5)-((('Front End'!$F$9+'Front End'!$B$9-'Front End'!$F$9)/($AA$4-'Front End'!$F$9))*$AA$5),0)</f>
        <v>95.282374034155737</v>
      </c>
      <c r="T105" s="8">
        <f>ROUND(S105/('Front End'!$B$3*24*60*60),6)</f>
        <v>1.1E-4</v>
      </c>
      <c r="U105" s="8">
        <f>IF(R105&gt;'Front End'!$F$9+'Front End'!$B$10,(((R105-'Front End'!$F$9)/($AA$4-'Front End'!$F$9))*$AA$5)-((('Front End'!$F$9+'Front End'!$B$10-'Front End'!$F$9)/($AA$4-'Front End'!$F$9))*$AA$5),0)</f>
        <v>0</v>
      </c>
      <c r="V105" s="8">
        <f>(U105^0.5)/('Front End'!$B$4*24*60*60)</f>
        <v>0</v>
      </c>
      <c r="W105" s="8">
        <f>(AVERAGE(T104:T105)*('Front End'!$F$5*60))+(AVERAGE(V104:V105)*('Front End'!$F$5*60))</f>
        <v>1.302E-2</v>
      </c>
      <c r="X105" s="8">
        <f t="shared" si="7"/>
        <v>0</v>
      </c>
    </row>
    <row r="106" spans="1:24" x14ac:dyDescent="0.2">
      <c r="A106" s="1">
        <v>105</v>
      </c>
      <c r="B106" s="1">
        <f>B105+'Front End'!$F$5</f>
        <v>208</v>
      </c>
      <c r="C106" s="10">
        <f t="shared" si="4"/>
        <v>0.14444444444444443</v>
      </c>
      <c r="D106" s="10">
        <f>ROUND(IF(B106&lt;=$AA$2*1.25,('Front End'!$F$4/2)*(1-COS((PI()*B106)/$AA$2)),(4.34*'Front End'!$F$4*EXP(-1.3*B106/$AA$2))),6)</f>
        <v>2.6873999999999999E-2</v>
      </c>
      <c r="E106" s="10">
        <f>D106*('Front End'!$F$3/100)</f>
        <v>0</v>
      </c>
      <c r="F106" s="10">
        <f t="shared" si="8"/>
        <v>2.6873999999999999E-2</v>
      </c>
      <c r="G106" s="10">
        <f>IF((G105+(AVERAGE(F105:F106)*('Front End'!$F$5*60))-(N105))&gt;$AA$3,$AA$3,IF(G105+(AVERAGE(F105:F106)*('Front End'!$F$5*60))-(N105)&lt;0,0,G105+(AVERAGE(F105:F106)*('Front End'!$F$5*60))-(N105)))</f>
        <v>120.82332596577422</v>
      </c>
      <c r="H106" s="10">
        <f>(G106/$AA$3)*'Front End'!$B$1</f>
        <v>1.2082332596577423E-3</v>
      </c>
      <c r="I106" s="10">
        <f>('Front End'!$F$10-'Front End'!$B$1)+Calcs!H106</f>
        <v>46.731208233259665</v>
      </c>
      <c r="J106" s="10">
        <f>IF(H106&gt;'Front End'!$B$1*('Front End'!$B$5/100),G106-((('Front End'!$B$1*('Front End'!$B$5/100))/'Front End'!$B$1)*$AA$3),0)</f>
        <v>20.823325965774217</v>
      </c>
      <c r="K106" s="10">
        <f>(J106*('Front End'!$B$6/100))/('Front End'!$B$2*24*60*60)</f>
        <v>0</v>
      </c>
      <c r="L106" s="10">
        <f>(J106*((100-'Front End'!$B$6)/100))/('Front End'!$B$2*24*60*60)</f>
        <v>2.4101071719646087E-2</v>
      </c>
      <c r="M106" s="10">
        <f t="shared" si="6"/>
        <v>2.4101071719646087E-2</v>
      </c>
      <c r="N106" s="10">
        <f>AVERAGE(M105:M106)*('Front End'!$F$5*60)</f>
        <v>2.8653972038940112</v>
      </c>
      <c r="O106" s="10">
        <f>IF(O105+AVERAGE(K105:K106)*('Front End'!$F$5*60)&gt;J106,J106,O105+AVERAGE(K105:K106)*('Front End'!$F$5*60))</f>
        <v>0</v>
      </c>
      <c r="P106" s="10">
        <f>P105+(AVERAGE(L105:L106)*('Front End'!$F$5*60))-W105</f>
        <v>98.13475123811979</v>
      </c>
      <c r="Q106" s="10">
        <f>(P106/$AA$5)*($AA$4-'Front End'!$F$9)</f>
        <v>9.8134751238119784E-4</v>
      </c>
      <c r="R106" s="10">
        <f>'Front End'!$F$9+Q106</f>
        <v>45.000981347512379</v>
      </c>
      <c r="S106" s="8">
        <f>IF(R106&gt;'Front End'!$F$9+'Front End'!$B$9,(((R106-'Front End'!$F$9)/($AA$4-'Front End'!$F$9))*$AA$5)-((('Front End'!$F$9+'Front End'!$B$9-'Front End'!$F$9)/($AA$4-'Front End'!$F$9))*$AA$5),0)</f>
        <v>98.134751237921591</v>
      </c>
      <c r="T106" s="8">
        <f>ROUND(S106/('Front End'!$B$3*24*60*60),6)</f>
        <v>1.1400000000000001E-4</v>
      </c>
      <c r="U106" s="8">
        <f>IF(R106&gt;'Front End'!$F$9+'Front End'!$B$10,(((R106-'Front End'!$F$9)/($AA$4-'Front End'!$F$9))*$AA$5)-((('Front End'!$F$9+'Front End'!$B$10-'Front End'!$F$9)/($AA$4-'Front End'!$F$9))*$AA$5),0)</f>
        <v>0</v>
      </c>
      <c r="V106" s="8">
        <f>(U106^0.5)/('Front End'!$B$4*24*60*60)</f>
        <v>0</v>
      </c>
      <c r="W106" s="8">
        <f>(AVERAGE(T105:T106)*('Front End'!$F$5*60))+(AVERAGE(V105:V106)*('Front End'!$F$5*60))</f>
        <v>1.3440000000000001E-2</v>
      </c>
      <c r="X106" s="8">
        <f t="shared" si="7"/>
        <v>0</v>
      </c>
    </row>
    <row r="107" spans="1:24" x14ac:dyDescent="0.2">
      <c r="A107" s="1">
        <v>106</v>
      </c>
      <c r="B107" s="1">
        <f>B106+'Front End'!$F$5</f>
        <v>210</v>
      </c>
      <c r="C107" s="10">
        <f t="shared" si="4"/>
        <v>0.14583333333333334</v>
      </c>
      <c r="D107" s="10">
        <f>ROUND(IF(B107&lt;=$AA$2*1.25,('Front End'!$F$4/2)*(1-COS((PI()*B107)/$AA$2)),(4.34*'Front End'!$F$4*EXP(-1.3*B107/$AA$2))),6)</f>
        <v>2.734E-2</v>
      </c>
      <c r="E107" s="10">
        <f>D107*('Front End'!$F$3/100)</f>
        <v>0</v>
      </c>
      <c r="F107" s="10">
        <f t="shared" si="8"/>
        <v>2.734E-2</v>
      </c>
      <c r="G107" s="10">
        <f>IF((G106+(AVERAGE(F106:F107)*('Front End'!$F$5*60))-(N106))&gt;$AA$3,$AA$3,IF(G106+(AVERAGE(F106:F107)*('Front End'!$F$5*60))-(N106)&lt;0,0,G106+(AVERAGE(F106:F107)*('Front End'!$F$5*60))-(N106)))</f>
        <v>121.21076876188022</v>
      </c>
      <c r="H107" s="10">
        <f>(G107/$AA$3)*'Front End'!$B$1</f>
        <v>1.2121076876188022E-3</v>
      </c>
      <c r="I107" s="10">
        <f>('Front End'!$F$10-'Front End'!$B$1)+Calcs!H107</f>
        <v>46.731212107687625</v>
      </c>
      <c r="J107" s="10">
        <f>IF(H107&gt;'Front End'!$B$1*('Front End'!$B$5/100),G107-((('Front End'!$B$1*('Front End'!$B$5/100))/'Front End'!$B$1)*$AA$3),0)</f>
        <v>21.210768761880217</v>
      </c>
      <c r="K107" s="10">
        <f>(J107*('Front End'!$B$6/100))/('Front End'!$B$2*24*60*60)</f>
        <v>0</v>
      </c>
      <c r="L107" s="10">
        <f>(J107*((100-'Front End'!$B$6)/100))/('Front End'!$B$2*24*60*60)</f>
        <v>2.4549500881805811E-2</v>
      </c>
      <c r="M107" s="10">
        <f t="shared" si="6"/>
        <v>2.4549500881805811E-2</v>
      </c>
      <c r="N107" s="10">
        <f>AVERAGE(M106:M107)*('Front End'!$F$5*60)</f>
        <v>2.9190343560871139</v>
      </c>
      <c r="O107" s="10">
        <f>IF(O106+AVERAGE(K106:K107)*('Front End'!$F$5*60)&gt;J107,J107,O106+AVERAGE(K106:K107)*('Front End'!$F$5*60))</f>
        <v>0</v>
      </c>
      <c r="P107" s="10">
        <f>P106+(AVERAGE(L106:L107)*('Front End'!$F$5*60))-W106</f>
        <v>101.0403455942069</v>
      </c>
      <c r="Q107" s="10">
        <f>(P107/$AA$5)*($AA$4-'Front End'!$F$9)</f>
        <v>1.0104034559420688E-3</v>
      </c>
      <c r="R107" s="10">
        <f>'Front End'!$F$9+Q107</f>
        <v>45.001010403455943</v>
      </c>
      <c r="S107" s="8">
        <f>IF(R107&gt;'Front End'!$F$9+'Front End'!$B$9,(((R107-'Front End'!$F$9)/($AA$4-'Front End'!$F$9))*$AA$5)-((('Front End'!$F$9+'Front End'!$B$9-'Front End'!$F$9)/($AA$4-'Front End'!$F$9))*$AA$5),0)</f>
        <v>101.04034559432763</v>
      </c>
      <c r="T107" s="8">
        <f>ROUND(S107/('Front End'!$B$3*24*60*60),6)</f>
        <v>1.17E-4</v>
      </c>
      <c r="U107" s="8">
        <f>IF(R107&gt;'Front End'!$F$9+'Front End'!$B$10,(((R107-'Front End'!$F$9)/($AA$4-'Front End'!$F$9))*$AA$5)-((('Front End'!$F$9+'Front End'!$B$10-'Front End'!$F$9)/($AA$4-'Front End'!$F$9))*$AA$5),0)</f>
        <v>0</v>
      </c>
      <c r="V107" s="8">
        <f>(U107^0.5)/('Front End'!$B$4*24*60*60)</f>
        <v>0</v>
      </c>
      <c r="W107" s="8">
        <f>(AVERAGE(T106:T107)*('Front End'!$F$5*60))+(AVERAGE(V106:V107)*('Front End'!$F$5*60))</f>
        <v>1.3860000000000001E-2</v>
      </c>
      <c r="X107" s="8">
        <f t="shared" si="7"/>
        <v>0</v>
      </c>
    </row>
    <row r="108" spans="1:24" x14ac:dyDescent="0.2">
      <c r="A108" s="1">
        <v>107</v>
      </c>
      <c r="B108" s="1">
        <f>B107+'Front End'!$F$5</f>
        <v>212</v>
      </c>
      <c r="C108" s="10">
        <f t="shared" si="4"/>
        <v>0.14722222222222223</v>
      </c>
      <c r="D108" s="10">
        <f>ROUND(IF(B108&lt;=$AA$2*1.25,('Front End'!$F$4/2)*(1-COS((PI()*B108)/$AA$2)),(4.34*'Front End'!$F$4*EXP(-1.3*B108/$AA$2))),6)</f>
        <v>2.7807999999999999E-2</v>
      </c>
      <c r="E108" s="10">
        <f>D108*('Front End'!$F$3/100)</f>
        <v>0</v>
      </c>
      <c r="F108" s="10">
        <f t="shared" si="8"/>
        <v>2.7807999999999999E-2</v>
      </c>
      <c r="G108" s="10">
        <f>IF((G107+(AVERAGE(F107:F108)*('Front End'!$F$5*60))-(N107))&gt;$AA$3,$AA$3,IF(G107+(AVERAGE(F107:F108)*('Front End'!$F$5*60))-(N107)&lt;0,0,G107+(AVERAGE(F107:F108)*('Front End'!$F$5*60))-(N107)))</f>
        <v>121.60061440579311</v>
      </c>
      <c r="H108" s="10">
        <f>(G108/$AA$3)*'Front End'!$B$1</f>
        <v>1.2160061440579311E-3</v>
      </c>
      <c r="I108" s="10">
        <f>('Front End'!$F$10-'Front End'!$B$1)+Calcs!H108</f>
        <v>46.731216006144059</v>
      </c>
      <c r="J108" s="10">
        <f>IF(H108&gt;'Front End'!$B$1*('Front End'!$B$5/100),G108-((('Front End'!$B$1*('Front End'!$B$5/100))/'Front End'!$B$1)*$AA$3),0)</f>
        <v>21.60061440579311</v>
      </c>
      <c r="K108" s="10">
        <f>(J108*('Front End'!$B$6/100))/('Front End'!$B$2*24*60*60)</f>
        <v>0</v>
      </c>
      <c r="L108" s="10">
        <f>(J108*((100-'Front End'!$B$6)/100))/('Front End'!$B$2*24*60*60)</f>
        <v>2.5000711117816102E-2</v>
      </c>
      <c r="M108" s="10">
        <f t="shared" si="6"/>
        <v>2.5000711117816102E-2</v>
      </c>
      <c r="N108" s="10">
        <f>AVERAGE(M107:M108)*('Front End'!$F$5*60)</f>
        <v>2.9730127199773144</v>
      </c>
      <c r="O108" s="10">
        <f>IF(O107+AVERAGE(K107:K108)*('Front End'!$F$5*60)&gt;J108,J108,O107+AVERAGE(K107:K108)*('Front End'!$F$5*60))</f>
        <v>0</v>
      </c>
      <c r="P108" s="10">
        <f>P107+(AVERAGE(L107:L108)*('Front End'!$F$5*60))-W107</f>
        <v>103.99949831418422</v>
      </c>
      <c r="Q108" s="10">
        <f>(P108/$AA$5)*($AA$4-'Front End'!$F$9)</f>
        <v>1.0399949831418421E-3</v>
      </c>
      <c r="R108" s="10">
        <f>'Front End'!$F$9+Q108</f>
        <v>45.001039994983145</v>
      </c>
      <c r="S108" s="8">
        <f>IF(R108&gt;'Front End'!$F$9+'Front End'!$B$9,(((R108-'Front End'!$F$9)/($AA$4-'Front End'!$F$9))*$AA$5)-((('Front End'!$F$9+'Front End'!$B$9-'Front End'!$F$9)/($AA$4-'Front End'!$F$9))*$AA$5),0)</f>
        <v>103.99949831452204</v>
      </c>
      <c r="T108" s="8">
        <f>ROUND(S108/('Front End'!$B$3*24*60*60),6)</f>
        <v>1.2E-4</v>
      </c>
      <c r="U108" s="8">
        <f>IF(R108&gt;'Front End'!$F$9+'Front End'!$B$10,(((R108-'Front End'!$F$9)/($AA$4-'Front End'!$F$9))*$AA$5)-((('Front End'!$F$9+'Front End'!$B$10-'Front End'!$F$9)/($AA$4-'Front End'!$F$9))*$AA$5),0)</f>
        <v>0</v>
      </c>
      <c r="V108" s="8">
        <f>(U108^0.5)/('Front End'!$B$4*24*60*60)</f>
        <v>0</v>
      </c>
      <c r="W108" s="8">
        <f>(AVERAGE(T107:T108)*('Front End'!$F$5*60))+(AVERAGE(V107:V108)*('Front End'!$F$5*60))</f>
        <v>1.422E-2</v>
      </c>
      <c r="X108" s="8">
        <f t="shared" si="7"/>
        <v>0</v>
      </c>
    </row>
    <row r="109" spans="1:24" x14ac:dyDescent="0.2">
      <c r="A109" s="1">
        <v>108</v>
      </c>
      <c r="B109" s="1">
        <f>B108+'Front End'!$F$5</f>
        <v>214</v>
      </c>
      <c r="C109" s="10">
        <f t="shared" si="4"/>
        <v>0.14861111111111111</v>
      </c>
      <c r="D109" s="10">
        <f>ROUND(IF(B109&lt;=$AA$2*1.25,('Front End'!$F$4/2)*(1-COS((PI()*B109)/$AA$2)),(4.34*'Front End'!$F$4*EXP(-1.3*B109/$AA$2))),6)</f>
        <v>2.8278999999999999E-2</v>
      </c>
      <c r="E109" s="10">
        <f>D109*('Front End'!$F$3/100)</f>
        <v>0</v>
      </c>
      <c r="F109" s="10">
        <f t="shared" si="8"/>
        <v>2.8278999999999999E-2</v>
      </c>
      <c r="G109" s="10">
        <f>IF((G108+(AVERAGE(F108:F109)*('Front End'!$F$5*60))-(N108))&gt;$AA$3,$AA$3,IF(G108+(AVERAGE(F108:F109)*('Front End'!$F$5*60))-(N108)&lt;0,0,G108+(AVERAGE(F108:F109)*('Front End'!$F$5*60))-(N108)))</f>
        <v>121.99282168581578</v>
      </c>
      <c r="H109" s="10">
        <f>(G109/$AA$3)*'Front End'!$B$1</f>
        <v>1.2199282168581578E-3</v>
      </c>
      <c r="I109" s="10">
        <f>('Front End'!$F$10-'Front End'!$B$1)+Calcs!H109</f>
        <v>46.731219928216859</v>
      </c>
      <c r="J109" s="10">
        <f>IF(H109&gt;'Front End'!$B$1*('Front End'!$B$5/100),G109-((('Front End'!$B$1*('Front End'!$B$5/100))/'Front End'!$B$1)*$AA$3),0)</f>
        <v>21.992821685815784</v>
      </c>
      <c r="K109" s="10">
        <f>(J109*('Front End'!$B$6/100))/('Front End'!$B$2*24*60*60)</f>
        <v>0</v>
      </c>
      <c r="L109" s="10">
        <f>(J109*((100-'Front End'!$B$6)/100))/('Front End'!$B$2*24*60*60)</f>
        <v>2.5454654728953457E-2</v>
      </c>
      <c r="M109" s="10">
        <f t="shared" si="6"/>
        <v>2.5454654728953457E-2</v>
      </c>
      <c r="N109" s="10">
        <f>AVERAGE(M108:M109)*('Front End'!$F$5*60)</f>
        <v>3.0273219508061735</v>
      </c>
      <c r="O109" s="10">
        <f>IF(O108+AVERAGE(K108:K109)*('Front End'!$F$5*60)&gt;J109,J109,O108+AVERAGE(K108:K109)*('Front End'!$F$5*60))</f>
        <v>0</v>
      </c>
      <c r="P109" s="10">
        <f>P108+(AVERAGE(L108:L109)*('Front End'!$F$5*60))-W108</f>
        <v>107.0126002649904</v>
      </c>
      <c r="Q109" s="10">
        <f>(P109/$AA$5)*($AA$4-'Front End'!$F$9)</f>
        <v>1.070126002649904E-3</v>
      </c>
      <c r="R109" s="10">
        <f>'Front End'!$F$9+Q109</f>
        <v>45.001070126002652</v>
      </c>
      <c r="S109" s="8">
        <f>IF(R109&gt;'Front End'!$F$9+'Front End'!$B$9,(((R109-'Front End'!$F$9)/($AA$4-'Front End'!$F$9))*$AA$5)-((('Front End'!$F$9+'Front End'!$B$9-'Front End'!$F$9)/($AA$4-'Front End'!$F$9))*$AA$5),0)</f>
        <v>107.01260026522164</v>
      </c>
      <c r="T109" s="8">
        <f>ROUND(S109/('Front End'!$B$3*24*60*60),6)</f>
        <v>1.2400000000000001E-4</v>
      </c>
      <c r="U109" s="8">
        <f>IF(R109&gt;'Front End'!$F$9+'Front End'!$B$10,(((R109-'Front End'!$F$9)/($AA$4-'Front End'!$F$9))*$AA$5)-((('Front End'!$F$9+'Front End'!$B$10-'Front End'!$F$9)/($AA$4-'Front End'!$F$9))*$AA$5),0)</f>
        <v>0</v>
      </c>
      <c r="V109" s="8">
        <f>(U109^0.5)/('Front End'!$B$4*24*60*60)</f>
        <v>0</v>
      </c>
      <c r="W109" s="8">
        <f>(AVERAGE(T108:T109)*('Front End'!$F$5*60))+(AVERAGE(V108:V109)*('Front End'!$F$5*60))</f>
        <v>1.4640000000000002E-2</v>
      </c>
      <c r="X109" s="8">
        <f t="shared" si="7"/>
        <v>0</v>
      </c>
    </row>
    <row r="110" spans="1:24" x14ac:dyDescent="0.2">
      <c r="A110" s="1">
        <v>109</v>
      </c>
      <c r="B110" s="1">
        <f>B109+'Front End'!$F$5</f>
        <v>216</v>
      </c>
      <c r="C110" s="10">
        <f t="shared" si="4"/>
        <v>0.15</v>
      </c>
      <c r="D110" s="10">
        <f>ROUND(IF(B110&lt;=$AA$2*1.25,('Front End'!$F$4/2)*(1-COS((PI()*B110)/$AA$2)),(4.34*'Front End'!$F$4*EXP(-1.3*B110/$AA$2))),6)</f>
        <v>2.8752E-2</v>
      </c>
      <c r="E110" s="10">
        <f>D110*('Front End'!$F$3/100)</f>
        <v>0</v>
      </c>
      <c r="F110" s="10">
        <f t="shared" si="8"/>
        <v>2.8752E-2</v>
      </c>
      <c r="G110" s="10">
        <f>IF((G109+(AVERAGE(F109:F110)*('Front End'!$F$5*60))-(N109))&gt;$AA$3,$AA$3,IF(G109+(AVERAGE(F109:F110)*('Front End'!$F$5*60))-(N109)&lt;0,0,G109+(AVERAGE(F109:F110)*('Front End'!$F$5*60))-(N109)))</f>
        <v>122.38735973500961</v>
      </c>
      <c r="H110" s="10">
        <f>(G110/$AA$3)*'Front End'!$B$1</f>
        <v>1.2238735973500961E-3</v>
      </c>
      <c r="I110" s="10">
        <f>('Front End'!$F$10-'Front End'!$B$1)+Calcs!H110</f>
        <v>46.731223873597351</v>
      </c>
      <c r="J110" s="10">
        <f>IF(H110&gt;'Front End'!$B$1*('Front End'!$B$5/100),G110-((('Front End'!$B$1*('Front End'!$B$5/100))/'Front End'!$B$1)*$AA$3),0)</f>
        <v>22.387359735009611</v>
      </c>
      <c r="K110" s="10">
        <f>(J110*('Front End'!$B$6/100))/('Front End'!$B$2*24*60*60)</f>
        <v>0</v>
      </c>
      <c r="L110" s="10">
        <f>(J110*((100-'Front End'!$B$6)/100))/('Front End'!$B$2*24*60*60)</f>
        <v>2.5911295989594459E-2</v>
      </c>
      <c r="M110" s="10">
        <f t="shared" si="6"/>
        <v>2.5911295989594459E-2</v>
      </c>
      <c r="N110" s="10">
        <f>AVERAGE(M109:M110)*('Front End'!$F$5*60)</f>
        <v>3.0819570431128751</v>
      </c>
      <c r="O110" s="10">
        <f>IF(O109+AVERAGE(K109:K110)*('Front End'!$F$5*60)&gt;J110,J110,O109+AVERAGE(K109:K110)*('Front End'!$F$5*60))</f>
        <v>0</v>
      </c>
      <c r="P110" s="10">
        <f>P109+(AVERAGE(L109:L110)*('Front End'!$F$5*60))-W109</f>
        <v>110.07991730810328</v>
      </c>
      <c r="Q110" s="10">
        <f>(P110/$AA$5)*($AA$4-'Front End'!$F$9)</f>
        <v>1.1007991730810328E-3</v>
      </c>
      <c r="R110" s="10">
        <f>'Front End'!$F$9+Q110</f>
        <v>45.001100799173081</v>
      </c>
      <c r="S110" s="8">
        <f>IF(R110&gt;'Front End'!$F$9+'Front End'!$B$9,(((R110-'Front End'!$F$9)/($AA$4-'Front End'!$F$9))*$AA$5)-((('Front End'!$F$9+'Front End'!$B$9-'Front End'!$F$9)/($AA$4-'Front End'!$F$9))*$AA$5),0)</f>
        <v>110.07991730807021</v>
      </c>
      <c r="T110" s="8">
        <f>ROUND(S110/('Front End'!$B$3*24*60*60),6)</f>
        <v>1.27E-4</v>
      </c>
      <c r="U110" s="8">
        <f>IF(R110&gt;'Front End'!$F$9+'Front End'!$B$10,(((R110-'Front End'!$F$9)/($AA$4-'Front End'!$F$9))*$AA$5)-((('Front End'!$F$9+'Front End'!$B$10-'Front End'!$F$9)/($AA$4-'Front End'!$F$9))*$AA$5),0)</f>
        <v>0</v>
      </c>
      <c r="V110" s="8">
        <f>(U110^0.5)/('Front End'!$B$4*24*60*60)</f>
        <v>0</v>
      </c>
      <c r="W110" s="8">
        <f>(AVERAGE(T109:T110)*('Front End'!$F$5*60))+(AVERAGE(V109:V110)*('Front End'!$F$5*60))</f>
        <v>1.5060000000000002E-2</v>
      </c>
      <c r="X110" s="8">
        <f t="shared" si="7"/>
        <v>0</v>
      </c>
    </row>
    <row r="111" spans="1:24" x14ac:dyDescent="0.2">
      <c r="A111" s="1">
        <v>110</v>
      </c>
      <c r="B111" s="1">
        <f>B110+'Front End'!$F$5</f>
        <v>218</v>
      </c>
      <c r="C111" s="10">
        <f t="shared" si="4"/>
        <v>0.15138888888888888</v>
      </c>
      <c r="D111" s="10">
        <f>ROUND(IF(B111&lt;=$AA$2*1.25,('Front End'!$F$4/2)*(1-COS((PI()*B111)/$AA$2)),(4.34*'Front End'!$F$4*EXP(-1.3*B111/$AA$2))),6)</f>
        <v>2.9227E-2</v>
      </c>
      <c r="E111" s="10">
        <f>D111*('Front End'!$F$3/100)</f>
        <v>0</v>
      </c>
      <c r="F111" s="10">
        <f t="shared" si="8"/>
        <v>2.9227E-2</v>
      </c>
      <c r="G111" s="10">
        <f>IF((G110+(AVERAGE(F110:F111)*('Front End'!$F$5*60))-(N110))&gt;$AA$3,$AA$3,IF(G110+(AVERAGE(F110:F111)*('Front End'!$F$5*60))-(N110)&lt;0,0,G110+(AVERAGE(F110:F111)*('Front End'!$F$5*60))-(N110)))</f>
        <v>122.78414269189673</v>
      </c>
      <c r="H111" s="10">
        <f>(G111/$AA$3)*'Front End'!$B$1</f>
        <v>1.2278414269189673E-3</v>
      </c>
      <c r="I111" s="10">
        <f>('Front End'!$F$10-'Front End'!$B$1)+Calcs!H111</f>
        <v>46.731227841426922</v>
      </c>
      <c r="J111" s="10">
        <f>IF(H111&gt;'Front End'!$B$1*('Front End'!$B$5/100),G111-((('Front End'!$B$1*('Front End'!$B$5/100))/'Front End'!$B$1)*$AA$3),0)</f>
        <v>22.784142691896733</v>
      </c>
      <c r="K111" s="10">
        <f>(J111*('Front End'!$B$6/100))/('Front End'!$B$2*24*60*60)</f>
        <v>0</v>
      </c>
      <c r="L111" s="10">
        <f>(J111*((100-'Front End'!$B$6)/100))/('Front End'!$B$2*24*60*60)</f>
        <v>2.6370535523028628E-2</v>
      </c>
      <c r="M111" s="10">
        <f t="shared" si="6"/>
        <v>2.6370535523028628E-2</v>
      </c>
      <c r="N111" s="10">
        <f>AVERAGE(M110:M111)*('Front End'!$F$5*60)</f>
        <v>3.1369098907573849</v>
      </c>
      <c r="O111" s="10">
        <f>IF(O110+AVERAGE(K110:K111)*('Front End'!$F$5*60)&gt;J111,J111,O110+AVERAGE(K110:K111)*('Front End'!$F$5*60))</f>
        <v>0</v>
      </c>
      <c r="P111" s="10">
        <f>P110+(AVERAGE(L110:L111)*('Front End'!$F$5*60))-W110</f>
        <v>113.20176719886065</v>
      </c>
      <c r="Q111" s="10">
        <f>(P111/$AA$5)*($AA$4-'Front End'!$F$9)</f>
        <v>1.1320176719886064E-3</v>
      </c>
      <c r="R111" s="10">
        <f>'Front End'!$F$9+Q111</f>
        <v>45.001132017671992</v>
      </c>
      <c r="S111" s="8">
        <f>IF(R111&gt;'Front End'!$F$9+'Front End'!$B$9,(((R111-'Front End'!$F$9)/($AA$4-'Front End'!$F$9))*$AA$5)-((('Front End'!$F$9+'Front End'!$B$9-'Front End'!$F$9)/($AA$4-'Front End'!$F$9))*$AA$5),0)</f>
        <v>113.20176719920028</v>
      </c>
      <c r="T111" s="8">
        <f>ROUND(S111/('Front End'!$B$3*24*60*60),6)</f>
        <v>1.3100000000000001E-4</v>
      </c>
      <c r="U111" s="8">
        <f>IF(R111&gt;'Front End'!$F$9+'Front End'!$B$10,(((R111-'Front End'!$F$9)/($AA$4-'Front End'!$F$9))*$AA$5)-((('Front End'!$F$9+'Front End'!$B$10-'Front End'!$F$9)/($AA$4-'Front End'!$F$9))*$AA$5),0)</f>
        <v>0</v>
      </c>
      <c r="V111" s="8">
        <f>(U111^0.5)/('Front End'!$B$4*24*60*60)</f>
        <v>0</v>
      </c>
      <c r="W111" s="8">
        <f>(AVERAGE(T110:T111)*('Front End'!$F$5*60))+(AVERAGE(V110:V111)*('Front End'!$F$5*60))</f>
        <v>1.5479999999999999E-2</v>
      </c>
      <c r="X111" s="8">
        <f t="shared" si="7"/>
        <v>0</v>
      </c>
    </row>
    <row r="112" spans="1:24" x14ac:dyDescent="0.2">
      <c r="A112" s="1">
        <v>111</v>
      </c>
      <c r="B112" s="1">
        <f>B111+'Front End'!$F$5</f>
        <v>220</v>
      </c>
      <c r="C112" s="10">
        <f t="shared" si="4"/>
        <v>0.15277777777777779</v>
      </c>
      <c r="D112" s="10">
        <f>ROUND(IF(B112&lt;=$AA$2*1.25,('Front End'!$F$4/2)*(1-COS((PI()*B112)/$AA$2)),(4.34*'Front End'!$F$4*EXP(-1.3*B112/$AA$2))),6)</f>
        <v>2.9704999999999999E-2</v>
      </c>
      <c r="E112" s="10">
        <f>D112*('Front End'!$F$3/100)</f>
        <v>0</v>
      </c>
      <c r="F112" s="10">
        <f t="shared" si="8"/>
        <v>2.9704999999999999E-2</v>
      </c>
      <c r="G112" s="10">
        <f>IF((G111+(AVERAGE(F111:F112)*('Front End'!$F$5*60))-(N111))&gt;$AA$3,$AA$3,IF(G111+(AVERAGE(F111:F112)*('Front End'!$F$5*60))-(N111)&lt;0,0,G111+(AVERAGE(F111:F112)*('Front End'!$F$5*60))-(N111)))</f>
        <v>123.18315280113936</v>
      </c>
      <c r="H112" s="10">
        <f>(G112/$AA$3)*'Front End'!$B$1</f>
        <v>1.2318315280113936E-3</v>
      </c>
      <c r="I112" s="10">
        <f>('Front End'!$F$10-'Front End'!$B$1)+Calcs!H112</f>
        <v>46.731231831528014</v>
      </c>
      <c r="J112" s="10">
        <f>IF(H112&gt;'Front End'!$B$1*('Front End'!$B$5/100),G112-((('Front End'!$B$1*('Front End'!$B$5/100))/'Front End'!$B$1)*$AA$3),0)</f>
        <v>23.183152801139357</v>
      </c>
      <c r="K112" s="10">
        <f>(J112*('Front End'!$B$6/100))/('Front End'!$B$2*24*60*60)</f>
        <v>0</v>
      </c>
      <c r="L112" s="10">
        <f>(J112*((100-'Front End'!$B$6)/100))/('Front End'!$B$2*24*60*60)</f>
        <v>2.6832352779096482E-2</v>
      </c>
      <c r="M112" s="10">
        <f t="shared" si="6"/>
        <v>2.6832352779096482E-2</v>
      </c>
      <c r="N112" s="10">
        <f>AVERAGE(M111:M112)*('Front End'!$F$5*60)</f>
        <v>3.1921732981275062</v>
      </c>
      <c r="O112" s="10">
        <f>IF(O111+AVERAGE(K111:K112)*('Front End'!$F$5*60)&gt;J112,J112,O111+AVERAGE(K111:K112)*('Front End'!$F$5*60))</f>
        <v>0</v>
      </c>
      <c r="P112" s="10">
        <f>P111+(AVERAGE(L111:L112)*('Front End'!$F$5*60))-W111</f>
        <v>116.37846049698815</v>
      </c>
      <c r="Q112" s="10">
        <f>(P112/$AA$5)*($AA$4-'Front End'!$F$9)</f>
        <v>1.1637846049698817E-3</v>
      </c>
      <c r="R112" s="10">
        <f>'Front End'!$F$9+Q112</f>
        <v>45.001163784604969</v>
      </c>
      <c r="S112" s="8">
        <f>IF(R112&gt;'Front End'!$F$9+'Front End'!$B$9,(((R112-'Front End'!$F$9)/($AA$4-'Front End'!$F$9))*$AA$5)-((('Front End'!$F$9+'Front End'!$B$9-'Front End'!$F$9)/($AA$4-'Front End'!$F$9))*$AA$5),0)</f>
        <v>116.37846049694645</v>
      </c>
      <c r="T112" s="8">
        <f>ROUND(S112/('Front End'!$B$3*24*60*60),6)</f>
        <v>1.35E-4</v>
      </c>
      <c r="U112" s="8">
        <f>IF(R112&gt;'Front End'!$F$9+'Front End'!$B$10,(((R112-'Front End'!$F$9)/($AA$4-'Front End'!$F$9))*$AA$5)-((('Front End'!$F$9+'Front End'!$B$10-'Front End'!$F$9)/($AA$4-'Front End'!$F$9))*$AA$5),0)</f>
        <v>0</v>
      </c>
      <c r="V112" s="8">
        <f>(U112^0.5)/('Front End'!$B$4*24*60*60)</f>
        <v>0</v>
      </c>
      <c r="W112" s="8">
        <f>(AVERAGE(T111:T112)*('Front End'!$F$5*60))+(AVERAGE(V111:V112)*('Front End'!$F$5*60))</f>
        <v>1.5960000000000002E-2</v>
      </c>
      <c r="X112" s="8">
        <f t="shared" si="7"/>
        <v>0</v>
      </c>
    </row>
    <row r="113" spans="1:24" x14ac:dyDescent="0.2">
      <c r="A113" s="1">
        <v>112</v>
      </c>
      <c r="B113" s="1">
        <f>B112+'Front End'!$F$5</f>
        <v>222</v>
      </c>
      <c r="C113" s="10">
        <f t="shared" si="4"/>
        <v>0.15416666666666667</v>
      </c>
      <c r="D113" s="10">
        <f>ROUND(IF(B113&lt;=$AA$2*1.25,('Front End'!$F$4/2)*(1-COS((PI()*B113)/$AA$2)),(4.34*'Front End'!$F$4*EXP(-1.3*B113/$AA$2))),6)</f>
        <v>3.0185E-2</v>
      </c>
      <c r="E113" s="10">
        <f>D113*('Front End'!$F$3/100)</f>
        <v>0</v>
      </c>
      <c r="F113" s="10">
        <f t="shared" si="8"/>
        <v>3.0185E-2</v>
      </c>
      <c r="G113" s="10">
        <f>IF((G112+(AVERAGE(F112:F113)*('Front End'!$F$5*60))-(N112))&gt;$AA$3,$AA$3,IF(G112+(AVERAGE(F112:F113)*('Front End'!$F$5*60))-(N112)&lt;0,0,G112+(AVERAGE(F112:F113)*('Front End'!$F$5*60))-(N112)))</f>
        <v>123.58437950301186</v>
      </c>
      <c r="H113" s="10">
        <f>(G113/$AA$3)*'Front End'!$B$1</f>
        <v>1.2358437950301187E-3</v>
      </c>
      <c r="I113" s="10">
        <f>('Front End'!$F$10-'Front End'!$B$1)+Calcs!H113</f>
        <v>46.731235843795034</v>
      </c>
      <c r="J113" s="10">
        <f>IF(H113&gt;'Front End'!$B$1*('Front End'!$B$5/100),G113-((('Front End'!$B$1*('Front End'!$B$5/100))/'Front End'!$B$1)*$AA$3),0)</f>
        <v>23.58437950301186</v>
      </c>
      <c r="K113" s="10">
        <f>(J113*('Front End'!$B$6/100))/('Front End'!$B$2*24*60*60)</f>
        <v>0</v>
      </c>
      <c r="L113" s="10">
        <f>(J113*((100-'Front End'!$B$6)/100))/('Front End'!$B$2*24*60*60)</f>
        <v>2.729673553589336E-2</v>
      </c>
      <c r="M113" s="10">
        <f t="shared" si="6"/>
        <v>2.729673553589336E-2</v>
      </c>
      <c r="N113" s="10">
        <f>AVERAGE(M112:M113)*('Front End'!$F$5*60)</f>
        <v>3.2477452988993907</v>
      </c>
      <c r="O113" s="10">
        <f>IF(O112+AVERAGE(K112:K113)*('Front End'!$F$5*60)&gt;J113,J113,O112+AVERAGE(K112:K113)*('Front End'!$F$5*60))</f>
        <v>0</v>
      </c>
      <c r="P113" s="10">
        <f>P112+(AVERAGE(L112:L113)*('Front End'!$F$5*60))-W112</f>
        <v>119.61024579588754</v>
      </c>
      <c r="Q113" s="10">
        <f>(P113/$AA$5)*($AA$4-'Front End'!$F$9)</f>
        <v>1.1961024579588754E-3</v>
      </c>
      <c r="R113" s="10">
        <f>'Front End'!$F$9+Q113</f>
        <v>45.001196102457961</v>
      </c>
      <c r="S113" s="8">
        <f>IF(R113&gt;'Front End'!$F$9+'Front End'!$B$9,(((R113-'Front End'!$F$9)/($AA$4-'Front End'!$F$9))*$AA$5)-((('Front End'!$F$9+'Front End'!$B$9-'Front End'!$F$9)/($AA$4-'Front End'!$F$9))*$AA$5),0)</f>
        <v>119.61024579605352</v>
      </c>
      <c r="T113" s="8">
        <f>ROUND(S113/('Front End'!$B$3*24*60*60),6)</f>
        <v>1.3799999999999999E-4</v>
      </c>
      <c r="U113" s="8">
        <f>IF(R113&gt;'Front End'!$F$9+'Front End'!$B$10,(((R113-'Front End'!$F$9)/($AA$4-'Front End'!$F$9))*$AA$5)-((('Front End'!$F$9+'Front End'!$B$10-'Front End'!$F$9)/($AA$4-'Front End'!$F$9))*$AA$5),0)</f>
        <v>0</v>
      </c>
      <c r="V113" s="8">
        <f>(U113^0.5)/('Front End'!$B$4*24*60*60)</f>
        <v>0</v>
      </c>
      <c r="W113" s="8">
        <f>(AVERAGE(T112:T113)*('Front End'!$F$5*60))+(AVERAGE(V112:V113)*('Front End'!$F$5*60))</f>
        <v>1.6380000000000002E-2</v>
      </c>
      <c r="X113" s="8">
        <f t="shared" si="7"/>
        <v>0</v>
      </c>
    </row>
    <row r="114" spans="1:24" x14ac:dyDescent="0.2">
      <c r="A114" s="1">
        <v>113</v>
      </c>
      <c r="B114" s="1">
        <f>B113+'Front End'!$F$5</f>
        <v>224</v>
      </c>
      <c r="C114" s="10">
        <f t="shared" si="4"/>
        <v>0.15555555555555556</v>
      </c>
      <c r="D114" s="10">
        <f>ROUND(IF(B114&lt;=$AA$2*1.25,('Front End'!$F$4/2)*(1-COS((PI()*B114)/$AA$2)),(4.34*'Front End'!$F$4*EXP(-1.3*B114/$AA$2))),6)</f>
        <v>3.0667E-2</v>
      </c>
      <c r="E114" s="10">
        <f>D114*('Front End'!$F$3/100)</f>
        <v>0</v>
      </c>
      <c r="F114" s="10">
        <f t="shared" si="8"/>
        <v>3.0667E-2</v>
      </c>
      <c r="G114" s="10">
        <f>IF((G113+(AVERAGE(F113:F114)*('Front End'!$F$5*60))-(N113))&gt;$AA$3,$AA$3,IF(G113+(AVERAGE(F113:F114)*('Front End'!$F$5*60))-(N113)&lt;0,0,G113+(AVERAGE(F113:F114)*('Front End'!$F$5*60))-(N113)))</f>
        <v>123.98775420411248</v>
      </c>
      <c r="H114" s="10">
        <f>(G114/$AA$3)*'Front End'!$B$1</f>
        <v>1.2398775420411248E-3</v>
      </c>
      <c r="I114" s="10">
        <f>('Front End'!$F$10-'Front End'!$B$1)+Calcs!H114</f>
        <v>46.731239877542045</v>
      </c>
      <c r="J114" s="10">
        <f>IF(H114&gt;'Front End'!$B$1*('Front End'!$B$5/100),G114-((('Front End'!$B$1*('Front End'!$B$5/100))/'Front End'!$B$1)*$AA$3),0)</f>
        <v>23.987754204112477</v>
      </c>
      <c r="K114" s="10">
        <f>(J114*('Front End'!$B$6/100))/('Front End'!$B$2*24*60*60)</f>
        <v>0</v>
      </c>
      <c r="L114" s="10">
        <f>(J114*((100-'Front End'!$B$6)/100))/('Front End'!$B$2*24*60*60)</f>
        <v>2.7763604402907965E-2</v>
      </c>
      <c r="M114" s="10">
        <f t="shared" si="6"/>
        <v>2.7763604402907965E-2</v>
      </c>
      <c r="N114" s="10">
        <f>AVERAGE(M113:M114)*('Front End'!$F$5*60)</f>
        <v>3.3036203963280797</v>
      </c>
      <c r="O114" s="10">
        <f>IF(O113+AVERAGE(K113:K114)*('Front End'!$F$5*60)&gt;J114,J114,O113+AVERAGE(K113:K114)*('Front End'!$F$5*60))</f>
        <v>0</v>
      </c>
      <c r="P114" s="10">
        <f>P113+(AVERAGE(L113:L114)*('Front End'!$F$5*60))-W113</f>
        <v>122.89748619221562</v>
      </c>
      <c r="Q114" s="10">
        <f>(P114/$AA$5)*($AA$4-'Front End'!$F$9)</f>
        <v>1.2289748619221561E-3</v>
      </c>
      <c r="R114" s="10">
        <f>'Front End'!$F$9+Q114</f>
        <v>45.001228974861924</v>
      </c>
      <c r="S114" s="8">
        <f>IF(R114&gt;'Front End'!$F$9+'Front End'!$B$9,(((R114-'Front End'!$F$9)/($AA$4-'Front End'!$F$9))*$AA$5)-((('Front End'!$F$9+'Front End'!$B$9-'Front End'!$F$9)/($AA$4-'Front End'!$F$9))*$AA$5),0)</f>
        <v>122.89748619238594</v>
      </c>
      <c r="T114" s="8">
        <f>ROUND(S114/('Front End'!$B$3*24*60*60),6)</f>
        <v>1.4200000000000001E-4</v>
      </c>
      <c r="U114" s="8">
        <f>IF(R114&gt;'Front End'!$F$9+'Front End'!$B$10,(((R114-'Front End'!$F$9)/($AA$4-'Front End'!$F$9))*$AA$5)-((('Front End'!$F$9+'Front End'!$B$10-'Front End'!$F$9)/($AA$4-'Front End'!$F$9))*$AA$5),0)</f>
        <v>0</v>
      </c>
      <c r="V114" s="8">
        <f>(U114^0.5)/('Front End'!$B$4*24*60*60)</f>
        <v>0</v>
      </c>
      <c r="W114" s="8">
        <f>(AVERAGE(T113:T114)*('Front End'!$F$5*60))+(AVERAGE(V113:V114)*('Front End'!$F$5*60))</f>
        <v>1.6799999999999999E-2</v>
      </c>
      <c r="X114" s="8">
        <f t="shared" si="7"/>
        <v>0</v>
      </c>
    </row>
    <row r="115" spans="1:24" x14ac:dyDescent="0.2">
      <c r="A115" s="1">
        <v>114</v>
      </c>
      <c r="B115" s="1">
        <f>B114+'Front End'!$F$5</f>
        <v>226</v>
      </c>
      <c r="C115" s="10">
        <f t="shared" si="4"/>
        <v>0.15694444444444444</v>
      </c>
      <c r="D115" s="10">
        <f>ROUND(IF(B115&lt;=$AA$2*1.25,('Front End'!$F$4/2)*(1-COS((PI()*B115)/$AA$2)),(4.34*'Front End'!$F$4*EXP(-1.3*B115/$AA$2))),6)</f>
        <v>3.1151999999999999E-2</v>
      </c>
      <c r="E115" s="10">
        <f>D115*('Front End'!$F$3/100)</f>
        <v>0</v>
      </c>
      <c r="F115" s="10">
        <f t="shared" si="8"/>
        <v>3.1151999999999999E-2</v>
      </c>
      <c r="G115" s="10">
        <f>IF((G114+(AVERAGE(F114:F115)*('Front End'!$F$5*60))-(N114))&gt;$AA$3,$AA$3,IF(G114+(AVERAGE(F114:F115)*('Front End'!$F$5*60))-(N114)&lt;0,0,G114+(AVERAGE(F114:F115)*('Front End'!$F$5*60))-(N114)))</f>
        <v>124.3932738077844</v>
      </c>
      <c r="H115" s="10">
        <f>(G115/$AA$3)*'Front End'!$B$1</f>
        <v>1.243932738077844E-3</v>
      </c>
      <c r="I115" s="10">
        <f>('Front End'!$F$10-'Front End'!$B$1)+Calcs!H115</f>
        <v>46.731243932738082</v>
      </c>
      <c r="J115" s="10">
        <f>IF(H115&gt;'Front End'!$B$1*('Front End'!$B$5/100),G115-((('Front End'!$B$1*('Front End'!$B$5/100))/'Front End'!$B$1)*$AA$3),0)</f>
        <v>24.393273807784396</v>
      </c>
      <c r="K115" s="10">
        <f>(J115*('Front End'!$B$6/100))/('Front End'!$B$2*24*60*60)</f>
        <v>0</v>
      </c>
      <c r="L115" s="10">
        <f>(J115*((100-'Front End'!$B$6)/100))/('Front End'!$B$2*24*60*60)</f>
        <v>2.823295579604676E-2</v>
      </c>
      <c r="M115" s="10">
        <f t="shared" si="6"/>
        <v>2.823295579604676E-2</v>
      </c>
      <c r="N115" s="10">
        <f>AVERAGE(M114:M115)*('Front End'!$F$5*60)</f>
        <v>3.3597936119372838</v>
      </c>
      <c r="O115" s="10">
        <f>IF(O114+AVERAGE(K114:K115)*('Front End'!$F$5*60)&gt;J115,J115,O114+AVERAGE(K114:K115)*('Front End'!$F$5*60))</f>
        <v>0</v>
      </c>
      <c r="P115" s="10">
        <f>P114+(AVERAGE(L114:L115)*('Front End'!$F$5*60))-W114</f>
        <v>126.2404798041529</v>
      </c>
      <c r="Q115" s="10">
        <f>(P115/$AA$5)*($AA$4-'Front End'!$F$9)</f>
        <v>1.2624047980415289E-3</v>
      </c>
      <c r="R115" s="10">
        <f>'Front End'!$F$9+Q115</f>
        <v>45.001262404798041</v>
      </c>
      <c r="S115" s="8">
        <f>IF(R115&gt;'Front End'!$F$9+'Front End'!$B$9,(((R115-'Front End'!$F$9)/($AA$4-'Front End'!$F$9))*$AA$5)-((('Front End'!$F$9+'Front End'!$B$9-'Front End'!$F$9)/($AA$4-'Front End'!$F$9))*$AA$5),0)</f>
        <v>126.24047980409615</v>
      </c>
      <c r="T115" s="8">
        <f>ROUND(S115/('Front End'!$B$3*24*60*60),6)</f>
        <v>1.46E-4</v>
      </c>
      <c r="U115" s="8">
        <f>IF(R115&gt;'Front End'!$F$9+'Front End'!$B$10,(((R115-'Front End'!$F$9)/($AA$4-'Front End'!$F$9))*$AA$5)-((('Front End'!$F$9+'Front End'!$B$10-'Front End'!$F$9)/($AA$4-'Front End'!$F$9))*$AA$5),0)</f>
        <v>0</v>
      </c>
      <c r="V115" s="8">
        <f>(U115^0.5)/('Front End'!$B$4*24*60*60)</f>
        <v>0</v>
      </c>
      <c r="W115" s="8">
        <f>(AVERAGE(T114:T115)*('Front End'!$F$5*60))+(AVERAGE(V114:V115)*('Front End'!$F$5*60))</f>
        <v>1.728E-2</v>
      </c>
      <c r="X115" s="8">
        <f t="shared" si="7"/>
        <v>0</v>
      </c>
    </row>
    <row r="116" spans="1:24" x14ac:dyDescent="0.2">
      <c r="A116" s="1">
        <v>115</v>
      </c>
      <c r="B116" s="1">
        <f>B115+'Front End'!$F$5</f>
        <v>228</v>
      </c>
      <c r="C116" s="10">
        <f t="shared" si="4"/>
        <v>0.15833333333333333</v>
      </c>
      <c r="D116" s="10">
        <f>ROUND(IF(B116&lt;=$AA$2*1.25,('Front End'!$F$4/2)*(1-COS((PI()*B116)/$AA$2)),(4.34*'Front End'!$F$4*EXP(-1.3*B116/$AA$2))),6)</f>
        <v>3.1637999999999999E-2</v>
      </c>
      <c r="E116" s="10">
        <f>D116*('Front End'!$F$3/100)</f>
        <v>0</v>
      </c>
      <c r="F116" s="10">
        <f t="shared" si="8"/>
        <v>3.1637999999999999E-2</v>
      </c>
      <c r="G116" s="10">
        <f>IF((G115+(AVERAGE(F115:F116)*('Front End'!$F$5*60))-(N115))&gt;$AA$3,$AA$3,IF(G115+(AVERAGE(F115:F116)*('Front End'!$F$5*60))-(N115)&lt;0,0,G115+(AVERAGE(F115:F116)*('Front End'!$F$5*60))-(N115)))</f>
        <v>124.80088019584713</v>
      </c>
      <c r="H116" s="10">
        <f>(G116/$AA$3)*'Front End'!$B$1</f>
        <v>1.2480088019584713E-3</v>
      </c>
      <c r="I116" s="10">
        <f>('Front End'!$F$10-'Front End'!$B$1)+Calcs!H116</f>
        <v>46.731248008801963</v>
      </c>
      <c r="J116" s="10">
        <f>IF(H116&gt;'Front End'!$B$1*('Front End'!$B$5/100),G116-((('Front End'!$B$1*('Front End'!$B$5/100))/'Front End'!$B$1)*$AA$3),0)</f>
        <v>24.800880195847128</v>
      </c>
      <c r="K116" s="10">
        <f>(J116*('Front End'!$B$6/100))/('Front End'!$B$2*24*60*60)</f>
        <v>0</v>
      </c>
      <c r="L116" s="10">
        <f>(J116*((100-'Front End'!$B$6)/100))/('Front End'!$B$2*24*60*60)</f>
        <v>2.8704722448897144E-2</v>
      </c>
      <c r="M116" s="10">
        <f t="shared" si="6"/>
        <v>2.8704722448897144E-2</v>
      </c>
      <c r="N116" s="10">
        <f>AVERAGE(M115:M116)*('Front End'!$F$5*60)</f>
        <v>3.4162606946966343</v>
      </c>
      <c r="O116" s="10">
        <f>IF(O115+AVERAGE(K115:K116)*('Front End'!$F$5*60)&gt;J116,J116,O115+AVERAGE(K115:K116)*('Front End'!$F$5*60))</f>
        <v>0</v>
      </c>
      <c r="P116" s="10">
        <f>P115+(AVERAGE(L115:L116)*('Front End'!$F$5*60))-W115</f>
        <v>129.63946049884953</v>
      </c>
      <c r="Q116" s="10">
        <f>(P116/$AA$5)*($AA$4-'Front End'!$F$9)</f>
        <v>1.2963946049884953E-3</v>
      </c>
      <c r="R116" s="10">
        <f>'Front End'!$F$9+Q116</f>
        <v>45.001296394604985</v>
      </c>
      <c r="S116" s="8">
        <f>IF(R116&gt;'Front End'!$F$9+'Front End'!$B$9,(((R116-'Front End'!$F$9)/($AA$4-'Front End'!$F$9))*$AA$5)-((('Front End'!$F$9+'Front End'!$B$9-'Front End'!$F$9)/($AA$4-'Front End'!$F$9))*$AA$5),0)</f>
        <v>129.63946049850961</v>
      </c>
      <c r="T116" s="8">
        <f>ROUND(S116/('Front End'!$B$3*24*60*60),6)</f>
        <v>1.4999999999999999E-4</v>
      </c>
      <c r="U116" s="8">
        <f>IF(R116&gt;'Front End'!$F$9+'Front End'!$B$10,(((R116-'Front End'!$F$9)/($AA$4-'Front End'!$F$9))*$AA$5)-((('Front End'!$F$9+'Front End'!$B$10-'Front End'!$F$9)/($AA$4-'Front End'!$F$9))*$AA$5),0)</f>
        <v>0</v>
      </c>
      <c r="V116" s="8">
        <f>(U116^0.5)/('Front End'!$B$4*24*60*60)</f>
        <v>0</v>
      </c>
      <c r="W116" s="8">
        <f>(AVERAGE(T115:T116)*('Front End'!$F$5*60))+(AVERAGE(V115:V116)*('Front End'!$F$5*60))</f>
        <v>1.7759999999999998E-2</v>
      </c>
      <c r="X116" s="8">
        <f t="shared" si="7"/>
        <v>0</v>
      </c>
    </row>
    <row r="117" spans="1:24" x14ac:dyDescent="0.2">
      <c r="A117" s="1">
        <v>116</v>
      </c>
      <c r="B117" s="1">
        <f>B116+'Front End'!$F$5</f>
        <v>230</v>
      </c>
      <c r="C117" s="10">
        <f t="shared" si="4"/>
        <v>0.15972222222222221</v>
      </c>
      <c r="D117" s="10">
        <f>ROUND(IF(B117&lt;=$AA$2*1.25,('Front End'!$F$4/2)*(1-COS((PI()*B117)/$AA$2)),(4.34*'Front End'!$F$4*EXP(-1.3*B117/$AA$2))),6)</f>
        <v>3.2127000000000003E-2</v>
      </c>
      <c r="E117" s="10">
        <f>D117*('Front End'!$F$3/100)</f>
        <v>0</v>
      </c>
      <c r="F117" s="10">
        <f t="shared" si="8"/>
        <v>3.2127000000000003E-2</v>
      </c>
      <c r="G117" s="10">
        <f>IF((G116+(AVERAGE(F116:F117)*('Front End'!$F$5*60))-(N116))&gt;$AA$3,$AA$3,IF(G116+(AVERAGE(F116:F117)*('Front End'!$F$5*60))-(N116)&lt;0,0,G116+(AVERAGE(F116:F117)*('Front End'!$F$5*60))-(N116)))</f>
        <v>125.21051950115049</v>
      </c>
      <c r="H117" s="10">
        <f>(G117/$AA$3)*'Front End'!$B$1</f>
        <v>1.2521051950115049E-3</v>
      </c>
      <c r="I117" s="10">
        <f>('Front End'!$F$10-'Front End'!$B$1)+Calcs!H117</f>
        <v>46.731252105195018</v>
      </c>
      <c r="J117" s="10">
        <f>IF(H117&gt;'Front End'!$B$1*('Front End'!$B$5/100),G117-((('Front End'!$B$1*('Front End'!$B$5/100))/'Front End'!$B$1)*$AA$3),0)</f>
        <v>25.210519501150486</v>
      </c>
      <c r="K117" s="10">
        <f>(J117*('Front End'!$B$6/100))/('Front End'!$B$2*24*60*60)</f>
        <v>0</v>
      </c>
      <c r="L117" s="10">
        <f>(J117*((100-'Front End'!$B$6)/100))/('Front End'!$B$2*24*60*60)</f>
        <v>2.9178842015220474E-2</v>
      </c>
      <c r="M117" s="10">
        <f t="shared" si="6"/>
        <v>2.9178842015220474E-2</v>
      </c>
      <c r="N117" s="10">
        <f>AVERAGE(M116:M117)*('Front End'!$F$5*60)</f>
        <v>3.4730138678470572</v>
      </c>
      <c r="O117" s="10">
        <f>IF(O116+AVERAGE(K116:K117)*('Front End'!$F$5*60)&gt;J117,J117,O116+AVERAGE(K116:K117)*('Front End'!$F$5*60))</f>
        <v>0</v>
      </c>
      <c r="P117" s="10">
        <f>P116+(AVERAGE(L116:L117)*('Front End'!$F$5*60))-W116</f>
        <v>133.09471436669656</v>
      </c>
      <c r="Q117" s="10">
        <f>(P117/$AA$5)*($AA$4-'Front End'!$F$9)</f>
        <v>1.3309471436669656E-3</v>
      </c>
      <c r="R117" s="10">
        <f>'Front End'!$F$9+Q117</f>
        <v>45.001330947143664</v>
      </c>
      <c r="S117" s="8">
        <f>IF(R117&gt;'Front End'!$F$9+'Front End'!$B$9,(((R117-'Front End'!$F$9)/($AA$4-'Front End'!$F$9))*$AA$5)-((('Front End'!$F$9+'Front End'!$B$9-'Front End'!$F$9)/($AA$4-'Front End'!$F$9))*$AA$5),0)</f>
        <v>133.09471436642184</v>
      </c>
      <c r="T117" s="8">
        <f>ROUND(S117/('Front End'!$B$3*24*60*60),6)</f>
        <v>1.54E-4</v>
      </c>
      <c r="U117" s="8">
        <f>IF(R117&gt;'Front End'!$F$9+'Front End'!$B$10,(((R117-'Front End'!$F$9)/($AA$4-'Front End'!$F$9))*$AA$5)-((('Front End'!$F$9+'Front End'!$B$10-'Front End'!$F$9)/($AA$4-'Front End'!$F$9))*$AA$5),0)</f>
        <v>0</v>
      </c>
      <c r="V117" s="8">
        <f>(U117^0.5)/('Front End'!$B$4*24*60*60)</f>
        <v>0</v>
      </c>
      <c r="W117" s="8">
        <f>(AVERAGE(T116:T117)*('Front End'!$F$5*60))+(AVERAGE(V116:V117)*('Front End'!$F$5*60))</f>
        <v>1.8239999999999999E-2</v>
      </c>
      <c r="X117" s="8">
        <f t="shared" si="7"/>
        <v>0</v>
      </c>
    </row>
    <row r="118" spans="1:24" x14ac:dyDescent="0.2">
      <c r="A118" s="1">
        <v>117</v>
      </c>
      <c r="B118" s="1">
        <f>B117+'Front End'!$F$5</f>
        <v>232</v>
      </c>
      <c r="C118" s="10">
        <f t="shared" si="4"/>
        <v>0.16111111111111112</v>
      </c>
      <c r="D118" s="10">
        <f>ROUND(IF(B118&lt;=$AA$2*1.25,('Front End'!$F$4/2)*(1-COS((PI()*B118)/$AA$2)),(4.34*'Front End'!$F$4*EXP(-1.3*B118/$AA$2))),6)</f>
        <v>3.2617E-2</v>
      </c>
      <c r="E118" s="10">
        <f>D118*('Front End'!$F$3/100)</f>
        <v>0</v>
      </c>
      <c r="F118" s="10">
        <f t="shared" si="8"/>
        <v>3.2617E-2</v>
      </c>
      <c r="G118" s="10">
        <f>IF((G117+(AVERAGE(F117:F118)*('Front End'!$F$5*60))-(N117))&gt;$AA$3,$AA$3,IF(G117+(AVERAGE(F117:F118)*('Front End'!$F$5*60))-(N117)&lt;0,0,G117+(AVERAGE(F117:F118)*('Front End'!$F$5*60))-(N117)))</f>
        <v>125.62214563330342</v>
      </c>
      <c r="H118" s="10">
        <f>(G118/$AA$3)*'Front End'!$B$1</f>
        <v>1.2562214563330344E-3</v>
      </c>
      <c r="I118" s="10">
        <f>('Front End'!$F$10-'Front End'!$B$1)+Calcs!H118</f>
        <v>46.731256221456334</v>
      </c>
      <c r="J118" s="10">
        <f>IF(H118&gt;'Front End'!$B$1*('Front End'!$B$5/100),G118-((('Front End'!$B$1*('Front End'!$B$5/100))/'Front End'!$B$1)*$AA$3),0)</f>
        <v>25.622145633303418</v>
      </c>
      <c r="K118" s="10">
        <f>(J118*('Front End'!$B$6/100))/('Front End'!$B$2*24*60*60)</f>
        <v>0</v>
      </c>
      <c r="L118" s="10">
        <f>(J118*((100-'Front End'!$B$6)/100))/('Front End'!$B$2*24*60*60)</f>
        <v>2.9655261149656737E-2</v>
      </c>
      <c r="M118" s="10">
        <f t="shared" si="6"/>
        <v>2.9655261149656737E-2</v>
      </c>
      <c r="N118" s="10">
        <f>AVERAGE(M117:M118)*('Front End'!$F$5*60)</f>
        <v>3.5300461898926323</v>
      </c>
      <c r="O118" s="10">
        <f>IF(O117+AVERAGE(K117:K118)*('Front End'!$F$5*60)&gt;J118,J118,O117+AVERAGE(K117:K118)*('Front End'!$F$5*60))</f>
        <v>0</v>
      </c>
      <c r="P118" s="10">
        <f>P117+(AVERAGE(L117:L118)*('Front End'!$F$5*60))-W117</f>
        <v>136.6065205565892</v>
      </c>
      <c r="Q118" s="10">
        <f>(P118/$AA$5)*($AA$4-'Front End'!$F$9)</f>
        <v>1.3660652055658919E-3</v>
      </c>
      <c r="R118" s="10">
        <f>'Front End'!$F$9+Q118</f>
        <v>45.001366065205566</v>
      </c>
      <c r="S118" s="8">
        <f>IF(R118&gt;'Front End'!$F$9+'Front End'!$B$9,(((R118-'Front End'!$F$9)/($AA$4-'Front End'!$F$9))*$AA$5)-((('Front End'!$F$9+'Front End'!$B$9-'Front End'!$F$9)/($AA$4-'Front End'!$F$9))*$AA$5),0)</f>
        <v>136.60652055662581</v>
      </c>
      <c r="T118" s="8">
        <f>ROUND(S118/('Front End'!$B$3*24*60*60),6)</f>
        <v>1.5799999999999999E-4</v>
      </c>
      <c r="U118" s="8">
        <f>IF(R118&gt;'Front End'!$F$9+'Front End'!$B$10,(((R118-'Front End'!$F$9)/($AA$4-'Front End'!$F$9))*$AA$5)-((('Front End'!$F$9+'Front End'!$B$10-'Front End'!$F$9)/($AA$4-'Front End'!$F$9))*$AA$5),0)</f>
        <v>0</v>
      </c>
      <c r="V118" s="8">
        <f>(U118^0.5)/('Front End'!$B$4*24*60*60)</f>
        <v>0</v>
      </c>
      <c r="W118" s="8">
        <f>(AVERAGE(T117:T118)*('Front End'!$F$5*60))+(AVERAGE(V117:V118)*('Front End'!$F$5*60))</f>
        <v>1.8720000000000001E-2</v>
      </c>
      <c r="X118" s="8">
        <f t="shared" si="7"/>
        <v>0</v>
      </c>
    </row>
    <row r="119" spans="1:24" x14ac:dyDescent="0.2">
      <c r="A119" s="1">
        <v>118</v>
      </c>
      <c r="B119" s="1">
        <f>B118+'Front End'!$F$5</f>
        <v>234</v>
      </c>
      <c r="C119" s="10">
        <f t="shared" si="4"/>
        <v>0.16250000000000001</v>
      </c>
      <c r="D119" s="10">
        <f>ROUND(IF(B119&lt;=$AA$2*1.25,('Front End'!$F$4/2)*(1-COS((PI()*B119)/$AA$2)),(4.34*'Front End'!$F$4*EXP(-1.3*B119/$AA$2))),6)</f>
        <v>3.3109E-2</v>
      </c>
      <c r="E119" s="10">
        <f>D119*('Front End'!$F$3/100)</f>
        <v>0</v>
      </c>
      <c r="F119" s="10">
        <f t="shared" si="8"/>
        <v>3.3109E-2</v>
      </c>
      <c r="G119" s="10">
        <f>IF((G118+(AVERAGE(F118:F119)*('Front End'!$F$5*60))-(N118))&gt;$AA$3,$AA$3,IF(G118+(AVERAGE(F118:F119)*('Front End'!$F$5*60))-(N118)&lt;0,0,G118+(AVERAGE(F118:F119)*('Front End'!$F$5*60))-(N118)))</f>
        <v>126.03565944341079</v>
      </c>
      <c r="H119" s="10">
        <f>(G119/$AA$3)*'Front End'!$B$1</f>
        <v>1.2603565944341081E-3</v>
      </c>
      <c r="I119" s="10">
        <f>('Front End'!$F$10-'Front End'!$B$1)+Calcs!H119</f>
        <v>46.73126035659444</v>
      </c>
      <c r="J119" s="10">
        <f>IF(H119&gt;'Front End'!$B$1*('Front End'!$B$5/100),G119-((('Front End'!$B$1*('Front End'!$B$5/100))/'Front End'!$B$1)*$AA$3),0)</f>
        <v>26.035659443410793</v>
      </c>
      <c r="K119" s="10">
        <f>(J119*('Front End'!$B$6/100))/('Front End'!$B$2*24*60*60)</f>
        <v>0</v>
      </c>
      <c r="L119" s="10">
        <f>(J119*((100-'Front End'!$B$6)/100))/('Front End'!$B$2*24*60*60)</f>
        <v>3.0133865096540275E-2</v>
      </c>
      <c r="M119" s="10">
        <f t="shared" si="6"/>
        <v>3.0133865096540275E-2</v>
      </c>
      <c r="N119" s="10">
        <f>AVERAGE(M118:M119)*('Front End'!$F$5*60)</f>
        <v>3.5873475747718206</v>
      </c>
      <c r="O119" s="10">
        <f>IF(O118+AVERAGE(K118:K119)*('Front End'!$F$5*60)&gt;J119,J119,O118+AVERAGE(K118:K119)*('Front End'!$F$5*60))</f>
        <v>0</v>
      </c>
      <c r="P119" s="10">
        <f>P118+(AVERAGE(L118:L119)*('Front End'!$F$5*60))-W118</f>
        <v>140.17514813136103</v>
      </c>
      <c r="Q119" s="10">
        <f>(P119/$AA$5)*($AA$4-'Front End'!$F$9)</f>
        <v>1.4017514813136102E-3</v>
      </c>
      <c r="R119" s="10">
        <f>'Front End'!$F$9+Q119</f>
        <v>45.00140175148131</v>
      </c>
      <c r="S119" s="8">
        <f>IF(R119&gt;'Front End'!$F$9+'Front End'!$B$9,(((R119-'Front End'!$F$9)/($AA$4-'Front End'!$F$9))*$AA$5)-((('Front End'!$F$9+'Front End'!$B$9-'Front End'!$F$9)/($AA$4-'Front End'!$F$9))*$AA$5),0)</f>
        <v>140.17514813104984</v>
      </c>
      <c r="T119" s="8">
        <f>ROUND(S119/('Front End'!$B$3*24*60*60),6)</f>
        <v>1.6200000000000001E-4</v>
      </c>
      <c r="U119" s="8">
        <f>IF(R119&gt;'Front End'!$F$9+'Front End'!$B$10,(((R119-'Front End'!$F$9)/($AA$4-'Front End'!$F$9))*$AA$5)-((('Front End'!$F$9+'Front End'!$B$10-'Front End'!$F$9)/($AA$4-'Front End'!$F$9))*$AA$5),0)</f>
        <v>0</v>
      </c>
      <c r="V119" s="8">
        <f>(U119^0.5)/('Front End'!$B$4*24*60*60)</f>
        <v>0</v>
      </c>
      <c r="W119" s="8">
        <f>(AVERAGE(T118:T119)*('Front End'!$F$5*60))+(AVERAGE(V118:V119)*('Front End'!$F$5*60))</f>
        <v>1.9199999999999998E-2</v>
      </c>
      <c r="X119" s="8">
        <f t="shared" si="7"/>
        <v>0</v>
      </c>
    </row>
    <row r="120" spans="1:24" x14ac:dyDescent="0.2">
      <c r="A120" s="1">
        <v>119</v>
      </c>
      <c r="B120" s="1">
        <f>B119+'Front End'!$F$5</f>
        <v>236</v>
      </c>
      <c r="C120" s="10">
        <f t="shared" si="4"/>
        <v>0.16388888888888889</v>
      </c>
      <c r="D120" s="10">
        <f>ROUND(IF(B120&lt;=$AA$2*1.25,('Front End'!$F$4/2)*(1-COS((PI()*B120)/$AA$2)),(4.34*'Front End'!$F$4*EXP(-1.3*B120/$AA$2))),6)</f>
        <v>3.3603000000000001E-2</v>
      </c>
      <c r="E120" s="10">
        <f>D120*('Front End'!$F$3/100)</f>
        <v>0</v>
      </c>
      <c r="F120" s="10">
        <f t="shared" si="8"/>
        <v>3.3603000000000001E-2</v>
      </c>
      <c r="G120" s="10">
        <f>IF((G119+(AVERAGE(F119:F120)*('Front End'!$F$5*60))-(N119))&gt;$AA$3,$AA$3,IF(G119+(AVERAGE(F119:F120)*('Front End'!$F$5*60))-(N119)&lt;0,0,G119+(AVERAGE(F119:F120)*('Front End'!$F$5*60))-(N119)))</f>
        <v>126.45103186863898</v>
      </c>
      <c r="H120" s="10">
        <f>(G120/$AA$3)*'Front End'!$B$1</f>
        <v>1.2645103186863899E-3</v>
      </c>
      <c r="I120" s="10">
        <f>('Front End'!$F$10-'Front End'!$B$1)+Calcs!H120</f>
        <v>46.731264510318688</v>
      </c>
      <c r="J120" s="10">
        <f>IF(H120&gt;'Front End'!$B$1*('Front End'!$B$5/100),G120-((('Front End'!$B$1*('Front End'!$B$5/100))/'Front End'!$B$1)*$AA$3),0)</f>
        <v>26.451031868638978</v>
      </c>
      <c r="K120" s="10">
        <f>(J120*('Front End'!$B$6/100))/('Front End'!$B$2*24*60*60)</f>
        <v>0</v>
      </c>
      <c r="L120" s="10">
        <f>(J120*((100-'Front End'!$B$6)/100))/('Front End'!$B$2*24*60*60)</f>
        <v>3.0614620218332153E-2</v>
      </c>
      <c r="M120" s="10">
        <f t="shared" si="6"/>
        <v>3.0614620218332153E-2</v>
      </c>
      <c r="N120" s="10">
        <f>AVERAGE(M119:M120)*('Front End'!$F$5*60)</f>
        <v>3.6449091188923455</v>
      </c>
      <c r="O120" s="10">
        <f>IF(O119+AVERAGE(K119:K120)*('Front End'!$F$5*60)&gt;J120,J120,O119+AVERAGE(K119:K120)*('Front End'!$F$5*60))</f>
        <v>0</v>
      </c>
      <c r="P120" s="10">
        <f>P119+(AVERAGE(L119:L120)*('Front End'!$F$5*60))-W119</f>
        <v>143.80085725025336</v>
      </c>
      <c r="Q120" s="10">
        <f>(P120/$AA$5)*($AA$4-'Front End'!$F$9)</f>
        <v>1.4380085725025336E-3</v>
      </c>
      <c r="R120" s="10">
        <f>'Front End'!$F$9+Q120</f>
        <v>45.001438008572499</v>
      </c>
      <c r="S120" s="8">
        <f>IF(R120&gt;'Front End'!$F$9+'Front End'!$B$9,(((R120-'Front End'!$F$9)/($AA$4-'Front End'!$F$9))*$AA$5)-((('Front End'!$F$9+'Front End'!$B$9-'Front End'!$F$9)/($AA$4-'Front End'!$F$9))*$AA$5),0)</f>
        <v>143.80085724994274</v>
      </c>
      <c r="T120" s="8">
        <f>ROUND(S120/('Front End'!$B$3*24*60*60),6)</f>
        <v>1.66E-4</v>
      </c>
      <c r="U120" s="8">
        <f>IF(R120&gt;'Front End'!$F$9+'Front End'!$B$10,(((R120-'Front End'!$F$9)/($AA$4-'Front End'!$F$9))*$AA$5)-((('Front End'!$F$9+'Front End'!$B$10-'Front End'!$F$9)/($AA$4-'Front End'!$F$9))*$AA$5),0)</f>
        <v>0</v>
      </c>
      <c r="V120" s="8">
        <f>(U120^0.5)/('Front End'!$B$4*24*60*60)</f>
        <v>0</v>
      </c>
      <c r="W120" s="8">
        <f>(AVERAGE(T119:T120)*('Front End'!$F$5*60))+(AVERAGE(V119:V120)*('Front End'!$F$5*60))</f>
        <v>1.968E-2</v>
      </c>
      <c r="X120" s="8">
        <f t="shared" si="7"/>
        <v>0</v>
      </c>
    </row>
    <row r="121" spans="1:24" x14ac:dyDescent="0.2">
      <c r="A121" s="1">
        <v>120</v>
      </c>
      <c r="B121" s="1">
        <f>B120+'Front End'!$F$5</f>
        <v>238</v>
      </c>
      <c r="C121" s="10">
        <f t="shared" si="4"/>
        <v>0.16527777777777777</v>
      </c>
      <c r="D121" s="10">
        <f>ROUND(IF(B121&lt;=$AA$2*1.25,('Front End'!$F$4/2)*(1-COS((PI()*B121)/$AA$2)),(4.34*'Front End'!$F$4*EXP(-1.3*B121/$AA$2))),6)</f>
        <v>3.4098999999999997E-2</v>
      </c>
      <c r="E121" s="10">
        <f>D121*('Front End'!$F$3/100)</f>
        <v>0</v>
      </c>
      <c r="F121" s="10">
        <f t="shared" si="8"/>
        <v>3.4098999999999997E-2</v>
      </c>
      <c r="G121" s="10">
        <f>IF((G120+(AVERAGE(F120:F121)*('Front End'!$F$5*60))-(N120))&gt;$AA$3,$AA$3,IF(G120+(AVERAGE(F120:F121)*('Front End'!$F$5*60))-(N120)&lt;0,0,G120+(AVERAGE(F120:F121)*('Front End'!$F$5*60))-(N120)))</f>
        <v>126.86824274974663</v>
      </c>
      <c r="H121" s="10">
        <f>(G121/$AA$3)*'Front End'!$B$1</f>
        <v>1.2686824274974662E-3</v>
      </c>
      <c r="I121" s="10">
        <f>('Front End'!$F$10-'Front End'!$B$1)+Calcs!H121</f>
        <v>46.731268682427505</v>
      </c>
      <c r="J121" s="10">
        <f>IF(H121&gt;'Front End'!$B$1*('Front End'!$B$5/100),G121-((('Front End'!$B$1*('Front End'!$B$5/100))/'Front End'!$B$1)*$AA$3),0)</f>
        <v>26.868242749746628</v>
      </c>
      <c r="K121" s="10">
        <f>(J121*('Front End'!$B$6/100))/('Front End'!$B$2*24*60*60)</f>
        <v>0</v>
      </c>
      <c r="L121" s="10">
        <f>(J121*((100-'Front End'!$B$6)/100))/('Front End'!$B$2*24*60*60)</f>
        <v>3.1097503182577119E-2</v>
      </c>
      <c r="M121" s="10">
        <f t="shared" si="6"/>
        <v>3.1097503182577119E-2</v>
      </c>
      <c r="N121" s="10">
        <f>AVERAGE(M120:M121)*('Front End'!$F$5*60)</f>
        <v>3.7027274040545564</v>
      </c>
      <c r="O121" s="10">
        <f>IF(O120+AVERAGE(K120:K121)*('Front End'!$F$5*60)&gt;J121,J121,O120+AVERAGE(K120:K121)*('Front End'!$F$5*60))</f>
        <v>0</v>
      </c>
      <c r="P121" s="10">
        <f>P120+(AVERAGE(L120:L121)*('Front End'!$F$5*60))-W120</f>
        <v>147.48390465430793</v>
      </c>
      <c r="Q121" s="10">
        <f>(P121/$AA$5)*($AA$4-'Front End'!$F$9)</f>
        <v>1.4748390465430792E-3</v>
      </c>
      <c r="R121" s="10">
        <f>'Front End'!$F$9+Q121</f>
        <v>45.001474839046544</v>
      </c>
      <c r="S121" s="8">
        <f>IF(R121&gt;'Front End'!$F$9+'Front End'!$B$9,(((R121-'Front End'!$F$9)/($AA$4-'Front End'!$F$9))*$AA$5)-((('Front End'!$F$9+'Front End'!$B$9-'Front End'!$F$9)/($AA$4-'Front End'!$F$9))*$AA$5),0)</f>
        <v>147.48390465442185</v>
      </c>
      <c r="T121" s="8">
        <f>ROUND(S121/('Front End'!$B$3*24*60*60),6)</f>
        <v>1.7100000000000001E-4</v>
      </c>
      <c r="U121" s="8">
        <f>IF(R121&gt;'Front End'!$F$9+'Front End'!$B$10,(((R121-'Front End'!$F$9)/($AA$4-'Front End'!$F$9))*$AA$5)-((('Front End'!$F$9+'Front End'!$B$10-'Front End'!$F$9)/($AA$4-'Front End'!$F$9))*$AA$5),0)</f>
        <v>0</v>
      </c>
      <c r="V121" s="8">
        <f>(U121^0.5)/('Front End'!$B$4*24*60*60)</f>
        <v>0</v>
      </c>
      <c r="W121" s="8">
        <f>(AVERAGE(T120:T121)*('Front End'!$F$5*60))+(AVERAGE(V120:V121)*('Front End'!$F$5*60))</f>
        <v>2.0220000000000002E-2</v>
      </c>
      <c r="X121" s="8">
        <f t="shared" si="7"/>
        <v>0</v>
      </c>
    </row>
    <row r="122" spans="1:24" x14ac:dyDescent="0.2">
      <c r="A122" s="1">
        <v>121</v>
      </c>
      <c r="B122" s="1">
        <f>B121+'Front End'!$F$5</f>
        <v>240</v>
      </c>
      <c r="C122" s="10">
        <f t="shared" si="4"/>
        <v>0.16666666666666666</v>
      </c>
      <c r="D122" s="10">
        <f>ROUND(IF(B122&lt;=$AA$2*1.25,('Front End'!$F$4/2)*(1-COS((PI()*B122)/$AA$2)),(4.34*'Front End'!$F$4*EXP(-1.3*B122/$AA$2))),6)</f>
        <v>3.4597000000000003E-2</v>
      </c>
      <c r="E122" s="10">
        <f>D122*('Front End'!$F$3/100)</f>
        <v>0</v>
      </c>
      <c r="F122" s="10">
        <f t="shared" si="8"/>
        <v>3.4597000000000003E-2</v>
      </c>
      <c r="G122" s="10">
        <f>IF((G121+(AVERAGE(F121:F122)*('Front End'!$F$5*60))-(N121))&gt;$AA$3,$AA$3,IF(G121+(AVERAGE(F121:F122)*('Front End'!$F$5*60))-(N121)&lt;0,0,G121+(AVERAGE(F121:F122)*('Front End'!$F$5*60))-(N121)))</f>
        <v>127.28727534569207</v>
      </c>
      <c r="H122" s="10">
        <f>(G122/$AA$3)*'Front End'!$B$1</f>
        <v>1.2728727534569207E-3</v>
      </c>
      <c r="I122" s="10">
        <f>('Front End'!$F$10-'Front End'!$B$1)+Calcs!H122</f>
        <v>46.731272872753458</v>
      </c>
      <c r="J122" s="10">
        <f>IF(H122&gt;'Front End'!$B$1*('Front End'!$B$5/100),G122-((('Front End'!$B$1*('Front End'!$B$5/100))/'Front End'!$B$1)*$AA$3),0)</f>
        <v>27.287275345692066</v>
      </c>
      <c r="K122" s="10">
        <f>(J122*('Front End'!$B$6/100))/('Front End'!$B$2*24*60*60)</f>
        <v>0</v>
      </c>
      <c r="L122" s="10">
        <f>(J122*((100-'Front End'!$B$6)/100))/('Front End'!$B$2*24*60*60)</f>
        <v>3.1582494613069528E-2</v>
      </c>
      <c r="M122" s="10">
        <f t="shared" si="6"/>
        <v>3.1582494613069528E-2</v>
      </c>
      <c r="N122" s="10">
        <f>AVERAGE(M121:M122)*('Front End'!$F$5*60)</f>
        <v>3.7607998677387986</v>
      </c>
      <c r="O122" s="10">
        <f>IF(O121+AVERAGE(K121:K122)*('Front End'!$F$5*60)&gt;J122,J122,O121+AVERAGE(K121:K122)*('Front End'!$F$5*60))</f>
        <v>0</v>
      </c>
      <c r="P122" s="10">
        <f>P121+(AVERAGE(L121:L122)*('Front End'!$F$5*60))-W121</f>
        <v>151.22448452204674</v>
      </c>
      <c r="Q122" s="10">
        <f>(P122/$AA$5)*($AA$4-'Front End'!$F$9)</f>
        <v>1.5122448452204674E-3</v>
      </c>
      <c r="R122" s="10">
        <f>'Front End'!$F$9+Q122</f>
        <v>45.001512244845223</v>
      </c>
      <c r="S122" s="8">
        <f>IF(R122&gt;'Front End'!$F$9+'Front End'!$B$9,(((R122-'Front End'!$F$9)/($AA$4-'Front End'!$F$9))*$AA$5)-((('Front End'!$F$9+'Front End'!$B$9-'Front End'!$F$9)/($AA$4-'Front End'!$F$9))*$AA$5),0)</f>
        <v>151.22448452231652</v>
      </c>
      <c r="T122" s="8">
        <f>ROUND(S122/('Front End'!$B$3*24*60*60),6)</f>
        <v>1.75E-4</v>
      </c>
      <c r="U122" s="8">
        <f>IF(R122&gt;'Front End'!$F$9+'Front End'!$B$10,(((R122-'Front End'!$F$9)/($AA$4-'Front End'!$F$9))*$AA$5)-((('Front End'!$F$9+'Front End'!$B$10-'Front End'!$F$9)/($AA$4-'Front End'!$F$9))*$AA$5),0)</f>
        <v>0</v>
      </c>
      <c r="V122" s="8">
        <f>(U122^0.5)/('Front End'!$B$4*24*60*60)</f>
        <v>0</v>
      </c>
      <c r="W122" s="8">
        <f>(AVERAGE(T121:T122)*('Front End'!$F$5*60))+(AVERAGE(V121:V122)*('Front End'!$F$5*60))</f>
        <v>2.0760000000000001E-2</v>
      </c>
      <c r="X122" s="8">
        <f t="shared" si="7"/>
        <v>0</v>
      </c>
    </row>
    <row r="123" spans="1:24" x14ac:dyDescent="0.2">
      <c r="A123" s="1">
        <v>122</v>
      </c>
      <c r="B123" s="1">
        <f>B122+'Front End'!$F$5</f>
        <v>242</v>
      </c>
      <c r="C123" s="10">
        <f t="shared" si="4"/>
        <v>0.16805555555555557</v>
      </c>
      <c r="D123" s="10">
        <f>ROUND(IF(B123&lt;=$AA$2*1.25,('Front End'!$F$4/2)*(1-COS((PI()*B123)/$AA$2)),(4.34*'Front End'!$F$4*EXP(-1.3*B123/$AA$2))),6)</f>
        <v>3.5096000000000002E-2</v>
      </c>
      <c r="E123" s="10">
        <f>D123*('Front End'!$F$3/100)</f>
        <v>0</v>
      </c>
      <c r="F123" s="10">
        <f t="shared" si="8"/>
        <v>3.5096000000000002E-2</v>
      </c>
      <c r="G123" s="10">
        <f>IF((G122+(AVERAGE(F122:F123)*('Front End'!$F$5*60))-(N122))&gt;$AA$3,$AA$3,IF(G122+(AVERAGE(F122:F123)*('Front End'!$F$5*60))-(N122)&lt;0,0,G122+(AVERAGE(F122:F123)*('Front End'!$F$5*60))-(N122)))</f>
        <v>127.70805547795328</v>
      </c>
      <c r="H123" s="10">
        <f>(G123/$AA$3)*'Front End'!$B$1</f>
        <v>1.2770805547795327E-3</v>
      </c>
      <c r="I123" s="10">
        <f>('Front End'!$F$10-'Front End'!$B$1)+Calcs!H123</f>
        <v>46.731277080554783</v>
      </c>
      <c r="J123" s="10">
        <f>IF(H123&gt;'Front End'!$B$1*('Front End'!$B$5/100),G123-((('Front End'!$B$1*('Front End'!$B$5/100))/'Front End'!$B$1)*$AA$3),0)</f>
        <v>27.70805547795328</v>
      </c>
      <c r="K123" s="10">
        <f>(J123*('Front End'!$B$6/100))/('Front End'!$B$2*24*60*60)</f>
        <v>0</v>
      </c>
      <c r="L123" s="10">
        <f>(J123*((100-'Front End'!$B$6)/100))/('Front End'!$B$2*24*60*60)</f>
        <v>3.206950865503852E-2</v>
      </c>
      <c r="M123" s="10">
        <f t="shared" si="6"/>
        <v>3.206950865503852E-2</v>
      </c>
      <c r="N123" s="10">
        <f>AVERAGE(M122:M123)*('Front End'!$F$5*60)</f>
        <v>3.8191201960864829</v>
      </c>
      <c r="O123" s="10">
        <f>IF(O122+AVERAGE(K122:K123)*('Front End'!$F$5*60)&gt;J123,J123,O122+AVERAGE(K122:K123)*('Front End'!$F$5*60))</f>
        <v>0</v>
      </c>
      <c r="P123" s="10">
        <f>P122+(AVERAGE(L122:L123)*('Front End'!$F$5*60))-W122</f>
        <v>155.02284471813323</v>
      </c>
      <c r="Q123" s="10">
        <f>(P123/$AA$5)*($AA$4-'Front End'!$F$9)</f>
        <v>1.5502284471813322E-3</v>
      </c>
      <c r="R123" s="10">
        <f>'Front End'!$F$9+Q123</f>
        <v>45.001550228447179</v>
      </c>
      <c r="S123" s="8">
        <f>IF(R123&gt;'Front End'!$F$9+'Front End'!$B$9,(((R123-'Front End'!$F$9)/($AA$4-'Front End'!$F$9))*$AA$5)-((('Front End'!$F$9+'Front End'!$B$9-'Front End'!$F$9)/($AA$4-'Front End'!$F$9))*$AA$5),0)</f>
        <v>155.02284471793359</v>
      </c>
      <c r="T123" s="8">
        <f>ROUND(S123/('Front End'!$B$3*24*60*60),6)</f>
        <v>1.7899999999999999E-4</v>
      </c>
      <c r="U123" s="8">
        <f>IF(R123&gt;'Front End'!$F$9+'Front End'!$B$10,(((R123-'Front End'!$F$9)/($AA$4-'Front End'!$F$9))*$AA$5)-((('Front End'!$F$9+'Front End'!$B$10-'Front End'!$F$9)/($AA$4-'Front End'!$F$9))*$AA$5),0)</f>
        <v>0</v>
      </c>
      <c r="V123" s="8">
        <f>(U123^0.5)/('Front End'!$B$4*24*60*60)</f>
        <v>0</v>
      </c>
      <c r="W123" s="8">
        <f>(AVERAGE(T122:T123)*('Front End'!$F$5*60))+(AVERAGE(V122:V123)*('Front End'!$F$5*60))</f>
        <v>2.1239999999999998E-2</v>
      </c>
      <c r="X123" s="8">
        <f t="shared" si="7"/>
        <v>0</v>
      </c>
    </row>
    <row r="124" spans="1:24" x14ac:dyDescent="0.2">
      <c r="A124" s="1">
        <v>123</v>
      </c>
      <c r="B124" s="1">
        <f>B123+'Front End'!$F$5</f>
        <v>244</v>
      </c>
      <c r="C124" s="10">
        <f t="shared" si="4"/>
        <v>0.16944444444444445</v>
      </c>
      <c r="D124" s="10">
        <f>ROUND(IF(B124&lt;=$AA$2*1.25,('Front End'!$F$4/2)*(1-COS((PI()*B124)/$AA$2)),(4.34*'Front End'!$F$4*EXP(-1.3*B124/$AA$2))),6)</f>
        <v>3.5596999999999997E-2</v>
      </c>
      <c r="E124" s="10">
        <f>D124*('Front End'!$F$3/100)</f>
        <v>0</v>
      </c>
      <c r="F124" s="10">
        <f t="shared" si="8"/>
        <v>3.5596999999999997E-2</v>
      </c>
      <c r="G124" s="10">
        <f>IF((G123+(AVERAGE(F123:F124)*('Front End'!$F$5*60))-(N123))&gt;$AA$3,$AA$3,IF(G123+(AVERAGE(F123:F124)*('Front End'!$F$5*60))-(N123)&lt;0,0,G123+(AVERAGE(F123:F124)*('Front End'!$F$5*60))-(N123)))</f>
        <v>128.13051528186679</v>
      </c>
      <c r="H124" s="10">
        <f>(G124/$AA$3)*'Front End'!$B$1</f>
        <v>1.2813051528186678E-3</v>
      </c>
      <c r="I124" s="10">
        <f>('Front End'!$F$10-'Front End'!$B$1)+Calcs!H124</f>
        <v>46.73128130515282</v>
      </c>
      <c r="J124" s="10">
        <f>IF(H124&gt;'Front End'!$B$1*('Front End'!$B$5/100),G124-((('Front End'!$B$1*('Front End'!$B$5/100))/'Front End'!$B$1)*$AA$3),0)</f>
        <v>28.130515281866792</v>
      </c>
      <c r="K124" s="10">
        <f>(J124*('Front End'!$B$6/100))/('Front End'!$B$2*24*60*60)</f>
        <v>0</v>
      </c>
      <c r="L124" s="10">
        <f>(J124*((100-'Front End'!$B$6)/100))/('Front End'!$B$2*24*60*60)</f>
        <v>3.2558466761419901E-2</v>
      </c>
      <c r="M124" s="10">
        <f t="shared" si="6"/>
        <v>3.2558466761419901E-2</v>
      </c>
      <c r="N124" s="10">
        <f>AVERAGE(M123:M124)*('Front End'!$F$5*60)</f>
        <v>3.8776785249875054</v>
      </c>
      <c r="O124" s="10">
        <f>IF(O123+AVERAGE(K123:K124)*('Front End'!$F$5*60)&gt;J124,J124,O123+AVERAGE(K123:K124)*('Front End'!$F$5*60))</f>
        <v>0</v>
      </c>
      <c r="P124" s="10">
        <f>P123+(AVERAGE(L123:L124)*('Front End'!$F$5*60))-W123</f>
        <v>158.87928324312074</v>
      </c>
      <c r="Q124" s="10">
        <f>(P124/$AA$5)*($AA$4-'Front End'!$F$9)</f>
        <v>1.5887928324312072E-3</v>
      </c>
      <c r="R124" s="10">
        <f>'Front End'!$F$9+Q124</f>
        <v>45.001588792832429</v>
      </c>
      <c r="S124" s="8">
        <f>IF(R124&gt;'Front End'!$F$9+'Front End'!$B$9,(((R124-'Front End'!$F$9)/($AA$4-'Front End'!$F$9))*$AA$5)-((('Front End'!$F$9+'Front End'!$B$9-'Front End'!$F$9)/($AA$4-'Front End'!$F$9))*$AA$5),0)</f>
        <v>158.87928324289649</v>
      </c>
      <c r="T124" s="8">
        <f>ROUND(S124/('Front End'!$B$3*24*60*60),6)</f>
        <v>1.84E-4</v>
      </c>
      <c r="U124" s="8">
        <f>IF(R124&gt;'Front End'!$F$9+'Front End'!$B$10,(((R124-'Front End'!$F$9)/($AA$4-'Front End'!$F$9))*$AA$5)-((('Front End'!$F$9+'Front End'!$B$10-'Front End'!$F$9)/($AA$4-'Front End'!$F$9))*$AA$5),0)</f>
        <v>0</v>
      </c>
      <c r="V124" s="8">
        <f>(U124^0.5)/('Front End'!$B$4*24*60*60)</f>
        <v>0</v>
      </c>
      <c r="W124" s="8">
        <f>(AVERAGE(T123:T124)*('Front End'!$F$5*60))+(AVERAGE(V123:V124)*('Front End'!$F$5*60))</f>
        <v>2.1780000000000001E-2</v>
      </c>
      <c r="X124" s="8">
        <f t="shared" si="7"/>
        <v>0</v>
      </c>
    </row>
    <row r="125" spans="1:24" x14ac:dyDescent="0.2">
      <c r="A125" s="1">
        <v>124</v>
      </c>
      <c r="B125" s="1">
        <f>B124+'Front End'!$F$5</f>
        <v>246</v>
      </c>
      <c r="C125" s="10">
        <f t="shared" si="4"/>
        <v>0.17083333333333334</v>
      </c>
      <c r="D125" s="10">
        <f>ROUND(IF(B125&lt;=$AA$2*1.25,('Front End'!$F$4/2)*(1-COS((PI()*B125)/$AA$2)),(4.34*'Front End'!$F$4*EXP(-1.3*B125/$AA$2))),6)</f>
        <v>3.61E-2</v>
      </c>
      <c r="E125" s="10">
        <f>D125*('Front End'!$F$3/100)</f>
        <v>0</v>
      </c>
      <c r="F125" s="10">
        <f t="shared" si="8"/>
        <v>3.61E-2</v>
      </c>
      <c r="G125" s="10">
        <f>IF((G124+(AVERAGE(F124:F125)*('Front End'!$F$5*60))-(N124))&gt;$AA$3,$AA$3,IF(G124+(AVERAGE(F124:F125)*('Front End'!$F$5*60))-(N124)&lt;0,0,G124+(AVERAGE(F124:F125)*('Front End'!$F$5*60))-(N124)))</f>
        <v>128.55465675687927</v>
      </c>
      <c r="H125" s="10">
        <f>(G125/$AA$3)*'Front End'!$B$1</f>
        <v>1.2855465675687928E-3</v>
      </c>
      <c r="I125" s="10">
        <f>('Front End'!$F$10-'Front End'!$B$1)+Calcs!H125</f>
        <v>46.73128554656757</v>
      </c>
      <c r="J125" s="10">
        <f>IF(H125&gt;'Front End'!$B$1*('Front End'!$B$5/100),G125-((('Front End'!$B$1*('Front End'!$B$5/100))/'Front End'!$B$1)*$AA$3),0)</f>
        <v>28.554656756879268</v>
      </c>
      <c r="K125" s="10">
        <f>(J125*('Front End'!$B$6/100))/('Front End'!$B$2*24*60*60)</f>
        <v>0</v>
      </c>
      <c r="L125" s="10">
        <f>(J125*((100-'Front End'!$B$6)/100))/('Front End'!$B$2*24*60*60)</f>
        <v>3.3049371246388043E-2</v>
      </c>
      <c r="M125" s="10">
        <f t="shared" si="6"/>
        <v>3.3049371246388043E-2</v>
      </c>
      <c r="N125" s="10">
        <f>AVERAGE(M124:M125)*('Front End'!$F$5*60)</f>
        <v>3.9364702804684768</v>
      </c>
      <c r="O125" s="10">
        <f>IF(O124+AVERAGE(K124:K125)*('Front End'!$F$5*60)&gt;J125,J125,O124+AVERAGE(K124:K125)*('Front End'!$F$5*60))</f>
        <v>0</v>
      </c>
      <c r="P125" s="10">
        <f>P124+(AVERAGE(L124:L125)*('Front End'!$F$5*60))-W124</f>
        <v>162.79397352358922</v>
      </c>
      <c r="Q125" s="10">
        <f>(P125/$AA$5)*($AA$4-'Front End'!$F$9)</f>
        <v>1.627939735235892E-3</v>
      </c>
      <c r="R125" s="10">
        <f>'Front End'!$F$9+Q125</f>
        <v>45.001627939735236</v>
      </c>
      <c r="S125" s="8">
        <f>IF(R125&gt;'Front End'!$F$9+'Front End'!$B$9,(((R125-'Front End'!$F$9)/($AA$4-'Front End'!$F$9))*$AA$5)-((('Front End'!$F$9+'Front End'!$B$9-'Front End'!$F$9)/($AA$4-'Front End'!$F$9))*$AA$5),0)</f>
        <v>162.79397352363389</v>
      </c>
      <c r="T125" s="8">
        <f>ROUND(S125/('Front End'!$B$3*24*60*60),6)</f>
        <v>1.8799999999999999E-4</v>
      </c>
      <c r="U125" s="8">
        <f>IF(R125&gt;'Front End'!$F$9+'Front End'!$B$10,(((R125-'Front End'!$F$9)/($AA$4-'Front End'!$F$9))*$AA$5)-((('Front End'!$F$9+'Front End'!$B$10-'Front End'!$F$9)/($AA$4-'Front End'!$F$9))*$AA$5),0)</f>
        <v>0</v>
      </c>
      <c r="V125" s="8">
        <f>(U125^0.5)/('Front End'!$B$4*24*60*60)</f>
        <v>0</v>
      </c>
      <c r="W125" s="8">
        <f>(AVERAGE(T124:T125)*('Front End'!$F$5*60))+(AVERAGE(V124:V125)*('Front End'!$F$5*60))</f>
        <v>2.232E-2</v>
      </c>
      <c r="X125" s="8">
        <f t="shared" si="7"/>
        <v>0</v>
      </c>
    </row>
    <row r="126" spans="1:24" x14ac:dyDescent="0.2">
      <c r="A126" s="1">
        <v>125</v>
      </c>
      <c r="B126" s="1">
        <f>B125+'Front End'!$F$5</f>
        <v>248</v>
      </c>
      <c r="C126" s="10">
        <f t="shared" si="4"/>
        <v>0.17222222222222222</v>
      </c>
      <c r="D126" s="10">
        <f>ROUND(IF(B126&lt;=$AA$2*1.25,('Front End'!$F$4/2)*(1-COS((PI()*B126)/$AA$2)),(4.34*'Front End'!$F$4*EXP(-1.3*B126/$AA$2))),6)</f>
        <v>3.6603999999999998E-2</v>
      </c>
      <c r="E126" s="10">
        <f>D126*('Front End'!$F$3/100)</f>
        <v>0</v>
      </c>
      <c r="F126" s="10">
        <f t="shared" si="8"/>
        <v>3.6603999999999998E-2</v>
      </c>
      <c r="G126" s="10">
        <f>IF((G125+(AVERAGE(F125:F126)*('Front End'!$F$5*60))-(N125))&gt;$AA$3,$AA$3,IF(G125+(AVERAGE(F125:F126)*('Front End'!$F$5*60))-(N125)&lt;0,0,G125+(AVERAGE(F125:F126)*('Front End'!$F$5*60))-(N125)))</f>
        <v>128.9804264764108</v>
      </c>
      <c r="H126" s="10">
        <f>(G126/$AA$3)*'Front End'!$B$1</f>
        <v>1.2898042647641081E-3</v>
      </c>
      <c r="I126" s="10">
        <f>('Front End'!$F$10-'Front End'!$B$1)+Calcs!H126</f>
        <v>46.731289804264769</v>
      </c>
      <c r="J126" s="10">
        <f>IF(H126&gt;'Front End'!$B$1*('Front End'!$B$5/100),G126-((('Front End'!$B$1*('Front End'!$B$5/100))/'Front End'!$B$1)*$AA$3),0)</f>
        <v>28.980426476410798</v>
      </c>
      <c r="K126" s="10">
        <f>(J126*('Front End'!$B$6/100))/('Front End'!$B$2*24*60*60)</f>
        <v>0</v>
      </c>
      <c r="L126" s="10">
        <f>(J126*((100-'Front End'!$B$6)/100))/('Front End'!$B$2*24*60*60)</f>
        <v>3.3542160273623611E-2</v>
      </c>
      <c r="M126" s="10">
        <f t="shared" si="6"/>
        <v>3.3542160273623611E-2</v>
      </c>
      <c r="N126" s="10">
        <f>AVERAGE(M125:M126)*('Front End'!$F$5*60)</f>
        <v>3.9954918912006994</v>
      </c>
      <c r="O126" s="10">
        <f>IF(O125+AVERAGE(K125:K126)*('Front End'!$F$5*60)&gt;J126,J126,O125+AVERAGE(K125:K126)*('Front End'!$F$5*60))</f>
        <v>0</v>
      </c>
      <c r="P126" s="10">
        <f>P125+(AVERAGE(L125:L126)*('Front End'!$F$5*60))-W125</f>
        <v>166.76714541478989</v>
      </c>
      <c r="Q126" s="10">
        <f>(P126/$AA$5)*($AA$4-'Front End'!$F$9)</f>
        <v>1.6676714541478989E-3</v>
      </c>
      <c r="R126" s="10">
        <f>'Front End'!$F$9+Q126</f>
        <v>45.00166767145415</v>
      </c>
      <c r="S126" s="8">
        <f>IF(R126&gt;'Front End'!$F$9+'Front End'!$B$9,(((R126-'Front End'!$F$9)/($AA$4-'Front End'!$F$9))*$AA$5)-((('Front End'!$F$9+'Front End'!$B$9-'Front End'!$F$9)/($AA$4-'Front End'!$F$9))*$AA$5),0)</f>
        <v>166.76714541503657</v>
      </c>
      <c r="T126" s="8">
        <f>ROUND(S126/('Front End'!$B$3*24*60*60),6)</f>
        <v>1.93E-4</v>
      </c>
      <c r="U126" s="8">
        <f>IF(R126&gt;'Front End'!$F$9+'Front End'!$B$10,(((R126-'Front End'!$F$9)/($AA$4-'Front End'!$F$9))*$AA$5)-((('Front End'!$F$9+'Front End'!$B$10-'Front End'!$F$9)/($AA$4-'Front End'!$F$9))*$AA$5),0)</f>
        <v>0</v>
      </c>
      <c r="V126" s="8">
        <f>(U126^0.5)/('Front End'!$B$4*24*60*60)</f>
        <v>0</v>
      </c>
      <c r="W126" s="8">
        <f>(AVERAGE(T125:T126)*('Front End'!$F$5*60))+(AVERAGE(V125:V126)*('Front End'!$F$5*60))</f>
        <v>2.2859999999999998E-2</v>
      </c>
      <c r="X126" s="8">
        <f t="shared" si="7"/>
        <v>0</v>
      </c>
    </row>
    <row r="127" spans="1:24" x14ac:dyDescent="0.2">
      <c r="A127" s="1">
        <v>126</v>
      </c>
      <c r="B127" s="1">
        <f>B126+'Front End'!$F$5</f>
        <v>250</v>
      </c>
      <c r="C127" s="10">
        <f t="shared" si="4"/>
        <v>0.1736111111111111</v>
      </c>
      <c r="D127" s="10">
        <f>ROUND(IF(B127&lt;=$AA$2*1.25,('Front End'!$F$4/2)*(1-COS((PI()*B127)/$AA$2)),(4.34*'Front End'!$F$4*EXP(-1.3*B127/$AA$2))),6)</f>
        <v>3.7109999999999997E-2</v>
      </c>
      <c r="E127" s="10">
        <f>D127*('Front End'!$F$3/100)</f>
        <v>0</v>
      </c>
      <c r="F127" s="10">
        <f t="shared" si="8"/>
        <v>3.7109999999999997E-2</v>
      </c>
      <c r="G127" s="10">
        <f>IF((G126+(AVERAGE(F126:F127)*('Front End'!$F$5*60))-(N126))&gt;$AA$3,$AA$3,IF(G126+(AVERAGE(F126:F127)*('Front End'!$F$5*60))-(N126)&lt;0,0,G126+(AVERAGE(F126:F127)*('Front End'!$F$5*60))-(N126)))</f>
        <v>129.40777458521012</v>
      </c>
      <c r="H127" s="10">
        <f>(G127/$AA$3)*'Front End'!$B$1</f>
        <v>1.2940777458521015E-3</v>
      </c>
      <c r="I127" s="10">
        <f>('Front End'!$F$10-'Front End'!$B$1)+Calcs!H127</f>
        <v>46.731294077745858</v>
      </c>
      <c r="J127" s="10">
        <f>IF(H127&gt;'Front End'!$B$1*('Front End'!$B$5/100),G127-((('Front End'!$B$1*('Front End'!$B$5/100))/'Front End'!$B$1)*$AA$3),0)</f>
        <v>29.40777458521012</v>
      </c>
      <c r="K127" s="10">
        <f>(J127*('Front End'!$B$6/100))/('Front End'!$B$2*24*60*60)</f>
        <v>0</v>
      </c>
      <c r="L127" s="10">
        <f>(J127*((100-'Front End'!$B$6)/100))/('Front End'!$B$2*24*60*60)</f>
        <v>3.4036776140289493E-2</v>
      </c>
      <c r="M127" s="10">
        <f t="shared" si="6"/>
        <v>3.4036776140289493E-2</v>
      </c>
      <c r="N127" s="10">
        <f>AVERAGE(M126:M127)*('Front End'!$F$5*60)</f>
        <v>4.0547361848347858</v>
      </c>
      <c r="O127" s="10">
        <f>IF(O126+AVERAGE(K126:K127)*('Front End'!$F$5*60)&gt;J127,J127,O126+AVERAGE(K126:K127)*('Front End'!$F$5*60))</f>
        <v>0</v>
      </c>
      <c r="P127" s="10">
        <f>P126+(AVERAGE(L126:L127)*('Front End'!$F$5*60))-W126</f>
        <v>170.79902159962467</v>
      </c>
      <c r="Q127" s="10">
        <f>(P127/$AA$5)*($AA$4-'Front End'!$F$9)</f>
        <v>1.7079902159962464E-3</v>
      </c>
      <c r="R127" s="10">
        <f>'Front End'!$F$9+Q127</f>
        <v>45.001707990215998</v>
      </c>
      <c r="S127" s="8">
        <f>IF(R127&gt;'Front End'!$F$9+'Front End'!$B$9,(((R127-'Front End'!$F$9)/($AA$4-'Front End'!$F$9))*$AA$5)-((('Front End'!$F$9+'Front End'!$B$9-'Front End'!$F$9)/($AA$4-'Front End'!$F$9))*$AA$5),0)</f>
        <v>170.79902159977681</v>
      </c>
      <c r="T127" s="8">
        <f>ROUND(S127/('Front End'!$B$3*24*60*60),6)</f>
        <v>1.9799999999999999E-4</v>
      </c>
      <c r="U127" s="8">
        <f>IF(R127&gt;'Front End'!$F$9+'Front End'!$B$10,(((R127-'Front End'!$F$9)/($AA$4-'Front End'!$F$9))*$AA$5)-((('Front End'!$F$9+'Front End'!$B$10-'Front End'!$F$9)/($AA$4-'Front End'!$F$9))*$AA$5),0)</f>
        <v>0</v>
      </c>
      <c r="V127" s="8">
        <f>(U127^0.5)/('Front End'!$B$4*24*60*60)</f>
        <v>0</v>
      </c>
      <c r="W127" s="8">
        <f>(AVERAGE(T126:T127)*('Front End'!$F$5*60))+(AVERAGE(V126:V127)*('Front End'!$F$5*60))</f>
        <v>2.3459999999999998E-2</v>
      </c>
      <c r="X127" s="8">
        <f t="shared" si="7"/>
        <v>0</v>
      </c>
    </row>
    <row r="128" spans="1:24" x14ac:dyDescent="0.2">
      <c r="A128" s="1">
        <v>127</v>
      </c>
      <c r="B128" s="1">
        <f>B127+'Front End'!$F$5</f>
        <v>252</v>
      </c>
      <c r="C128" s="10">
        <f t="shared" si="4"/>
        <v>0.17499999999999999</v>
      </c>
      <c r="D128" s="10">
        <f>ROUND(IF(B128&lt;=$AA$2*1.25,('Front End'!$F$4/2)*(1-COS((PI()*B128)/$AA$2)),(4.34*'Front End'!$F$4*EXP(-1.3*B128/$AA$2))),6)</f>
        <v>3.7616999999999998E-2</v>
      </c>
      <c r="E128" s="10">
        <f>D128*('Front End'!$F$3/100)</f>
        <v>0</v>
      </c>
      <c r="F128" s="10">
        <f t="shared" si="8"/>
        <v>3.7616999999999998E-2</v>
      </c>
      <c r="G128" s="10">
        <f>IF((G127+(AVERAGE(F127:F128)*('Front End'!$F$5*60))-(N127))&gt;$AA$3,$AA$3,IF(G127+(AVERAGE(F127:F128)*('Front End'!$F$5*60))-(N127)&lt;0,0,G127+(AVERAGE(F127:F128)*('Front End'!$F$5*60))-(N127)))</f>
        <v>129.83665840037534</v>
      </c>
      <c r="H128" s="10">
        <f>(G128/$AA$3)*'Front End'!$B$1</f>
        <v>1.2983665840037534E-3</v>
      </c>
      <c r="I128" s="10">
        <f>('Front End'!$F$10-'Front End'!$B$1)+Calcs!H128</f>
        <v>46.731298366584006</v>
      </c>
      <c r="J128" s="10">
        <f>IF(H128&gt;'Front End'!$B$1*('Front End'!$B$5/100),G128-((('Front End'!$B$1*('Front End'!$B$5/100))/'Front End'!$B$1)*$AA$3),0)</f>
        <v>29.836658400375342</v>
      </c>
      <c r="K128" s="10">
        <f>(J128*('Front End'!$B$6/100))/('Front End'!$B$2*24*60*60)</f>
        <v>0</v>
      </c>
      <c r="L128" s="10">
        <f>(J128*((100-'Front End'!$B$6)/100))/('Front End'!$B$2*24*60*60)</f>
        <v>3.4533169444878872E-2</v>
      </c>
      <c r="M128" s="10">
        <f t="shared" si="6"/>
        <v>3.4533169444878872E-2</v>
      </c>
      <c r="N128" s="10">
        <f>AVERAGE(M127:M128)*('Front End'!$F$5*60)</f>
        <v>4.1141967351101023</v>
      </c>
      <c r="O128" s="10">
        <f>IF(O127+AVERAGE(K127:K128)*('Front End'!$F$5*60)&gt;J128,J128,O127+AVERAGE(K127:K128)*('Front End'!$F$5*60))</f>
        <v>0</v>
      </c>
      <c r="P128" s="10">
        <f>P127+(AVERAGE(L127:L128)*('Front End'!$F$5*60))-W127</f>
        <v>174.88975833473478</v>
      </c>
      <c r="Q128" s="10">
        <f>(P128/$AA$5)*($AA$4-'Front End'!$F$9)</f>
        <v>1.7488975833473475E-3</v>
      </c>
      <c r="R128" s="10">
        <f>'Front End'!$F$9+Q128</f>
        <v>45.001748897583347</v>
      </c>
      <c r="S128" s="8">
        <f>IF(R128&gt;'Front End'!$F$9+'Front End'!$B$9,(((R128-'Front End'!$F$9)/($AA$4-'Front End'!$F$9))*$AA$5)-((('Front End'!$F$9+'Front End'!$B$9-'Front End'!$F$9)/($AA$4-'Front End'!$F$9))*$AA$5),0)</f>
        <v>174.88975833472864</v>
      </c>
      <c r="T128" s="8">
        <f>ROUND(S128/('Front End'!$B$3*24*60*60),6)</f>
        <v>2.02E-4</v>
      </c>
      <c r="U128" s="8">
        <f>IF(R128&gt;'Front End'!$F$9+'Front End'!$B$10,(((R128-'Front End'!$F$9)/($AA$4-'Front End'!$F$9))*$AA$5)-((('Front End'!$F$9+'Front End'!$B$10-'Front End'!$F$9)/($AA$4-'Front End'!$F$9))*$AA$5),0)</f>
        <v>0</v>
      </c>
      <c r="V128" s="8">
        <f>(U128^0.5)/('Front End'!$B$4*24*60*60)</f>
        <v>0</v>
      </c>
      <c r="W128" s="8">
        <f>(AVERAGE(T127:T128)*('Front End'!$F$5*60))+(AVERAGE(V127:V128)*('Front End'!$F$5*60))</f>
        <v>2.3999999999999997E-2</v>
      </c>
      <c r="X128" s="8">
        <f t="shared" si="7"/>
        <v>0</v>
      </c>
    </row>
    <row r="129" spans="1:24" x14ac:dyDescent="0.2">
      <c r="A129" s="1">
        <v>128</v>
      </c>
      <c r="B129" s="1">
        <f>B128+'Front End'!$F$5</f>
        <v>254</v>
      </c>
      <c r="C129" s="10">
        <f t="shared" si="4"/>
        <v>0.1763888888888889</v>
      </c>
      <c r="D129" s="10">
        <f>ROUND(IF(B129&lt;=$AA$2*1.25,('Front End'!$F$4/2)*(1-COS((PI()*B129)/$AA$2)),(4.34*'Front End'!$F$4*EXP(-1.3*B129/$AA$2))),6)</f>
        <v>3.8124999999999999E-2</v>
      </c>
      <c r="E129" s="10">
        <f>D129*('Front End'!$F$3/100)</f>
        <v>0</v>
      </c>
      <c r="F129" s="10">
        <f t="shared" si="8"/>
        <v>3.8124999999999999E-2</v>
      </c>
      <c r="G129" s="10">
        <f>IF((G128+(AVERAGE(F128:F129)*('Front End'!$F$5*60))-(N128))&gt;$AA$3,$AA$3,IF(G128+(AVERAGE(F128:F129)*('Front End'!$F$5*60))-(N128)&lt;0,0,G128+(AVERAGE(F128:F129)*('Front End'!$F$5*60))-(N128)))</f>
        <v>130.26698166526523</v>
      </c>
      <c r="H129" s="10">
        <f>(G129/$AA$3)*'Front End'!$B$1</f>
        <v>1.3026698166526524E-3</v>
      </c>
      <c r="I129" s="10">
        <f>('Front End'!$F$10-'Front End'!$B$1)+Calcs!H129</f>
        <v>46.731302669816657</v>
      </c>
      <c r="J129" s="10">
        <f>IF(H129&gt;'Front End'!$B$1*('Front End'!$B$5/100),G129-((('Front End'!$B$1*('Front End'!$B$5/100))/'Front End'!$B$1)*$AA$3),0)</f>
        <v>30.266981665265234</v>
      </c>
      <c r="K129" s="10">
        <f>(J129*('Front End'!$B$6/100))/('Front End'!$B$2*24*60*60)</f>
        <v>0</v>
      </c>
      <c r="L129" s="10">
        <f>(J129*((100-'Front End'!$B$6)/100))/('Front End'!$B$2*24*60*60)</f>
        <v>3.5031228779242175E-2</v>
      </c>
      <c r="M129" s="10">
        <f t="shared" si="6"/>
        <v>3.5031228779242175E-2</v>
      </c>
      <c r="N129" s="10">
        <f>AVERAGE(M128:M129)*('Front End'!$F$5*60)</f>
        <v>4.1738638934472636</v>
      </c>
      <c r="O129" s="10">
        <f>IF(O128+AVERAGE(K128:K129)*('Front End'!$F$5*60)&gt;J129,J129,O128+AVERAGE(K128:K129)*('Front End'!$F$5*60))</f>
        <v>0</v>
      </c>
      <c r="P129" s="10">
        <f>P128+(AVERAGE(L128:L129)*('Front End'!$F$5*60))-W128</f>
        <v>179.03962222818205</v>
      </c>
      <c r="Q129" s="10">
        <f>(P129/$AA$5)*($AA$4-'Front End'!$F$9)</f>
        <v>1.7903962222818204E-3</v>
      </c>
      <c r="R129" s="10">
        <f>'Front End'!$F$9+Q129</f>
        <v>45.001790396222283</v>
      </c>
      <c r="S129" s="8">
        <f>IF(R129&gt;'Front End'!$F$9+'Front End'!$B$9,(((R129-'Front End'!$F$9)/($AA$4-'Front End'!$F$9))*$AA$5)-((('Front End'!$F$9+'Front End'!$B$9-'Front End'!$F$9)/($AA$4-'Front End'!$F$9))*$AA$5),0)</f>
        <v>179.0396222283164</v>
      </c>
      <c r="T129" s="8">
        <f>ROUND(S129/('Front End'!$B$3*24*60*60),6)</f>
        <v>2.0699999999999999E-4</v>
      </c>
      <c r="U129" s="8">
        <f>IF(R129&gt;'Front End'!$F$9+'Front End'!$B$10,(((R129-'Front End'!$F$9)/($AA$4-'Front End'!$F$9))*$AA$5)-((('Front End'!$F$9+'Front End'!$B$10-'Front End'!$F$9)/($AA$4-'Front End'!$F$9))*$AA$5),0)</f>
        <v>0</v>
      </c>
      <c r="V129" s="8">
        <f>(U129^0.5)/('Front End'!$B$4*24*60*60)</f>
        <v>0</v>
      </c>
      <c r="W129" s="8">
        <f>(AVERAGE(T128:T129)*('Front End'!$F$5*60))+(AVERAGE(V128:V129)*('Front End'!$F$5*60))</f>
        <v>2.4539999999999999E-2</v>
      </c>
      <c r="X129" s="8">
        <f t="shared" si="7"/>
        <v>0</v>
      </c>
    </row>
    <row r="130" spans="1:24" x14ac:dyDescent="0.2">
      <c r="A130" s="1">
        <v>129</v>
      </c>
      <c r="B130" s="1">
        <f>B129+'Front End'!$F$5</f>
        <v>256</v>
      </c>
      <c r="C130" s="10">
        <f t="shared" si="4"/>
        <v>0.17777777777777778</v>
      </c>
      <c r="D130" s="10">
        <f>ROUND(IF(B130&lt;=$AA$2*1.25,('Front End'!$F$4/2)*(1-COS((PI()*B130)/$AA$2)),(4.34*'Front End'!$F$4*EXP(-1.3*B130/$AA$2))),6)</f>
        <v>3.8635000000000003E-2</v>
      </c>
      <c r="E130" s="10">
        <f>D130*('Front End'!$F$3/100)</f>
        <v>0</v>
      </c>
      <c r="F130" s="10">
        <f t="shared" si="8"/>
        <v>3.8635000000000003E-2</v>
      </c>
      <c r="G130" s="10">
        <f>IF((G129+(AVERAGE(F129:F130)*('Front End'!$F$5*60))-(N129))&gt;$AA$3,$AA$3,IF(G129+(AVERAGE(F129:F130)*('Front End'!$F$5*60))-(N129)&lt;0,0,G129+(AVERAGE(F129:F130)*('Front End'!$F$5*60))-(N129)))</f>
        <v>130.69871777181797</v>
      </c>
      <c r="H130" s="10">
        <f>(G130/$AA$3)*'Front End'!$B$1</f>
        <v>1.3069871777181797E-3</v>
      </c>
      <c r="I130" s="10">
        <f>('Front End'!$F$10-'Front End'!$B$1)+Calcs!H130</f>
        <v>46.731306987177724</v>
      </c>
      <c r="J130" s="10">
        <f>IF(H130&gt;'Front End'!$B$1*('Front End'!$B$5/100),G130-((('Front End'!$B$1*('Front End'!$B$5/100))/'Front End'!$B$1)*$AA$3),0)</f>
        <v>30.698717771817968</v>
      </c>
      <c r="K130" s="10">
        <f>(J130*('Front End'!$B$6/100))/('Front End'!$B$2*24*60*60)</f>
        <v>0</v>
      </c>
      <c r="L130" s="10">
        <f>(J130*((100-'Front End'!$B$6)/100))/('Front End'!$B$2*24*60*60)</f>
        <v>3.5530923347011543E-2</v>
      </c>
      <c r="M130" s="10">
        <f t="shared" si="6"/>
        <v>3.5530923347011543E-2</v>
      </c>
      <c r="N130" s="10">
        <f>AVERAGE(M129:M130)*('Front End'!$F$5*60)</f>
        <v>4.2337291275752236</v>
      </c>
      <c r="O130" s="10">
        <f>IF(O129+AVERAGE(K129:K130)*('Front End'!$F$5*60)&gt;J130,J130,O129+AVERAGE(K129:K130)*('Front End'!$F$5*60))</f>
        <v>0</v>
      </c>
      <c r="P130" s="10">
        <f>P129+(AVERAGE(L129:L130)*('Front End'!$F$5*60))-W129</f>
        <v>183.24881135575728</v>
      </c>
      <c r="Q130" s="10">
        <f>(P130/$AA$5)*($AA$4-'Front End'!$F$9)</f>
        <v>1.8324881135575726E-3</v>
      </c>
      <c r="R130" s="10">
        <f>'Front End'!$F$9+Q130</f>
        <v>45.001832488113557</v>
      </c>
      <c r="S130" s="8">
        <f>IF(R130&gt;'Front End'!$F$9+'Front End'!$B$9,(((R130-'Front End'!$F$9)/($AA$4-'Front End'!$F$9))*$AA$5)-((('Front End'!$F$9+'Front End'!$B$9-'Front End'!$F$9)/($AA$4-'Front End'!$F$9))*$AA$5),0)</f>
        <v>183.24881135569629</v>
      </c>
      <c r="T130" s="8">
        <f>ROUND(S130/('Front End'!$B$3*24*60*60),6)</f>
        <v>2.12E-4</v>
      </c>
      <c r="U130" s="8">
        <f>IF(R130&gt;'Front End'!$F$9+'Front End'!$B$10,(((R130-'Front End'!$F$9)/($AA$4-'Front End'!$F$9))*$AA$5)-((('Front End'!$F$9+'Front End'!$B$10-'Front End'!$F$9)/($AA$4-'Front End'!$F$9))*$AA$5),0)</f>
        <v>0</v>
      </c>
      <c r="V130" s="8">
        <f>(U130^0.5)/('Front End'!$B$4*24*60*60)</f>
        <v>0</v>
      </c>
      <c r="W130" s="8">
        <f>(AVERAGE(T129:T130)*('Front End'!$F$5*60))+(AVERAGE(V129:V130)*('Front End'!$F$5*60))</f>
        <v>2.5139999999999999E-2</v>
      </c>
      <c r="X130" s="8">
        <f t="shared" si="7"/>
        <v>0</v>
      </c>
    </row>
    <row r="131" spans="1:24" x14ac:dyDescent="0.2">
      <c r="A131" s="1">
        <v>130</v>
      </c>
      <c r="B131" s="1">
        <f>B130+'Front End'!$F$5</f>
        <v>258</v>
      </c>
      <c r="C131" s="10">
        <f t="shared" ref="C131:C194" si="9">B131/(60*24)</f>
        <v>0.17916666666666667</v>
      </c>
      <c r="D131" s="10">
        <f>ROUND(IF(B131&lt;=$AA$2*1.25,('Front End'!$F$4/2)*(1-COS((PI()*B131)/$AA$2)),(4.34*'Front End'!$F$4*EXP(-1.3*B131/$AA$2))),6)</f>
        <v>3.9146E-2</v>
      </c>
      <c r="E131" s="10">
        <f>D131*('Front End'!$F$3/100)</f>
        <v>0</v>
      </c>
      <c r="F131" s="10">
        <f t="shared" si="8"/>
        <v>3.9146E-2</v>
      </c>
      <c r="G131" s="10">
        <f>IF((G130+(AVERAGE(F130:F131)*('Front End'!$F$5*60))-(N130))&gt;$AA$3,$AA$3,IF(G130+(AVERAGE(F130:F131)*('Front End'!$F$5*60))-(N130)&lt;0,0,G130+(AVERAGE(F130:F131)*('Front End'!$F$5*60))-(N130)))</f>
        <v>131.13184864424275</v>
      </c>
      <c r="H131" s="10">
        <f>(G131/$AA$3)*'Front End'!$B$1</f>
        <v>1.3113184864424275E-3</v>
      </c>
      <c r="I131" s="10">
        <f>('Front End'!$F$10-'Front End'!$B$1)+Calcs!H131</f>
        <v>46.731311318486448</v>
      </c>
      <c r="J131" s="10">
        <f>IF(H131&gt;'Front End'!$B$1*('Front End'!$B$5/100),G131-((('Front End'!$B$1*('Front End'!$B$5/100))/'Front End'!$B$1)*$AA$3),0)</f>
        <v>31.131848644242751</v>
      </c>
      <c r="K131" s="10">
        <f>(J131*('Front End'!$B$6/100))/('Front End'!$B$2*24*60*60)</f>
        <v>0</v>
      </c>
      <c r="L131" s="10">
        <f>(J131*((100-'Front End'!$B$6)/100))/('Front End'!$B$2*24*60*60)</f>
        <v>3.6032232227132817E-2</v>
      </c>
      <c r="M131" s="10">
        <f t="shared" ref="M131:M194" si="10">K131+L131</f>
        <v>3.6032232227132817E-2</v>
      </c>
      <c r="N131" s="10">
        <f>AVERAGE(M130:M131)*('Front End'!$F$5*60)</f>
        <v>4.293789334448662</v>
      </c>
      <c r="O131" s="10">
        <f>IF(O130+AVERAGE(K130:K131)*('Front End'!$F$5*60)&gt;J131,J131,O130+AVERAGE(K130:K131)*('Front End'!$F$5*60))</f>
        <v>0</v>
      </c>
      <c r="P131" s="10">
        <f>P130+(AVERAGE(L130:L131)*('Front End'!$F$5*60))-W130</f>
        <v>187.51746069020595</v>
      </c>
      <c r="Q131" s="10">
        <f>(P131/$AA$5)*($AA$4-'Front End'!$F$9)</f>
        <v>1.8751746069020595E-3</v>
      </c>
      <c r="R131" s="10">
        <f>'Front End'!$F$9+Q131</f>
        <v>45.001875174606901</v>
      </c>
      <c r="S131" s="8">
        <f>IF(R131&gt;'Front End'!$F$9+'Front End'!$B$9,(((R131-'Front End'!$F$9)/($AA$4-'Front End'!$F$9))*$AA$5)-((('Front End'!$F$9+'Front End'!$B$9-'Front End'!$F$9)/($AA$4-'Front End'!$F$9))*$AA$5),0)</f>
        <v>187.5174606901453</v>
      </c>
      <c r="T131" s="8">
        <f>ROUND(S131/('Front End'!$B$3*24*60*60),6)</f>
        <v>2.1699999999999999E-4</v>
      </c>
      <c r="U131" s="8">
        <f>IF(R131&gt;'Front End'!$F$9+'Front End'!$B$10,(((R131-'Front End'!$F$9)/($AA$4-'Front End'!$F$9))*$AA$5)-((('Front End'!$F$9+'Front End'!$B$10-'Front End'!$F$9)/($AA$4-'Front End'!$F$9))*$AA$5),0)</f>
        <v>0</v>
      </c>
      <c r="V131" s="8">
        <f>(U131^0.5)/('Front End'!$B$4*24*60*60)</f>
        <v>0</v>
      </c>
      <c r="W131" s="8">
        <f>(AVERAGE(T130:T131)*('Front End'!$F$5*60))+(AVERAGE(V130:V131)*('Front End'!$F$5*60))</f>
        <v>2.5740000000000002E-2</v>
      </c>
      <c r="X131" s="8">
        <f t="shared" ref="X131:X194" si="11">V131+K131+E131</f>
        <v>0</v>
      </c>
    </row>
    <row r="132" spans="1:24" x14ac:dyDescent="0.2">
      <c r="A132" s="1">
        <v>131</v>
      </c>
      <c r="B132" s="1">
        <f>B131+'Front End'!$F$5</f>
        <v>260</v>
      </c>
      <c r="C132" s="10">
        <f t="shared" si="9"/>
        <v>0.18055555555555555</v>
      </c>
      <c r="D132" s="10">
        <f>ROUND(IF(B132&lt;=$AA$2*1.25,('Front End'!$F$4/2)*(1-COS((PI()*B132)/$AA$2)),(4.34*'Front End'!$F$4*EXP(-1.3*B132/$AA$2))),6)</f>
        <v>3.9657999999999999E-2</v>
      </c>
      <c r="E132" s="10">
        <f>D132*('Front End'!$F$3/100)</f>
        <v>0</v>
      </c>
      <c r="F132" s="10">
        <f t="shared" si="8"/>
        <v>3.9657999999999999E-2</v>
      </c>
      <c r="G132" s="10">
        <f>IF((G131+(AVERAGE(F131:F132)*('Front End'!$F$5*60))-(N131))&gt;$AA$3,$AA$3,IF(G131+(AVERAGE(F131:F132)*('Front End'!$F$5*60))-(N131)&lt;0,0,G131+(AVERAGE(F131:F132)*('Front End'!$F$5*60))-(N131)))</f>
        <v>131.56629930979409</v>
      </c>
      <c r="H132" s="10">
        <f>(G132/$AA$3)*'Front End'!$B$1</f>
        <v>1.3156629930979409E-3</v>
      </c>
      <c r="I132" s="10">
        <f>('Front End'!$F$10-'Front End'!$B$1)+Calcs!H132</f>
        <v>46.731315662993104</v>
      </c>
      <c r="J132" s="10">
        <f>IF(H132&gt;'Front End'!$B$1*('Front End'!$B$5/100),G132-((('Front End'!$B$1*('Front End'!$B$5/100))/'Front End'!$B$1)*$AA$3),0)</f>
        <v>31.56629930979409</v>
      </c>
      <c r="K132" s="10">
        <f>(J132*('Front End'!$B$6/100))/('Front End'!$B$2*24*60*60)</f>
        <v>0</v>
      </c>
      <c r="L132" s="10">
        <f>(J132*((100-'Front End'!$B$6)/100))/('Front End'!$B$2*24*60*60)</f>
        <v>3.6535068645595019E-2</v>
      </c>
      <c r="M132" s="10">
        <f t="shared" si="10"/>
        <v>3.6535068645595019E-2</v>
      </c>
      <c r="N132" s="10">
        <f>AVERAGE(M131:M132)*('Front End'!$F$5*60)</f>
        <v>4.3540380523636699</v>
      </c>
      <c r="O132" s="10">
        <f>IF(O131+AVERAGE(K131:K132)*('Front End'!$F$5*60)&gt;J132,J132,O131+AVERAGE(K131:K132)*('Front End'!$F$5*60))</f>
        <v>0</v>
      </c>
      <c r="P132" s="10">
        <f>P131+(AVERAGE(L131:L132)*('Front End'!$F$5*60))-W131</f>
        <v>191.84575874256961</v>
      </c>
      <c r="Q132" s="10">
        <f>(P132/$AA$5)*($AA$4-'Front End'!$F$9)</f>
        <v>1.9184575874256961E-3</v>
      </c>
      <c r="R132" s="10">
        <f>'Front End'!$F$9+Q132</f>
        <v>45.001918457587429</v>
      </c>
      <c r="S132" s="8">
        <f>IF(R132&gt;'Front End'!$F$9+'Front End'!$B$9,(((R132-'Front End'!$F$9)/($AA$4-'Front End'!$F$9))*$AA$5)-((('Front End'!$F$9+'Front End'!$B$9-'Front End'!$F$9)/($AA$4-'Front End'!$F$9))*$AA$5),0)</f>
        <v>191.84575874291457</v>
      </c>
      <c r="T132" s="8">
        <f>ROUND(S132/('Front End'!$B$3*24*60*60),6)</f>
        <v>2.22E-4</v>
      </c>
      <c r="U132" s="8">
        <f>IF(R132&gt;'Front End'!$F$9+'Front End'!$B$10,(((R132-'Front End'!$F$9)/($AA$4-'Front End'!$F$9))*$AA$5)-((('Front End'!$F$9+'Front End'!$B$10-'Front End'!$F$9)/($AA$4-'Front End'!$F$9))*$AA$5),0)</f>
        <v>0</v>
      </c>
      <c r="V132" s="8">
        <f>(U132^0.5)/('Front End'!$B$4*24*60*60)</f>
        <v>0</v>
      </c>
      <c r="W132" s="8">
        <f>(AVERAGE(T131:T132)*('Front End'!$F$5*60))+(AVERAGE(V131:V132)*('Front End'!$F$5*60))</f>
        <v>2.6339999999999999E-2</v>
      </c>
      <c r="X132" s="8">
        <f t="shared" si="11"/>
        <v>0</v>
      </c>
    </row>
    <row r="133" spans="1:24" x14ac:dyDescent="0.2">
      <c r="A133" s="1">
        <v>132</v>
      </c>
      <c r="B133" s="1">
        <f>B132+'Front End'!$F$5</f>
        <v>262</v>
      </c>
      <c r="C133" s="10">
        <f t="shared" si="9"/>
        <v>0.18194444444444444</v>
      </c>
      <c r="D133" s="10">
        <f>ROUND(IF(B133&lt;=$AA$2*1.25,('Front End'!$F$4/2)*(1-COS((PI()*B133)/$AA$2)),(4.34*'Front End'!$F$4*EXP(-1.3*B133/$AA$2))),6)</f>
        <v>4.0170999999999998E-2</v>
      </c>
      <c r="E133" s="10">
        <f>D133*('Front End'!$F$3/100)</f>
        <v>0</v>
      </c>
      <c r="F133" s="10">
        <f t="shared" si="8"/>
        <v>4.0170999999999998E-2</v>
      </c>
      <c r="G133" s="10">
        <f>IF((G132+(AVERAGE(F132:F133)*('Front End'!$F$5*60))-(N132))&gt;$AA$3,$AA$3,IF(G132+(AVERAGE(F132:F133)*('Front End'!$F$5*60))-(N132)&lt;0,0,G132+(AVERAGE(F132:F133)*('Front End'!$F$5*60))-(N132)))</f>
        <v>132.00200125743041</v>
      </c>
      <c r="H133" s="10">
        <f>(G133/$AA$3)*'Front End'!$B$1</f>
        <v>1.3200200125743041E-3</v>
      </c>
      <c r="I133" s="10">
        <f>('Front End'!$F$10-'Front End'!$B$1)+Calcs!H133</f>
        <v>46.731320020012575</v>
      </c>
      <c r="J133" s="10">
        <f>IF(H133&gt;'Front End'!$B$1*('Front End'!$B$5/100),G133-((('Front End'!$B$1*('Front End'!$B$5/100))/'Front End'!$B$1)*$AA$3),0)</f>
        <v>32.002001257430408</v>
      </c>
      <c r="K133" s="10">
        <f>(J133*('Front End'!$B$6/100))/('Front End'!$B$2*24*60*60)</f>
        <v>0</v>
      </c>
      <c r="L133" s="10">
        <f>(J133*((100-'Front End'!$B$6)/100))/('Front End'!$B$2*24*60*60)</f>
        <v>3.7039353307211122E-2</v>
      </c>
      <c r="M133" s="10">
        <f t="shared" si="10"/>
        <v>3.7039353307211122E-2</v>
      </c>
      <c r="N133" s="10">
        <f>AVERAGE(M132:M133)*('Front End'!$F$5*60)</f>
        <v>4.4144653171683688</v>
      </c>
      <c r="O133" s="10">
        <f>IF(O132+AVERAGE(K132:K133)*('Front End'!$F$5*60)&gt;J133,J133,O132+AVERAGE(K132:K133)*('Front End'!$F$5*60))</f>
        <v>0</v>
      </c>
      <c r="P133" s="10">
        <f>P132+(AVERAGE(L132:L133)*('Front End'!$F$5*60))-W132</f>
        <v>196.23388405973799</v>
      </c>
      <c r="Q133" s="10">
        <f>(P133/$AA$5)*($AA$4-'Front End'!$F$9)</f>
        <v>1.9623388405973796E-3</v>
      </c>
      <c r="R133" s="10">
        <f>'Front End'!$F$9+Q133</f>
        <v>45.001962338840599</v>
      </c>
      <c r="S133" s="8">
        <f>IF(R133&gt;'Front End'!$F$9+'Front End'!$B$9,(((R133-'Front End'!$F$9)/($AA$4-'Front End'!$F$9))*$AA$5)-((('Front End'!$F$9+'Front End'!$B$9-'Front End'!$F$9)/($AA$4-'Front End'!$F$9))*$AA$5),0)</f>
        <v>196.23388405989317</v>
      </c>
      <c r="T133" s="8">
        <f>ROUND(S133/('Front End'!$B$3*24*60*60),6)</f>
        <v>2.2699999999999999E-4</v>
      </c>
      <c r="U133" s="8">
        <f>IF(R133&gt;'Front End'!$F$9+'Front End'!$B$10,(((R133-'Front End'!$F$9)/($AA$4-'Front End'!$F$9))*$AA$5)-((('Front End'!$F$9+'Front End'!$B$10-'Front End'!$F$9)/($AA$4-'Front End'!$F$9))*$AA$5),0)</f>
        <v>0</v>
      </c>
      <c r="V133" s="8">
        <f>(U133^0.5)/('Front End'!$B$4*24*60*60)</f>
        <v>0</v>
      </c>
      <c r="W133" s="8">
        <f>(AVERAGE(T132:T133)*('Front End'!$F$5*60))+(AVERAGE(V132:V133)*('Front End'!$F$5*60))</f>
        <v>2.6939999999999999E-2</v>
      </c>
      <c r="X133" s="8">
        <f t="shared" si="11"/>
        <v>0</v>
      </c>
    </row>
    <row r="134" spans="1:24" x14ac:dyDescent="0.2">
      <c r="A134" s="1">
        <v>133</v>
      </c>
      <c r="B134" s="1">
        <f>B133+'Front End'!$F$5</f>
        <v>264</v>
      </c>
      <c r="C134" s="10">
        <f t="shared" si="9"/>
        <v>0.18333333333333332</v>
      </c>
      <c r="D134" s="10">
        <f>ROUND(IF(B134&lt;=$AA$2*1.25,('Front End'!$F$4/2)*(1-COS((PI()*B134)/$AA$2)),(4.34*'Front End'!$F$4*EXP(-1.3*B134/$AA$2))),6)</f>
        <v>4.0684999999999999E-2</v>
      </c>
      <c r="E134" s="10">
        <f>D134*('Front End'!$F$3/100)</f>
        <v>0</v>
      </c>
      <c r="F134" s="10">
        <f t="shared" si="8"/>
        <v>4.0684999999999999E-2</v>
      </c>
      <c r="G134" s="10">
        <f>IF((G133+(AVERAGE(F133:F134)*('Front End'!$F$5*60))-(N133))&gt;$AA$3,$AA$3,IF(G133+(AVERAGE(F133:F134)*('Front End'!$F$5*60))-(N133)&lt;0,0,G133+(AVERAGE(F133:F134)*('Front End'!$F$5*60))-(N133)))</f>
        <v>132.43889594026203</v>
      </c>
      <c r="H134" s="10">
        <f>(G134/$AA$3)*'Front End'!$B$1</f>
        <v>1.3243889594026204E-3</v>
      </c>
      <c r="I134" s="10">
        <f>('Front End'!$F$10-'Front End'!$B$1)+Calcs!H134</f>
        <v>46.731324388959408</v>
      </c>
      <c r="J134" s="10">
        <f>IF(H134&gt;'Front End'!$B$1*('Front End'!$B$5/100),G134-((('Front End'!$B$1*('Front End'!$B$5/100))/'Front End'!$B$1)*$AA$3),0)</f>
        <v>32.438895940262029</v>
      </c>
      <c r="K134" s="10">
        <f>(J134*('Front End'!$B$6/100))/('Front End'!$B$2*24*60*60)</f>
        <v>0</v>
      </c>
      <c r="L134" s="10">
        <f>(J134*((100-'Front End'!$B$6)/100))/('Front End'!$B$2*24*60*60)</f>
        <v>3.7545018449377354E-2</v>
      </c>
      <c r="M134" s="10">
        <f t="shared" si="10"/>
        <v>3.7545018449377354E-2</v>
      </c>
      <c r="N134" s="10">
        <f>AVERAGE(M133:M134)*('Front End'!$F$5*60)</f>
        <v>4.4750623053953085</v>
      </c>
      <c r="O134" s="10">
        <f>IF(O133+AVERAGE(K133:K134)*('Front End'!$F$5*60)&gt;J134,J134,O133+AVERAGE(K133:K134)*('Front End'!$F$5*60))</f>
        <v>0</v>
      </c>
      <c r="P134" s="10">
        <f>P133+(AVERAGE(L133:L134)*('Front End'!$F$5*60))-W133</f>
        <v>200.6820063651333</v>
      </c>
      <c r="Q134" s="10">
        <f>(P134/$AA$5)*($AA$4-'Front End'!$F$9)</f>
        <v>2.0068200636513332E-3</v>
      </c>
      <c r="R134" s="10">
        <f>'Front End'!$F$9+Q134</f>
        <v>45.002006820063649</v>
      </c>
      <c r="S134" s="8">
        <f>IF(R134&gt;'Front End'!$F$9+'Front End'!$B$9,(((R134-'Front End'!$F$9)/($AA$4-'Front End'!$F$9))*$AA$5)-((('Front End'!$F$9+'Front End'!$B$9-'Front End'!$F$9)/($AA$4-'Front End'!$F$9))*$AA$5),0)</f>
        <v>200.68200636487177</v>
      </c>
      <c r="T134" s="8">
        <f>ROUND(S134/('Front End'!$B$3*24*60*60),6)</f>
        <v>2.32E-4</v>
      </c>
      <c r="U134" s="8">
        <f>IF(R134&gt;'Front End'!$F$9+'Front End'!$B$10,(((R134-'Front End'!$F$9)/($AA$4-'Front End'!$F$9))*$AA$5)-((('Front End'!$F$9+'Front End'!$B$10-'Front End'!$F$9)/($AA$4-'Front End'!$F$9))*$AA$5),0)</f>
        <v>0</v>
      </c>
      <c r="V134" s="8">
        <f>(U134^0.5)/('Front End'!$B$4*24*60*60)</f>
        <v>0</v>
      </c>
      <c r="W134" s="8">
        <f>(AVERAGE(T133:T134)*('Front End'!$F$5*60))+(AVERAGE(V133:V134)*('Front End'!$F$5*60))</f>
        <v>2.7539999999999999E-2</v>
      </c>
      <c r="X134" s="8">
        <f t="shared" si="11"/>
        <v>0</v>
      </c>
    </row>
    <row r="135" spans="1:24" x14ac:dyDescent="0.2">
      <c r="A135" s="1">
        <v>134</v>
      </c>
      <c r="B135" s="1">
        <f>B134+'Front End'!$F$5</f>
        <v>266</v>
      </c>
      <c r="C135" s="10">
        <f t="shared" si="9"/>
        <v>0.18472222222222223</v>
      </c>
      <c r="D135" s="10">
        <f>ROUND(IF(B135&lt;=$AA$2*1.25,('Front End'!$F$4/2)*(1-COS((PI()*B135)/$AA$2)),(4.34*'Front End'!$F$4*EXP(-1.3*B135/$AA$2))),6)</f>
        <v>4.1201000000000002E-2</v>
      </c>
      <c r="E135" s="10">
        <f>D135*('Front End'!$F$3/100)</f>
        <v>0</v>
      </c>
      <c r="F135" s="10">
        <f t="shared" si="8"/>
        <v>4.1201000000000002E-2</v>
      </c>
      <c r="G135" s="10">
        <f>IF((G134+(AVERAGE(F134:F135)*('Front End'!$F$5*60))-(N134))&gt;$AA$3,$AA$3,IF(G134+(AVERAGE(F134:F135)*('Front End'!$F$5*60))-(N134)&lt;0,0,G134+(AVERAGE(F134:F135)*('Front End'!$F$5*60))-(N134)))</f>
        <v>132.87699363486672</v>
      </c>
      <c r="H135" s="10">
        <f>(G135/$AA$3)*'Front End'!$B$1</f>
        <v>1.3287699363486673E-3</v>
      </c>
      <c r="I135" s="10">
        <f>('Front End'!$F$10-'Front End'!$B$1)+Calcs!H135</f>
        <v>46.731328769936354</v>
      </c>
      <c r="J135" s="10">
        <f>IF(H135&gt;'Front End'!$B$1*('Front End'!$B$5/100),G135-((('Front End'!$B$1*('Front End'!$B$5/100))/'Front End'!$B$1)*$AA$3),0)</f>
        <v>32.876993634866722</v>
      </c>
      <c r="K135" s="10">
        <f>(J135*('Front End'!$B$6/100))/('Front End'!$B$2*24*60*60)</f>
        <v>0</v>
      </c>
      <c r="L135" s="10">
        <f>(J135*((100-'Front End'!$B$6)/100))/('Front End'!$B$2*24*60*60)</f>
        <v>3.8052075966280935E-2</v>
      </c>
      <c r="M135" s="10">
        <f t="shared" si="10"/>
        <v>3.8052075966280935E-2</v>
      </c>
      <c r="N135" s="10">
        <f>AVERAGE(M134:M135)*('Front End'!$F$5*60)</f>
        <v>4.5358256649394972</v>
      </c>
      <c r="O135" s="10">
        <f>IF(O134+AVERAGE(K134:K135)*('Front End'!$F$5*60)&gt;J135,J135,O134+AVERAGE(K134:K135)*('Front End'!$F$5*60))</f>
        <v>0</v>
      </c>
      <c r="P135" s="10">
        <f>P134+(AVERAGE(L134:L135)*('Front End'!$F$5*60))-W134</f>
        <v>205.19029203007281</v>
      </c>
      <c r="Q135" s="10">
        <f>(P135/$AA$5)*($AA$4-'Front End'!$F$9)</f>
        <v>2.051902920300728E-3</v>
      </c>
      <c r="R135" s="10">
        <f>'Front End'!$F$9+Q135</f>
        <v>45.0020519029203</v>
      </c>
      <c r="S135" s="8">
        <f>IF(R135&gt;'Front End'!$F$9+'Front End'!$B$9,(((R135-'Front End'!$F$9)/($AA$4-'Front End'!$F$9))*$AA$5)-((('Front End'!$F$9+'Front End'!$B$9-'Front End'!$F$9)/($AA$4-'Front End'!$F$9))*$AA$5),0)</f>
        <v>205.19029203001082</v>
      </c>
      <c r="T135" s="8">
        <f>ROUND(S135/('Front End'!$B$3*24*60*60),6)</f>
        <v>2.3699999999999999E-4</v>
      </c>
      <c r="U135" s="8">
        <f>IF(R135&gt;'Front End'!$F$9+'Front End'!$B$10,(((R135-'Front End'!$F$9)/($AA$4-'Front End'!$F$9))*$AA$5)-((('Front End'!$F$9+'Front End'!$B$10-'Front End'!$F$9)/($AA$4-'Front End'!$F$9))*$AA$5),0)</f>
        <v>0</v>
      </c>
      <c r="V135" s="8">
        <f>(U135^0.5)/('Front End'!$B$4*24*60*60)</f>
        <v>0</v>
      </c>
      <c r="W135" s="8">
        <f>(AVERAGE(T134:T135)*('Front End'!$F$5*60))+(AVERAGE(V134:V135)*('Front End'!$F$5*60))</f>
        <v>2.8140000000000002E-2</v>
      </c>
      <c r="X135" s="8">
        <f t="shared" si="11"/>
        <v>0</v>
      </c>
    </row>
    <row r="136" spans="1:24" x14ac:dyDescent="0.2">
      <c r="A136" s="1">
        <v>135</v>
      </c>
      <c r="B136" s="1">
        <f>B135+'Front End'!$F$5</f>
        <v>268</v>
      </c>
      <c r="C136" s="10">
        <f t="shared" si="9"/>
        <v>0.18611111111111112</v>
      </c>
      <c r="D136" s="10">
        <f>ROUND(IF(B136&lt;=$AA$2*1.25,('Front End'!$F$4/2)*(1-COS((PI()*B136)/$AA$2)),(4.34*'Front End'!$F$4*EXP(-1.3*B136/$AA$2))),6)</f>
        <v>4.1716999999999997E-2</v>
      </c>
      <c r="E136" s="10">
        <f>D136*('Front End'!$F$3/100)</f>
        <v>0</v>
      </c>
      <c r="F136" s="10">
        <f t="shared" si="8"/>
        <v>4.1716999999999997E-2</v>
      </c>
      <c r="G136" s="10">
        <f>IF((G135+(AVERAGE(F135:F136)*('Front End'!$F$5*60))-(N135))&gt;$AA$3,$AA$3,IF(G135+(AVERAGE(F135:F136)*('Front End'!$F$5*60))-(N135)&lt;0,0,G135+(AVERAGE(F135:F136)*('Front End'!$F$5*60))-(N135)))</f>
        <v>133.31624796992722</v>
      </c>
      <c r="H136" s="10">
        <f>(G136/$AA$3)*'Front End'!$B$1</f>
        <v>1.3331624796992722E-3</v>
      </c>
      <c r="I136" s="10">
        <f>('Front End'!$F$10-'Front End'!$B$1)+Calcs!H136</f>
        <v>46.7313331624797</v>
      </c>
      <c r="J136" s="10">
        <f>IF(H136&gt;'Front End'!$B$1*('Front End'!$B$5/100),G136-((('Front End'!$B$1*('Front End'!$B$5/100))/'Front End'!$B$1)*$AA$3),0)</f>
        <v>33.316247969927218</v>
      </c>
      <c r="K136" s="10">
        <f>(J136*('Front End'!$B$6/100))/('Front End'!$B$2*24*60*60)</f>
        <v>0</v>
      </c>
      <c r="L136" s="10">
        <f>(J136*((100-'Front End'!$B$6)/100))/('Front End'!$B$2*24*60*60)</f>
        <v>3.8560472187415769E-2</v>
      </c>
      <c r="M136" s="10">
        <f t="shared" si="10"/>
        <v>3.8560472187415769E-2</v>
      </c>
      <c r="N136" s="10">
        <f>AVERAGE(M135:M136)*('Front End'!$F$5*60)</f>
        <v>4.5967528892218015</v>
      </c>
      <c r="O136" s="10">
        <f>IF(O135+AVERAGE(K135:K136)*('Front End'!$F$5*60)&gt;J136,J136,O135+AVERAGE(K135:K136)*('Front End'!$F$5*60))</f>
        <v>0</v>
      </c>
      <c r="P136" s="10">
        <f>P135+(AVERAGE(L135:L136)*('Front End'!$F$5*60))-W135</f>
        <v>209.75890491929459</v>
      </c>
      <c r="Q136" s="10">
        <f>(P136/$AA$5)*($AA$4-'Front End'!$F$9)</f>
        <v>2.0975890491929457E-3</v>
      </c>
      <c r="R136" s="10">
        <f>'Front End'!$F$9+Q136</f>
        <v>45.002097589049193</v>
      </c>
      <c r="S136" s="8">
        <f>IF(R136&gt;'Front End'!$F$9+'Front End'!$B$9,(((R136-'Front End'!$F$9)/($AA$4-'Front End'!$F$9))*$AA$5)-((('Front End'!$F$9+'Front End'!$B$9-'Front End'!$F$9)/($AA$4-'Front End'!$F$9))*$AA$5),0)</f>
        <v>209.758904919255</v>
      </c>
      <c r="T136" s="8">
        <f>ROUND(S136/('Front End'!$B$3*24*60*60),6)</f>
        <v>2.43E-4</v>
      </c>
      <c r="U136" s="8">
        <f>IF(R136&gt;'Front End'!$F$9+'Front End'!$B$10,(((R136-'Front End'!$F$9)/($AA$4-'Front End'!$F$9))*$AA$5)-((('Front End'!$F$9+'Front End'!$B$10-'Front End'!$F$9)/($AA$4-'Front End'!$F$9))*$AA$5),0)</f>
        <v>0</v>
      </c>
      <c r="V136" s="8">
        <f>(U136^0.5)/('Front End'!$B$4*24*60*60)</f>
        <v>0</v>
      </c>
      <c r="W136" s="8">
        <f>(AVERAGE(T135:T136)*('Front End'!$F$5*60))+(AVERAGE(V135:V136)*('Front End'!$F$5*60))</f>
        <v>2.8799999999999999E-2</v>
      </c>
      <c r="X136" s="8">
        <f t="shared" si="11"/>
        <v>0</v>
      </c>
    </row>
    <row r="137" spans="1:24" x14ac:dyDescent="0.2">
      <c r="A137" s="1">
        <v>136</v>
      </c>
      <c r="B137" s="1">
        <f>B136+'Front End'!$F$5</f>
        <v>270</v>
      </c>
      <c r="C137" s="10">
        <f t="shared" si="9"/>
        <v>0.1875</v>
      </c>
      <c r="D137" s="10">
        <f>ROUND(IF(B137&lt;=$AA$2*1.25,('Front End'!$F$4/2)*(1-COS((PI()*B137)/$AA$2)),(4.34*'Front End'!$F$4*EXP(-1.3*B137/$AA$2))),6)</f>
        <v>4.2234000000000001E-2</v>
      </c>
      <c r="E137" s="10">
        <f>D137*('Front End'!$F$3/100)</f>
        <v>0</v>
      </c>
      <c r="F137" s="10">
        <f t="shared" si="8"/>
        <v>4.2234000000000001E-2</v>
      </c>
      <c r="G137" s="10">
        <f>IF((G136+(AVERAGE(F136:F137)*('Front End'!$F$5*60))-(N136))&gt;$AA$3,$AA$3,IF(G136+(AVERAGE(F136:F137)*('Front End'!$F$5*60))-(N136)&lt;0,0,G136+(AVERAGE(F136:F137)*('Front End'!$F$5*60))-(N136)))</f>
        <v>133.75655508070543</v>
      </c>
      <c r="H137" s="10">
        <f>(G137/$AA$3)*'Front End'!$B$1</f>
        <v>1.3375655508070542E-3</v>
      </c>
      <c r="I137" s="10">
        <f>('Front End'!$F$10-'Front End'!$B$1)+Calcs!H137</f>
        <v>46.73133756555081</v>
      </c>
      <c r="J137" s="10">
        <f>IF(H137&gt;'Front End'!$B$1*('Front End'!$B$5/100),G137-((('Front End'!$B$1*('Front End'!$B$5/100))/'Front End'!$B$1)*$AA$3),0)</f>
        <v>33.756555080705425</v>
      </c>
      <c r="K137" s="10">
        <f>(J137*('Front End'!$B$6/100))/('Front End'!$B$2*24*60*60)</f>
        <v>0</v>
      </c>
      <c r="L137" s="10">
        <f>(J137*((100-'Front End'!$B$6)/100))/('Front End'!$B$2*24*60*60)</f>
        <v>3.9070086898964615E-2</v>
      </c>
      <c r="M137" s="10">
        <f t="shared" si="10"/>
        <v>3.9070086898964615E-2</v>
      </c>
      <c r="N137" s="10">
        <f>AVERAGE(M136:M137)*('Front End'!$F$5*60)</f>
        <v>4.6578335451828234</v>
      </c>
      <c r="O137" s="10">
        <f>IF(O136+AVERAGE(K136:K137)*('Front End'!$F$5*60)&gt;J137,J137,O136+AVERAGE(K136:K137)*('Front End'!$F$5*60))</f>
        <v>0</v>
      </c>
      <c r="P137" s="10">
        <f>P136+(AVERAGE(L136:L137)*('Front End'!$F$5*60))-W136</f>
        <v>214.38793846447743</v>
      </c>
      <c r="Q137" s="10">
        <f>(P137/$AA$5)*($AA$4-'Front End'!$F$9)</f>
        <v>2.1438793846447744E-3</v>
      </c>
      <c r="R137" s="10">
        <f>'Front End'!$F$9+Q137</f>
        <v>45.002143879384647</v>
      </c>
      <c r="S137" s="8">
        <f>IF(R137&gt;'Front End'!$F$9+'Front End'!$B$9,(((R137-'Front End'!$F$9)/($AA$4-'Front End'!$F$9))*$AA$5)-((('Front End'!$F$9+'Front End'!$B$9-'Front End'!$F$9)/($AA$4-'Front End'!$F$9))*$AA$5),0)</f>
        <v>214.38793846471074</v>
      </c>
      <c r="T137" s="8">
        <f>ROUND(S137/('Front End'!$B$3*24*60*60),6)</f>
        <v>2.4800000000000001E-4</v>
      </c>
      <c r="U137" s="8">
        <f>IF(R137&gt;'Front End'!$F$9+'Front End'!$B$10,(((R137-'Front End'!$F$9)/($AA$4-'Front End'!$F$9))*$AA$5)-((('Front End'!$F$9+'Front End'!$B$10-'Front End'!$F$9)/($AA$4-'Front End'!$F$9))*$AA$5),0)</f>
        <v>0</v>
      </c>
      <c r="V137" s="8">
        <f>(U137^0.5)/('Front End'!$B$4*24*60*60)</f>
        <v>0</v>
      </c>
      <c r="W137" s="8">
        <f>(AVERAGE(T136:T137)*('Front End'!$F$5*60))+(AVERAGE(V136:V137)*('Front End'!$F$5*60))</f>
        <v>2.946E-2</v>
      </c>
      <c r="X137" s="8">
        <f t="shared" si="11"/>
        <v>0</v>
      </c>
    </row>
    <row r="138" spans="1:24" x14ac:dyDescent="0.2">
      <c r="A138" s="1">
        <v>137</v>
      </c>
      <c r="B138" s="1">
        <f>B137+'Front End'!$F$5</f>
        <v>272</v>
      </c>
      <c r="C138" s="10">
        <f t="shared" si="9"/>
        <v>0.18888888888888888</v>
      </c>
      <c r="D138" s="10">
        <f>ROUND(IF(B138&lt;=$AA$2*1.25,('Front End'!$F$4/2)*(1-COS((PI()*B138)/$AA$2)),(4.34*'Front End'!$F$4*EXP(-1.3*B138/$AA$2))),6)</f>
        <v>4.2751999999999998E-2</v>
      </c>
      <c r="E138" s="10">
        <f>D138*('Front End'!$F$3/100)</f>
        <v>0</v>
      </c>
      <c r="F138" s="10">
        <f t="shared" si="8"/>
        <v>4.2751999999999998E-2</v>
      </c>
      <c r="G138" s="10">
        <f>IF((G137+(AVERAGE(F137:F138)*('Front End'!$F$5*60))-(N137))&gt;$AA$3,$AA$3,IF(G137+(AVERAGE(F137:F138)*('Front End'!$F$5*60))-(N137)&lt;0,0,G137+(AVERAGE(F137:F138)*('Front End'!$F$5*60))-(N137)))</f>
        <v>134.19788153552261</v>
      </c>
      <c r="H138" s="10">
        <f>(G138/$AA$3)*'Front End'!$B$1</f>
        <v>1.3419788153552262E-3</v>
      </c>
      <c r="I138" s="10">
        <f>('Front End'!$F$10-'Front End'!$B$1)+Calcs!H138</f>
        <v>46.731341978815358</v>
      </c>
      <c r="J138" s="10">
        <f>IF(H138&gt;'Front End'!$B$1*('Front End'!$B$5/100),G138-((('Front End'!$B$1*('Front End'!$B$5/100))/'Front End'!$B$1)*$AA$3),0)</f>
        <v>34.197881535522612</v>
      </c>
      <c r="K138" s="10">
        <f>(J138*('Front End'!$B$6/100))/('Front End'!$B$2*24*60*60)</f>
        <v>0</v>
      </c>
      <c r="L138" s="10">
        <f>(J138*((100-'Front End'!$B$6)/100))/('Front End'!$B$2*24*60*60)</f>
        <v>3.9580881406854881E-2</v>
      </c>
      <c r="M138" s="10">
        <f t="shared" si="10"/>
        <v>3.9580881406854881E-2</v>
      </c>
      <c r="N138" s="10">
        <f>AVERAGE(M137:M138)*('Front End'!$F$5*60)</f>
        <v>4.7190580983491701</v>
      </c>
      <c r="O138" s="10">
        <f>IF(O137+AVERAGE(K137:K138)*('Front End'!$F$5*60)&gt;J138,J138,O137+AVERAGE(K137:K138)*('Front End'!$F$5*60))</f>
        <v>0</v>
      </c>
      <c r="P138" s="10">
        <f>P137+(AVERAGE(L137:L138)*('Front End'!$F$5*60))-W137</f>
        <v>219.07753656282659</v>
      </c>
      <c r="Q138" s="10">
        <f>(P138/$AA$5)*($AA$4-'Front End'!$F$9)</f>
        <v>2.1907753656282658E-3</v>
      </c>
      <c r="R138" s="10">
        <f>'Front End'!$F$9+Q138</f>
        <v>45.002190775365627</v>
      </c>
      <c r="S138" s="8">
        <f>IF(R138&gt;'Front End'!$F$9+'Front End'!$B$9,(((R138-'Front End'!$F$9)/($AA$4-'Front End'!$F$9))*$AA$5)-((('Front End'!$F$9+'Front End'!$B$9-'Front End'!$F$9)/($AA$4-'Front End'!$F$9))*$AA$5),0)</f>
        <v>219.07753656265072</v>
      </c>
      <c r="T138" s="8">
        <f>ROUND(S138/('Front End'!$B$3*24*60*60),6)</f>
        <v>2.5399999999999999E-4</v>
      </c>
      <c r="U138" s="8">
        <f>IF(R138&gt;'Front End'!$F$9+'Front End'!$B$10,(((R138-'Front End'!$F$9)/($AA$4-'Front End'!$F$9))*$AA$5)-((('Front End'!$F$9+'Front End'!$B$10-'Front End'!$F$9)/($AA$4-'Front End'!$F$9))*$AA$5),0)</f>
        <v>0</v>
      </c>
      <c r="V138" s="8">
        <f>(U138^0.5)/('Front End'!$B$4*24*60*60)</f>
        <v>0</v>
      </c>
      <c r="W138" s="8">
        <f>(AVERAGE(T137:T138)*('Front End'!$F$5*60))+(AVERAGE(V137:V138)*('Front End'!$F$5*60))</f>
        <v>3.0120000000000004E-2</v>
      </c>
      <c r="X138" s="8">
        <f t="shared" si="11"/>
        <v>0</v>
      </c>
    </row>
    <row r="139" spans="1:24" x14ac:dyDescent="0.2">
      <c r="A139" s="1">
        <v>138</v>
      </c>
      <c r="B139" s="1">
        <f>B138+'Front End'!$F$5</f>
        <v>274</v>
      </c>
      <c r="C139" s="10">
        <f t="shared" si="9"/>
        <v>0.19027777777777777</v>
      </c>
      <c r="D139" s="10">
        <f>ROUND(IF(B139&lt;=$AA$2*1.25,('Front End'!$F$4/2)*(1-COS((PI()*B139)/$AA$2)),(4.34*'Front End'!$F$4*EXP(-1.3*B139/$AA$2))),6)</f>
        <v>4.3270999999999997E-2</v>
      </c>
      <c r="E139" s="10">
        <f>D139*('Front End'!$F$3/100)</f>
        <v>0</v>
      </c>
      <c r="F139" s="10">
        <f t="shared" si="8"/>
        <v>4.3270999999999997E-2</v>
      </c>
      <c r="G139" s="10">
        <f>IF((G138+(AVERAGE(F138:F139)*('Front End'!$F$5*60))-(N138))&gt;$AA$3,$AA$3,IF(G138+(AVERAGE(F138:F139)*('Front End'!$F$5*60))-(N138)&lt;0,0,G138+(AVERAGE(F138:F139)*('Front End'!$F$5*60))-(N138)))</f>
        <v>134.64020343717345</v>
      </c>
      <c r="H139" s="10">
        <f>(G139/$AA$3)*'Front End'!$B$1</f>
        <v>1.3464020343717344E-3</v>
      </c>
      <c r="I139" s="10">
        <f>('Front End'!$F$10-'Front End'!$B$1)+Calcs!H139</f>
        <v>46.731346402034376</v>
      </c>
      <c r="J139" s="10">
        <f>IF(H139&gt;'Front End'!$B$1*('Front End'!$B$5/100),G139-((('Front End'!$B$1*('Front End'!$B$5/100))/'Front End'!$B$1)*$AA$3),0)</f>
        <v>34.640203437173454</v>
      </c>
      <c r="K139" s="10">
        <f>(J139*('Front End'!$B$6/100))/('Front End'!$B$2*24*60*60)</f>
        <v>0</v>
      </c>
      <c r="L139" s="10">
        <f>(J139*((100-'Front End'!$B$6)/100))/('Front End'!$B$2*24*60*60)</f>
        <v>4.0092828052284098E-2</v>
      </c>
      <c r="M139" s="10">
        <f t="shared" si="10"/>
        <v>4.0092828052284098E-2</v>
      </c>
      <c r="N139" s="10">
        <f>AVERAGE(M138:M139)*('Front End'!$F$5*60)</f>
        <v>4.7804225675483387</v>
      </c>
      <c r="O139" s="10">
        <f>IF(O138+AVERAGE(K138:K139)*('Front End'!$F$5*60)&gt;J139,J139,O138+AVERAGE(K138:K139)*('Front End'!$F$5*60))</f>
        <v>0</v>
      </c>
      <c r="P139" s="10">
        <f>P138+(AVERAGE(L138:L139)*('Front End'!$F$5*60))-W138</f>
        <v>223.82783913037491</v>
      </c>
      <c r="Q139" s="10">
        <f>(P139/$AA$5)*($AA$4-'Front End'!$F$9)</f>
        <v>2.2382783913037487E-3</v>
      </c>
      <c r="R139" s="10">
        <f>'Front End'!$F$9+Q139</f>
        <v>45.002238278391303</v>
      </c>
      <c r="S139" s="8">
        <f>IF(R139&gt;'Front End'!$F$9+'Front End'!$B$9,(((R139-'Front End'!$F$9)/($AA$4-'Front End'!$F$9))*$AA$5)-((('Front End'!$F$9+'Front End'!$B$9-'Front End'!$F$9)/($AA$4-'Front End'!$F$9))*$AA$5),0)</f>
        <v>223.82783913030835</v>
      </c>
      <c r="T139" s="8">
        <f>ROUND(S139/('Front End'!$B$3*24*60*60),6)</f>
        <v>2.5900000000000001E-4</v>
      </c>
      <c r="U139" s="8">
        <f>IF(R139&gt;'Front End'!$F$9+'Front End'!$B$10,(((R139-'Front End'!$F$9)/($AA$4-'Front End'!$F$9))*$AA$5)-((('Front End'!$F$9+'Front End'!$B$10-'Front End'!$F$9)/($AA$4-'Front End'!$F$9))*$AA$5),0)</f>
        <v>0</v>
      </c>
      <c r="V139" s="8">
        <f>(U139^0.5)/('Front End'!$B$4*24*60*60)</f>
        <v>0</v>
      </c>
      <c r="W139" s="8">
        <f>(AVERAGE(T138:T139)*('Front End'!$F$5*60))+(AVERAGE(V138:V139)*('Front End'!$F$5*60))</f>
        <v>3.0780000000000002E-2</v>
      </c>
      <c r="X139" s="8">
        <f t="shared" si="11"/>
        <v>0</v>
      </c>
    </row>
    <row r="140" spans="1:24" x14ac:dyDescent="0.2">
      <c r="A140" s="1">
        <v>139</v>
      </c>
      <c r="B140" s="1">
        <f>B139+'Front End'!$F$5</f>
        <v>276</v>
      </c>
      <c r="C140" s="10">
        <f t="shared" si="9"/>
        <v>0.19166666666666668</v>
      </c>
      <c r="D140" s="10">
        <f>ROUND(IF(B140&lt;=$AA$2*1.25,('Front End'!$F$4/2)*(1-COS((PI()*B140)/$AA$2)),(4.34*'Front End'!$F$4*EXP(-1.3*B140/$AA$2))),6)</f>
        <v>4.3790999999999997E-2</v>
      </c>
      <c r="E140" s="10">
        <f>D140*('Front End'!$F$3/100)</f>
        <v>0</v>
      </c>
      <c r="F140" s="10">
        <f t="shared" si="8"/>
        <v>4.3790999999999997E-2</v>
      </c>
      <c r="G140" s="10">
        <f>IF((G139+(AVERAGE(F139:F140)*('Front End'!$F$5*60))-(N139))&gt;$AA$3,$AA$3,IF(G139+(AVERAGE(F139:F140)*('Front End'!$F$5*60))-(N139)&lt;0,0,G139+(AVERAGE(F139:F140)*('Front End'!$F$5*60))-(N139)))</f>
        <v>135.08350086962514</v>
      </c>
      <c r="H140" s="10">
        <f>(G140/$AA$3)*'Front End'!$B$1</f>
        <v>1.3508350086962515E-3</v>
      </c>
      <c r="I140" s="10">
        <f>('Front End'!$F$10-'Front End'!$B$1)+Calcs!H140</f>
        <v>46.731350835008698</v>
      </c>
      <c r="J140" s="10">
        <f>IF(H140&gt;'Front End'!$B$1*('Front End'!$B$5/100),G140-((('Front End'!$B$1*('Front End'!$B$5/100))/'Front End'!$B$1)*$AA$3),0)</f>
        <v>35.083500869625141</v>
      </c>
      <c r="K140" s="10">
        <f>(J140*('Front End'!$B$6/100))/('Front End'!$B$2*24*60*60)</f>
        <v>0</v>
      </c>
      <c r="L140" s="10">
        <f>(J140*((100-'Front End'!$B$6)/100))/('Front End'!$B$2*24*60*60)</f>
        <v>4.0605903784288362E-2</v>
      </c>
      <c r="M140" s="10">
        <f t="shared" si="10"/>
        <v>4.0605903784288362E-2</v>
      </c>
      <c r="N140" s="10">
        <f>AVERAGE(M139:M140)*('Front End'!$F$5*60)</f>
        <v>4.8419239101943479</v>
      </c>
      <c r="O140" s="10">
        <f>IF(O139+AVERAGE(K139:K140)*('Front End'!$F$5*60)&gt;J140,J140,O139+AVERAGE(K139:K140)*('Front End'!$F$5*60))</f>
        <v>0</v>
      </c>
      <c r="P140" s="10">
        <f>P139+(AVERAGE(L139:L140)*('Front End'!$F$5*60))-W139</f>
        <v>228.63898304056926</v>
      </c>
      <c r="Q140" s="10">
        <f>(P140/$AA$5)*($AA$4-'Front End'!$F$9)</f>
        <v>2.2863898304056923E-3</v>
      </c>
      <c r="R140" s="10">
        <f>'Front End'!$F$9+Q140</f>
        <v>45.002286389830402</v>
      </c>
      <c r="S140" s="8">
        <f>IF(R140&gt;'Front End'!$F$9+'Front End'!$B$9,(((R140-'Front End'!$F$9)/($AA$4-'Front End'!$F$9))*$AA$5)-((('Front End'!$F$9+'Front End'!$B$9-'Front End'!$F$9)/($AA$4-'Front End'!$F$9))*$AA$5),0)</f>
        <v>228.63898304024136</v>
      </c>
      <c r="T140" s="8">
        <f>ROUND(S140/('Front End'!$B$3*24*60*60),6)</f>
        <v>2.6499999999999999E-4</v>
      </c>
      <c r="U140" s="8">
        <f>IF(R140&gt;'Front End'!$F$9+'Front End'!$B$10,(((R140-'Front End'!$F$9)/($AA$4-'Front End'!$F$9))*$AA$5)-((('Front End'!$F$9+'Front End'!$B$10-'Front End'!$F$9)/($AA$4-'Front End'!$F$9))*$AA$5),0)</f>
        <v>0</v>
      </c>
      <c r="V140" s="8">
        <f>(U140^0.5)/('Front End'!$B$4*24*60*60)</f>
        <v>0</v>
      </c>
      <c r="W140" s="8">
        <f>(AVERAGE(T139:T140)*('Front End'!$F$5*60))+(AVERAGE(V139:V140)*('Front End'!$F$5*60))</f>
        <v>3.1439999999999996E-2</v>
      </c>
      <c r="X140" s="8">
        <f t="shared" si="11"/>
        <v>0</v>
      </c>
    </row>
    <row r="141" spans="1:24" x14ac:dyDescent="0.2">
      <c r="A141" s="1">
        <v>140</v>
      </c>
      <c r="B141" s="1">
        <f>B140+'Front End'!$F$5</f>
        <v>278</v>
      </c>
      <c r="C141" s="10">
        <f t="shared" si="9"/>
        <v>0.19305555555555556</v>
      </c>
      <c r="D141" s="10">
        <f>ROUND(IF(B141&lt;=$AA$2*1.25,('Front End'!$F$4/2)*(1-COS((PI()*B141)/$AA$2)),(4.34*'Front End'!$F$4*EXP(-1.3*B141/$AA$2))),6)</f>
        <v>4.4311000000000003E-2</v>
      </c>
      <c r="E141" s="10">
        <f>D141*('Front End'!$F$3/100)</f>
        <v>0</v>
      </c>
      <c r="F141" s="10">
        <f t="shared" si="8"/>
        <v>4.4311000000000003E-2</v>
      </c>
      <c r="G141" s="10">
        <f>IF((G140+(AVERAGE(F140:F141)*('Front End'!$F$5*60))-(N140))&gt;$AA$3,$AA$3,IF(G140+(AVERAGE(F140:F141)*('Front End'!$F$5*60))-(N140)&lt;0,0,G140+(AVERAGE(F140:F141)*('Front End'!$F$5*60))-(N140)))</f>
        <v>135.52769695943081</v>
      </c>
      <c r="H141" s="10">
        <f>(G141/$AA$3)*'Front End'!$B$1</f>
        <v>1.3552769695943081E-3</v>
      </c>
      <c r="I141" s="10">
        <f>('Front End'!$F$10-'Front End'!$B$1)+Calcs!H141</f>
        <v>46.731355276969602</v>
      </c>
      <c r="J141" s="10">
        <f>IF(H141&gt;'Front End'!$B$1*('Front End'!$B$5/100),G141-((('Front End'!$B$1*('Front End'!$B$5/100))/'Front End'!$B$1)*$AA$3),0)</f>
        <v>35.527696959430813</v>
      </c>
      <c r="K141" s="10">
        <f>(J141*('Front End'!$B$6/100))/('Front End'!$B$2*24*60*60)</f>
        <v>0</v>
      </c>
      <c r="L141" s="10">
        <f>(J141*((100-'Front End'!$B$6)/100))/('Front End'!$B$2*24*60*60)</f>
        <v>4.1120019628970855E-2</v>
      </c>
      <c r="M141" s="10">
        <f t="shared" si="10"/>
        <v>4.1120019628970855E-2</v>
      </c>
      <c r="N141" s="10">
        <f>AVERAGE(M140:M141)*('Front End'!$F$5*60)</f>
        <v>4.9035554047955525</v>
      </c>
      <c r="O141" s="10">
        <f>IF(O140+AVERAGE(K140:K141)*('Front End'!$F$5*60)&gt;J141,J141,O140+AVERAGE(K140:K141)*('Front End'!$F$5*60))</f>
        <v>0</v>
      </c>
      <c r="P141" s="10">
        <f>P140+(AVERAGE(L140:L141)*('Front End'!$F$5*60))-W140</f>
        <v>233.51109844536481</v>
      </c>
      <c r="Q141" s="10">
        <f>(P141/$AA$5)*($AA$4-'Front End'!$F$9)</f>
        <v>2.335110984453648E-3</v>
      </c>
      <c r="R141" s="10">
        <f>'Front End'!$F$9+Q141</f>
        <v>45.002335110984454</v>
      </c>
      <c r="S141" s="8">
        <f>IF(R141&gt;'Front End'!$F$9+'Front End'!$B$9,(((R141-'Front End'!$F$9)/($AA$4-'Front End'!$F$9))*$AA$5)-((('Front End'!$F$9+'Front End'!$B$9-'Front End'!$F$9)/($AA$4-'Front End'!$F$9))*$AA$5),0)</f>
        <v>233.51109844540477</v>
      </c>
      <c r="T141" s="8">
        <f>ROUND(S141/('Front End'!$B$3*24*60*60),6)</f>
        <v>2.7E-4</v>
      </c>
      <c r="U141" s="8">
        <f>IF(R141&gt;'Front End'!$F$9+'Front End'!$B$10,(((R141-'Front End'!$F$9)/($AA$4-'Front End'!$F$9))*$AA$5)-((('Front End'!$F$9+'Front End'!$B$10-'Front End'!$F$9)/($AA$4-'Front End'!$F$9))*$AA$5),0)</f>
        <v>0</v>
      </c>
      <c r="V141" s="8">
        <f>(U141^0.5)/('Front End'!$B$4*24*60*60)</f>
        <v>0</v>
      </c>
      <c r="W141" s="8">
        <f>(AVERAGE(T140:T141)*('Front End'!$F$5*60))+(AVERAGE(V140:V141)*('Front End'!$F$5*60))</f>
        <v>3.2099999999999997E-2</v>
      </c>
      <c r="X141" s="8">
        <f t="shared" si="11"/>
        <v>0</v>
      </c>
    </row>
    <row r="142" spans="1:24" x14ac:dyDescent="0.2">
      <c r="A142" s="1">
        <v>141</v>
      </c>
      <c r="B142" s="1">
        <f>B141+'Front End'!$F$5</f>
        <v>280</v>
      </c>
      <c r="C142" s="10">
        <f t="shared" si="9"/>
        <v>0.19444444444444445</v>
      </c>
      <c r="D142" s="10">
        <f>ROUND(IF(B142&lt;=$AA$2*1.25,('Front End'!$F$4/2)*(1-COS((PI()*B142)/$AA$2)),(4.34*'Front End'!$F$4*EXP(-1.3*B142/$AA$2))),6)</f>
        <v>4.4831999999999997E-2</v>
      </c>
      <c r="E142" s="10">
        <f>D142*('Front End'!$F$3/100)</f>
        <v>0</v>
      </c>
      <c r="F142" s="10">
        <f t="shared" si="8"/>
        <v>4.4831999999999997E-2</v>
      </c>
      <c r="G142" s="10">
        <f>IF((G141+(AVERAGE(F141:F142)*('Front End'!$F$5*60))-(N141))&gt;$AA$3,$AA$3,IF(G141+(AVERAGE(F141:F142)*('Front End'!$F$5*60))-(N141)&lt;0,0,G141+(AVERAGE(F141:F142)*('Front End'!$F$5*60))-(N141)))</f>
        <v>135.97272155463526</v>
      </c>
      <c r="H142" s="10">
        <f>(G142/$AA$3)*'Front End'!$B$1</f>
        <v>1.3597272155463525E-3</v>
      </c>
      <c r="I142" s="10">
        <f>('Front End'!$F$10-'Front End'!$B$1)+Calcs!H142</f>
        <v>46.731359727215548</v>
      </c>
      <c r="J142" s="10">
        <f>IF(H142&gt;'Front End'!$B$1*('Front End'!$B$5/100),G142-((('Front End'!$B$1*('Front End'!$B$5/100))/'Front End'!$B$1)*$AA$3),0)</f>
        <v>35.972721554635257</v>
      </c>
      <c r="K142" s="10">
        <f>(J142*('Front End'!$B$6/100))/('Front End'!$B$2*24*60*60)</f>
        <v>0</v>
      </c>
      <c r="L142" s="10">
        <f>(J142*((100-'Front End'!$B$6)/100))/('Front End'!$B$2*24*60*60)</f>
        <v>4.1635094391938958E-2</v>
      </c>
      <c r="M142" s="10">
        <f t="shared" si="10"/>
        <v>4.1635094391938958E-2</v>
      </c>
      <c r="N142" s="10">
        <f>AVERAGE(M141:M142)*('Front End'!$F$5*60)</f>
        <v>4.9653068412545895</v>
      </c>
      <c r="O142" s="10">
        <f>IF(O141+AVERAGE(K141:K142)*('Front End'!$F$5*60)&gt;J142,J142,O141+AVERAGE(K141:K142)*('Front End'!$F$5*60))</f>
        <v>0</v>
      </c>
      <c r="P142" s="10">
        <f>P141+(AVERAGE(L141:L142)*('Front End'!$F$5*60))-W141</f>
        <v>238.4443052866194</v>
      </c>
      <c r="Q142" s="10">
        <f>(P142/$AA$5)*($AA$4-'Front End'!$F$9)</f>
        <v>2.3844430528661936E-3</v>
      </c>
      <c r="R142" s="10">
        <f>'Front End'!$F$9+Q142</f>
        <v>45.002384443052868</v>
      </c>
      <c r="S142" s="8">
        <f>IF(R142&gt;'Front End'!$F$9+'Front End'!$B$9,(((R142-'Front End'!$F$9)/($AA$4-'Front End'!$F$9))*$AA$5)-((('Front End'!$F$9+'Front End'!$B$9-'Front End'!$F$9)/($AA$4-'Front End'!$F$9))*$AA$5),0)</f>
        <v>238.44430528683347</v>
      </c>
      <c r="T142" s="8">
        <f>ROUND(S142/('Front End'!$B$3*24*60*60),6)</f>
        <v>2.7599999999999999E-4</v>
      </c>
      <c r="U142" s="8">
        <f>IF(R142&gt;'Front End'!$F$9+'Front End'!$B$10,(((R142-'Front End'!$F$9)/($AA$4-'Front End'!$F$9))*$AA$5)-((('Front End'!$F$9+'Front End'!$B$10-'Front End'!$F$9)/($AA$4-'Front End'!$F$9))*$AA$5),0)</f>
        <v>0</v>
      </c>
      <c r="V142" s="8">
        <f>(U142^0.5)/('Front End'!$B$4*24*60*60)</f>
        <v>0</v>
      </c>
      <c r="W142" s="8">
        <f>(AVERAGE(T141:T142)*('Front End'!$F$5*60))+(AVERAGE(V141:V142)*('Front End'!$F$5*60))</f>
        <v>3.2760000000000004E-2</v>
      </c>
      <c r="X142" s="8">
        <f t="shared" si="11"/>
        <v>0</v>
      </c>
    </row>
    <row r="143" spans="1:24" x14ac:dyDescent="0.2">
      <c r="A143" s="1">
        <v>142</v>
      </c>
      <c r="B143" s="1">
        <f>B142+'Front End'!$F$5</f>
        <v>282</v>
      </c>
      <c r="C143" s="10">
        <f t="shared" si="9"/>
        <v>0.19583333333333333</v>
      </c>
      <c r="D143" s="10">
        <f>ROUND(IF(B143&lt;=$AA$2*1.25,('Front End'!$F$4/2)*(1-COS((PI()*B143)/$AA$2)),(4.34*'Front End'!$F$4*EXP(-1.3*B143/$AA$2))),6)</f>
        <v>4.5352999999999997E-2</v>
      </c>
      <c r="E143" s="10">
        <f>D143*('Front End'!$F$3/100)</f>
        <v>0</v>
      </c>
      <c r="F143" s="10">
        <f t="shared" si="8"/>
        <v>4.5352999999999997E-2</v>
      </c>
      <c r="G143" s="10">
        <f>IF((G142+(AVERAGE(F142:F143)*('Front End'!$F$5*60))-(N142))&gt;$AA$3,$AA$3,IF(G142+(AVERAGE(F142:F143)*('Front End'!$F$5*60))-(N142)&lt;0,0,G142+(AVERAGE(F142:F143)*('Front End'!$F$5*60))-(N142)))</f>
        <v>136.41851471338066</v>
      </c>
      <c r="H143" s="10">
        <f>(G143/$AA$3)*'Front End'!$B$1</f>
        <v>1.3641851471338066E-3</v>
      </c>
      <c r="I143" s="10">
        <f>('Front End'!$F$10-'Front End'!$B$1)+Calcs!H143</f>
        <v>46.731364185147136</v>
      </c>
      <c r="J143" s="10">
        <f>IF(H143&gt;'Front End'!$B$1*('Front End'!$B$5/100),G143-((('Front End'!$B$1*('Front End'!$B$5/100))/'Front End'!$B$1)*$AA$3),0)</f>
        <v>36.418514713380659</v>
      </c>
      <c r="K143" s="10">
        <f>(J143*('Front End'!$B$6/100))/('Front End'!$B$2*24*60*60)</f>
        <v>0</v>
      </c>
      <c r="L143" s="10">
        <f>(J143*((100-'Front End'!$B$6)/100))/('Front End'!$B$2*24*60*60)</f>
        <v>4.2151058696042437E-2</v>
      </c>
      <c r="M143" s="10">
        <f t="shared" si="10"/>
        <v>4.2151058696042437E-2</v>
      </c>
      <c r="N143" s="10">
        <f>AVERAGE(M142:M143)*('Front End'!$F$5*60)</f>
        <v>5.0271691852788845</v>
      </c>
      <c r="O143" s="10">
        <f>IF(O142+AVERAGE(K142:K143)*('Front End'!$F$5*60)&gt;J143,J143,O142+AVERAGE(K142:K143)*('Front End'!$F$5*60))</f>
        <v>0</v>
      </c>
      <c r="P143" s="10">
        <f>P142+(AVERAGE(L142:L143)*('Front End'!$F$5*60))-W142</f>
        <v>243.43871447189829</v>
      </c>
      <c r="Q143" s="10">
        <f>(P143/$AA$5)*($AA$4-'Front End'!$F$9)</f>
        <v>2.434387144718983E-3</v>
      </c>
      <c r="R143" s="10">
        <f>'Front End'!$F$9+Q143</f>
        <v>45.002434387144717</v>
      </c>
      <c r="S143" s="8">
        <f>IF(R143&gt;'Front End'!$F$9+'Front End'!$B$9,(((R143-'Front End'!$F$9)/($AA$4-'Front End'!$F$9))*$AA$5)-((('Front End'!$F$9+'Front End'!$B$9-'Front End'!$F$9)/($AA$4-'Front End'!$F$9))*$AA$5),0)</f>
        <v>243.43871447172205</v>
      </c>
      <c r="T143" s="8">
        <f>ROUND(S143/('Front End'!$B$3*24*60*60),6)</f>
        <v>2.8200000000000002E-4</v>
      </c>
      <c r="U143" s="8">
        <f>IF(R143&gt;'Front End'!$F$9+'Front End'!$B$10,(((R143-'Front End'!$F$9)/($AA$4-'Front End'!$F$9))*$AA$5)-((('Front End'!$F$9+'Front End'!$B$10-'Front End'!$F$9)/($AA$4-'Front End'!$F$9))*$AA$5),0)</f>
        <v>0</v>
      </c>
      <c r="V143" s="8">
        <f>(U143^0.5)/('Front End'!$B$4*24*60*60)</f>
        <v>0</v>
      </c>
      <c r="W143" s="8">
        <f>(AVERAGE(T142:T143)*('Front End'!$F$5*60))+(AVERAGE(V142:V143)*('Front End'!$F$5*60))</f>
        <v>3.3480000000000003E-2</v>
      </c>
      <c r="X143" s="8">
        <f t="shared" si="11"/>
        <v>0</v>
      </c>
    </row>
    <row r="144" spans="1:24" x14ac:dyDescent="0.2">
      <c r="A144" s="1">
        <v>143</v>
      </c>
      <c r="B144" s="1">
        <f>B143+'Front End'!$F$5</f>
        <v>284</v>
      </c>
      <c r="C144" s="10">
        <f t="shared" si="9"/>
        <v>0.19722222222222222</v>
      </c>
      <c r="D144" s="10">
        <f>ROUND(IF(B144&lt;=$AA$2*1.25,('Front End'!$F$4/2)*(1-COS((PI()*B144)/$AA$2)),(4.34*'Front End'!$F$4*EXP(-1.3*B144/$AA$2))),6)</f>
        <v>4.5874999999999999E-2</v>
      </c>
      <c r="E144" s="10">
        <f>D144*('Front End'!$F$3/100)</f>
        <v>0</v>
      </c>
      <c r="F144" s="10">
        <f t="shared" si="8"/>
        <v>4.5874999999999999E-2</v>
      </c>
      <c r="G144" s="10">
        <f>IF((G143+(AVERAGE(F143:F144)*('Front End'!$F$5*60))-(N143))&gt;$AA$3,$AA$3,IF(G143+(AVERAGE(F143:F144)*('Front End'!$F$5*60))-(N143)&lt;0,0,G143+(AVERAGE(F143:F144)*('Front End'!$F$5*60))-(N143)))</f>
        <v>136.86502552810177</v>
      </c>
      <c r="H144" s="10">
        <f>(G144/$AA$3)*'Front End'!$B$1</f>
        <v>1.3686502552810176E-3</v>
      </c>
      <c r="I144" s="10">
        <f>('Front End'!$F$10-'Front End'!$B$1)+Calcs!H144</f>
        <v>46.731368650255284</v>
      </c>
      <c r="J144" s="10">
        <f>IF(H144&gt;'Front End'!$B$1*('Front End'!$B$5/100),G144-((('Front End'!$B$1*('Front End'!$B$5/100))/'Front End'!$B$1)*$AA$3),0)</f>
        <v>36.865025528101768</v>
      </c>
      <c r="K144" s="10">
        <f>(J144*('Front End'!$B$6/100))/('Front End'!$B$2*24*60*60)</f>
        <v>0</v>
      </c>
      <c r="L144" s="10">
        <f>(J144*((100-'Front End'!$B$6)/100))/('Front End'!$B$2*24*60*60)</f>
        <v>4.2667853620488159E-2</v>
      </c>
      <c r="M144" s="10">
        <f t="shared" si="10"/>
        <v>4.2667853620488159E-2</v>
      </c>
      <c r="N144" s="10">
        <f>AVERAGE(M143:M144)*('Front End'!$F$5*60)</f>
        <v>5.0891347389918362</v>
      </c>
      <c r="O144" s="10">
        <f>IF(O143+AVERAGE(K143:K144)*('Front End'!$F$5*60)&gt;J144,J144,O143+AVERAGE(K143:K144)*('Front End'!$F$5*60))</f>
        <v>0</v>
      </c>
      <c r="P144" s="10">
        <f>P143+(AVERAGE(L143:L144)*('Front End'!$F$5*60))-W143</f>
        <v>248.49436921089014</v>
      </c>
      <c r="Q144" s="10">
        <f>(P144/$AA$5)*($AA$4-'Front End'!$F$9)</f>
        <v>2.4849436921089013E-3</v>
      </c>
      <c r="R144" s="10">
        <f>'Front End'!$F$9+Q144</f>
        <v>45.00248494369211</v>
      </c>
      <c r="S144" s="8">
        <f>IF(R144&gt;'Front End'!$F$9+'Front End'!$B$9,(((R144-'Front End'!$F$9)/($AA$4-'Front End'!$F$9))*$AA$5)-((('Front End'!$F$9+'Front End'!$B$9-'Front End'!$F$9)/($AA$4-'Front End'!$F$9))*$AA$5),0)</f>
        <v>248.49436921101642</v>
      </c>
      <c r="T144" s="8">
        <f>ROUND(S144/('Front End'!$B$3*24*60*60),6)</f>
        <v>2.8800000000000001E-4</v>
      </c>
      <c r="U144" s="8">
        <f>IF(R144&gt;'Front End'!$F$9+'Front End'!$B$10,(((R144-'Front End'!$F$9)/($AA$4-'Front End'!$F$9))*$AA$5)-((('Front End'!$F$9+'Front End'!$B$10-'Front End'!$F$9)/($AA$4-'Front End'!$F$9))*$AA$5),0)</f>
        <v>0</v>
      </c>
      <c r="V144" s="8">
        <f>(U144^0.5)/('Front End'!$B$4*24*60*60)</f>
        <v>0</v>
      </c>
      <c r="W144" s="8">
        <f>(AVERAGE(T143:T144)*('Front End'!$F$5*60))+(AVERAGE(V143:V144)*('Front End'!$F$5*60))</f>
        <v>3.4200000000000001E-2</v>
      </c>
      <c r="X144" s="8">
        <f t="shared" si="11"/>
        <v>0</v>
      </c>
    </row>
    <row r="145" spans="1:24" x14ac:dyDescent="0.2">
      <c r="A145" s="1">
        <v>144</v>
      </c>
      <c r="B145" s="1">
        <f>B144+'Front End'!$F$5</f>
        <v>286</v>
      </c>
      <c r="C145" s="10">
        <f t="shared" si="9"/>
        <v>0.1986111111111111</v>
      </c>
      <c r="D145" s="10">
        <f>ROUND(IF(B145&lt;=$AA$2*1.25,('Front End'!$F$4/2)*(1-COS((PI()*B145)/$AA$2)),(4.34*'Front End'!$F$4*EXP(-1.3*B145/$AA$2))),6)</f>
        <v>4.6398000000000002E-2</v>
      </c>
      <c r="E145" s="10">
        <f>D145*('Front End'!$F$3/100)</f>
        <v>0</v>
      </c>
      <c r="F145" s="10">
        <f t="shared" si="8"/>
        <v>4.6398000000000002E-2</v>
      </c>
      <c r="G145" s="10">
        <f>IF((G144+(AVERAGE(F144:F145)*('Front End'!$F$5*60))-(N144))&gt;$AA$3,$AA$3,IF(G144+(AVERAGE(F144:F145)*('Front End'!$F$5*60))-(N144)&lt;0,0,G144+(AVERAGE(F144:F145)*('Front End'!$F$5*60))-(N144)))</f>
        <v>137.31227078910993</v>
      </c>
      <c r="H145" s="10">
        <f>(G145/$AA$3)*'Front End'!$B$1</f>
        <v>1.3731227078910993E-3</v>
      </c>
      <c r="I145" s="10">
        <f>('Front End'!$F$10-'Front End'!$B$1)+Calcs!H145</f>
        <v>46.731373122707893</v>
      </c>
      <c r="J145" s="10">
        <f>IF(H145&gt;'Front End'!$B$1*('Front End'!$B$5/100),G145-((('Front End'!$B$1*('Front End'!$B$5/100))/'Front End'!$B$1)*$AA$3),0)</f>
        <v>37.312270789109931</v>
      </c>
      <c r="K145" s="10">
        <f>(J145*('Front End'!$B$6/100))/('Front End'!$B$2*24*60*60)</f>
        <v>0</v>
      </c>
      <c r="L145" s="10">
        <f>(J145*((100-'Front End'!$B$6)/100))/('Front End'!$B$2*24*60*60)</f>
        <v>4.3185498598506872E-2</v>
      </c>
      <c r="M145" s="10">
        <f t="shared" si="10"/>
        <v>4.3185498598506872E-2</v>
      </c>
      <c r="N145" s="10">
        <f>AVERAGE(M144:M145)*('Front End'!$F$5*60)</f>
        <v>5.1512011331397023</v>
      </c>
      <c r="O145" s="10">
        <f>IF(O144+AVERAGE(K144:K145)*('Front End'!$F$5*60)&gt;J145,J145,O144+AVERAGE(K144:K145)*('Front End'!$F$5*60))</f>
        <v>0</v>
      </c>
      <c r="P145" s="10">
        <f>P144+(AVERAGE(L144:L145)*('Front End'!$F$5*60))-W144</f>
        <v>253.61137034402984</v>
      </c>
      <c r="Q145" s="10">
        <f>(P145/$AA$5)*($AA$4-'Front End'!$F$9)</f>
        <v>2.5361137034402982E-3</v>
      </c>
      <c r="R145" s="10">
        <f>'Front End'!$F$9+Q145</f>
        <v>45.002536113703442</v>
      </c>
      <c r="S145" s="8">
        <f>IF(R145&gt;'Front End'!$F$9+'Front End'!$B$9,(((R145-'Front End'!$F$9)/($AA$4-'Front End'!$F$9))*$AA$5)-((('Front End'!$F$9+'Front End'!$B$9-'Front End'!$F$9)/($AA$4-'Front End'!$F$9))*$AA$5),0)</f>
        <v>253.61137034423109</v>
      </c>
      <c r="T145" s="8">
        <f>ROUND(S145/('Front End'!$B$3*24*60*60),6)</f>
        <v>2.9399999999999999E-4</v>
      </c>
      <c r="U145" s="8">
        <f>IF(R145&gt;'Front End'!$F$9+'Front End'!$B$10,(((R145-'Front End'!$F$9)/($AA$4-'Front End'!$F$9))*$AA$5)-((('Front End'!$F$9+'Front End'!$B$10-'Front End'!$F$9)/($AA$4-'Front End'!$F$9))*$AA$5),0)</f>
        <v>0</v>
      </c>
      <c r="V145" s="8">
        <f>(U145^0.5)/('Front End'!$B$4*24*60*60)</f>
        <v>0</v>
      </c>
      <c r="W145" s="8">
        <f>(AVERAGE(T144:T145)*('Front End'!$F$5*60))+(AVERAGE(V144:V145)*('Front End'!$F$5*60))</f>
        <v>3.4920000000000007E-2</v>
      </c>
      <c r="X145" s="8">
        <f t="shared" si="11"/>
        <v>0</v>
      </c>
    </row>
    <row r="146" spans="1:24" x14ac:dyDescent="0.2">
      <c r="A146" s="1">
        <v>145</v>
      </c>
      <c r="B146" s="1">
        <f>B145+'Front End'!$F$5</f>
        <v>288</v>
      </c>
      <c r="C146" s="10">
        <f t="shared" si="9"/>
        <v>0.2</v>
      </c>
      <c r="D146" s="10">
        <f>ROUND(IF(B146&lt;=$AA$2*1.25,('Front End'!$F$4/2)*(1-COS((PI()*B146)/$AA$2)),(4.34*'Front End'!$F$4*EXP(-1.3*B146/$AA$2))),6)</f>
        <v>4.6920999999999997E-2</v>
      </c>
      <c r="E146" s="10">
        <f>D146*('Front End'!$F$3/100)</f>
        <v>0</v>
      </c>
      <c r="F146" s="10">
        <f t="shared" si="8"/>
        <v>4.6920999999999997E-2</v>
      </c>
      <c r="G146" s="10">
        <f>IF((G145+(AVERAGE(F145:F146)*('Front End'!$F$5*60))-(N145))&gt;$AA$3,$AA$3,IF(G145+(AVERAGE(F145:F146)*('Front End'!$F$5*60))-(N145)&lt;0,0,G145+(AVERAGE(F145:F146)*('Front End'!$F$5*60))-(N145)))</f>
        <v>137.76020965597024</v>
      </c>
      <c r="H146" s="10">
        <f>(G146/$AA$3)*'Front End'!$B$1</f>
        <v>1.3776020965597024E-3</v>
      </c>
      <c r="I146" s="10">
        <f>('Front End'!$F$10-'Front End'!$B$1)+Calcs!H146</f>
        <v>46.731377602096565</v>
      </c>
      <c r="J146" s="10">
        <f>IF(H146&gt;'Front End'!$B$1*('Front End'!$B$5/100),G146-((('Front End'!$B$1*('Front End'!$B$5/100))/'Front End'!$B$1)*$AA$3),0)</f>
        <v>37.760209655970243</v>
      </c>
      <c r="K146" s="10">
        <f>(J146*('Front End'!$B$6/100))/('Front End'!$B$2*24*60*60)</f>
        <v>0</v>
      </c>
      <c r="L146" s="10">
        <f>(J146*((100-'Front End'!$B$6)/100))/('Front End'!$B$2*24*60*60)</f>
        <v>4.3703946361076676E-2</v>
      </c>
      <c r="M146" s="10">
        <f t="shared" si="10"/>
        <v>4.3703946361076676E-2</v>
      </c>
      <c r="N146" s="10">
        <f>AVERAGE(M145:M146)*('Front End'!$F$5*60)</f>
        <v>5.2133666975750126</v>
      </c>
      <c r="O146" s="10">
        <f>IF(O145+AVERAGE(K145:K146)*('Front End'!$F$5*60)&gt;J146,J146,O145+AVERAGE(K145:K146)*('Front End'!$F$5*60))</f>
        <v>0</v>
      </c>
      <c r="P146" s="10">
        <f>P145+(AVERAGE(L145:L146)*('Front End'!$F$5*60))-W145</f>
        <v>258.78981704160486</v>
      </c>
      <c r="Q146" s="10">
        <f>(P146/$AA$5)*($AA$4-'Front End'!$F$9)</f>
        <v>2.5878981704160484E-3</v>
      </c>
      <c r="R146" s="10">
        <f>'Front End'!$F$9+Q146</f>
        <v>45.002587898170418</v>
      </c>
      <c r="S146" s="8">
        <f>IF(R146&gt;'Front End'!$F$9+'Front End'!$B$9,(((R146-'Front End'!$F$9)/($AA$4-'Front End'!$F$9))*$AA$5)-((('Front End'!$F$9+'Front End'!$B$9-'Front End'!$F$9)/($AA$4-'Front End'!$F$9))*$AA$5),0)</f>
        <v>258.78981704181575</v>
      </c>
      <c r="T146" s="8">
        <f>ROUND(S146/('Front End'!$B$3*24*60*60),6)</f>
        <v>2.9999999999999997E-4</v>
      </c>
      <c r="U146" s="8">
        <f>IF(R146&gt;'Front End'!$F$9+'Front End'!$B$10,(((R146-'Front End'!$F$9)/($AA$4-'Front End'!$F$9))*$AA$5)-((('Front End'!$F$9+'Front End'!$B$10-'Front End'!$F$9)/($AA$4-'Front End'!$F$9))*$AA$5),0)</f>
        <v>0</v>
      </c>
      <c r="V146" s="8">
        <f>(U146^0.5)/('Front End'!$B$4*24*60*60)</f>
        <v>0</v>
      </c>
      <c r="W146" s="8">
        <f>(AVERAGE(T145:T146)*('Front End'!$F$5*60))+(AVERAGE(V145:V146)*('Front End'!$F$5*60))</f>
        <v>3.5639999999999991E-2</v>
      </c>
      <c r="X146" s="8">
        <f t="shared" si="11"/>
        <v>0</v>
      </c>
    </row>
    <row r="147" spans="1:24" x14ac:dyDescent="0.2">
      <c r="A147" s="1">
        <v>146</v>
      </c>
      <c r="B147" s="1">
        <f>B146+'Front End'!$F$5</f>
        <v>290</v>
      </c>
      <c r="C147" s="10">
        <f t="shared" si="9"/>
        <v>0.2013888888888889</v>
      </c>
      <c r="D147" s="10">
        <f>ROUND(IF(B147&lt;=$AA$2*1.25,('Front End'!$F$4/2)*(1-COS((PI()*B147)/$AA$2)),(4.34*'Front End'!$F$4*EXP(-1.3*B147/$AA$2))),6)</f>
        <v>4.7444E-2</v>
      </c>
      <c r="E147" s="10">
        <f>D147*('Front End'!$F$3/100)</f>
        <v>0</v>
      </c>
      <c r="F147" s="10">
        <f t="shared" si="8"/>
        <v>4.7444E-2</v>
      </c>
      <c r="G147" s="10">
        <f>IF((G146+(AVERAGE(F146:F147)*('Front End'!$F$5*60))-(N146))&gt;$AA$3,$AA$3,IF(G146+(AVERAGE(F146:F147)*('Front End'!$F$5*60))-(N146)&lt;0,0,G146+(AVERAGE(F146:F147)*('Front End'!$F$5*60))-(N146)))</f>
        <v>138.20874295839522</v>
      </c>
      <c r="H147" s="10">
        <f>(G147/$AA$3)*'Front End'!$B$1</f>
        <v>1.3820874295839521E-3</v>
      </c>
      <c r="I147" s="10">
        <f>('Front End'!$F$10-'Front End'!$B$1)+Calcs!H147</f>
        <v>46.731382087429587</v>
      </c>
      <c r="J147" s="10">
        <f>IF(H147&gt;'Front End'!$B$1*('Front End'!$B$5/100),G147-((('Front End'!$B$1*('Front End'!$B$5/100))/'Front End'!$B$1)*$AA$3),0)</f>
        <v>38.20874295839522</v>
      </c>
      <c r="K147" s="10">
        <f>(J147*('Front End'!$B$6/100))/('Front End'!$B$2*24*60*60)</f>
        <v>0</v>
      </c>
      <c r="L147" s="10">
        <f>(J147*((100-'Front End'!$B$6)/100))/('Front End'!$B$2*24*60*60)</f>
        <v>4.4223082127772248E-2</v>
      </c>
      <c r="M147" s="10">
        <f t="shared" si="10"/>
        <v>4.4223082127772248E-2</v>
      </c>
      <c r="N147" s="10">
        <f>AVERAGE(M146:M147)*('Front End'!$F$5*60)</f>
        <v>5.2756217093309354</v>
      </c>
      <c r="O147" s="10">
        <f>IF(O146+AVERAGE(K146:K147)*('Front End'!$F$5*60)&gt;J147,J147,O146+AVERAGE(K146:K147)*('Front End'!$F$5*60))</f>
        <v>0</v>
      </c>
      <c r="P147" s="10">
        <f>P146+(AVERAGE(L146:L147)*('Front End'!$F$5*60))-W146</f>
        <v>264.02979875093581</v>
      </c>
      <c r="Q147" s="10">
        <f>(P147/$AA$5)*($AA$4-'Front End'!$F$9)</f>
        <v>2.6402979875093579E-3</v>
      </c>
      <c r="R147" s="10">
        <f>'Front End'!$F$9+Q147</f>
        <v>45.002640297987512</v>
      </c>
      <c r="S147" s="8">
        <f>IF(R147&gt;'Front End'!$F$9+'Front End'!$B$9,(((R147-'Front End'!$F$9)/($AA$4-'Front End'!$F$9))*$AA$5)-((('Front End'!$F$9+'Front End'!$B$9-'Front End'!$F$9)/($AA$4-'Front End'!$F$9))*$AA$5),0)</f>
        <v>264.02979875115307</v>
      </c>
      <c r="T147" s="8">
        <f>ROUND(S147/('Front End'!$B$3*24*60*60),6)</f>
        <v>3.0600000000000001E-4</v>
      </c>
      <c r="U147" s="8">
        <f>IF(R147&gt;'Front End'!$F$9+'Front End'!$B$10,(((R147-'Front End'!$F$9)/($AA$4-'Front End'!$F$9))*$AA$5)-((('Front End'!$F$9+'Front End'!$B$10-'Front End'!$F$9)/($AA$4-'Front End'!$F$9))*$AA$5),0)</f>
        <v>0</v>
      </c>
      <c r="V147" s="8">
        <f>(U147^0.5)/('Front End'!$B$4*24*60*60)</f>
        <v>0</v>
      </c>
      <c r="W147" s="8">
        <f>(AVERAGE(T146:T147)*('Front End'!$F$5*60))+(AVERAGE(V146:V147)*('Front End'!$F$5*60))</f>
        <v>3.6359999999999996E-2</v>
      </c>
      <c r="X147" s="8">
        <f t="shared" si="11"/>
        <v>0</v>
      </c>
    </row>
    <row r="148" spans="1:24" x14ac:dyDescent="0.2">
      <c r="A148" s="1">
        <v>147</v>
      </c>
      <c r="B148" s="1">
        <f>B147+'Front End'!$F$5</f>
        <v>292</v>
      </c>
      <c r="C148" s="10">
        <f t="shared" si="9"/>
        <v>0.20277777777777778</v>
      </c>
      <c r="D148" s="10">
        <f>ROUND(IF(B148&lt;=$AA$2*1.25,('Front End'!$F$4/2)*(1-COS((PI()*B148)/$AA$2)),(4.34*'Front End'!$F$4*EXP(-1.3*B148/$AA$2))),6)</f>
        <v>4.7967000000000003E-2</v>
      </c>
      <c r="E148" s="10">
        <f>D148*('Front End'!$F$3/100)</f>
        <v>0</v>
      </c>
      <c r="F148" s="10">
        <f t="shared" si="8"/>
        <v>4.7967000000000003E-2</v>
      </c>
      <c r="G148" s="10">
        <f>IF((G147+(AVERAGE(F147:F148)*('Front End'!$F$5*60))-(N147))&gt;$AA$3,$AA$3,IF(G147+(AVERAGE(F147:F148)*('Front End'!$F$5*60))-(N147)&lt;0,0,G147+(AVERAGE(F147:F148)*('Front End'!$F$5*60))-(N147)))</f>
        <v>138.65778124906427</v>
      </c>
      <c r="H148" s="10">
        <f>(G148/$AA$3)*'Front End'!$B$1</f>
        <v>1.3865778124906429E-3</v>
      </c>
      <c r="I148" s="10">
        <f>('Front End'!$F$10-'Front End'!$B$1)+Calcs!H148</f>
        <v>46.731386577812493</v>
      </c>
      <c r="J148" s="10">
        <f>IF(H148&gt;'Front End'!$B$1*('Front End'!$B$5/100),G148-((('Front End'!$B$1*('Front End'!$B$5/100))/'Front End'!$B$1)*$AA$3),0)</f>
        <v>38.657781249064271</v>
      </c>
      <c r="K148" s="10">
        <f>(J148*('Front End'!$B$6/100))/('Front End'!$B$2*24*60*60)</f>
        <v>0</v>
      </c>
      <c r="L148" s="10">
        <f>(J148*((100-'Front End'!$B$6)/100))/('Front End'!$B$2*24*60*60)</f>
        <v>4.4742802371602171E-2</v>
      </c>
      <c r="M148" s="10">
        <f t="shared" si="10"/>
        <v>4.4742802371602171E-2</v>
      </c>
      <c r="N148" s="10">
        <f>AVERAGE(M147:M148)*('Front End'!$F$5*60)</f>
        <v>5.3379530699624658</v>
      </c>
      <c r="O148" s="10">
        <f>IF(O147+AVERAGE(K147:K148)*('Front End'!$F$5*60)&gt;J148,J148,O147+AVERAGE(K147:K148)*('Front End'!$F$5*60))</f>
        <v>0</v>
      </c>
      <c r="P148" s="10">
        <f>P147+(AVERAGE(L147:L148)*('Front End'!$F$5*60))-W147</f>
        <v>269.33139182089826</v>
      </c>
      <c r="Q148" s="10">
        <f>(P148/$AA$5)*($AA$4-'Front End'!$F$9)</f>
        <v>2.6933139182089825E-3</v>
      </c>
      <c r="R148" s="10">
        <f>'Front End'!$F$9+Q148</f>
        <v>45.002693313918208</v>
      </c>
      <c r="S148" s="8">
        <f>IF(R148&gt;'Front End'!$F$9+'Front End'!$B$9,(((R148-'Front End'!$F$9)/($AA$4-'Front End'!$F$9))*$AA$5)-((('Front End'!$F$9+'Front End'!$B$9-'Front End'!$F$9)/($AA$4-'Front End'!$F$9))*$AA$5),0)</f>
        <v>269.3313918207707</v>
      </c>
      <c r="T148" s="8">
        <f>ROUND(S148/('Front End'!$B$3*24*60*60),6)</f>
        <v>3.1199999999999999E-4</v>
      </c>
      <c r="U148" s="8">
        <f>IF(R148&gt;'Front End'!$F$9+'Front End'!$B$10,(((R148-'Front End'!$F$9)/($AA$4-'Front End'!$F$9))*$AA$5)-((('Front End'!$F$9+'Front End'!$B$10-'Front End'!$F$9)/($AA$4-'Front End'!$F$9))*$AA$5),0)</f>
        <v>0</v>
      </c>
      <c r="V148" s="8">
        <f>(U148^0.5)/('Front End'!$B$4*24*60*60)</f>
        <v>0</v>
      </c>
      <c r="W148" s="8">
        <f>(AVERAGE(T147:T148)*('Front End'!$F$5*60))+(AVERAGE(V147:V148)*('Front End'!$F$5*60))</f>
        <v>3.7080000000000002E-2</v>
      </c>
      <c r="X148" s="8">
        <f t="shared" si="11"/>
        <v>0</v>
      </c>
    </row>
    <row r="149" spans="1:24" x14ac:dyDescent="0.2">
      <c r="A149" s="1">
        <v>148</v>
      </c>
      <c r="B149" s="1">
        <f>B148+'Front End'!$F$5</f>
        <v>294</v>
      </c>
      <c r="C149" s="10">
        <f t="shared" si="9"/>
        <v>0.20416666666666666</v>
      </c>
      <c r="D149" s="10">
        <f>ROUND(IF(B149&lt;=$AA$2*1.25,('Front End'!$F$4/2)*(1-COS((PI()*B149)/$AA$2)),(4.34*'Front End'!$F$4*EXP(-1.3*B149/$AA$2))),6)</f>
        <v>4.8490999999999999E-2</v>
      </c>
      <c r="E149" s="10">
        <f>D149*('Front End'!$F$3/100)</f>
        <v>0</v>
      </c>
      <c r="F149" s="10">
        <f t="shared" si="8"/>
        <v>4.8490999999999999E-2</v>
      </c>
      <c r="G149" s="10">
        <f>IF((G148+(AVERAGE(F148:F149)*('Front End'!$F$5*60))-(N148))&gt;$AA$3,$AA$3,IF(G148+(AVERAGE(F148:F149)*('Front End'!$F$5*60))-(N148)&lt;0,0,G148+(AVERAGE(F148:F149)*('Front End'!$F$5*60))-(N148)))</f>
        <v>139.10730817910181</v>
      </c>
      <c r="H149" s="10">
        <f>(G149/$AA$3)*'Front End'!$B$1</f>
        <v>1.391073081791018E-3</v>
      </c>
      <c r="I149" s="10">
        <f>('Front End'!$F$10-'Front End'!$B$1)+Calcs!H149</f>
        <v>46.731391073081795</v>
      </c>
      <c r="J149" s="10">
        <f>IF(H149&gt;'Front End'!$B$1*('Front End'!$B$5/100),G149-((('Front End'!$B$1*('Front End'!$B$5/100))/'Front End'!$B$1)*$AA$3),0)</f>
        <v>39.107308179101807</v>
      </c>
      <c r="K149" s="10">
        <f>(J149*('Front End'!$B$6/100))/('Front End'!$B$2*24*60*60)</f>
        <v>0</v>
      </c>
      <c r="L149" s="10">
        <f>(J149*((100-'Front End'!$B$6)/100))/('Front End'!$B$2*24*60*60)</f>
        <v>4.5263088170256725E-2</v>
      </c>
      <c r="M149" s="10">
        <f t="shared" si="10"/>
        <v>4.5263088170256725E-2</v>
      </c>
      <c r="N149" s="10">
        <f>AVERAGE(M148:M149)*('Front End'!$F$5*60)</f>
        <v>5.4003534325115341</v>
      </c>
      <c r="O149" s="10">
        <f>IF(O148+AVERAGE(K148:K149)*('Front End'!$F$5*60)&gt;J149,J149,O148+AVERAGE(K148:K149)*('Front End'!$F$5*60))</f>
        <v>0</v>
      </c>
      <c r="P149" s="10">
        <f>P148+(AVERAGE(L148:L149)*('Front End'!$F$5*60))-W148</f>
        <v>274.69466525340977</v>
      </c>
      <c r="Q149" s="10">
        <f>(P149/$AA$5)*($AA$4-'Front End'!$F$9)</f>
        <v>2.7469466525340976E-3</v>
      </c>
      <c r="R149" s="10">
        <f>'Front End'!$F$9+Q149</f>
        <v>45.002746946652536</v>
      </c>
      <c r="S149" s="8">
        <f>IF(R149&gt;'Front End'!$F$9+'Front End'!$B$9,(((R149-'Front End'!$F$9)/($AA$4-'Front End'!$F$9))*$AA$5)-((('Front End'!$F$9+'Front End'!$B$9-'Front End'!$F$9)/($AA$4-'Front End'!$F$9))*$AA$5),0)</f>
        <v>274.69466525360531</v>
      </c>
      <c r="T149" s="8">
        <f>ROUND(S149/('Front End'!$B$3*24*60*60),6)</f>
        <v>3.1799999999999998E-4</v>
      </c>
      <c r="U149" s="8">
        <f>IF(R149&gt;'Front End'!$F$9+'Front End'!$B$10,(((R149-'Front End'!$F$9)/($AA$4-'Front End'!$F$9))*$AA$5)-((('Front End'!$F$9+'Front End'!$B$10-'Front End'!$F$9)/($AA$4-'Front End'!$F$9))*$AA$5),0)</f>
        <v>0</v>
      </c>
      <c r="V149" s="8">
        <f>(U149^0.5)/('Front End'!$B$4*24*60*60)</f>
        <v>0</v>
      </c>
      <c r="W149" s="8">
        <f>(AVERAGE(T148:T149)*('Front End'!$F$5*60))+(AVERAGE(V148:V149)*('Front End'!$F$5*60))</f>
        <v>3.7799999999999993E-2</v>
      </c>
      <c r="X149" s="8">
        <f t="shared" si="11"/>
        <v>0</v>
      </c>
    </row>
    <row r="150" spans="1:24" x14ac:dyDescent="0.2">
      <c r="A150" s="1">
        <v>149</v>
      </c>
      <c r="B150" s="1">
        <f>B149+'Front End'!$F$5</f>
        <v>296</v>
      </c>
      <c r="C150" s="10">
        <f t="shared" si="9"/>
        <v>0.20555555555555555</v>
      </c>
      <c r="D150" s="10">
        <f>ROUND(IF(B150&lt;=$AA$2*1.25,('Front End'!$F$4/2)*(1-COS((PI()*B150)/$AA$2)),(4.34*'Front End'!$F$4*EXP(-1.3*B150/$AA$2))),6)</f>
        <v>4.9015000000000003E-2</v>
      </c>
      <c r="E150" s="10">
        <f>D150*('Front End'!$F$3/100)</f>
        <v>0</v>
      </c>
      <c r="F150" s="10">
        <f t="shared" si="8"/>
        <v>4.9015000000000003E-2</v>
      </c>
      <c r="G150" s="10">
        <f>IF((G149+(AVERAGE(F149:F150)*('Front End'!$F$5*60))-(N149))&gt;$AA$3,$AA$3,IF(G149+(AVERAGE(F149:F150)*('Front End'!$F$5*60))-(N149)&lt;0,0,G149+(AVERAGE(F149:F150)*('Front End'!$F$5*60))-(N149)))</f>
        <v>139.55731474659027</v>
      </c>
      <c r="H150" s="10">
        <f>(G150/$AA$3)*'Front End'!$B$1</f>
        <v>1.3955731474659028E-3</v>
      </c>
      <c r="I150" s="10">
        <f>('Front End'!$F$10-'Front End'!$B$1)+Calcs!H150</f>
        <v>46.731395573147466</v>
      </c>
      <c r="J150" s="10">
        <f>IF(H150&gt;'Front End'!$B$1*('Front End'!$B$5/100),G150-((('Front End'!$B$1*('Front End'!$B$5/100))/'Front End'!$B$1)*$AA$3),0)</f>
        <v>39.557314746590265</v>
      </c>
      <c r="K150" s="10">
        <f>(J150*('Front End'!$B$6/100))/('Front End'!$B$2*24*60*60)</f>
        <v>0</v>
      </c>
      <c r="L150" s="10">
        <f>(J150*((100-'Front End'!$B$6)/100))/('Front End'!$B$2*24*60*60)</f>
        <v>4.5783929104849852E-2</v>
      </c>
      <c r="M150" s="10">
        <f t="shared" si="10"/>
        <v>4.5783929104849852E-2</v>
      </c>
      <c r="N150" s="10">
        <f>AVERAGE(M149:M150)*('Front End'!$F$5*60)</f>
        <v>5.4628210365063952</v>
      </c>
      <c r="O150" s="10">
        <f>IF(O149+AVERAGE(K149:K150)*('Front End'!$F$5*60)&gt;J150,J150,O149+AVERAGE(K149:K150)*('Front End'!$F$5*60))</f>
        <v>0</v>
      </c>
      <c r="P150" s="10">
        <f>P149+(AVERAGE(L149:L150)*('Front End'!$F$5*60))-W149</f>
        <v>280.11968628991616</v>
      </c>
      <c r="Q150" s="10">
        <f>(P150/$AA$5)*($AA$4-'Front End'!$F$9)</f>
        <v>2.8011968628991611E-3</v>
      </c>
      <c r="R150" s="10">
        <f>'Front End'!$F$9+Q150</f>
        <v>45.002801196862897</v>
      </c>
      <c r="S150" s="8">
        <f>IF(R150&gt;'Front End'!$F$9+'Front End'!$B$9,(((R150-'Front End'!$F$9)/($AA$4-'Front End'!$F$9))*$AA$5)-((('Front End'!$F$9+'Front End'!$B$9-'Front End'!$F$9)/($AA$4-'Front End'!$F$9))*$AA$5),0)</f>
        <v>280.11968628973705</v>
      </c>
      <c r="T150" s="8">
        <f>ROUND(S150/('Front End'!$B$3*24*60*60),6)</f>
        <v>3.2400000000000001E-4</v>
      </c>
      <c r="U150" s="8">
        <f>IF(R150&gt;'Front End'!$F$9+'Front End'!$B$10,(((R150-'Front End'!$F$9)/($AA$4-'Front End'!$F$9))*$AA$5)-((('Front End'!$F$9+'Front End'!$B$10-'Front End'!$F$9)/($AA$4-'Front End'!$F$9))*$AA$5),0)</f>
        <v>0</v>
      </c>
      <c r="V150" s="8">
        <f>(U150^0.5)/('Front End'!$B$4*24*60*60)</f>
        <v>0</v>
      </c>
      <c r="W150" s="8">
        <f>(AVERAGE(T149:T150)*('Front End'!$F$5*60))+(AVERAGE(V149:V150)*('Front End'!$F$5*60))</f>
        <v>3.8519999999999999E-2</v>
      </c>
      <c r="X150" s="8">
        <f t="shared" si="11"/>
        <v>0</v>
      </c>
    </row>
    <row r="151" spans="1:24" x14ac:dyDescent="0.2">
      <c r="A151" s="1">
        <v>150</v>
      </c>
      <c r="B151" s="1">
        <f>B150+'Front End'!$F$5</f>
        <v>298</v>
      </c>
      <c r="C151" s="10">
        <f t="shared" si="9"/>
        <v>0.20694444444444443</v>
      </c>
      <c r="D151" s="10">
        <f>ROUND(IF(B151&lt;=$AA$2*1.25,('Front End'!$F$4/2)*(1-COS((PI()*B151)/$AA$2)),(4.34*'Front End'!$F$4*EXP(-1.3*B151/$AA$2))),6)</f>
        <v>4.9539E-2</v>
      </c>
      <c r="E151" s="10">
        <f>D151*('Front End'!$F$3/100)</f>
        <v>0</v>
      </c>
      <c r="F151" s="10">
        <f t="shared" si="8"/>
        <v>4.9539E-2</v>
      </c>
      <c r="G151" s="10">
        <f>IF((G150+(AVERAGE(F150:F151)*('Front End'!$F$5*60))-(N150))&gt;$AA$3,$AA$3,IF(G150+(AVERAGE(F150:F151)*('Front End'!$F$5*60))-(N150)&lt;0,0,G150+(AVERAGE(F150:F151)*('Front End'!$F$5*60))-(N150)))</f>
        <v>140.00773371008387</v>
      </c>
      <c r="H151" s="10">
        <f>(G151/$AA$3)*'Front End'!$B$1</f>
        <v>1.4000773371008388E-3</v>
      </c>
      <c r="I151" s="10">
        <f>('Front End'!$F$10-'Front End'!$B$1)+Calcs!H151</f>
        <v>46.731400077337106</v>
      </c>
      <c r="J151" s="10">
        <f>IF(H151&gt;'Front End'!$B$1*('Front End'!$B$5/100),G151-((('Front End'!$B$1*('Front End'!$B$5/100))/'Front End'!$B$1)*$AA$3),0)</f>
        <v>40.007733710083869</v>
      </c>
      <c r="K151" s="10">
        <f>(J151*('Front End'!$B$6/100))/('Front End'!$B$2*24*60*60)</f>
        <v>0</v>
      </c>
      <c r="L151" s="10">
        <f>(J151*((100-'Front End'!$B$6)/100))/('Front End'!$B$2*24*60*60)</f>
        <v>4.6305247349634114E-2</v>
      </c>
      <c r="M151" s="10">
        <f t="shared" si="10"/>
        <v>4.6305247349634114E-2</v>
      </c>
      <c r="N151" s="10">
        <f>AVERAGE(M150:M151)*('Front End'!$F$5*60)</f>
        <v>5.5253505872690383</v>
      </c>
      <c r="O151" s="10">
        <f>IF(O150+AVERAGE(K150:K151)*('Front End'!$F$5*60)&gt;J151,J151,O150+AVERAGE(K150:K151)*('Front End'!$F$5*60))</f>
        <v>0</v>
      </c>
      <c r="P151" s="10">
        <f>P150+(AVERAGE(L150:L151)*('Front End'!$F$5*60))-W150</f>
        <v>285.60651687718519</v>
      </c>
      <c r="Q151" s="10">
        <f>(P151/$AA$5)*($AA$4-'Front End'!$F$9)</f>
        <v>2.8560651687718516E-3</v>
      </c>
      <c r="R151" s="10">
        <f>'Front End'!$F$9+Q151</f>
        <v>45.002856065168771</v>
      </c>
      <c r="S151" s="8">
        <f>IF(R151&gt;'Front End'!$F$9+'Front End'!$B$9,(((R151-'Front End'!$F$9)/($AA$4-'Front End'!$F$9))*$AA$5)-((('Front End'!$F$9+'Front End'!$B$9-'Front End'!$F$9)/($AA$4-'Front End'!$F$9))*$AA$5),0)</f>
        <v>285.60651687712379</v>
      </c>
      <c r="T151" s="8">
        <f>ROUND(S151/('Front End'!$B$3*24*60*60),6)</f>
        <v>3.3100000000000002E-4</v>
      </c>
      <c r="U151" s="8">
        <f>IF(R151&gt;'Front End'!$F$9+'Front End'!$B$10,(((R151-'Front End'!$F$9)/($AA$4-'Front End'!$F$9))*$AA$5)-((('Front End'!$F$9+'Front End'!$B$10-'Front End'!$F$9)/($AA$4-'Front End'!$F$9))*$AA$5),0)</f>
        <v>0</v>
      </c>
      <c r="V151" s="8">
        <f>(U151^0.5)/('Front End'!$B$4*24*60*60)</f>
        <v>0</v>
      </c>
      <c r="W151" s="8">
        <f>(AVERAGE(T150:T151)*('Front End'!$F$5*60))+(AVERAGE(V150:V151)*('Front End'!$F$5*60))</f>
        <v>3.9300000000000002E-2</v>
      </c>
      <c r="X151" s="8">
        <f t="shared" si="11"/>
        <v>0</v>
      </c>
    </row>
    <row r="152" spans="1:24" x14ac:dyDescent="0.2">
      <c r="A152" s="1">
        <v>151</v>
      </c>
      <c r="B152" s="1">
        <f>B151+'Front End'!$F$5</f>
        <v>300</v>
      </c>
      <c r="C152" s="10">
        <f t="shared" si="9"/>
        <v>0.20833333333333334</v>
      </c>
      <c r="D152" s="10">
        <f>ROUND(IF(B152&lt;=$AA$2*1.25,('Front End'!$F$4/2)*(1-COS((PI()*B152)/$AA$2)),(4.34*'Front End'!$F$4*EXP(-1.3*B152/$AA$2))),6)</f>
        <v>5.0063000000000003E-2</v>
      </c>
      <c r="E152" s="10">
        <f>D152*('Front End'!$F$3/100)</f>
        <v>0</v>
      </c>
      <c r="F152" s="10">
        <f t="shared" si="8"/>
        <v>5.0063000000000003E-2</v>
      </c>
      <c r="G152" s="10">
        <f>IF((G151+(AVERAGE(F151:F152)*('Front End'!$F$5*60))-(N151))&gt;$AA$3,$AA$3,IF(G151+(AVERAGE(F151:F152)*('Front End'!$F$5*60))-(N151)&lt;0,0,G151+(AVERAGE(F151:F152)*('Front End'!$F$5*60))-(N151)))</f>
        <v>140.45850312281485</v>
      </c>
      <c r="H152" s="10">
        <f>(G152/$AA$3)*'Front End'!$B$1</f>
        <v>1.4045850312281486E-3</v>
      </c>
      <c r="I152" s="10">
        <f>('Front End'!$F$10-'Front End'!$B$1)+Calcs!H152</f>
        <v>46.731404585031235</v>
      </c>
      <c r="J152" s="10">
        <f>IF(H152&gt;'Front End'!$B$1*('Front End'!$B$5/100),G152-((('Front End'!$B$1*('Front End'!$B$5/100))/'Front End'!$B$1)*$AA$3),0)</f>
        <v>40.458503122814847</v>
      </c>
      <c r="K152" s="10">
        <f>(J152*('Front End'!$B$6/100))/('Front End'!$B$2*24*60*60)</f>
        <v>0</v>
      </c>
      <c r="L152" s="10">
        <f>(J152*((100-'Front End'!$B$6)/100))/('Front End'!$B$2*24*60*60)</f>
        <v>4.6826971206961637E-2</v>
      </c>
      <c r="M152" s="10">
        <f t="shared" si="10"/>
        <v>4.6826971206961637E-2</v>
      </c>
      <c r="N152" s="10">
        <f>AVERAGE(M151:M152)*('Front End'!$F$5*60)</f>
        <v>5.5879331133957457</v>
      </c>
      <c r="O152" s="10">
        <f>IF(O151+AVERAGE(K151:K152)*('Front End'!$F$5*60)&gt;J152,J152,O151+AVERAGE(K151:K152)*('Front End'!$F$5*60))</f>
        <v>0</v>
      </c>
      <c r="P152" s="10">
        <f>P151+(AVERAGE(L151:L152)*('Front End'!$F$5*60))-W151</f>
        <v>291.15514999058092</v>
      </c>
      <c r="Q152" s="10">
        <f>(P152/$AA$5)*($AA$4-'Front End'!$F$9)</f>
        <v>2.9115514999058091E-3</v>
      </c>
      <c r="R152" s="10">
        <f>'Front End'!$F$9+Q152</f>
        <v>45.002911551499906</v>
      </c>
      <c r="S152" s="8">
        <f>IF(R152&gt;'Front End'!$F$9+'Front End'!$B$9,(((R152-'Front End'!$F$9)/($AA$4-'Front End'!$F$9))*$AA$5)-((('Front End'!$F$9+'Front End'!$B$9-'Front End'!$F$9)/($AA$4-'Front End'!$F$9))*$AA$5),0)</f>
        <v>291.15514999062952</v>
      </c>
      <c r="T152" s="8">
        <f>ROUND(S152/('Front End'!$B$3*24*60*60),6)</f>
        <v>3.3700000000000001E-4</v>
      </c>
      <c r="U152" s="8">
        <f>IF(R152&gt;'Front End'!$F$9+'Front End'!$B$10,(((R152-'Front End'!$F$9)/($AA$4-'Front End'!$F$9))*$AA$5)-((('Front End'!$F$9+'Front End'!$B$10-'Front End'!$F$9)/($AA$4-'Front End'!$F$9))*$AA$5),0)</f>
        <v>0</v>
      </c>
      <c r="V152" s="8">
        <f>(U152^0.5)/('Front End'!$B$4*24*60*60)</f>
        <v>0</v>
      </c>
      <c r="W152" s="8">
        <f>(AVERAGE(T151:T152)*('Front End'!$F$5*60))+(AVERAGE(V151:V152)*('Front End'!$F$5*60))</f>
        <v>4.0079999999999998E-2</v>
      </c>
      <c r="X152" s="8">
        <f t="shared" si="11"/>
        <v>0</v>
      </c>
    </row>
    <row r="153" spans="1:24" x14ac:dyDescent="0.2">
      <c r="A153" s="1">
        <v>152</v>
      </c>
      <c r="B153" s="1">
        <f>B152+'Front End'!$F$5</f>
        <v>302</v>
      </c>
      <c r="C153" s="10">
        <f t="shared" si="9"/>
        <v>0.20972222222222223</v>
      </c>
      <c r="D153" s="10">
        <f>ROUND(IF(B153&lt;=$AA$2*1.25,('Front End'!$F$4/2)*(1-COS((PI()*B153)/$AA$2)),(4.34*'Front End'!$F$4*EXP(-1.3*B153/$AA$2))),6)</f>
        <v>5.0587E-2</v>
      </c>
      <c r="E153" s="10">
        <f>D153*('Front End'!$F$3/100)</f>
        <v>0</v>
      </c>
      <c r="F153" s="10">
        <f t="shared" si="8"/>
        <v>5.0587E-2</v>
      </c>
      <c r="G153" s="10">
        <f>IF((G152+(AVERAGE(F152:F153)*('Front End'!$F$5*60))-(N152))&gt;$AA$3,$AA$3,IF(G152+(AVERAGE(F152:F153)*('Front End'!$F$5*60))-(N152)&lt;0,0,G152+(AVERAGE(F152:F153)*('Front End'!$F$5*60))-(N152)))</f>
        <v>140.9095700094191</v>
      </c>
      <c r="H153" s="10">
        <f>(G153/$AA$3)*'Front End'!$B$1</f>
        <v>1.4090957000941909E-3</v>
      </c>
      <c r="I153" s="10">
        <f>('Front End'!$F$10-'Front End'!$B$1)+Calcs!H153</f>
        <v>46.731409095700101</v>
      </c>
      <c r="J153" s="10">
        <f>IF(H153&gt;'Front End'!$B$1*('Front End'!$B$5/100),G153-((('Front End'!$B$1*('Front End'!$B$5/100))/'Front End'!$B$1)*$AA$3),0)</f>
        <v>40.909570009419099</v>
      </c>
      <c r="K153" s="10">
        <f>(J153*('Front End'!$B$6/100))/('Front End'!$B$2*24*60*60)</f>
        <v>0</v>
      </c>
      <c r="L153" s="10">
        <f>(J153*((100-'Front End'!$B$6)/100))/('Front End'!$B$2*24*60*60)</f>
        <v>4.7349039362753594E-2</v>
      </c>
      <c r="M153" s="10">
        <f t="shared" si="10"/>
        <v>4.7349039362753594E-2</v>
      </c>
      <c r="N153" s="10">
        <f>AVERAGE(M152:M153)*('Front End'!$F$5*60)</f>
        <v>5.6505606341829138</v>
      </c>
      <c r="O153" s="10">
        <f>IF(O152+AVERAGE(K152:K153)*('Front End'!$F$5*60)&gt;J153,J153,O152+AVERAGE(K152:K153)*('Front End'!$F$5*60))</f>
        <v>0</v>
      </c>
      <c r="P153" s="10">
        <f>P152+(AVERAGE(L152:L153)*('Front End'!$F$5*60))-W152</f>
        <v>296.76563062476384</v>
      </c>
      <c r="Q153" s="10">
        <f>(P153/$AA$5)*($AA$4-'Front End'!$F$9)</f>
        <v>2.9676563062476383E-3</v>
      </c>
      <c r="R153" s="10">
        <f>'Front End'!$F$9+Q153</f>
        <v>45.002967656306247</v>
      </c>
      <c r="S153" s="8">
        <f>IF(R153&gt;'Front End'!$F$9+'Front End'!$B$9,(((R153-'Front End'!$F$9)/($AA$4-'Front End'!$F$9))*$AA$5)-((('Front End'!$F$9+'Front End'!$B$9-'Front End'!$F$9)/($AA$4-'Front End'!$F$9))*$AA$5),0)</f>
        <v>296.76563062466249</v>
      </c>
      <c r="T153" s="8">
        <f>ROUND(S153/('Front End'!$B$3*24*60*60),6)</f>
        <v>3.4299999999999999E-4</v>
      </c>
      <c r="U153" s="8">
        <f>IF(R153&gt;'Front End'!$F$9+'Front End'!$B$10,(((R153-'Front End'!$F$9)/($AA$4-'Front End'!$F$9))*$AA$5)-((('Front End'!$F$9+'Front End'!$B$10-'Front End'!$F$9)/($AA$4-'Front End'!$F$9))*$AA$5),0)</f>
        <v>0</v>
      </c>
      <c r="V153" s="8">
        <f>(U153^0.5)/('Front End'!$B$4*24*60*60)</f>
        <v>0</v>
      </c>
      <c r="W153" s="8">
        <f>(AVERAGE(T152:T153)*('Front End'!$F$5*60))+(AVERAGE(V152:V153)*('Front End'!$F$5*60))</f>
        <v>4.0800000000000003E-2</v>
      </c>
      <c r="X153" s="8">
        <f t="shared" si="11"/>
        <v>0</v>
      </c>
    </row>
    <row r="154" spans="1:24" x14ac:dyDescent="0.2">
      <c r="A154" s="1">
        <v>153</v>
      </c>
      <c r="B154" s="1">
        <f>B153+'Front End'!$F$5</f>
        <v>304</v>
      </c>
      <c r="C154" s="10">
        <f t="shared" si="9"/>
        <v>0.21111111111111111</v>
      </c>
      <c r="D154" s="10">
        <f>ROUND(IF(B154&lt;=$AA$2*1.25,('Front End'!$F$4/2)*(1-COS((PI()*B154)/$AA$2)),(4.34*'Front End'!$F$4*EXP(-1.3*B154/$AA$2))),6)</f>
        <v>5.1110999999999997E-2</v>
      </c>
      <c r="E154" s="10">
        <f>D154*('Front End'!$F$3/100)</f>
        <v>0</v>
      </c>
      <c r="F154" s="10">
        <f t="shared" si="8"/>
        <v>5.1110999999999997E-2</v>
      </c>
      <c r="G154" s="10">
        <f>IF((G153+(AVERAGE(F153:F154)*('Front End'!$F$5*60))-(N153))&gt;$AA$3,$AA$3,IF(G153+(AVERAGE(F153:F154)*('Front End'!$F$5*60))-(N153)&lt;0,0,G153+(AVERAGE(F153:F154)*('Front End'!$F$5*60))-(N153)))</f>
        <v>141.36088937523618</v>
      </c>
      <c r="H154" s="10">
        <f>(G154/$AA$3)*'Front End'!$B$1</f>
        <v>1.4136088937523621E-3</v>
      </c>
      <c r="I154" s="10">
        <f>('Front End'!$F$10-'Front End'!$B$1)+Calcs!H154</f>
        <v>46.731413608893753</v>
      </c>
      <c r="J154" s="10">
        <f>IF(H154&gt;'Front End'!$B$1*('Front End'!$B$5/100),G154-((('Front End'!$B$1*('Front End'!$B$5/100))/'Front End'!$B$1)*$AA$3),0)</f>
        <v>41.360889375236184</v>
      </c>
      <c r="K154" s="10">
        <f>(J154*('Front End'!$B$6/100))/('Front End'!$B$2*24*60*60)</f>
        <v>0</v>
      </c>
      <c r="L154" s="10">
        <f>(J154*((100-'Front End'!$B$6)/100))/('Front End'!$B$2*24*60*60)</f>
        <v>4.7871399739856699E-2</v>
      </c>
      <c r="M154" s="10">
        <f t="shared" si="10"/>
        <v>4.7871399739856699E-2</v>
      </c>
      <c r="N154" s="10">
        <f>AVERAGE(M153:M154)*('Front End'!$F$5*60)</f>
        <v>5.7132263461566177</v>
      </c>
      <c r="O154" s="10">
        <f>IF(O153+AVERAGE(K153:K154)*('Front End'!$F$5*60)&gt;J154,J154,O153+AVERAGE(K153:K154)*('Front End'!$F$5*60))</f>
        <v>0</v>
      </c>
      <c r="P154" s="10">
        <f>P153+(AVERAGE(L153:L154)*('Front End'!$F$5*60))-W153</f>
        <v>302.43805697092046</v>
      </c>
      <c r="Q154" s="10">
        <f>(P154/$AA$5)*($AA$4-'Front End'!$F$9)</f>
        <v>3.0243805697092044E-3</v>
      </c>
      <c r="R154" s="10">
        <f>'Front End'!$F$9+Q154</f>
        <v>45.003024380569713</v>
      </c>
      <c r="S154" s="8">
        <f>IF(R154&gt;'Front End'!$F$9+'Front End'!$B$9,(((R154-'Front End'!$F$9)/($AA$4-'Front End'!$F$9))*$AA$5)-((('Front End'!$F$9+'Front End'!$B$9-'Front End'!$F$9)/($AA$4-'Front End'!$F$9))*$AA$5),0)</f>
        <v>302.43805697125481</v>
      </c>
      <c r="T154" s="8">
        <f>ROUND(S154/('Front End'!$B$3*24*60*60),6)</f>
        <v>3.5E-4</v>
      </c>
      <c r="U154" s="8">
        <f>IF(R154&gt;'Front End'!$F$9+'Front End'!$B$10,(((R154-'Front End'!$F$9)/($AA$4-'Front End'!$F$9))*$AA$5)-((('Front End'!$F$9+'Front End'!$B$10-'Front End'!$F$9)/($AA$4-'Front End'!$F$9))*$AA$5),0)</f>
        <v>0</v>
      </c>
      <c r="V154" s="8">
        <f>(U154^0.5)/('Front End'!$B$4*24*60*60)</f>
        <v>0</v>
      </c>
      <c r="W154" s="8">
        <f>(AVERAGE(T153:T154)*('Front End'!$F$5*60))+(AVERAGE(V153:V154)*('Front End'!$F$5*60))</f>
        <v>4.1580000000000006E-2</v>
      </c>
      <c r="X154" s="8">
        <f t="shared" si="11"/>
        <v>0</v>
      </c>
    </row>
    <row r="155" spans="1:24" x14ac:dyDescent="0.2">
      <c r="A155" s="1">
        <v>154</v>
      </c>
      <c r="B155" s="1">
        <f>B154+'Front End'!$F$5</f>
        <v>306</v>
      </c>
      <c r="C155" s="10">
        <f t="shared" si="9"/>
        <v>0.21249999999999999</v>
      </c>
      <c r="D155" s="10">
        <f>ROUND(IF(B155&lt;=$AA$2*1.25,('Front End'!$F$4/2)*(1-COS((PI()*B155)/$AA$2)),(4.34*'Front End'!$F$4*EXP(-1.3*B155/$AA$2))),6)</f>
        <v>5.1635E-2</v>
      </c>
      <c r="E155" s="10">
        <f>D155*('Front End'!$F$3/100)</f>
        <v>0</v>
      </c>
      <c r="F155" s="10">
        <f t="shared" si="8"/>
        <v>5.1635E-2</v>
      </c>
      <c r="G155" s="10">
        <f>IF((G154+(AVERAGE(F154:F155)*('Front End'!$F$5*60))-(N154))&gt;$AA$3,$AA$3,IF(G154+(AVERAGE(F154:F155)*('Front End'!$F$5*60))-(N154)&lt;0,0,G154+(AVERAGE(F154:F155)*('Front End'!$F$5*60))-(N154)))</f>
        <v>141.81242302907955</v>
      </c>
      <c r="H155" s="10">
        <f>(G155/$AA$3)*'Front End'!$B$1</f>
        <v>1.4181242302907958E-3</v>
      </c>
      <c r="I155" s="10">
        <f>('Front End'!$F$10-'Front End'!$B$1)+Calcs!H155</f>
        <v>46.731418124230295</v>
      </c>
      <c r="J155" s="10">
        <f>IF(H155&gt;'Front End'!$B$1*('Front End'!$B$5/100),G155-((('Front End'!$B$1*('Front End'!$B$5/100))/'Front End'!$B$1)*$AA$3),0)</f>
        <v>41.812423029079554</v>
      </c>
      <c r="K155" s="10">
        <f>(J155*('Front End'!$B$6/100))/('Front End'!$B$2*24*60*60)</f>
        <v>0</v>
      </c>
      <c r="L155" s="10">
        <f>(J155*((100-'Front End'!$B$6)/100))/('Front End'!$B$2*24*60*60)</f>
        <v>4.8394008135508752E-2</v>
      </c>
      <c r="M155" s="10">
        <f t="shared" si="10"/>
        <v>4.8394008135508752E-2</v>
      </c>
      <c r="N155" s="10">
        <f>AVERAGE(M154:M155)*('Front End'!$F$5*60)</f>
        <v>5.7759244725219263</v>
      </c>
      <c r="O155" s="10">
        <f>IF(O154+AVERAGE(K154:K155)*('Front End'!$F$5*60)&gt;J155,J155,O154+AVERAGE(K154:K155)*('Front End'!$F$5*60))</f>
        <v>0</v>
      </c>
      <c r="P155" s="10">
        <f>P154+(AVERAGE(L154:L155)*('Front End'!$F$5*60))-W154</f>
        <v>308.17240144344237</v>
      </c>
      <c r="Q155" s="10">
        <f>(P155/$AA$5)*($AA$4-'Front End'!$F$9)</f>
        <v>3.0817240144344238E-3</v>
      </c>
      <c r="R155" s="10">
        <f>'Front End'!$F$9+Q155</f>
        <v>45.003081724014436</v>
      </c>
      <c r="S155" s="8">
        <f>IF(R155&gt;'Front End'!$F$9+'Front End'!$B$9,(((R155-'Front End'!$F$9)/($AA$4-'Front End'!$F$9))*$AA$5)-((('Front End'!$F$9+'Front End'!$B$9-'Front End'!$F$9)/($AA$4-'Front End'!$F$9))*$AA$5),0)</f>
        <v>308.17240144358493</v>
      </c>
      <c r="T155" s="8">
        <f>ROUND(S155/('Front End'!$B$3*24*60*60),6)</f>
        <v>3.57E-4</v>
      </c>
      <c r="U155" s="8">
        <f>IF(R155&gt;'Front End'!$F$9+'Front End'!$B$10,(((R155-'Front End'!$F$9)/($AA$4-'Front End'!$F$9))*$AA$5)-((('Front End'!$F$9+'Front End'!$B$10-'Front End'!$F$9)/($AA$4-'Front End'!$F$9))*$AA$5),0)</f>
        <v>0</v>
      </c>
      <c r="V155" s="8">
        <f>(U155^0.5)/('Front End'!$B$4*24*60*60)</f>
        <v>0</v>
      </c>
      <c r="W155" s="8">
        <f>(AVERAGE(T154:T155)*('Front End'!$F$5*60))+(AVERAGE(V154:V155)*('Front End'!$F$5*60))</f>
        <v>4.2419999999999999E-2</v>
      </c>
      <c r="X155" s="8">
        <f t="shared" si="11"/>
        <v>0</v>
      </c>
    </row>
    <row r="156" spans="1:24" x14ac:dyDescent="0.2">
      <c r="A156" s="1">
        <v>155</v>
      </c>
      <c r="B156" s="1">
        <f>B155+'Front End'!$F$5</f>
        <v>308</v>
      </c>
      <c r="C156" s="10">
        <f t="shared" si="9"/>
        <v>0.21388888888888888</v>
      </c>
      <c r="D156" s="10">
        <f>ROUND(IF(B156&lt;=$AA$2*1.25,('Front End'!$F$4/2)*(1-COS((PI()*B156)/$AA$2)),(4.34*'Front End'!$F$4*EXP(-1.3*B156/$AA$2))),6)</f>
        <v>5.2158000000000003E-2</v>
      </c>
      <c r="E156" s="10">
        <f>D156*('Front End'!$F$3/100)</f>
        <v>0</v>
      </c>
      <c r="F156" s="10">
        <f t="shared" si="8"/>
        <v>5.2158000000000003E-2</v>
      </c>
      <c r="G156" s="10">
        <f>IF((G155+(AVERAGE(F155:F156)*('Front End'!$F$5*60))-(N155))&gt;$AA$3,$AA$3,IF(G155+(AVERAGE(F155:F156)*('Front End'!$F$5*60))-(N155)&lt;0,0,G155+(AVERAGE(F155:F156)*('Front End'!$F$5*60))-(N155)))</f>
        <v>142.26407855655762</v>
      </c>
      <c r="H156" s="10">
        <f>(G156/$AA$3)*'Front End'!$B$1</f>
        <v>1.4226407855655763E-3</v>
      </c>
      <c r="I156" s="10">
        <f>('Front End'!$F$10-'Front End'!$B$1)+Calcs!H156</f>
        <v>46.731422640785567</v>
      </c>
      <c r="J156" s="10">
        <f>IF(H156&gt;'Front End'!$B$1*('Front End'!$B$5/100),G156-((('Front End'!$B$1*('Front End'!$B$5/100))/'Front End'!$B$1)*$AA$3),0)</f>
        <v>42.264078556557621</v>
      </c>
      <c r="K156" s="10">
        <f>(J156*('Front End'!$B$6/100))/('Front End'!$B$2*24*60*60)</f>
        <v>0</v>
      </c>
      <c r="L156" s="10">
        <f>(J156*((100-'Front End'!$B$6)/100))/('Front End'!$B$2*24*60*60)</f>
        <v>4.8916757588608362E-2</v>
      </c>
      <c r="M156" s="10">
        <f t="shared" si="10"/>
        <v>4.8916757588608362E-2</v>
      </c>
      <c r="N156" s="10">
        <f>AVERAGE(M155:M156)*('Front End'!$F$5*60)</f>
        <v>5.8386459434470268</v>
      </c>
      <c r="O156" s="10">
        <f>IF(O155+AVERAGE(K155:K156)*('Front End'!$F$5*60)&gt;J156,J156,O155+AVERAGE(K155:K156)*('Front End'!$F$5*60))</f>
        <v>0</v>
      </c>
      <c r="P156" s="10">
        <f>P155+(AVERAGE(L155:L156)*('Front End'!$F$5*60))-W155</f>
        <v>313.96862738688941</v>
      </c>
      <c r="Q156" s="10">
        <f>(P156/$AA$5)*($AA$4-'Front End'!$F$9)</f>
        <v>3.1396862738688937E-3</v>
      </c>
      <c r="R156" s="10">
        <f>'Front End'!$F$9+Q156</f>
        <v>45.003139686273869</v>
      </c>
      <c r="S156" s="8">
        <f>IF(R156&gt;'Front End'!$F$9+'Front End'!$B$9,(((R156-'Front End'!$F$9)/($AA$4-'Front End'!$F$9))*$AA$5)-((('Front End'!$F$9+'Front End'!$B$9-'Front End'!$F$9)/($AA$4-'Front End'!$F$9))*$AA$5),0)</f>
        <v>313.96862738688475</v>
      </c>
      <c r="T156" s="8">
        <f>ROUND(S156/('Front End'!$B$3*24*60*60),6)</f>
        <v>3.6299999999999999E-4</v>
      </c>
      <c r="U156" s="8">
        <f>IF(R156&gt;'Front End'!$F$9+'Front End'!$B$10,(((R156-'Front End'!$F$9)/($AA$4-'Front End'!$F$9))*$AA$5)-((('Front End'!$F$9+'Front End'!$B$10-'Front End'!$F$9)/($AA$4-'Front End'!$F$9))*$AA$5),0)</f>
        <v>0</v>
      </c>
      <c r="V156" s="8">
        <f>(U156^0.5)/('Front End'!$B$4*24*60*60)</f>
        <v>0</v>
      </c>
      <c r="W156" s="8">
        <f>(AVERAGE(T155:T156)*('Front End'!$F$5*60))+(AVERAGE(V155:V156)*('Front End'!$F$5*60))</f>
        <v>4.3199999999999995E-2</v>
      </c>
      <c r="X156" s="8">
        <f t="shared" si="11"/>
        <v>0</v>
      </c>
    </row>
    <row r="157" spans="1:24" x14ac:dyDescent="0.2">
      <c r="A157" s="1">
        <v>156</v>
      </c>
      <c r="B157" s="1">
        <f>B156+'Front End'!$F$5</f>
        <v>310</v>
      </c>
      <c r="C157" s="10">
        <f t="shared" si="9"/>
        <v>0.21527777777777779</v>
      </c>
      <c r="D157" s="10">
        <f>ROUND(IF(B157&lt;=$AA$2*1.25,('Front End'!$F$4/2)*(1-COS((PI()*B157)/$AA$2)),(4.34*'Front End'!$F$4*EXP(-1.3*B157/$AA$2))),6)</f>
        <v>5.2682E-2</v>
      </c>
      <c r="E157" s="10">
        <f>D157*('Front End'!$F$3/100)</f>
        <v>0</v>
      </c>
      <c r="F157" s="10">
        <f t="shared" si="8"/>
        <v>5.2682E-2</v>
      </c>
      <c r="G157" s="10">
        <f>IF((G156+(AVERAGE(F156:F157)*('Front End'!$F$5*60))-(N156))&gt;$AA$3,$AA$3,IF(G156+(AVERAGE(F156:F157)*('Front End'!$F$5*60))-(N156)&lt;0,0,G156+(AVERAGE(F156:F157)*('Front End'!$F$5*60))-(N156)))</f>
        <v>142.71583261311059</v>
      </c>
      <c r="H157" s="10">
        <f>(G157/$AA$3)*'Front End'!$B$1</f>
        <v>1.427158326131106E-3</v>
      </c>
      <c r="I157" s="10">
        <f>('Front End'!$F$10-'Front End'!$B$1)+Calcs!H157</f>
        <v>46.731427158326134</v>
      </c>
      <c r="J157" s="10">
        <f>IF(H157&gt;'Front End'!$B$1*('Front End'!$B$5/100),G157-((('Front End'!$B$1*('Front End'!$B$5/100))/'Front End'!$B$1)*$AA$3),0)</f>
        <v>42.715832613110592</v>
      </c>
      <c r="K157" s="10">
        <f>(J157*('Front End'!$B$6/100))/('Front End'!$B$2*24*60*60)</f>
        <v>0</v>
      </c>
      <c r="L157" s="10">
        <f>(J157*((100-'Front End'!$B$6)/100))/('Front End'!$B$2*24*60*60)</f>
        <v>4.9439621079989116E-2</v>
      </c>
      <c r="M157" s="10">
        <f t="shared" si="10"/>
        <v>4.9439621079989116E-2</v>
      </c>
      <c r="N157" s="10">
        <f>AVERAGE(M156:M157)*('Front End'!$F$5*60)</f>
        <v>5.9013827201158486</v>
      </c>
      <c r="O157" s="10">
        <f>IF(O156+AVERAGE(K156:K157)*('Front End'!$F$5*60)&gt;J157,J157,O156+AVERAGE(K156:K157)*('Front End'!$F$5*60))</f>
        <v>0</v>
      </c>
      <c r="P157" s="10">
        <f>P156+(AVERAGE(L156:L157)*('Front End'!$F$5*60))-W156</f>
        <v>319.82681010700526</v>
      </c>
      <c r="Q157" s="10">
        <f>(P157/$AA$5)*($AA$4-'Front End'!$F$9)</f>
        <v>3.1982681010700527E-3</v>
      </c>
      <c r="R157" s="10">
        <f>'Front End'!$F$9+Q157</f>
        <v>45.003198268101073</v>
      </c>
      <c r="S157" s="8">
        <f>IF(R157&gt;'Front End'!$F$9+'Front End'!$B$9,(((R157-'Front End'!$F$9)/($AA$4-'Front End'!$F$9))*$AA$5)-((('Front End'!$F$9+'Front End'!$B$9-'Front End'!$F$9)/($AA$4-'Front End'!$F$9))*$AA$5),0)</f>
        <v>319.8268101073154</v>
      </c>
      <c r="T157" s="8">
        <f>ROUND(S157/('Front End'!$B$3*24*60*60),6)</f>
        <v>3.6999999999999999E-4</v>
      </c>
      <c r="U157" s="8">
        <f>IF(R157&gt;'Front End'!$F$9+'Front End'!$B$10,(((R157-'Front End'!$F$9)/($AA$4-'Front End'!$F$9))*$AA$5)-((('Front End'!$F$9+'Front End'!$B$10-'Front End'!$F$9)/($AA$4-'Front End'!$F$9))*$AA$5),0)</f>
        <v>0</v>
      </c>
      <c r="V157" s="8">
        <f>(U157^0.5)/('Front End'!$B$4*24*60*60)</f>
        <v>0</v>
      </c>
      <c r="W157" s="8">
        <f>(AVERAGE(T156:T157)*('Front End'!$F$5*60))+(AVERAGE(V156:V157)*('Front End'!$F$5*60))</f>
        <v>4.3979999999999998E-2</v>
      </c>
      <c r="X157" s="8">
        <f t="shared" si="11"/>
        <v>0</v>
      </c>
    </row>
    <row r="158" spans="1:24" x14ac:dyDescent="0.2">
      <c r="A158" s="1">
        <v>157</v>
      </c>
      <c r="B158" s="1">
        <f>B157+'Front End'!$F$5</f>
        <v>312</v>
      </c>
      <c r="C158" s="10">
        <f t="shared" si="9"/>
        <v>0.21666666666666667</v>
      </c>
      <c r="D158" s="10">
        <f>ROUND(IF(B158&lt;=$AA$2*1.25,('Front End'!$F$4/2)*(1-COS((PI()*B158)/$AA$2)),(4.34*'Front End'!$F$4*EXP(-1.3*B158/$AA$2))),6)</f>
        <v>5.3205000000000002E-2</v>
      </c>
      <c r="E158" s="10">
        <f>D158*('Front End'!$F$3/100)</f>
        <v>0</v>
      </c>
      <c r="F158" s="10">
        <f t="shared" si="8"/>
        <v>5.3205000000000002E-2</v>
      </c>
      <c r="G158" s="10">
        <f>IF((G157+(AVERAGE(F157:F158)*('Front End'!$F$5*60))-(N157))&gt;$AA$3,$AA$3,IF(G157+(AVERAGE(F157:F158)*('Front End'!$F$5*60))-(N157)&lt;0,0,G157+(AVERAGE(F157:F158)*('Front End'!$F$5*60))-(N157)))</f>
        <v>143.16766989299472</v>
      </c>
      <c r="H158" s="10">
        <f>(G158/$AA$3)*'Front End'!$B$1</f>
        <v>1.4316766989299473E-3</v>
      </c>
      <c r="I158" s="10">
        <f>('Front End'!$F$10-'Front End'!$B$1)+Calcs!H158</f>
        <v>46.731431676698932</v>
      </c>
      <c r="J158" s="10">
        <f>IF(H158&gt;'Front End'!$B$1*('Front End'!$B$5/100),G158-((('Front End'!$B$1*('Front End'!$B$5/100))/'Front End'!$B$1)*$AA$3),0)</f>
        <v>43.167669892994724</v>
      </c>
      <c r="K158" s="10">
        <f>(J158*('Front End'!$B$6/100))/('Front End'!$B$2*24*60*60)</f>
        <v>0</v>
      </c>
      <c r="L158" s="10">
        <f>(J158*((100-'Front End'!$B$6)/100))/('Front End'!$B$2*24*60*60)</f>
        <v>4.9962580894669824E-2</v>
      </c>
      <c r="M158" s="10">
        <f t="shared" si="10"/>
        <v>4.9962580894669824E-2</v>
      </c>
      <c r="N158" s="10">
        <f>AVERAGE(M157:M158)*('Front End'!$F$5*60)</f>
        <v>5.9641321184795357</v>
      </c>
      <c r="O158" s="10">
        <f>IF(O157+AVERAGE(K157:K158)*('Front End'!$F$5*60)&gt;J158,J158,O157+AVERAGE(K157:K158)*('Front End'!$F$5*60))</f>
        <v>0</v>
      </c>
      <c r="P158" s="10">
        <f>P157+(AVERAGE(L157:L158)*('Front End'!$F$5*60))-W157</f>
        <v>325.74696222548482</v>
      </c>
      <c r="Q158" s="10">
        <f>(P158/$AA$5)*($AA$4-'Front End'!$F$9)</f>
        <v>3.2574696222548482E-3</v>
      </c>
      <c r="R158" s="10">
        <f>'Front End'!$F$9+Q158</f>
        <v>45.003257469622255</v>
      </c>
      <c r="S158" s="8">
        <f>IF(R158&gt;'Front End'!$F$9+'Front End'!$B$9,(((R158-'Front End'!$F$9)/($AA$4-'Front End'!$F$9))*$AA$5)-((('Front End'!$F$9+'Front End'!$B$9-'Front End'!$F$9)/($AA$4-'Front End'!$F$9))*$AA$5),0)</f>
        <v>325.74696222553712</v>
      </c>
      <c r="T158" s="8">
        <f>ROUND(S158/('Front End'!$B$3*24*60*60),6)</f>
        <v>3.77E-4</v>
      </c>
      <c r="U158" s="8">
        <f>IF(R158&gt;'Front End'!$F$9+'Front End'!$B$10,(((R158-'Front End'!$F$9)/($AA$4-'Front End'!$F$9))*$AA$5)-((('Front End'!$F$9+'Front End'!$B$10-'Front End'!$F$9)/($AA$4-'Front End'!$F$9))*$AA$5),0)</f>
        <v>0</v>
      </c>
      <c r="V158" s="8">
        <f>(U158^0.5)/('Front End'!$B$4*24*60*60)</f>
        <v>0</v>
      </c>
      <c r="W158" s="8">
        <f>(AVERAGE(T157:T158)*('Front End'!$F$5*60))+(AVERAGE(V157:V158)*('Front End'!$F$5*60))</f>
        <v>4.4820000000000006E-2</v>
      </c>
      <c r="X158" s="8">
        <f t="shared" si="11"/>
        <v>0</v>
      </c>
    </row>
    <row r="159" spans="1:24" x14ac:dyDescent="0.2">
      <c r="A159" s="1">
        <v>158</v>
      </c>
      <c r="B159" s="1">
        <f>B158+'Front End'!$F$5</f>
        <v>314</v>
      </c>
      <c r="C159" s="10">
        <f t="shared" si="9"/>
        <v>0.21805555555555556</v>
      </c>
      <c r="D159" s="10">
        <f>ROUND(IF(B159&lt;=$AA$2*1.25,('Front End'!$F$4/2)*(1-COS((PI()*B159)/$AA$2)),(4.34*'Front End'!$F$4*EXP(-1.3*B159/$AA$2))),6)</f>
        <v>5.3726999999999997E-2</v>
      </c>
      <c r="E159" s="10">
        <f>D159*('Front End'!$F$3/100)</f>
        <v>0</v>
      </c>
      <c r="F159" s="10">
        <f t="shared" si="8"/>
        <v>5.3726999999999997E-2</v>
      </c>
      <c r="G159" s="10">
        <f>IF((G158+(AVERAGE(F158:F159)*('Front End'!$F$5*60))-(N158))&gt;$AA$3,$AA$3,IF(G158+(AVERAGE(F158:F159)*('Front End'!$F$5*60))-(N158)&lt;0,0,G158+(AVERAGE(F158:F159)*('Front End'!$F$5*60))-(N158)))</f>
        <v>143.61945777451518</v>
      </c>
      <c r="H159" s="10">
        <f>(G159/$AA$3)*'Front End'!$B$1</f>
        <v>1.4361945777451519E-3</v>
      </c>
      <c r="I159" s="10">
        <f>('Front End'!$F$10-'Front End'!$B$1)+Calcs!H159</f>
        <v>46.731436194577746</v>
      </c>
      <c r="J159" s="10">
        <f>IF(H159&gt;'Front End'!$B$1*('Front End'!$B$5/100),G159-((('Front End'!$B$1*('Front End'!$B$5/100))/'Front End'!$B$1)*$AA$3),0)</f>
        <v>43.619457774515183</v>
      </c>
      <c r="K159" s="10">
        <f>(J159*('Front End'!$B$6/100))/('Front End'!$B$2*24*60*60)</f>
        <v>0</v>
      </c>
      <c r="L159" s="10">
        <f>(J159*((100-'Front End'!$B$6)/100))/('Front End'!$B$2*24*60*60)</f>
        <v>5.0485483535318502E-2</v>
      </c>
      <c r="M159" s="10">
        <f t="shared" si="10"/>
        <v>5.0485483535318502E-2</v>
      </c>
      <c r="N159" s="10">
        <f>AVERAGE(M158:M159)*('Front End'!$F$5*60)</f>
        <v>6.0268838657992996</v>
      </c>
      <c r="O159" s="10">
        <f>IF(O158+AVERAGE(K158:K159)*('Front End'!$F$5*60)&gt;J159,J159,O158+AVERAGE(K158:K159)*('Front End'!$F$5*60))</f>
        <v>0</v>
      </c>
      <c r="P159" s="10">
        <f>P158+(AVERAGE(L158:L159)*('Front End'!$F$5*60))-W158</f>
        <v>331.72902609128408</v>
      </c>
      <c r="Q159" s="10">
        <f>(P159/$AA$5)*($AA$4-'Front End'!$F$9)</f>
        <v>3.3172902609128405E-3</v>
      </c>
      <c r="R159" s="10">
        <f>'Front End'!$F$9+Q159</f>
        <v>45.00331729026091</v>
      </c>
      <c r="S159" s="8">
        <f>IF(R159&gt;'Front End'!$F$9+'Front End'!$B$9,(((R159-'Front End'!$F$9)/($AA$4-'Front End'!$F$9))*$AA$5)-((('Front End'!$F$9+'Front End'!$B$9-'Front End'!$F$9)/($AA$4-'Front End'!$F$9))*$AA$5),0)</f>
        <v>331.72902609095451</v>
      </c>
      <c r="T159" s="8">
        <f>ROUND(S159/('Front End'!$B$3*24*60*60),6)</f>
        <v>3.8400000000000001E-4</v>
      </c>
      <c r="U159" s="8">
        <f>IF(R159&gt;'Front End'!$F$9+'Front End'!$B$10,(((R159-'Front End'!$F$9)/($AA$4-'Front End'!$F$9))*$AA$5)-((('Front End'!$F$9+'Front End'!$B$10-'Front End'!$F$9)/($AA$4-'Front End'!$F$9))*$AA$5),0)</f>
        <v>0</v>
      </c>
      <c r="V159" s="8">
        <f>(U159^0.5)/('Front End'!$B$4*24*60*60)</f>
        <v>0</v>
      </c>
      <c r="W159" s="8">
        <f>(AVERAGE(T158:T159)*('Front End'!$F$5*60))+(AVERAGE(V158:V159)*('Front End'!$F$5*60))</f>
        <v>4.5659999999999999E-2</v>
      </c>
      <c r="X159" s="8">
        <f t="shared" si="11"/>
        <v>0</v>
      </c>
    </row>
    <row r="160" spans="1:24" x14ac:dyDescent="0.2">
      <c r="A160" s="1">
        <v>159</v>
      </c>
      <c r="B160" s="1">
        <f>B159+'Front End'!$F$5</f>
        <v>316</v>
      </c>
      <c r="C160" s="10">
        <f t="shared" si="9"/>
        <v>0.21944444444444444</v>
      </c>
      <c r="D160" s="10">
        <f>ROUND(IF(B160&lt;=$AA$2*1.25,('Front End'!$F$4/2)*(1-COS((PI()*B160)/$AA$2)),(4.34*'Front End'!$F$4*EXP(-1.3*B160/$AA$2))),6)</f>
        <v>5.425E-2</v>
      </c>
      <c r="E160" s="10">
        <f>D160*('Front End'!$F$3/100)</f>
        <v>0</v>
      </c>
      <c r="F160" s="10">
        <f t="shared" si="8"/>
        <v>5.425E-2</v>
      </c>
      <c r="G160" s="10">
        <f>IF((G159+(AVERAGE(F159:F160)*('Front End'!$F$5*60))-(N159))&gt;$AA$3,$AA$3,IF(G159+(AVERAGE(F159:F160)*('Front End'!$F$5*60))-(N159)&lt;0,0,G159+(AVERAGE(F159:F160)*('Front End'!$F$5*60))-(N159)))</f>
        <v>144.07119390871588</v>
      </c>
      <c r="H160" s="10">
        <f>(G160/$AA$3)*'Front End'!$B$1</f>
        <v>1.4407119390871591E-3</v>
      </c>
      <c r="I160" s="10">
        <f>('Front End'!$F$10-'Front End'!$B$1)+Calcs!H160</f>
        <v>46.731440711939094</v>
      </c>
      <c r="J160" s="10">
        <f>IF(H160&gt;'Front End'!$B$1*('Front End'!$B$5/100),G160-((('Front End'!$B$1*('Front End'!$B$5/100))/'Front End'!$B$1)*$AA$3),0)</f>
        <v>44.071193908715884</v>
      </c>
      <c r="K160" s="10">
        <f>(J160*('Front End'!$B$6/100))/('Front End'!$B$2*24*60*60)</f>
        <v>0</v>
      </c>
      <c r="L160" s="10">
        <f>(J160*((100-'Front End'!$B$6)/100))/('Front End'!$B$2*24*60*60)</f>
        <v>5.1008326283235983E-2</v>
      </c>
      <c r="M160" s="10">
        <f t="shared" si="10"/>
        <v>5.1008326283235983E-2</v>
      </c>
      <c r="N160" s="10">
        <f>AVERAGE(M159:M160)*('Front End'!$F$5*60)</f>
        <v>6.0896285891132695</v>
      </c>
      <c r="O160" s="10">
        <f>IF(O159+AVERAGE(K159:K160)*('Front End'!$F$5*60)&gt;J160,J160,O159+AVERAGE(K159:K160)*('Front End'!$F$5*60))</f>
        <v>0</v>
      </c>
      <c r="P160" s="10">
        <f>P159+(AVERAGE(L159:L160)*('Front End'!$F$5*60))-W159</f>
        <v>337.77299468039735</v>
      </c>
      <c r="Q160" s="10">
        <f>(P160/$AA$5)*($AA$4-'Front End'!$F$9)</f>
        <v>3.3777299468039732E-3</v>
      </c>
      <c r="R160" s="10">
        <f>'Front End'!$F$9+Q160</f>
        <v>45.003377729946806</v>
      </c>
      <c r="S160" s="8">
        <f>IF(R160&gt;'Front End'!$F$9+'Front End'!$B$9,(((R160-'Front End'!$F$9)/($AA$4-'Front End'!$F$9))*$AA$5)-((('Front End'!$F$9+'Front End'!$B$9-'Front End'!$F$9)/($AA$4-'Front End'!$F$9))*$AA$5),0)</f>
        <v>337.77299468056299</v>
      </c>
      <c r="T160" s="8">
        <f>ROUND(S160/('Front End'!$B$3*24*60*60),6)</f>
        <v>3.9100000000000002E-4</v>
      </c>
      <c r="U160" s="8">
        <f>IF(R160&gt;'Front End'!$F$9+'Front End'!$B$10,(((R160-'Front End'!$F$9)/($AA$4-'Front End'!$F$9))*$AA$5)-((('Front End'!$F$9+'Front End'!$B$10-'Front End'!$F$9)/($AA$4-'Front End'!$F$9))*$AA$5),0)</f>
        <v>0</v>
      </c>
      <c r="V160" s="8">
        <f>(U160^0.5)/('Front End'!$B$4*24*60*60)</f>
        <v>0</v>
      </c>
      <c r="W160" s="8">
        <f>(AVERAGE(T159:T160)*('Front End'!$F$5*60))+(AVERAGE(V159:V160)*('Front End'!$F$5*60))</f>
        <v>4.6500000000000007E-2</v>
      </c>
      <c r="X160" s="8">
        <f t="shared" si="11"/>
        <v>0</v>
      </c>
    </row>
    <row r="161" spans="1:24" x14ac:dyDescent="0.2">
      <c r="A161" s="1">
        <v>160</v>
      </c>
      <c r="B161" s="1">
        <f>B160+'Front End'!$F$5</f>
        <v>318</v>
      </c>
      <c r="C161" s="10">
        <f t="shared" si="9"/>
        <v>0.22083333333333333</v>
      </c>
      <c r="D161" s="10">
        <f>ROUND(IF(B161&lt;=$AA$2*1.25,('Front End'!$F$4/2)*(1-COS((PI()*B161)/$AA$2)),(4.34*'Front End'!$F$4*EXP(-1.3*B161/$AA$2))),6)</f>
        <v>5.4772000000000001E-2</v>
      </c>
      <c r="E161" s="10">
        <f>D161*('Front End'!$F$3/100)</f>
        <v>0</v>
      </c>
      <c r="F161" s="10">
        <f t="shared" si="8"/>
        <v>5.4772000000000001E-2</v>
      </c>
      <c r="G161" s="10">
        <f>IF((G160+(AVERAGE(F160:F161)*('Front End'!$F$5*60))-(N160))&gt;$AA$3,$AA$3,IF(G160+(AVERAGE(F160:F161)*('Front End'!$F$5*60))-(N160)&lt;0,0,G160+(AVERAGE(F160:F161)*('Front End'!$F$5*60))-(N160)))</f>
        <v>144.52288531960264</v>
      </c>
      <c r="H161" s="10">
        <f>(G161/$AA$3)*'Front End'!$B$1</f>
        <v>1.4452288531960264E-3</v>
      </c>
      <c r="I161" s="10">
        <f>('Front End'!$F$10-'Front End'!$B$1)+Calcs!H161</f>
        <v>46.731445228853197</v>
      </c>
      <c r="J161" s="10">
        <f>IF(H161&gt;'Front End'!$B$1*('Front End'!$B$5/100),G161-((('Front End'!$B$1*('Front End'!$B$5/100))/'Front End'!$B$1)*$AA$3),0)</f>
        <v>44.522885319602636</v>
      </c>
      <c r="K161" s="10">
        <f>(J161*('Front End'!$B$6/100))/('Front End'!$B$2*24*60*60)</f>
        <v>0</v>
      </c>
      <c r="L161" s="10">
        <f>(J161*((100-'Front End'!$B$6)/100))/('Front End'!$B$2*24*60*60)</f>
        <v>5.1531117268058611E-2</v>
      </c>
      <c r="M161" s="10">
        <f t="shared" si="10"/>
        <v>5.1531117268058611E-2</v>
      </c>
      <c r="N161" s="10">
        <f>AVERAGE(M160:M161)*('Front End'!$F$5*60)</f>
        <v>6.1523666130776764</v>
      </c>
      <c r="O161" s="10">
        <f>IF(O160+AVERAGE(K160:K161)*('Front End'!$F$5*60)&gt;J161,J161,O160+AVERAGE(K160:K161)*('Front End'!$F$5*60))</f>
        <v>0</v>
      </c>
      <c r="P161" s="10">
        <f>P160+(AVERAGE(L160:L161)*('Front End'!$F$5*60))-W160</f>
        <v>343.87886129347504</v>
      </c>
      <c r="Q161" s="10">
        <f>(P161/$AA$5)*($AA$4-'Front End'!$F$9)</f>
        <v>3.4387886129347506E-3</v>
      </c>
      <c r="R161" s="10">
        <f>'Front End'!$F$9+Q161</f>
        <v>45.003438788612932</v>
      </c>
      <c r="S161" s="8">
        <f>IF(R161&gt;'Front End'!$F$9+'Front End'!$B$9,(((R161-'Front End'!$F$9)/($AA$4-'Front End'!$F$9))*$AA$5)-((('Front End'!$F$9+'Front End'!$B$9-'Front End'!$F$9)/($AA$4-'Front End'!$F$9))*$AA$5),0)</f>
        <v>343.87886129323425</v>
      </c>
      <c r="T161" s="8">
        <f>ROUND(S161/('Front End'!$B$3*24*60*60),6)</f>
        <v>3.9800000000000002E-4</v>
      </c>
      <c r="U161" s="8">
        <f>IF(R161&gt;'Front End'!$F$9+'Front End'!$B$10,(((R161-'Front End'!$F$9)/($AA$4-'Front End'!$F$9))*$AA$5)-((('Front End'!$F$9+'Front End'!$B$10-'Front End'!$F$9)/($AA$4-'Front End'!$F$9))*$AA$5),0)</f>
        <v>0</v>
      </c>
      <c r="V161" s="8">
        <f>(U161^0.5)/('Front End'!$B$4*24*60*60)</f>
        <v>0</v>
      </c>
      <c r="W161" s="8">
        <f>(AVERAGE(T160:T161)*('Front End'!$F$5*60))+(AVERAGE(V160:V161)*('Front End'!$F$5*60))</f>
        <v>4.734E-2</v>
      </c>
      <c r="X161" s="8">
        <f t="shared" si="11"/>
        <v>0</v>
      </c>
    </row>
    <row r="162" spans="1:24" x14ac:dyDescent="0.2">
      <c r="A162" s="1">
        <v>161</v>
      </c>
      <c r="B162" s="1">
        <f>B161+'Front End'!$F$5</f>
        <v>320</v>
      </c>
      <c r="C162" s="10">
        <f t="shared" si="9"/>
        <v>0.22222222222222221</v>
      </c>
      <c r="D162" s="10">
        <f>ROUND(IF(B162&lt;=$AA$2*1.25,('Front End'!$F$4/2)*(1-COS((PI()*B162)/$AA$2)),(4.34*'Front End'!$F$4*EXP(-1.3*B162/$AA$2))),6)</f>
        <v>5.5293000000000002E-2</v>
      </c>
      <c r="E162" s="10">
        <f>D162*('Front End'!$F$3/100)</f>
        <v>0</v>
      </c>
      <c r="F162" s="10">
        <f t="shared" si="8"/>
        <v>5.5293000000000002E-2</v>
      </c>
      <c r="G162" s="10">
        <f>IF((G161+(AVERAGE(F161:F162)*('Front End'!$F$5*60))-(N161))&gt;$AA$3,$AA$3,IF(G161+(AVERAGE(F161:F162)*('Front End'!$F$5*60))-(N161)&lt;0,0,G161+(AVERAGE(F161:F162)*('Front End'!$F$5*60))-(N161)))</f>
        <v>144.97441870652497</v>
      </c>
      <c r="H162" s="10">
        <f>(G162/$AA$3)*'Front End'!$B$1</f>
        <v>1.4497441870652498E-3</v>
      </c>
      <c r="I162" s="10">
        <f>('Front End'!$F$10-'Front End'!$B$1)+Calcs!H162</f>
        <v>46.731449744187067</v>
      </c>
      <c r="J162" s="10">
        <f>IF(H162&gt;'Front End'!$B$1*('Front End'!$B$5/100),G162-((('Front End'!$B$1*('Front End'!$B$5/100))/'Front End'!$B$1)*$AA$3),0)</f>
        <v>44.974418706524972</v>
      </c>
      <c r="K162" s="10">
        <f>(J162*('Front End'!$B$6/100))/('Front End'!$B$2*24*60*60)</f>
        <v>0</v>
      </c>
      <c r="L162" s="10">
        <f>(J162*((100-'Front End'!$B$6)/100))/('Front End'!$B$2*24*60*60)</f>
        <v>5.2053725354774281E-2</v>
      </c>
      <c r="M162" s="10">
        <f t="shared" si="10"/>
        <v>5.2053725354774281E-2</v>
      </c>
      <c r="N162" s="10">
        <f>AVERAGE(M161:M162)*('Front End'!$F$5*60)</f>
        <v>6.2150905573699733</v>
      </c>
      <c r="O162" s="10">
        <f>IF(O161+AVERAGE(K161:K162)*('Front End'!$F$5*60)&gt;J162,J162,O161+AVERAGE(K161:K162)*('Front End'!$F$5*60))</f>
        <v>0</v>
      </c>
      <c r="P162" s="10">
        <f>P161+(AVERAGE(L161:L162)*('Front End'!$F$5*60))-W161</f>
        <v>350.04661185084501</v>
      </c>
      <c r="Q162" s="10">
        <f>(P162/$AA$5)*($AA$4-'Front End'!$F$9)</f>
        <v>3.5004661185084498E-3</v>
      </c>
      <c r="R162" s="10">
        <f>'Front End'!$F$9+Q162</f>
        <v>45.00350046611851</v>
      </c>
      <c r="S162" s="8">
        <f>IF(R162&gt;'Front End'!$F$9+'Front End'!$B$9,(((R162-'Front End'!$F$9)/($AA$4-'Front End'!$F$9))*$AA$5)-((('Front End'!$F$9+'Front End'!$B$9-'Front End'!$F$9)/($AA$4-'Front End'!$F$9))*$AA$5),0)</f>
        <v>350.04661185098485</v>
      </c>
      <c r="T162" s="8">
        <f>ROUND(S162/('Front End'!$B$3*24*60*60),6)</f>
        <v>4.0499999999999998E-4</v>
      </c>
      <c r="U162" s="8">
        <f>IF(R162&gt;'Front End'!$F$9+'Front End'!$B$10,(((R162-'Front End'!$F$9)/($AA$4-'Front End'!$F$9))*$AA$5)-((('Front End'!$F$9+'Front End'!$B$10-'Front End'!$F$9)/($AA$4-'Front End'!$F$9))*$AA$5),0)</f>
        <v>0</v>
      </c>
      <c r="V162" s="8">
        <f>(U162^0.5)/('Front End'!$B$4*24*60*60)</f>
        <v>0</v>
      </c>
      <c r="W162" s="8">
        <f>(AVERAGE(T161:T162)*('Front End'!$F$5*60))+(AVERAGE(V161:V162)*('Front End'!$F$5*60))</f>
        <v>4.8180000000000001E-2</v>
      </c>
      <c r="X162" s="8">
        <f t="shared" si="11"/>
        <v>0</v>
      </c>
    </row>
    <row r="163" spans="1:24" x14ac:dyDescent="0.2">
      <c r="A163" s="1">
        <v>162</v>
      </c>
      <c r="B163" s="1">
        <f>B162+'Front End'!$F$5</f>
        <v>322</v>
      </c>
      <c r="C163" s="10">
        <f t="shared" si="9"/>
        <v>0.22361111111111112</v>
      </c>
      <c r="D163" s="10">
        <f>ROUND(IF(B163&lt;=$AA$2*1.25,('Front End'!$F$4/2)*(1-COS((PI()*B163)/$AA$2)),(4.34*'Front End'!$F$4*EXP(-1.3*B163/$AA$2))),6)</f>
        <v>5.5814000000000002E-2</v>
      </c>
      <c r="E163" s="10">
        <f>D163*('Front End'!$F$3/100)</f>
        <v>0</v>
      </c>
      <c r="F163" s="10">
        <f t="shared" si="8"/>
        <v>5.5814000000000002E-2</v>
      </c>
      <c r="G163" s="10">
        <f>IF((G162+(AVERAGE(F162:F163)*('Front End'!$F$5*60))-(N162))&gt;$AA$3,$AA$3,IF(G162+(AVERAGE(F162:F163)*('Front End'!$F$5*60))-(N162)&lt;0,0,G162+(AVERAGE(F162:F163)*('Front End'!$F$5*60))-(N162)))</f>
        <v>145.425748149155</v>
      </c>
      <c r="H163" s="10">
        <f>(G163/$AA$3)*'Front End'!$B$1</f>
        <v>1.45425748149155E-3</v>
      </c>
      <c r="I163" s="10">
        <f>('Front End'!$F$10-'Front End'!$B$1)+Calcs!H163</f>
        <v>46.731454257481495</v>
      </c>
      <c r="J163" s="10">
        <f>IF(H163&gt;'Front End'!$B$1*('Front End'!$B$5/100),G163-((('Front End'!$B$1*('Front End'!$B$5/100))/'Front End'!$B$1)*$AA$3),0)</f>
        <v>45.425748149154998</v>
      </c>
      <c r="K163" s="10">
        <f>(J163*('Front End'!$B$6/100))/('Front End'!$B$2*24*60*60)</f>
        <v>0</v>
      </c>
      <c r="L163" s="10">
        <f>(J163*((100-'Front End'!$B$6)/100))/('Front End'!$B$2*24*60*60)</f>
        <v>5.2576097394855331E-2</v>
      </c>
      <c r="M163" s="10">
        <f t="shared" si="10"/>
        <v>5.2576097394855331E-2</v>
      </c>
      <c r="N163" s="10">
        <f>AVERAGE(M162:M163)*('Front End'!$F$5*60)</f>
        <v>6.2777893649777772</v>
      </c>
      <c r="O163" s="10">
        <f>IF(O162+AVERAGE(K162:K163)*('Front End'!$F$5*60)&gt;J163,J163,O162+AVERAGE(K162:K163)*('Front End'!$F$5*60))</f>
        <v>0</v>
      </c>
      <c r="P163" s="10">
        <f>P162+(AVERAGE(L162:L163)*('Front End'!$F$5*60))-W162</f>
        <v>356.27622121582277</v>
      </c>
      <c r="Q163" s="10">
        <f>(P163/$AA$5)*($AA$4-'Front End'!$F$9)</f>
        <v>3.5627622121582273E-3</v>
      </c>
      <c r="R163" s="10">
        <f>'Front End'!$F$9+Q163</f>
        <v>45.003562762212155</v>
      </c>
      <c r="S163" s="8">
        <f>IF(R163&gt;'Front End'!$F$9+'Front End'!$B$9,(((R163-'Front End'!$F$9)/($AA$4-'Front End'!$F$9))*$AA$5)-((('Front End'!$F$9+'Front End'!$B$9-'Front End'!$F$9)/($AA$4-'Front End'!$F$9))*$AA$5),0)</f>
        <v>356.27622121552349</v>
      </c>
      <c r="T163" s="8">
        <f>ROUND(S163/('Front End'!$B$3*24*60*60),6)</f>
        <v>4.1199999999999999E-4</v>
      </c>
      <c r="U163" s="8">
        <f>IF(R163&gt;'Front End'!$F$9+'Front End'!$B$10,(((R163-'Front End'!$F$9)/($AA$4-'Front End'!$F$9))*$AA$5)-((('Front End'!$F$9+'Front End'!$B$10-'Front End'!$F$9)/($AA$4-'Front End'!$F$9))*$AA$5),0)</f>
        <v>0</v>
      </c>
      <c r="V163" s="8">
        <f>(U163^0.5)/('Front End'!$B$4*24*60*60)</f>
        <v>0</v>
      </c>
      <c r="W163" s="8">
        <f>(AVERAGE(T162:T163)*('Front End'!$F$5*60))+(AVERAGE(V162:V163)*('Front End'!$F$5*60))</f>
        <v>4.9020000000000001E-2</v>
      </c>
      <c r="X163" s="8">
        <f t="shared" si="11"/>
        <v>0</v>
      </c>
    </row>
    <row r="164" spans="1:24" x14ac:dyDescent="0.2">
      <c r="A164" s="1">
        <v>163</v>
      </c>
      <c r="B164" s="1">
        <f>B163+'Front End'!$F$5</f>
        <v>324</v>
      </c>
      <c r="C164" s="10">
        <f t="shared" si="9"/>
        <v>0.22500000000000001</v>
      </c>
      <c r="D164" s="10">
        <f>ROUND(IF(B164&lt;=$AA$2*1.25,('Front End'!$F$4/2)*(1-COS((PI()*B164)/$AA$2)),(4.34*'Front End'!$F$4*EXP(-1.3*B164/$AA$2))),6)</f>
        <v>5.6334000000000002E-2</v>
      </c>
      <c r="E164" s="10">
        <f>D164*('Front End'!$F$3/100)</f>
        <v>0</v>
      </c>
      <c r="F164" s="10">
        <f t="shared" si="8"/>
        <v>5.6334000000000002E-2</v>
      </c>
      <c r="G164" s="10">
        <f>IF((G163+(AVERAGE(F163:F164)*('Front End'!$F$5*60))-(N163))&gt;$AA$3,$AA$3,IF(G163+(AVERAGE(F163:F164)*('Front End'!$F$5*60))-(N163)&lt;0,0,G163+(AVERAGE(F163:F164)*('Front End'!$F$5*60))-(N163)))</f>
        <v>145.87683878417724</v>
      </c>
      <c r="H164" s="10">
        <f>(G164/$AA$3)*'Front End'!$B$1</f>
        <v>1.4587683878417724E-3</v>
      </c>
      <c r="I164" s="10">
        <f>('Front End'!$F$10-'Front End'!$B$1)+Calcs!H164</f>
        <v>46.731458768387846</v>
      </c>
      <c r="J164" s="10">
        <f>IF(H164&gt;'Front End'!$B$1*('Front End'!$B$5/100),G164-((('Front End'!$B$1*('Front End'!$B$5/100))/'Front End'!$B$1)*$AA$3),0)</f>
        <v>45.876838784177238</v>
      </c>
      <c r="K164" s="10">
        <f>(J164*('Front End'!$B$6/100))/('Front End'!$B$2*24*60*60)</f>
        <v>0</v>
      </c>
      <c r="L164" s="10">
        <f>(J164*((100-'Front End'!$B$6)/100))/('Front End'!$B$2*24*60*60)</f>
        <v>5.3098193037242183E-2</v>
      </c>
      <c r="M164" s="10">
        <f t="shared" si="10"/>
        <v>5.3098193037242183E-2</v>
      </c>
      <c r="N164" s="10">
        <f>AVERAGE(M163:M164)*('Front End'!$F$5*60)</f>
        <v>6.3404574259258508</v>
      </c>
      <c r="O164" s="10">
        <f>IF(O163+AVERAGE(K163:K164)*('Front End'!$F$5*60)&gt;J164,J164,O163+AVERAGE(K163:K164)*('Front End'!$F$5*60))</f>
        <v>0</v>
      </c>
      <c r="P164" s="10">
        <f>P163+(AVERAGE(L163:L164)*('Front End'!$F$5*60))-W163</f>
        <v>362.56765864174866</v>
      </c>
      <c r="Q164" s="10">
        <f>(P164/$AA$5)*($AA$4-'Front End'!$F$9)</f>
        <v>3.6256765864174866E-3</v>
      </c>
      <c r="R164" s="10">
        <f>'Front End'!$F$9+Q164</f>
        <v>45.003625676586417</v>
      </c>
      <c r="S164" s="8">
        <f>IF(R164&gt;'Front End'!$F$9+'Front End'!$B$9,(((R164-'Front End'!$F$9)/($AA$4-'Front End'!$F$9))*$AA$5)-((('Front End'!$F$9+'Front End'!$B$9-'Front End'!$F$9)/($AA$4-'Front End'!$F$9))*$AA$5),0)</f>
        <v>362.56765864166601</v>
      </c>
      <c r="T164" s="8">
        <f>ROUND(S164/('Front End'!$B$3*24*60*60),6)</f>
        <v>4.2000000000000002E-4</v>
      </c>
      <c r="U164" s="8">
        <f>IF(R164&gt;'Front End'!$F$9+'Front End'!$B$10,(((R164-'Front End'!$F$9)/($AA$4-'Front End'!$F$9))*$AA$5)-((('Front End'!$F$9+'Front End'!$B$10-'Front End'!$F$9)/($AA$4-'Front End'!$F$9))*$AA$5),0)</f>
        <v>0</v>
      </c>
      <c r="V164" s="8">
        <f>(U164^0.5)/('Front End'!$B$4*24*60*60)</f>
        <v>0</v>
      </c>
      <c r="W164" s="8">
        <f>(AVERAGE(T163:T164)*('Front End'!$F$5*60))+(AVERAGE(V163:V164)*('Front End'!$F$5*60))</f>
        <v>4.9920000000000006E-2</v>
      </c>
      <c r="X164" s="8">
        <f t="shared" si="11"/>
        <v>0</v>
      </c>
    </row>
    <row r="165" spans="1:24" x14ac:dyDescent="0.2">
      <c r="A165" s="1">
        <v>164</v>
      </c>
      <c r="B165" s="1">
        <f>B164+'Front End'!$F$5</f>
        <v>326</v>
      </c>
      <c r="C165" s="10">
        <f t="shared" si="9"/>
        <v>0.22638888888888889</v>
      </c>
      <c r="D165" s="10">
        <f>ROUND(IF(B165&lt;=$AA$2*1.25,('Front End'!$F$4/2)*(1-COS((PI()*B165)/$AA$2)),(4.34*'Front End'!$F$4*EXP(-1.3*B165/$AA$2))),6)</f>
        <v>5.6853000000000001E-2</v>
      </c>
      <c r="E165" s="10">
        <f>D165*('Front End'!$F$3/100)</f>
        <v>0</v>
      </c>
      <c r="F165" s="10">
        <f t="shared" si="8"/>
        <v>5.6853000000000001E-2</v>
      </c>
      <c r="G165" s="10">
        <f>IF((G164+(AVERAGE(F164:F165)*('Front End'!$F$5*60))-(N164))&gt;$AA$3,$AA$3,IF(G164+(AVERAGE(F164:F165)*('Front End'!$F$5*60))-(N164)&lt;0,0,G164+(AVERAGE(F164:F165)*('Front End'!$F$5*60))-(N164)))</f>
        <v>146.3276013582514</v>
      </c>
      <c r="H165" s="10">
        <f>(G165/$AA$3)*'Front End'!$B$1</f>
        <v>1.4632760135825141E-3</v>
      </c>
      <c r="I165" s="10">
        <f>('Front End'!$F$10-'Front End'!$B$1)+Calcs!H165</f>
        <v>46.731463276013585</v>
      </c>
      <c r="J165" s="10">
        <f>IF(H165&gt;'Front End'!$B$1*('Front End'!$B$5/100),G165-((('Front End'!$B$1*('Front End'!$B$5/100))/'Front End'!$B$1)*$AA$3),0)</f>
        <v>46.3276013582514</v>
      </c>
      <c r="K165" s="10">
        <f>(J165*('Front End'!$B$6/100))/('Front End'!$B$2*24*60*60)</f>
        <v>0</v>
      </c>
      <c r="L165" s="10">
        <f>(J165*((100-'Front End'!$B$6)/100))/('Front End'!$B$2*24*60*60)</f>
        <v>5.3619908979457648E-2</v>
      </c>
      <c r="M165" s="10">
        <f t="shared" si="10"/>
        <v>5.3619908979457648E-2</v>
      </c>
      <c r="N165" s="10">
        <f>AVERAGE(M164:M165)*('Front End'!$F$5*60)</f>
        <v>6.4030861210019898</v>
      </c>
      <c r="O165" s="10">
        <f>IF(O164+AVERAGE(K164:K165)*('Front End'!$F$5*60)&gt;J165,J165,O164+AVERAGE(K164:K165)*('Front End'!$F$5*60))</f>
        <v>0</v>
      </c>
      <c r="P165" s="10">
        <f>P164+(AVERAGE(L164:L165)*('Front End'!$F$5*60))-W164</f>
        <v>368.92082476275067</v>
      </c>
      <c r="Q165" s="10">
        <f>(P165/$AA$5)*($AA$4-'Front End'!$F$9)</f>
        <v>3.6892082476275069E-3</v>
      </c>
      <c r="R165" s="10">
        <f>'Front End'!$F$9+Q165</f>
        <v>45.003689208247629</v>
      </c>
      <c r="S165" s="8">
        <f>IF(R165&gt;'Front End'!$F$9+'Front End'!$B$9,(((R165-'Front End'!$F$9)/($AA$4-'Front End'!$F$9))*$AA$5)-((('Front End'!$F$9+'Front End'!$B$9-'Front End'!$F$9)/($AA$4-'Front End'!$F$9))*$AA$5),0)</f>
        <v>368.92082476285282</v>
      </c>
      <c r="T165" s="8">
        <f>ROUND(S165/('Front End'!$B$3*24*60*60),6)</f>
        <v>4.2700000000000002E-4</v>
      </c>
      <c r="U165" s="8">
        <f>IF(R165&gt;'Front End'!$F$9+'Front End'!$B$10,(((R165-'Front End'!$F$9)/($AA$4-'Front End'!$F$9))*$AA$5)-((('Front End'!$F$9+'Front End'!$B$10-'Front End'!$F$9)/($AA$4-'Front End'!$F$9))*$AA$5),0)</f>
        <v>0</v>
      </c>
      <c r="V165" s="8">
        <f>(U165^0.5)/('Front End'!$B$4*24*60*60)</f>
        <v>0</v>
      </c>
      <c r="W165" s="8">
        <f>(AVERAGE(T164:T165)*('Front End'!$F$5*60))+(AVERAGE(V164:V165)*('Front End'!$F$5*60))</f>
        <v>5.0820000000000004E-2</v>
      </c>
      <c r="X165" s="8">
        <f t="shared" si="11"/>
        <v>0</v>
      </c>
    </row>
    <row r="166" spans="1:24" x14ac:dyDescent="0.2">
      <c r="A166" s="1">
        <v>165</v>
      </c>
      <c r="B166" s="1">
        <f>B165+'Front End'!$F$5</f>
        <v>328</v>
      </c>
      <c r="C166" s="10">
        <f t="shared" si="9"/>
        <v>0.22777777777777777</v>
      </c>
      <c r="D166" s="10">
        <f>ROUND(IF(B166&lt;=$AA$2*1.25,('Front End'!$F$4/2)*(1-COS((PI()*B166)/$AA$2)),(4.34*'Front End'!$F$4*EXP(-1.3*B166/$AA$2))),6)</f>
        <v>5.7371999999999999E-2</v>
      </c>
      <c r="E166" s="10">
        <f>D166*('Front End'!$F$3/100)</f>
        <v>0</v>
      </c>
      <c r="F166" s="10">
        <f t="shared" ref="F166:F229" si="12">D166-E166</f>
        <v>5.7371999999999999E-2</v>
      </c>
      <c r="G166" s="10">
        <f>IF((G165+(AVERAGE(F165:F166)*('Front End'!$F$5*60))-(N165))&gt;$AA$3,$AA$3,IF(G165+(AVERAGE(F165:F166)*('Front End'!$F$5*60))-(N165)&lt;0,0,G165+(AVERAGE(F165:F166)*('Front End'!$F$5*60))-(N165)))</f>
        <v>146.77801523724941</v>
      </c>
      <c r="H166" s="10">
        <f>(G166/$AA$3)*'Front End'!$B$1</f>
        <v>1.4677801523724941E-3</v>
      </c>
      <c r="I166" s="10">
        <f>('Front End'!$F$10-'Front End'!$B$1)+Calcs!H166</f>
        <v>46.731467780152379</v>
      </c>
      <c r="J166" s="10">
        <f>IF(H166&gt;'Front End'!$B$1*('Front End'!$B$5/100),G166-((('Front End'!$B$1*('Front End'!$B$5/100))/'Front End'!$B$1)*$AA$3),0)</f>
        <v>46.778015237249406</v>
      </c>
      <c r="K166" s="10">
        <f>(J166*('Front End'!$B$6/100))/('Front End'!$B$2*24*60*60)</f>
        <v>0</v>
      </c>
      <c r="L166" s="10">
        <f>(J166*((100-'Front End'!$B$6)/100))/('Front End'!$B$2*24*60*60)</f>
        <v>5.4141221339409039E-2</v>
      </c>
      <c r="M166" s="10">
        <f t="shared" si="10"/>
        <v>5.4141221339409039E-2</v>
      </c>
      <c r="N166" s="10">
        <f>AVERAGE(M165:M166)*('Front End'!$F$5*60)</f>
        <v>6.4656678191320012</v>
      </c>
      <c r="O166" s="10">
        <f>IF(O165+AVERAGE(K165:K166)*('Front End'!$F$5*60)&gt;J166,J166,O165+AVERAGE(K165:K166)*('Front End'!$F$5*60))</f>
        <v>0</v>
      </c>
      <c r="P166" s="10">
        <f>P165+(AVERAGE(L165:L166)*('Front End'!$F$5*60))-W165</f>
        <v>375.3356725818827</v>
      </c>
      <c r="Q166" s="10">
        <f>(P166/$AA$5)*($AA$4-'Front End'!$F$9)</f>
        <v>3.7533567258188267E-3</v>
      </c>
      <c r="R166" s="10">
        <f>'Front End'!$F$9+Q166</f>
        <v>45.003753356725817</v>
      </c>
      <c r="S166" s="8">
        <f>IF(R166&gt;'Front End'!$F$9+'Front End'!$B$9,(((R166-'Front End'!$F$9)/($AA$4-'Front End'!$F$9))*$AA$5)-((('Front End'!$F$9+'Front End'!$B$9-'Front End'!$F$9)/($AA$4-'Front End'!$F$9))*$AA$5),0)</f>
        <v>375.3356725816559</v>
      </c>
      <c r="T166" s="8">
        <f>ROUND(S166/('Front End'!$B$3*24*60*60),6)</f>
        <v>4.3399999999999998E-4</v>
      </c>
      <c r="U166" s="8">
        <f>IF(R166&gt;'Front End'!$F$9+'Front End'!$B$10,(((R166-'Front End'!$F$9)/($AA$4-'Front End'!$F$9))*$AA$5)-((('Front End'!$F$9+'Front End'!$B$10-'Front End'!$F$9)/($AA$4-'Front End'!$F$9))*$AA$5),0)</f>
        <v>0</v>
      </c>
      <c r="V166" s="8">
        <f>(U166^0.5)/('Front End'!$B$4*24*60*60)</f>
        <v>0</v>
      </c>
      <c r="W166" s="8">
        <f>(AVERAGE(T165:T166)*('Front End'!$F$5*60))+(AVERAGE(V165:V166)*('Front End'!$F$5*60))</f>
        <v>5.1659999999999998E-2</v>
      </c>
      <c r="X166" s="8">
        <f t="shared" si="11"/>
        <v>0</v>
      </c>
    </row>
    <row r="167" spans="1:24" x14ac:dyDescent="0.2">
      <c r="A167" s="1">
        <v>166</v>
      </c>
      <c r="B167" s="1">
        <f>B166+'Front End'!$F$5</f>
        <v>330</v>
      </c>
      <c r="C167" s="10">
        <f t="shared" si="9"/>
        <v>0.22916666666666666</v>
      </c>
      <c r="D167" s="10">
        <f>ROUND(IF(B167&lt;=$AA$2*1.25,('Front End'!$F$4/2)*(1-COS((PI()*B167)/$AA$2)),(4.34*'Front End'!$F$4*EXP(-1.3*B167/$AA$2))),6)</f>
        <v>5.7889999999999997E-2</v>
      </c>
      <c r="E167" s="10">
        <f>D167*('Front End'!$F$3/100)</f>
        <v>0</v>
      </c>
      <c r="F167" s="10">
        <f t="shared" si="12"/>
        <v>5.7889999999999997E-2</v>
      </c>
      <c r="G167" s="10">
        <f>IF((G166+(AVERAGE(F166:F167)*('Front End'!$F$5*60))-(N166))&gt;$AA$3,$AA$3,IF(G166+(AVERAGE(F166:F167)*('Front End'!$F$5*60))-(N166)&lt;0,0,G166+(AVERAGE(F166:F167)*('Front End'!$F$5*60))-(N166)))</f>
        <v>147.2280674181174</v>
      </c>
      <c r="H167" s="10">
        <f>(G167/$AA$3)*'Front End'!$B$1</f>
        <v>1.4722806741811739E-3</v>
      </c>
      <c r="I167" s="10">
        <f>('Front End'!$F$10-'Front End'!$B$1)+Calcs!H167</f>
        <v>46.731472280674183</v>
      </c>
      <c r="J167" s="10">
        <f>IF(H167&gt;'Front End'!$B$1*('Front End'!$B$5/100),G167-((('Front End'!$B$1*('Front End'!$B$5/100))/'Front End'!$B$1)*$AA$3),0)</f>
        <v>47.228067418117405</v>
      </c>
      <c r="K167" s="10">
        <f>(J167*('Front End'!$B$6/100))/('Front End'!$B$2*24*60*60)</f>
        <v>0</v>
      </c>
      <c r="L167" s="10">
        <f>(J167*((100-'Front End'!$B$6)/100))/('Front End'!$B$2*24*60*60)</f>
        <v>5.4662115067265524E-2</v>
      </c>
      <c r="M167" s="10">
        <f t="shared" si="10"/>
        <v>5.4662115067265524E-2</v>
      </c>
      <c r="N167" s="10">
        <f>AVERAGE(M166:M167)*('Front End'!$F$5*60)</f>
        <v>6.5282001844004736</v>
      </c>
      <c r="O167" s="10">
        <f>IF(O166+AVERAGE(K166:K167)*('Front End'!$F$5*60)&gt;J167,J167,O166+AVERAGE(K166:K167)*('Front End'!$F$5*60))</f>
        <v>0</v>
      </c>
      <c r="P167" s="10">
        <f>P166+(AVERAGE(L166:L167)*('Front End'!$F$5*60))-W166</f>
        <v>381.81221276628315</v>
      </c>
      <c r="Q167" s="10">
        <f>(P167/$AA$5)*($AA$4-'Front End'!$F$9)</f>
        <v>3.8181221276628314E-3</v>
      </c>
      <c r="R167" s="10">
        <f>'Front End'!$F$9+Q167</f>
        <v>45.003818122127662</v>
      </c>
      <c r="S167" s="8">
        <f>IF(R167&gt;'Front End'!$F$9+'Front End'!$B$9,(((R167-'Front End'!$F$9)/($AA$4-'Front End'!$F$9))*$AA$5)-((('Front End'!$F$9+'Front End'!$B$9-'Front End'!$F$9)/($AA$4-'Front End'!$F$9))*$AA$5),0)</f>
        <v>381.8122127661639</v>
      </c>
      <c r="T167" s="8">
        <f>ROUND(S167/('Front End'!$B$3*24*60*60),6)</f>
        <v>4.4200000000000001E-4</v>
      </c>
      <c r="U167" s="8">
        <f>IF(R167&gt;'Front End'!$F$9+'Front End'!$B$10,(((R167-'Front End'!$F$9)/($AA$4-'Front End'!$F$9))*$AA$5)-((('Front End'!$F$9+'Front End'!$B$10-'Front End'!$F$9)/($AA$4-'Front End'!$F$9))*$AA$5),0)</f>
        <v>0</v>
      </c>
      <c r="V167" s="8">
        <f>(U167^0.5)/('Front End'!$B$4*24*60*60)</f>
        <v>0</v>
      </c>
      <c r="W167" s="8">
        <f>(AVERAGE(T166:T167)*('Front End'!$F$5*60))+(AVERAGE(V166:V167)*('Front End'!$F$5*60))</f>
        <v>5.2560000000000003E-2</v>
      </c>
      <c r="X167" s="8">
        <f t="shared" si="11"/>
        <v>0</v>
      </c>
    </row>
    <row r="168" spans="1:24" x14ac:dyDescent="0.2">
      <c r="A168" s="1">
        <v>167</v>
      </c>
      <c r="B168" s="1">
        <f>B167+'Front End'!$F$5</f>
        <v>332</v>
      </c>
      <c r="C168" s="10">
        <f t="shared" si="9"/>
        <v>0.23055555555555557</v>
      </c>
      <c r="D168" s="10">
        <f>ROUND(IF(B168&lt;=$AA$2*1.25,('Front End'!$F$4/2)*(1-COS((PI()*B168)/$AA$2)),(4.34*'Front End'!$F$4*EXP(-1.3*B168/$AA$2))),6)</f>
        <v>5.8407000000000001E-2</v>
      </c>
      <c r="E168" s="10">
        <f>D168*('Front End'!$F$3/100)</f>
        <v>0</v>
      </c>
      <c r="F168" s="10">
        <f t="shared" si="12"/>
        <v>5.8407000000000001E-2</v>
      </c>
      <c r="G168" s="10">
        <f>IF((G167+(AVERAGE(F167:F168)*('Front End'!$F$5*60))-(N167))&gt;$AA$3,$AA$3,IF(G167+(AVERAGE(F167:F168)*('Front End'!$F$5*60))-(N167)&lt;0,0,G167+(AVERAGE(F167:F168)*('Front End'!$F$5*60))-(N167)))</f>
        <v>147.67768723371694</v>
      </c>
      <c r="H168" s="10">
        <f>(G168/$AA$3)*'Front End'!$B$1</f>
        <v>1.4767768723371695E-3</v>
      </c>
      <c r="I168" s="10">
        <f>('Front End'!$F$10-'Front End'!$B$1)+Calcs!H168</f>
        <v>46.731476776872341</v>
      </c>
      <c r="J168" s="10">
        <f>IF(H168&gt;'Front End'!$B$1*('Front End'!$B$5/100),G168-((('Front End'!$B$1*('Front End'!$B$5/100))/'Front End'!$B$1)*$AA$3),0)</f>
        <v>47.677687233716938</v>
      </c>
      <c r="K168" s="10">
        <f>(J168*('Front End'!$B$6/100))/('Front End'!$B$2*24*60*60)</f>
        <v>0</v>
      </c>
      <c r="L168" s="10">
        <f>(J168*((100-'Front End'!$B$6)/100))/('Front End'!$B$2*24*60*60)</f>
        <v>5.5182508372357574E-2</v>
      </c>
      <c r="M168" s="10">
        <f t="shared" si="10"/>
        <v>5.5182508372357574E-2</v>
      </c>
      <c r="N168" s="10">
        <f>AVERAGE(M167:M168)*('Front End'!$F$5*60)</f>
        <v>6.5906774063773854</v>
      </c>
      <c r="O168" s="10">
        <f>IF(O167+AVERAGE(K167:K168)*('Front End'!$F$5*60)&gt;J168,J168,O167+AVERAGE(K167:K168)*('Front End'!$F$5*60))</f>
        <v>0</v>
      </c>
      <c r="P168" s="10">
        <f>P167+(AVERAGE(L167:L168)*('Front End'!$F$5*60))-W167</f>
        <v>388.35033017266051</v>
      </c>
      <c r="Q168" s="10">
        <f>(P168/$AA$5)*($AA$4-'Front End'!$F$9)</f>
        <v>3.8835033017266046E-3</v>
      </c>
      <c r="R168" s="10">
        <f>'Front End'!$F$9+Q168</f>
        <v>45.003883503301729</v>
      </c>
      <c r="S168" s="8">
        <f>IF(R168&gt;'Front End'!$F$9+'Front End'!$B$9,(((R168-'Front End'!$F$9)/($AA$4-'Front End'!$F$9))*$AA$5)-((('Front End'!$F$9+'Front End'!$B$9-'Front End'!$F$9)/($AA$4-'Front End'!$F$9))*$AA$5),0)</f>
        <v>388.35033017292636</v>
      </c>
      <c r="T168" s="8">
        <f>ROUND(S168/('Front End'!$B$3*24*60*60),6)</f>
        <v>4.4900000000000002E-4</v>
      </c>
      <c r="U168" s="8">
        <f>IF(R168&gt;'Front End'!$F$9+'Front End'!$B$10,(((R168-'Front End'!$F$9)/($AA$4-'Front End'!$F$9))*$AA$5)-((('Front End'!$F$9+'Front End'!$B$10-'Front End'!$F$9)/($AA$4-'Front End'!$F$9))*$AA$5),0)</f>
        <v>0</v>
      </c>
      <c r="V168" s="8">
        <f>(U168^0.5)/('Front End'!$B$4*24*60*60)</f>
        <v>0</v>
      </c>
      <c r="W168" s="8">
        <f>(AVERAGE(T167:T168)*('Front End'!$F$5*60))+(AVERAGE(V167:V168)*('Front End'!$F$5*60))</f>
        <v>5.3460000000000008E-2</v>
      </c>
      <c r="X168" s="8">
        <f t="shared" si="11"/>
        <v>0</v>
      </c>
    </row>
    <row r="169" spans="1:24" x14ac:dyDescent="0.2">
      <c r="A169" s="1">
        <v>168</v>
      </c>
      <c r="B169" s="1">
        <f>B168+'Front End'!$F$5</f>
        <v>334</v>
      </c>
      <c r="C169" s="10">
        <f t="shared" si="9"/>
        <v>0.23194444444444445</v>
      </c>
      <c r="D169" s="10">
        <f>ROUND(IF(B169&lt;=$AA$2*1.25,('Front End'!$F$4/2)*(1-COS((PI()*B169)/$AA$2)),(4.34*'Front End'!$F$4*EXP(-1.3*B169/$AA$2))),6)</f>
        <v>5.8923000000000003E-2</v>
      </c>
      <c r="E169" s="10">
        <f>D169*('Front End'!$F$3/100)</f>
        <v>0</v>
      </c>
      <c r="F169" s="10">
        <f t="shared" si="12"/>
        <v>5.8923000000000003E-2</v>
      </c>
      <c r="G169" s="10">
        <f>IF((G168+(AVERAGE(F168:F169)*('Front End'!$F$5*60))-(N168))&gt;$AA$3,$AA$3,IF(G168+(AVERAGE(F168:F169)*('Front End'!$F$5*60))-(N168)&lt;0,0,G168+(AVERAGE(F168:F169)*('Front End'!$F$5*60))-(N168)))</f>
        <v>148.12680982733957</v>
      </c>
      <c r="H169" s="10">
        <f>(G169/$AA$3)*'Front End'!$B$1</f>
        <v>1.4812680982733959E-3</v>
      </c>
      <c r="I169" s="10">
        <f>('Front End'!$F$10-'Front End'!$B$1)+Calcs!H169</f>
        <v>46.731481268098278</v>
      </c>
      <c r="J169" s="10">
        <f>IF(H169&gt;'Front End'!$B$1*('Front End'!$B$5/100),G169-((('Front End'!$B$1*('Front End'!$B$5/100))/'Front End'!$B$1)*$AA$3),0)</f>
        <v>48.126809827339571</v>
      </c>
      <c r="K169" s="10">
        <f>(J169*('Front End'!$B$6/100))/('Front End'!$B$2*24*60*60)</f>
        <v>0</v>
      </c>
      <c r="L169" s="10">
        <f>(J169*((100-'Front End'!$B$6)/100))/('Front End'!$B$2*24*60*60)</f>
        <v>5.5702326189050438E-2</v>
      </c>
      <c r="M169" s="10">
        <f t="shared" si="10"/>
        <v>5.5702326189050438E-2</v>
      </c>
      <c r="N169" s="10">
        <f>AVERAGE(M168:M169)*('Front End'!$F$5*60)</f>
        <v>6.6530900736844814</v>
      </c>
      <c r="O169" s="10">
        <f>IF(O168+AVERAGE(K168:K169)*('Front End'!$F$5*60)&gt;J169,J169,O168+AVERAGE(K168:K169)*('Front End'!$F$5*60))</f>
        <v>0</v>
      </c>
      <c r="P169" s="10">
        <f>P168+(AVERAGE(L168:L169)*('Front End'!$F$5*60))-W168</f>
        <v>394.94996024634503</v>
      </c>
      <c r="Q169" s="10">
        <f>(P169/$AA$5)*($AA$4-'Front End'!$F$9)</f>
        <v>3.9494996024634502E-3</v>
      </c>
      <c r="R169" s="10">
        <f>'Front End'!$F$9+Q169</f>
        <v>45.003949499602463</v>
      </c>
      <c r="S169" s="8">
        <f>IF(R169&gt;'Front End'!$F$9+'Front End'!$B$9,(((R169-'Front End'!$F$9)/($AA$4-'Front End'!$F$9))*$AA$5)-((('Front End'!$F$9+'Front End'!$B$9-'Front End'!$F$9)/($AA$4-'Front End'!$F$9))*$AA$5),0)</f>
        <v>394.94996024629359</v>
      </c>
      <c r="T169" s="8">
        <f>ROUND(S169/('Front End'!$B$3*24*60*60),6)</f>
        <v>4.57E-4</v>
      </c>
      <c r="U169" s="8">
        <f>IF(R169&gt;'Front End'!$F$9+'Front End'!$B$10,(((R169-'Front End'!$F$9)/($AA$4-'Front End'!$F$9))*$AA$5)-((('Front End'!$F$9+'Front End'!$B$10-'Front End'!$F$9)/($AA$4-'Front End'!$F$9))*$AA$5),0)</f>
        <v>0</v>
      </c>
      <c r="V169" s="8">
        <f>(U169^0.5)/('Front End'!$B$4*24*60*60)</f>
        <v>0</v>
      </c>
      <c r="W169" s="8">
        <f>(AVERAGE(T168:T169)*('Front End'!$F$5*60))+(AVERAGE(V168:V169)*('Front End'!$F$5*60))</f>
        <v>5.4359999999999999E-2</v>
      </c>
      <c r="X169" s="8">
        <f t="shared" si="11"/>
        <v>0</v>
      </c>
    </row>
    <row r="170" spans="1:24" x14ac:dyDescent="0.2">
      <c r="A170" s="1">
        <v>169</v>
      </c>
      <c r="B170" s="1">
        <f>B169+'Front End'!$F$5</f>
        <v>336</v>
      </c>
      <c r="C170" s="10">
        <f t="shared" si="9"/>
        <v>0.23333333333333334</v>
      </c>
      <c r="D170" s="10">
        <f>ROUND(IF(B170&lt;=$AA$2*1.25,('Front End'!$F$4/2)*(1-COS((PI()*B170)/$AA$2)),(4.34*'Front End'!$F$4*EXP(-1.3*B170/$AA$2))),6)</f>
        <v>5.9437999999999998E-2</v>
      </c>
      <c r="E170" s="10">
        <f>D170*('Front End'!$F$3/100)</f>
        <v>0</v>
      </c>
      <c r="F170" s="10">
        <f t="shared" si="12"/>
        <v>5.9437999999999998E-2</v>
      </c>
      <c r="G170" s="10">
        <f>IF((G169+(AVERAGE(F169:F170)*('Front End'!$F$5*60))-(N169))&gt;$AA$3,$AA$3,IF(G169+(AVERAGE(F169:F170)*('Front End'!$F$5*60))-(N169)&lt;0,0,G169+(AVERAGE(F169:F170)*('Front End'!$F$5*60))-(N169)))</f>
        <v>148.57537975365511</v>
      </c>
      <c r="H170" s="10">
        <f>(G170/$AA$3)*'Front End'!$B$1</f>
        <v>1.4857537975365512E-3</v>
      </c>
      <c r="I170" s="10">
        <f>('Front End'!$F$10-'Front End'!$B$1)+Calcs!H170</f>
        <v>46.731485753797543</v>
      </c>
      <c r="J170" s="10">
        <f>IF(H170&gt;'Front End'!$B$1*('Front End'!$B$5/100),G170-((('Front End'!$B$1*('Front End'!$B$5/100))/'Front End'!$B$1)*$AA$3),0)</f>
        <v>48.575379753655113</v>
      </c>
      <c r="K170" s="10">
        <f>(J170*('Front End'!$B$6/100))/('Front End'!$B$2*24*60*60)</f>
        <v>0</v>
      </c>
      <c r="L170" s="10">
        <f>(J170*((100-'Front End'!$B$6)/100))/('Front End'!$B$2*24*60*60)</f>
        <v>5.622150434450824E-2</v>
      </c>
      <c r="M170" s="10">
        <f t="shared" si="10"/>
        <v>5.622150434450824E-2</v>
      </c>
      <c r="N170" s="10">
        <f>AVERAGE(M169:M170)*('Front End'!$F$5*60)</f>
        <v>6.7154298320135206</v>
      </c>
      <c r="O170" s="10">
        <f>IF(O169+AVERAGE(K169:K170)*('Front End'!$F$5*60)&gt;J170,J170,O169+AVERAGE(K169:K170)*('Front End'!$F$5*60))</f>
        <v>0</v>
      </c>
      <c r="P170" s="10">
        <f>P169+(AVERAGE(L169:L170)*('Front End'!$F$5*60))-W169</f>
        <v>401.61103007835857</v>
      </c>
      <c r="Q170" s="10">
        <f>(P170/$AA$5)*($AA$4-'Front End'!$F$9)</f>
        <v>4.0161103007835854E-3</v>
      </c>
      <c r="R170" s="10">
        <f>'Front End'!$F$9+Q170</f>
        <v>45.004016110300782</v>
      </c>
      <c r="S170" s="8">
        <f>IF(R170&gt;'Front End'!$F$9+'Front End'!$B$9,(((R170-'Front End'!$F$9)/($AA$4-'Front End'!$F$9))*$AA$5)-((('Front End'!$F$9+'Front End'!$B$9-'Front End'!$F$9)/($AA$4-'Front End'!$F$9))*$AA$5),0)</f>
        <v>401.6110300781861</v>
      </c>
      <c r="T170" s="8">
        <f>ROUND(S170/('Front End'!$B$3*24*60*60),6)</f>
        <v>4.6500000000000003E-4</v>
      </c>
      <c r="U170" s="8">
        <f>IF(R170&gt;'Front End'!$F$9+'Front End'!$B$10,(((R170-'Front End'!$F$9)/($AA$4-'Front End'!$F$9))*$AA$5)-((('Front End'!$F$9+'Front End'!$B$10-'Front End'!$F$9)/($AA$4-'Front End'!$F$9))*$AA$5),0)</f>
        <v>0</v>
      </c>
      <c r="V170" s="8">
        <f>(U170^0.5)/('Front End'!$B$4*24*60*60)</f>
        <v>0</v>
      </c>
      <c r="W170" s="8">
        <f>(AVERAGE(T169:T170)*('Front End'!$F$5*60))+(AVERAGE(V169:V170)*('Front End'!$F$5*60))</f>
        <v>5.5320000000000008E-2</v>
      </c>
      <c r="X170" s="8">
        <f t="shared" si="11"/>
        <v>0</v>
      </c>
    </row>
    <row r="171" spans="1:24" x14ac:dyDescent="0.2">
      <c r="A171" s="1">
        <v>170</v>
      </c>
      <c r="B171" s="1">
        <f>B170+'Front End'!$F$5</f>
        <v>338</v>
      </c>
      <c r="C171" s="10">
        <f t="shared" si="9"/>
        <v>0.23472222222222222</v>
      </c>
      <c r="D171" s="10">
        <f>ROUND(IF(B171&lt;=$AA$2*1.25,('Front End'!$F$4/2)*(1-COS((PI()*B171)/$AA$2)),(4.34*'Front End'!$F$4*EXP(-1.3*B171/$AA$2))),6)</f>
        <v>5.9951999999999998E-2</v>
      </c>
      <c r="E171" s="10">
        <f>D171*('Front End'!$F$3/100)</f>
        <v>0</v>
      </c>
      <c r="F171" s="10">
        <f t="shared" si="12"/>
        <v>5.9951999999999998E-2</v>
      </c>
      <c r="G171" s="10">
        <f>IF((G170+(AVERAGE(F170:F171)*('Front End'!$F$5*60))-(N170))&gt;$AA$3,$AA$3,IF(G170+(AVERAGE(F170:F171)*('Front End'!$F$5*60))-(N170)&lt;0,0,G170+(AVERAGE(F170:F171)*('Front End'!$F$5*60))-(N170)))</f>
        <v>149.0233499216416</v>
      </c>
      <c r="H171" s="10">
        <f>(G171/$AA$3)*'Front End'!$B$1</f>
        <v>1.4902334992164159E-3</v>
      </c>
      <c r="I171" s="10">
        <f>('Front End'!$F$10-'Front End'!$B$1)+Calcs!H171</f>
        <v>46.731490233499223</v>
      </c>
      <c r="J171" s="10">
        <f>IF(H171&gt;'Front End'!$B$1*('Front End'!$B$5/100),G171-((('Front End'!$B$1*('Front End'!$B$5/100))/'Front End'!$B$1)*$AA$3),0)</f>
        <v>49.023349921641596</v>
      </c>
      <c r="K171" s="10">
        <f>(J171*('Front End'!$B$6/100))/('Front End'!$B$2*24*60*60)</f>
        <v>0</v>
      </c>
      <c r="L171" s="10">
        <f>(J171*((100-'Front End'!$B$6)/100))/('Front End'!$B$2*24*60*60)</f>
        <v>5.6739988335233339E-2</v>
      </c>
      <c r="M171" s="10">
        <f t="shared" si="10"/>
        <v>5.6739988335233339E-2</v>
      </c>
      <c r="N171" s="10">
        <f>AVERAGE(M170:M171)*('Front End'!$F$5*60)</f>
        <v>6.7776895607844949</v>
      </c>
      <c r="O171" s="10">
        <f>IF(O170+AVERAGE(K170:K171)*('Front End'!$F$5*60)&gt;J171,J171,O170+AVERAGE(K170:K171)*('Front End'!$F$5*60))</f>
        <v>0</v>
      </c>
      <c r="P171" s="10">
        <f>P170+(AVERAGE(L170:L171)*('Front End'!$F$5*60))-W170</f>
        <v>408.33339963914307</v>
      </c>
      <c r="Q171" s="10">
        <f>(P171/$AA$5)*($AA$4-'Front End'!$F$9)</f>
        <v>4.0833339963914309E-3</v>
      </c>
      <c r="R171" s="10">
        <f>'Front End'!$F$9+Q171</f>
        <v>45.004083333996391</v>
      </c>
      <c r="S171" s="8">
        <f>IF(R171&gt;'Front End'!$F$9+'Front End'!$B$9,(((R171-'Front End'!$F$9)/($AA$4-'Front End'!$F$9))*$AA$5)-((('Front End'!$F$9+'Front End'!$B$9-'Front End'!$F$9)/($AA$4-'Front End'!$F$9))*$AA$5),0)</f>
        <v>408.33339963910475</v>
      </c>
      <c r="T171" s="8">
        <f>ROUND(S171/('Front End'!$B$3*24*60*60),6)</f>
        <v>4.73E-4</v>
      </c>
      <c r="U171" s="8">
        <f>IF(R171&gt;'Front End'!$F$9+'Front End'!$B$10,(((R171-'Front End'!$F$9)/($AA$4-'Front End'!$F$9))*$AA$5)-((('Front End'!$F$9+'Front End'!$B$10-'Front End'!$F$9)/($AA$4-'Front End'!$F$9))*$AA$5),0)</f>
        <v>0</v>
      </c>
      <c r="V171" s="8">
        <f>(U171^0.5)/('Front End'!$B$4*24*60*60)</f>
        <v>0</v>
      </c>
      <c r="W171" s="8">
        <f>(AVERAGE(T170:T171)*('Front End'!$F$5*60))+(AVERAGE(V170:V171)*('Front End'!$F$5*60))</f>
        <v>5.6280000000000004E-2</v>
      </c>
      <c r="X171" s="8">
        <f t="shared" si="11"/>
        <v>0</v>
      </c>
    </row>
    <row r="172" spans="1:24" x14ac:dyDescent="0.2">
      <c r="A172" s="1">
        <v>171</v>
      </c>
      <c r="B172" s="1">
        <f>B171+'Front End'!$F$5</f>
        <v>340</v>
      </c>
      <c r="C172" s="10">
        <f t="shared" si="9"/>
        <v>0.2361111111111111</v>
      </c>
      <c r="D172" s="10">
        <f>ROUND(IF(B172&lt;=$AA$2*1.25,('Front End'!$F$4/2)*(1-COS((PI()*B172)/$AA$2)),(4.34*'Front End'!$F$4*EXP(-1.3*B172/$AA$2))),6)</f>
        <v>6.0464999999999998E-2</v>
      </c>
      <c r="E172" s="10">
        <f>D172*('Front End'!$F$3/100)</f>
        <v>0</v>
      </c>
      <c r="F172" s="10">
        <f t="shared" si="12"/>
        <v>6.0464999999999998E-2</v>
      </c>
      <c r="G172" s="10">
        <f>IF((G171+(AVERAGE(F171:F172)*('Front End'!$F$5*60))-(N171))&gt;$AA$3,$AA$3,IF(G171+(AVERAGE(F171:F172)*('Front End'!$F$5*60))-(N171)&lt;0,0,G171+(AVERAGE(F171:F172)*('Front End'!$F$5*60))-(N171)))</f>
        <v>149.4706803608571</v>
      </c>
      <c r="H172" s="10">
        <f>(G172/$AA$3)*'Front End'!$B$1</f>
        <v>1.4947068036085709E-3</v>
      </c>
      <c r="I172" s="10">
        <f>('Front End'!$F$10-'Front End'!$B$1)+Calcs!H172</f>
        <v>46.731494706803609</v>
      </c>
      <c r="J172" s="10">
        <f>IF(H172&gt;'Front End'!$B$1*('Front End'!$B$5/100),G172-((('Front End'!$B$1*('Front End'!$B$5/100))/'Front End'!$B$1)*$AA$3),0)</f>
        <v>49.470680360857102</v>
      </c>
      <c r="K172" s="10">
        <f>(J172*('Front End'!$B$6/100))/('Front End'!$B$2*24*60*60)</f>
        <v>0</v>
      </c>
      <c r="L172" s="10">
        <f>(J172*((100-'Front End'!$B$6)/100))/('Front End'!$B$2*24*60*60)</f>
        <v>5.7257731899140171E-2</v>
      </c>
      <c r="M172" s="10">
        <f t="shared" si="10"/>
        <v>5.7257731899140171E-2</v>
      </c>
      <c r="N172" s="10">
        <f>AVERAGE(M171:M172)*('Front End'!$F$5*60)</f>
        <v>6.8398632140624107</v>
      </c>
      <c r="O172" s="10">
        <f>IF(O171+AVERAGE(K171:K172)*('Front End'!$F$5*60)&gt;J172,J172,O171+AVERAGE(K171:K172)*('Front End'!$F$5*60))</f>
        <v>0</v>
      </c>
      <c r="P172" s="10">
        <f>P171+(AVERAGE(L171:L172)*('Front End'!$F$5*60))-W171</f>
        <v>415.11698285320546</v>
      </c>
      <c r="Q172" s="10">
        <f>(P172/$AA$5)*($AA$4-'Front End'!$F$9)</f>
        <v>4.1511698285320543E-3</v>
      </c>
      <c r="R172" s="10">
        <f>'Front End'!$F$9+Q172</f>
        <v>45.004151169828532</v>
      </c>
      <c r="S172" s="8">
        <f>IF(R172&gt;'Front End'!$F$9+'Front End'!$B$9,(((R172-'Front End'!$F$9)/($AA$4-'Front End'!$F$9))*$AA$5)-((('Front End'!$F$9+'Front End'!$B$9-'Front End'!$F$9)/($AA$4-'Front End'!$F$9))*$AA$5),0)</f>
        <v>415.11698285319198</v>
      </c>
      <c r="T172" s="8">
        <f>ROUND(S172/('Front End'!$B$3*24*60*60),6)</f>
        <v>4.8000000000000001E-4</v>
      </c>
      <c r="U172" s="8">
        <f>IF(R172&gt;'Front End'!$F$9+'Front End'!$B$10,(((R172-'Front End'!$F$9)/($AA$4-'Front End'!$F$9))*$AA$5)-((('Front End'!$F$9+'Front End'!$B$10-'Front End'!$F$9)/($AA$4-'Front End'!$F$9))*$AA$5),0)</f>
        <v>0</v>
      </c>
      <c r="V172" s="8">
        <f>(U172^0.5)/('Front End'!$B$4*24*60*60)</f>
        <v>0</v>
      </c>
      <c r="W172" s="8">
        <f>(AVERAGE(T171:T172)*('Front End'!$F$5*60))+(AVERAGE(V171:V172)*('Front End'!$F$5*60))</f>
        <v>5.7180000000000002E-2</v>
      </c>
      <c r="X172" s="8">
        <f t="shared" si="11"/>
        <v>0</v>
      </c>
    </row>
    <row r="173" spans="1:24" x14ac:dyDescent="0.2">
      <c r="A173" s="1">
        <v>172</v>
      </c>
      <c r="B173" s="1">
        <f>B172+'Front End'!$F$5</f>
        <v>342</v>
      </c>
      <c r="C173" s="10">
        <f t="shared" si="9"/>
        <v>0.23749999999999999</v>
      </c>
      <c r="D173" s="10">
        <f>ROUND(IF(B173&lt;=$AA$2*1.25,('Front End'!$F$4/2)*(1-COS((PI()*B173)/$AA$2)),(4.34*'Front End'!$F$4*EXP(-1.3*B173/$AA$2))),6)</f>
        <v>6.0977000000000003E-2</v>
      </c>
      <c r="E173" s="10">
        <f>D173*('Front End'!$F$3/100)</f>
        <v>0</v>
      </c>
      <c r="F173" s="10">
        <f t="shared" si="12"/>
        <v>6.0977000000000003E-2</v>
      </c>
      <c r="G173" s="10">
        <f>IF((G172+(AVERAGE(F172:F173)*('Front End'!$F$5*60))-(N172))&gt;$AA$3,$AA$3,IF(G172+(AVERAGE(F172:F173)*('Front End'!$F$5*60))-(N172)&lt;0,0,G172+(AVERAGE(F172:F173)*('Front End'!$F$5*60))-(N172)))</f>
        <v>149.91733714679469</v>
      </c>
      <c r="H173" s="10">
        <f>(G173/$AA$3)*'Front End'!$B$1</f>
        <v>1.499173371467947E-3</v>
      </c>
      <c r="I173" s="10">
        <f>('Front End'!$F$10-'Front End'!$B$1)+Calcs!H173</f>
        <v>46.731499173371475</v>
      </c>
      <c r="J173" s="10">
        <f>IF(H173&gt;'Front End'!$B$1*('Front End'!$B$5/100),G173-((('Front End'!$B$1*('Front End'!$B$5/100))/'Front End'!$B$1)*$AA$3),0)</f>
        <v>49.917337146794694</v>
      </c>
      <c r="K173" s="10">
        <f>(J173*('Front End'!$B$6/100))/('Front End'!$B$2*24*60*60)</f>
        <v>0</v>
      </c>
      <c r="L173" s="10">
        <f>(J173*((100-'Front End'!$B$6)/100))/('Front End'!$B$2*24*60*60)</f>
        <v>5.7774695771753128E-2</v>
      </c>
      <c r="M173" s="10">
        <f t="shared" si="10"/>
        <v>5.7774695771753128E-2</v>
      </c>
      <c r="N173" s="10">
        <f>AVERAGE(M172:M173)*('Front End'!$F$5*60)</f>
        <v>6.901945660253598</v>
      </c>
      <c r="O173" s="10">
        <f>IF(O172+AVERAGE(K172:K173)*('Front End'!$F$5*60)&gt;J173,J173,O172+AVERAGE(K172:K173)*('Front End'!$F$5*60))</f>
        <v>0</v>
      </c>
      <c r="P173" s="10">
        <f>P172+(AVERAGE(L172:L173)*('Front End'!$F$5*60))-W172</f>
        <v>421.96174851345904</v>
      </c>
      <c r="Q173" s="10">
        <f>(P173/$AA$5)*($AA$4-'Front End'!$F$9)</f>
        <v>4.2196174851345906E-3</v>
      </c>
      <c r="R173" s="10">
        <f>'Front End'!$F$9+Q173</f>
        <v>45.004219617485134</v>
      </c>
      <c r="S173" s="8">
        <f>IF(R173&gt;'Front End'!$F$9+'Front End'!$B$9,(((R173-'Front End'!$F$9)/($AA$4-'Front End'!$F$9))*$AA$5)-((('Front End'!$F$9+'Front End'!$B$9-'Front End'!$F$9)/($AA$4-'Front End'!$F$9))*$AA$5),0)</f>
        <v>421.96174851341084</v>
      </c>
      <c r="T173" s="8">
        <f>ROUND(S173/('Front End'!$B$3*24*60*60),6)</f>
        <v>4.8799999999999999E-4</v>
      </c>
      <c r="U173" s="8">
        <f>IF(R173&gt;'Front End'!$F$9+'Front End'!$B$10,(((R173-'Front End'!$F$9)/($AA$4-'Front End'!$F$9))*$AA$5)-((('Front End'!$F$9+'Front End'!$B$10-'Front End'!$F$9)/($AA$4-'Front End'!$F$9))*$AA$5),0)</f>
        <v>0</v>
      </c>
      <c r="V173" s="8">
        <f>(U173^0.5)/('Front End'!$B$4*24*60*60)</f>
        <v>0</v>
      </c>
      <c r="W173" s="8">
        <f>(AVERAGE(T172:T173)*('Front End'!$F$5*60))+(AVERAGE(V172:V173)*('Front End'!$F$5*60))</f>
        <v>5.808E-2</v>
      </c>
      <c r="X173" s="8">
        <f t="shared" si="11"/>
        <v>0</v>
      </c>
    </row>
    <row r="174" spans="1:24" x14ac:dyDescent="0.2">
      <c r="A174" s="1">
        <v>173</v>
      </c>
      <c r="B174" s="1">
        <f>B173+'Front End'!$F$5</f>
        <v>344</v>
      </c>
      <c r="C174" s="10">
        <f t="shared" si="9"/>
        <v>0.2388888888888889</v>
      </c>
      <c r="D174" s="10">
        <f>ROUND(IF(B174&lt;=$AA$2*1.25,('Front End'!$F$4/2)*(1-COS((PI()*B174)/$AA$2)),(4.34*'Front End'!$F$4*EXP(-1.3*B174/$AA$2))),6)</f>
        <v>6.1488000000000001E-2</v>
      </c>
      <c r="E174" s="10">
        <f>D174*('Front End'!$F$3/100)</f>
        <v>0</v>
      </c>
      <c r="F174" s="10">
        <f t="shared" si="12"/>
        <v>6.1488000000000001E-2</v>
      </c>
      <c r="G174" s="10">
        <f>IF((G173+(AVERAGE(F173:F174)*('Front End'!$F$5*60))-(N173))&gt;$AA$3,$AA$3,IF(G173+(AVERAGE(F173:F174)*('Front End'!$F$5*60))-(N173)&lt;0,0,G173+(AVERAGE(F173:F174)*('Front End'!$F$5*60))-(N173)))</f>
        <v>150.3632914865411</v>
      </c>
      <c r="H174" s="10">
        <f>(G174/$AA$3)*'Front End'!$B$1</f>
        <v>1.503632914865411E-3</v>
      </c>
      <c r="I174" s="10">
        <f>('Front End'!$F$10-'Front End'!$B$1)+Calcs!H174</f>
        <v>46.731503632914873</v>
      </c>
      <c r="J174" s="10">
        <f>IF(H174&gt;'Front End'!$B$1*('Front End'!$B$5/100),G174-((('Front End'!$B$1*('Front End'!$B$5/100))/'Front End'!$B$1)*$AA$3),0)</f>
        <v>50.363291486541101</v>
      </c>
      <c r="K174" s="10">
        <f>(J174*('Front End'!$B$6/100))/('Front End'!$B$2*24*60*60)</f>
        <v>0</v>
      </c>
      <c r="L174" s="10">
        <f>(J174*((100-'Front End'!$B$6)/100))/('Front End'!$B$2*24*60*60)</f>
        <v>5.8290846627941095E-2</v>
      </c>
      <c r="M174" s="10">
        <f t="shared" si="10"/>
        <v>5.8290846627941095E-2</v>
      </c>
      <c r="N174" s="10">
        <f>AVERAGE(M173:M174)*('Front End'!$F$5*60)</f>
        <v>6.9639325439816533</v>
      </c>
      <c r="O174" s="10">
        <f>IF(O173+AVERAGE(K173:K174)*('Front End'!$F$5*60)&gt;J174,J174,O173+AVERAGE(K173:K174)*('Front End'!$F$5*60))</f>
        <v>0</v>
      </c>
      <c r="P174" s="10">
        <f>P173+(AVERAGE(L173:L174)*('Front End'!$F$5*60))-W173</f>
        <v>428.86760105744065</v>
      </c>
      <c r="Q174" s="10">
        <f>(P174/$AA$5)*($AA$4-'Front End'!$F$9)</f>
        <v>4.2886760105744067E-3</v>
      </c>
      <c r="R174" s="10">
        <f>'Front End'!$F$9+Q174</f>
        <v>45.004288676010574</v>
      </c>
      <c r="S174" s="8">
        <f>IF(R174&gt;'Front End'!$F$9+'Front End'!$B$9,(((R174-'Front End'!$F$9)/($AA$4-'Front End'!$F$9))*$AA$5)-((('Front End'!$F$9+'Front End'!$B$9-'Front End'!$F$9)/($AA$4-'Front End'!$F$9))*$AA$5),0)</f>
        <v>428.86760105744776</v>
      </c>
      <c r="T174" s="8">
        <f>ROUND(S174/('Front End'!$B$3*24*60*60),6)</f>
        <v>4.9600000000000002E-4</v>
      </c>
      <c r="U174" s="8">
        <f>IF(R174&gt;'Front End'!$F$9+'Front End'!$B$10,(((R174-'Front End'!$F$9)/($AA$4-'Front End'!$F$9))*$AA$5)-((('Front End'!$F$9+'Front End'!$B$10-'Front End'!$F$9)/($AA$4-'Front End'!$F$9))*$AA$5),0)</f>
        <v>0</v>
      </c>
      <c r="V174" s="8">
        <f>(U174^0.5)/('Front End'!$B$4*24*60*60)</f>
        <v>0</v>
      </c>
      <c r="W174" s="8">
        <f>(AVERAGE(T173:T174)*('Front End'!$F$5*60))+(AVERAGE(V173:V174)*('Front End'!$F$5*60))</f>
        <v>5.9040000000000002E-2</v>
      </c>
      <c r="X174" s="8">
        <f t="shared" si="11"/>
        <v>0</v>
      </c>
    </row>
    <row r="175" spans="1:24" x14ac:dyDescent="0.2">
      <c r="A175" s="1">
        <v>174</v>
      </c>
      <c r="B175" s="1">
        <f>B174+'Front End'!$F$5</f>
        <v>346</v>
      </c>
      <c r="C175" s="10">
        <f t="shared" si="9"/>
        <v>0.24027777777777778</v>
      </c>
      <c r="D175" s="10">
        <f>ROUND(IF(B175&lt;=$AA$2*1.25,('Front End'!$F$4/2)*(1-COS((PI()*B175)/$AA$2)),(4.34*'Front End'!$F$4*EXP(-1.3*B175/$AA$2))),6)</f>
        <v>6.1996999999999997E-2</v>
      </c>
      <c r="E175" s="10">
        <f>D175*('Front End'!$F$3/100)</f>
        <v>0</v>
      </c>
      <c r="F175" s="10">
        <f t="shared" si="12"/>
        <v>6.1996999999999997E-2</v>
      </c>
      <c r="G175" s="10">
        <f>IF((G174+(AVERAGE(F174:F175)*('Front End'!$F$5*60))-(N174))&gt;$AA$3,$AA$3,IF(G174+(AVERAGE(F174:F175)*('Front End'!$F$5*60))-(N174)&lt;0,0,G174+(AVERAGE(F174:F175)*('Front End'!$F$5*60))-(N174)))</f>
        <v>150.80845894255944</v>
      </c>
      <c r="H175" s="10">
        <f>(G175/$AA$3)*'Front End'!$B$1</f>
        <v>1.5080845894255945E-3</v>
      </c>
      <c r="I175" s="10">
        <f>('Front End'!$F$10-'Front End'!$B$1)+Calcs!H175</f>
        <v>46.731508084589429</v>
      </c>
      <c r="J175" s="10">
        <f>IF(H175&gt;'Front End'!$B$1*('Front End'!$B$5/100),G175-((('Front End'!$B$1*('Front End'!$B$5/100))/'Front End'!$B$1)*$AA$3),0)</f>
        <v>50.80845894255944</v>
      </c>
      <c r="K175" s="10">
        <f>(J175*('Front End'!$B$6/100))/('Front End'!$B$2*24*60*60)</f>
        <v>0</v>
      </c>
      <c r="L175" s="10">
        <f>(J175*((100-'Front End'!$B$6)/100))/('Front End'!$B$2*24*60*60)</f>
        <v>5.8806086739073435E-2</v>
      </c>
      <c r="M175" s="10">
        <f t="shared" si="10"/>
        <v>5.8806086739073435E-2</v>
      </c>
      <c r="N175" s="10">
        <f>AVERAGE(M174:M175)*('Front End'!$F$5*60)</f>
        <v>7.0258160020208722</v>
      </c>
      <c r="O175" s="10">
        <f>IF(O174+AVERAGE(K174:K175)*('Front End'!$F$5*60)&gt;J175,J175,O174+AVERAGE(K174:K175)*('Front End'!$F$5*60))</f>
        <v>0</v>
      </c>
      <c r="P175" s="10">
        <f>P174+(AVERAGE(L174:L175)*('Front End'!$F$5*60))-W174</f>
        <v>435.83437705946153</v>
      </c>
      <c r="Q175" s="10">
        <f>(P175/$AA$5)*($AA$4-'Front End'!$F$9)</f>
        <v>4.3583437705946157E-3</v>
      </c>
      <c r="R175" s="10">
        <f>'Front End'!$F$9+Q175</f>
        <v>45.004358343770598</v>
      </c>
      <c r="S175" s="8">
        <f>IF(R175&gt;'Front End'!$F$9+'Front End'!$B$9,(((R175-'Front End'!$F$9)/($AA$4-'Front End'!$F$9))*$AA$5)-((('Front End'!$F$9+'Front End'!$B$9-'Front End'!$F$9)/($AA$4-'Front End'!$F$9))*$AA$5),0)</f>
        <v>435.8343770597628</v>
      </c>
      <c r="T175" s="8">
        <f>ROUND(S175/('Front End'!$B$3*24*60*60),6)</f>
        <v>5.04E-4</v>
      </c>
      <c r="U175" s="8">
        <f>IF(R175&gt;'Front End'!$F$9+'Front End'!$B$10,(((R175-'Front End'!$F$9)/($AA$4-'Front End'!$F$9))*$AA$5)-((('Front End'!$F$9+'Front End'!$B$10-'Front End'!$F$9)/($AA$4-'Front End'!$F$9))*$AA$5),0)</f>
        <v>0</v>
      </c>
      <c r="V175" s="8">
        <f>(U175^0.5)/('Front End'!$B$4*24*60*60)</f>
        <v>0</v>
      </c>
      <c r="W175" s="8">
        <f>(AVERAGE(T174:T175)*('Front End'!$F$5*60))+(AVERAGE(V174:V175)*('Front End'!$F$5*60))</f>
        <v>0.06</v>
      </c>
      <c r="X175" s="8">
        <f t="shared" si="11"/>
        <v>0</v>
      </c>
    </row>
    <row r="176" spans="1:24" x14ac:dyDescent="0.2">
      <c r="A176" s="1">
        <v>175</v>
      </c>
      <c r="B176" s="1">
        <f>B175+'Front End'!$F$5</f>
        <v>348</v>
      </c>
      <c r="C176" s="10">
        <f t="shared" si="9"/>
        <v>0.24166666666666667</v>
      </c>
      <c r="D176" s="10">
        <f>ROUND(IF(B176&lt;=$AA$2*1.25,('Front End'!$F$4/2)*(1-COS((PI()*B176)/$AA$2)),(4.34*'Front End'!$F$4*EXP(-1.3*B176/$AA$2))),6)</f>
        <v>6.2505000000000005E-2</v>
      </c>
      <c r="E176" s="10">
        <f>D176*('Front End'!$F$3/100)</f>
        <v>0</v>
      </c>
      <c r="F176" s="10">
        <f t="shared" si="12"/>
        <v>6.2505000000000005E-2</v>
      </c>
      <c r="G176" s="10">
        <f>IF((G175+(AVERAGE(F175:F176)*('Front End'!$F$5*60))-(N175))&gt;$AA$3,$AA$3,IF(G175+(AVERAGE(F175:F176)*('Front End'!$F$5*60))-(N175)&lt;0,0,G175+(AVERAGE(F175:F176)*('Front End'!$F$5*60))-(N175)))</f>
        <v>151.25276294053859</v>
      </c>
      <c r="H176" s="10">
        <f>(G176/$AA$3)*'Front End'!$B$1</f>
        <v>1.5125276294053857E-3</v>
      </c>
      <c r="I176" s="10">
        <f>('Front End'!$F$10-'Front End'!$B$1)+Calcs!H176</f>
        <v>46.731512527629413</v>
      </c>
      <c r="J176" s="10">
        <f>IF(H176&gt;'Front End'!$B$1*('Front End'!$B$5/100),G176-((('Front End'!$B$1*('Front End'!$B$5/100))/'Front End'!$B$1)*$AA$3),0)</f>
        <v>51.252762940538588</v>
      </c>
      <c r="K176" s="10">
        <f>(J176*('Front End'!$B$6/100))/('Front End'!$B$2*24*60*60)</f>
        <v>0</v>
      </c>
      <c r="L176" s="10">
        <f>(J176*((100-'Front End'!$B$6)/100))/('Front End'!$B$2*24*60*60)</f>
        <v>5.9320327477475225E-2</v>
      </c>
      <c r="M176" s="10">
        <f t="shared" si="10"/>
        <v>5.9320327477475225E-2</v>
      </c>
      <c r="N176" s="10">
        <f>AVERAGE(M175:M176)*('Front End'!$F$5*60)</f>
        <v>7.0875848529929195</v>
      </c>
      <c r="O176" s="10">
        <f>IF(O175+AVERAGE(K175:K176)*('Front End'!$F$5*60)&gt;J176,J176,O175+AVERAGE(K175:K176)*('Front End'!$F$5*60))</f>
        <v>0</v>
      </c>
      <c r="P176" s="10">
        <f>P175+(AVERAGE(L175:L176)*('Front End'!$F$5*60))-W175</f>
        <v>442.86196191245443</v>
      </c>
      <c r="Q176" s="10">
        <f>(P176/$AA$5)*($AA$4-'Front End'!$F$9)</f>
        <v>4.4286196191245441E-3</v>
      </c>
      <c r="R176" s="10">
        <f>'Front End'!$F$9+Q176</f>
        <v>45.004428619619127</v>
      </c>
      <c r="S176" s="8">
        <f>IF(R176&gt;'Front End'!$F$9+'Front End'!$B$9,(((R176-'Front End'!$F$9)/($AA$4-'Front End'!$F$9))*$AA$5)-((('Front End'!$F$9+'Front End'!$B$9-'Front End'!$F$9)/($AA$4-'Front End'!$F$9))*$AA$5),0)</f>
        <v>442.86196191265509</v>
      </c>
      <c r="T176" s="8">
        <f>ROUND(S176/('Front End'!$B$3*24*60*60),6)</f>
        <v>5.13E-4</v>
      </c>
      <c r="U176" s="8">
        <f>IF(R176&gt;'Front End'!$F$9+'Front End'!$B$10,(((R176-'Front End'!$F$9)/($AA$4-'Front End'!$F$9))*$AA$5)-((('Front End'!$F$9+'Front End'!$B$10-'Front End'!$F$9)/($AA$4-'Front End'!$F$9))*$AA$5),0)</f>
        <v>0</v>
      </c>
      <c r="V176" s="8">
        <f>(U176^0.5)/('Front End'!$B$4*24*60*60)</f>
        <v>0</v>
      </c>
      <c r="W176" s="8">
        <f>(AVERAGE(T175:T176)*('Front End'!$F$5*60))+(AVERAGE(V175:V176)*('Front End'!$F$5*60))</f>
        <v>6.1020000000000005E-2</v>
      </c>
      <c r="X176" s="8">
        <f t="shared" si="11"/>
        <v>0</v>
      </c>
    </row>
    <row r="177" spans="1:24" x14ac:dyDescent="0.2">
      <c r="A177" s="1">
        <v>176</v>
      </c>
      <c r="B177" s="1">
        <f>B176+'Front End'!$F$5</f>
        <v>350</v>
      </c>
      <c r="C177" s="10">
        <f t="shared" si="9"/>
        <v>0.24305555555555555</v>
      </c>
      <c r="D177" s="10">
        <f>ROUND(IF(B177&lt;=$AA$2*1.25,('Front End'!$F$4/2)*(1-COS((PI()*B177)/$AA$2)),(4.34*'Front End'!$F$4*EXP(-1.3*B177/$AA$2))),6)</f>
        <v>6.3011999999999999E-2</v>
      </c>
      <c r="E177" s="10">
        <f>D177*('Front End'!$F$3/100)</f>
        <v>0</v>
      </c>
      <c r="F177" s="10">
        <f t="shared" si="12"/>
        <v>6.3011999999999999E-2</v>
      </c>
      <c r="G177" s="10">
        <f>IF((G176+(AVERAGE(F176:F177)*('Front End'!$F$5*60))-(N176))&gt;$AA$3,$AA$3,IF(G176+(AVERAGE(F176:F177)*('Front End'!$F$5*60))-(N176)&lt;0,0,G176+(AVERAGE(F176:F177)*('Front End'!$F$5*60))-(N176)))</f>
        <v>151.69619808754567</v>
      </c>
      <c r="H177" s="10">
        <f>(G177/$AA$3)*'Front End'!$B$1</f>
        <v>1.5169619808754566E-3</v>
      </c>
      <c r="I177" s="10">
        <f>('Front End'!$F$10-'Front End'!$B$1)+Calcs!H177</f>
        <v>46.73151696198088</v>
      </c>
      <c r="J177" s="10">
        <f>IF(H177&gt;'Front End'!$B$1*('Front End'!$B$5/100),G177-((('Front End'!$B$1*('Front End'!$B$5/100))/'Front End'!$B$1)*$AA$3),0)</f>
        <v>51.696198087545667</v>
      </c>
      <c r="K177" s="10">
        <f>(J177*('Front End'!$B$6/100))/('Front End'!$B$2*24*60*60)</f>
        <v>0</v>
      </c>
      <c r="L177" s="10">
        <f>(J177*((100-'Front End'!$B$6)/100))/('Front End'!$B$2*24*60*60)</f>
        <v>5.983356260132601E-2</v>
      </c>
      <c r="M177" s="10">
        <f t="shared" si="10"/>
        <v>5.983356260132601E-2</v>
      </c>
      <c r="N177" s="10">
        <f>AVERAGE(M176:M177)*('Front End'!$F$5*60)</f>
        <v>7.1492334047280739</v>
      </c>
      <c r="O177" s="10">
        <f>IF(O176+AVERAGE(K176:K177)*('Front End'!$F$5*60)&gt;J177,J177,O176+AVERAGE(K176:K177)*('Front End'!$F$5*60))</f>
        <v>0</v>
      </c>
      <c r="P177" s="10">
        <f>P176+(AVERAGE(L176:L177)*('Front End'!$F$5*60))-W176</f>
        <v>449.95017531718253</v>
      </c>
      <c r="Q177" s="10">
        <f>(P177/$AA$5)*($AA$4-'Front End'!$F$9)</f>
        <v>4.4995017531718248E-3</v>
      </c>
      <c r="R177" s="10">
        <f>'Front End'!$F$9+Q177</f>
        <v>45.004499501753173</v>
      </c>
      <c r="S177" s="8">
        <f>IF(R177&gt;'Front End'!$F$9+'Front End'!$B$9,(((R177-'Front End'!$F$9)/($AA$4-'Front End'!$F$9))*$AA$5)-((('Front End'!$F$9+'Front End'!$B$9-'Front End'!$F$9)/($AA$4-'Front End'!$F$9))*$AA$5),0)</f>
        <v>449.95017531732634</v>
      </c>
      <c r="T177" s="8">
        <f>ROUND(S177/('Front End'!$B$3*24*60*60),6)</f>
        <v>5.2099999999999998E-4</v>
      </c>
      <c r="U177" s="8">
        <f>IF(R177&gt;'Front End'!$F$9+'Front End'!$B$10,(((R177-'Front End'!$F$9)/($AA$4-'Front End'!$F$9))*$AA$5)-((('Front End'!$F$9+'Front End'!$B$10-'Front End'!$F$9)/($AA$4-'Front End'!$F$9))*$AA$5),0)</f>
        <v>0</v>
      </c>
      <c r="V177" s="8">
        <f>(U177^0.5)/('Front End'!$B$4*24*60*60)</f>
        <v>0</v>
      </c>
      <c r="W177" s="8">
        <f>(AVERAGE(T176:T177)*('Front End'!$F$5*60))+(AVERAGE(V176:V177)*('Front End'!$F$5*60))</f>
        <v>6.2039999999999998E-2</v>
      </c>
      <c r="X177" s="8">
        <f t="shared" si="11"/>
        <v>0</v>
      </c>
    </row>
    <row r="178" spans="1:24" x14ac:dyDescent="0.2">
      <c r="A178" s="1">
        <v>177</v>
      </c>
      <c r="B178" s="1">
        <f>B177+'Front End'!$F$5</f>
        <v>352</v>
      </c>
      <c r="C178" s="10">
        <f t="shared" si="9"/>
        <v>0.24444444444444444</v>
      </c>
      <c r="D178" s="10">
        <f>ROUND(IF(B178&lt;=$AA$2*1.25,('Front End'!$F$4/2)*(1-COS((PI()*B178)/$AA$2)),(4.34*'Front End'!$F$4*EXP(-1.3*B178/$AA$2))),6)</f>
        <v>6.3517000000000004E-2</v>
      </c>
      <c r="E178" s="10">
        <f>D178*('Front End'!$F$3/100)</f>
        <v>0</v>
      </c>
      <c r="F178" s="10">
        <f t="shared" si="12"/>
        <v>6.3517000000000004E-2</v>
      </c>
      <c r="G178" s="10">
        <f>IF((G177+(AVERAGE(F177:F178)*('Front End'!$F$5*60))-(N177))&gt;$AA$3,$AA$3,IF(G177+(AVERAGE(F177:F178)*('Front End'!$F$5*60))-(N177)&lt;0,0,G177+(AVERAGE(F177:F178)*('Front End'!$F$5*60))-(N177)))</f>
        <v>152.13870468281758</v>
      </c>
      <c r="H178" s="10">
        <f>(G178/$AA$3)*'Front End'!$B$1</f>
        <v>1.5213870468281758E-3</v>
      </c>
      <c r="I178" s="10">
        <f>('Front End'!$F$10-'Front End'!$B$1)+Calcs!H178</f>
        <v>46.731521387046833</v>
      </c>
      <c r="J178" s="10">
        <f>IF(H178&gt;'Front End'!$B$1*('Front End'!$B$5/100),G178-((('Front End'!$B$1*('Front End'!$B$5/100))/'Front End'!$B$1)*$AA$3),0)</f>
        <v>52.138704682817576</v>
      </c>
      <c r="K178" s="10">
        <f>(J178*('Front End'!$B$6/100))/('Front End'!$B$2*24*60*60)</f>
        <v>0</v>
      </c>
      <c r="L178" s="10">
        <f>(J178*((100-'Front End'!$B$6)/100))/('Front End'!$B$2*24*60*60)</f>
        <v>6.034572301252035E-2</v>
      </c>
      <c r="M178" s="10">
        <f t="shared" si="10"/>
        <v>6.034572301252035E-2</v>
      </c>
      <c r="N178" s="10">
        <f>AVERAGE(M177:M178)*('Front End'!$F$5*60)</f>
        <v>7.2107571368307815</v>
      </c>
      <c r="O178" s="10">
        <f>IF(O177+AVERAGE(K177:K178)*('Front End'!$F$5*60)&gt;J178,J178,O177+AVERAGE(K177:K178)*('Front End'!$F$5*60))</f>
        <v>0</v>
      </c>
      <c r="P178" s="10">
        <f>P177+(AVERAGE(L177:L178)*('Front End'!$F$5*60))-W177</f>
        <v>457.09889245401331</v>
      </c>
      <c r="Q178" s="10">
        <f>(P178/$AA$5)*($AA$4-'Front End'!$F$9)</f>
        <v>4.5709889245401335E-3</v>
      </c>
      <c r="R178" s="10">
        <f>'Front End'!$F$9+Q178</f>
        <v>45.004570988924542</v>
      </c>
      <c r="S178" s="8">
        <f>IF(R178&gt;'Front End'!$F$9+'Front End'!$B$9,(((R178-'Front End'!$F$9)/($AA$4-'Front End'!$F$9))*$AA$5)-((('Front End'!$F$9+'Front End'!$B$9-'Front End'!$F$9)/($AA$4-'Front End'!$F$9))*$AA$5),0)</f>
        <v>457.0988924541553</v>
      </c>
      <c r="T178" s="8">
        <f>ROUND(S178/('Front End'!$B$3*24*60*60),6)</f>
        <v>5.2899999999999996E-4</v>
      </c>
      <c r="U178" s="8">
        <f>IF(R178&gt;'Front End'!$F$9+'Front End'!$B$10,(((R178-'Front End'!$F$9)/($AA$4-'Front End'!$F$9))*$AA$5)-((('Front End'!$F$9+'Front End'!$B$10-'Front End'!$F$9)/($AA$4-'Front End'!$F$9))*$AA$5),0)</f>
        <v>0</v>
      </c>
      <c r="V178" s="8">
        <f>(U178^0.5)/('Front End'!$B$4*24*60*60)</f>
        <v>0</v>
      </c>
      <c r="W178" s="8">
        <f>(AVERAGE(T177:T178)*('Front End'!$F$5*60))+(AVERAGE(V177:V178)*('Front End'!$F$5*60))</f>
        <v>6.3E-2</v>
      </c>
      <c r="X178" s="8">
        <f t="shared" si="11"/>
        <v>0</v>
      </c>
    </row>
    <row r="179" spans="1:24" x14ac:dyDescent="0.2">
      <c r="A179" s="1">
        <v>178</v>
      </c>
      <c r="B179" s="1">
        <f>B178+'Front End'!$F$5</f>
        <v>354</v>
      </c>
      <c r="C179" s="10">
        <f t="shared" si="9"/>
        <v>0.24583333333333332</v>
      </c>
      <c r="D179" s="10">
        <f>ROUND(IF(B179&lt;=$AA$2*1.25,('Front End'!$F$4/2)*(1-COS((PI()*B179)/$AA$2)),(4.34*'Front End'!$F$4*EXP(-1.3*B179/$AA$2))),6)</f>
        <v>6.4020999999999995E-2</v>
      </c>
      <c r="E179" s="10">
        <f>D179*('Front End'!$F$3/100)</f>
        <v>0</v>
      </c>
      <c r="F179" s="10">
        <f t="shared" si="12"/>
        <v>6.4020999999999995E-2</v>
      </c>
      <c r="G179" s="10">
        <f>IF((G178+(AVERAGE(F178:F179)*('Front End'!$F$5*60))-(N178))&gt;$AA$3,$AA$3,IF(G178+(AVERAGE(F178:F179)*('Front End'!$F$5*60))-(N178)&lt;0,0,G178+(AVERAGE(F178:F179)*('Front End'!$F$5*60))-(N178)))</f>
        <v>152.58022754598679</v>
      </c>
      <c r="H179" s="10">
        <f>(G179/$AA$3)*'Front End'!$B$1</f>
        <v>1.525802275459868E-3</v>
      </c>
      <c r="I179" s="10">
        <f>('Front End'!$F$10-'Front End'!$B$1)+Calcs!H179</f>
        <v>46.731525802275463</v>
      </c>
      <c r="J179" s="10">
        <f>IF(H179&gt;'Front End'!$B$1*('Front End'!$B$5/100),G179-((('Front End'!$B$1*('Front End'!$B$5/100))/'Front End'!$B$1)*$AA$3),0)</f>
        <v>52.580227545986787</v>
      </c>
      <c r="K179" s="10">
        <f>(J179*('Front End'!$B$6/100))/('Front End'!$B$2*24*60*60)</f>
        <v>0</v>
      </c>
      <c r="L179" s="10">
        <f>(J179*((100-'Front End'!$B$6)/100))/('Front End'!$B$2*24*60*60)</f>
        <v>6.0856744844892126E-2</v>
      </c>
      <c r="M179" s="10">
        <f t="shared" si="10"/>
        <v>6.0856744844892126E-2</v>
      </c>
      <c r="N179" s="10">
        <f>AVERAGE(M178:M179)*('Front End'!$F$5*60)</f>
        <v>7.2721480714447493</v>
      </c>
      <c r="O179" s="10">
        <f>IF(O178+AVERAGE(K178:K179)*('Front End'!$F$5*60)&gt;J179,J179,O178+AVERAGE(K178:K179)*('Front End'!$F$5*60))</f>
        <v>0</v>
      </c>
      <c r="P179" s="10">
        <f>P178+(AVERAGE(L178:L179)*('Front End'!$F$5*60))-W178</f>
        <v>464.30804052545807</v>
      </c>
      <c r="Q179" s="10">
        <f>(P179/$AA$5)*($AA$4-'Front End'!$F$9)</f>
        <v>4.6430804052545807E-3</v>
      </c>
      <c r="R179" s="10">
        <f>'Front End'!$F$9+Q179</f>
        <v>45.004643080405252</v>
      </c>
      <c r="S179" s="8">
        <f>IF(R179&gt;'Front End'!$F$9+'Front End'!$B$9,(((R179-'Front End'!$F$9)/($AA$4-'Front End'!$F$9))*$AA$5)-((('Front End'!$F$9+'Front End'!$B$9-'Front End'!$F$9)/($AA$4-'Front End'!$F$9))*$AA$5),0)</f>
        <v>464.30804052519653</v>
      </c>
      <c r="T179" s="8">
        <f>ROUND(S179/('Front End'!$B$3*24*60*60),6)</f>
        <v>5.3700000000000004E-4</v>
      </c>
      <c r="U179" s="8">
        <f>IF(R179&gt;'Front End'!$F$9+'Front End'!$B$10,(((R179-'Front End'!$F$9)/($AA$4-'Front End'!$F$9))*$AA$5)-((('Front End'!$F$9+'Front End'!$B$10-'Front End'!$F$9)/($AA$4-'Front End'!$F$9))*$AA$5),0)</f>
        <v>0</v>
      </c>
      <c r="V179" s="8">
        <f>(U179^0.5)/('Front End'!$B$4*24*60*60)</f>
        <v>0</v>
      </c>
      <c r="W179" s="8">
        <f>(AVERAGE(T178:T179)*('Front End'!$F$5*60))+(AVERAGE(V178:V179)*('Front End'!$F$5*60))</f>
        <v>6.3960000000000003E-2</v>
      </c>
      <c r="X179" s="8">
        <f t="shared" si="11"/>
        <v>0</v>
      </c>
    </row>
    <row r="180" spans="1:24" x14ac:dyDescent="0.2">
      <c r="A180" s="1">
        <v>179</v>
      </c>
      <c r="B180" s="1">
        <f>B179+'Front End'!$F$5</f>
        <v>356</v>
      </c>
      <c r="C180" s="10">
        <f t="shared" si="9"/>
        <v>0.24722222222222223</v>
      </c>
      <c r="D180" s="10">
        <f>ROUND(IF(B180&lt;=$AA$2*1.25,('Front End'!$F$4/2)*(1-COS((PI()*B180)/$AA$2)),(4.34*'Front End'!$F$4*EXP(-1.3*B180/$AA$2))),6)</f>
        <v>6.4522999999999997E-2</v>
      </c>
      <c r="E180" s="10">
        <f>D180*('Front End'!$F$3/100)</f>
        <v>0</v>
      </c>
      <c r="F180" s="10">
        <f t="shared" si="12"/>
        <v>6.4522999999999997E-2</v>
      </c>
      <c r="G180" s="10">
        <f>IF((G179+(AVERAGE(F179:F180)*('Front End'!$F$5*60))-(N179))&gt;$AA$3,$AA$3,IF(G179+(AVERAGE(F179:F180)*('Front End'!$F$5*60))-(N179)&lt;0,0,G179+(AVERAGE(F179:F180)*('Front End'!$F$5*60))-(N179)))</f>
        <v>153.02071947454203</v>
      </c>
      <c r="H180" s="10">
        <f>(G180/$AA$3)*'Front End'!$B$1</f>
        <v>1.5302071947454205E-3</v>
      </c>
      <c r="I180" s="10">
        <f>('Front End'!$F$10-'Front End'!$B$1)+Calcs!H180</f>
        <v>46.731530207194751</v>
      </c>
      <c r="J180" s="10">
        <f>IF(H180&gt;'Front End'!$B$1*('Front End'!$B$5/100),G180-((('Front End'!$B$1*('Front End'!$B$5/100))/'Front End'!$B$1)*$AA$3),0)</f>
        <v>53.020719474542034</v>
      </c>
      <c r="K180" s="10">
        <f>(J180*('Front End'!$B$6/100))/('Front End'!$B$2*24*60*60)</f>
        <v>0</v>
      </c>
      <c r="L180" s="10">
        <f>(J180*((100-'Front End'!$B$6)/100))/('Front End'!$B$2*24*60*60)</f>
        <v>6.1366573465905142E-2</v>
      </c>
      <c r="M180" s="10">
        <f t="shared" si="10"/>
        <v>6.1366573465905142E-2</v>
      </c>
      <c r="N180" s="10">
        <f>AVERAGE(M179:M180)*('Front End'!$F$5*60)</f>
        <v>7.3333990986478366</v>
      </c>
      <c r="O180" s="10">
        <f>IF(O179+AVERAGE(K179:K180)*('Front End'!$F$5*60)&gt;J180,J180,O179+AVERAGE(K179:K180)*('Front End'!$F$5*60))</f>
        <v>0</v>
      </c>
      <c r="P180" s="10">
        <f>P179+(AVERAGE(L179:L180)*('Front End'!$F$5*60))-W179</f>
        <v>471.57747962410588</v>
      </c>
      <c r="Q180" s="10">
        <f>(P180/$AA$5)*($AA$4-'Front End'!$F$9)</f>
        <v>4.7157747962410582E-3</v>
      </c>
      <c r="R180" s="10">
        <f>'Front End'!$F$9+Q180</f>
        <v>45.004715774796239</v>
      </c>
      <c r="S180" s="8">
        <f>IF(R180&gt;'Front End'!$F$9+'Front End'!$B$9,(((R180-'Front End'!$F$9)/($AA$4-'Front End'!$F$9))*$AA$5)-((('Front End'!$F$9+'Front End'!$B$9-'Front End'!$F$9)/($AA$4-'Front End'!$F$9))*$AA$5),0)</f>
        <v>471.57747962387481</v>
      </c>
      <c r="T180" s="8">
        <f>ROUND(S180/('Front End'!$B$3*24*60*60),6)</f>
        <v>5.4600000000000004E-4</v>
      </c>
      <c r="U180" s="8">
        <f>IF(R180&gt;'Front End'!$F$9+'Front End'!$B$10,(((R180-'Front End'!$F$9)/($AA$4-'Front End'!$F$9))*$AA$5)-((('Front End'!$F$9+'Front End'!$B$10-'Front End'!$F$9)/($AA$4-'Front End'!$F$9))*$AA$5),0)</f>
        <v>0</v>
      </c>
      <c r="V180" s="8">
        <f>(U180^0.5)/('Front End'!$B$4*24*60*60)</f>
        <v>0</v>
      </c>
      <c r="W180" s="8">
        <f>(AVERAGE(T179:T180)*('Front End'!$F$5*60))+(AVERAGE(V179:V180)*('Front End'!$F$5*60))</f>
        <v>6.498000000000001E-2</v>
      </c>
      <c r="X180" s="8">
        <f t="shared" si="11"/>
        <v>0</v>
      </c>
    </row>
    <row r="181" spans="1:24" x14ac:dyDescent="0.2">
      <c r="A181" s="1">
        <v>180</v>
      </c>
      <c r="B181" s="1">
        <f>B180+'Front End'!$F$5</f>
        <v>358</v>
      </c>
      <c r="C181" s="10">
        <f t="shared" si="9"/>
        <v>0.24861111111111112</v>
      </c>
      <c r="D181" s="10">
        <f>ROUND(IF(B181&lt;=$AA$2*1.25,('Front End'!$F$4/2)*(1-COS((PI()*B181)/$AA$2)),(4.34*'Front End'!$F$4*EXP(-1.3*B181/$AA$2))),6)</f>
        <v>6.5023999999999998E-2</v>
      </c>
      <c r="E181" s="10">
        <f>D181*('Front End'!$F$3/100)</f>
        <v>0</v>
      </c>
      <c r="F181" s="10">
        <f t="shared" si="12"/>
        <v>6.5023999999999998E-2</v>
      </c>
      <c r="G181" s="10">
        <f>IF((G180+(AVERAGE(F180:F181)*('Front End'!$F$5*60))-(N180))&gt;$AA$3,$AA$3,IF(G180+(AVERAGE(F180:F181)*('Front End'!$F$5*60))-(N180)&lt;0,0,G180+(AVERAGE(F180:F181)*('Front End'!$F$5*60))-(N180)))</f>
        <v>153.46014037589418</v>
      </c>
      <c r="H181" s="10">
        <f>(G181/$AA$3)*'Front End'!$B$1</f>
        <v>1.5346014037589417E-3</v>
      </c>
      <c r="I181" s="10">
        <f>('Front End'!$F$10-'Front End'!$B$1)+Calcs!H181</f>
        <v>46.731534601403766</v>
      </c>
      <c r="J181" s="10">
        <f>IF(H181&gt;'Front End'!$B$1*('Front End'!$B$5/100),G181-((('Front End'!$B$1*('Front End'!$B$5/100))/'Front End'!$B$1)*$AA$3),0)</f>
        <v>53.460140375894184</v>
      </c>
      <c r="K181" s="10">
        <f>(J181*('Front End'!$B$6/100))/('Front End'!$B$2*24*60*60)</f>
        <v>0</v>
      </c>
      <c r="L181" s="10">
        <f>(J181*((100-'Front End'!$B$6)/100))/('Front End'!$B$2*24*60*60)</f>
        <v>6.187516247209976E-2</v>
      </c>
      <c r="M181" s="10">
        <f t="shared" si="10"/>
        <v>6.187516247209976E-2</v>
      </c>
      <c r="N181" s="10">
        <f>AVERAGE(M180:M181)*('Front End'!$F$5*60)</f>
        <v>7.394504156280294</v>
      </c>
      <c r="O181" s="10">
        <f>IF(O180+AVERAGE(K180:K181)*('Front End'!$F$5*60)&gt;J181,J181,O180+AVERAGE(K180:K181)*('Front End'!$F$5*60))</f>
        <v>0</v>
      </c>
      <c r="P181" s="10">
        <f>P180+(AVERAGE(L180:L181)*('Front End'!$F$5*60))-W180</f>
        <v>478.90700378038616</v>
      </c>
      <c r="Q181" s="10">
        <f>(P181/$AA$5)*($AA$4-'Front End'!$F$9)</f>
        <v>4.7890700378038619E-3</v>
      </c>
      <c r="R181" s="10">
        <f>'Front End'!$F$9+Q181</f>
        <v>45.004789070037802</v>
      </c>
      <c r="S181" s="8">
        <f>IF(R181&gt;'Front End'!$F$9+'Front End'!$B$9,(((R181-'Front End'!$F$9)/($AA$4-'Front End'!$F$9))*$AA$5)-((('Front End'!$F$9+'Front End'!$B$9-'Front End'!$F$9)/($AA$4-'Front End'!$F$9))*$AA$5),0)</f>
        <v>478.90700378019352</v>
      </c>
      <c r="T181" s="8">
        <f>ROUND(S181/('Front End'!$B$3*24*60*60),6)</f>
        <v>5.5400000000000002E-4</v>
      </c>
      <c r="U181" s="8">
        <f>IF(R181&gt;'Front End'!$F$9+'Front End'!$B$10,(((R181-'Front End'!$F$9)/($AA$4-'Front End'!$F$9))*$AA$5)-((('Front End'!$F$9+'Front End'!$B$10-'Front End'!$F$9)/($AA$4-'Front End'!$F$9))*$AA$5),0)</f>
        <v>0</v>
      </c>
      <c r="V181" s="8">
        <f>(U181^0.5)/('Front End'!$B$4*24*60*60)</f>
        <v>0</v>
      </c>
      <c r="W181" s="8">
        <f>(AVERAGE(T180:T181)*('Front End'!$F$5*60))+(AVERAGE(V180:V181)*('Front End'!$F$5*60))</f>
        <v>6.6000000000000003E-2</v>
      </c>
      <c r="X181" s="8">
        <f t="shared" si="11"/>
        <v>0</v>
      </c>
    </row>
    <row r="182" spans="1:24" x14ac:dyDescent="0.2">
      <c r="A182" s="1">
        <v>181</v>
      </c>
      <c r="B182" s="1">
        <f>B181+'Front End'!$F$5</f>
        <v>360</v>
      </c>
      <c r="C182" s="10">
        <f t="shared" si="9"/>
        <v>0.25</v>
      </c>
      <c r="D182" s="10">
        <f>ROUND(IF(B182&lt;=$AA$2*1.25,('Front End'!$F$4/2)*(1-COS((PI()*B182)/$AA$2)),(4.34*'Front End'!$F$4*EXP(-1.3*B182/$AA$2))),6)</f>
        <v>6.5522999999999998E-2</v>
      </c>
      <c r="E182" s="10">
        <f>D182*('Front End'!$F$3/100)</f>
        <v>0</v>
      </c>
      <c r="F182" s="10">
        <f t="shared" si="12"/>
        <v>6.5522999999999998E-2</v>
      </c>
      <c r="G182" s="10">
        <f>IF((G181+(AVERAGE(F181:F182)*('Front End'!$F$5*60))-(N181))&gt;$AA$3,$AA$3,IF(G181+(AVERAGE(F181:F182)*('Front End'!$F$5*60))-(N181)&lt;0,0,G181+(AVERAGE(F181:F182)*('Front End'!$F$5*60))-(N181)))</f>
        <v>153.89845621961388</v>
      </c>
      <c r="H182" s="10">
        <f>(G182/$AA$3)*'Front End'!$B$1</f>
        <v>1.5389845621961388E-3</v>
      </c>
      <c r="I182" s="10">
        <f>('Front End'!$F$10-'Front End'!$B$1)+Calcs!H182</f>
        <v>46.731538984562199</v>
      </c>
      <c r="J182" s="10">
        <f>IF(H182&gt;'Front End'!$B$1*('Front End'!$B$5/100),G182-((('Front End'!$B$1*('Front End'!$B$5/100))/'Front End'!$B$1)*$AA$3),0)</f>
        <v>53.898456219613877</v>
      </c>
      <c r="K182" s="10">
        <f>(J182*('Front End'!$B$6/100))/('Front End'!$B$2*24*60*60)</f>
        <v>0</v>
      </c>
      <c r="L182" s="10">
        <f>(J182*((100-'Front End'!$B$6)/100))/('Front End'!$B$2*24*60*60)</f>
        <v>6.2382472476404958E-2</v>
      </c>
      <c r="M182" s="10">
        <f t="shared" si="10"/>
        <v>6.2382472476404958E-2</v>
      </c>
      <c r="N182" s="10">
        <f>AVERAGE(M181:M182)*('Front End'!$F$5*60)</f>
        <v>7.4554580969102835</v>
      </c>
      <c r="O182" s="10">
        <f>IF(O181+AVERAGE(K181:K182)*('Front End'!$F$5*60)&gt;J182,J182,O181+AVERAGE(K181:K182)*('Front End'!$F$5*60))</f>
        <v>0</v>
      </c>
      <c r="P182" s="10">
        <f>P181+(AVERAGE(L181:L182)*('Front End'!$F$5*60))-W181</f>
        <v>486.29646187729645</v>
      </c>
      <c r="Q182" s="10">
        <f>(P182/$AA$5)*($AA$4-'Front End'!$F$9)</f>
        <v>4.8629646187729643E-3</v>
      </c>
      <c r="R182" s="10">
        <f>'Front End'!$F$9+Q182</f>
        <v>45.004862964618773</v>
      </c>
      <c r="S182" s="8">
        <f>IF(R182&gt;'Front End'!$F$9+'Front End'!$B$9,(((R182-'Front End'!$F$9)/($AA$4-'Front End'!$F$9))*$AA$5)-((('Front End'!$F$9+'Front End'!$B$9-'Front End'!$F$9)/($AA$4-'Front End'!$F$9))*$AA$5),0)</f>
        <v>486.29646187734465</v>
      </c>
      <c r="T182" s="8">
        <f>ROUND(S182/('Front End'!$B$3*24*60*60),6)</f>
        <v>5.6300000000000002E-4</v>
      </c>
      <c r="U182" s="8">
        <f>IF(R182&gt;'Front End'!$F$9+'Front End'!$B$10,(((R182-'Front End'!$F$9)/($AA$4-'Front End'!$F$9))*$AA$5)-((('Front End'!$F$9+'Front End'!$B$10-'Front End'!$F$9)/($AA$4-'Front End'!$F$9))*$AA$5),0)</f>
        <v>0</v>
      </c>
      <c r="V182" s="8">
        <f>(U182^0.5)/('Front End'!$B$4*24*60*60)</f>
        <v>0</v>
      </c>
      <c r="W182" s="8">
        <f>(AVERAGE(T181:T182)*('Front End'!$F$5*60))+(AVERAGE(V181:V182)*('Front End'!$F$5*60))</f>
        <v>6.7019999999999996E-2</v>
      </c>
      <c r="X182" s="8">
        <f t="shared" si="11"/>
        <v>0</v>
      </c>
    </row>
    <row r="183" spans="1:24" x14ac:dyDescent="0.2">
      <c r="A183" s="1">
        <v>182</v>
      </c>
      <c r="B183" s="1">
        <f>B182+'Front End'!$F$5</f>
        <v>362</v>
      </c>
      <c r="C183" s="10">
        <f t="shared" si="9"/>
        <v>0.25138888888888888</v>
      </c>
      <c r="D183" s="10">
        <f>ROUND(IF(B183&lt;=$AA$2*1.25,('Front End'!$F$4/2)*(1-COS((PI()*B183)/$AA$2)),(4.34*'Front End'!$F$4*EXP(-1.3*B183/$AA$2))),6)</f>
        <v>6.6019999999999995E-2</v>
      </c>
      <c r="E183" s="10">
        <f>D183*('Front End'!$F$3/100)</f>
        <v>0</v>
      </c>
      <c r="F183" s="10">
        <f t="shared" si="12"/>
        <v>6.6019999999999995E-2</v>
      </c>
      <c r="G183" s="10">
        <f>IF((G182+(AVERAGE(F182:F183)*('Front End'!$F$5*60))-(N182))&gt;$AA$3,$AA$3,IF(G182+(AVERAGE(F182:F183)*('Front End'!$F$5*60))-(N182)&lt;0,0,G182+(AVERAGE(F182:F183)*('Front End'!$F$5*60))-(N182)))</f>
        <v>154.33557812270359</v>
      </c>
      <c r="H183" s="10">
        <f>(G183/$AA$3)*'Front End'!$B$1</f>
        <v>1.5433557812270359E-3</v>
      </c>
      <c r="I183" s="10">
        <f>('Front End'!$F$10-'Front End'!$B$1)+Calcs!H183</f>
        <v>46.731543355781234</v>
      </c>
      <c r="J183" s="10">
        <f>IF(H183&gt;'Front End'!$B$1*('Front End'!$B$5/100),G183-((('Front End'!$B$1*('Front End'!$B$5/100))/'Front End'!$B$1)*$AA$3),0)</f>
        <v>54.335578122703595</v>
      </c>
      <c r="K183" s="10">
        <f>(J183*('Front End'!$B$6/100))/('Front End'!$B$2*24*60*60)</f>
        <v>0</v>
      </c>
      <c r="L183" s="10">
        <f>(J183*((100-'Front End'!$B$6)/100))/('Front End'!$B$2*24*60*60)</f>
        <v>6.2888400604981021E-2</v>
      </c>
      <c r="M183" s="10">
        <f t="shared" si="10"/>
        <v>6.2888400604981021E-2</v>
      </c>
      <c r="N183" s="10">
        <f>AVERAGE(M182:M183)*('Front End'!$F$5*60)</f>
        <v>7.5162523848831588</v>
      </c>
      <c r="O183" s="10">
        <f>IF(O182+AVERAGE(K182:K183)*('Front End'!$F$5*60)&gt;J183,J183,O182+AVERAGE(K182:K183)*('Front End'!$F$5*60))</f>
        <v>0</v>
      </c>
      <c r="P183" s="10">
        <f>P182+(AVERAGE(L182:L183)*('Front End'!$F$5*60))-W182</f>
        <v>493.7456942621796</v>
      </c>
      <c r="Q183" s="10">
        <f>(P183/$AA$5)*($AA$4-'Front End'!$F$9)</f>
        <v>4.9374569426217955E-3</v>
      </c>
      <c r="R183" s="10">
        <f>'Front End'!$F$9+Q183</f>
        <v>45.004937456942621</v>
      </c>
      <c r="S183" s="8">
        <f>IF(R183&gt;'Front End'!$F$9+'Front End'!$B$9,(((R183-'Front End'!$F$9)/($AA$4-'Front End'!$F$9))*$AA$5)-((('Front End'!$F$9+'Front End'!$B$9-'Front End'!$F$9)/($AA$4-'Front End'!$F$9))*$AA$5),0)</f>
        <v>493.74569426206</v>
      </c>
      <c r="T183" s="8">
        <f>ROUND(S183/('Front End'!$B$3*24*60*60),6)</f>
        <v>5.71E-4</v>
      </c>
      <c r="U183" s="8">
        <f>IF(R183&gt;'Front End'!$F$9+'Front End'!$B$10,(((R183-'Front End'!$F$9)/($AA$4-'Front End'!$F$9))*$AA$5)-((('Front End'!$F$9+'Front End'!$B$10-'Front End'!$F$9)/($AA$4-'Front End'!$F$9))*$AA$5),0)</f>
        <v>0</v>
      </c>
      <c r="V183" s="8">
        <f>(U183^0.5)/('Front End'!$B$4*24*60*60)</f>
        <v>0</v>
      </c>
      <c r="W183" s="8">
        <f>(AVERAGE(T182:T183)*('Front End'!$F$5*60))+(AVERAGE(V182:V183)*('Front End'!$F$5*60))</f>
        <v>6.8040000000000003E-2</v>
      </c>
      <c r="X183" s="8">
        <f t="shared" si="11"/>
        <v>0</v>
      </c>
    </row>
    <row r="184" spans="1:24" x14ac:dyDescent="0.2">
      <c r="A184" s="1">
        <v>183</v>
      </c>
      <c r="B184" s="1">
        <f>B183+'Front End'!$F$5</f>
        <v>364</v>
      </c>
      <c r="C184" s="10">
        <f t="shared" si="9"/>
        <v>0.25277777777777777</v>
      </c>
      <c r="D184" s="10">
        <f>ROUND(IF(B184&lt;=$AA$2*1.25,('Front End'!$F$4/2)*(1-COS((PI()*B184)/$AA$2)),(4.34*'Front End'!$F$4*EXP(-1.3*B184/$AA$2))),6)</f>
        <v>6.6515000000000005E-2</v>
      </c>
      <c r="E184" s="10">
        <f>D184*('Front End'!$F$3/100)</f>
        <v>0</v>
      </c>
      <c r="F184" s="10">
        <f t="shared" si="12"/>
        <v>6.6515000000000005E-2</v>
      </c>
      <c r="G184" s="10">
        <f>IF((G183+(AVERAGE(F183:F184)*('Front End'!$F$5*60))-(N183))&gt;$AA$3,$AA$3,IF(G183+(AVERAGE(F183:F184)*('Front End'!$F$5*60))-(N183)&lt;0,0,G183+(AVERAGE(F183:F184)*('Front End'!$F$5*60))-(N183)))</f>
        <v>154.77142573782044</v>
      </c>
      <c r="H184" s="10">
        <f>(G184/$AA$3)*'Front End'!$B$1</f>
        <v>1.5477142573782044E-3</v>
      </c>
      <c r="I184" s="10">
        <f>('Front End'!$F$10-'Front End'!$B$1)+Calcs!H184</f>
        <v>46.731547714257381</v>
      </c>
      <c r="J184" s="10">
        <f>IF(H184&gt;'Front End'!$B$1*('Front End'!$B$5/100),G184-((('Front End'!$B$1*('Front End'!$B$5/100))/'Front End'!$B$1)*$AA$3),0)</f>
        <v>54.771425737820437</v>
      </c>
      <c r="K184" s="10">
        <f>(J184*('Front End'!$B$6/100))/('Front End'!$B$2*24*60*60)</f>
        <v>0</v>
      </c>
      <c r="L184" s="10">
        <f>(J184*((100-'Front End'!$B$6)/100))/('Front End'!$B$2*24*60*60)</f>
        <v>6.3392853863218107E-2</v>
      </c>
      <c r="M184" s="10">
        <f t="shared" si="10"/>
        <v>6.3392853863218107E-2</v>
      </c>
      <c r="N184" s="10">
        <f>AVERAGE(M183:M184)*('Front End'!$F$5*60)</f>
        <v>7.576875268091948</v>
      </c>
      <c r="O184" s="10">
        <f>IF(O183+AVERAGE(K183:K184)*('Front End'!$F$5*60)&gt;J184,J184,O183+AVERAGE(K183:K184)*('Front End'!$F$5*60))</f>
        <v>0</v>
      </c>
      <c r="P184" s="10">
        <f>P183+(AVERAGE(L183:L184)*('Front End'!$F$5*60))-W183</f>
        <v>501.25452953027155</v>
      </c>
      <c r="Q184" s="10">
        <f>(P184/$AA$5)*($AA$4-'Front End'!$F$9)</f>
        <v>5.0125452953027148E-3</v>
      </c>
      <c r="R184" s="10">
        <f>'Front End'!$F$9+Q184</f>
        <v>45.005012545295301</v>
      </c>
      <c r="S184" s="8">
        <f>IF(R184&gt;'Front End'!$F$9+'Front End'!$B$9,(((R184-'Front End'!$F$9)/($AA$4-'Front End'!$F$9))*$AA$5)-((('Front End'!$F$9+'Front End'!$B$9-'Front End'!$F$9)/($AA$4-'Front End'!$F$9))*$AA$5),0)</f>
        <v>501.25452953011524</v>
      </c>
      <c r="T184" s="8">
        <f>ROUND(S184/('Front End'!$B$3*24*60*60),6)</f>
        <v>5.8E-4</v>
      </c>
      <c r="U184" s="8">
        <f>IF(R184&gt;'Front End'!$F$9+'Front End'!$B$10,(((R184-'Front End'!$F$9)/($AA$4-'Front End'!$F$9))*$AA$5)-((('Front End'!$F$9+'Front End'!$B$10-'Front End'!$F$9)/($AA$4-'Front End'!$F$9))*$AA$5),0)</f>
        <v>0</v>
      </c>
      <c r="V184" s="8">
        <f>(U184^0.5)/('Front End'!$B$4*24*60*60)</f>
        <v>0</v>
      </c>
      <c r="W184" s="8">
        <f>(AVERAGE(T183:T184)*('Front End'!$F$5*60))+(AVERAGE(V183:V184)*('Front End'!$F$5*60))</f>
        <v>6.906000000000001E-2</v>
      </c>
      <c r="X184" s="8">
        <f t="shared" si="11"/>
        <v>0</v>
      </c>
    </row>
    <row r="185" spans="1:24" x14ac:dyDescent="0.2">
      <c r="A185" s="1">
        <v>184</v>
      </c>
      <c r="B185" s="1">
        <f>B184+'Front End'!$F$5</f>
        <v>366</v>
      </c>
      <c r="C185" s="10">
        <f t="shared" si="9"/>
        <v>0.25416666666666665</v>
      </c>
      <c r="D185" s="10">
        <f>ROUND(IF(B185&lt;=$AA$2*1.25,('Front End'!$F$4/2)*(1-COS((PI()*B185)/$AA$2)),(4.34*'Front End'!$F$4*EXP(-1.3*B185/$AA$2))),6)</f>
        <v>6.7008999999999999E-2</v>
      </c>
      <c r="E185" s="10">
        <f>D185*('Front End'!$F$3/100)</f>
        <v>0</v>
      </c>
      <c r="F185" s="10">
        <f t="shared" si="12"/>
        <v>6.7008999999999999E-2</v>
      </c>
      <c r="G185" s="10">
        <f>IF((G184+(AVERAGE(F184:F185)*('Front End'!$F$5*60))-(N184))&gt;$AA$3,$AA$3,IF(G184+(AVERAGE(F184:F185)*('Front End'!$F$5*60))-(N184)&lt;0,0,G184+(AVERAGE(F184:F185)*('Front End'!$F$5*60))-(N184)))</f>
        <v>155.20599046972848</v>
      </c>
      <c r="H185" s="10">
        <f>(G185/$AA$3)*'Front End'!$B$1</f>
        <v>1.5520599046972847E-3</v>
      </c>
      <c r="I185" s="10">
        <f>('Front End'!$F$10-'Front End'!$B$1)+Calcs!H185</f>
        <v>46.731552059904701</v>
      </c>
      <c r="J185" s="10">
        <f>IF(H185&gt;'Front End'!$B$1*('Front End'!$B$5/100),G185-((('Front End'!$B$1*('Front End'!$B$5/100))/'Front End'!$B$1)*$AA$3),0)</f>
        <v>55.205990469728476</v>
      </c>
      <c r="K185" s="10">
        <f>(J185*('Front End'!$B$6/100))/('Front End'!$B$2*24*60*60)</f>
        <v>0</v>
      </c>
      <c r="L185" s="10">
        <f>(J185*((100-'Front End'!$B$6)/100))/('Front End'!$B$2*24*60*60)</f>
        <v>6.389582230292648E-2</v>
      </c>
      <c r="M185" s="10">
        <f t="shared" si="10"/>
        <v>6.389582230292648E-2</v>
      </c>
      <c r="N185" s="10">
        <f>AVERAGE(M184:M185)*('Front End'!$F$5*60)</f>
        <v>7.6373205699686757</v>
      </c>
      <c r="O185" s="10">
        <f>IF(O184+AVERAGE(K184:K185)*('Front End'!$F$5*60)&gt;J185,J185,O184+AVERAGE(K184:K185)*('Front End'!$F$5*60))</f>
        <v>0</v>
      </c>
      <c r="P185" s="10">
        <f>P184+(AVERAGE(L184:L185)*('Front End'!$F$5*60))-W184</f>
        <v>508.82279010024024</v>
      </c>
      <c r="Q185" s="10">
        <f>(P185/$AA$5)*($AA$4-'Front End'!$F$9)</f>
        <v>5.0882279010024019E-3</v>
      </c>
      <c r="R185" s="10">
        <f>'Front End'!$F$9+Q185</f>
        <v>45.005088227901005</v>
      </c>
      <c r="S185" s="8">
        <f>IF(R185&gt;'Front End'!$F$9+'Front End'!$B$9,(((R185-'Front End'!$F$9)/($AA$4-'Front End'!$F$9))*$AA$5)-((('Front End'!$F$9+'Front End'!$B$9-'Front End'!$F$9)/($AA$4-'Front End'!$F$9))*$AA$5),0)</f>
        <v>508.82279010053821</v>
      </c>
      <c r="T185" s="8">
        <f>ROUND(S185/('Front End'!$B$3*24*60*60),6)</f>
        <v>5.8900000000000001E-4</v>
      </c>
      <c r="U185" s="8">
        <f>IF(R185&gt;'Front End'!$F$9+'Front End'!$B$10,(((R185-'Front End'!$F$9)/($AA$4-'Front End'!$F$9))*$AA$5)-((('Front End'!$F$9+'Front End'!$B$10-'Front End'!$F$9)/($AA$4-'Front End'!$F$9))*$AA$5),0)</f>
        <v>0</v>
      </c>
      <c r="V185" s="8">
        <f>(U185^0.5)/('Front End'!$B$4*24*60*60)</f>
        <v>0</v>
      </c>
      <c r="W185" s="8">
        <f>(AVERAGE(T184:T185)*('Front End'!$F$5*60))+(AVERAGE(V184:V185)*('Front End'!$F$5*60))</f>
        <v>7.0139999999999994E-2</v>
      </c>
      <c r="X185" s="8">
        <f t="shared" si="11"/>
        <v>0</v>
      </c>
    </row>
    <row r="186" spans="1:24" x14ac:dyDescent="0.2">
      <c r="A186" s="1">
        <v>185</v>
      </c>
      <c r="B186" s="1">
        <f>B185+'Front End'!$F$5</f>
        <v>368</v>
      </c>
      <c r="C186" s="10">
        <f t="shared" si="9"/>
        <v>0.25555555555555554</v>
      </c>
      <c r="D186" s="10">
        <f>ROUND(IF(B186&lt;=$AA$2*1.25,('Front End'!$F$4/2)*(1-COS((PI()*B186)/$AA$2)),(4.34*'Front End'!$F$4*EXP(-1.3*B186/$AA$2))),6)</f>
        <v>6.7501000000000005E-2</v>
      </c>
      <c r="E186" s="10">
        <f>D186*('Front End'!$F$3/100)</f>
        <v>0</v>
      </c>
      <c r="F186" s="10">
        <f t="shared" si="12"/>
        <v>6.7501000000000005E-2</v>
      </c>
      <c r="G186" s="10">
        <f>IF((G185+(AVERAGE(F185:F186)*('Front End'!$F$5*60))-(N185))&gt;$AA$3,$AA$3,IF(G185+(AVERAGE(F185:F186)*('Front End'!$F$5*60))-(N185)&lt;0,0,G185+(AVERAGE(F185:F186)*('Front End'!$F$5*60))-(N185)))</f>
        <v>155.63926989975982</v>
      </c>
      <c r="H186" s="10">
        <f>(G186/$AA$3)*'Front End'!$B$1</f>
        <v>1.5563926989975983E-3</v>
      </c>
      <c r="I186" s="10">
        <f>('Front End'!$F$10-'Front End'!$B$1)+Calcs!H186</f>
        <v>46.731556392698998</v>
      </c>
      <c r="J186" s="10">
        <f>IF(H186&gt;'Front End'!$B$1*('Front End'!$B$5/100),G186-((('Front End'!$B$1*('Front End'!$B$5/100))/'Front End'!$B$1)*$AA$3),0)</f>
        <v>55.639269899759825</v>
      </c>
      <c r="K186" s="10">
        <f>(J186*('Front End'!$B$6/100))/('Front End'!$B$2*24*60*60)</f>
        <v>0</v>
      </c>
      <c r="L186" s="10">
        <f>(J186*((100-'Front End'!$B$6)/100))/('Front End'!$B$2*24*60*60)</f>
        <v>6.4397303124722027E-2</v>
      </c>
      <c r="M186" s="10">
        <f t="shared" si="10"/>
        <v>6.4397303124722027E-2</v>
      </c>
      <c r="N186" s="10">
        <f>AVERAGE(M185:M186)*('Front End'!$F$5*60)</f>
        <v>7.6975875256589106</v>
      </c>
      <c r="O186" s="10">
        <f>IF(O185+AVERAGE(K185:K186)*('Front End'!$F$5*60)&gt;J186,J186,O185+AVERAGE(K185:K186)*('Front End'!$F$5*60))</f>
        <v>0</v>
      </c>
      <c r="P186" s="10">
        <f>P185+(AVERAGE(L185:L186)*('Front End'!$F$5*60))-W185</f>
        <v>516.45023762589915</v>
      </c>
      <c r="Q186" s="10">
        <f>(P186/$AA$5)*($AA$4-'Front End'!$F$9)</f>
        <v>5.1645023762589915E-3</v>
      </c>
      <c r="R186" s="10">
        <f>'Front End'!$F$9+Q186</f>
        <v>45.00516450237626</v>
      </c>
      <c r="S186" s="8">
        <f>IF(R186&gt;'Front End'!$F$9+'Front End'!$B$9,(((R186-'Front End'!$F$9)/($AA$4-'Front End'!$F$9))*$AA$5)-((('Front End'!$F$9+'Front End'!$B$9-'Front End'!$F$9)/($AA$4-'Front End'!$F$9))*$AA$5),0)</f>
        <v>516.45023762603171</v>
      </c>
      <c r="T186" s="8">
        <f>ROUND(S186/('Front End'!$B$3*24*60*60),6)</f>
        <v>5.9800000000000001E-4</v>
      </c>
      <c r="U186" s="8">
        <f>IF(R186&gt;'Front End'!$F$9+'Front End'!$B$10,(((R186-'Front End'!$F$9)/($AA$4-'Front End'!$F$9))*$AA$5)-((('Front End'!$F$9+'Front End'!$B$10-'Front End'!$F$9)/($AA$4-'Front End'!$F$9))*$AA$5),0)</f>
        <v>0</v>
      </c>
      <c r="V186" s="8">
        <f>(U186^0.5)/('Front End'!$B$4*24*60*60)</f>
        <v>0</v>
      </c>
      <c r="W186" s="8">
        <f>(AVERAGE(T185:T186)*('Front End'!$F$5*60))+(AVERAGE(V185:V186)*('Front End'!$F$5*60))</f>
        <v>7.1220000000000006E-2</v>
      </c>
      <c r="X186" s="8">
        <f t="shared" si="11"/>
        <v>0</v>
      </c>
    </row>
    <row r="187" spans="1:24" x14ac:dyDescent="0.2">
      <c r="A187" s="1">
        <v>186</v>
      </c>
      <c r="B187" s="1">
        <f>B186+'Front End'!$F$5</f>
        <v>370</v>
      </c>
      <c r="C187" s="10">
        <f t="shared" si="9"/>
        <v>0.25694444444444442</v>
      </c>
      <c r="D187" s="10">
        <f>ROUND(IF(B187&lt;=$AA$2*1.25,('Front End'!$F$4/2)*(1-COS((PI()*B187)/$AA$2)),(4.34*'Front End'!$F$4*EXP(-1.3*B187/$AA$2))),6)</f>
        <v>6.7990999999999996E-2</v>
      </c>
      <c r="E187" s="10">
        <f>D187*('Front End'!$F$3/100)</f>
        <v>0</v>
      </c>
      <c r="F187" s="10">
        <f t="shared" si="12"/>
        <v>6.7990999999999996E-2</v>
      </c>
      <c r="G187" s="10">
        <f>IF((G186+(AVERAGE(F186:F187)*('Front End'!$F$5*60))-(N186))&gt;$AA$3,$AA$3,IF(G186+(AVERAGE(F186:F187)*('Front End'!$F$5*60))-(N186)&lt;0,0,G186+(AVERAGE(F186:F187)*('Front End'!$F$5*60))-(N186)))</f>
        <v>156.07120237410092</v>
      </c>
      <c r="H187" s="10">
        <f>(G187/$AA$3)*'Front End'!$B$1</f>
        <v>1.5607120237410091E-3</v>
      </c>
      <c r="I187" s="10">
        <f>('Front End'!$F$10-'Front End'!$B$1)+Calcs!H187</f>
        <v>46.731560712023743</v>
      </c>
      <c r="J187" s="10">
        <f>IF(H187&gt;'Front End'!$B$1*('Front End'!$B$5/100),G187-((('Front End'!$B$1*('Front End'!$B$5/100))/'Front End'!$B$1)*$AA$3),0)</f>
        <v>56.07120237410092</v>
      </c>
      <c r="K187" s="10">
        <f>(J187*('Front End'!$B$6/100))/('Front End'!$B$2*24*60*60)</f>
        <v>0</v>
      </c>
      <c r="L187" s="10">
        <f>(J187*((100-'Front End'!$B$6)/100))/('Front End'!$B$2*24*60*60)</f>
        <v>6.4897224970024217E-2</v>
      </c>
      <c r="M187" s="10">
        <f t="shared" si="10"/>
        <v>6.4897224970024217E-2</v>
      </c>
      <c r="N187" s="10">
        <f>AVERAGE(M186:M187)*('Front End'!$F$5*60)</f>
        <v>7.7576716856847741</v>
      </c>
      <c r="O187" s="10">
        <f>IF(O186+AVERAGE(K186:K187)*('Front End'!$F$5*60)&gt;J187,J187,O186+AVERAGE(K186:K187)*('Front End'!$F$5*60))</f>
        <v>0</v>
      </c>
      <c r="P187" s="10">
        <f>P186+(AVERAGE(L186:L187)*('Front End'!$F$5*60))-W186</f>
        <v>524.13668931158384</v>
      </c>
      <c r="Q187" s="10">
        <f>(P187/$AA$5)*($AA$4-'Front End'!$F$9)</f>
        <v>5.2413668931158381E-3</v>
      </c>
      <c r="R187" s="10">
        <f>'Front End'!$F$9+Q187</f>
        <v>45.005241366893117</v>
      </c>
      <c r="S187" s="8">
        <f>IF(R187&gt;'Front End'!$F$9+'Front End'!$B$9,(((R187-'Front End'!$F$9)/($AA$4-'Front End'!$F$9))*$AA$5)-((('Front End'!$F$9+'Front End'!$B$9-'Front End'!$F$9)/($AA$4-'Front End'!$F$9))*$AA$5),0)</f>
        <v>524.13668931166058</v>
      </c>
      <c r="T187" s="8">
        <f>ROUND(S187/('Front End'!$B$3*24*60*60),6)</f>
        <v>6.0700000000000001E-4</v>
      </c>
      <c r="U187" s="8">
        <f>IF(R187&gt;'Front End'!$F$9+'Front End'!$B$10,(((R187-'Front End'!$F$9)/($AA$4-'Front End'!$F$9))*$AA$5)-((('Front End'!$F$9+'Front End'!$B$10-'Front End'!$F$9)/($AA$4-'Front End'!$F$9))*$AA$5),0)</f>
        <v>0</v>
      </c>
      <c r="V187" s="8">
        <f>(U187^0.5)/('Front End'!$B$4*24*60*60)</f>
        <v>0</v>
      </c>
      <c r="W187" s="8">
        <f>(AVERAGE(T186:T187)*('Front End'!$F$5*60))+(AVERAGE(V186:V187)*('Front End'!$F$5*60))</f>
        <v>7.2299999999999989E-2</v>
      </c>
      <c r="X187" s="8">
        <f t="shared" si="11"/>
        <v>0</v>
      </c>
    </row>
    <row r="188" spans="1:24" x14ac:dyDescent="0.2">
      <c r="A188" s="1">
        <v>187</v>
      </c>
      <c r="B188" s="1">
        <f>B187+'Front End'!$F$5</f>
        <v>372</v>
      </c>
      <c r="C188" s="10">
        <f t="shared" si="9"/>
        <v>0.25833333333333336</v>
      </c>
      <c r="D188" s="10">
        <f>ROUND(IF(B188&lt;=$AA$2*1.25,('Front End'!$F$4/2)*(1-COS((PI()*B188)/$AA$2)),(4.34*'Front End'!$F$4*EXP(-1.3*B188/$AA$2))),6)</f>
        <v>6.8478999999999998E-2</v>
      </c>
      <c r="E188" s="10">
        <f>D188*('Front End'!$F$3/100)</f>
        <v>0</v>
      </c>
      <c r="F188" s="10">
        <f t="shared" si="12"/>
        <v>6.8478999999999998E-2</v>
      </c>
      <c r="G188" s="10">
        <f>IF((G187+(AVERAGE(F187:F188)*('Front End'!$F$5*60))-(N187))&gt;$AA$3,$AA$3,IF(G187+(AVERAGE(F187:F188)*('Front End'!$F$5*60))-(N187)&lt;0,0,G187+(AVERAGE(F187:F188)*('Front End'!$F$5*60))-(N187)))</f>
        <v>156.50173068841613</v>
      </c>
      <c r="H188" s="10">
        <f>(G188/$AA$3)*'Front End'!$B$1</f>
        <v>1.5650173068841615E-3</v>
      </c>
      <c r="I188" s="10">
        <f>('Front End'!$F$10-'Front End'!$B$1)+Calcs!H188</f>
        <v>46.731565017306885</v>
      </c>
      <c r="J188" s="10">
        <f>IF(H188&gt;'Front End'!$B$1*('Front End'!$B$5/100),G188-((('Front End'!$B$1*('Front End'!$B$5/100))/'Front End'!$B$1)*$AA$3),0)</f>
        <v>56.501730688416131</v>
      </c>
      <c r="K188" s="10">
        <f>(J188*('Front End'!$B$6/100))/('Front End'!$B$2*24*60*60)</f>
        <v>0</v>
      </c>
      <c r="L188" s="10">
        <f>(J188*((100-'Front End'!$B$6)/100))/('Front End'!$B$2*24*60*60)</f>
        <v>6.5395521630111267E-2</v>
      </c>
      <c r="M188" s="10">
        <f t="shared" si="10"/>
        <v>6.5395521630111267E-2</v>
      </c>
      <c r="N188" s="10">
        <f>AVERAGE(M187:M188)*('Front End'!$F$5*60)</f>
        <v>7.8175647960081287</v>
      </c>
      <c r="O188" s="10">
        <f>IF(O187+AVERAGE(K187:K188)*('Front End'!$F$5*60)&gt;J188,J188,O187+AVERAGE(K187:K188)*('Front End'!$F$5*60))</f>
        <v>0</v>
      </c>
      <c r="P188" s="10">
        <f>P187+(AVERAGE(L187:L188)*('Front End'!$F$5*60))-W187</f>
        <v>531.88195410759192</v>
      </c>
      <c r="Q188" s="10">
        <f>(P188/$AA$5)*($AA$4-'Front End'!$F$9)</f>
        <v>5.3188195410759191E-3</v>
      </c>
      <c r="R188" s="10">
        <f>'Front End'!$F$9+Q188</f>
        <v>45.005318819541074</v>
      </c>
      <c r="S188" s="8">
        <f>IF(R188&gt;'Front End'!$F$9+'Front End'!$B$9,(((R188-'Front End'!$F$9)/($AA$4-'Front End'!$F$9))*$AA$5)-((('Front End'!$F$9+'Front End'!$B$9-'Front End'!$F$9)/($AA$4-'Front End'!$F$9))*$AA$5),0)</f>
        <v>531.88195410740491</v>
      </c>
      <c r="T188" s="8">
        <f>ROUND(S188/('Front End'!$B$3*24*60*60),6)</f>
        <v>6.1600000000000001E-4</v>
      </c>
      <c r="U188" s="8">
        <f>IF(R188&gt;'Front End'!$F$9+'Front End'!$B$10,(((R188-'Front End'!$F$9)/($AA$4-'Front End'!$F$9))*$AA$5)-((('Front End'!$F$9+'Front End'!$B$10-'Front End'!$F$9)/($AA$4-'Front End'!$F$9))*$AA$5),0)</f>
        <v>0</v>
      </c>
      <c r="V188" s="8">
        <f>(U188^0.5)/('Front End'!$B$4*24*60*60)</f>
        <v>0</v>
      </c>
      <c r="W188" s="8">
        <f>(AVERAGE(T187:T188)*('Front End'!$F$5*60))+(AVERAGE(V187:V188)*('Front End'!$F$5*60))</f>
        <v>7.3380000000000001E-2</v>
      </c>
      <c r="X188" s="8">
        <f t="shared" si="11"/>
        <v>0</v>
      </c>
    </row>
    <row r="189" spans="1:24" x14ac:dyDescent="0.2">
      <c r="A189" s="1">
        <v>188</v>
      </c>
      <c r="B189" s="1">
        <f>B188+'Front End'!$F$5</f>
        <v>374</v>
      </c>
      <c r="C189" s="10">
        <f t="shared" si="9"/>
        <v>0.25972222222222224</v>
      </c>
      <c r="D189" s="10">
        <f>ROUND(IF(B189&lt;=$AA$2*1.25,('Front End'!$F$4/2)*(1-COS((PI()*B189)/$AA$2)),(4.34*'Front End'!$F$4*EXP(-1.3*B189/$AA$2))),6)</f>
        <v>6.8964999999999999E-2</v>
      </c>
      <c r="E189" s="10">
        <f>D189*('Front End'!$F$3/100)</f>
        <v>0</v>
      </c>
      <c r="F189" s="10">
        <f t="shared" si="12"/>
        <v>6.8964999999999999E-2</v>
      </c>
      <c r="G189" s="10">
        <f>IF((G188+(AVERAGE(F188:F189)*('Front End'!$F$5*60))-(N188))&gt;$AA$3,$AA$3,IF(G188+(AVERAGE(F188:F189)*('Front End'!$F$5*60))-(N188)&lt;0,0,G188+(AVERAGE(F188:F189)*('Front End'!$F$5*60))-(N188)))</f>
        <v>156.93080589240802</v>
      </c>
      <c r="H189" s="10">
        <f>(G189/$AA$3)*'Front End'!$B$1</f>
        <v>1.5693080589240802E-3</v>
      </c>
      <c r="I189" s="10">
        <f>('Front End'!$F$10-'Front End'!$B$1)+Calcs!H189</f>
        <v>46.73156930805893</v>
      </c>
      <c r="J189" s="10">
        <f>IF(H189&gt;'Front End'!$B$1*('Front End'!$B$5/100),G189-((('Front End'!$B$1*('Front End'!$B$5/100))/'Front End'!$B$1)*$AA$3),0)</f>
        <v>56.930805892408017</v>
      </c>
      <c r="K189" s="10">
        <f>(J189*('Front End'!$B$6/100))/('Front End'!$B$2*24*60*60)</f>
        <v>0</v>
      </c>
      <c r="L189" s="10">
        <f>(J189*((100-'Front End'!$B$6)/100))/('Front End'!$B$2*24*60*60)</f>
        <v>6.5892136449546321E-2</v>
      </c>
      <c r="M189" s="10">
        <f t="shared" si="10"/>
        <v>6.5892136449546321E-2</v>
      </c>
      <c r="N189" s="10">
        <f>AVERAGE(M188:M189)*('Front End'!$F$5*60)</f>
        <v>7.8772594847794553</v>
      </c>
      <c r="O189" s="10">
        <f>IF(O188+AVERAGE(K188:K189)*('Front End'!$F$5*60)&gt;J189,J189,O188+AVERAGE(K188:K189)*('Front End'!$F$5*60))</f>
        <v>0</v>
      </c>
      <c r="P189" s="10">
        <f>P188+(AVERAGE(L188:L189)*('Front End'!$F$5*60))-W188</f>
        <v>539.6858335923713</v>
      </c>
      <c r="Q189" s="10">
        <f>(P189/$AA$5)*($AA$4-'Front End'!$F$9)</f>
        <v>5.3968583359237134E-3</v>
      </c>
      <c r="R189" s="10">
        <f>'Front End'!$F$9+Q189</f>
        <v>45.005396858335921</v>
      </c>
      <c r="S189" s="8">
        <f>IF(R189&gt;'Front End'!$F$9+'Front End'!$B$9,(((R189-'Front End'!$F$9)/($AA$4-'Front End'!$F$9))*$AA$5)-((('Front End'!$F$9+'Front End'!$B$9-'Front End'!$F$9)/($AA$4-'Front End'!$F$9))*$AA$5),0)</f>
        <v>539.685833592074</v>
      </c>
      <c r="T189" s="8">
        <f>ROUND(S189/('Front End'!$B$3*24*60*60),6)</f>
        <v>6.2500000000000001E-4</v>
      </c>
      <c r="U189" s="8">
        <f>IF(R189&gt;'Front End'!$F$9+'Front End'!$B$10,(((R189-'Front End'!$F$9)/($AA$4-'Front End'!$F$9))*$AA$5)-((('Front End'!$F$9+'Front End'!$B$10-'Front End'!$F$9)/($AA$4-'Front End'!$F$9))*$AA$5),0)</f>
        <v>0</v>
      </c>
      <c r="V189" s="8">
        <f>(U189^0.5)/('Front End'!$B$4*24*60*60)</f>
        <v>0</v>
      </c>
      <c r="W189" s="8">
        <f>(AVERAGE(T188:T189)*('Front End'!$F$5*60))+(AVERAGE(V188:V189)*('Front End'!$F$5*60))</f>
        <v>7.4459999999999998E-2</v>
      </c>
      <c r="X189" s="8">
        <f t="shared" si="11"/>
        <v>0</v>
      </c>
    </row>
    <row r="190" spans="1:24" x14ac:dyDescent="0.2">
      <c r="A190" s="1">
        <v>189</v>
      </c>
      <c r="B190" s="1">
        <f>B189+'Front End'!$F$5</f>
        <v>376</v>
      </c>
      <c r="C190" s="10">
        <f t="shared" si="9"/>
        <v>0.26111111111111113</v>
      </c>
      <c r="D190" s="10">
        <f>ROUND(IF(B190&lt;=$AA$2*1.25,('Front End'!$F$4/2)*(1-COS((PI()*B190)/$AA$2)),(4.34*'Front End'!$F$4*EXP(-1.3*B190/$AA$2))),6)</f>
        <v>6.9447999999999996E-2</v>
      </c>
      <c r="E190" s="10">
        <f>D190*('Front End'!$F$3/100)</f>
        <v>0</v>
      </c>
      <c r="F190" s="10">
        <f t="shared" si="12"/>
        <v>6.9447999999999996E-2</v>
      </c>
      <c r="G190" s="10">
        <f>IF((G189+(AVERAGE(F189:F190)*('Front End'!$F$5*60))-(N189))&gt;$AA$3,$AA$3,IF(G189+(AVERAGE(F189:F190)*('Front End'!$F$5*60))-(N189)&lt;0,0,G189+(AVERAGE(F189:F190)*('Front End'!$F$5*60))-(N189)))</f>
        <v>157.35832640762857</v>
      </c>
      <c r="H190" s="10">
        <f>(G190/$AA$3)*'Front End'!$B$1</f>
        <v>1.5735832640762857E-3</v>
      </c>
      <c r="I190" s="10">
        <f>('Front End'!$F$10-'Front End'!$B$1)+Calcs!H190</f>
        <v>46.73157358326408</v>
      </c>
      <c r="J190" s="10">
        <f>IF(H190&gt;'Front End'!$B$1*('Front End'!$B$5/100),G190-((('Front End'!$B$1*('Front End'!$B$5/100))/'Front End'!$B$1)*$AA$3),0)</f>
        <v>57.358326407628567</v>
      </c>
      <c r="K190" s="10">
        <f>(J190*('Front End'!$B$6/100))/('Front End'!$B$2*24*60*60)</f>
        <v>0</v>
      </c>
      <c r="L190" s="10">
        <f>(J190*((100-'Front End'!$B$6)/100))/('Front End'!$B$2*24*60*60)</f>
        <v>6.638695186068122E-2</v>
      </c>
      <c r="M190" s="10">
        <f t="shared" si="10"/>
        <v>6.638695186068122E-2</v>
      </c>
      <c r="N190" s="10">
        <f>AVERAGE(M189:M190)*('Front End'!$F$5*60)</f>
        <v>7.9367452986136531</v>
      </c>
      <c r="O190" s="10">
        <f>IF(O189+AVERAGE(K189:K190)*('Front End'!$F$5*60)&gt;J190,J190,O189+AVERAGE(K189:K190)*('Front End'!$F$5*60))</f>
        <v>0</v>
      </c>
      <c r="P190" s="10">
        <f>P189+(AVERAGE(L189:L190)*('Front End'!$F$5*60))-W189</f>
        <v>547.54811889098494</v>
      </c>
      <c r="Q190" s="10">
        <f>(P190/$AA$5)*($AA$4-'Front End'!$F$9)</f>
        <v>5.4754811889098486E-3</v>
      </c>
      <c r="R190" s="10">
        <f>'Front End'!$F$9+Q190</f>
        <v>45.00547548118891</v>
      </c>
      <c r="S190" s="8">
        <f>IF(R190&gt;'Front End'!$F$9+'Front End'!$B$9,(((R190-'Front End'!$F$9)/($AA$4-'Front End'!$F$9))*$AA$5)-((('Front End'!$F$9+'Front End'!$B$9-'Front End'!$F$9)/($AA$4-'Front End'!$F$9))*$AA$5),0)</f>
        <v>547.54811889097255</v>
      </c>
      <c r="T190" s="8">
        <f>ROUND(S190/('Front End'!$B$3*24*60*60),6)</f>
        <v>6.3400000000000001E-4</v>
      </c>
      <c r="U190" s="8">
        <f>IF(R190&gt;'Front End'!$F$9+'Front End'!$B$10,(((R190-'Front End'!$F$9)/($AA$4-'Front End'!$F$9))*$AA$5)-((('Front End'!$F$9+'Front End'!$B$10-'Front End'!$F$9)/($AA$4-'Front End'!$F$9))*$AA$5),0)</f>
        <v>0</v>
      </c>
      <c r="V190" s="8">
        <f>(U190^0.5)/('Front End'!$B$4*24*60*60)</f>
        <v>0</v>
      </c>
      <c r="W190" s="8">
        <f>(AVERAGE(T189:T190)*('Front End'!$F$5*60))+(AVERAGE(V189:V190)*('Front End'!$F$5*60))</f>
        <v>7.554000000000001E-2</v>
      </c>
      <c r="X190" s="8">
        <f t="shared" si="11"/>
        <v>0</v>
      </c>
    </row>
    <row r="191" spans="1:24" x14ac:dyDescent="0.2">
      <c r="A191" s="1">
        <v>190</v>
      </c>
      <c r="B191" s="1">
        <f>B190+'Front End'!$F$5</f>
        <v>378</v>
      </c>
      <c r="C191" s="10">
        <f t="shared" si="9"/>
        <v>0.26250000000000001</v>
      </c>
      <c r="D191" s="10">
        <f>ROUND(IF(B191&lt;=$AA$2*1.25,('Front End'!$F$4/2)*(1-COS((PI()*B191)/$AA$2)),(4.34*'Front End'!$F$4*EXP(-1.3*B191/$AA$2))),6)</f>
        <v>6.9930000000000006E-2</v>
      </c>
      <c r="E191" s="10">
        <f>D191*('Front End'!$F$3/100)</f>
        <v>0</v>
      </c>
      <c r="F191" s="10">
        <f t="shared" si="12"/>
        <v>6.9930000000000006E-2</v>
      </c>
      <c r="G191" s="10">
        <f>IF((G190+(AVERAGE(F190:F191)*('Front End'!$F$5*60))-(N190))&gt;$AA$3,$AA$3,IF(G190+(AVERAGE(F190:F191)*('Front End'!$F$5*60))-(N190)&lt;0,0,G190+(AVERAGE(F190:F191)*('Front End'!$F$5*60))-(N190)))</f>
        <v>157.78426110901492</v>
      </c>
      <c r="H191" s="10">
        <f>(G191/$AA$3)*'Front End'!$B$1</f>
        <v>1.5778426110901493E-3</v>
      </c>
      <c r="I191" s="10">
        <f>('Front End'!$F$10-'Front End'!$B$1)+Calcs!H191</f>
        <v>46.731577842611095</v>
      </c>
      <c r="J191" s="10">
        <f>IF(H191&gt;'Front End'!$B$1*('Front End'!$B$5/100),G191-((('Front End'!$B$1*('Front End'!$B$5/100))/'Front End'!$B$1)*$AA$3),0)</f>
        <v>57.784261109014921</v>
      </c>
      <c r="K191" s="10">
        <f>(J191*('Front End'!$B$6/100))/('Front End'!$B$2*24*60*60)</f>
        <v>0</v>
      </c>
      <c r="L191" s="10">
        <f>(J191*((100-'Front End'!$B$6)/100))/('Front End'!$B$2*24*60*60)</f>
        <v>6.6879931839137652E-2</v>
      </c>
      <c r="M191" s="10">
        <f t="shared" si="10"/>
        <v>6.6879931839137652E-2</v>
      </c>
      <c r="N191" s="10">
        <f>AVERAGE(M190:M191)*('Front End'!$F$5*60)</f>
        <v>7.9960130219891319</v>
      </c>
      <c r="O191" s="10">
        <f>IF(O190+AVERAGE(K190:K191)*('Front End'!$F$5*60)&gt;J191,J191,O190+AVERAGE(K190:K191)*('Front End'!$F$5*60))</f>
        <v>0</v>
      </c>
      <c r="P191" s="10">
        <f>P190+(AVERAGE(L190:L191)*('Front End'!$F$5*60))-W190</f>
        <v>555.46859191297403</v>
      </c>
      <c r="Q191" s="10">
        <f>(P191/$AA$5)*($AA$4-'Front End'!$F$9)</f>
        <v>5.5546859191297395E-3</v>
      </c>
      <c r="R191" s="10">
        <f>'Front End'!$F$9+Q191</f>
        <v>45.00555468591913</v>
      </c>
      <c r="S191" s="8">
        <f>IF(R191&gt;'Front End'!$F$9+'Front End'!$B$9,(((R191-'Front End'!$F$9)/($AA$4-'Front End'!$F$9))*$AA$5)-((('Front End'!$F$9+'Front End'!$B$9-'Front End'!$F$9)/($AA$4-'Front End'!$F$9))*$AA$5),0)</f>
        <v>555.46859191295539</v>
      </c>
      <c r="T191" s="8">
        <f>ROUND(S191/('Front End'!$B$3*24*60*60),6)</f>
        <v>6.4300000000000002E-4</v>
      </c>
      <c r="U191" s="8">
        <f>IF(R191&gt;'Front End'!$F$9+'Front End'!$B$10,(((R191-'Front End'!$F$9)/($AA$4-'Front End'!$F$9))*$AA$5)-((('Front End'!$F$9+'Front End'!$B$10-'Front End'!$F$9)/($AA$4-'Front End'!$F$9))*$AA$5),0)</f>
        <v>0</v>
      </c>
      <c r="V191" s="8">
        <f>(U191^0.5)/('Front End'!$B$4*24*60*60)</f>
        <v>0</v>
      </c>
      <c r="W191" s="8">
        <f>(AVERAGE(T190:T191)*('Front End'!$F$5*60))+(AVERAGE(V190:V191)*('Front End'!$F$5*60))</f>
        <v>7.6619999999999994E-2</v>
      </c>
      <c r="X191" s="8">
        <f t="shared" si="11"/>
        <v>0</v>
      </c>
    </row>
    <row r="192" spans="1:24" x14ac:dyDescent="0.2">
      <c r="A192" s="1">
        <v>191</v>
      </c>
      <c r="B192" s="1">
        <f>B191+'Front End'!$F$5</f>
        <v>380</v>
      </c>
      <c r="C192" s="10">
        <f t="shared" si="9"/>
        <v>0.2638888888888889</v>
      </c>
      <c r="D192" s="10">
        <f>ROUND(IF(B192&lt;=$AA$2*1.25,('Front End'!$F$4/2)*(1-COS((PI()*B192)/$AA$2)),(4.34*'Front End'!$F$4*EXP(-1.3*B192/$AA$2))),6)</f>
        <v>7.041E-2</v>
      </c>
      <c r="E192" s="10">
        <f>D192*('Front End'!$F$3/100)</f>
        <v>0</v>
      </c>
      <c r="F192" s="10">
        <f t="shared" si="12"/>
        <v>7.041E-2</v>
      </c>
      <c r="G192" s="10">
        <f>IF((G191+(AVERAGE(F191:F192)*('Front End'!$F$5*60))-(N191))&gt;$AA$3,$AA$3,IF(G191+(AVERAGE(F191:F192)*('Front End'!$F$5*60))-(N191)&lt;0,0,G191+(AVERAGE(F191:F192)*('Front End'!$F$5*60))-(N191)))</f>
        <v>158.20864808702578</v>
      </c>
      <c r="H192" s="10">
        <f>(G192/$AA$3)*'Front End'!$B$1</f>
        <v>1.5820864808702578E-3</v>
      </c>
      <c r="I192" s="10">
        <f>('Front End'!$F$10-'Front End'!$B$1)+Calcs!H192</f>
        <v>46.731582086480877</v>
      </c>
      <c r="J192" s="10">
        <f>IF(H192&gt;'Front End'!$B$1*('Front End'!$B$5/100),G192-((('Front End'!$B$1*('Front End'!$B$5/100))/'Front End'!$B$1)*$AA$3),0)</f>
        <v>58.208648087025779</v>
      </c>
      <c r="K192" s="10">
        <f>(J192*('Front End'!$B$6/100))/('Front End'!$B$2*24*60*60)</f>
        <v>0</v>
      </c>
      <c r="L192" s="10">
        <f>(J192*((100-'Front End'!$B$6)/100))/('Front End'!$B$2*24*60*60)</f>
        <v>6.7371120471094656E-2</v>
      </c>
      <c r="M192" s="10">
        <f t="shared" si="10"/>
        <v>6.7371120471094656E-2</v>
      </c>
      <c r="N192" s="10">
        <f>AVERAGE(M191:M192)*('Front End'!$F$5*60)</f>
        <v>8.0550631386139386</v>
      </c>
      <c r="O192" s="10">
        <f>IF(O191+AVERAGE(K191:K192)*('Front End'!$F$5*60)&gt;J192,J192,O191+AVERAGE(K191:K192)*('Front End'!$F$5*60))</f>
        <v>0</v>
      </c>
      <c r="P192" s="10">
        <f>P191+(AVERAGE(L191:L192)*('Front End'!$F$5*60))-W191</f>
        <v>563.44703505158793</v>
      </c>
      <c r="Q192" s="10">
        <f>(P192/$AA$5)*($AA$4-'Front End'!$F$9)</f>
        <v>5.6344703505158784E-3</v>
      </c>
      <c r="R192" s="10">
        <f>'Front End'!$F$9+Q192</f>
        <v>45.005634470350515</v>
      </c>
      <c r="S192" s="8">
        <f>IF(R192&gt;'Front End'!$F$9+'Front End'!$B$9,(((R192-'Front End'!$F$9)/($AA$4-'Front End'!$F$9))*$AA$5)-((('Front End'!$F$9+'Front End'!$B$9-'Front End'!$F$9)/($AA$4-'Front End'!$F$9))*$AA$5),0)</f>
        <v>563.44703505146754</v>
      </c>
      <c r="T192" s="8">
        <f>ROUND(S192/('Front End'!$B$3*24*60*60),6)</f>
        <v>6.5200000000000002E-4</v>
      </c>
      <c r="U192" s="8">
        <f>IF(R192&gt;'Front End'!$F$9+'Front End'!$B$10,(((R192-'Front End'!$F$9)/($AA$4-'Front End'!$F$9))*$AA$5)-((('Front End'!$F$9+'Front End'!$B$10-'Front End'!$F$9)/($AA$4-'Front End'!$F$9))*$AA$5),0)</f>
        <v>0</v>
      </c>
      <c r="V192" s="8">
        <f>(U192^0.5)/('Front End'!$B$4*24*60*60)</f>
        <v>0</v>
      </c>
      <c r="W192" s="8">
        <f>(AVERAGE(T191:T192)*('Front End'!$F$5*60))+(AVERAGE(V191:V192)*('Front End'!$F$5*60))</f>
        <v>7.7700000000000005E-2</v>
      </c>
      <c r="X192" s="8">
        <f t="shared" si="11"/>
        <v>0</v>
      </c>
    </row>
    <row r="193" spans="1:24" x14ac:dyDescent="0.2">
      <c r="A193" s="1">
        <v>192</v>
      </c>
      <c r="B193" s="1">
        <f>B192+'Front End'!$F$5</f>
        <v>382</v>
      </c>
      <c r="C193" s="10">
        <f t="shared" si="9"/>
        <v>0.26527777777777778</v>
      </c>
      <c r="D193" s="10">
        <f>ROUND(IF(B193&lt;=$AA$2*1.25,('Front End'!$F$4/2)*(1-COS((PI()*B193)/$AA$2)),(4.34*'Front End'!$F$4*EXP(-1.3*B193/$AA$2))),6)</f>
        <v>7.0887000000000006E-2</v>
      </c>
      <c r="E193" s="10">
        <f>D193*('Front End'!$F$3/100)</f>
        <v>0</v>
      </c>
      <c r="F193" s="10">
        <f t="shared" si="12"/>
        <v>7.0887000000000006E-2</v>
      </c>
      <c r="G193" s="10">
        <f>IF((G192+(AVERAGE(F192:F193)*('Front End'!$F$5*60))-(N192))&gt;$AA$3,$AA$3,IF(G192+(AVERAGE(F192:F193)*('Front End'!$F$5*60))-(N192)&lt;0,0,G192+(AVERAGE(F192:F193)*('Front End'!$F$5*60))-(N192)))</f>
        <v>158.63140494841184</v>
      </c>
      <c r="H193" s="10">
        <f>(G193/$AA$3)*'Front End'!$B$1</f>
        <v>1.5863140494841185E-3</v>
      </c>
      <c r="I193" s="10">
        <f>('Front End'!$F$10-'Front End'!$B$1)+Calcs!H193</f>
        <v>46.731586314049487</v>
      </c>
      <c r="J193" s="10">
        <f>IF(H193&gt;'Front End'!$B$1*('Front End'!$B$5/100),G193-((('Front End'!$B$1*('Front End'!$B$5/100))/'Front End'!$B$1)*$AA$3),0)</f>
        <v>58.631404948411841</v>
      </c>
      <c r="K193" s="10">
        <f>(J193*('Front End'!$B$6/100))/('Front End'!$B$2*24*60*60)</f>
        <v>0</v>
      </c>
      <c r="L193" s="10">
        <f>(J193*((100-'Front End'!$B$6)/100))/('Front End'!$B$2*24*60*60)</f>
        <v>6.7860422393995201E-2</v>
      </c>
      <c r="M193" s="10">
        <f t="shared" si="10"/>
        <v>6.7860422393995201E-2</v>
      </c>
      <c r="N193" s="10">
        <f>AVERAGE(M192:M193)*('Front End'!$F$5*60)</f>
        <v>8.1138925719053923</v>
      </c>
      <c r="O193" s="10">
        <f>IF(O192+AVERAGE(K192:K193)*('Front End'!$F$5*60)&gt;J193,J193,O192+AVERAGE(K192:K193)*('Front End'!$F$5*60))</f>
        <v>0</v>
      </c>
      <c r="P193" s="10">
        <f>P192+(AVERAGE(L192:L193)*('Front End'!$F$5*60))-W192</f>
        <v>571.48322762349324</v>
      </c>
      <c r="Q193" s="10">
        <f>(P193/$AA$5)*($AA$4-'Front End'!$F$9)</f>
        <v>5.714832276234932E-3</v>
      </c>
      <c r="R193" s="10">
        <f>'Front End'!$F$9+Q193</f>
        <v>45.005714832276233</v>
      </c>
      <c r="S193" s="8">
        <f>IF(R193&gt;'Front End'!$F$9+'Front End'!$B$9,(((R193-'Front End'!$F$9)/($AA$4-'Front End'!$F$9))*$AA$5)-((('Front End'!$F$9+'Front End'!$B$9-'Front End'!$F$9)/($AA$4-'Front End'!$F$9))*$AA$5),0)</f>
        <v>571.48322762330395</v>
      </c>
      <c r="T193" s="8">
        <f>ROUND(S193/('Front End'!$B$3*24*60*60),6)</f>
        <v>6.6100000000000002E-4</v>
      </c>
      <c r="U193" s="8">
        <f>IF(R193&gt;'Front End'!$F$9+'Front End'!$B$10,(((R193-'Front End'!$F$9)/($AA$4-'Front End'!$F$9))*$AA$5)-((('Front End'!$F$9+'Front End'!$B$10-'Front End'!$F$9)/($AA$4-'Front End'!$F$9))*$AA$5),0)</f>
        <v>0</v>
      </c>
      <c r="V193" s="8">
        <f>(U193^0.5)/('Front End'!$B$4*24*60*60)</f>
        <v>0</v>
      </c>
      <c r="W193" s="8">
        <f>(AVERAGE(T192:T193)*('Front End'!$F$5*60))+(AVERAGE(V192:V193)*('Front End'!$F$5*60))</f>
        <v>7.8779999999999989E-2</v>
      </c>
      <c r="X193" s="8">
        <f t="shared" si="11"/>
        <v>0</v>
      </c>
    </row>
    <row r="194" spans="1:24" x14ac:dyDescent="0.2">
      <c r="A194" s="1">
        <v>193</v>
      </c>
      <c r="B194" s="1">
        <f>B193+'Front End'!$F$5</f>
        <v>384</v>
      </c>
      <c r="C194" s="10">
        <f t="shared" si="9"/>
        <v>0.26666666666666666</v>
      </c>
      <c r="D194" s="10">
        <f>ROUND(IF(B194&lt;=$AA$2*1.25,('Front End'!$F$4/2)*(1-COS((PI()*B194)/$AA$2)),(4.34*'Front End'!$F$4*EXP(-1.3*B194/$AA$2))),6)</f>
        <v>7.1361999999999995E-2</v>
      </c>
      <c r="E194" s="10">
        <f>D194*('Front End'!$F$3/100)</f>
        <v>0</v>
      </c>
      <c r="F194" s="10">
        <f t="shared" si="12"/>
        <v>7.1361999999999995E-2</v>
      </c>
      <c r="G194" s="10">
        <f>IF((G193+(AVERAGE(F193:F194)*('Front End'!$F$5*60))-(N193))&gt;$AA$3,$AA$3,IF(G193+(AVERAGE(F193:F194)*('Front End'!$F$5*60))-(N193)&lt;0,0,G193+(AVERAGE(F193:F194)*('Front End'!$F$5*60))-(N193)))</f>
        <v>159.05245237650647</v>
      </c>
      <c r="H194" s="10">
        <f>(G194/$AA$3)*'Front End'!$B$1</f>
        <v>1.5905245237650648E-3</v>
      </c>
      <c r="I194" s="10">
        <f>('Front End'!$F$10-'Front End'!$B$1)+Calcs!H194</f>
        <v>46.731590524523767</v>
      </c>
      <c r="J194" s="10">
        <f>IF(H194&gt;'Front End'!$B$1*('Front End'!$B$5/100),G194-((('Front End'!$B$1*('Front End'!$B$5/100))/'Front End'!$B$1)*$AA$3),0)</f>
        <v>59.052452376506466</v>
      </c>
      <c r="K194" s="10">
        <f>(J194*('Front End'!$B$6/100))/('Front End'!$B$2*24*60*60)</f>
        <v>0</v>
      </c>
      <c r="L194" s="10">
        <f>(J194*((100-'Front End'!$B$6)/100))/('Front End'!$B$2*24*60*60)</f>
        <v>6.8347745806141752E-2</v>
      </c>
      <c r="M194" s="10">
        <f t="shared" si="10"/>
        <v>6.8347745806141752E-2</v>
      </c>
      <c r="N194" s="10">
        <f>AVERAGE(M193:M194)*('Front End'!$F$5*60)</f>
        <v>8.1724900920082177</v>
      </c>
      <c r="O194" s="10">
        <f>IF(O193+AVERAGE(K193:K194)*('Front End'!$F$5*60)&gt;J194,J194,O193+AVERAGE(K193:K194)*('Front End'!$F$5*60))</f>
        <v>0</v>
      </c>
      <c r="P194" s="10">
        <f>P193+(AVERAGE(L193:L194)*('Front End'!$F$5*60))-W193</f>
        <v>579.57693771550134</v>
      </c>
      <c r="Q194" s="10">
        <f>(P194/$AA$5)*($AA$4-'Front End'!$F$9)</f>
        <v>5.795769377155013E-3</v>
      </c>
      <c r="R194" s="10">
        <f>'Front End'!$F$9+Q194</f>
        <v>45.005795769377158</v>
      </c>
      <c r="S194" s="8">
        <f>IF(R194&gt;'Front End'!$F$9+'Front End'!$B$9,(((R194-'Front End'!$F$9)/($AA$4-'Front End'!$F$9))*$AA$5)-((('Front End'!$F$9+'Front End'!$B$9-'Front End'!$F$9)/($AA$4-'Front End'!$F$9))*$AA$5),0)</f>
        <v>579.57693771584218</v>
      </c>
      <c r="T194" s="8">
        <f>ROUND(S194/('Front End'!$B$3*24*60*60),6)</f>
        <v>6.7100000000000005E-4</v>
      </c>
      <c r="U194" s="8">
        <f>IF(R194&gt;'Front End'!$F$9+'Front End'!$B$10,(((R194-'Front End'!$F$9)/($AA$4-'Front End'!$F$9))*$AA$5)-((('Front End'!$F$9+'Front End'!$B$10-'Front End'!$F$9)/($AA$4-'Front End'!$F$9))*$AA$5),0)</f>
        <v>0</v>
      </c>
      <c r="V194" s="8">
        <f>(U194^0.5)/('Front End'!$B$4*24*60*60)</f>
        <v>0</v>
      </c>
      <c r="W194" s="8">
        <f>(AVERAGE(T193:T194)*('Front End'!$F$5*60))+(AVERAGE(V193:V194)*('Front End'!$F$5*60))</f>
        <v>7.9920000000000005E-2</v>
      </c>
      <c r="X194" s="8">
        <f t="shared" si="11"/>
        <v>0</v>
      </c>
    </row>
    <row r="195" spans="1:24" x14ac:dyDescent="0.2">
      <c r="A195" s="1">
        <v>194</v>
      </c>
      <c r="B195" s="1">
        <f>B194+'Front End'!$F$5</f>
        <v>386</v>
      </c>
      <c r="C195" s="10">
        <f t="shared" ref="C195:C258" si="13">B195/(60*24)</f>
        <v>0.26805555555555555</v>
      </c>
      <c r="D195" s="10">
        <f>ROUND(IF(B195&lt;=$AA$2*1.25,('Front End'!$F$4/2)*(1-COS((PI()*B195)/$AA$2)),(4.34*'Front End'!$F$4*EXP(-1.3*B195/$AA$2))),6)</f>
        <v>7.1833999999999995E-2</v>
      </c>
      <c r="E195" s="10">
        <f>D195*('Front End'!$F$3/100)</f>
        <v>0</v>
      </c>
      <c r="F195" s="10">
        <f t="shared" si="12"/>
        <v>7.1833999999999995E-2</v>
      </c>
      <c r="G195" s="10">
        <f>IF((G194+(AVERAGE(F194:F195)*('Front End'!$F$5*60))-(N194))&gt;$AA$3,$AA$3,IF(G194+(AVERAGE(F194:F195)*('Front End'!$F$5*60))-(N194)&lt;0,0,G194+(AVERAGE(F194:F195)*('Front End'!$F$5*60))-(N194)))</f>
        <v>159.47172228449824</v>
      </c>
      <c r="H195" s="10">
        <f>(G195/$AA$3)*'Front End'!$B$1</f>
        <v>1.5947172228449825E-3</v>
      </c>
      <c r="I195" s="10">
        <f>('Front End'!$F$10-'Front End'!$B$1)+Calcs!H195</f>
        <v>46.731594717222848</v>
      </c>
      <c r="J195" s="10">
        <f>IF(H195&gt;'Front End'!$B$1*('Front End'!$B$5/100),G195-((('Front End'!$B$1*('Front End'!$B$5/100))/'Front End'!$B$1)*$AA$3),0)</f>
        <v>59.471722284498242</v>
      </c>
      <c r="K195" s="10">
        <f>(J195*('Front End'!$B$6/100))/('Front End'!$B$2*24*60*60)</f>
        <v>0</v>
      </c>
      <c r="L195" s="10">
        <f>(J195*((100-'Front End'!$B$6)/100))/('Front End'!$B$2*24*60*60)</f>
        <v>6.883301190335446E-2</v>
      </c>
      <c r="M195" s="10">
        <f t="shared" ref="M195:M258" si="14">K195+L195</f>
        <v>6.883301190335446E-2</v>
      </c>
      <c r="N195" s="10">
        <f>AVERAGE(M194:M195)*('Front End'!$F$5*60)</f>
        <v>8.2308454625697731</v>
      </c>
      <c r="O195" s="10">
        <f>IF(O194+AVERAGE(K194:K195)*('Front End'!$F$5*60)&gt;J195,J195,O194+AVERAGE(K194:K195)*('Front End'!$F$5*60))</f>
        <v>0</v>
      </c>
      <c r="P195" s="10">
        <f>P194+(AVERAGE(L194:L195)*('Front End'!$F$5*60))-W194</f>
        <v>587.72786317807106</v>
      </c>
      <c r="Q195" s="10">
        <f>(P195/$AA$5)*($AA$4-'Front End'!$F$9)</f>
        <v>5.8772786317807107E-3</v>
      </c>
      <c r="R195" s="10">
        <f>'Front End'!$F$9+Q195</f>
        <v>45.005877278631779</v>
      </c>
      <c r="S195" s="8">
        <f>IF(R195&gt;'Front End'!$F$9+'Front End'!$B$9,(((R195-'Front End'!$F$9)/($AA$4-'Front End'!$F$9))*$AA$5)-((('Front End'!$F$9+'Front End'!$B$9-'Front End'!$F$9)/($AA$4-'Front End'!$F$9))*$AA$5),0)</f>
        <v>587.72786317788928</v>
      </c>
      <c r="T195" s="8">
        <f>ROUND(S195/('Front End'!$B$3*24*60*60),6)</f>
        <v>6.8000000000000005E-4</v>
      </c>
      <c r="U195" s="8">
        <f>IF(R195&gt;'Front End'!$F$9+'Front End'!$B$10,(((R195-'Front End'!$F$9)/($AA$4-'Front End'!$F$9))*$AA$5)-((('Front End'!$F$9+'Front End'!$B$10-'Front End'!$F$9)/($AA$4-'Front End'!$F$9))*$AA$5),0)</f>
        <v>0</v>
      </c>
      <c r="V195" s="8">
        <f>(U195^0.5)/('Front End'!$B$4*24*60*60)</f>
        <v>0</v>
      </c>
      <c r="W195" s="8">
        <f>(AVERAGE(T194:T195)*('Front End'!$F$5*60))+(AVERAGE(V194:V195)*('Front End'!$F$5*60))</f>
        <v>8.1060000000000007E-2</v>
      </c>
      <c r="X195" s="8">
        <f t="shared" ref="X195:X258" si="15">V195+K195+E195</f>
        <v>0</v>
      </c>
    </row>
    <row r="196" spans="1:24" x14ac:dyDescent="0.2">
      <c r="A196" s="1">
        <v>195</v>
      </c>
      <c r="B196" s="1">
        <f>B195+'Front End'!$F$5</f>
        <v>388</v>
      </c>
      <c r="C196" s="10">
        <f t="shared" si="13"/>
        <v>0.26944444444444443</v>
      </c>
      <c r="D196" s="10">
        <f>ROUND(IF(B196&lt;=$AA$2*1.25,('Front End'!$F$4/2)*(1-COS((PI()*B196)/$AA$2)),(4.34*'Front End'!$F$4*EXP(-1.3*B196/$AA$2))),6)</f>
        <v>7.2304999999999994E-2</v>
      </c>
      <c r="E196" s="10">
        <f>D196*('Front End'!$F$3/100)</f>
        <v>0</v>
      </c>
      <c r="F196" s="10">
        <f t="shared" si="12"/>
        <v>7.2304999999999994E-2</v>
      </c>
      <c r="G196" s="10">
        <f>IF((G195+(AVERAGE(F195:F196)*('Front End'!$F$5*60))-(N195))&gt;$AA$3,$AA$3,IF(G195+(AVERAGE(F195:F196)*('Front End'!$F$5*60))-(N195)&lt;0,0,G195+(AVERAGE(F195:F196)*('Front End'!$F$5*60))-(N195)))</f>
        <v>159.88921682192847</v>
      </c>
      <c r="H196" s="10">
        <f>(G196/$AA$3)*'Front End'!$B$1</f>
        <v>1.5988921682192848E-3</v>
      </c>
      <c r="I196" s="10">
        <f>('Front End'!$F$10-'Front End'!$B$1)+Calcs!H196</f>
        <v>46.731598892168222</v>
      </c>
      <c r="J196" s="10">
        <f>IF(H196&gt;'Front End'!$B$1*('Front End'!$B$5/100),G196-((('Front End'!$B$1*('Front End'!$B$5/100))/'Front End'!$B$1)*$AA$3),0)</f>
        <v>59.889216821928471</v>
      </c>
      <c r="K196" s="10">
        <f>(J196*('Front End'!$B$6/100))/('Front End'!$B$2*24*60*60)</f>
        <v>0</v>
      </c>
      <c r="L196" s="10">
        <f>(J196*((100-'Front End'!$B$6)/100))/('Front End'!$B$2*24*60*60)</f>
        <v>6.9316223173528327E-2</v>
      </c>
      <c r="M196" s="10">
        <f t="shared" si="14"/>
        <v>6.9316223173528327E-2</v>
      </c>
      <c r="N196" s="10">
        <f>AVERAGE(M195:M196)*('Front End'!$F$5*60)</f>
        <v>8.2889541046129676</v>
      </c>
      <c r="O196" s="10">
        <f>IF(O195+AVERAGE(K195:K196)*('Front End'!$F$5*60)&gt;J196,J196,O195+AVERAGE(K195:K196)*('Front End'!$F$5*60))</f>
        <v>0</v>
      </c>
      <c r="P196" s="10">
        <f>P195+(AVERAGE(L195:L196)*('Front End'!$F$5*60))-W195</f>
        <v>595.93575728268399</v>
      </c>
      <c r="Q196" s="10">
        <f>(P196/$AA$5)*($AA$4-'Front End'!$F$9)</f>
        <v>5.9593575728268391E-3</v>
      </c>
      <c r="R196" s="10">
        <f>'Front End'!$F$9+Q196</f>
        <v>45.005959357572827</v>
      </c>
      <c r="S196" s="8">
        <f>IF(R196&gt;'Front End'!$F$9+'Front End'!$B$9,(((R196-'Front End'!$F$9)/($AA$4-'Front End'!$F$9))*$AA$5)-((('Front End'!$F$9+'Front End'!$B$9-'Front End'!$F$9)/($AA$4-'Front End'!$F$9))*$AA$5),0)</f>
        <v>595.93575728271742</v>
      </c>
      <c r="T196" s="8">
        <f>ROUND(S196/('Front End'!$B$3*24*60*60),6)</f>
        <v>6.8999999999999997E-4</v>
      </c>
      <c r="U196" s="8">
        <f>IF(R196&gt;'Front End'!$F$9+'Front End'!$B$10,(((R196-'Front End'!$F$9)/($AA$4-'Front End'!$F$9))*$AA$5)-((('Front End'!$F$9+'Front End'!$B$10-'Front End'!$F$9)/($AA$4-'Front End'!$F$9))*$AA$5),0)</f>
        <v>0</v>
      </c>
      <c r="V196" s="8">
        <f>(U196^0.5)/('Front End'!$B$4*24*60*60)</f>
        <v>0</v>
      </c>
      <c r="W196" s="8">
        <f>(AVERAGE(T195:T196)*('Front End'!$F$5*60))+(AVERAGE(V195:V196)*('Front End'!$F$5*60))</f>
        <v>8.2200000000000009E-2</v>
      </c>
      <c r="X196" s="8">
        <f t="shared" si="15"/>
        <v>0</v>
      </c>
    </row>
    <row r="197" spans="1:24" x14ac:dyDescent="0.2">
      <c r="A197" s="1">
        <v>196</v>
      </c>
      <c r="B197" s="1">
        <f>B196+'Front End'!$F$5</f>
        <v>390</v>
      </c>
      <c r="C197" s="10">
        <f t="shared" si="13"/>
        <v>0.27083333333333331</v>
      </c>
      <c r="D197" s="10">
        <f>ROUND(IF(B197&lt;=$AA$2*1.25,('Front End'!$F$4/2)*(1-COS((PI()*B197)/$AA$2)),(4.34*'Front End'!$F$4*EXP(-1.3*B197/$AA$2))),6)</f>
        <v>7.2772000000000003E-2</v>
      </c>
      <c r="E197" s="10">
        <f>D197*('Front End'!$F$3/100)</f>
        <v>0</v>
      </c>
      <c r="F197" s="10">
        <f t="shared" si="12"/>
        <v>7.2772000000000003E-2</v>
      </c>
      <c r="G197" s="10">
        <f>IF((G196+(AVERAGE(F196:F197)*('Front End'!$F$5*60))-(N196))&gt;$AA$3,$AA$3,IF(G196+(AVERAGE(F196:F197)*('Front End'!$F$5*60))-(N196)&lt;0,0,G196+(AVERAGE(F196:F197)*('Front End'!$F$5*60))-(N196)))</f>
        <v>160.30488271731551</v>
      </c>
      <c r="H197" s="10">
        <f>(G197/$AA$3)*'Front End'!$B$1</f>
        <v>1.603048827173155E-3</v>
      </c>
      <c r="I197" s="10">
        <f>('Front End'!$F$10-'Front End'!$B$1)+Calcs!H197</f>
        <v>46.731603048827175</v>
      </c>
      <c r="J197" s="10">
        <f>IF(H197&gt;'Front End'!$B$1*('Front End'!$B$5/100),G197-((('Front End'!$B$1*('Front End'!$B$5/100))/'Front End'!$B$1)*$AA$3),0)</f>
        <v>60.304882717315508</v>
      </c>
      <c r="K197" s="10">
        <f>(J197*('Front End'!$B$6/100))/('Front End'!$B$2*24*60*60)</f>
        <v>0</v>
      </c>
      <c r="L197" s="10">
        <f>(J197*((100-'Front End'!$B$6)/100))/('Front End'!$B$2*24*60*60)</f>
        <v>6.9797317959855915E-2</v>
      </c>
      <c r="M197" s="10">
        <f t="shared" si="14"/>
        <v>6.9797317959855915E-2</v>
      </c>
      <c r="N197" s="10">
        <f>AVERAGE(M196:M197)*('Front End'!$F$5*60)</f>
        <v>8.3468124680030549</v>
      </c>
      <c r="O197" s="10">
        <f>IF(O196+AVERAGE(K196:K197)*('Front End'!$F$5*60)&gt;J197,J197,O196+AVERAGE(K196:K197)*('Front End'!$F$5*60))</f>
        <v>0</v>
      </c>
      <c r="P197" s="10">
        <f>P196+(AVERAGE(L196:L197)*('Front End'!$F$5*60))-W196</f>
        <v>604.20036975068706</v>
      </c>
      <c r="Q197" s="10">
        <f>(P197/$AA$5)*($AA$4-'Front End'!$F$9)</f>
        <v>6.0420036975068698E-3</v>
      </c>
      <c r="R197" s="10">
        <f>'Front End'!$F$9+Q197</f>
        <v>45.006042003697509</v>
      </c>
      <c r="S197" s="8">
        <f>IF(R197&gt;'Front End'!$F$9+'Front End'!$B$9,(((R197-'Front End'!$F$9)/($AA$4-'Front End'!$F$9))*$AA$5)-((('Front End'!$F$9+'Front End'!$B$9-'Front End'!$F$9)/($AA$4-'Front End'!$F$9))*$AA$5),0)</f>
        <v>604.20036975088465</v>
      </c>
      <c r="T197" s="8">
        <f>ROUND(S197/('Front End'!$B$3*24*60*60),6)</f>
        <v>6.9899999999999997E-4</v>
      </c>
      <c r="U197" s="8">
        <f>IF(R197&gt;'Front End'!$F$9+'Front End'!$B$10,(((R197-'Front End'!$F$9)/($AA$4-'Front End'!$F$9))*$AA$5)-((('Front End'!$F$9+'Front End'!$B$10-'Front End'!$F$9)/($AA$4-'Front End'!$F$9))*$AA$5),0)</f>
        <v>0</v>
      </c>
      <c r="V197" s="8">
        <f>(U197^0.5)/('Front End'!$B$4*24*60*60)</f>
        <v>0</v>
      </c>
      <c r="W197" s="8">
        <f>(AVERAGE(T196:T197)*('Front End'!$F$5*60))+(AVERAGE(V196:V197)*('Front End'!$F$5*60))</f>
        <v>8.3339999999999997E-2</v>
      </c>
      <c r="X197" s="8">
        <f t="shared" si="15"/>
        <v>0</v>
      </c>
    </row>
    <row r="198" spans="1:24" x14ac:dyDescent="0.2">
      <c r="A198" s="1">
        <v>197</v>
      </c>
      <c r="B198" s="1">
        <f>B197+'Front End'!$F$5</f>
        <v>392</v>
      </c>
      <c r="C198" s="10">
        <f t="shared" si="13"/>
        <v>0.2722222222222222</v>
      </c>
      <c r="D198" s="10">
        <f>ROUND(IF(B198&lt;=$AA$2*1.25,('Front End'!$F$4/2)*(1-COS((PI()*B198)/$AA$2)),(4.34*'Front End'!$F$4*EXP(-1.3*B198/$AA$2))),6)</f>
        <v>7.3237999999999998E-2</v>
      </c>
      <c r="E198" s="10">
        <f>D198*('Front End'!$F$3/100)</f>
        <v>0</v>
      </c>
      <c r="F198" s="10">
        <f t="shared" si="12"/>
        <v>7.3237999999999998E-2</v>
      </c>
      <c r="G198" s="10">
        <f>IF((G197+(AVERAGE(F197:F198)*('Front End'!$F$5*60))-(N197))&gt;$AA$3,$AA$3,IF(G197+(AVERAGE(F197:F198)*('Front End'!$F$5*60))-(N197)&lt;0,0,G197+(AVERAGE(F197:F198)*('Front End'!$F$5*60))-(N197)))</f>
        <v>160.71867024931245</v>
      </c>
      <c r="H198" s="10">
        <f>(G198/$AA$3)*'Front End'!$B$1</f>
        <v>1.6071867024931245E-3</v>
      </c>
      <c r="I198" s="10">
        <f>('Front End'!$F$10-'Front End'!$B$1)+Calcs!H198</f>
        <v>46.731607186702497</v>
      </c>
      <c r="J198" s="10">
        <f>IF(H198&gt;'Front End'!$B$1*('Front End'!$B$5/100),G198-((('Front End'!$B$1*('Front End'!$B$5/100))/'Front End'!$B$1)*$AA$3),0)</f>
        <v>60.718670249312453</v>
      </c>
      <c r="K198" s="10">
        <f>(J198*('Front End'!$B$6/100))/('Front End'!$B$2*24*60*60)</f>
        <v>0</v>
      </c>
      <c r="L198" s="10">
        <f>(J198*((100-'Front End'!$B$6)/100))/('Front End'!$B$2*24*60*60)</f>
        <v>7.027623871448202E-2</v>
      </c>
      <c r="M198" s="10">
        <f t="shared" si="14"/>
        <v>7.027623871448202E-2</v>
      </c>
      <c r="N198" s="10">
        <f>AVERAGE(M197:M198)*('Front End'!$F$5*60)</f>
        <v>8.4044134004602764</v>
      </c>
      <c r="O198" s="10">
        <f>IF(O197+AVERAGE(K197:K198)*('Front End'!$F$5*60)&gt;J198,J198,O197+AVERAGE(K197:K198)*('Front End'!$F$5*60))</f>
        <v>0</v>
      </c>
      <c r="P198" s="10">
        <f>P197+(AVERAGE(L197:L198)*('Front End'!$F$5*60))-W197</f>
        <v>612.52144315114731</v>
      </c>
      <c r="Q198" s="10">
        <f>(P198/$AA$5)*($AA$4-'Front End'!$F$9)</f>
        <v>6.1252144315114727E-3</v>
      </c>
      <c r="R198" s="10">
        <f>'Front End'!$F$9+Q198</f>
        <v>45.006125214431513</v>
      </c>
      <c r="S198" s="8">
        <f>IF(R198&gt;'Front End'!$F$9+'Front End'!$B$9,(((R198-'Front End'!$F$9)/($AA$4-'Front End'!$F$9))*$AA$5)-((('Front End'!$F$9+'Front End'!$B$9-'Front End'!$F$9)/($AA$4-'Front End'!$F$9))*$AA$5),0)</f>
        <v>612.52144315133705</v>
      </c>
      <c r="T198" s="8">
        <f>ROUND(S198/('Front End'!$B$3*24*60*60),6)</f>
        <v>7.0899999999999999E-4</v>
      </c>
      <c r="U198" s="8">
        <f>IF(R198&gt;'Front End'!$F$9+'Front End'!$B$10,(((R198-'Front End'!$F$9)/($AA$4-'Front End'!$F$9))*$AA$5)-((('Front End'!$F$9+'Front End'!$B$10-'Front End'!$F$9)/($AA$4-'Front End'!$F$9))*$AA$5),0)</f>
        <v>0</v>
      </c>
      <c r="V198" s="8">
        <f>(U198^0.5)/('Front End'!$B$4*24*60*60)</f>
        <v>0</v>
      </c>
      <c r="W198" s="8">
        <f>(AVERAGE(T197:T198)*('Front End'!$F$5*60))+(AVERAGE(V197:V198)*('Front End'!$F$5*60))</f>
        <v>8.448E-2</v>
      </c>
      <c r="X198" s="8">
        <f t="shared" si="15"/>
        <v>0</v>
      </c>
    </row>
    <row r="199" spans="1:24" x14ac:dyDescent="0.2">
      <c r="A199" s="1">
        <v>198</v>
      </c>
      <c r="B199" s="1">
        <f>B198+'Front End'!$F$5</f>
        <v>394</v>
      </c>
      <c r="C199" s="10">
        <f t="shared" si="13"/>
        <v>0.27361111111111114</v>
      </c>
      <c r="D199" s="10">
        <f>ROUND(IF(B199&lt;=$AA$2*1.25,('Front End'!$F$4/2)*(1-COS((PI()*B199)/$AA$2)),(4.34*'Front End'!$F$4*EXP(-1.3*B199/$AA$2))),6)</f>
        <v>7.3700000000000002E-2</v>
      </c>
      <c r="E199" s="10">
        <f>D199*('Front End'!$F$3/100)</f>
        <v>0</v>
      </c>
      <c r="F199" s="10">
        <f t="shared" si="12"/>
        <v>7.3700000000000002E-2</v>
      </c>
      <c r="G199" s="10">
        <f>IF((G198+(AVERAGE(F198:F199)*('Front End'!$F$5*60))-(N198))&gt;$AA$3,$AA$3,IF(G198+(AVERAGE(F198:F199)*('Front End'!$F$5*60))-(N198)&lt;0,0,G198+(AVERAGE(F198:F199)*('Front End'!$F$5*60))-(N198)))</f>
        <v>161.13053684885219</v>
      </c>
      <c r="H199" s="10">
        <f>(G199/$AA$3)*'Front End'!$B$1</f>
        <v>1.611305368488522E-3</v>
      </c>
      <c r="I199" s="10">
        <f>('Front End'!$F$10-'Front End'!$B$1)+Calcs!H199</f>
        <v>46.731611305368496</v>
      </c>
      <c r="J199" s="10">
        <f>IF(H199&gt;'Front End'!$B$1*('Front End'!$B$5/100),G199-((('Front End'!$B$1*('Front End'!$B$5/100))/'Front End'!$B$1)*$AA$3),0)</f>
        <v>61.130536848852188</v>
      </c>
      <c r="K199" s="10">
        <f>(J199*('Front End'!$B$6/100))/('Front End'!$B$2*24*60*60)</f>
        <v>0</v>
      </c>
      <c r="L199" s="10">
        <f>(J199*((100-'Front End'!$B$6)/100))/('Front End'!$B$2*24*60*60)</f>
        <v>7.0752936167653005E-2</v>
      </c>
      <c r="M199" s="10">
        <f t="shared" si="14"/>
        <v>7.0752936167653005E-2</v>
      </c>
      <c r="N199" s="10">
        <f>AVERAGE(M198:M199)*('Front End'!$F$5*60)</f>
        <v>8.4617504929281004</v>
      </c>
      <c r="O199" s="10">
        <f>IF(O198+AVERAGE(K198:K199)*('Front End'!$F$5*60)&gt;J199,J199,O198+AVERAGE(K198:K199)*('Front End'!$F$5*60))</f>
        <v>0</v>
      </c>
      <c r="P199" s="10">
        <f>P198+(AVERAGE(L198:L199)*('Front End'!$F$5*60))-W198</f>
        <v>620.89871364407543</v>
      </c>
      <c r="Q199" s="10">
        <f>(P199/$AA$5)*($AA$4-'Front End'!$F$9)</f>
        <v>6.2089871364407537E-3</v>
      </c>
      <c r="R199" s="10">
        <f>'Front End'!$F$9+Q199</f>
        <v>45.006208987136439</v>
      </c>
      <c r="S199" s="8">
        <f>IF(R199&gt;'Front End'!$F$9+'Front End'!$B$9,(((R199-'Front End'!$F$9)/($AA$4-'Front End'!$F$9))*$AA$5)-((('Front End'!$F$9+'Front End'!$B$9-'Front End'!$F$9)/($AA$4-'Front End'!$F$9))*$AA$5),0)</f>
        <v>620.89871364392491</v>
      </c>
      <c r="T199" s="8">
        <f>ROUND(S199/('Front End'!$B$3*24*60*60),6)</f>
        <v>7.1900000000000002E-4</v>
      </c>
      <c r="U199" s="8">
        <f>IF(R199&gt;'Front End'!$F$9+'Front End'!$B$10,(((R199-'Front End'!$F$9)/($AA$4-'Front End'!$F$9))*$AA$5)-((('Front End'!$F$9+'Front End'!$B$10-'Front End'!$F$9)/($AA$4-'Front End'!$F$9))*$AA$5),0)</f>
        <v>0</v>
      </c>
      <c r="V199" s="8">
        <f>(U199^0.5)/('Front End'!$B$4*24*60*60)</f>
        <v>0</v>
      </c>
      <c r="W199" s="8">
        <f>(AVERAGE(T198:T199)*('Front End'!$F$5*60))+(AVERAGE(V198:V199)*('Front End'!$F$5*60))</f>
        <v>8.5680000000000006E-2</v>
      </c>
      <c r="X199" s="8">
        <f t="shared" si="15"/>
        <v>0</v>
      </c>
    </row>
    <row r="200" spans="1:24" x14ac:dyDescent="0.2">
      <c r="A200" s="1">
        <v>199</v>
      </c>
      <c r="B200" s="1">
        <f>B199+'Front End'!$F$5</f>
        <v>396</v>
      </c>
      <c r="C200" s="10">
        <f t="shared" si="13"/>
        <v>0.27500000000000002</v>
      </c>
      <c r="D200" s="10">
        <f>ROUND(IF(B200&lt;=$AA$2*1.25,('Front End'!$F$4/2)*(1-COS((PI()*B200)/$AA$2)),(4.34*'Front End'!$F$4*EXP(-1.3*B200/$AA$2))),6)</f>
        <v>7.4160000000000004E-2</v>
      </c>
      <c r="E200" s="10">
        <f>D200*('Front End'!$F$3/100)</f>
        <v>0</v>
      </c>
      <c r="F200" s="10">
        <f t="shared" si="12"/>
        <v>7.4160000000000004E-2</v>
      </c>
      <c r="G200" s="10">
        <f>IF((G199+(AVERAGE(F199:F200)*('Front End'!$F$5*60))-(N199))&gt;$AA$3,$AA$3,IF(G199+(AVERAGE(F199:F200)*('Front End'!$F$5*60))-(N199)&lt;0,0,G199+(AVERAGE(F199:F200)*('Front End'!$F$5*60))-(N199)))</f>
        <v>161.54038635592408</v>
      </c>
      <c r="H200" s="10">
        <f>(G200/$AA$3)*'Front End'!$B$1</f>
        <v>1.6154038635592409E-3</v>
      </c>
      <c r="I200" s="10">
        <f>('Front End'!$F$10-'Front End'!$B$1)+Calcs!H200</f>
        <v>46.731615403863564</v>
      </c>
      <c r="J200" s="10">
        <f>IF(H200&gt;'Front End'!$B$1*('Front End'!$B$5/100),G200-((('Front End'!$B$1*('Front End'!$B$5/100))/'Front End'!$B$1)*$AA$3),0)</f>
        <v>61.540386355924085</v>
      </c>
      <c r="K200" s="10">
        <f>(J200*('Front End'!$B$6/100))/('Front End'!$B$2*24*60*60)</f>
        <v>0</v>
      </c>
      <c r="L200" s="10">
        <f>(J200*((100-'Front End'!$B$6)/100))/('Front End'!$B$2*24*60*60)</f>
        <v>7.1227299023060298E-2</v>
      </c>
      <c r="M200" s="10">
        <f t="shared" si="14"/>
        <v>7.1227299023060298E-2</v>
      </c>
      <c r="N200" s="10">
        <f>AVERAGE(M199:M200)*('Front End'!$F$5*60)</f>
        <v>8.5188141114427971</v>
      </c>
      <c r="O200" s="10">
        <f>IF(O199+AVERAGE(K199:K200)*('Front End'!$F$5*60)&gt;J200,J200,O199+AVERAGE(K199:K200)*('Front End'!$F$5*60))</f>
        <v>0</v>
      </c>
      <c r="P200" s="10">
        <f>P199+(AVERAGE(L199:L200)*('Front End'!$F$5*60))-W199</f>
        <v>629.3318477555182</v>
      </c>
      <c r="Q200" s="10">
        <f>(P200/$AA$5)*($AA$4-'Front End'!$F$9)</f>
        <v>6.293318477555182E-3</v>
      </c>
      <c r="R200" s="10">
        <f>'Front End'!$F$9+Q200</f>
        <v>45.006293318477553</v>
      </c>
      <c r="S200" s="8">
        <f>IF(R200&gt;'Front End'!$F$9+'Front End'!$B$9,(((R200-'Front End'!$F$9)/($AA$4-'Front End'!$F$9))*$AA$5)-((('Front End'!$F$9+'Front End'!$B$9-'Front End'!$F$9)/($AA$4-'Front End'!$F$9))*$AA$5),0)</f>
        <v>629.33184775531004</v>
      </c>
      <c r="T200" s="8">
        <f>ROUND(S200/('Front End'!$B$3*24*60*60),6)</f>
        <v>7.2800000000000002E-4</v>
      </c>
      <c r="U200" s="8">
        <f>IF(R200&gt;'Front End'!$F$9+'Front End'!$B$10,(((R200-'Front End'!$F$9)/($AA$4-'Front End'!$F$9))*$AA$5)-((('Front End'!$F$9+'Front End'!$B$10-'Front End'!$F$9)/($AA$4-'Front End'!$F$9))*$AA$5),0)</f>
        <v>0</v>
      </c>
      <c r="V200" s="8">
        <f>(U200^0.5)/('Front End'!$B$4*24*60*60)</f>
        <v>0</v>
      </c>
      <c r="W200" s="8">
        <f>(AVERAGE(T199:T200)*('Front End'!$F$5*60))+(AVERAGE(V199:V200)*('Front End'!$F$5*60))</f>
        <v>8.6819999999999994E-2</v>
      </c>
      <c r="X200" s="8">
        <f t="shared" si="15"/>
        <v>0</v>
      </c>
    </row>
    <row r="201" spans="1:24" x14ac:dyDescent="0.2">
      <c r="A201" s="1">
        <v>200</v>
      </c>
      <c r="B201" s="1">
        <f>B200+'Front End'!$F$5</f>
        <v>398</v>
      </c>
      <c r="C201" s="10">
        <f t="shared" si="13"/>
        <v>0.27638888888888891</v>
      </c>
      <c r="D201" s="10">
        <f>ROUND(IF(B201&lt;=$AA$2*1.25,('Front End'!$F$4/2)*(1-COS((PI()*B201)/$AA$2)),(4.34*'Front End'!$F$4*EXP(-1.3*B201/$AA$2))),6)</f>
        <v>7.4618000000000004E-2</v>
      </c>
      <c r="E201" s="10">
        <f>D201*('Front End'!$F$3/100)</f>
        <v>0</v>
      </c>
      <c r="F201" s="10">
        <f t="shared" si="12"/>
        <v>7.4618000000000004E-2</v>
      </c>
      <c r="G201" s="10">
        <f>IF((G200+(AVERAGE(F200:F201)*('Front End'!$F$5*60))-(N200))&gt;$AA$3,$AA$3,IF(G200+(AVERAGE(F200:F201)*('Front End'!$F$5*60))-(N200)&lt;0,0,G200+(AVERAGE(F200:F201)*('Front End'!$F$5*60))-(N200)))</f>
        <v>161.9482522444813</v>
      </c>
      <c r="H201" s="10">
        <f>(G201/$AA$3)*'Front End'!$B$1</f>
        <v>1.6194825224448129E-3</v>
      </c>
      <c r="I201" s="10">
        <f>('Front End'!$F$10-'Front End'!$B$1)+Calcs!H201</f>
        <v>46.731619482522447</v>
      </c>
      <c r="J201" s="10">
        <f>IF(H201&gt;'Front End'!$B$1*('Front End'!$B$5/100),G201-((('Front End'!$B$1*('Front End'!$B$5/100))/'Front End'!$B$1)*$AA$3),0)</f>
        <v>61.948252244481296</v>
      </c>
      <c r="K201" s="10">
        <f>(J201*('Front End'!$B$6/100))/('Front End'!$B$2*24*60*60)</f>
        <v>0</v>
      </c>
      <c r="L201" s="10">
        <f>(J201*((100-'Front End'!$B$6)/100))/('Front End'!$B$2*24*60*60)</f>
        <v>7.1699366023705219E-2</v>
      </c>
      <c r="M201" s="10">
        <f t="shared" si="14"/>
        <v>7.1699366023705219E-2</v>
      </c>
      <c r="N201" s="10">
        <f>AVERAGE(M200:M201)*('Front End'!$F$5*60)</f>
        <v>8.5755999028059318</v>
      </c>
      <c r="O201" s="10">
        <f>IF(O200+AVERAGE(K200:K201)*('Front End'!$F$5*60)&gt;J201,J201,O200+AVERAGE(K200:K201)*('Front End'!$F$5*60))</f>
        <v>0</v>
      </c>
      <c r="P201" s="10">
        <f>P200+(AVERAGE(L200:L201)*('Front End'!$F$5*60))-W200</f>
        <v>637.82062765832416</v>
      </c>
      <c r="Q201" s="10">
        <f>(P201/$AA$5)*($AA$4-'Front End'!$F$9)</f>
        <v>6.3782062765832407E-3</v>
      </c>
      <c r="R201" s="10">
        <f>'Front End'!$F$9+Q201</f>
        <v>45.006378206276587</v>
      </c>
      <c r="S201" s="8">
        <f>IF(R201&gt;'Front End'!$F$9+'Front End'!$B$9,(((R201-'Front End'!$F$9)/($AA$4-'Front End'!$F$9))*$AA$5)-((('Front End'!$F$9+'Front End'!$B$9-'Front End'!$F$9)/($AA$4-'Front End'!$F$9))*$AA$5),0)</f>
        <v>637.82062765866954</v>
      </c>
      <c r="T201" s="8">
        <f>ROUND(S201/('Front End'!$B$3*24*60*60),6)</f>
        <v>7.3800000000000005E-4</v>
      </c>
      <c r="U201" s="8">
        <f>IF(R201&gt;'Front End'!$F$9+'Front End'!$B$10,(((R201-'Front End'!$F$9)/($AA$4-'Front End'!$F$9))*$AA$5)-((('Front End'!$F$9+'Front End'!$B$10-'Front End'!$F$9)/($AA$4-'Front End'!$F$9))*$AA$5),0)</f>
        <v>0</v>
      </c>
      <c r="V201" s="8">
        <f>(U201^0.5)/('Front End'!$B$4*24*60*60)</f>
        <v>0</v>
      </c>
      <c r="W201" s="8">
        <f>(AVERAGE(T200:T201)*('Front End'!$F$5*60))+(AVERAGE(V200:V201)*('Front End'!$F$5*60))</f>
        <v>8.796000000000001E-2</v>
      </c>
      <c r="X201" s="8">
        <f t="shared" si="15"/>
        <v>0</v>
      </c>
    </row>
    <row r="202" spans="1:24" x14ac:dyDescent="0.2">
      <c r="A202" s="1">
        <v>201</v>
      </c>
      <c r="B202" s="1">
        <f>B201+'Front End'!$F$5</f>
        <v>400</v>
      </c>
      <c r="C202" s="10">
        <f t="shared" si="13"/>
        <v>0.27777777777777779</v>
      </c>
      <c r="D202" s="10">
        <f>ROUND(IF(B202&lt;=$AA$2*1.25,('Front End'!$F$4/2)*(1-COS((PI()*B202)/$AA$2)),(4.34*'Front End'!$F$4*EXP(-1.3*B202/$AA$2))),6)</f>
        <v>7.5073000000000001E-2</v>
      </c>
      <c r="E202" s="10">
        <f>D202*('Front End'!$F$3/100)</f>
        <v>0</v>
      </c>
      <c r="F202" s="10">
        <f t="shared" si="12"/>
        <v>7.5073000000000001E-2</v>
      </c>
      <c r="G202" s="10">
        <f>IF((G201+(AVERAGE(F201:F202)*('Front End'!$F$5*60))-(N201))&gt;$AA$3,$AA$3,IF(G201+(AVERAGE(F201:F202)*('Front End'!$F$5*60))-(N201)&lt;0,0,G201+(AVERAGE(F201:F202)*('Front End'!$F$5*60))-(N201)))</f>
        <v>162.35411234167537</v>
      </c>
      <c r="H202" s="10">
        <f>(G202/$AA$3)*'Front End'!$B$1</f>
        <v>1.6235411234167539E-3</v>
      </c>
      <c r="I202" s="10">
        <f>('Front End'!$F$10-'Front End'!$B$1)+Calcs!H202</f>
        <v>46.731623541123419</v>
      </c>
      <c r="J202" s="10">
        <f>IF(H202&gt;'Front End'!$B$1*('Front End'!$B$5/100),G202-((('Front End'!$B$1*('Front End'!$B$5/100))/'Front End'!$B$1)*$AA$3),0)</f>
        <v>62.354112341675375</v>
      </c>
      <c r="K202" s="10">
        <f>(J202*('Front End'!$B$6/100))/('Front End'!$B$2*24*60*60)</f>
        <v>0</v>
      </c>
      <c r="L202" s="10">
        <f>(J202*((100-'Front End'!$B$6)/100))/('Front End'!$B$2*24*60*60)</f>
        <v>7.2169111506568726E-2</v>
      </c>
      <c r="M202" s="10">
        <f t="shared" si="14"/>
        <v>7.2169111506568726E-2</v>
      </c>
      <c r="N202" s="10">
        <f>AVERAGE(M201:M202)*('Front End'!$F$5*60)</f>
        <v>8.6321086518164361</v>
      </c>
      <c r="O202" s="10">
        <f>IF(O201+AVERAGE(K201:K202)*('Front End'!$F$5*60)&gt;J202,J202,O201+AVERAGE(K201:K202)*('Front End'!$F$5*60))</f>
        <v>0</v>
      </c>
      <c r="P202" s="10">
        <f>P201+(AVERAGE(L201:L202)*('Front End'!$F$5*60))-W201</f>
        <v>646.36477631014066</v>
      </c>
      <c r="Q202" s="10">
        <f>(P202/$AA$5)*($AA$4-'Front End'!$F$9)</f>
        <v>6.4636477631014062E-3</v>
      </c>
      <c r="R202" s="10">
        <f>'Front End'!$F$9+Q202</f>
        <v>45.006463647763098</v>
      </c>
      <c r="S202" s="8">
        <f>IF(R202&gt;'Front End'!$F$9+'Front End'!$B$9,(((R202-'Front End'!$F$9)/($AA$4-'Front End'!$F$9))*$AA$5)-((('Front End'!$F$9+'Front End'!$B$9-'Front End'!$F$9)/($AA$4-'Front End'!$F$9))*$AA$5),0)</f>
        <v>646.36477630983791</v>
      </c>
      <c r="T202" s="8">
        <f>ROUND(S202/('Front End'!$B$3*24*60*60),6)</f>
        <v>7.4799999999999997E-4</v>
      </c>
      <c r="U202" s="8">
        <f>IF(R202&gt;'Front End'!$F$9+'Front End'!$B$10,(((R202-'Front End'!$F$9)/($AA$4-'Front End'!$F$9))*$AA$5)-((('Front End'!$F$9+'Front End'!$B$10-'Front End'!$F$9)/($AA$4-'Front End'!$F$9))*$AA$5),0)</f>
        <v>0</v>
      </c>
      <c r="V202" s="8">
        <f>(U202^0.5)/('Front End'!$B$4*24*60*60)</f>
        <v>0</v>
      </c>
      <c r="W202" s="8">
        <f>(AVERAGE(T201:T202)*('Front End'!$F$5*60))+(AVERAGE(V201:V202)*('Front End'!$F$5*60))</f>
        <v>8.9159999999999989E-2</v>
      </c>
      <c r="X202" s="8">
        <f t="shared" si="15"/>
        <v>0</v>
      </c>
    </row>
    <row r="203" spans="1:24" x14ac:dyDescent="0.2">
      <c r="A203" s="1">
        <v>202</v>
      </c>
      <c r="B203" s="1">
        <f>B202+'Front End'!$F$5</f>
        <v>402</v>
      </c>
      <c r="C203" s="10">
        <f t="shared" si="13"/>
        <v>0.27916666666666667</v>
      </c>
      <c r="D203" s="10">
        <f>ROUND(IF(B203&lt;=$AA$2*1.25,('Front End'!$F$4/2)*(1-COS((PI()*B203)/$AA$2)),(4.34*'Front End'!$F$4*EXP(-1.3*B203/$AA$2))),6)</f>
        <v>7.5524999999999995E-2</v>
      </c>
      <c r="E203" s="10">
        <f>D203*('Front End'!$F$3/100)</f>
        <v>0</v>
      </c>
      <c r="F203" s="10">
        <f t="shared" si="12"/>
        <v>7.5524999999999995E-2</v>
      </c>
      <c r="G203" s="10">
        <f>IF((G202+(AVERAGE(F202:F203)*('Front End'!$F$5*60))-(N202))&gt;$AA$3,$AA$3,IF(G202+(AVERAGE(F202:F203)*('Front End'!$F$5*60))-(N202)&lt;0,0,G202+(AVERAGE(F202:F203)*('Front End'!$F$5*60))-(N202)))</f>
        <v>162.75788368985894</v>
      </c>
      <c r="H203" s="10">
        <f>(G203/$AA$3)*'Front End'!$B$1</f>
        <v>1.6275788368985895E-3</v>
      </c>
      <c r="I203" s="10">
        <f>('Front End'!$F$10-'Front End'!$B$1)+Calcs!H203</f>
        <v>46.7316275788369</v>
      </c>
      <c r="J203" s="10">
        <f>IF(H203&gt;'Front End'!$B$1*('Front End'!$B$5/100),G203-((('Front End'!$B$1*('Front End'!$B$5/100))/'Front End'!$B$1)*$AA$3),0)</f>
        <v>62.757883689858943</v>
      </c>
      <c r="K203" s="10">
        <f>(J203*('Front End'!$B$6/100))/('Front End'!$B$2*24*60*60)</f>
        <v>0</v>
      </c>
      <c r="L203" s="10">
        <f>(J203*((100-'Front End'!$B$6)/100))/('Front End'!$B$2*24*60*60)</f>
        <v>7.2636439455855267E-2</v>
      </c>
      <c r="M203" s="10">
        <f t="shared" si="14"/>
        <v>7.2636439455855267E-2</v>
      </c>
      <c r="N203" s="10">
        <f>AVERAGE(M202:M203)*('Front End'!$F$5*60)</f>
        <v>8.6883330577454387</v>
      </c>
      <c r="O203" s="10">
        <f>IF(O202+AVERAGE(K202:K203)*('Front End'!$F$5*60)&gt;J203,J203,O202+AVERAGE(K202:K203)*('Front End'!$F$5*60))</f>
        <v>0</v>
      </c>
      <c r="P203" s="10">
        <f>P202+(AVERAGE(L202:L203)*('Front End'!$F$5*60))-W202</f>
        <v>654.96394936788613</v>
      </c>
      <c r="Q203" s="10">
        <f>(P203/$AA$5)*($AA$4-'Front End'!$F$9)</f>
        <v>6.5496394936788611E-3</v>
      </c>
      <c r="R203" s="10">
        <f>'Front End'!$F$9+Q203</f>
        <v>45.006549639493677</v>
      </c>
      <c r="S203" s="8">
        <f>IF(R203&gt;'Front End'!$F$9+'Front End'!$B$9,(((R203-'Front End'!$F$9)/($AA$4-'Front End'!$F$9))*$AA$5)-((('Front End'!$F$9+'Front End'!$B$9-'Front End'!$F$9)/($AA$4-'Front End'!$F$9))*$AA$5),0)</f>
        <v>654.96394936772617</v>
      </c>
      <c r="T203" s="8">
        <f>ROUND(S203/('Front End'!$B$3*24*60*60),6)</f>
        <v>7.5799999999999999E-4</v>
      </c>
      <c r="U203" s="8">
        <f>IF(R203&gt;'Front End'!$F$9+'Front End'!$B$10,(((R203-'Front End'!$F$9)/($AA$4-'Front End'!$F$9))*$AA$5)-((('Front End'!$F$9+'Front End'!$B$10-'Front End'!$F$9)/($AA$4-'Front End'!$F$9))*$AA$5),0)</f>
        <v>0</v>
      </c>
      <c r="V203" s="8">
        <f>(U203^0.5)/('Front End'!$B$4*24*60*60)</f>
        <v>0</v>
      </c>
      <c r="W203" s="8">
        <f>(AVERAGE(T202:T203)*('Front End'!$F$5*60))+(AVERAGE(V202:V203)*('Front End'!$F$5*60))</f>
        <v>9.0359999999999996E-2</v>
      </c>
      <c r="X203" s="8">
        <f t="shared" si="15"/>
        <v>0</v>
      </c>
    </row>
    <row r="204" spans="1:24" x14ac:dyDescent="0.2">
      <c r="A204" s="1">
        <v>203</v>
      </c>
      <c r="B204" s="1">
        <f>B203+'Front End'!$F$5</f>
        <v>404</v>
      </c>
      <c r="C204" s="10">
        <f t="shared" si="13"/>
        <v>0.28055555555555556</v>
      </c>
      <c r="D204" s="10">
        <f>ROUND(IF(B204&lt;=$AA$2*1.25,('Front End'!$F$4/2)*(1-COS((PI()*B204)/$AA$2)),(4.34*'Front End'!$F$4*EXP(-1.3*B204/$AA$2))),6)</f>
        <v>7.5974E-2</v>
      </c>
      <c r="E204" s="10">
        <f>D204*('Front End'!$F$3/100)</f>
        <v>0</v>
      </c>
      <c r="F204" s="10">
        <f t="shared" si="12"/>
        <v>7.5974E-2</v>
      </c>
      <c r="G204" s="10">
        <f>IF((G203+(AVERAGE(F203:F204)*('Front End'!$F$5*60))-(N203))&gt;$AA$3,$AA$3,IF(G203+(AVERAGE(F203:F204)*('Front End'!$F$5*60))-(N203)&lt;0,0,G203+(AVERAGE(F203:F204)*('Front End'!$F$5*60))-(N203)))</f>
        <v>163.15949063211352</v>
      </c>
      <c r="H204" s="10">
        <f>(G204/$AA$3)*'Front End'!$B$1</f>
        <v>1.6315949063211352E-3</v>
      </c>
      <c r="I204" s="10">
        <f>('Front End'!$F$10-'Front End'!$B$1)+Calcs!H204</f>
        <v>46.731631594906325</v>
      </c>
      <c r="J204" s="10">
        <f>IF(H204&gt;'Front End'!$B$1*('Front End'!$B$5/100),G204-((('Front End'!$B$1*('Front End'!$B$5/100))/'Front End'!$B$1)*$AA$3),0)</f>
        <v>63.159490632113517</v>
      </c>
      <c r="K204" s="10">
        <f>(J204*('Front End'!$B$6/100))/('Front End'!$B$2*24*60*60)</f>
        <v>0</v>
      </c>
      <c r="L204" s="10">
        <f>(J204*((100-'Front End'!$B$6)/100))/('Front End'!$B$2*24*60*60)</f>
        <v>7.3101262305686948E-2</v>
      </c>
      <c r="M204" s="10">
        <f t="shared" si="14"/>
        <v>7.3101262305686948E-2</v>
      </c>
      <c r="N204" s="10">
        <f>AVERAGE(M203:M204)*('Front End'!$F$5*60)</f>
        <v>8.7442621056925329</v>
      </c>
      <c r="O204" s="10">
        <f>IF(O203+AVERAGE(K203:K204)*('Front End'!$F$5*60)&gt;J204,J204,O203+AVERAGE(K203:K204)*('Front End'!$F$5*60))</f>
        <v>0</v>
      </c>
      <c r="P204" s="10">
        <f>P203+(AVERAGE(L203:L204)*('Front End'!$F$5*60))-W203</f>
        <v>663.61785147357864</v>
      </c>
      <c r="Q204" s="10">
        <f>(P204/$AA$5)*($AA$4-'Front End'!$F$9)</f>
        <v>6.6361785147357865E-3</v>
      </c>
      <c r="R204" s="10">
        <f>'Front End'!$F$9+Q204</f>
        <v>45.006636178514739</v>
      </c>
      <c r="S204" s="8">
        <f>IF(R204&gt;'Front End'!$F$9+'Front End'!$B$9,(((R204-'Front End'!$F$9)/($AA$4-'Front End'!$F$9))*$AA$5)-((('Front End'!$F$9+'Front End'!$B$9-'Front End'!$F$9)/($AA$4-'Front End'!$F$9))*$AA$5),0)</f>
        <v>663.61785147392993</v>
      </c>
      <c r="T204" s="8">
        <f>ROUND(S204/('Front End'!$B$3*24*60*60),6)</f>
        <v>7.6800000000000002E-4</v>
      </c>
      <c r="U204" s="8">
        <f>IF(R204&gt;'Front End'!$F$9+'Front End'!$B$10,(((R204-'Front End'!$F$9)/($AA$4-'Front End'!$F$9))*$AA$5)-((('Front End'!$F$9+'Front End'!$B$10-'Front End'!$F$9)/($AA$4-'Front End'!$F$9))*$AA$5),0)</f>
        <v>0</v>
      </c>
      <c r="V204" s="8">
        <f>(U204^0.5)/('Front End'!$B$4*24*60*60)</f>
        <v>0</v>
      </c>
      <c r="W204" s="8">
        <f>(AVERAGE(T203:T204)*('Front End'!$F$5*60))+(AVERAGE(V203:V204)*('Front End'!$F$5*60))</f>
        <v>9.1560000000000002E-2</v>
      </c>
      <c r="X204" s="8">
        <f t="shared" si="15"/>
        <v>0</v>
      </c>
    </row>
    <row r="205" spans="1:24" x14ac:dyDescent="0.2">
      <c r="A205" s="1">
        <v>204</v>
      </c>
      <c r="B205" s="1">
        <f>B204+'Front End'!$F$5</f>
        <v>406</v>
      </c>
      <c r="C205" s="10">
        <f t="shared" si="13"/>
        <v>0.28194444444444444</v>
      </c>
      <c r="D205" s="10">
        <f>ROUND(IF(B205&lt;=$AA$2*1.25,('Front End'!$F$4/2)*(1-COS((PI()*B205)/$AA$2)),(4.34*'Front End'!$F$4*EXP(-1.3*B205/$AA$2))),6)</f>
        <v>7.6420000000000002E-2</v>
      </c>
      <c r="E205" s="10">
        <f>D205*('Front End'!$F$3/100)</f>
        <v>0</v>
      </c>
      <c r="F205" s="10">
        <f t="shared" si="12"/>
        <v>7.6420000000000002E-2</v>
      </c>
      <c r="G205" s="10">
        <f>IF((G204+(AVERAGE(F204:F205)*('Front End'!$F$5*60))-(N204))&gt;$AA$3,$AA$3,IF(G204+(AVERAGE(F204:F205)*('Front End'!$F$5*60))-(N204)&lt;0,0,G204+(AVERAGE(F204:F205)*('Front End'!$F$5*60))-(N204)))</f>
        <v>163.55886852642098</v>
      </c>
      <c r="H205" s="10">
        <f>(G205/$AA$3)*'Front End'!$B$1</f>
        <v>1.6355886852642098E-3</v>
      </c>
      <c r="I205" s="10">
        <f>('Front End'!$F$10-'Front End'!$B$1)+Calcs!H205</f>
        <v>46.731635588685265</v>
      </c>
      <c r="J205" s="10">
        <f>IF(H205&gt;'Front End'!$B$1*('Front End'!$B$5/100),G205-((('Front End'!$B$1*('Front End'!$B$5/100))/'Front End'!$B$1)*$AA$3),0)</f>
        <v>63.55886852642098</v>
      </c>
      <c r="K205" s="10">
        <f>(J205*('Front End'!$B$6/100))/('Front End'!$B$2*24*60*60)</f>
        <v>0</v>
      </c>
      <c r="L205" s="10">
        <f>(J205*((100-'Front End'!$B$6)/100))/('Front End'!$B$2*24*60*60)</f>
        <v>7.3563505238913182E-2</v>
      </c>
      <c r="M205" s="10">
        <f t="shared" si="14"/>
        <v>7.3563505238913182E-2</v>
      </c>
      <c r="N205" s="10">
        <f>AVERAGE(M204:M205)*('Front End'!$F$5*60)</f>
        <v>8.7998860526760065</v>
      </c>
      <c r="O205" s="10">
        <f>IF(O204+AVERAGE(K204:K205)*('Front End'!$F$5*60)&gt;J205,J205,O204+AVERAGE(K204:K205)*('Front End'!$F$5*60))</f>
        <v>0</v>
      </c>
      <c r="P205" s="10">
        <f>P204+(AVERAGE(L204:L205)*('Front End'!$F$5*60))-W204</f>
        <v>672.3261775262547</v>
      </c>
      <c r="Q205" s="10">
        <f>(P205/$AA$5)*($AA$4-'Front End'!$F$9)</f>
        <v>6.7232617752625463E-3</v>
      </c>
      <c r="R205" s="10">
        <f>'Front End'!$F$9+Q205</f>
        <v>45.006723261775264</v>
      </c>
      <c r="S205" s="8">
        <f>IF(R205&gt;'Front End'!$F$9+'Front End'!$B$9,(((R205-'Front End'!$F$9)/($AA$4-'Front End'!$F$9))*$AA$5)-((('Front End'!$F$9+'Front End'!$B$9-'Front End'!$F$9)/($AA$4-'Front End'!$F$9))*$AA$5),0)</f>
        <v>672.32617752637236</v>
      </c>
      <c r="T205" s="8">
        <f>ROUND(S205/('Front End'!$B$3*24*60*60),6)</f>
        <v>7.7800000000000005E-4</v>
      </c>
      <c r="U205" s="8">
        <f>IF(R205&gt;'Front End'!$F$9+'Front End'!$B$10,(((R205-'Front End'!$F$9)/($AA$4-'Front End'!$F$9))*$AA$5)-((('Front End'!$F$9+'Front End'!$B$10-'Front End'!$F$9)/($AA$4-'Front End'!$F$9))*$AA$5),0)</f>
        <v>0</v>
      </c>
      <c r="V205" s="8">
        <f>(U205^0.5)/('Front End'!$B$4*24*60*60)</f>
        <v>0</v>
      </c>
      <c r="W205" s="8">
        <f>(AVERAGE(T204:T205)*('Front End'!$F$5*60))+(AVERAGE(V204:V205)*('Front End'!$F$5*60))</f>
        <v>9.2760000000000009E-2</v>
      </c>
      <c r="X205" s="8">
        <f t="shared" si="15"/>
        <v>0</v>
      </c>
    </row>
    <row r="206" spans="1:24" x14ac:dyDescent="0.2">
      <c r="A206" s="1">
        <v>205</v>
      </c>
      <c r="B206" s="1">
        <f>B205+'Front End'!$F$5</f>
        <v>408</v>
      </c>
      <c r="C206" s="10">
        <f t="shared" si="13"/>
        <v>0.28333333333333333</v>
      </c>
      <c r="D206" s="10">
        <f>ROUND(IF(B206&lt;=$AA$2*1.25,('Front End'!$F$4/2)*(1-COS((PI()*B206)/$AA$2)),(4.34*'Front End'!$F$4*EXP(-1.3*B206/$AA$2))),6)</f>
        <v>7.6863000000000001E-2</v>
      </c>
      <c r="E206" s="10">
        <f>D206*('Front End'!$F$3/100)</f>
        <v>0</v>
      </c>
      <c r="F206" s="10">
        <f t="shared" si="12"/>
        <v>7.6863000000000001E-2</v>
      </c>
      <c r="G206" s="10">
        <f>IF((G205+(AVERAGE(F205:F206)*('Front End'!$F$5*60))-(N205))&gt;$AA$3,$AA$3,IF(G205+(AVERAGE(F205:F206)*('Front End'!$F$5*60))-(N205)&lt;0,0,G205+(AVERAGE(F205:F206)*('Front End'!$F$5*60))-(N205)))</f>
        <v>163.95596247374496</v>
      </c>
      <c r="H206" s="10">
        <f>(G206/$AA$3)*'Front End'!$B$1</f>
        <v>1.6395596247374498E-3</v>
      </c>
      <c r="I206" s="10">
        <f>('Front End'!$F$10-'Front End'!$B$1)+Calcs!H206</f>
        <v>46.731639559624739</v>
      </c>
      <c r="J206" s="10">
        <f>IF(H206&gt;'Front End'!$B$1*('Front End'!$B$5/100),G206-((('Front End'!$B$1*('Front End'!$B$5/100))/'Front End'!$B$1)*$AA$3),0)</f>
        <v>63.955962473744961</v>
      </c>
      <c r="K206" s="10">
        <f>(J206*('Front End'!$B$6/100))/('Front End'!$B$2*24*60*60)</f>
        <v>0</v>
      </c>
      <c r="L206" s="10">
        <f>(J206*((100-'Front End'!$B$6)/100))/('Front End'!$B$2*24*60*60)</f>
        <v>7.4023104714982607E-2</v>
      </c>
      <c r="M206" s="10">
        <f t="shared" si="14"/>
        <v>7.4023104714982607E-2</v>
      </c>
      <c r="N206" s="10">
        <f>AVERAGE(M205:M206)*('Front End'!$F$5*60)</f>
        <v>8.8551965972337463</v>
      </c>
      <c r="O206" s="10">
        <f>IF(O205+AVERAGE(K205:K206)*('Front End'!$F$5*60)&gt;J206,J206,O205+AVERAGE(K205:K206)*('Front End'!$F$5*60))</f>
        <v>0</v>
      </c>
      <c r="P206" s="10">
        <f>P205+(AVERAGE(L205:L206)*('Front End'!$F$5*60))-W205</f>
        <v>681.08861412348847</v>
      </c>
      <c r="Q206" s="10">
        <f>(P206/$AA$5)*($AA$4-'Front End'!$F$9)</f>
        <v>6.8108861412348835E-3</v>
      </c>
      <c r="R206" s="10">
        <f>'Front End'!$F$9+Q206</f>
        <v>45.006810886141238</v>
      </c>
      <c r="S206" s="8">
        <f>IF(R206&gt;'Front End'!$F$9+'Front End'!$B$9,(((R206-'Front End'!$F$9)/($AA$4-'Front End'!$F$9))*$AA$5)-((('Front End'!$F$9+'Front End'!$B$9-'Front End'!$F$9)/($AA$4-'Front End'!$F$9))*$AA$5),0)</f>
        <v>681.08861412383715</v>
      </c>
      <c r="T206" s="8">
        <f>ROUND(S206/('Front End'!$B$3*24*60*60),6)</f>
        <v>7.8799999999999996E-4</v>
      </c>
      <c r="U206" s="8">
        <f>IF(R206&gt;'Front End'!$F$9+'Front End'!$B$10,(((R206-'Front End'!$F$9)/($AA$4-'Front End'!$F$9))*$AA$5)-((('Front End'!$F$9+'Front End'!$B$10-'Front End'!$F$9)/($AA$4-'Front End'!$F$9))*$AA$5),0)</f>
        <v>0</v>
      </c>
      <c r="V206" s="8">
        <f>(U206^0.5)/('Front End'!$B$4*24*60*60)</f>
        <v>0</v>
      </c>
      <c r="W206" s="8">
        <f>(AVERAGE(T205:T206)*('Front End'!$F$5*60))+(AVERAGE(V205:V206)*('Front End'!$F$5*60))</f>
        <v>9.3960000000000002E-2</v>
      </c>
      <c r="X206" s="8">
        <f t="shared" si="15"/>
        <v>0</v>
      </c>
    </row>
    <row r="207" spans="1:24" x14ac:dyDescent="0.2">
      <c r="A207" s="1">
        <v>206</v>
      </c>
      <c r="B207" s="1">
        <f>B206+'Front End'!$F$5</f>
        <v>410</v>
      </c>
      <c r="C207" s="10">
        <f t="shared" si="13"/>
        <v>0.28472222222222221</v>
      </c>
      <c r="D207" s="10">
        <f>ROUND(IF(B207&lt;=$AA$2*1.25,('Front End'!$F$4/2)*(1-COS((PI()*B207)/$AA$2)),(4.34*'Front End'!$F$4*EXP(-1.3*B207/$AA$2))),6)</f>
        <v>7.7303999999999998E-2</v>
      </c>
      <c r="E207" s="10">
        <f>D207*('Front End'!$F$3/100)</f>
        <v>0</v>
      </c>
      <c r="F207" s="10">
        <f t="shared" si="12"/>
        <v>7.7303999999999998E-2</v>
      </c>
      <c r="G207" s="10">
        <f>IF((G206+(AVERAGE(F206:F207)*('Front End'!$F$5*60))-(N206))&gt;$AA$3,$AA$3,IF(G206+(AVERAGE(F206:F207)*('Front End'!$F$5*60))-(N206)&lt;0,0,G206+(AVERAGE(F206:F207)*('Front End'!$F$5*60))-(N206)))</f>
        <v>164.35078587651122</v>
      </c>
      <c r="H207" s="10">
        <f>(G207/$AA$3)*'Front End'!$B$1</f>
        <v>1.6435078587651122E-3</v>
      </c>
      <c r="I207" s="10">
        <f>('Front End'!$F$10-'Front End'!$B$1)+Calcs!H207</f>
        <v>46.73164350785877</v>
      </c>
      <c r="J207" s="10">
        <f>IF(H207&gt;'Front End'!$B$1*('Front End'!$B$5/100),G207-((('Front End'!$B$1*('Front End'!$B$5/100))/'Front End'!$B$1)*$AA$3),0)</f>
        <v>64.350785876511225</v>
      </c>
      <c r="K207" s="10">
        <f>(J207*('Front End'!$B$6/100))/('Front End'!$B$2*24*60*60)</f>
        <v>0</v>
      </c>
      <c r="L207" s="10">
        <f>(J207*((100-'Front End'!$B$6)/100))/('Front End'!$B$2*24*60*60)</f>
        <v>7.4480076245962076E-2</v>
      </c>
      <c r="M207" s="10">
        <f t="shared" si="14"/>
        <v>7.4480076245962076E-2</v>
      </c>
      <c r="N207" s="10">
        <f>AVERAGE(M206:M207)*('Front End'!$F$5*60)</f>
        <v>8.91019085765668</v>
      </c>
      <c r="O207" s="10">
        <f>IF(O206+AVERAGE(K206:K207)*('Front End'!$F$5*60)&gt;J207,J207,O206+AVERAGE(K206:K207)*('Front End'!$F$5*60))</f>
        <v>0</v>
      </c>
      <c r="P207" s="10">
        <f>P206+(AVERAGE(L206:L207)*('Front End'!$F$5*60))-W206</f>
        <v>689.90484498114506</v>
      </c>
      <c r="Q207" s="10">
        <f>(P207/$AA$5)*($AA$4-'Front End'!$F$9)</f>
        <v>6.8990484498114499E-3</v>
      </c>
      <c r="R207" s="10">
        <f>'Front End'!$F$9+Q207</f>
        <v>45.00689904844981</v>
      </c>
      <c r="S207" s="8">
        <f>IF(R207&gt;'Front End'!$F$9+'Front End'!$B$9,(((R207-'Front End'!$F$9)/($AA$4-'Front End'!$F$9))*$AA$5)-((('Front End'!$F$9+'Front End'!$B$9-'Front End'!$F$9)/($AA$4-'Front End'!$F$9))*$AA$5),0)</f>
        <v>689.90484498101523</v>
      </c>
      <c r="T207" s="8">
        <f>ROUND(S207/('Front End'!$B$3*24*60*60),6)</f>
        <v>7.9900000000000001E-4</v>
      </c>
      <c r="U207" s="8">
        <f>IF(R207&gt;'Front End'!$F$9+'Front End'!$B$10,(((R207-'Front End'!$F$9)/($AA$4-'Front End'!$F$9))*$AA$5)-((('Front End'!$F$9+'Front End'!$B$10-'Front End'!$F$9)/($AA$4-'Front End'!$F$9))*$AA$5),0)</f>
        <v>0</v>
      </c>
      <c r="V207" s="8">
        <f>(U207^0.5)/('Front End'!$B$4*24*60*60)</f>
        <v>0</v>
      </c>
      <c r="W207" s="8">
        <f>(AVERAGE(T206:T207)*('Front End'!$F$5*60))+(AVERAGE(V206:V207)*('Front End'!$F$5*60))</f>
        <v>9.5219999999999999E-2</v>
      </c>
      <c r="X207" s="8">
        <f t="shared" si="15"/>
        <v>0</v>
      </c>
    </row>
    <row r="208" spans="1:24" x14ac:dyDescent="0.2">
      <c r="A208" s="1">
        <v>207</v>
      </c>
      <c r="B208" s="1">
        <f>B207+'Front End'!$F$5</f>
        <v>412</v>
      </c>
      <c r="C208" s="10">
        <f t="shared" si="13"/>
        <v>0.28611111111111109</v>
      </c>
      <c r="D208" s="10">
        <f>ROUND(IF(B208&lt;=$AA$2*1.25,('Front End'!$F$4/2)*(1-COS((PI()*B208)/$AA$2)),(4.34*'Front End'!$F$4*EXP(-1.3*B208/$AA$2))),6)</f>
        <v>7.7741000000000005E-2</v>
      </c>
      <c r="E208" s="10">
        <f>D208*('Front End'!$F$3/100)</f>
        <v>0</v>
      </c>
      <c r="F208" s="10">
        <f t="shared" si="12"/>
        <v>7.7741000000000005E-2</v>
      </c>
      <c r="G208" s="10">
        <f>IF((G207+(AVERAGE(F207:F208)*('Front End'!$F$5*60))-(N207))&gt;$AA$3,$AA$3,IF(G207+(AVERAGE(F207:F208)*('Front End'!$F$5*60))-(N207)&lt;0,0,G207+(AVERAGE(F207:F208)*('Front End'!$F$5*60))-(N207)))</f>
        <v>164.74329501885452</v>
      </c>
      <c r="H208" s="10">
        <f>(G208/$AA$3)*'Front End'!$B$1</f>
        <v>1.6474329501885451E-3</v>
      </c>
      <c r="I208" s="10">
        <f>('Front End'!$F$10-'Front End'!$B$1)+Calcs!H208</f>
        <v>46.73164743295019</v>
      </c>
      <c r="J208" s="10">
        <f>IF(H208&gt;'Front End'!$B$1*('Front End'!$B$5/100),G208-((('Front End'!$B$1*('Front End'!$B$5/100))/'Front End'!$B$1)*$AA$3),0)</f>
        <v>64.743295018854525</v>
      </c>
      <c r="K208" s="10">
        <f>(J208*('Front End'!$B$6/100))/('Front End'!$B$2*24*60*60)</f>
        <v>0</v>
      </c>
      <c r="L208" s="10">
        <f>(J208*((100-'Front End'!$B$6)/100))/('Front End'!$B$2*24*60*60)</f>
        <v>7.4934369234785345E-2</v>
      </c>
      <c r="M208" s="10">
        <f t="shared" si="14"/>
        <v>7.4934369234785345E-2</v>
      </c>
      <c r="N208" s="10">
        <f>AVERAGE(M207:M208)*('Front End'!$F$5*60)</f>
        <v>8.9648667288448447</v>
      </c>
      <c r="O208" s="10">
        <f>IF(O207+AVERAGE(K207:K208)*('Front End'!$F$5*60)&gt;J208,J208,O207+AVERAGE(K207:K208)*('Front End'!$F$5*60))</f>
        <v>0</v>
      </c>
      <c r="P208" s="10">
        <f>P207+(AVERAGE(L207:L208)*('Front End'!$F$5*60))-W207</f>
        <v>698.77449170998989</v>
      </c>
      <c r="Q208" s="10">
        <f>(P208/$AA$5)*($AA$4-'Front End'!$F$9)</f>
        <v>6.9877449170998992E-3</v>
      </c>
      <c r="R208" s="10">
        <f>'Front End'!$F$9+Q208</f>
        <v>45.006987744917097</v>
      </c>
      <c r="S208" s="8">
        <f>IF(R208&gt;'Front End'!$F$9+'Front End'!$B$9,(((R208-'Front End'!$F$9)/($AA$4-'Front End'!$F$9))*$AA$5)-((('Front End'!$F$9+'Front End'!$B$9-'Front End'!$F$9)/($AA$4-'Front End'!$F$9))*$AA$5),0)</f>
        <v>698.7744917097416</v>
      </c>
      <c r="T208" s="8">
        <f>ROUND(S208/('Front End'!$B$3*24*60*60),6)</f>
        <v>8.0900000000000004E-4</v>
      </c>
      <c r="U208" s="8">
        <f>IF(R208&gt;'Front End'!$F$9+'Front End'!$B$10,(((R208-'Front End'!$F$9)/($AA$4-'Front End'!$F$9))*$AA$5)-((('Front End'!$F$9+'Front End'!$B$10-'Front End'!$F$9)/($AA$4-'Front End'!$F$9))*$AA$5),0)</f>
        <v>0</v>
      </c>
      <c r="V208" s="8">
        <f>(U208^0.5)/('Front End'!$B$4*24*60*60)</f>
        <v>0</v>
      </c>
      <c r="W208" s="8">
        <f>(AVERAGE(T207:T208)*('Front End'!$F$5*60))+(AVERAGE(V207:V208)*('Front End'!$F$5*60))</f>
        <v>9.648000000000001E-2</v>
      </c>
      <c r="X208" s="8">
        <f t="shared" si="15"/>
        <v>0</v>
      </c>
    </row>
    <row r="209" spans="1:24" x14ac:dyDescent="0.2">
      <c r="A209" s="1">
        <v>208</v>
      </c>
      <c r="B209" s="1">
        <f>B208+'Front End'!$F$5</f>
        <v>414</v>
      </c>
      <c r="C209" s="10">
        <f t="shared" si="13"/>
        <v>0.28749999999999998</v>
      </c>
      <c r="D209" s="10">
        <f>ROUND(IF(B209&lt;=$AA$2*1.25,('Front End'!$F$4/2)*(1-COS((PI()*B209)/$AA$2)),(4.34*'Front End'!$F$4*EXP(-1.3*B209/$AA$2))),6)</f>
        <v>7.8175999999999995E-2</v>
      </c>
      <c r="E209" s="10">
        <f>D209*('Front End'!$F$3/100)</f>
        <v>0</v>
      </c>
      <c r="F209" s="10">
        <f t="shared" si="12"/>
        <v>7.8175999999999995E-2</v>
      </c>
      <c r="G209" s="10">
        <f>IF((G208+(AVERAGE(F208:F209)*('Front End'!$F$5*60))-(N208))&gt;$AA$3,$AA$3,IF(G208+(AVERAGE(F208:F209)*('Front End'!$F$5*60))-(N208)&lt;0,0,G208+(AVERAGE(F208:F209)*('Front End'!$F$5*60))-(N208)))</f>
        <v>165.13344829000968</v>
      </c>
      <c r="H209" s="10">
        <f>(G209/$AA$3)*'Front End'!$B$1</f>
        <v>1.6513344829000968E-3</v>
      </c>
      <c r="I209" s="10">
        <f>('Front End'!$F$10-'Front End'!$B$1)+Calcs!H209</f>
        <v>46.731651334482905</v>
      </c>
      <c r="J209" s="10">
        <f>IF(H209&gt;'Front End'!$B$1*('Front End'!$B$5/100),G209-((('Front End'!$B$1*('Front End'!$B$5/100))/'Front End'!$B$1)*$AA$3),0)</f>
        <v>65.133448290009682</v>
      </c>
      <c r="K209" s="10">
        <f>(J209*('Front End'!$B$6/100))/('Front End'!$B$2*24*60*60)</f>
        <v>0</v>
      </c>
      <c r="L209" s="10">
        <f>(J209*((100-'Front End'!$B$6)/100))/('Front End'!$B$2*24*60*60)</f>
        <v>7.5385935520844549E-2</v>
      </c>
      <c r="M209" s="10">
        <f t="shared" si="14"/>
        <v>7.5385935520844549E-2</v>
      </c>
      <c r="N209" s="10">
        <f>AVERAGE(M208:M209)*('Front End'!$F$5*60)</f>
        <v>9.0192182853377947</v>
      </c>
      <c r="O209" s="10">
        <f>IF(O208+AVERAGE(K208:K209)*('Front End'!$F$5*60)&gt;J209,J209,O208+AVERAGE(K208:K209)*('Front End'!$F$5*60))</f>
        <v>0</v>
      </c>
      <c r="P209" s="10">
        <f>P208+(AVERAGE(L208:L209)*('Front End'!$F$5*60))-W208</f>
        <v>707.69722999532769</v>
      </c>
      <c r="Q209" s="10">
        <f>(P209/$AA$5)*($AA$4-'Front End'!$F$9)</f>
        <v>7.0769722999532766E-3</v>
      </c>
      <c r="R209" s="10">
        <f>'Front End'!$F$9+Q209</f>
        <v>45.007076972299956</v>
      </c>
      <c r="S209" s="8">
        <f>IF(R209&gt;'Front End'!$F$9+'Front End'!$B$9,(((R209-'Front End'!$F$9)/($AA$4-'Front End'!$F$9))*$AA$5)-((('Front End'!$F$9+'Front End'!$B$9-'Front End'!$F$9)/($AA$4-'Front End'!$F$9))*$AA$5),0)</f>
        <v>707.69722999557428</v>
      </c>
      <c r="T209" s="8">
        <f>ROUND(S209/('Front End'!$B$3*24*60*60),6)</f>
        <v>8.1899999999999996E-4</v>
      </c>
      <c r="U209" s="8">
        <f>IF(R209&gt;'Front End'!$F$9+'Front End'!$B$10,(((R209-'Front End'!$F$9)/($AA$4-'Front End'!$F$9))*$AA$5)-((('Front End'!$F$9+'Front End'!$B$10-'Front End'!$F$9)/($AA$4-'Front End'!$F$9))*$AA$5),0)</f>
        <v>0</v>
      </c>
      <c r="V209" s="8">
        <f>(U209^0.5)/('Front End'!$B$4*24*60*60)</f>
        <v>0</v>
      </c>
      <c r="W209" s="8">
        <f>(AVERAGE(T208:T209)*('Front End'!$F$5*60))+(AVERAGE(V208:V209)*('Front End'!$F$5*60))</f>
        <v>9.7680000000000003E-2</v>
      </c>
      <c r="X209" s="8">
        <f t="shared" si="15"/>
        <v>0</v>
      </c>
    </row>
    <row r="210" spans="1:24" x14ac:dyDescent="0.2">
      <c r="A210" s="1">
        <v>209</v>
      </c>
      <c r="B210" s="1">
        <f>B209+'Front End'!$F$5</f>
        <v>416</v>
      </c>
      <c r="C210" s="10">
        <f t="shared" si="13"/>
        <v>0.28888888888888886</v>
      </c>
      <c r="D210" s="10">
        <f>ROUND(IF(B210&lt;=$AA$2*1.25,('Front End'!$F$4/2)*(1-COS((PI()*B210)/$AA$2)),(4.34*'Front End'!$F$4*EXP(-1.3*B210/$AA$2))),6)</f>
        <v>7.8606999999999996E-2</v>
      </c>
      <c r="E210" s="10">
        <f>D210*('Front End'!$F$3/100)</f>
        <v>0</v>
      </c>
      <c r="F210" s="10">
        <f t="shared" si="12"/>
        <v>7.8606999999999996E-2</v>
      </c>
      <c r="G210" s="10">
        <f>IF((G209+(AVERAGE(F209:F210)*('Front End'!$F$5*60))-(N209))&gt;$AA$3,$AA$3,IF(G209+(AVERAGE(F209:F210)*('Front End'!$F$5*60))-(N209)&lt;0,0,G209+(AVERAGE(F209:F210)*('Front End'!$F$5*60))-(N209)))</f>
        <v>165.5212100046719</v>
      </c>
      <c r="H210" s="10">
        <f>(G210/$AA$3)*'Front End'!$B$1</f>
        <v>1.655212100046719E-3</v>
      </c>
      <c r="I210" s="10">
        <f>('Front End'!$F$10-'Front End'!$B$1)+Calcs!H210</f>
        <v>46.731655212100051</v>
      </c>
      <c r="J210" s="10">
        <f>IF(H210&gt;'Front End'!$B$1*('Front End'!$B$5/100),G210-((('Front End'!$B$1*('Front End'!$B$5/100))/'Front End'!$B$1)*$AA$3),0)</f>
        <v>65.5212100046719</v>
      </c>
      <c r="K210" s="10">
        <f>(J210*('Front End'!$B$6/100))/('Front End'!$B$2*24*60*60)</f>
        <v>0</v>
      </c>
      <c r="L210" s="10">
        <f>(J210*((100-'Front End'!$B$6)/100))/('Front End'!$B$2*24*60*60)</f>
        <v>7.5834733801703594E-2</v>
      </c>
      <c r="M210" s="10">
        <f t="shared" si="14"/>
        <v>7.5834733801703594E-2</v>
      </c>
      <c r="N210" s="10">
        <f>AVERAGE(M209:M210)*('Front End'!$F$5*60)</f>
        <v>9.0732401593528884</v>
      </c>
      <c r="O210" s="10">
        <f>IF(O209+AVERAGE(K209:K210)*('Front End'!$F$5*60)&gt;J210,J210,O209+AVERAGE(K209:K210)*('Front End'!$F$5*60))</f>
        <v>0</v>
      </c>
      <c r="P210" s="10">
        <f>P209+(AVERAGE(L209:L210)*('Front End'!$F$5*60))-W209</f>
        <v>716.67279015468057</v>
      </c>
      <c r="Q210" s="10">
        <f>(P210/$AA$5)*($AA$4-'Front End'!$F$9)</f>
        <v>7.1667279015468046E-3</v>
      </c>
      <c r="R210" s="10">
        <f>'Front End'!$F$9+Q210</f>
        <v>45.007166727901549</v>
      </c>
      <c r="S210" s="8">
        <f>IF(R210&gt;'Front End'!$F$9+'Front End'!$B$9,(((R210-'Front End'!$F$9)/($AA$4-'Front End'!$F$9))*$AA$5)-((('Front End'!$F$9+'Front End'!$B$9-'Front End'!$F$9)/($AA$4-'Front End'!$F$9))*$AA$5),0)</f>
        <v>716.67279015485985</v>
      </c>
      <c r="T210" s="8">
        <f>ROUND(S210/('Front End'!$B$3*24*60*60),6)</f>
        <v>8.2899999999999998E-4</v>
      </c>
      <c r="U210" s="8">
        <f>IF(R210&gt;'Front End'!$F$9+'Front End'!$B$10,(((R210-'Front End'!$F$9)/($AA$4-'Front End'!$F$9))*$AA$5)-((('Front End'!$F$9+'Front End'!$B$10-'Front End'!$F$9)/($AA$4-'Front End'!$F$9))*$AA$5),0)</f>
        <v>0</v>
      </c>
      <c r="V210" s="8">
        <f>(U210^0.5)/('Front End'!$B$4*24*60*60)</f>
        <v>0</v>
      </c>
      <c r="W210" s="8">
        <f>(AVERAGE(T209:T210)*('Front End'!$F$5*60))+(AVERAGE(V209:V210)*('Front End'!$F$5*60))</f>
        <v>9.8879999999999996E-2</v>
      </c>
      <c r="X210" s="8">
        <f t="shared" si="15"/>
        <v>0</v>
      </c>
    </row>
    <row r="211" spans="1:24" x14ac:dyDescent="0.2">
      <c r="A211" s="1">
        <v>210</v>
      </c>
      <c r="B211" s="1">
        <f>B210+'Front End'!$F$5</f>
        <v>418</v>
      </c>
      <c r="C211" s="10">
        <f t="shared" si="13"/>
        <v>0.2902777777777778</v>
      </c>
      <c r="D211" s="10">
        <f>ROUND(IF(B211&lt;=$AA$2*1.25,('Front End'!$F$4/2)*(1-COS((PI()*B211)/$AA$2)),(4.34*'Front End'!$F$4*EXP(-1.3*B211/$AA$2))),6)</f>
        <v>7.9034999999999994E-2</v>
      </c>
      <c r="E211" s="10">
        <f>D211*('Front End'!$F$3/100)</f>
        <v>0</v>
      </c>
      <c r="F211" s="10">
        <f t="shared" si="12"/>
        <v>7.9034999999999994E-2</v>
      </c>
      <c r="G211" s="10">
        <f>IF((G210+(AVERAGE(F210:F211)*('Front End'!$F$5*60))-(N210))&gt;$AA$3,$AA$3,IF(G210+(AVERAGE(F210:F211)*('Front End'!$F$5*60))-(N210)&lt;0,0,G210+(AVERAGE(F210:F211)*('Front End'!$F$5*60))-(N210)))</f>
        <v>165.90648984531902</v>
      </c>
      <c r="H211" s="10">
        <f>(G211/$AA$3)*'Front End'!$B$1</f>
        <v>1.6590648984531903E-3</v>
      </c>
      <c r="I211" s="10">
        <f>('Front End'!$F$10-'Front End'!$B$1)+Calcs!H211</f>
        <v>46.731659064898459</v>
      </c>
      <c r="J211" s="10">
        <f>IF(H211&gt;'Front End'!$B$1*('Front End'!$B$5/100),G211-((('Front End'!$B$1*('Front End'!$B$5/100))/'Front End'!$B$1)*$AA$3),0)</f>
        <v>65.906489845319015</v>
      </c>
      <c r="K211" s="10">
        <f>(J211*('Front End'!$B$6/100))/('Front End'!$B$2*24*60*60)</f>
        <v>0</v>
      </c>
      <c r="L211" s="10">
        <f>(J211*((100-'Front End'!$B$6)/100))/('Front End'!$B$2*24*60*60)</f>
        <v>7.628065954319331E-2</v>
      </c>
      <c r="M211" s="10">
        <f t="shared" si="14"/>
        <v>7.628065954319331E-2</v>
      </c>
      <c r="N211" s="10">
        <f>AVERAGE(M210:M211)*('Front End'!$F$5*60)</f>
        <v>9.1269236006938144</v>
      </c>
      <c r="O211" s="10">
        <f>IF(O210+AVERAGE(K210:K211)*('Front End'!$F$5*60)&gt;J211,J211,O210+AVERAGE(K210:K211)*('Front End'!$F$5*60))</f>
        <v>0</v>
      </c>
      <c r="P211" s="10">
        <f>P210+(AVERAGE(L210:L211)*('Front End'!$F$5*60))-W210</f>
        <v>725.70083375537433</v>
      </c>
      <c r="Q211" s="10">
        <f>(P211/$AA$5)*($AA$4-'Front End'!$F$9)</f>
        <v>7.2570083375537433E-3</v>
      </c>
      <c r="R211" s="10">
        <f>'Front End'!$F$9+Q211</f>
        <v>45.007257008337554</v>
      </c>
      <c r="S211" s="8">
        <f>IF(R211&gt;'Front End'!$F$9+'Front End'!$B$9,(((R211-'Front End'!$F$9)/($AA$4-'Front End'!$F$9))*$AA$5)-((('Front End'!$F$9+'Front End'!$B$9-'Front End'!$F$9)/($AA$4-'Front End'!$F$9))*$AA$5),0)</f>
        <v>725.70083375538275</v>
      </c>
      <c r="T211" s="8">
        <f>ROUND(S211/('Front End'!$B$3*24*60*60),6)</f>
        <v>8.4000000000000003E-4</v>
      </c>
      <c r="U211" s="8">
        <f>IF(R211&gt;'Front End'!$F$9+'Front End'!$B$10,(((R211-'Front End'!$F$9)/($AA$4-'Front End'!$F$9))*$AA$5)-((('Front End'!$F$9+'Front End'!$B$10-'Front End'!$F$9)/($AA$4-'Front End'!$F$9))*$AA$5),0)</f>
        <v>0</v>
      </c>
      <c r="V211" s="8">
        <f>(U211^0.5)/('Front End'!$B$4*24*60*60)</f>
        <v>0</v>
      </c>
      <c r="W211" s="8">
        <f>(AVERAGE(T210:T211)*('Front End'!$F$5*60))+(AVERAGE(V210:V211)*('Front End'!$F$5*60))</f>
        <v>0.10013999999999999</v>
      </c>
      <c r="X211" s="8">
        <f t="shared" si="15"/>
        <v>0</v>
      </c>
    </row>
    <row r="212" spans="1:24" x14ac:dyDescent="0.2">
      <c r="A212" s="1">
        <v>211</v>
      </c>
      <c r="B212" s="1">
        <f>B211+'Front End'!$F$5</f>
        <v>420</v>
      </c>
      <c r="C212" s="10">
        <f t="shared" si="13"/>
        <v>0.29166666666666669</v>
      </c>
      <c r="D212" s="10">
        <f>ROUND(IF(B212&lt;=$AA$2*1.25,('Front End'!$F$4/2)*(1-COS((PI()*B212)/$AA$2)),(4.34*'Front End'!$F$4*EXP(-1.3*B212/$AA$2))),6)</f>
        <v>7.9460000000000003E-2</v>
      </c>
      <c r="E212" s="10">
        <f>D212*('Front End'!$F$3/100)</f>
        <v>0</v>
      </c>
      <c r="F212" s="10">
        <f t="shared" si="12"/>
        <v>7.9460000000000003E-2</v>
      </c>
      <c r="G212" s="10">
        <f>IF((G211+(AVERAGE(F211:F212)*('Front End'!$F$5*60))-(N211))&gt;$AA$3,$AA$3,IF(G211+(AVERAGE(F211:F212)*('Front End'!$F$5*60))-(N211)&lt;0,0,G211+(AVERAGE(F211:F212)*('Front End'!$F$5*60))-(N211)))</f>
        <v>166.2892662446252</v>
      </c>
      <c r="H212" s="10">
        <f>(G212/$AA$3)*'Front End'!$B$1</f>
        <v>1.6628926624462519E-3</v>
      </c>
      <c r="I212" s="10">
        <f>('Front End'!$F$10-'Front End'!$B$1)+Calcs!H212</f>
        <v>46.731662892662449</v>
      </c>
      <c r="J212" s="10">
        <f>IF(H212&gt;'Front End'!$B$1*('Front End'!$B$5/100),G212-((('Front End'!$B$1*('Front End'!$B$5/100))/'Front End'!$B$1)*$AA$3),0)</f>
        <v>66.289266244625196</v>
      </c>
      <c r="K212" s="10">
        <f>(J212*('Front End'!$B$6/100))/('Front End'!$B$2*24*60*60)</f>
        <v>0</v>
      </c>
      <c r="L212" s="10">
        <f>(J212*((100-'Front End'!$B$6)/100))/('Front End'!$B$2*24*60*60)</f>
        <v>7.6723687783131031E-2</v>
      </c>
      <c r="M212" s="10">
        <f t="shared" si="14"/>
        <v>7.6723687783131031E-2</v>
      </c>
      <c r="N212" s="10">
        <f>AVERAGE(M211:M212)*('Front End'!$F$5*60)</f>
        <v>9.1802608395794607</v>
      </c>
      <c r="O212" s="10">
        <f>IF(O211+AVERAGE(K211:K212)*('Front End'!$F$5*60)&gt;J212,J212,O211+AVERAGE(K211:K212)*('Front End'!$F$5*60))</f>
        <v>0</v>
      </c>
      <c r="P212" s="10">
        <f>P211+(AVERAGE(L211:L212)*('Front End'!$F$5*60))-W211</f>
        <v>734.78095459495376</v>
      </c>
      <c r="Q212" s="10">
        <f>(P212/$AA$5)*($AA$4-'Front End'!$F$9)</f>
        <v>7.3478095459495367E-3</v>
      </c>
      <c r="R212" s="10">
        <f>'Front End'!$F$9+Q212</f>
        <v>45.007347809545948</v>
      </c>
      <c r="S212" s="8">
        <f>IF(R212&gt;'Front End'!$F$9+'Front End'!$B$9,(((R212-'Front End'!$F$9)/($AA$4-'Front End'!$F$9))*$AA$5)-((('Front End'!$F$9+'Front End'!$B$9-'Front End'!$F$9)/($AA$4-'Front End'!$F$9))*$AA$5),0)</f>
        <v>734.78095459478266</v>
      </c>
      <c r="T212" s="8">
        <f>ROUND(S212/('Front End'!$B$3*24*60*60),6)</f>
        <v>8.4999999999999995E-4</v>
      </c>
      <c r="U212" s="8">
        <f>IF(R212&gt;'Front End'!$F$9+'Front End'!$B$10,(((R212-'Front End'!$F$9)/($AA$4-'Front End'!$F$9))*$AA$5)-((('Front End'!$F$9+'Front End'!$B$10-'Front End'!$F$9)/($AA$4-'Front End'!$F$9))*$AA$5),0)</f>
        <v>0</v>
      </c>
      <c r="V212" s="8">
        <f>(U212^0.5)/('Front End'!$B$4*24*60*60)</f>
        <v>0</v>
      </c>
      <c r="W212" s="8">
        <f>(AVERAGE(T211:T212)*('Front End'!$F$5*60))+(AVERAGE(V211:V212)*('Front End'!$F$5*60))</f>
        <v>0.1014</v>
      </c>
      <c r="X212" s="8">
        <f t="shared" si="15"/>
        <v>0</v>
      </c>
    </row>
    <row r="213" spans="1:24" x14ac:dyDescent="0.2">
      <c r="A213" s="1">
        <v>212</v>
      </c>
      <c r="B213" s="1">
        <f>B212+'Front End'!$F$5</f>
        <v>422</v>
      </c>
      <c r="C213" s="10">
        <f t="shared" si="13"/>
        <v>0.29305555555555557</v>
      </c>
      <c r="D213" s="10">
        <f>ROUND(IF(B213&lt;=$AA$2*1.25,('Front End'!$F$4/2)*(1-COS((PI()*B213)/$AA$2)),(4.34*'Front End'!$F$4*EXP(-1.3*B213/$AA$2))),6)</f>
        <v>7.9881999999999995E-2</v>
      </c>
      <c r="E213" s="10">
        <f>D213*('Front End'!$F$3/100)</f>
        <v>0</v>
      </c>
      <c r="F213" s="10">
        <f t="shared" si="12"/>
        <v>7.9881999999999995E-2</v>
      </c>
      <c r="G213" s="10">
        <f>IF((G212+(AVERAGE(F212:F213)*('Front End'!$F$5*60))-(N212))&gt;$AA$3,$AA$3,IF(G212+(AVERAGE(F212:F213)*('Front End'!$F$5*60))-(N212)&lt;0,0,G212+(AVERAGE(F212:F213)*('Front End'!$F$5*60))-(N212)))</f>
        <v>166.66952540504573</v>
      </c>
      <c r="H213" s="10">
        <f>(G213/$AA$3)*'Front End'!$B$1</f>
        <v>1.6666952540504573E-3</v>
      </c>
      <c r="I213" s="10">
        <f>('Front End'!$F$10-'Front End'!$B$1)+Calcs!H213</f>
        <v>46.731666695254056</v>
      </c>
      <c r="J213" s="10">
        <f>IF(H213&gt;'Front End'!$B$1*('Front End'!$B$5/100),G213-((('Front End'!$B$1*('Front End'!$B$5/100))/'Front End'!$B$1)*$AA$3),0)</f>
        <v>66.669525405045732</v>
      </c>
      <c r="K213" s="10">
        <f>(J213*('Front End'!$B$6/100))/('Front End'!$B$2*24*60*60)</f>
        <v>0</v>
      </c>
      <c r="L213" s="10">
        <f>(J213*((100-'Front End'!$B$6)/100))/('Front End'!$B$2*24*60*60)</f>
        <v>7.7163802552136271E-2</v>
      </c>
      <c r="M213" s="10">
        <f t="shared" si="14"/>
        <v>7.7163802552136271E-2</v>
      </c>
      <c r="N213" s="10">
        <f>AVERAGE(M212:M213)*('Front End'!$F$5*60)</f>
        <v>9.2332494201160387</v>
      </c>
      <c r="O213" s="10">
        <f>IF(O212+AVERAGE(K212:K213)*('Front End'!$F$5*60)&gt;J213,J213,O212+AVERAGE(K212:K213)*('Front End'!$F$5*60))</f>
        <v>0</v>
      </c>
      <c r="P213" s="10">
        <f>P212+(AVERAGE(L212:L213)*('Front End'!$F$5*60))-W212</f>
        <v>743.91280401506981</v>
      </c>
      <c r="Q213" s="10">
        <f>(P213/$AA$5)*($AA$4-'Front End'!$F$9)</f>
        <v>7.4391280401506976E-3</v>
      </c>
      <c r="R213" s="10">
        <f>'Front End'!$F$9+Q213</f>
        <v>45.007439128040154</v>
      </c>
      <c r="S213" s="8">
        <f>IF(R213&gt;'Front End'!$F$9+'Front End'!$B$9,(((R213-'Front End'!$F$9)/($AA$4-'Front End'!$F$9))*$AA$5)-((('Front End'!$F$9+'Front End'!$B$9-'Front End'!$F$9)/($AA$4-'Front End'!$F$9))*$AA$5),0)</f>
        <v>743.91280401542303</v>
      </c>
      <c r="T213" s="8">
        <f>ROUND(S213/('Front End'!$B$3*24*60*60),6)</f>
        <v>8.61E-4</v>
      </c>
      <c r="U213" s="8">
        <f>IF(R213&gt;'Front End'!$F$9+'Front End'!$B$10,(((R213-'Front End'!$F$9)/($AA$4-'Front End'!$F$9))*$AA$5)-((('Front End'!$F$9+'Front End'!$B$10-'Front End'!$F$9)/($AA$4-'Front End'!$F$9))*$AA$5),0)</f>
        <v>0</v>
      </c>
      <c r="V213" s="8">
        <f>(U213^0.5)/('Front End'!$B$4*24*60*60)</f>
        <v>0</v>
      </c>
      <c r="W213" s="8">
        <f>(AVERAGE(T212:T213)*('Front End'!$F$5*60))+(AVERAGE(V212:V213)*('Front End'!$F$5*60))</f>
        <v>0.10265999999999999</v>
      </c>
      <c r="X213" s="8">
        <f t="shared" si="15"/>
        <v>0</v>
      </c>
    </row>
    <row r="214" spans="1:24" x14ac:dyDescent="0.2">
      <c r="A214" s="1">
        <v>213</v>
      </c>
      <c r="B214" s="1">
        <f>B213+'Front End'!$F$5</f>
        <v>424</v>
      </c>
      <c r="C214" s="10">
        <f t="shared" si="13"/>
        <v>0.29444444444444445</v>
      </c>
      <c r="D214" s="10">
        <f>ROUND(IF(B214&lt;=$AA$2*1.25,('Front End'!$F$4/2)*(1-COS((PI()*B214)/$AA$2)),(4.34*'Front End'!$F$4*EXP(-1.3*B214/$AA$2))),6)</f>
        <v>8.0300999999999997E-2</v>
      </c>
      <c r="E214" s="10">
        <f>D214*('Front End'!$F$3/100)</f>
        <v>0</v>
      </c>
      <c r="F214" s="10">
        <f t="shared" si="12"/>
        <v>8.0300999999999997E-2</v>
      </c>
      <c r="G214" s="10">
        <f>IF((G213+(AVERAGE(F213:F214)*('Front End'!$F$5*60))-(N213))&gt;$AA$3,$AA$3,IF(G213+(AVERAGE(F213:F214)*('Front End'!$F$5*60))-(N213)&lt;0,0,G213+(AVERAGE(F213:F214)*('Front End'!$F$5*60))-(N213)))</f>
        <v>167.04725598492971</v>
      </c>
      <c r="H214" s="10">
        <f>(G214/$AA$3)*'Front End'!$B$1</f>
        <v>1.670472559849297E-3</v>
      </c>
      <c r="I214" s="10">
        <f>('Front End'!$F$10-'Front End'!$B$1)+Calcs!H214</f>
        <v>46.731670472559856</v>
      </c>
      <c r="J214" s="10">
        <f>IF(H214&gt;'Front End'!$B$1*('Front End'!$B$5/100),G214-((('Front End'!$B$1*('Front End'!$B$5/100))/'Front End'!$B$1)*$AA$3),0)</f>
        <v>67.047255984929706</v>
      </c>
      <c r="K214" s="10">
        <f>(J214*('Front End'!$B$6/100))/('Front End'!$B$2*24*60*60)</f>
        <v>0</v>
      </c>
      <c r="L214" s="10">
        <f>(J214*((100-'Front End'!$B$6)/100))/('Front End'!$B$2*24*60*60)</f>
        <v>7.7600990723298277E-2</v>
      </c>
      <c r="M214" s="10">
        <f t="shared" si="14"/>
        <v>7.7600990723298277E-2</v>
      </c>
      <c r="N214" s="10">
        <f>AVERAGE(M213:M214)*('Front End'!$F$5*60)</f>
        <v>9.2858875965260737</v>
      </c>
      <c r="O214" s="10">
        <f>IF(O213+AVERAGE(K213:K214)*('Front End'!$F$5*60)&gt;J214,J214,O213+AVERAGE(K213:K214)*('Front End'!$F$5*60))</f>
        <v>0</v>
      </c>
      <c r="P214" s="10">
        <f>P213+(AVERAGE(L213:L214)*('Front End'!$F$5*60))-W213</f>
        <v>753.09603161159589</v>
      </c>
      <c r="Q214" s="10">
        <f>(P214/$AA$5)*($AA$4-'Front End'!$F$9)</f>
        <v>7.5309603161159578E-3</v>
      </c>
      <c r="R214" s="10">
        <f>'Front End'!$F$9+Q214</f>
        <v>45.007530960316117</v>
      </c>
      <c r="S214" s="8">
        <f>IF(R214&gt;'Front End'!$F$9+'Front End'!$B$9,(((R214-'Front End'!$F$9)/($AA$4-'Front End'!$F$9))*$AA$5)-((('Front End'!$F$9+'Front End'!$B$9-'Front End'!$F$9)/($AA$4-'Front End'!$F$9))*$AA$5),0)</f>
        <v>753.096031611733</v>
      </c>
      <c r="T214" s="8">
        <f>ROUND(S214/('Front End'!$B$3*24*60*60),6)</f>
        <v>8.7200000000000005E-4</v>
      </c>
      <c r="U214" s="8">
        <f>IF(R214&gt;'Front End'!$F$9+'Front End'!$B$10,(((R214-'Front End'!$F$9)/($AA$4-'Front End'!$F$9))*$AA$5)-((('Front End'!$F$9+'Front End'!$B$10-'Front End'!$F$9)/($AA$4-'Front End'!$F$9))*$AA$5),0)</f>
        <v>0</v>
      </c>
      <c r="V214" s="8">
        <f>(U214^0.5)/('Front End'!$B$4*24*60*60)</f>
        <v>0</v>
      </c>
      <c r="W214" s="8">
        <f>(AVERAGE(T213:T214)*('Front End'!$F$5*60))+(AVERAGE(V213:V214)*('Front End'!$F$5*60))</f>
        <v>0.10398000000000002</v>
      </c>
      <c r="X214" s="8">
        <f t="shared" si="15"/>
        <v>0</v>
      </c>
    </row>
    <row r="215" spans="1:24" x14ac:dyDescent="0.2">
      <c r="A215" s="1">
        <v>214</v>
      </c>
      <c r="B215" s="1">
        <f>B214+'Front End'!$F$5</f>
        <v>426</v>
      </c>
      <c r="C215" s="10">
        <f t="shared" si="13"/>
        <v>0.29583333333333334</v>
      </c>
      <c r="D215" s="10">
        <f>ROUND(IF(B215&lt;=$AA$2*1.25,('Front End'!$F$4/2)*(1-COS((PI()*B215)/$AA$2)),(4.34*'Front End'!$F$4*EXP(-1.3*B215/$AA$2))),6)</f>
        <v>8.0715999999999996E-2</v>
      </c>
      <c r="E215" s="10">
        <f>D215*('Front End'!$F$3/100)</f>
        <v>0</v>
      </c>
      <c r="F215" s="10">
        <f t="shared" si="12"/>
        <v>8.0715999999999996E-2</v>
      </c>
      <c r="G215" s="10">
        <f>IF((G214+(AVERAGE(F214:F215)*('Front End'!$F$5*60))-(N214))&gt;$AA$3,$AA$3,IF(G214+(AVERAGE(F214:F215)*('Front End'!$F$5*60))-(N214)&lt;0,0,G214+(AVERAGE(F214:F215)*('Front End'!$F$5*60))-(N214)))</f>
        <v>167.42238838840365</v>
      </c>
      <c r="H215" s="10">
        <f>(G215/$AA$3)*'Front End'!$B$1</f>
        <v>1.6742238838840366E-3</v>
      </c>
      <c r="I215" s="10">
        <f>('Front End'!$F$10-'Front End'!$B$1)+Calcs!H215</f>
        <v>46.731674223883886</v>
      </c>
      <c r="J215" s="10">
        <f>IF(H215&gt;'Front End'!$B$1*('Front End'!$B$5/100),G215-((('Front End'!$B$1*('Front End'!$B$5/100))/'Front End'!$B$1)*$AA$3),0)</f>
        <v>67.422388388403647</v>
      </c>
      <c r="K215" s="10">
        <f>(J215*('Front End'!$B$6/100))/('Front End'!$B$2*24*60*60)</f>
        <v>0</v>
      </c>
      <c r="L215" s="10">
        <f>(J215*((100-'Front End'!$B$6)/100))/('Front End'!$B$2*24*60*60)</f>
        <v>7.8035171745837559E-2</v>
      </c>
      <c r="M215" s="10">
        <f t="shared" si="14"/>
        <v>7.8035171745837559E-2</v>
      </c>
      <c r="N215" s="10">
        <f>AVERAGE(M214:M215)*('Front End'!$F$5*60)</f>
        <v>9.3381697481481503</v>
      </c>
      <c r="O215" s="10">
        <f>IF(O214+AVERAGE(K214:K215)*('Front End'!$F$5*60)&gt;J215,J215,O214+AVERAGE(K214:K215)*('Front End'!$F$5*60))</f>
        <v>0</v>
      </c>
      <c r="P215" s="10">
        <f>P214+(AVERAGE(L214:L215)*('Front End'!$F$5*60))-W214</f>
        <v>762.33022135974409</v>
      </c>
      <c r="Q215" s="10">
        <f>(P215/$AA$5)*($AA$4-'Front End'!$F$9)</f>
        <v>7.6233022135974412E-3</v>
      </c>
      <c r="R215" s="10">
        <f>'Front End'!$F$9+Q215</f>
        <v>45.007623302213595</v>
      </c>
      <c r="S215" s="8">
        <f>IF(R215&gt;'Front End'!$F$9+'Front End'!$B$9,(((R215-'Front End'!$F$9)/($AA$4-'Front End'!$F$9))*$AA$5)-((('Front End'!$F$9+'Front End'!$B$9-'Front End'!$F$9)/($AA$4-'Front End'!$F$9))*$AA$5),0)</f>
        <v>762.33022135951967</v>
      </c>
      <c r="T215" s="8">
        <f>ROUND(S215/('Front End'!$B$3*24*60*60),6)</f>
        <v>8.8199999999999997E-4</v>
      </c>
      <c r="U215" s="8">
        <f>IF(R215&gt;'Front End'!$F$9+'Front End'!$B$10,(((R215-'Front End'!$F$9)/($AA$4-'Front End'!$F$9))*$AA$5)-((('Front End'!$F$9+'Front End'!$B$10-'Front End'!$F$9)/($AA$4-'Front End'!$F$9))*$AA$5),0)</f>
        <v>0</v>
      </c>
      <c r="V215" s="8">
        <f>(U215^0.5)/('Front End'!$B$4*24*60*60)</f>
        <v>0</v>
      </c>
      <c r="W215" s="8">
        <f>(AVERAGE(T214:T215)*('Front End'!$F$5*60))+(AVERAGE(V214:V215)*('Front End'!$F$5*60))</f>
        <v>0.10524</v>
      </c>
      <c r="X215" s="8">
        <f t="shared" si="15"/>
        <v>0</v>
      </c>
    </row>
    <row r="216" spans="1:24" x14ac:dyDescent="0.2">
      <c r="A216" s="1">
        <v>215</v>
      </c>
      <c r="B216" s="1">
        <f>B215+'Front End'!$F$5</f>
        <v>428</v>
      </c>
      <c r="C216" s="10">
        <f t="shared" si="13"/>
        <v>0.29722222222222222</v>
      </c>
      <c r="D216" s="10">
        <f>ROUND(IF(B216&lt;=$AA$2*1.25,('Front End'!$F$4/2)*(1-COS((PI()*B216)/$AA$2)),(4.34*'Front End'!$F$4*EXP(-1.3*B216/$AA$2))),6)</f>
        <v>8.1128000000000006E-2</v>
      </c>
      <c r="E216" s="10">
        <f>D216*('Front End'!$F$3/100)</f>
        <v>0</v>
      </c>
      <c r="F216" s="10">
        <f t="shared" si="12"/>
        <v>8.1128000000000006E-2</v>
      </c>
      <c r="G216" s="10">
        <f>IF((G215+(AVERAGE(F215:F216)*('Front End'!$F$5*60))-(N215))&gt;$AA$3,$AA$3,IF(G215+(AVERAGE(F215:F216)*('Front End'!$F$5*60))-(N215)&lt;0,0,G215+(AVERAGE(F215:F216)*('Front End'!$F$5*60))-(N215)))</f>
        <v>167.79485864025551</v>
      </c>
      <c r="H216" s="10">
        <f>(G216/$AA$3)*'Front End'!$B$1</f>
        <v>1.6779485864025551E-3</v>
      </c>
      <c r="I216" s="10">
        <f>('Front End'!$F$10-'Front End'!$B$1)+Calcs!H216</f>
        <v>46.731677948586409</v>
      </c>
      <c r="J216" s="10">
        <f>IF(H216&gt;'Front End'!$B$1*('Front End'!$B$5/100),G216-((('Front End'!$B$1*('Front End'!$B$5/100))/'Front End'!$B$1)*$AA$3),0)</f>
        <v>67.794858640255512</v>
      </c>
      <c r="K216" s="10">
        <f>(J216*('Front End'!$B$6/100))/('Front End'!$B$2*24*60*60)</f>
        <v>0</v>
      </c>
      <c r="L216" s="10">
        <f>(J216*((100-'Front End'!$B$6)/100))/('Front End'!$B$2*24*60*60)</f>
        <v>7.846627157436982E-2</v>
      </c>
      <c r="M216" s="10">
        <f t="shared" si="14"/>
        <v>7.846627157436982E-2</v>
      </c>
      <c r="N216" s="10">
        <f>AVERAGE(M215:M216)*('Front End'!$F$5*60)</f>
        <v>9.3900865992124434</v>
      </c>
      <c r="O216" s="10">
        <f>IF(O215+AVERAGE(K215:K216)*('Front End'!$F$5*60)&gt;J216,J216,O215+AVERAGE(K215:K216)*('Front End'!$F$5*60))</f>
        <v>0</v>
      </c>
      <c r="P216" s="10">
        <f>P215+(AVERAGE(L215:L216)*('Front End'!$F$5*60))-W215</f>
        <v>771.6150679589565</v>
      </c>
      <c r="Q216" s="10">
        <f>(P216/$AA$5)*($AA$4-'Front End'!$F$9)</f>
        <v>7.7161506795895641E-3</v>
      </c>
      <c r="R216" s="10">
        <f>'Front End'!$F$9+Q216</f>
        <v>45.007716150679592</v>
      </c>
      <c r="S216" s="8">
        <f>IF(R216&gt;'Front End'!$F$9+'Front End'!$B$9,(((R216-'Front End'!$F$9)/($AA$4-'Front End'!$F$9))*$AA$5)-((('Front End'!$F$9+'Front End'!$B$9-'Front End'!$F$9)/($AA$4-'Front End'!$F$9))*$AA$5),0)</f>
        <v>771.61506795917501</v>
      </c>
      <c r="T216" s="8">
        <f>ROUND(S216/('Front End'!$B$3*24*60*60),6)</f>
        <v>8.9300000000000002E-4</v>
      </c>
      <c r="U216" s="8">
        <f>IF(R216&gt;'Front End'!$F$9+'Front End'!$B$10,(((R216-'Front End'!$F$9)/($AA$4-'Front End'!$F$9))*$AA$5)-((('Front End'!$F$9+'Front End'!$B$10-'Front End'!$F$9)/($AA$4-'Front End'!$F$9))*$AA$5),0)</f>
        <v>0</v>
      </c>
      <c r="V216" s="8">
        <f>(U216^0.5)/('Front End'!$B$4*24*60*60)</f>
        <v>0</v>
      </c>
      <c r="W216" s="8">
        <f>(AVERAGE(T215:T216)*('Front End'!$F$5*60))+(AVERAGE(V215:V216)*('Front End'!$F$5*60))</f>
        <v>0.10650000000000001</v>
      </c>
      <c r="X216" s="8">
        <f t="shared" si="15"/>
        <v>0</v>
      </c>
    </row>
    <row r="217" spans="1:24" x14ac:dyDescent="0.2">
      <c r="A217" s="1">
        <v>216</v>
      </c>
      <c r="B217" s="1">
        <f>B216+'Front End'!$F$5</f>
        <v>430</v>
      </c>
      <c r="C217" s="10">
        <f t="shared" si="13"/>
        <v>0.2986111111111111</v>
      </c>
      <c r="D217" s="10">
        <f>ROUND(IF(B217&lt;=$AA$2*1.25,('Front End'!$F$4/2)*(1-COS((PI()*B217)/$AA$2)),(4.34*'Front End'!$F$4*EXP(-1.3*B217/$AA$2))),6)</f>
        <v>8.1535999999999997E-2</v>
      </c>
      <c r="E217" s="10">
        <f>D217*('Front End'!$F$3/100)</f>
        <v>0</v>
      </c>
      <c r="F217" s="10">
        <f t="shared" si="12"/>
        <v>8.1535999999999997E-2</v>
      </c>
      <c r="G217" s="10">
        <f>IF((G216+(AVERAGE(F216:F217)*('Front End'!$F$5*60))-(N216))&gt;$AA$3,$AA$3,IF(G216+(AVERAGE(F216:F217)*('Front End'!$F$5*60))-(N216)&lt;0,0,G216+(AVERAGE(F216:F217)*('Front End'!$F$5*60))-(N216)))</f>
        <v>168.16461204104306</v>
      </c>
      <c r="H217" s="10">
        <f>(G217/$AA$3)*'Front End'!$B$1</f>
        <v>1.6816461204104305E-3</v>
      </c>
      <c r="I217" s="10">
        <f>('Front End'!$F$10-'Front End'!$B$1)+Calcs!H217</f>
        <v>46.731681646120414</v>
      </c>
      <c r="J217" s="10">
        <f>IF(H217&gt;'Front End'!$B$1*('Front End'!$B$5/100),G217-((('Front End'!$B$1*('Front End'!$B$5/100))/'Front End'!$B$1)*$AA$3),0)</f>
        <v>68.164612041043057</v>
      </c>
      <c r="K217" s="10">
        <f>(J217*('Front End'!$B$6/100))/('Front End'!$B$2*24*60*60)</f>
        <v>0</v>
      </c>
      <c r="L217" s="10">
        <f>(J217*((100-'Front End'!$B$6)/100))/('Front End'!$B$2*24*60*60)</f>
        <v>7.8894226899355394E-2</v>
      </c>
      <c r="M217" s="10">
        <f t="shared" si="14"/>
        <v>7.8894226899355394E-2</v>
      </c>
      <c r="N217" s="10">
        <f>AVERAGE(M216:M217)*('Front End'!$F$5*60)</f>
        <v>9.4416299084235131</v>
      </c>
      <c r="O217" s="10">
        <f>IF(O216+AVERAGE(K216:K217)*('Front End'!$F$5*60)&gt;J217,J217,O216+AVERAGE(K216:K217)*('Front End'!$F$5*60))</f>
        <v>0</v>
      </c>
      <c r="P217" s="10">
        <f>P216+(AVERAGE(L216:L217)*('Front End'!$F$5*60))-W216</f>
        <v>780.95019786737998</v>
      </c>
      <c r="Q217" s="10">
        <f>(P217/$AA$5)*($AA$4-'Front End'!$F$9)</f>
        <v>7.8095019786737991E-3</v>
      </c>
      <c r="R217" s="10">
        <f>'Front End'!$F$9+Q217</f>
        <v>45.007809501978677</v>
      </c>
      <c r="S217" s="8">
        <f>IF(R217&gt;'Front End'!$F$9+'Front End'!$B$9,(((R217-'Front End'!$F$9)/($AA$4-'Front End'!$F$9))*$AA$5)-((('Front End'!$F$9+'Front End'!$B$9-'Front End'!$F$9)/($AA$4-'Front End'!$F$9))*$AA$5),0)</f>
        <v>780.95019786772468</v>
      </c>
      <c r="T217" s="8">
        <f>ROUND(S217/('Front End'!$B$3*24*60*60),6)</f>
        <v>9.0399999999999996E-4</v>
      </c>
      <c r="U217" s="8">
        <f>IF(R217&gt;'Front End'!$F$9+'Front End'!$B$10,(((R217-'Front End'!$F$9)/($AA$4-'Front End'!$F$9))*$AA$5)-((('Front End'!$F$9+'Front End'!$B$10-'Front End'!$F$9)/($AA$4-'Front End'!$F$9))*$AA$5),0)</f>
        <v>0</v>
      </c>
      <c r="V217" s="8">
        <f>(U217^0.5)/('Front End'!$B$4*24*60*60)</f>
        <v>0</v>
      </c>
      <c r="W217" s="8">
        <f>(AVERAGE(T216:T217)*('Front End'!$F$5*60))+(AVERAGE(V216:V217)*('Front End'!$F$5*60))</f>
        <v>0.10782</v>
      </c>
      <c r="X217" s="8">
        <f t="shared" si="15"/>
        <v>0</v>
      </c>
    </row>
    <row r="218" spans="1:24" x14ac:dyDescent="0.2">
      <c r="A218" s="1">
        <v>217</v>
      </c>
      <c r="B218" s="1">
        <f>B217+'Front End'!$F$5</f>
        <v>432</v>
      </c>
      <c r="C218" s="10">
        <f t="shared" si="13"/>
        <v>0.3</v>
      </c>
      <c r="D218" s="10">
        <f>ROUND(IF(B218&lt;=$AA$2*1.25,('Front End'!$F$4/2)*(1-COS((PI()*B218)/$AA$2)),(4.34*'Front End'!$F$4*EXP(-1.3*B218/$AA$2))),6)</f>
        <v>8.1941E-2</v>
      </c>
      <c r="E218" s="10">
        <f>D218*('Front End'!$F$3/100)</f>
        <v>0</v>
      </c>
      <c r="F218" s="10">
        <f t="shared" si="12"/>
        <v>8.1941E-2</v>
      </c>
      <c r="G218" s="10">
        <f>IF((G217+(AVERAGE(F217:F218)*('Front End'!$F$5*60))-(N217))&gt;$AA$3,$AA$3,IF(G217+(AVERAGE(F217:F218)*('Front End'!$F$5*60))-(N217)&lt;0,0,G217+(AVERAGE(F217:F218)*('Front End'!$F$5*60))-(N217)))</f>
        <v>168.53160213261953</v>
      </c>
      <c r="H218" s="10">
        <f>(G218/$AA$3)*'Front End'!$B$1</f>
        <v>1.6853160213261952E-3</v>
      </c>
      <c r="I218" s="10">
        <f>('Front End'!$F$10-'Front End'!$B$1)+Calcs!H218</f>
        <v>46.731685316021327</v>
      </c>
      <c r="J218" s="10">
        <f>IF(H218&gt;'Front End'!$B$1*('Front End'!$B$5/100),G218-((('Front End'!$B$1*('Front End'!$B$5/100))/'Front End'!$B$1)*$AA$3),0)</f>
        <v>68.531602132619525</v>
      </c>
      <c r="K218" s="10">
        <f>(J218*('Front End'!$B$6/100))/('Front End'!$B$2*24*60*60)</f>
        <v>0</v>
      </c>
      <c r="L218" s="10">
        <f>(J218*((100-'Front End'!$B$6)/100))/('Front End'!$B$2*24*60*60)</f>
        <v>7.931898394979113E-2</v>
      </c>
      <c r="M218" s="10">
        <f t="shared" si="14"/>
        <v>7.931898394979113E-2</v>
      </c>
      <c r="N218" s="10">
        <f>AVERAGE(M217:M218)*('Front End'!$F$5*60)</f>
        <v>9.4927926509487914</v>
      </c>
      <c r="O218" s="10">
        <f>IF(O217+AVERAGE(K217:K218)*('Front End'!$F$5*60)&gt;J218,J218,O217+AVERAGE(K217:K218)*('Front End'!$F$5*60))</f>
        <v>0</v>
      </c>
      <c r="P218" s="10">
        <f>P217+(AVERAGE(L217:L218)*('Front End'!$F$5*60))-W217</f>
        <v>790.33517051832882</v>
      </c>
      <c r="Q218" s="10">
        <f>(P218/$AA$5)*($AA$4-'Front End'!$F$9)</f>
        <v>7.9033517051832879E-3</v>
      </c>
      <c r="R218" s="10">
        <f>'Front End'!$F$9+Q218</f>
        <v>45.007903351705181</v>
      </c>
      <c r="S218" s="8">
        <f>IF(R218&gt;'Front End'!$F$9+'Front End'!$B$9,(((R218-'Front End'!$F$9)/($AA$4-'Front End'!$F$9))*$AA$5)-((('Front End'!$F$9+'Front End'!$B$9-'Front End'!$F$9)/($AA$4-'Front End'!$F$9))*$AA$5),0)</f>
        <v>790.33517051811953</v>
      </c>
      <c r="T218" s="8">
        <f>ROUND(S218/('Front End'!$B$3*24*60*60),6)</f>
        <v>9.1500000000000001E-4</v>
      </c>
      <c r="U218" s="8">
        <f>IF(R218&gt;'Front End'!$F$9+'Front End'!$B$10,(((R218-'Front End'!$F$9)/($AA$4-'Front End'!$F$9))*$AA$5)-((('Front End'!$F$9+'Front End'!$B$10-'Front End'!$F$9)/($AA$4-'Front End'!$F$9))*$AA$5),0)</f>
        <v>0</v>
      </c>
      <c r="V218" s="8">
        <f>(U218^0.5)/('Front End'!$B$4*24*60*60)</f>
        <v>0</v>
      </c>
      <c r="W218" s="8">
        <f>(AVERAGE(T217:T218)*('Front End'!$F$5*60))+(AVERAGE(V217:V218)*('Front End'!$F$5*60))</f>
        <v>0.10913999999999999</v>
      </c>
      <c r="X218" s="8">
        <f t="shared" si="15"/>
        <v>0</v>
      </c>
    </row>
    <row r="219" spans="1:24" x14ac:dyDescent="0.2">
      <c r="A219" s="1">
        <v>218</v>
      </c>
      <c r="B219" s="1">
        <f>B218+'Front End'!$F$5</f>
        <v>434</v>
      </c>
      <c r="C219" s="10">
        <f t="shared" si="13"/>
        <v>0.30138888888888887</v>
      </c>
      <c r="D219" s="10">
        <f>ROUND(IF(B219&lt;=$AA$2*1.25,('Front End'!$F$4/2)*(1-COS((PI()*B219)/$AA$2)),(4.34*'Front End'!$F$4*EXP(-1.3*B219/$AA$2))),6)</f>
        <v>8.2341999999999999E-2</v>
      </c>
      <c r="E219" s="10">
        <f>D219*('Front End'!$F$3/100)</f>
        <v>0</v>
      </c>
      <c r="F219" s="10">
        <f t="shared" si="12"/>
        <v>8.2341999999999999E-2</v>
      </c>
      <c r="G219" s="10">
        <f>IF((G218+(AVERAGE(F218:F219)*('Front End'!$F$5*60))-(N218))&gt;$AA$3,$AA$3,IF(G218+(AVERAGE(F218:F219)*('Front End'!$F$5*60))-(N218)&lt;0,0,G218+(AVERAGE(F218:F219)*('Front End'!$F$5*60))-(N218)))</f>
        <v>168.89578948167073</v>
      </c>
      <c r="H219" s="10">
        <f>(G219/$AA$3)*'Front End'!$B$1</f>
        <v>1.6889578948167073E-3</v>
      </c>
      <c r="I219" s="10">
        <f>('Front End'!$F$10-'Front End'!$B$1)+Calcs!H219</f>
        <v>46.731688957894818</v>
      </c>
      <c r="J219" s="10">
        <f>IF(H219&gt;'Front End'!$B$1*('Front End'!$B$5/100),G219-((('Front End'!$B$1*('Front End'!$B$5/100))/'Front End'!$B$1)*$AA$3),0)</f>
        <v>68.895789481670732</v>
      </c>
      <c r="K219" s="10">
        <f>(J219*('Front End'!$B$6/100))/('Front End'!$B$2*24*60*60)</f>
        <v>0</v>
      </c>
      <c r="L219" s="10">
        <f>(J219*((100-'Front End'!$B$6)/100))/('Front End'!$B$2*24*60*60)</f>
        <v>7.9740497085267065E-2</v>
      </c>
      <c r="M219" s="10">
        <f t="shared" si="14"/>
        <v>7.9740497085267065E-2</v>
      </c>
      <c r="N219" s="10">
        <f>AVERAGE(M218:M219)*('Front End'!$F$5*60)</f>
        <v>9.5435688621034913</v>
      </c>
      <c r="O219" s="10">
        <f>IF(O218+AVERAGE(K218:K219)*('Front End'!$F$5*60)&gt;J219,J219,O218+AVERAGE(K218:K219)*('Front End'!$F$5*60))</f>
        <v>0</v>
      </c>
      <c r="P219" s="10">
        <f>P218+(AVERAGE(L218:L219)*('Front End'!$F$5*60))-W218</f>
        <v>799.76959938043228</v>
      </c>
      <c r="Q219" s="10">
        <f>(P219/$AA$5)*($AA$4-'Front End'!$F$9)</f>
        <v>7.9976959938043227E-3</v>
      </c>
      <c r="R219" s="10">
        <f>'Front End'!$F$9+Q219</f>
        <v>45.007997695993801</v>
      </c>
      <c r="S219" s="8">
        <f>IF(R219&gt;'Front End'!$F$9+'Front End'!$B$9,(((R219-'Front End'!$F$9)/($AA$4-'Front End'!$F$9))*$AA$5)-((('Front End'!$F$9+'Front End'!$B$9-'Front End'!$F$9)/($AA$4-'Front End'!$F$9))*$AA$5),0)</f>
        <v>799.76959938008463</v>
      </c>
      <c r="T219" s="8">
        <f>ROUND(S219/('Front End'!$B$3*24*60*60),6)</f>
        <v>9.2599999999999996E-4</v>
      </c>
      <c r="U219" s="8">
        <f>IF(R219&gt;'Front End'!$F$9+'Front End'!$B$10,(((R219-'Front End'!$F$9)/($AA$4-'Front End'!$F$9))*$AA$5)-((('Front End'!$F$9+'Front End'!$B$10-'Front End'!$F$9)/($AA$4-'Front End'!$F$9))*$AA$5),0)</f>
        <v>0</v>
      </c>
      <c r="V219" s="8">
        <f>(U219^0.5)/('Front End'!$B$4*24*60*60)</f>
        <v>0</v>
      </c>
      <c r="W219" s="8">
        <f>(AVERAGE(T218:T219)*('Front End'!$F$5*60))+(AVERAGE(V218:V219)*('Front End'!$F$5*60))</f>
        <v>0.11046</v>
      </c>
      <c r="X219" s="8">
        <f t="shared" si="15"/>
        <v>0</v>
      </c>
    </row>
    <row r="220" spans="1:24" x14ac:dyDescent="0.2">
      <c r="A220" s="1">
        <v>219</v>
      </c>
      <c r="B220" s="1">
        <f>B219+'Front End'!$F$5</f>
        <v>436</v>
      </c>
      <c r="C220" s="10">
        <f t="shared" si="13"/>
        <v>0.30277777777777776</v>
      </c>
      <c r="D220" s="10">
        <f>ROUND(IF(B220&lt;=$AA$2*1.25,('Front End'!$F$4/2)*(1-COS((PI()*B220)/$AA$2)),(4.34*'Front End'!$F$4*EXP(-1.3*B220/$AA$2))),6)</f>
        <v>8.2739999999999994E-2</v>
      </c>
      <c r="E220" s="10">
        <f>D220*('Front End'!$F$3/100)</f>
        <v>0</v>
      </c>
      <c r="F220" s="10">
        <f t="shared" si="12"/>
        <v>8.2739999999999994E-2</v>
      </c>
      <c r="G220" s="10">
        <f>IF((G219+(AVERAGE(F219:F220)*('Front End'!$F$5*60))-(N219))&gt;$AA$3,$AA$3,IF(G219+(AVERAGE(F219:F220)*('Front End'!$F$5*60))-(N219)&lt;0,0,G219+(AVERAGE(F219:F220)*('Front End'!$F$5*60))-(N219)))</f>
        <v>169.25714061956725</v>
      </c>
      <c r="H220" s="10">
        <f>(G220/$AA$3)*'Front End'!$B$1</f>
        <v>1.6925714061956727E-3</v>
      </c>
      <c r="I220" s="10">
        <f>('Front End'!$F$10-'Front End'!$B$1)+Calcs!H220</f>
        <v>46.731692571406199</v>
      </c>
      <c r="J220" s="10">
        <f>IF(H220&gt;'Front End'!$B$1*('Front End'!$B$5/100),G220-((('Front End'!$B$1*('Front End'!$B$5/100))/'Front End'!$B$1)*$AA$3),0)</f>
        <v>69.257140619567252</v>
      </c>
      <c r="K220" s="10">
        <f>(J220*('Front End'!$B$6/100))/('Front End'!$B$2*24*60*60)</f>
        <v>0</v>
      </c>
      <c r="L220" s="10">
        <f>(J220*((100-'Front End'!$B$6)/100))/('Front End'!$B$2*24*60*60)</f>
        <v>8.0158727568943586E-2</v>
      </c>
      <c r="M220" s="10">
        <f t="shared" si="14"/>
        <v>8.0158727568943586E-2</v>
      </c>
      <c r="N220" s="10">
        <f>AVERAGE(M219:M220)*('Front End'!$F$5*60)</f>
        <v>9.5939534792526384</v>
      </c>
      <c r="O220" s="10">
        <f>IF(O219+AVERAGE(K219:K220)*('Front End'!$F$5*60)&gt;J220,J220,O219+AVERAGE(K219:K220)*('Front End'!$F$5*60))</f>
        <v>0</v>
      </c>
      <c r="P220" s="10">
        <f>P219+(AVERAGE(L219:L220)*('Front End'!$F$5*60))-W219</f>
        <v>809.2530928596849</v>
      </c>
      <c r="Q220" s="10">
        <f>(P220/$AA$5)*($AA$4-'Front End'!$F$9)</f>
        <v>8.0925309285968475E-3</v>
      </c>
      <c r="R220" s="10">
        <f>'Front End'!$F$9+Q220</f>
        <v>45.0080925309286</v>
      </c>
      <c r="S220" s="8">
        <f>IF(R220&gt;'Front End'!$F$9+'Front End'!$B$9,(((R220-'Front End'!$F$9)/($AA$4-'Front End'!$F$9))*$AA$5)-((('Front End'!$F$9+'Front End'!$B$9-'Front End'!$F$9)/($AA$4-'Front End'!$F$9))*$AA$5),0)</f>
        <v>809.25309286001846</v>
      </c>
      <c r="T220" s="8">
        <f>ROUND(S220/('Front End'!$B$3*24*60*60),6)</f>
        <v>9.3700000000000001E-4</v>
      </c>
      <c r="U220" s="8">
        <f>IF(R220&gt;'Front End'!$F$9+'Front End'!$B$10,(((R220-'Front End'!$F$9)/($AA$4-'Front End'!$F$9))*$AA$5)-((('Front End'!$F$9+'Front End'!$B$10-'Front End'!$F$9)/($AA$4-'Front End'!$F$9))*$AA$5),0)</f>
        <v>0</v>
      </c>
      <c r="V220" s="8">
        <f>(U220^0.5)/('Front End'!$B$4*24*60*60)</f>
        <v>0</v>
      </c>
      <c r="W220" s="8">
        <f>(AVERAGE(T219:T220)*('Front End'!$F$5*60))+(AVERAGE(V219:V220)*('Front End'!$F$5*60))</f>
        <v>0.11178</v>
      </c>
      <c r="X220" s="8">
        <f t="shared" si="15"/>
        <v>0</v>
      </c>
    </row>
    <row r="221" spans="1:24" x14ac:dyDescent="0.2">
      <c r="A221" s="1">
        <v>220</v>
      </c>
      <c r="B221" s="1">
        <f>B220+'Front End'!$F$5</f>
        <v>438</v>
      </c>
      <c r="C221" s="10">
        <f t="shared" si="13"/>
        <v>0.30416666666666664</v>
      </c>
      <c r="D221" s="10">
        <f>ROUND(IF(B221&lt;=$AA$2*1.25,('Front End'!$F$4/2)*(1-COS((PI()*B221)/$AA$2)),(4.34*'Front End'!$F$4*EXP(-1.3*B221/$AA$2))),6)</f>
        <v>8.3134E-2</v>
      </c>
      <c r="E221" s="10">
        <f>D221*('Front End'!$F$3/100)</f>
        <v>0</v>
      </c>
      <c r="F221" s="10">
        <f t="shared" si="12"/>
        <v>8.3134E-2</v>
      </c>
      <c r="G221" s="10">
        <f>IF((G220+(AVERAGE(F220:F221)*('Front End'!$F$5*60))-(N220))&gt;$AA$3,$AA$3,IF(G220+(AVERAGE(F220:F221)*('Front End'!$F$5*60))-(N220)&lt;0,0,G220+(AVERAGE(F220:F221)*('Front End'!$F$5*60))-(N220)))</f>
        <v>169.61562714031461</v>
      </c>
      <c r="H221" s="10">
        <f>(G221/$AA$3)*'Front End'!$B$1</f>
        <v>1.6961562714031461E-3</v>
      </c>
      <c r="I221" s="10">
        <f>('Front End'!$F$10-'Front End'!$B$1)+Calcs!H221</f>
        <v>46.731696156271404</v>
      </c>
      <c r="J221" s="10">
        <f>IF(H221&gt;'Front End'!$B$1*('Front End'!$B$5/100),G221-((('Front End'!$B$1*('Front End'!$B$5/100))/'Front End'!$B$1)*$AA$3),0)</f>
        <v>69.615627140314615</v>
      </c>
      <c r="K221" s="10">
        <f>(J221*('Front End'!$B$6/100))/('Front End'!$B$2*24*60*60)</f>
        <v>0</v>
      </c>
      <c r="L221" s="10">
        <f>(J221*((100-'Front End'!$B$6)/100))/('Front End'!$B$2*24*60*60)</f>
        <v>8.057364252351229E-2</v>
      </c>
      <c r="M221" s="10">
        <f t="shared" si="14"/>
        <v>8.057364252351229E-2</v>
      </c>
      <c r="N221" s="10">
        <f>AVERAGE(M220:M221)*('Front End'!$F$5*60)</f>
        <v>9.6439422055473543</v>
      </c>
      <c r="O221" s="10">
        <f>IF(O220+AVERAGE(K220:K221)*('Front End'!$F$5*60)&gt;J221,J221,O220+AVERAGE(K220:K221)*('Front End'!$F$5*60))</f>
        <v>0</v>
      </c>
      <c r="P221" s="10">
        <f>P220+(AVERAGE(L220:L221)*('Front End'!$F$5*60))-W220</f>
        <v>818.78525506523226</v>
      </c>
      <c r="Q221" s="10">
        <f>(P221/$AA$5)*($AA$4-'Front End'!$F$9)</f>
        <v>8.1878525506523213E-3</v>
      </c>
      <c r="R221" s="10">
        <f>'Front End'!$F$9+Q221</f>
        <v>45.008187852550655</v>
      </c>
      <c r="S221" s="8">
        <f>IF(R221&gt;'Front End'!$F$9+'Front End'!$B$9,(((R221-'Front End'!$F$9)/($AA$4-'Front End'!$F$9))*$AA$5)-((('Front End'!$F$9+'Front End'!$B$9-'Front End'!$F$9)/($AA$4-'Front End'!$F$9))*$AA$5),0)</f>
        <v>818.78525506553501</v>
      </c>
      <c r="T221" s="8">
        <f>ROUND(S221/('Front End'!$B$3*24*60*60),6)</f>
        <v>9.4799999999999995E-4</v>
      </c>
      <c r="U221" s="8">
        <f>IF(R221&gt;'Front End'!$F$9+'Front End'!$B$10,(((R221-'Front End'!$F$9)/($AA$4-'Front End'!$F$9))*$AA$5)-((('Front End'!$F$9+'Front End'!$B$10-'Front End'!$F$9)/($AA$4-'Front End'!$F$9))*$AA$5),0)</f>
        <v>0</v>
      </c>
      <c r="V221" s="8">
        <f>(U221^0.5)/('Front End'!$B$4*24*60*60)</f>
        <v>0</v>
      </c>
      <c r="W221" s="8">
        <f>(AVERAGE(T220:T221)*('Front End'!$F$5*60))+(AVERAGE(V220:V221)*('Front End'!$F$5*60))</f>
        <v>0.11309999999999999</v>
      </c>
      <c r="X221" s="8">
        <f t="shared" si="15"/>
        <v>0</v>
      </c>
    </row>
    <row r="222" spans="1:24" x14ac:dyDescent="0.2">
      <c r="A222" s="1">
        <v>221</v>
      </c>
      <c r="B222" s="1">
        <f>B221+'Front End'!$F$5</f>
        <v>440</v>
      </c>
      <c r="C222" s="10">
        <f t="shared" si="13"/>
        <v>0.30555555555555558</v>
      </c>
      <c r="D222" s="10">
        <f>ROUND(IF(B222&lt;=$AA$2*1.25,('Front End'!$F$4/2)*(1-COS((PI()*B222)/$AA$2)),(4.34*'Front End'!$F$4*EXP(-1.3*B222/$AA$2))),6)</f>
        <v>8.3525000000000002E-2</v>
      </c>
      <c r="E222" s="10">
        <f>D222*('Front End'!$F$3/100)</f>
        <v>0</v>
      </c>
      <c r="F222" s="10">
        <f t="shared" si="12"/>
        <v>8.3525000000000002E-2</v>
      </c>
      <c r="G222" s="10">
        <f>IF((G221+(AVERAGE(F221:F222)*('Front End'!$F$5*60))-(N221))&gt;$AA$3,$AA$3,IF(G221+(AVERAGE(F221:F222)*('Front End'!$F$5*60))-(N221)&lt;0,0,G221+(AVERAGE(F221:F222)*('Front End'!$F$5*60))-(N221)))</f>
        <v>169.97122493476726</v>
      </c>
      <c r="H222" s="10">
        <f>(G222/$AA$3)*'Front End'!$B$1</f>
        <v>1.6997122493476726E-3</v>
      </c>
      <c r="I222" s="10">
        <f>('Front End'!$F$10-'Front End'!$B$1)+Calcs!H222</f>
        <v>46.731699712249352</v>
      </c>
      <c r="J222" s="10">
        <f>IF(H222&gt;'Front End'!$B$1*('Front End'!$B$5/100),G222-((('Front End'!$B$1*('Front End'!$B$5/100))/'Front End'!$B$1)*$AA$3),0)</f>
        <v>69.971224934767264</v>
      </c>
      <c r="K222" s="10">
        <f>(J222*('Front End'!$B$6/100))/('Front End'!$B$2*24*60*60)</f>
        <v>0</v>
      </c>
      <c r="L222" s="10">
        <f>(J222*((100-'Front End'!$B$6)/100))/('Front End'!$B$2*24*60*60)</f>
        <v>8.0985214044869525E-2</v>
      </c>
      <c r="M222" s="10">
        <f t="shared" si="14"/>
        <v>8.0985214044869525E-2</v>
      </c>
      <c r="N222" s="10">
        <f>AVERAGE(M221:M222)*('Front End'!$F$5*60)</f>
        <v>9.6935313941029086</v>
      </c>
      <c r="O222" s="10">
        <f>IF(O221+AVERAGE(K221:K222)*('Front End'!$F$5*60)&gt;J222,J222,O221+AVERAGE(K221:K222)*('Front End'!$F$5*60))</f>
        <v>0</v>
      </c>
      <c r="P222" s="10">
        <f>P221+(AVERAGE(L221:L222)*('Front End'!$F$5*60))-W221</f>
        <v>828.36568645933517</v>
      </c>
      <c r="Q222" s="10">
        <f>(P222/$AA$5)*($AA$4-'Front End'!$F$9)</f>
        <v>8.2836568645933504E-3</v>
      </c>
      <c r="R222" s="10">
        <f>'Front End'!$F$9+Q222</f>
        <v>45.008283656864592</v>
      </c>
      <c r="S222" s="8">
        <f>IF(R222&gt;'Front End'!$F$9+'Front End'!$B$9,(((R222-'Front End'!$F$9)/($AA$4-'Front End'!$F$9))*$AA$5)-((('Front End'!$F$9+'Front End'!$B$9-'Front End'!$F$9)/($AA$4-'Front End'!$F$9))*$AA$5),0)</f>
        <v>828.36568645916498</v>
      </c>
      <c r="T222" s="8">
        <f>ROUND(S222/('Front End'!$B$3*24*60*60),6)</f>
        <v>9.59E-4</v>
      </c>
      <c r="U222" s="8">
        <f>IF(R222&gt;'Front End'!$F$9+'Front End'!$B$10,(((R222-'Front End'!$F$9)/($AA$4-'Front End'!$F$9))*$AA$5)-((('Front End'!$F$9+'Front End'!$B$10-'Front End'!$F$9)/($AA$4-'Front End'!$F$9))*$AA$5),0)</f>
        <v>0</v>
      </c>
      <c r="V222" s="8">
        <f>(U222^0.5)/('Front End'!$B$4*24*60*60)</f>
        <v>0</v>
      </c>
      <c r="W222" s="8">
        <f>(AVERAGE(T221:T222)*('Front End'!$F$5*60))+(AVERAGE(V221:V222)*('Front End'!$F$5*60))</f>
        <v>0.11441999999999999</v>
      </c>
      <c r="X222" s="8">
        <f t="shared" si="15"/>
        <v>0</v>
      </c>
    </row>
    <row r="223" spans="1:24" x14ac:dyDescent="0.2">
      <c r="A223" s="1">
        <v>222</v>
      </c>
      <c r="B223" s="1">
        <f>B222+'Front End'!$F$5</f>
        <v>442</v>
      </c>
      <c r="C223" s="10">
        <f t="shared" si="13"/>
        <v>0.30694444444444446</v>
      </c>
      <c r="D223" s="10">
        <f>ROUND(IF(B223&lt;=$AA$2*1.25,('Front End'!$F$4/2)*(1-COS((PI()*B223)/$AA$2)),(4.34*'Front End'!$F$4*EXP(-1.3*B223/$AA$2))),6)</f>
        <v>8.3912E-2</v>
      </c>
      <c r="E223" s="10">
        <f>D223*('Front End'!$F$3/100)</f>
        <v>0</v>
      </c>
      <c r="F223" s="10">
        <f t="shared" si="12"/>
        <v>8.3912E-2</v>
      </c>
      <c r="G223" s="10">
        <f>IF((G222+(AVERAGE(F222:F223)*('Front End'!$F$5*60))-(N222))&gt;$AA$3,$AA$3,IF(G222+(AVERAGE(F222:F223)*('Front End'!$F$5*60))-(N222)&lt;0,0,G222+(AVERAGE(F222:F223)*('Front End'!$F$5*60))-(N222)))</f>
        <v>170.32391354066436</v>
      </c>
      <c r="H223" s="10">
        <f>(G223/$AA$3)*'Front End'!$B$1</f>
        <v>1.7032391354066436E-3</v>
      </c>
      <c r="I223" s="10">
        <f>('Front End'!$F$10-'Front End'!$B$1)+Calcs!H223</f>
        <v>46.731703239135413</v>
      </c>
      <c r="J223" s="10">
        <f>IF(H223&gt;'Front End'!$B$1*('Front End'!$B$5/100),G223-((('Front End'!$B$1*('Front End'!$B$5/100))/'Front End'!$B$1)*$AA$3),0)</f>
        <v>70.323913540664364</v>
      </c>
      <c r="K223" s="10">
        <f>(J223*('Front End'!$B$6/100))/('Front End'!$B$2*24*60*60)</f>
        <v>0</v>
      </c>
      <c r="L223" s="10">
        <f>(J223*((100-'Front End'!$B$6)/100))/('Front End'!$B$2*24*60*60)</f>
        <v>8.1393418449843019E-2</v>
      </c>
      <c r="M223" s="10">
        <f t="shared" si="14"/>
        <v>8.1393418449843019E-2</v>
      </c>
      <c r="N223" s="10">
        <f>AVERAGE(M222:M223)*('Front End'!$F$5*60)</f>
        <v>9.7427179496827527</v>
      </c>
      <c r="O223" s="10">
        <f>IF(O222+AVERAGE(K222:K223)*('Front End'!$F$5*60)&gt;J223,J223,O222+AVERAGE(K222:K223)*('Front End'!$F$5*60))</f>
        <v>0</v>
      </c>
      <c r="P223" s="10">
        <f>P222+(AVERAGE(L222:L223)*('Front End'!$F$5*60))-W222</f>
        <v>837.99398440901791</v>
      </c>
      <c r="Q223" s="10">
        <f>(P223/$AA$5)*($AA$4-'Front End'!$F$9)</f>
        <v>8.3799398440901791E-3</v>
      </c>
      <c r="R223" s="10">
        <f>'Front End'!$F$9+Q223</f>
        <v>45.00837993984409</v>
      </c>
      <c r="S223" s="8">
        <f>IF(R223&gt;'Front End'!$F$9+'Front End'!$B$9,(((R223-'Front End'!$F$9)/($AA$4-'Front End'!$F$9))*$AA$5)-((('Front End'!$F$9+'Front End'!$B$9-'Front End'!$F$9)/($AA$4-'Front End'!$F$9))*$AA$5),0)</f>
        <v>837.99398440902451</v>
      </c>
      <c r="T223" s="8">
        <f>ROUND(S223/('Front End'!$B$3*24*60*60),6)</f>
        <v>9.7000000000000005E-4</v>
      </c>
      <c r="U223" s="8">
        <f>IF(R223&gt;'Front End'!$F$9+'Front End'!$B$10,(((R223-'Front End'!$F$9)/($AA$4-'Front End'!$F$9))*$AA$5)-((('Front End'!$F$9+'Front End'!$B$10-'Front End'!$F$9)/($AA$4-'Front End'!$F$9))*$AA$5),0)</f>
        <v>0</v>
      </c>
      <c r="V223" s="8">
        <f>(U223^0.5)/('Front End'!$B$4*24*60*60)</f>
        <v>0</v>
      </c>
      <c r="W223" s="8">
        <f>(AVERAGE(T222:T223)*('Front End'!$F$5*60))+(AVERAGE(V222:V223)*('Front End'!$F$5*60))</f>
        <v>0.11574000000000001</v>
      </c>
      <c r="X223" s="8">
        <f t="shared" si="15"/>
        <v>0</v>
      </c>
    </row>
    <row r="224" spans="1:24" x14ac:dyDescent="0.2">
      <c r="A224" s="1">
        <v>223</v>
      </c>
      <c r="B224" s="1">
        <f>B223+'Front End'!$F$5</f>
        <v>444</v>
      </c>
      <c r="C224" s="10">
        <f t="shared" si="13"/>
        <v>0.30833333333333335</v>
      </c>
      <c r="D224" s="10">
        <f>ROUND(IF(B224&lt;=$AA$2*1.25,('Front End'!$F$4/2)*(1-COS((PI()*B224)/$AA$2)),(4.34*'Front End'!$F$4*EXP(-1.3*B224/$AA$2))),6)</f>
        <v>8.4294999999999995E-2</v>
      </c>
      <c r="E224" s="10">
        <f>D224*('Front End'!$F$3/100)</f>
        <v>0</v>
      </c>
      <c r="F224" s="10">
        <f t="shared" si="12"/>
        <v>8.4294999999999995E-2</v>
      </c>
      <c r="G224" s="10">
        <f>IF((G223+(AVERAGE(F223:F224)*('Front End'!$F$5*60))-(N223))&gt;$AA$3,$AA$3,IF(G223+(AVERAGE(F223:F224)*('Front End'!$F$5*60))-(N223)&lt;0,0,G223+(AVERAGE(F223:F224)*('Front End'!$F$5*60))-(N223)))</f>
        <v>170.67361559098163</v>
      </c>
      <c r="H224" s="10">
        <f>(G224/$AA$3)*'Front End'!$B$1</f>
        <v>1.7067361559098162E-3</v>
      </c>
      <c r="I224" s="10">
        <f>('Front End'!$F$10-'Front End'!$B$1)+Calcs!H224</f>
        <v>46.731706736155914</v>
      </c>
      <c r="J224" s="10">
        <f>IF(H224&gt;'Front End'!$B$1*('Front End'!$B$5/100),G224-((('Front End'!$B$1*('Front End'!$B$5/100))/'Front End'!$B$1)*$AA$3),0)</f>
        <v>70.673615590981626</v>
      </c>
      <c r="K224" s="10">
        <f>(J224*('Front End'!$B$6/100))/('Front End'!$B$2*24*60*60)</f>
        <v>0</v>
      </c>
      <c r="L224" s="10">
        <f>(J224*((100-'Front End'!$B$6)/100))/('Front End'!$B$2*24*60*60)</f>
        <v>8.1798166193265784E-2</v>
      </c>
      <c r="M224" s="10">
        <f t="shared" si="14"/>
        <v>8.1798166193265784E-2</v>
      </c>
      <c r="N224" s="10">
        <f>AVERAGE(M223:M224)*('Front End'!$F$5*60)</f>
        <v>9.7914950785865269</v>
      </c>
      <c r="O224" s="10">
        <f>IF(O223+AVERAGE(K223:K224)*('Front End'!$F$5*60)&gt;J224,J224,O223+AVERAGE(K223:K224)*('Front End'!$F$5*60))</f>
        <v>0</v>
      </c>
      <c r="P224" s="10">
        <f>P223+(AVERAGE(L223:L224)*('Front End'!$F$5*60))-W223</f>
        <v>847.66973948760449</v>
      </c>
      <c r="Q224" s="10">
        <f>(P224/$AA$5)*($AA$4-'Front End'!$F$9)</f>
        <v>8.4766973948760451E-3</v>
      </c>
      <c r="R224" s="10">
        <f>'Front End'!$F$9+Q224</f>
        <v>45.008476697394876</v>
      </c>
      <c r="S224" s="8">
        <f>IF(R224&gt;'Front End'!$F$9+'Front End'!$B$9,(((R224-'Front End'!$F$9)/($AA$4-'Front End'!$F$9))*$AA$5)-((('Front End'!$F$9+'Front End'!$B$9-'Front End'!$F$9)/($AA$4-'Front End'!$F$9))*$AA$5),0)</f>
        <v>847.66973948759994</v>
      </c>
      <c r="T224" s="8">
        <f>ROUND(S224/('Front End'!$B$3*24*60*60),6)</f>
        <v>9.810000000000001E-4</v>
      </c>
      <c r="U224" s="8">
        <f>IF(R224&gt;'Front End'!$F$9+'Front End'!$B$10,(((R224-'Front End'!$F$9)/($AA$4-'Front End'!$F$9))*$AA$5)-((('Front End'!$F$9+'Front End'!$B$10-'Front End'!$F$9)/($AA$4-'Front End'!$F$9))*$AA$5),0)</f>
        <v>0</v>
      </c>
      <c r="V224" s="8">
        <f>(U224^0.5)/('Front End'!$B$4*24*60*60)</f>
        <v>0</v>
      </c>
      <c r="W224" s="8">
        <f>(AVERAGE(T223:T224)*('Front End'!$F$5*60))+(AVERAGE(V223:V224)*('Front End'!$F$5*60))</f>
        <v>0.11706</v>
      </c>
      <c r="X224" s="8">
        <f t="shared" si="15"/>
        <v>0</v>
      </c>
    </row>
    <row r="225" spans="1:24" x14ac:dyDescent="0.2">
      <c r="A225" s="1">
        <v>224</v>
      </c>
      <c r="B225" s="1">
        <f>B224+'Front End'!$F$5</f>
        <v>446</v>
      </c>
      <c r="C225" s="10">
        <f t="shared" si="13"/>
        <v>0.30972222222222223</v>
      </c>
      <c r="D225" s="10">
        <f>ROUND(IF(B225&lt;=$AA$2*1.25,('Front End'!$F$4/2)*(1-COS((PI()*B225)/$AA$2)),(4.34*'Front End'!$F$4*EXP(-1.3*B225/$AA$2))),6)</f>
        <v>8.4675E-2</v>
      </c>
      <c r="E225" s="10">
        <f>D225*('Front End'!$F$3/100)</f>
        <v>0</v>
      </c>
      <c r="F225" s="10">
        <f t="shared" si="12"/>
        <v>8.4675E-2</v>
      </c>
      <c r="G225" s="10">
        <f>IF((G224+(AVERAGE(F224:F225)*('Front End'!$F$5*60))-(N224))&gt;$AA$3,$AA$3,IF(G224+(AVERAGE(F224:F225)*('Front End'!$F$5*60))-(N224)&lt;0,0,G224+(AVERAGE(F224:F225)*('Front End'!$F$5*60))-(N224)))</f>
        <v>171.0203205123951</v>
      </c>
      <c r="H225" s="10">
        <f>(G225/$AA$3)*'Front End'!$B$1</f>
        <v>1.710203205123951E-3</v>
      </c>
      <c r="I225" s="10">
        <f>('Front End'!$F$10-'Front End'!$B$1)+Calcs!H225</f>
        <v>46.731710203205125</v>
      </c>
      <c r="J225" s="10">
        <f>IF(H225&gt;'Front End'!$B$1*('Front End'!$B$5/100),G225-((('Front End'!$B$1*('Front End'!$B$5/100))/'Front End'!$B$1)*$AA$3),0)</f>
        <v>71.020320512395102</v>
      </c>
      <c r="K225" s="10">
        <f>(J225*('Front End'!$B$6/100))/('Front End'!$B$2*24*60*60)</f>
        <v>0</v>
      </c>
      <c r="L225" s="10">
        <f>(J225*((100-'Front End'!$B$6)/100))/('Front End'!$B$2*24*60*60)</f>
        <v>8.2199445037494337E-2</v>
      </c>
      <c r="M225" s="10">
        <f t="shared" si="14"/>
        <v>8.2199445037494337E-2</v>
      </c>
      <c r="N225" s="10">
        <f>AVERAGE(M224:M225)*('Front End'!$F$5*60)</f>
        <v>9.8398566738456079</v>
      </c>
      <c r="O225" s="10">
        <f>IF(O224+AVERAGE(K224:K225)*('Front End'!$F$5*60)&gt;J225,J225,O224+AVERAGE(K224:K225)*('Front End'!$F$5*60))</f>
        <v>0</v>
      </c>
      <c r="P225" s="10">
        <f>P224+(AVERAGE(L224:L225)*('Front End'!$F$5*60))-W224</f>
        <v>857.39253616145004</v>
      </c>
      <c r="Q225" s="10">
        <f>(P225/$AA$5)*($AA$4-'Front End'!$F$9)</f>
        <v>8.5739253616145001E-3</v>
      </c>
      <c r="R225" s="10">
        <f>'Front End'!$F$9+Q225</f>
        <v>45.008573925361617</v>
      </c>
      <c r="S225" s="8">
        <f>IF(R225&gt;'Front End'!$F$9+'Front End'!$B$9,(((R225-'Front End'!$F$9)/($AA$4-'Front End'!$F$9))*$AA$5)-((('Front End'!$F$9+'Front End'!$B$9-'Front End'!$F$9)/($AA$4-'Front End'!$F$9))*$AA$5),0)</f>
        <v>857.3925361616831</v>
      </c>
      <c r="T225" s="8">
        <f>ROUND(S225/('Front End'!$B$3*24*60*60),6)</f>
        <v>9.9200000000000004E-4</v>
      </c>
      <c r="U225" s="8">
        <f>IF(R225&gt;'Front End'!$F$9+'Front End'!$B$10,(((R225-'Front End'!$F$9)/($AA$4-'Front End'!$F$9))*$AA$5)-((('Front End'!$F$9+'Front End'!$B$10-'Front End'!$F$9)/($AA$4-'Front End'!$F$9))*$AA$5),0)</f>
        <v>0</v>
      </c>
      <c r="V225" s="8">
        <f>(U225^0.5)/('Front End'!$B$4*24*60*60)</f>
        <v>0</v>
      </c>
      <c r="W225" s="8">
        <f>(AVERAGE(T224:T225)*('Front End'!$F$5*60))+(AVERAGE(V224:V225)*('Front End'!$F$5*60))</f>
        <v>0.11838</v>
      </c>
      <c r="X225" s="8">
        <f t="shared" si="15"/>
        <v>0</v>
      </c>
    </row>
    <row r="226" spans="1:24" x14ac:dyDescent="0.2">
      <c r="A226" s="1">
        <v>225</v>
      </c>
      <c r="B226" s="1">
        <f>B225+'Front End'!$F$5</f>
        <v>448</v>
      </c>
      <c r="C226" s="10">
        <f t="shared" si="13"/>
        <v>0.31111111111111112</v>
      </c>
      <c r="D226" s="10">
        <f>ROUND(IF(B226&lt;=$AA$2*1.25,('Front End'!$F$4/2)*(1-COS((PI()*B226)/$AA$2)),(4.34*'Front End'!$F$4*EXP(-1.3*B226/$AA$2))),6)</f>
        <v>8.5050000000000001E-2</v>
      </c>
      <c r="E226" s="10">
        <f>D226*('Front End'!$F$3/100)</f>
        <v>0</v>
      </c>
      <c r="F226" s="10">
        <f t="shared" si="12"/>
        <v>8.5050000000000001E-2</v>
      </c>
      <c r="G226" s="10">
        <f>IF((G225+(AVERAGE(F225:F226)*('Front End'!$F$5*60))-(N225))&gt;$AA$3,$AA$3,IF(G225+(AVERAGE(F225:F226)*('Front End'!$F$5*60))-(N225)&lt;0,0,G225+(AVERAGE(F225:F226)*('Front End'!$F$5*60))-(N225)))</f>
        <v>171.36396383854949</v>
      </c>
      <c r="H226" s="10">
        <f>(G226/$AA$3)*'Front End'!$B$1</f>
        <v>1.7136396383854949E-3</v>
      </c>
      <c r="I226" s="10">
        <f>('Front End'!$F$10-'Front End'!$B$1)+Calcs!H226</f>
        <v>46.731713639638393</v>
      </c>
      <c r="J226" s="10">
        <f>IF(H226&gt;'Front End'!$B$1*('Front End'!$B$5/100),G226-((('Front End'!$B$1*('Front End'!$B$5/100))/'Front End'!$B$1)*$AA$3),0)</f>
        <v>71.363963838549495</v>
      </c>
      <c r="K226" s="10">
        <f>(J226*('Front End'!$B$6/100))/('Front End'!$B$2*24*60*60)</f>
        <v>0</v>
      </c>
      <c r="L226" s="10">
        <f>(J226*((100-'Front End'!$B$6)/100))/('Front End'!$B$2*24*60*60)</f>
        <v>8.2597180368691556E-2</v>
      </c>
      <c r="M226" s="10">
        <f t="shared" si="14"/>
        <v>8.2597180368691556E-2</v>
      </c>
      <c r="N226" s="10">
        <f>AVERAGE(M225:M226)*('Front End'!$F$5*60)</f>
        <v>9.8877975243711536</v>
      </c>
      <c r="O226" s="10">
        <f>IF(O225+AVERAGE(K225:K226)*('Front End'!$F$5*60)&gt;J226,J226,O225+AVERAGE(K225:K226)*('Front End'!$F$5*60))</f>
        <v>0</v>
      </c>
      <c r="P226" s="10">
        <f>P225+(AVERAGE(L225:L226)*('Front End'!$F$5*60))-W225</f>
        <v>867.16195368582123</v>
      </c>
      <c r="Q226" s="10">
        <f>(P226/$AA$5)*($AA$4-'Front End'!$F$9)</f>
        <v>8.6716195368582126E-3</v>
      </c>
      <c r="R226" s="10">
        <f>'Front End'!$F$9+Q226</f>
        <v>45.008671619536855</v>
      </c>
      <c r="S226" s="8">
        <f>IF(R226&gt;'Front End'!$F$9+'Front End'!$B$9,(((R226-'Front End'!$F$9)/($AA$4-'Front End'!$F$9))*$AA$5)-((('Front End'!$F$9+'Front End'!$B$9-'Front End'!$F$9)/($AA$4-'Front End'!$F$9))*$AA$5),0)</f>
        <v>867.16195368552462</v>
      </c>
      <c r="T226" s="8">
        <f>ROUND(S226/('Front End'!$B$3*24*60*60),6)</f>
        <v>1.0039999999999999E-3</v>
      </c>
      <c r="U226" s="8">
        <f>IF(R226&gt;'Front End'!$F$9+'Front End'!$B$10,(((R226-'Front End'!$F$9)/($AA$4-'Front End'!$F$9))*$AA$5)-((('Front End'!$F$9+'Front End'!$B$10-'Front End'!$F$9)/($AA$4-'Front End'!$F$9))*$AA$5),0)</f>
        <v>0</v>
      </c>
      <c r="V226" s="8">
        <f>(U226^0.5)/('Front End'!$B$4*24*60*60)</f>
        <v>0</v>
      </c>
      <c r="W226" s="8">
        <f>(AVERAGE(T225:T226)*('Front End'!$F$5*60))+(AVERAGE(V225:V226)*('Front End'!$F$5*60))</f>
        <v>0.11975999999999999</v>
      </c>
      <c r="X226" s="8">
        <f t="shared" si="15"/>
        <v>0</v>
      </c>
    </row>
    <row r="227" spans="1:24" x14ac:dyDescent="0.2">
      <c r="A227" s="1">
        <v>226</v>
      </c>
      <c r="B227" s="1">
        <f>B226+'Front End'!$F$5</f>
        <v>450</v>
      </c>
      <c r="C227" s="10">
        <f t="shared" si="13"/>
        <v>0.3125</v>
      </c>
      <c r="D227" s="10">
        <f>ROUND(IF(B227&lt;=$AA$2*1.25,('Front End'!$F$4/2)*(1-COS((PI()*B227)/$AA$2)),(4.34*'Front End'!$F$4*EXP(-1.3*B227/$AA$2))),6)</f>
        <v>8.5421999999999998E-2</v>
      </c>
      <c r="E227" s="10">
        <f>D227*('Front End'!$F$3/100)</f>
        <v>0</v>
      </c>
      <c r="F227" s="10">
        <f t="shared" si="12"/>
        <v>8.5421999999999998E-2</v>
      </c>
      <c r="G227" s="10">
        <f>IF((G226+(AVERAGE(F226:F227)*('Front End'!$F$5*60))-(N226))&gt;$AA$3,$AA$3,IF(G226+(AVERAGE(F226:F227)*('Front End'!$F$5*60))-(N226)&lt;0,0,G226+(AVERAGE(F226:F227)*('Front End'!$F$5*60))-(N226)))</f>
        <v>171.70448631417833</v>
      </c>
      <c r="H227" s="10">
        <f>(G227/$AA$3)*'Front End'!$B$1</f>
        <v>1.7170448631417831E-3</v>
      </c>
      <c r="I227" s="10">
        <f>('Front End'!$F$10-'Front End'!$B$1)+Calcs!H227</f>
        <v>46.731717044863146</v>
      </c>
      <c r="J227" s="10">
        <f>IF(H227&gt;'Front End'!$B$1*('Front End'!$B$5/100),G227-((('Front End'!$B$1*('Front End'!$B$5/100))/'Front End'!$B$1)*$AA$3),0)</f>
        <v>71.704486314178325</v>
      </c>
      <c r="K227" s="10">
        <f>(J227*('Front End'!$B$6/100))/('Front End'!$B$2*24*60*60)</f>
        <v>0</v>
      </c>
      <c r="L227" s="10">
        <f>(J227*((100-'Front End'!$B$6)/100))/('Front End'!$B$2*24*60*60)</f>
        <v>8.2991303604373068E-2</v>
      </c>
      <c r="M227" s="10">
        <f t="shared" si="14"/>
        <v>8.2991303604373068E-2</v>
      </c>
      <c r="N227" s="10">
        <f>AVERAGE(M226:M227)*('Front End'!$F$5*60)</f>
        <v>9.9353090383838776</v>
      </c>
      <c r="O227" s="10">
        <f>IF(O226+AVERAGE(K226:K227)*('Front End'!$F$5*60)&gt;J227,J227,O226+AVERAGE(K226:K227)*('Front End'!$F$5*60))</f>
        <v>0</v>
      </c>
      <c r="P227" s="10">
        <f>P226+(AVERAGE(L226:L227)*('Front End'!$F$5*60))-W226</f>
        <v>876.97750272420512</v>
      </c>
      <c r="Q227" s="10">
        <f>(P227/$AA$5)*($AA$4-'Front End'!$F$9)</f>
        <v>8.7697750272420511E-3</v>
      </c>
      <c r="R227" s="10">
        <f>'Front End'!$F$9+Q227</f>
        <v>45.00876977502724</v>
      </c>
      <c r="S227" s="8">
        <f>IF(R227&gt;'Front End'!$F$9+'Front End'!$B$9,(((R227-'Front End'!$F$9)/($AA$4-'Front End'!$F$9))*$AA$5)-((('Front End'!$F$9+'Front End'!$B$9-'Front End'!$F$9)/($AA$4-'Front End'!$F$9))*$AA$5),0)</f>
        <v>876.97750272397468</v>
      </c>
      <c r="T227" s="8">
        <f>ROUND(S227/('Front End'!$B$3*24*60*60),6)</f>
        <v>1.0150000000000001E-3</v>
      </c>
      <c r="U227" s="8">
        <f>IF(R227&gt;'Front End'!$F$9+'Front End'!$B$10,(((R227-'Front End'!$F$9)/($AA$4-'Front End'!$F$9))*$AA$5)-((('Front End'!$F$9+'Front End'!$B$10-'Front End'!$F$9)/($AA$4-'Front End'!$F$9))*$AA$5),0)</f>
        <v>0</v>
      </c>
      <c r="V227" s="8">
        <f>(U227^0.5)/('Front End'!$B$4*24*60*60)</f>
        <v>0</v>
      </c>
      <c r="W227" s="8">
        <f>(AVERAGE(T226:T227)*('Front End'!$F$5*60))+(AVERAGE(V226:V227)*('Front End'!$F$5*60))</f>
        <v>0.12114</v>
      </c>
      <c r="X227" s="8">
        <f t="shared" si="15"/>
        <v>0</v>
      </c>
    </row>
    <row r="228" spans="1:24" x14ac:dyDescent="0.2">
      <c r="A228" s="1">
        <v>227</v>
      </c>
      <c r="B228" s="1">
        <f>B227+'Front End'!$F$5</f>
        <v>452</v>
      </c>
      <c r="C228" s="10">
        <f t="shared" si="13"/>
        <v>0.31388888888888888</v>
      </c>
      <c r="D228" s="10">
        <f>ROUND(IF(B228&lt;=$AA$2*1.25,('Front End'!$F$4/2)*(1-COS((PI()*B228)/$AA$2)),(4.34*'Front End'!$F$4*EXP(-1.3*B228/$AA$2))),6)</f>
        <v>8.5790000000000005E-2</v>
      </c>
      <c r="E228" s="10">
        <f>D228*('Front End'!$F$3/100)</f>
        <v>0</v>
      </c>
      <c r="F228" s="10">
        <f t="shared" si="12"/>
        <v>8.5790000000000005E-2</v>
      </c>
      <c r="G228" s="10">
        <f>IF((G227+(AVERAGE(F227:F228)*('Front End'!$F$5*60))-(N227))&gt;$AA$3,$AA$3,IF(G227+(AVERAGE(F227:F228)*('Front End'!$F$5*60))-(N227)&lt;0,0,G227+(AVERAGE(F227:F228)*('Front End'!$F$5*60))-(N227)))</f>
        <v>172.04189727579444</v>
      </c>
      <c r="H228" s="10">
        <f>(G228/$AA$3)*'Front End'!$B$1</f>
        <v>1.7204189727579445E-3</v>
      </c>
      <c r="I228" s="10">
        <f>('Front End'!$F$10-'Front End'!$B$1)+Calcs!H228</f>
        <v>46.731720418972763</v>
      </c>
      <c r="J228" s="10">
        <f>IF(H228&gt;'Front End'!$B$1*('Front End'!$B$5/100),G228-((('Front End'!$B$1*('Front End'!$B$5/100))/'Front End'!$B$1)*$AA$3),0)</f>
        <v>72.04189727579444</v>
      </c>
      <c r="K228" s="10">
        <f>(J228*('Front End'!$B$6/100))/('Front End'!$B$2*24*60*60)</f>
        <v>0</v>
      </c>
      <c r="L228" s="10">
        <f>(J228*((100-'Front End'!$B$6)/100))/('Front End'!$B$2*24*60*60)</f>
        <v>8.3381825550688016E-2</v>
      </c>
      <c r="M228" s="10">
        <f t="shared" si="14"/>
        <v>8.3381825550688016E-2</v>
      </c>
      <c r="N228" s="10">
        <f>AVERAGE(M227:M228)*('Front End'!$F$5*60)</f>
        <v>9.9823877493036655</v>
      </c>
      <c r="O228" s="10">
        <f>IF(O227+AVERAGE(K227:K228)*('Front End'!$F$5*60)&gt;J228,J228,O227+AVERAGE(K227:K228)*('Front End'!$F$5*60))</f>
        <v>0</v>
      </c>
      <c r="P228" s="10">
        <f>P227+(AVERAGE(L227:L228)*('Front End'!$F$5*60))-W227</f>
        <v>886.83875047350887</v>
      </c>
      <c r="Q228" s="10">
        <f>(P228/$AA$5)*($AA$4-'Front End'!$F$9)</f>
        <v>8.8683875047350872E-3</v>
      </c>
      <c r="R228" s="10">
        <f>'Front End'!$F$9+Q228</f>
        <v>45.008868387504734</v>
      </c>
      <c r="S228" s="8">
        <f>IF(R228&gt;'Front End'!$F$9+'Front End'!$B$9,(((R228-'Front End'!$F$9)/($AA$4-'Front End'!$F$9))*$AA$5)-((('Front End'!$F$9+'Front End'!$B$9-'Front End'!$F$9)/($AA$4-'Front End'!$F$9))*$AA$5),0)</f>
        <v>886.83875047337335</v>
      </c>
      <c r="T228" s="8">
        <f>ROUND(S228/('Front End'!$B$3*24*60*60),6)</f>
        <v>1.026E-3</v>
      </c>
      <c r="U228" s="8">
        <f>IF(R228&gt;'Front End'!$F$9+'Front End'!$B$10,(((R228-'Front End'!$F$9)/($AA$4-'Front End'!$F$9))*$AA$5)-((('Front End'!$F$9+'Front End'!$B$10-'Front End'!$F$9)/($AA$4-'Front End'!$F$9))*$AA$5),0)</f>
        <v>0</v>
      </c>
      <c r="V228" s="8">
        <f>(U228^0.5)/('Front End'!$B$4*24*60*60)</f>
        <v>0</v>
      </c>
      <c r="W228" s="8">
        <f>(AVERAGE(T227:T228)*('Front End'!$F$5*60))+(AVERAGE(V227:V228)*('Front End'!$F$5*60))</f>
        <v>0.12246000000000001</v>
      </c>
      <c r="X228" s="8">
        <f t="shared" si="15"/>
        <v>0</v>
      </c>
    </row>
    <row r="229" spans="1:24" x14ac:dyDescent="0.2">
      <c r="A229" s="1">
        <v>228</v>
      </c>
      <c r="B229" s="1">
        <f>B228+'Front End'!$F$5</f>
        <v>454</v>
      </c>
      <c r="C229" s="10">
        <f t="shared" si="13"/>
        <v>0.31527777777777777</v>
      </c>
      <c r="D229" s="10">
        <f>ROUND(IF(B229&lt;=$AA$2*1.25,('Front End'!$F$4/2)*(1-COS((PI()*B229)/$AA$2)),(4.34*'Front End'!$F$4*EXP(-1.3*B229/$AA$2))),6)</f>
        <v>8.6153999999999994E-2</v>
      </c>
      <c r="E229" s="10">
        <f>D229*('Front End'!$F$3/100)</f>
        <v>0</v>
      </c>
      <c r="F229" s="10">
        <f t="shared" si="12"/>
        <v>8.6153999999999994E-2</v>
      </c>
      <c r="G229" s="10">
        <f>IF((G228+(AVERAGE(F228:F229)*('Front End'!$F$5*60))-(N228))&gt;$AA$3,$AA$3,IF(G228+(AVERAGE(F228:F229)*('Front End'!$F$5*60))-(N228)&lt;0,0,G228+(AVERAGE(F228:F229)*('Front End'!$F$5*60))-(N228)))</f>
        <v>172.37614952649079</v>
      </c>
      <c r="H229" s="10">
        <f>(G229/$AA$3)*'Front End'!$B$1</f>
        <v>1.7237614952649079E-3</v>
      </c>
      <c r="I229" s="10">
        <f>('Front End'!$F$10-'Front End'!$B$1)+Calcs!H229</f>
        <v>46.731723761495267</v>
      </c>
      <c r="J229" s="10">
        <f>IF(H229&gt;'Front End'!$B$1*('Front End'!$B$5/100),G229-((('Front End'!$B$1*('Front End'!$B$5/100))/'Front End'!$B$1)*$AA$3),0)</f>
        <v>72.376149526490792</v>
      </c>
      <c r="K229" s="10">
        <f>(J229*('Front End'!$B$6/100))/('Front End'!$B$2*24*60*60)</f>
        <v>0</v>
      </c>
      <c r="L229" s="10">
        <f>(J229*((100-'Front End'!$B$6)/100))/('Front End'!$B$2*24*60*60)</f>
        <v>8.3768691581586577E-2</v>
      </c>
      <c r="M229" s="10">
        <f t="shared" si="14"/>
        <v>8.3768691581586577E-2</v>
      </c>
      <c r="N229" s="10">
        <f>AVERAGE(M228:M229)*('Front End'!$F$5*60)</f>
        <v>10.029031027936474</v>
      </c>
      <c r="O229" s="10">
        <f>IF(O228+AVERAGE(K228:K229)*('Front End'!$F$5*60)&gt;J229,J229,O228+AVERAGE(K228:K229)*('Front End'!$F$5*60))</f>
        <v>0</v>
      </c>
      <c r="P229" s="10">
        <f>P228+(AVERAGE(L228:L229)*('Front End'!$F$5*60))-W228</f>
        <v>896.74532150144535</v>
      </c>
      <c r="Q229" s="10">
        <f>(P229/$AA$5)*($AA$4-'Front End'!$F$9)</f>
        <v>8.9674532150144527E-3</v>
      </c>
      <c r="R229" s="10">
        <f>'Front End'!$F$9+Q229</f>
        <v>45.008967453215014</v>
      </c>
      <c r="S229" s="8">
        <f>IF(R229&gt;'Front End'!$F$9+'Front End'!$B$9,(((R229-'Front End'!$F$9)/($AA$4-'Front End'!$F$9))*$AA$5)-((('Front End'!$F$9+'Front End'!$B$9-'Front End'!$F$9)/($AA$4-'Front End'!$F$9))*$AA$5),0)</f>
        <v>896.74532150141329</v>
      </c>
      <c r="T229" s="8">
        <f>ROUND(S229/('Front End'!$B$3*24*60*60),6)</f>
        <v>1.0380000000000001E-3</v>
      </c>
      <c r="U229" s="8">
        <f>IF(R229&gt;'Front End'!$F$9+'Front End'!$B$10,(((R229-'Front End'!$F$9)/($AA$4-'Front End'!$F$9))*$AA$5)-((('Front End'!$F$9+'Front End'!$B$10-'Front End'!$F$9)/($AA$4-'Front End'!$F$9))*$AA$5),0)</f>
        <v>0</v>
      </c>
      <c r="V229" s="8">
        <f>(U229^0.5)/('Front End'!$B$4*24*60*60)</f>
        <v>0</v>
      </c>
      <c r="W229" s="8">
        <f>(AVERAGE(T228:T229)*('Front End'!$F$5*60))+(AVERAGE(V228:V229)*('Front End'!$F$5*60))</f>
        <v>0.12383999999999999</v>
      </c>
      <c r="X229" s="8">
        <f t="shared" si="15"/>
        <v>0</v>
      </c>
    </row>
    <row r="230" spans="1:24" x14ac:dyDescent="0.2">
      <c r="A230" s="1">
        <v>229</v>
      </c>
      <c r="B230" s="1">
        <f>B229+'Front End'!$F$5</f>
        <v>456</v>
      </c>
      <c r="C230" s="10">
        <f t="shared" si="13"/>
        <v>0.31666666666666665</v>
      </c>
      <c r="D230" s="10">
        <f>ROUND(IF(B230&lt;=$AA$2*1.25,('Front End'!$F$4/2)*(1-COS((PI()*B230)/$AA$2)),(4.34*'Front End'!$F$4*EXP(-1.3*B230/$AA$2))),6)</f>
        <v>8.6513999999999994E-2</v>
      </c>
      <c r="E230" s="10">
        <f>D230*('Front End'!$F$3/100)</f>
        <v>0</v>
      </c>
      <c r="F230" s="10">
        <f t="shared" ref="F230:F293" si="16">D230-E230</f>
        <v>8.6513999999999994E-2</v>
      </c>
      <c r="G230" s="10">
        <f>IF((G229+(AVERAGE(F229:F230)*('Front End'!$F$5*60))-(N229))&gt;$AA$3,$AA$3,IF(G229+(AVERAGE(F229:F230)*('Front End'!$F$5*60))-(N229)&lt;0,0,G229+(AVERAGE(F229:F230)*('Front End'!$F$5*60))-(N229)))</f>
        <v>172.70719849855433</v>
      </c>
      <c r="H230" s="10">
        <f>(G230/$AA$3)*'Front End'!$B$1</f>
        <v>1.7270719849855434E-3</v>
      </c>
      <c r="I230" s="10">
        <f>('Front End'!$F$10-'Front End'!$B$1)+Calcs!H230</f>
        <v>46.731727071984992</v>
      </c>
      <c r="J230" s="10">
        <f>IF(H230&gt;'Front End'!$B$1*('Front End'!$B$5/100),G230-((('Front End'!$B$1*('Front End'!$B$5/100))/'Front End'!$B$1)*$AA$3),0)</f>
        <v>72.707198498554334</v>
      </c>
      <c r="K230" s="10">
        <f>(J230*('Front End'!$B$6/100))/('Front End'!$B$2*24*60*60)</f>
        <v>0</v>
      </c>
      <c r="L230" s="10">
        <f>(J230*((100-'Front End'!$B$6)/100))/('Front End'!$B$2*24*60*60)</f>
        <v>8.4151850114067533E-2</v>
      </c>
      <c r="M230" s="10">
        <f t="shared" si="14"/>
        <v>8.4151850114067533E-2</v>
      </c>
      <c r="N230" s="10">
        <f>AVERAGE(M229:M230)*('Front End'!$F$5*60)</f>
        <v>10.075232501739247</v>
      </c>
      <c r="O230" s="10">
        <f>IF(O229+AVERAGE(K229:K230)*('Front End'!$F$5*60)&gt;J230,J230,O229+AVERAGE(K229:K230)*('Front End'!$F$5*60))</f>
        <v>0</v>
      </c>
      <c r="P230" s="10">
        <f>P229+(AVERAGE(L229:L230)*('Front End'!$F$5*60))-W229</f>
        <v>906.69671400318464</v>
      </c>
      <c r="Q230" s="10">
        <f>(P230/$AA$5)*($AA$4-'Front End'!$F$9)</f>
        <v>9.0669671400318459E-3</v>
      </c>
      <c r="R230" s="10">
        <f>'Front End'!$F$9+Q230</f>
        <v>45.009066967140029</v>
      </c>
      <c r="S230" s="8">
        <f>IF(R230&gt;'Front End'!$F$9+'Front End'!$B$9,(((R230-'Front End'!$F$9)/($AA$4-'Front End'!$F$9))*$AA$5)-((('Front End'!$F$9+'Front End'!$B$9-'Front End'!$F$9)/($AA$4-'Front End'!$F$9))*$AA$5),0)</f>
        <v>906.69671400291929</v>
      </c>
      <c r="T230" s="8">
        <f>ROUND(S230/('Front End'!$B$3*24*60*60),6)</f>
        <v>1.049E-3</v>
      </c>
      <c r="U230" s="8">
        <f>IF(R230&gt;'Front End'!$F$9+'Front End'!$B$10,(((R230-'Front End'!$F$9)/($AA$4-'Front End'!$F$9))*$AA$5)-((('Front End'!$F$9+'Front End'!$B$10-'Front End'!$F$9)/($AA$4-'Front End'!$F$9))*$AA$5),0)</f>
        <v>0</v>
      </c>
      <c r="V230" s="8">
        <f>(U230^0.5)/('Front End'!$B$4*24*60*60)</f>
        <v>0</v>
      </c>
      <c r="W230" s="8">
        <f>(AVERAGE(T229:T230)*('Front End'!$F$5*60))+(AVERAGE(V229:V230)*('Front End'!$F$5*60))</f>
        <v>0.12522000000000003</v>
      </c>
      <c r="X230" s="8">
        <f t="shared" si="15"/>
        <v>0</v>
      </c>
    </row>
    <row r="231" spans="1:24" x14ac:dyDescent="0.2">
      <c r="A231" s="1">
        <v>230</v>
      </c>
      <c r="B231" s="1">
        <f>B230+'Front End'!$F$5</f>
        <v>458</v>
      </c>
      <c r="C231" s="10">
        <f t="shared" si="13"/>
        <v>0.31805555555555554</v>
      </c>
      <c r="D231" s="10">
        <f>ROUND(IF(B231&lt;=$AA$2*1.25,('Front End'!$F$4/2)*(1-COS((PI()*B231)/$AA$2)),(4.34*'Front End'!$F$4*EXP(-1.3*B231/$AA$2))),6)</f>
        <v>8.6870000000000003E-2</v>
      </c>
      <c r="E231" s="10">
        <f>D231*('Front End'!$F$3/100)</f>
        <v>0</v>
      </c>
      <c r="F231" s="10">
        <f t="shared" si="16"/>
        <v>8.6870000000000003E-2</v>
      </c>
      <c r="G231" s="10">
        <f>IF((G230+(AVERAGE(F230:F231)*('Front End'!$F$5*60))-(N230))&gt;$AA$3,$AA$3,IF(G230+(AVERAGE(F230:F231)*('Front End'!$F$5*60))-(N230)&lt;0,0,G230+(AVERAGE(F230:F231)*('Front End'!$F$5*60))-(N230)))</f>
        <v>173.0350059968151</v>
      </c>
      <c r="H231" s="10">
        <f>(G231/$AA$3)*'Front End'!$B$1</f>
        <v>1.730350059968151E-3</v>
      </c>
      <c r="I231" s="10">
        <f>('Front End'!$F$10-'Front End'!$B$1)+Calcs!H231</f>
        <v>46.731730350059969</v>
      </c>
      <c r="J231" s="10">
        <f>IF(H231&gt;'Front End'!$B$1*('Front End'!$B$5/100),G231-((('Front End'!$B$1*('Front End'!$B$5/100))/'Front End'!$B$1)*$AA$3),0)</f>
        <v>73.035005996815102</v>
      </c>
      <c r="K231" s="10">
        <f>(J231*('Front End'!$B$6/100))/('Front End'!$B$2*24*60*60)</f>
        <v>0</v>
      </c>
      <c r="L231" s="10">
        <f>(J231*((100-'Front End'!$B$6)/100))/('Front End'!$B$2*24*60*60)</f>
        <v>8.4531256940758234E-2</v>
      </c>
      <c r="M231" s="10">
        <f t="shared" si="14"/>
        <v>8.4531256940758234E-2</v>
      </c>
      <c r="N231" s="10">
        <f>AVERAGE(M230:M231)*('Front End'!$F$5*60)</f>
        <v>10.120986423289546</v>
      </c>
      <c r="O231" s="10">
        <f>IF(O230+AVERAGE(K230:K231)*('Front End'!$F$5*60)&gt;J231,J231,O230+AVERAGE(K230:K231)*('Front End'!$F$5*60))</f>
        <v>0</v>
      </c>
      <c r="P231" s="10">
        <f>P230+(AVERAGE(L230:L231)*('Front End'!$F$5*60))-W230</f>
        <v>916.69248042647416</v>
      </c>
      <c r="Q231" s="10">
        <f>(P231/$AA$5)*($AA$4-'Front End'!$F$9)</f>
        <v>9.1669248042647415E-3</v>
      </c>
      <c r="R231" s="10">
        <f>'Front End'!$F$9+Q231</f>
        <v>45.009166924804262</v>
      </c>
      <c r="S231" s="8">
        <f>IF(R231&gt;'Front End'!$F$9+'Front End'!$B$9,(((R231-'Front End'!$F$9)/($AA$4-'Front End'!$F$9))*$AA$5)-((('Front End'!$F$9+'Front End'!$B$9-'Front End'!$F$9)/($AA$4-'Front End'!$F$9))*$AA$5),0)</f>
        <v>916.69248042620666</v>
      </c>
      <c r="T231" s="8">
        <f>ROUND(S231/('Front End'!$B$3*24*60*60),6)</f>
        <v>1.0610000000000001E-3</v>
      </c>
      <c r="U231" s="8">
        <f>IF(R231&gt;'Front End'!$F$9+'Front End'!$B$10,(((R231-'Front End'!$F$9)/($AA$4-'Front End'!$F$9))*$AA$5)-((('Front End'!$F$9+'Front End'!$B$10-'Front End'!$F$9)/($AA$4-'Front End'!$F$9))*$AA$5),0)</f>
        <v>0</v>
      </c>
      <c r="V231" s="8">
        <f>(U231^0.5)/('Front End'!$B$4*24*60*60)</f>
        <v>0</v>
      </c>
      <c r="W231" s="8">
        <f>(AVERAGE(T230:T231)*('Front End'!$F$5*60))+(AVERAGE(V230:V231)*('Front End'!$F$5*60))</f>
        <v>0.12659999999999999</v>
      </c>
      <c r="X231" s="8">
        <f t="shared" si="15"/>
        <v>0</v>
      </c>
    </row>
    <row r="232" spans="1:24" x14ac:dyDescent="0.2">
      <c r="A232" s="1">
        <v>231</v>
      </c>
      <c r="B232" s="1">
        <f>B231+'Front End'!$F$5</f>
        <v>460</v>
      </c>
      <c r="C232" s="10">
        <f t="shared" si="13"/>
        <v>0.31944444444444442</v>
      </c>
      <c r="D232" s="10">
        <f>ROUND(IF(B232&lt;=$AA$2*1.25,('Front End'!$F$4/2)*(1-COS((PI()*B232)/$AA$2)),(4.34*'Front End'!$F$4*EXP(-1.3*B232/$AA$2))),6)</f>
        <v>8.7221999999999994E-2</v>
      </c>
      <c r="E232" s="10">
        <f>D232*('Front End'!$F$3/100)</f>
        <v>0</v>
      </c>
      <c r="F232" s="10">
        <f t="shared" si="16"/>
        <v>8.7221999999999994E-2</v>
      </c>
      <c r="G232" s="10">
        <f>IF((G231+(AVERAGE(F231:F232)*('Front End'!$F$5*60))-(N231))&gt;$AA$3,$AA$3,IF(G231+(AVERAGE(F231:F232)*('Front End'!$F$5*60))-(N231)&lt;0,0,G231+(AVERAGE(F231:F232)*('Front End'!$F$5*60))-(N231)))</f>
        <v>173.35953957352555</v>
      </c>
      <c r="H232" s="10">
        <f>(G232/$AA$3)*'Front End'!$B$1</f>
        <v>1.7335953957352554E-3</v>
      </c>
      <c r="I232" s="10">
        <f>('Front End'!$F$10-'Front End'!$B$1)+Calcs!H232</f>
        <v>46.731733595395738</v>
      </c>
      <c r="J232" s="10">
        <f>IF(H232&gt;'Front End'!$B$1*('Front End'!$B$5/100),G232-((('Front End'!$B$1*('Front End'!$B$5/100))/'Front End'!$B$1)*$AA$3),0)</f>
        <v>73.359539573525552</v>
      </c>
      <c r="K232" s="10">
        <f>(J232*('Front End'!$B$6/100))/('Front End'!$B$2*24*60*60)</f>
        <v>0</v>
      </c>
      <c r="L232" s="10">
        <f>(J232*((100-'Front End'!$B$6)/100))/('Front End'!$B$2*24*60*60)</f>
        <v>8.4906874506395322E-2</v>
      </c>
      <c r="M232" s="10">
        <f t="shared" si="14"/>
        <v>8.4906874506395322E-2</v>
      </c>
      <c r="N232" s="10">
        <f>AVERAGE(M231:M232)*('Front End'!$F$5*60)</f>
        <v>10.166287886829213</v>
      </c>
      <c r="O232" s="10">
        <f>IF(O231+AVERAGE(K231:K232)*('Front End'!$F$5*60)&gt;J232,J232,O231+AVERAGE(K231:K232)*('Front End'!$F$5*60))</f>
        <v>0</v>
      </c>
      <c r="P232" s="10">
        <f>P231+(AVERAGE(L231:L232)*('Front End'!$F$5*60))-W231</f>
        <v>926.7321683133033</v>
      </c>
      <c r="Q232" s="10">
        <f>(P232/$AA$5)*($AA$4-'Front End'!$F$9)</f>
        <v>9.2673216831330313E-3</v>
      </c>
      <c r="R232" s="10">
        <f>'Front End'!$F$9+Q232</f>
        <v>45.009267321683133</v>
      </c>
      <c r="S232" s="8">
        <f>IF(R232&gt;'Front End'!$F$9+'Front End'!$B$9,(((R232-'Front End'!$F$9)/($AA$4-'Front End'!$F$9))*$AA$5)-((('Front End'!$F$9+'Front End'!$B$9-'Front End'!$F$9)/($AA$4-'Front End'!$F$9))*$AA$5),0)</f>
        <v>926.73216831329353</v>
      </c>
      <c r="T232" s="8">
        <f>ROUND(S232/('Front End'!$B$3*24*60*60),6)</f>
        <v>1.073E-3</v>
      </c>
      <c r="U232" s="8">
        <f>IF(R232&gt;'Front End'!$F$9+'Front End'!$B$10,(((R232-'Front End'!$F$9)/($AA$4-'Front End'!$F$9))*$AA$5)-((('Front End'!$F$9+'Front End'!$B$10-'Front End'!$F$9)/($AA$4-'Front End'!$F$9))*$AA$5),0)</f>
        <v>0</v>
      </c>
      <c r="V232" s="8">
        <f>(U232^0.5)/('Front End'!$B$4*24*60*60)</f>
        <v>0</v>
      </c>
      <c r="W232" s="8">
        <f>(AVERAGE(T231:T232)*('Front End'!$F$5*60))+(AVERAGE(V231:V232)*('Front End'!$F$5*60))</f>
        <v>0.12804000000000001</v>
      </c>
      <c r="X232" s="8">
        <f t="shared" si="15"/>
        <v>0</v>
      </c>
    </row>
    <row r="233" spans="1:24" x14ac:dyDescent="0.2">
      <c r="A233" s="1">
        <v>232</v>
      </c>
      <c r="B233" s="1">
        <f>B232+'Front End'!$F$5</f>
        <v>462</v>
      </c>
      <c r="C233" s="10">
        <f t="shared" si="13"/>
        <v>0.32083333333333336</v>
      </c>
      <c r="D233" s="10">
        <f>ROUND(IF(B233&lt;=$AA$2*1.25,('Front End'!$F$4/2)*(1-COS((PI()*B233)/$AA$2)),(4.34*'Front End'!$F$4*EXP(-1.3*B233/$AA$2))),6)</f>
        <v>8.7568999999999994E-2</v>
      </c>
      <c r="E233" s="10">
        <f>D233*('Front End'!$F$3/100)</f>
        <v>0</v>
      </c>
      <c r="F233" s="10">
        <f t="shared" si="16"/>
        <v>8.7568999999999994E-2</v>
      </c>
      <c r="G233" s="10">
        <f>IF((G232+(AVERAGE(F232:F233)*('Front End'!$F$5*60))-(N232))&gt;$AA$3,$AA$3,IF(G232+(AVERAGE(F232:F233)*('Front End'!$F$5*60))-(N232)&lt;0,0,G232+(AVERAGE(F232:F233)*('Front End'!$F$5*60))-(N232)))</f>
        <v>173.68071168669633</v>
      </c>
      <c r="H233" s="10">
        <f>(G233/$AA$3)*'Front End'!$B$1</f>
        <v>1.7368071168669633E-3</v>
      </c>
      <c r="I233" s="10">
        <f>('Front End'!$F$10-'Front End'!$B$1)+Calcs!H233</f>
        <v>46.731736807116874</v>
      </c>
      <c r="J233" s="10">
        <f>IF(H233&gt;'Front End'!$B$1*('Front End'!$B$5/100),G233-((('Front End'!$B$1*('Front End'!$B$5/100))/'Front End'!$B$1)*$AA$3),0)</f>
        <v>73.680711686696327</v>
      </c>
      <c r="K233" s="10">
        <f>(J233*('Front End'!$B$6/100))/('Front End'!$B$2*24*60*60)</f>
        <v>0</v>
      </c>
      <c r="L233" s="10">
        <f>(J233*((100-'Front End'!$B$6)/100))/('Front End'!$B$2*24*60*60)</f>
        <v>8.5278601489231873E-2</v>
      </c>
      <c r="M233" s="10">
        <f t="shared" si="14"/>
        <v>8.5278601489231873E-2</v>
      </c>
      <c r="N233" s="10">
        <f>AVERAGE(M232:M233)*('Front End'!$F$5*60)</f>
        <v>10.211128559737631</v>
      </c>
      <c r="O233" s="10">
        <f>IF(O232+AVERAGE(K232:K233)*('Front End'!$F$5*60)&gt;J233,J233,O232+AVERAGE(K232:K233)*('Front End'!$F$5*60))</f>
        <v>0</v>
      </c>
      <c r="P233" s="10">
        <f>P232+(AVERAGE(L232:L233)*('Front End'!$F$5*60))-W232</f>
        <v>936.81525687304088</v>
      </c>
      <c r="Q233" s="10">
        <f>(P233/$AA$5)*($AA$4-'Front End'!$F$9)</f>
        <v>9.3681525687304076E-3</v>
      </c>
      <c r="R233" s="10">
        <f>'Front End'!$F$9+Q233</f>
        <v>45.009368152568733</v>
      </c>
      <c r="S233" s="8">
        <f>IF(R233&gt;'Front End'!$F$9+'Front End'!$B$9,(((R233-'Front End'!$F$9)/($AA$4-'Front End'!$F$9))*$AA$5)-((('Front End'!$F$9+'Front End'!$B$9-'Front End'!$F$9)/($AA$4-'Front End'!$F$9))*$AA$5),0)</f>
        <v>936.81525687330236</v>
      </c>
      <c r="T233" s="8">
        <f>ROUND(S233/('Front End'!$B$3*24*60*60),6)</f>
        <v>1.0839999999999999E-3</v>
      </c>
      <c r="U233" s="8">
        <f>IF(R233&gt;'Front End'!$F$9+'Front End'!$B$10,(((R233-'Front End'!$F$9)/($AA$4-'Front End'!$F$9))*$AA$5)-((('Front End'!$F$9+'Front End'!$B$10-'Front End'!$F$9)/($AA$4-'Front End'!$F$9))*$AA$5),0)</f>
        <v>0</v>
      </c>
      <c r="V233" s="8">
        <f>(U233^0.5)/('Front End'!$B$4*24*60*60)</f>
        <v>0</v>
      </c>
      <c r="W233" s="8">
        <f>(AVERAGE(T232:T233)*('Front End'!$F$5*60))+(AVERAGE(V232:V233)*('Front End'!$F$5*60))</f>
        <v>0.12942000000000001</v>
      </c>
      <c r="X233" s="8">
        <f t="shared" si="15"/>
        <v>0</v>
      </c>
    </row>
    <row r="234" spans="1:24" x14ac:dyDescent="0.2">
      <c r="A234" s="1">
        <v>233</v>
      </c>
      <c r="B234" s="1">
        <f>B233+'Front End'!$F$5</f>
        <v>464</v>
      </c>
      <c r="C234" s="10">
        <f t="shared" si="13"/>
        <v>0.32222222222222224</v>
      </c>
      <c r="D234" s="10">
        <f>ROUND(IF(B234&lt;=$AA$2*1.25,('Front End'!$F$4/2)*(1-COS((PI()*B234)/$AA$2)),(4.34*'Front End'!$F$4*EXP(-1.3*B234/$AA$2))),6)</f>
        <v>8.7913000000000005E-2</v>
      </c>
      <c r="E234" s="10">
        <f>D234*('Front End'!$F$3/100)</f>
        <v>0</v>
      </c>
      <c r="F234" s="10">
        <f t="shared" si="16"/>
        <v>8.7913000000000005E-2</v>
      </c>
      <c r="G234" s="10">
        <f>IF((G233+(AVERAGE(F233:F234)*('Front End'!$F$5*60))-(N233))&gt;$AA$3,$AA$3,IF(G233+(AVERAGE(F233:F234)*('Front End'!$F$5*60))-(N233)&lt;0,0,G233+(AVERAGE(F233:F234)*('Front End'!$F$5*60))-(N233)))</f>
        <v>173.9985031269587</v>
      </c>
      <c r="H234" s="10">
        <f>(G234/$AA$3)*'Front End'!$B$1</f>
        <v>1.7399850312695871E-3</v>
      </c>
      <c r="I234" s="10">
        <f>('Front End'!$F$10-'Front End'!$B$1)+Calcs!H234</f>
        <v>46.731739985031275</v>
      </c>
      <c r="J234" s="10">
        <f>IF(H234&gt;'Front End'!$B$1*('Front End'!$B$5/100),G234-((('Front End'!$B$1*('Front End'!$B$5/100))/'Front End'!$B$1)*$AA$3),0)</f>
        <v>73.998503126958695</v>
      </c>
      <c r="K234" s="10">
        <f>(J234*('Front End'!$B$6/100))/('Front End'!$B$2*24*60*60)</f>
        <v>0</v>
      </c>
      <c r="L234" s="10">
        <f>(J234*((100-'Front End'!$B$6)/100))/('Front End'!$B$2*24*60*60)</f>
        <v>8.5646415656202207E-2</v>
      </c>
      <c r="M234" s="10">
        <f t="shared" si="14"/>
        <v>8.5646415656202207E-2</v>
      </c>
      <c r="N234" s="10">
        <f>AVERAGE(M233:M234)*('Front End'!$F$5*60)</f>
        <v>10.255501028726044</v>
      </c>
      <c r="O234" s="10">
        <f>IF(O233+AVERAGE(K233:K234)*('Front End'!$F$5*60)&gt;J234,J234,O233+AVERAGE(K233:K234)*('Front End'!$F$5*60))</f>
        <v>0</v>
      </c>
      <c r="P234" s="10">
        <f>P233+(AVERAGE(L233:L234)*('Front End'!$F$5*60))-W233</f>
        <v>946.94133790176693</v>
      </c>
      <c r="Q234" s="10">
        <f>(P234/$AA$5)*($AA$4-'Front End'!$F$9)</f>
        <v>9.4694133790176691E-3</v>
      </c>
      <c r="R234" s="10">
        <f>'Front End'!$F$9+Q234</f>
        <v>45.009469413379016</v>
      </c>
      <c r="S234" s="8">
        <f>IF(R234&gt;'Front End'!$F$9+'Front End'!$B$9,(((R234-'Front End'!$F$9)/($AA$4-'Front End'!$F$9))*$AA$5)-((('Front End'!$F$9+'Front End'!$B$9-'Front End'!$F$9)/($AA$4-'Front End'!$F$9))*$AA$5),0)</f>
        <v>946.94133790156354</v>
      </c>
      <c r="T234" s="8">
        <f>ROUND(S234/('Front End'!$B$3*24*60*60),6)</f>
        <v>1.096E-3</v>
      </c>
      <c r="U234" s="8">
        <f>IF(R234&gt;'Front End'!$F$9+'Front End'!$B$10,(((R234-'Front End'!$F$9)/($AA$4-'Front End'!$F$9))*$AA$5)-((('Front End'!$F$9+'Front End'!$B$10-'Front End'!$F$9)/($AA$4-'Front End'!$F$9))*$AA$5),0)</f>
        <v>0</v>
      </c>
      <c r="V234" s="8">
        <f>(U234^0.5)/('Front End'!$B$4*24*60*60)</f>
        <v>0</v>
      </c>
      <c r="W234" s="8">
        <f>(AVERAGE(T233:T234)*('Front End'!$F$5*60))+(AVERAGE(V233:V234)*('Front End'!$F$5*60))</f>
        <v>0.13079999999999997</v>
      </c>
      <c r="X234" s="8">
        <f t="shared" si="15"/>
        <v>0</v>
      </c>
    </row>
    <row r="235" spans="1:24" x14ac:dyDescent="0.2">
      <c r="A235" s="1">
        <v>234</v>
      </c>
      <c r="B235" s="1">
        <f>B234+'Front End'!$F$5</f>
        <v>466</v>
      </c>
      <c r="C235" s="10">
        <f t="shared" si="13"/>
        <v>0.32361111111111113</v>
      </c>
      <c r="D235" s="10">
        <f>ROUND(IF(B235&lt;=$AA$2*1.25,('Front End'!$F$4/2)*(1-COS((PI()*B235)/$AA$2)),(4.34*'Front End'!$F$4*EXP(-1.3*B235/$AA$2))),6)</f>
        <v>8.8252999999999998E-2</v>
      </c>
      <c r="E235" s="10">
        <f>D235*('Front End'!$F$3/100)</f>
        <v>0</v>
      </c>
      <c r="F235" s="10">
        <f t="shared" si="16"/>
        <v>8.8252999999999998E-2</v>
      </c>
      <c r="G235" s="10">
        <f>IF((G234+(AVERAGE(F234:F235)*('Front End'!$F$5*60))-(N234))&gt;$AA$3,$AA$3,IF(G234+(AVERAGE(F234:F235)*('Front End'!$F$5*60))-(N234)&lt;0,0,G234+(AVERAGE(F234:F235)*('Front End'!$F$5*60))-(N234)))</f>
        <v>174.31296209823267</v>
      </c>
      <c r="H235" s="10">
        <f>(G235/$AA$3)*'Front End'!$B$1</f>
        <v>1.7431296209823269E-3</v>
      </c>
      <c r="I235" s="10">
        <f>('Front End'!$F$10-'Front End'!$B$1)+Calcs!H235</f>
        <v>46.731743129620988</v>
      </c>
      <c r="J235" s="10">
        <f>IF(H235&gt;'Front End'!$B$1*('Front End'!$B$5/100),G235-((('Front End'!$B$1*('Front End'!$B$5/100))/'Front End'!$B$1)*$AA$3),0)</f>
        <v>74.312962098232674</v>
      </c>
      <c r="K235" s="10">
        <f>(J235*('Front End'!$B$6/100))/('Front End'!$B$2*24*60*60)</f>
        <v>0</v>
      </c>
      <c r="L235" s="10">
        <f>(J235*((100-'Front End'!$B$6)/100))/('Front End'!$B$2*24*60*60)</f>
        <v>8.6010372798880422E-2</v>
      </c>
      <c r="M235" s="10">
        <f t="shared" si="14"/>
        <v>8.6010372798880422E-2</v>
      </c>
      <c r="N235" s="10">
        <f>AVERAGE(M234:M235)*('Front End'!$F$5*60)</f>
        <v>10.299407307304959</v>
      </c>
      <c r="O235" s="10">
        <f>IF(O234+AVERAGE(K234:K235)*('Front End'!$F$5*60)&gt;J235,J235,O234+AVERAGE(K234:K235)*('Front End'!$F$5*60))</f>
        <v>0</v>
      </c>
      <c r="P235" s="10">
        <f>P234+(AVERAGE(L234:L235)*('Front End'!$F$5*60))-W234</f>
        <v>957.10994520907184</v>
      </c>
      <c r="Q235" s="10">
        <f>(P235/$AA$5)*($AA$4-'Front End'!$F$9)</f>
        <v>9.5710994520907186E-3</v>
      </c>
      <c r="R235" s="10">
        <f>'Front End'!$F$9+Q235</f>
        <v>45.009571099452089</v>
      </c>
      <c r="S235" s="8">
        <f>IF(R235&gt;'Front End'!$F$9+'Front End'!$B$9,(((R235-'Front End'!$F$9)/($AA$4-'Front End'!$F$9))*$AA$5)-((('Front End'!$F$9+'Front End'!$B$9-'Front End'!$F$9)/($AA$4-'Front End'!$F$9))*$AA$5),0)</f>
        <v>957.10994520885617</v>
      </c>
      <c r="T235" s="8">
        <f>ROUND(S235/('Front End'!$B$3*24*60*60),6)</f>
        <v>1.108E-3</v>
      </c>
      <c r="U235" s="8">
        <f>IF(R235&gt;'Front End'!$F$9+'Front End'!$B$10,(((R235-'Front End'!$F$9)/($AA$4-'Front End'!$F$9))*$AA$5)-((('Front End'!$F$9+'Front End'!$B$10-'Front End'!$F$9)/($AA$4-'Front End'!$F$9))*$AA$5),0)</f>
        <v>0</v>
      </c>
      <c r="V235" s="8">
        <f>(U235^0.5)/('Front End'!$B$4*24*60*60)</f>
        <v>0</v>
      </c>
      <c r="W235" s="8">
        <f>(AVERAGE(T234:T235)*('Front End'!$F$5*60))+(AVERAGE(V234:V235)*('Front End'!$F$5*60))</f>
        <v>0.13224000000000002</v>
      </c>
      <c r="X235" s="8">
        <f t="shared" si="15"/>
        <v>0</v>
      </c>
    </row>
    <row r="236" spans="1:24" x14ac:dyDescent="0.2">
      <c r="A236" s="1">
        <v>235</v>
      </c>
      <c r="B236" s="1">
        <f>B235+'Front End'!$F$5</f>
        <v>468</v>
      </c>
      <c r="C236" s="10">
        <f t="shared" si="13"/>
        <v>0.32500000000000001</v>
      </c>
      <c r="D236" s="10">
        <f>ROUND(IF(B236&lt;=$AA$2*1.25,('Front End'!$F$4/2)*(1-COS((PI()*B236)/$AA$2)),(4.34*'Front End'!$F$4*EXP(-1.3*B236/$AA$2))),6)</f>
        <v>8.8588E-2</v>
      </c>
      <c r="E236" s="10">
        <f>D236*('Front End'!$F$3/100)</f>
        <v>0</v>
      </c>
      <c r="F236" s="10">
        <f t="shared" si="16"/>
        <v>8.8588E-2</v>
      </c>
      <c r="G236" s="10">
        <f>IF((G235+(AVERAGE(F235:F236)*('Front End'!$F$5*60))-(N235))&gt;$AA$3,$AA$3,IF(G235+(AVERAGE(F235:F236)*('Front End'!$F$5*60))-(N235)&lt;0,0,G235+(AVERAGE(F235:F236)*('Front End'!$F$5*60))-(N235)))</f>
        <v>174.6240147909277</v>
      </c>
      <c r="H236" s="10">
        <f>(G236/$AA$3)*'Front End'!$B$1</f>
        <v>1.7462401479092771E-3</v>
      </c>
      <c r="I236" s="10">
        <f>('Front End'!$F$10-'Front End'!$B$1)+Calcs!H236</f>
        <v>46.731746240147913</v>
      </c>
      <c r="J236" s="10">
        <f>IF(H236&gt;'Front End'!$B$1*('Front End'!$B$5/100),G236-((('Front End'!$B$1*('Front End'!$B$5/100))/'Front End'!$B$1)*$AA$3),0)</f>
        <v>74.624014790927703</v>
      </c>
      <c r="K236" s="10">
        <f>(J236*('Front End'!$B$6/100))/('Front End'!$B$2*24*60*60)</f>
        <v>0</v>
      </c>
      <c r="L236" s="10">
        <f>(J236*((100-'Front End'!$B$6)/100))/('Front End'!$B$2*24*60*60)</f>
        <v>8.637038748949967E-2</v>
      </c>
      <c r="M236" s="10">
        <f t="shared" si="14"/>
        <v>8.637038748949967E-2</v>
      </c>
      <c r="N236" s="10">
        <f>AVERAGE(M235:M236)*('Front End'!$F$5*60)</f>
        <v>10.342845617302805</v>
      </c>
      <c r="O236" s="10">
        <f>IF(O235+AVERAGE(K235:K236)*('Front End'!$F$5*60)&gt;J236,J236,O235+AVERAGE(K235:K236)*('Front End'!$F$5*60))</f>
        <v>0</v>
      </c>
      <c r="P236" s="10">
        <f>P235+(AVERAGE(L235:L236)*('Front End'!$F$5*60))-W235</f>
        <v>967.32055082637464</v>
      </c>
      <c r="Q236" s="10">
        <f>(P236/$AA$5)*($AA$4-'Front End'!$F$9)</f>
        <v>9.673205508263746E-3</v>
      </c>
      <c r="R236" s="10">
        <f>'Front End'!$F$9+Q236</f>
        <v>45.009673205508264</v>
      </c>
      <c r="S236" s="8">
        <f>IF(R236&gt;'Front End'!$F$9+'Front End'!$B$9,(((R236-'Front End'!$F$9)/($AA$4-'Front End'!$F$9))*$AA$5)-((('Front End'!$F$9+'Front End'!$B$9-'Front End'!$F$9)/($AA$4-'Front End'!$F$9))*$AA$5),0)</f>
        <v>967.32055082640056</v>
      </c>
      <c r="T236" s="8">
        <f>ROUND(S236/('Front End'!$B$3*24*60*60),6)</f>
        <v>1.1199999999999999E-3</v>
      </c>
      <c r="U236" s="8">
        <f>IF(R236&gt;'Front End'!$F$9+'Front End'!$B$10,(((R236-'Front End'!$F$9)/($AA$4-'Front End'!$F$9))*$AA$5)-((('Front End'!$F$9+'Front End'!$B$10-'Front End'!$F$9)/($AA$4-'Front End'!$F$9))*$AA$5),0)</f>
        <v>0</v>
      </c>
      <c r="V236" s="8">
        <f>(U236^0.5)/('Front End'!$B$4*24*60*60)</f>
        <v>0</v>
      </c>
      <c r="W236" s="8">
        <f>(AVERAGE(T235:T236)*('Front End'!$F$5*60))+(AVERAGE(V235:V236)*('Front End'!$F$5*60))</f>
        <v>0.13367999999999999</v>
      </c>
      <c r="X236" s="8">
        <f t="shared" si="15"/>
        <v>0</v>
      </c>
    </row>
    <row r="237" spans="1:24" x14ac:dyDescent="0.2">
      <c r="A237" s="1">
        <v>236</v>
      </c>
      <c r="B237" s="1">
        <f>B236+'Front End'!$F$5</f>
        <v>470</v>
      </c>
      <c r="C237" s="10">
        <f t="shared" si="13"/>
        <v>0.3263888888888889</v>
      </c>
      <c r="D237" s="10">
        <f>ROUND(IF(B237&lt;=$AA$2*1.25,('Front End'!$F$4/2)*(1-COS((PI()*B237)/$AA$2)),(4.34*'Front End'!$F$4*EXP(-1.3*B237/$AA$2))),6)</f>
        <v>8.8918999999999998E-2</v>
      </c>
      <c r="E237" s="10">
        <f>D237*('Front End'!$F$3/100)</f>
        <v>0</v>
      </c>
      <c r="F237" s="10">
        <f t="shared" si="16"/>
        <v>8.8918999999999998E-2</v>
      </c>
      <c r="G237" s="10">
        <f>IF((G236+(AVERAGE(F236:F237)*('Front End'!$F$5*60))-(N236))&gt;$AA$3,$AA$3,IF(G236+(AVERAGE(F236:F237)*('Front End'!$F$5*60))-(N236)&lt;0,0,G236+(AVERAGE(F236:F237)*('Front End'!$F$5*60))-(N236)))</f>
        <v>174.9315891736249</v>
      </c>
      <c r="H237" s="10">
        <f>(G237/$AA$3)*'Front End'!$B$1</f>
        <v>1.7493158917362488E-3</v>
      </c>
      <c r="I237" s="10">
        <f>('Front End'!$F$10-'Front End'!$B$1)+Calcs!H237</f>
        <v>46.73174931589174</v>
      </c>
      <c r="J237" s="10">
        <f>IF(H237&gt;'Front End'!$B$1*('Front End'!$B$5/100),G237-((('Front End'!$B$1*('Front End'!$B$5/100))/'Front End'!$B$1)*$AA$3),0)</f>
        <v>74.9315891736249</v>
      </c>
      <c r="K237" s="10">
        <f>(J237*('Front End'!$B$6/100))/('Front End'!$B$2*24*60*60)</f>
        <v>0</v>
      </c>
      <c r="L237" s="10">
        <f>(J237*((100-'Front End'!$B$6)/100))/('Front End'!$B$2*24*60*60)</f>
        <v>8.6726376358362167E-2</v>
      </c>
      <c r="M237" s="10">
        <f t="shared" si="14"/>
        <v>8.6726376358362167E-2</v>
      </c>
      <c r="N237" s="10">
        <f>AVERAGE(M236:M237)*('Front End'!$F$5*60)</f>
        <v>10.385805830871709</v>
      </c>
      <c r="O237" s="10">
        <f>IF(O236+AVERAGE(K236:K237)*('Front End'!$F$5*60)&gt;J237,J237,O236+AVERAGE(K236:K237)*('Front End'!$F$5*60))</f>
        <v>0</v>
      </c>
      <c r="P237" s="10">
        <f>P236+(AVERAGE(L236:L237)*('Front End'!$F$5*60))-W236</f>
        <v>977.57267665724635</v>
      </c>
      <c r="Q237" s="10">
        <f>(P237/$AA$5)*($AA$4-'Front End'!$F$9)</f>
        <v>9.7757267665724637E-3</v>
      </c>
      <c r="R237" s="10">
        <f>'Front End'!$F$9+Q237</f>
        <v>45.00977572676657</v>
      </c>
      <c r="S237" s="8">
        <f>IF(R237&gt;'Front End'!$F$9+'Front End'!$B$9,(((R237-'Front End'!$F$9)/($AA$4-'Front End'!$F$9))*$AA$5)-((('Front End'!$F$9+'Front End'!$B$9-'Front End'!$F$9)/($AA$4-'Front End'!$F$9))*$AA$5),0)</f>
        <v>977.57267665699032</v>
      </c>
      <c r="T237" s="8">
        <f>ROUND(S237/('Front End'!$B$3*24*60*60),6)</f>
        <v>1.1310000000000001E-3</v>
      </c>
      <c r="U237" s="8">
        <f>IF(R237&gt;'Front End'!$F$9+'Front End'!$B$10,(((R237-'Front End'!$F$9)/($AA$4-'Front End'!$F$9))*$AA$5)-((('Front End'!$F$9+'Front End'!$B$10-'Front End'!$F$9)/($AA$4-'Front End'!$F$9))*$AA$5),0)</f>
        <v>0</v>
      </c>
      <c r="V237" s="8">
        <f>(U237^0.5)/('Front End'!$B$4*24*60*60)</f>
        <v>0</v>
      </c>
      <c r="W237" s="8">
        <f>(AVERAGE(T236:T237)*('Front End'!$F$5*60))+(AVERAGE(V236:V237)*('Front End'!$F$5*60))</f>
        <v>0.13505999999999999</v>
      </c>
      <c r="X237" s="8">
        <f t="shared" si="15"/>
        <v>0</v>
      </c>
    </row>
    <row r="238" spans="1:24" x14ac:dyDescent="0.2">
      <c r="A238" s="1">
        <v>237</v>
      </c>
      <c r="B238" s="1">
        <f>B237+'Front End'!$F$5</f>
        <v>472</v>
      </c>
      <c r="C238" s="10">
        <f t="shared" si="13"/>
        <v>0.32777777777777778</v>
      </c>
      <c r="D238" s="10">
        <f>ROUND(IF(B238&lt;=$AA$2*1.25,('Front End'!$F$4/2)*(1-COS((PI()*B238)/$AA$2)),(4.34*'Front End'!$F$4*EXP(-1.3*B238/$AA$2))),6)</f>
        <v>8.9246000000000006E-2</v>
      </c>
      <c r="E238" s="10">
        <f>D238*('Front End'!$F$3/100)</f>
        <v>0</v>
      </c>
      <c r="F238" s="10">
        <f t="shared" si="16"/>
        <v>8.9246000000000006E-2</v>
      </c>
      <c r="G238" s="10">
        <f>IF((G237+(AVERAGE(F237:F238)*('Front End'!$F$5*60))-(N237))&gt;$AA$3,$AA$3,IF(G237+(AVERAGE(F237:F238)*('Front End'!$F$5*60))-(N237)&lt;0,0,G237+(AVERAGE(F237:F238)*('Front End'!$F$5*60))-(N237)))</f>
        <v>175.23568334275319</v>
      </c>
      <c r="H238" s="10">
        <f>(G238/$AA$3)*'Front End'!$B$1</f>
        <v>1.7523568334275319E-3</v>
      </c>
      <c r="I238" s="10">
        <f>('Front End'!$F$10-'Front End'!$B$1)+Calcs!H238</f>
        <v>46.731752356833432</v>
      </c>
      <c r="J238" s="10">
        <f>IF(H238&gt;'Front End'!$B$1*('Front End'!$B$5/100),G238-((('Front End'!$B$1*('Front End'!$B$5/100))/'Front End'!$B$1)*$AA$3),0)</f>
        <v>75.235683342753191</v>
      </c>
      <c r="K238" s="10">
        <f>(J238*('Front End'!$B$6/100))/('Front End'!$B$2*24*60*60)</f>
        <v>0</v>
      </c>
      <c r="L238" s="10">
        <f>(J238*((100-'Front End'!$B$6)/100))/('Front End'!$B$2*24*60*60)</f>
        <v>8.7078337202260644E-2</v>
      </c>
      <c r="M238" s="10">
        <f t="shared" si="14"/>
        <v>8.7078337202260644E-2</v>
      </c>
      <c r="N238" s="10">
        <f>AVERAGE(M237:M238)*('Front End'!$F$5*60)</f>
        <v>10.42828281363737</v>
      </c>
      <c r="O238" s="10">
        <f>IF(O237+AVERAGE(K237:K238)*('Front End'!$F$5*60)&gt;J238,J238,O237+AVERAGE(K237:K238)*('Front End'!$F$5*60))</f>
        <v>0</v>
      </c>
      <c r="P238" s="10">
        <f>P237+(AVERAGE(L237:L238)*('Front End'!$F$5*60))-W237</f>
        <v>987.86589947088373</v>
      </c>
      <c r="Q238" s="10">
        <f>(P238/$AA$5)*($AA$4-'Front End'!$F$9)</f>
        <v>9.8786589947088364E-3</v>
      </c>
      <c r="R238" s="10">
        <f>'Front End'!$F$9+Q238</f>
        <v>45.009878658994708</v>
      </c>
      <c r="S238" s="8">
        <f>IF(R238&gt;'Front End'!$F$9+'Front End'!$B$9,(((R238-'Front End'!$F$9)/($AA$4-'Front End'!$F$9))*$AA$5)-((('Front End'!$F$9+'Front End'!$B$9-'Front End'!$F$9)/($AA$4-'Front End'!$F$9))*$AA$5),0)</f>
        <v>987.86589947081893</v>
      </c>
      <c r="T238" s="8">
        <f>ROUND(S238/('Front End'!$B$3*24*60*60),6)</f>
        <v>1.1429999999999999E-3</v>
      </c>
      <c r="U238" s="8">
        <f>IF(R238&gt;'Front End'!$F$9+'Front End'!$B$10,(((R238-'Front End'!$F$9)/($AA$4-'Front End'!$F$9))*$AA$5)-((('Front End'!$F$9+'Front End'!$B$10-'Front End'!$F$9)/($AA$4-'Front End'!$F$9))*$AA$5),0)</f>
        <v>0</v>
      </c>
      <c r="V238" s="8">
        <f>(U238^0.5)/('Front End'!$B$4*24*60*60)</f>
        <v>0</v>
      </c>
      <c r="W238" s="8">
        <f>(AVERAGE(T237:T238)*('Front End'!$F$5*60))+(AVERAGE(V237:V238)*('Front End'!$F$5*60))</f>
        <v>0.13644000000000001</v>
      </c>
      <c r="X238" s="8">
        <f t="shared" si="15"/>
        <v>0</v>
      </c>
    </row>
    <row r="239" spans="1:24" x14ac:dyDescent="0.2">
      <c r="A239" s="1">
        <v>238</v>
      </c>
      <c r="B239" s="1">
        <f>B238+'Front End'!$F$5</f>
        <v>474</v>
      </c>
      <c r="C239" s="10">
        <f t="shared" si="13"/>
        <v>0.32916666666666666</v>
      </c>
      <c r="D239" s="10">
        <f>ROUND(IF(B239&lt;=$AA$2*1.25,('Front End'!$F$4/2)*(1-COS((PI()*B239)/$AA$2)),(4.34*'Front End'!$F$4*EXP(-1.3*B239/$AA$2))),6)</f>
        <v>8.9568999999999996E-2</v>
      </c>
      <c r="E239" s="10">
        <f>D239*('Front End'!$F$3/100)</f>
        <v>0</v>
      </c>
      <c r="F239" s="10">
        <f t="shared" si="16"/>
        <v>8.9568999999999996E-2</v>
      </c>
      <c r="G239" s="10">
        <f>IF((G238+(AVERAGE(F238:F239)*('Front End'!$F$5*60))-(N238))&gt;$AA$3,$AA$3,IF(G238+(AVERAGE(F238:F239)*('Front End'!$F$5*60))-(N238)&lt;0,0,G238+(AVERAGE(F238:F239)*('Front End'!$F$5*60))-(N238)))</f>
        <v>175.53630052911583</v>
      </c>
      <c r="H239" s="10">
        <f>(G239/$AA$3)*'Front End'!$B$1</f>
        <v>1.7553630052911584E-3</v>
      </c>
      <c r="I239" s="10">
        <f>('Front End'!$F$10-'Front End'!$B$1)+Calcs!H239</f>
        <v>46.731755363005298</v>
      </c>
      <c r="J239" s="10">
        <f>IF(H239&gt;'Front End'!$B$1*('Front End'!$B$5/100),G239-((('Front End'!$B$1*('Front End'!$B$5/100))/'Front End'!$B$1)*$AA$3),0)</f>
        <v>75.536300529115834</v>
      </c>
      <c r="K239" s="10">
        <f>(J239*('Front End'!$B$6/100))/('Front End'!$B$2*24*60*60)</f>
        <v>0</v>
      </c>
      <c r="L239" s="10">
        <f>(J239*((100-'Front End'!$B$6)/100))/('Front End'!$B$2*24*60*60)</f>
        <v>8.7426273760550746E-2</v>
      </c>
      <c r="M239" s="10">
        <f t="shared" si="14"/>
        <v>8.7426273760550746E-2</v>
      </c>
      <c r="N239" s="10">
        <f>AVERAGE(M238:M239)*('Front End'!$F$5*60)</f>
        <v>10.470276657768684</v>
      </c>
      <c r="O239" s="10">
        <f>IF(O238+AVERAGE(K238:K239)*('Front End'!$F$5*60)&gt;J239,J239,O238+AVERAGE(K238:K239)*('Front End'!$F$5*60))</f>
        <v>0</v>
      </c>
      <c r="P239" s="10">
        <f>P238+(AVERAGE(L238:L239)*('Front End'!$F$5*60))-W238</f>
        <v>998.19973612865238</v>
      </c>
      <c r="Q239" s="10">
        <f>(P239/$AA$5)*($AA$4-'Front End'!$F$9)</f>
        <v>9.9819973612865227E-3</v>
      </c>
      <c r="R239" s="10">
        <f>'Front End'!$F$9+Q239</f>
        <v>45.009981997361287</v>
      </c>
      <c r="S239" s="8">
        <f>IF(R239&gt;'Front End'!$F$9+'Front End'!$B$9,(((R239-'Front End'!$F$9)/($AA$4-'Front End'!$F$9))*$AA$5)-((('Front End'!$F$9+'Front End'!$B$9-'Front End'!$F$9)/($AA$4-'Front End'!$F$9))*$AA$5),0)</f>
        <v>998.19973612866886</v>
      </c>
      <c r="T239" s="8">
        <f>ROUND(S239/('Front End'!$B$3*24*60*60),6)</f>
        <v>1.155E-3</v>
      </c>
      <c r="U239" s="8">
        <f>IF(R239&gt;'Front End'!$F$9+'Front End'!$B$10,(((R239-'Front End'!$F$9)/($AA$4-'Front End'!$F$9))*$AA$5)-((('Front End'!$F$9+'Front End'!$B$10-'Front End'!$F$9)/($AA$4-'Front End'!$F$9))*$AA$5),0)</f>
        <v>0</v>
      </c>
      <c r="V239" s="8">
        <f>(U239^0.5)/('Front End'!$B$4*24*60*60)</f>
        <v>0</v>
      </c>
      <c r="W239" s="8">
        <f>(AVERAGE(T238:T239)*('Front End'!$F$5*60))+(AVERAGE(V238:V239)*('Front End'!$F$5*60))</f>
        <v>0.13787999999999997</v>
      </c>
      <c r="X239" s="8">
        <f t="shared" si="15"/>
        <v>0</v>
      </c>
    </row>
    <row r="240" spans="1:24" x14ac:dyDescent="0.2">
      <c r="A240" s="1">
        <v>239</v>
      </c>
      <c r="B240" s="1">
        <f>B239+'Front End'!$F$5</f>
        <v>476</v>
      </c>
      <c r="C240" s="10">
        <f t="shared" si="13"/>
        <v>0.33055555555555555</v>
      </c>
      <c r="D240" s="10">
        <f>ROUND(IF(B240&lt;=$AA$2*1.25,('Front End'!$F$4/2)*(1-COS((PI()*B240)/$AA$2)),(4.34*'Front End'!$F$4*EXP(-1.3*B240/$AA$2))),6)</f>
        <v>8.9886999999999995E-2</v>
      </c>
      <c r="E240" s="10">
        <f>D240*('Front End'!$F$3/100)</f>
        <v>0</v>
      </c>
      <c r="F240" s="10">
        <f t="shared" si="16"/>
        <v>8.9886999999999995E-2</v>
      </c>
      <c r="G240" s="10">
        <f>IF((G239+(AVERAGE(F239:F240)*('Front End'!$F$5*60))-(N239))&gt;$AA$3,$AA$3,IF(G239+(AVERAGE(F239:F240)*('Front End'!$F$5*60))-(N239)&lt;0,0,G239+(AVERAGE(F239:F240)*('Front End'!$F$5*60))-(N239)))</f>
        <v>175.83338387134714</v>
      </c>
      <c r="H240" s="10">
        <f>(G240/$AA$3)*'Front End'!$B$1</f>
        <v>1.7583338387134714E-3</v>
      </c>
      <c r="I240" s="10">
        <f>('Front End'!$F$10-'Front End'!$B$1)+Calcs!H240</f>
        <v>46.731758333838719</v>
      </c>
      <c r="J240" s="10">
        <f>IF(H240&gt;'Front End'!$B$1*('Front End'!$B$5/100),G240-((('Front End'!$B$1*('Front End'!$B$5/100))/'Front End'!$B$1)*$AA$3),0)</f>
        <v>75.833383871347138</v>
      </c>
      <c r="K240" s="10">
        <f>(J240*('Front End'!$B$6/100))/('Front End'!$B$2*24*60*60)</f>
        <v>0</v>
      </c>
      <c r="L240" s="10">
        <f>(J240*((100-'Front End'!$B$6)/100))/('Front End'!$B$2*24*60*60)</f>
        <v>8.7770120221466602E-2</v>
      </c>
      <c r="M240" s="10">
        <f t="shared" si="14"/>
        <v>8.7770120221466602E-2</v>
      </c>
      <c r="N240" s="10">
        <f>AVERAGE(M239:M240)*('Front End'!$F$5*60)</f>
        <v>10.511783638921042</v>
      </c>
      <c r="O240" s="10">
        <f>IF(O239+AVERAGE(K239:K240)*('Front End'!$F$5*60)&gt;J240,J240,O239+AVERAGE(K239:K240)*('Front End'!$F$5*60))</f>
        <v>0</v>
      </c>
      <c r="P240" s="10">
        <f>P239+(AVERAGE(L239:L240)*('Front End'!$F$5*60))-W239</f>
        <v>1008.5736397675735</v>
      </c>
      <c r="Q240" s="10">
        <f>(P240/$AA$5)*($AA$4-'Front End'!$F$9)</f>
        <v>1.0085736397675734E-2</v>
      </c>
      <c r="R240" s="10">
        <f>'Front End'!$F$9+Q240</f>
        <v>45.010085736397677</v>
      </c>
      <c r="S240" s="8">
        <f>IF(R240&gt;'Front End'!$F$9+'Front End'!$B$9,(((R240-'Front End'!$F$9)/($AA$4-'Front End'!$F$9))*$AA$5)-((('Front End'!$F$9+'Front End'!$B$9-'Front End'!$F$9)/($AA$4-'Front End'!$F$9))*$AA$5),0)</f>
        <v>1008.5736397677181</v>
      </c>
      <c r="T240" s="8">
        <f>ROUND(S240/('Front End'!$B$3*24*60*60),6)</f>
        <v>1.1670000000000001E-3</v>
      </c>
      <c r="U240" s="8">
        <f>IF(R240&gt;'Front End'!$F$9+'Front End'!$B$10,(((R240-'Front End'!$F$9)/($AA$4-'Front End'!$F$9))*$AA$5)-((('Front End'!$F$9+'Front End'!$B$10-'Front End'!$F$9)/($AA$4-'Front End'!$F$9))*$AA$5),0)</f>
        <v>0</v>
      </c>
      <c r="V240" s="8">
        <f>(U240^0.5)/('Front End'!$B$4*24*60*60)</f>
        <v>0</v>
      </c>
      <c r="W240" s="8">
        <f>(AVERAGE(T239:T240)*('Front End'!$F$5*60))+(AVERAGE(V239:V240)*('Front End'!$F$5*60))</f>
        <v>0.13932000000000003</v>
      </c>
      <c r="X240" s="8">
        <f t="shared" si="15"/>
        <v>0</v>
      </c>
    </row>
    <row r="241" spans="1:24" x14ac:dyDescent="0.2">
      <c r="A241" s="1">
        <v>240</v>
      </c>
      <c r="B241" s="1">
        <f>B240+'Front End'!$F$5</f>
        <v>478</v>
      </c>
      <c r="C241" s="10">
        <f t="shared" si="13"/>
        <v>0.33194444444444443</v>
      </c>
      <c r="D241" s="10">
        <f>ROUND(IF(B241&lt;=$AA$2*1.25,('Front End'!$F$4/2)*(1-COS((PI()*B241)/$AA$2)),(4.34*'Front End'!$F$4*EXP(-1.3*B241/$AA$2))),6)</f>
        <v>9.0200000000000002E-2</v>
      </c>
      <c r="E241" s="10">
        <f>D241*('Front End'!$F$3/100)</f>
        <v>0</v>
      </c>
      <c r="F241" s="10">
        <f t="shared" si="16"/>
        <v>9.0200000000000002E-2</v>
      </c>
      <c r="G241" s="10">
        <f>IF((G240+(AVERAGE(F240:F241)*('Front End'!$F$5*60))-(N240))&gt;$AA$3,$AA$3,IF(G240+(AVERAGE(F240:F241)*('Front End'!$F$5*60))-(N240)&lt;0,0,G240+(AVERAGE(F240:F241)*('Front End'!$F$5*60))-(N240)))</f>
        <v>176.1268202324261</v>
      </c>
      <c r="H241" s="10">
        <f>(G241/$AA$3)*'Front End'!$B$1</f>
        <v>1.7612682023242609E-3</v>
      </c>
      <c r="I241" s="10">
        <f>('Front End'!$F$10-'Front End'!$B$1)+Calcs!H241</f>
        <v>46.731761268202327</v>
      </c>
      <c r="J241" s="10">
        <f>IF(H241&gt;'Front End'!$B$1*('Front End'!$B$5/100),G241-((('Front End'!$B$1*('Front End'!$B$5/100))/'Front End'!$B$1)*$AA$3),0)</f>
        <v>76.126820232426098</v>
      </c>
      <c r="K241" s="10">
        <f>(J241*('Front End'!$B$6/100))/('Front End'!$B$2*24*60*60)</f>
        <v>0</v>
      </c>
      <c r="L241" s="10">
        <f>(J241*((100-'Front End'!$B$6)/100))/('Front End'!$B$2*24*60*60)</f>
        <v>8.8109745639382064E-2</v>
      </c>
      <c r="M241" s="10">
        <f t="shared" si="14"/>
        <v>8.8109745639382064E-2</v>
      </c>
      <c r="N241" s="10">
        <f>AVERAGE(M240:M241)*('Front End'!$F$5*60)</f>
        <v>10.552791951650921</v>
      </c>
      <c r="O241" s="10">
        <f>IF(O240+AVERAGE(K240:K241)*('Front End'!$F$5*60)&gt;J241,J241,O240+AVERAGE(K240:K241)*('Front End'!$F$5*60))</f>
        <v>0</v>
      </c>
      <c r="P241" s="10">
        <f>P240+(AVERAGE(L240:L241)*('Front End'!$F$5*60))-W240</f>
        <v>1018.9871117192243</v>
      </c>
      <c r="Q241" s="10">
        <f>(P241/$AA$5)*($AA$4-'Front End'!$F$9)</f>
        <v>1.0189871117192243E-2</v>
      </c>
      <c r="R241" s="10">
        <f>'Front End'!$F$9+Q241</f>
        <v>45.010189871117191</v>
      </c>
      <c r="S241" s="8">
        <f>IF(R241&gt;'Front End'!$F$9+'Front End'!$B$9,(((R241-'Front End'!$F$9)/($AA$4-'Front End'!$F$9))*$AA$5)-((('Front End'!$F$9+'Front End'!$B$9-'Front End'!$F$9)/($AA$4-'Front End'!$F$9))*$AA$5),0)</f>
        <v>1018.9871117191274</v>
      </c>
      <c r="T241" s="8">
        <f>ROUND(S241/('Front End'!$B$3*24*60*60),6)</f>
        <v>1.1789999999999999E-3</v>
      </c>
      <c r="U241" s="8">
        <f>IF(R241&gt;'Front End'!$F$9+'Front End'!$B$10,(((R241-'Front End'!$F$9)/($AA$4-'Front End'!$F$9))*$AA$5)-((('Front End'!$F$9+'Front End'!$B$10-'Front End'!$F$9)/($AA$4-'Front End'!$F$9))*$AA$5),0)</f>
        <v>0</v>
      </c>
      <c r="V241" s="8">
        <f>(U241^0.5)/('Front End'!$B$4*24*60*60)</f>
        <v>0</v>
      </c>
      <c r="W241" s="8">
        <f>(AVERAGE(T240:T241)*('Front End'!$F$5*60))+(AVERAGE(V240:V241)*('Front End'!$F$5*60))</f>
        <v>0.14076</v>
      </c>
      <c r="X241" s="8">
        <f t="shared" si="15"/>
        <v>0</v>
      </c>
    </row>
    <row r="242" spans="1:24" x14ac:dyDescent="0.2">
      <c r="A242" s="1">
        <v>241</v>
      </c>
      <c r="B242" s="1">
        <f>B241+'Front End'!$F$5</f>
        <v>480</v>
      </c>
      <c r="C242" s="10">
        <f t="shared" si="13"/>
        <v>0.33333333333333331</v>
      </c>
      <c r="D242" s="10">
        <f>ROUND(IF(B242&lt;=$AA$2*1.25,('Front End'!$F$4/2)*(1-COS((PI()*B242)/$AA$2)),(4.34*'Front End'!$F$4*EXP(-1.3*B242/$AA$2))),6)</f>
        <v>9.0509999999999993E-2</v>
      </c>
      <c r="E242" s="10">
        <f>D242*('Front End'!$F$3/100)</f>
        <v>0</v>
      </c>
      <c r="F242" s="10">
        <f t="shared" si="16"/>
        <v>9.0509999999999993E-2</v>
      </c>
      <c r="G242" s="10">
        <f>IF((G241+(AVERAGE(F241:F242)*('Front End'!$F$5*60))-(N241))&gt;$AA$3,$AA$3,IF(G241+(AVERAGE(F241:F242)*('Front End'!$F$5*60))-(N241)&lt;0,0,G241+(AVERAGE(F241:F242)*('Front End'!$F$5*60))-(N241)))</f>
        <v>176.41662828077517</v>
      </c>
      <c r="H242" s="10">
        <f>(G242/$AA$3)*'Front End'!$B$1</f>
        <v>1.7641662828077518E-3</v>
      </c>
      <c r="I242" s="10">
        <f>('Front End'!$F$10-'Front End'!$B$1)+Calcs!H242</f>
        <v>46.731764166282815</v>
      </c>
      <c r="J242" s="10">
        <f>IF(H242&gt;'Front End'!$B$1*('Front End'!$B$5/100),G242-((('Front End'!$B$1*('Front End'!$B$5/100))/'Front End'!$B$1)*$AA$3),0)</f>
        <v>76.416628280775171</v>
      </c>
      <c r="K242" s="10">
        <f>(J242*('Front End'!$B$6/100))/('Front End'!$B$2*24*60*60)</f>
        <v>0</v>
      </c>
      <c r="L242" s="10">
        <f>(J242*((100-'Front End'!$B$6)/100))/('Front End'!$B$2*24*60*60)</f>
        <v>8.8445171621267568E-2</v>
      </c>
      <c r="M242" s="10">
        <f t="shared" si="14"/>
        <v>8.8445171621267568E-2</v>
      </c>
      <c r="N242" s="10">
        <f>AVERAGE(M241:M242)*('Front End'!$F$5*60)</f>
        <v>10.593295035638979</v>
      </c>
      <c r="O242" s="10">
        <f>IF(O241+AVERAGE(K241:K242)*('Front End'!$F$5*60)&gt;J242,J242,O241+AVERAGE(K241:K242)*('Front End'!$F$5*60))</f>
        <v>0</v>
      </c>
      <c r="P242" s="10">
        <f>P241+(AVERAGE(L241:L242)*('Front End'!$F$5*60))-W241</f>
        <v>1029.4396467548634</v>
      </c>
      <c r="Q242" s="10">
        <f>(P242/$AA$5)*($AA$4-'Front End'!$F$9)</f>
        <v>1.0294396467548633E-2</v>
      </c>
      <c r="R242" s="10">
        <f>'Front End'!$F$9+Q242</f>
        <v>45.01029439646755</v>
      </c>
      <c r="S242" s="8">
        <f>IF(R242&gt;'Front End'!$F$9+'Front End'!$B$9,(((R242-'Front End'!$F$9)/($AA$4-'Front End'!$F$9))*$AA$5)-((('Front End'!$F$9+'Front End'!$B$9-'Front End'!$F$9)/($AA$4-'Front End'!$F$9))*$AA$5),0)</f>
        <v>1029.4396467550371</v>
      </c>
      <c r="T242" s="8">
        <f>ROUND(S242/('Front End'!$B$3*24*60*60),6)</f>
        <v>1.191E-3</v>
      </c>
      <c r="U242" s="8">
        <f>IF(R242&gt;'Front End'!$F$9+'Front End'!$B$10,(((R242-'Front End'!$F$9)/($AA$4-'Front End'!$F$9))*$AA$5)-((('Front End'!$F$9+'Front End'!$B$10-'Front End'!$F$9)/($AA$4-'Front End'!$F$9))*$AA$5),0)</f>
        <v>0</v>
      </c>
      <c r="V242" s="8">
        <f>(U242^0.5)/('Front End'!$B$4*24*60*60)</f>
        <v>0</v>
      </c>
      <c r="W242" s="8">
        <f>(AVERAGE(T241:T242)*('Front End'!$F$5*60))+(AVERAGE(V241:V242)*('Front End'!$F$5*60))</f>
        <v>0.14219999999999999</v>
      </c>
      <c r="X242" s="8">
        <f t="shared" si="15"/>
        <v>0</v>
      </c>
    </row>
    <row r="243" spans="1:24" x14ac:dyDescent="0.2">
      <c r="A243" s="1">
        <v>242</v>
      </c>
      <c r="B243" s="1">
        <f>B242+'Front End'!$F$5</f>
        <v>482</v>
      </c>
      <c r="C243" s="10">
        <f t="shared" si="13"/>
        <v>0.3347222222222222</v>
      </c>
      <c r="D243" s="10">
        <f>ROUND(IF(B243&lt;=$AA$2*1.25,('Front End'!$F$4/2)*(1-COS((PI()*B243)/$AA$2)),(4.34*'Front End'!$F$4*EXP(-1.3*B243/$AA$2))),6)</f>
        <v>9.0815000000000007E-2</v>
      </c>
      <c r="E243" s="10">
        <f>D243*('Front End'!$F$3/100)</f>
        <v>0</v>
      </c>
      <c r="F243" s="10">
        <f t="shared" si="16"/>
        <v>9.0815000000000007E-2</v>
      </c>
      <c r="G243" s="10">
        <f>IF((G242+(AVERAGE(F242:F243)*('Front End'!$F$5*60))-(N242))&gt;$AA$3,$AA$3,IF(G242+(AVERAGE(F242:F243)*('Front End'!$F$5*60))-(N242)&lt;0,0,G242+(AVERAGE(F242:F243)*('Front End'!$F$5*60))-(N242)))</f>
        <v>176.70283324513619</v>
      </c>
      <c r="H243" s="10">
        <f>(G243/$AA$3)*'Front End'!$B$1</f>
        <v>1.7670283324513619E-3</v>
      </c>
      <c r="I243" s="10">
        <f>('Front End'!$F$10-'Front End'!$B$1)+Calcs!H243</f>
        <v>46.731767028332456</v>
      </c>
      <c r="J243" s="10">
        <f>IF(H243&gt;'Front End'!$B$1*('Front End'!$B$5/100),G243-((('Front End'!$B$1*('Front End'!$B$5/100))/'Front End'!$B$1)*$AA$3),0)</f>
        <v>76.70283324513619</v>
      </c>
      <c r="K243" s="10">
        <f>(J243*('Front End'!$B$6/100))/('Front End'!$B$2*24*60*60)</f>
        <v>0</v>
      </c>
      <c r="L243" s="10">
        <f>(J243*((100-'Front End'!$B$6)/100))/('Front End'!$B$2*24*60*60)</f>
        <v>8.8776427367055794E-2</v>
      </c>
      <c r="M243" s="10">
        <f t="shared" si="14"/>
        <v>8.8776427367055794E-2</v>
      </c>
      <c r="N243" s="10">
        <f>AVERAGE(M242:M243)*('Front End'!$F$5*60)</f>
        <v>10.633295939299401</v>
      </c>
      <c r="O243" s="10">
        <f>IF(O242+AVERAGE(K242:K243)*('Front End'!$F$5*60)&gt;J243,J243,O242+AVERAGE(K242:K243)*('Front End'!$F$5*60))</f>
        <v>0</v>
      </c>
      <c r="P243" s="10">
        <f>P242+(AVERAGE(L242:L243)*('Front End'!$F$5*60))-W242</f>
        <v>1039.9307426941627</v>
      </c>
      <c r="Q243" s="10">
        <f>(P243/$AA$5)*($AA$4-'Front End'!$F$9)</f>
        <v>1.0399307426941628E-2</v>
      </c>
      <c r="R243" s="10">
        <f>'Front End'!$F$9+Q243</f>
        <v>45.010399307426944</v>
      </c>
      <c r="S243" s="8">
        <f>IF(R243&gt;'Front End'!$F$9+'Front End'!$B$9,(((R243-'Front End'!$F$9)/($AA$4-'Front End'!$F$9))*$AA$5)-((('Front End'!$F$9+'Front End'!$B$9-'Front End'!$F$9)/($AA$4-'Front End'!$F$9))*$AA$5),0)</f>
        <v>1039.9307426943949</v>
      </c>
      <c r="T243" s="8">
        <f>ROUND(S243/('Front End'!$B$3*24*60*60),6)</f>
        <v>1.204E-3</v>
      </c>
      <c r="U243" s="8">
        <f>IF(R243&gt;'Front End'!$F$9+'Front End'!$B$10,(((R243-'Front End'!$F$9)/($AA$4-'Front End'!$F$9))*$AA$5)-((('Front End'!$F$9+'Front End'!$B$10-'Front End'!$F$9)/($AA$4-'Front End'!$F$9))*$AA$5),0)</f>
        <v>0</v>
      </c>
      <c r="V243" s="8">
        <f>(U243^0.5)/('Front End'!$B$4*24*60*60)</f>
        <v>0</v>
      </c>
      <c r="W243" s="8">
        <f>(AVERAGE(T242:T243)*('Front End'!$F$5*60))+(AVERAGE(V242:V243)*('Front End'!$F$5*60))</f>
        <v>0.14369999999999999</v>
      </c>
      <c r="X243" s="8">
        <f t="shared" si="15"/>
        <v>0</v>
      </c>
    </row>
    <row r="244" spans="1:24" x14ac:dyDescent="0.2">
      <c r="A244" s="1">
        <v>243</v>
      </c>
      <c r="B244" s="1">
        <f>B243+'Front End'!$F$5</f>
        <v>484</v>
      </c>
      <c r="C244" s="10">
        <f t="shared" si="13"/>
        <v>0.33611111111111114</v>
      </c>
      <c r="D244" s="10">
        <f>ROUND(IF(B244&lt;=$AA$2*1.25,('Front End'!$F$4/2)*(1-COS((PI()*B244)/$AA$2)),(4.34*'Front End'!$F$4*EXP(-1.3*B244/$AA$2))),6)</f>
        <v>9.1115000000000002E-2</v>
      </c>
      <c r="E244" s="10">
        <f>D244*('Front End'!$F$3/100)</f>
        <v>0</v>
      </c>
      <c r="F244" s="10">
        <f t="shared" si="16"/>
        <v>9.1115000000000002E-2</v>
      </c>
      <c r="G244" s="10">
        <f>IF((G243+(AVERAGE(F243:F244)*('Front End'!$F$5*60))-(N243))&gt;$AA$3,$AA$3,IF(G243+(AVERAGE(F243:F244)*('Front End'!$F$5*60))-(N243)&lt;0,0,G243+(AVERAGE(F243:F244)*('Front End'!$F$5*60))-(N243)))</f>
        <v>176.98533730583677</v>
      </c>
      <c r="H244" s="10">
        <f>(G244/$AA$3)*'Front End'!$B$1</f>
        <v>1.7698533730583677E-3</v>
      </c>
      <c r="I244" s="10">
        <f>('Front End'!$F$10-'Front End'!$B$1)+Calcs!H244</f>
        <v>46.731769853373059</v>
      </c>
      <c r="J244" s="10">
        <f>IF(H244&gt;'Front End'!$B$1*('Front End'!$B$5/100),G244-((('Front End'!$B$1*('Front End'!$B$5/100))/'Front End'!$B$1)*$AA$3),0)</f>
        <v>76.985337305836765</v>
      </c>
      <c r="K244" s="10">
        <f>(J244*('Front End'!$B$6/100))/('Front End'!$B$2*24*60*60)</f>
        <v>0</v>
      </c>
      <c r="L244" s="10">
        <f>(J244*((100-'Front End'!$B$6)/100))/('Front End'!$B$2*24*60*60)</f>
        <v>8.9103399659533303E-2</v>
      </c>
      <c r="M244" s="10">
        <f t="shared" si="14"/>
        <v>8.9103399659533303E-2</v>
      </c>
      <c r="N244" s="10">
        <f>AVERAGE(M243:M244)*('Front End'!$F$5*60)</f>
        <v>10.672789621595346</v>
      </c>
      <c r="O244" s="10">
        <f>IF(O243+AVERAGE(K243:K244)*('Front End'!$F$5*60)&gt;J244,J244,O243+AVERAGE(K243:K244)*('Front End'!$F$5*60))</f>
        <v>0</v>
      </c>
      <c r="P244" s="10">
        <f>P243+(AVERAGE(L243:L244)*('Front End'!$F$5*60))-W243</f>
        <v>1050.4598323157579</v>
      </c>
      <c r="Q244" s="10">
        <f>(P244/$AA$5)*($AA$4-'Front End'!$F$9)</f>
        <v>1.0504598323157579E-2</v>
      </c>
      <c r="R244" s="10">
        <f>'Front End'!$F$9+Q244</f>
        <v>45.010504598323159</v>
      </c>
      <c r="S244" s="8">
        <f>IF(R244&gt;'Front End'!$F$9+'Front End'!$B$9,(((R244-'Front End'!$F$9)/($AA$4-'Front End'!$F$9))*$AA$5)-((('Front End'!$F$9+'Front End'!$B$9-'Front End'!$F$9)/($AA$4-'Front End'!$F$9))*$AA$5),0)</f>
        <v>1050.4598323159087</v>
      </c>
      <c r="T244" s="8">
        <f>ROUND(S244/('Front End'!$B$3*24*60*60),6)</f>
        <v>1.2160000000000001E-3</v>
      </c>
      <c r="U244" s="8">
        <f>IF(R244&gt;'Front End'!$F$9+'Front End'!$B$10,(((R244-'Front End'!$F$9)/($AA$4-'Front End'!$F$9))*$AA$5)-((('Front End'!$F$9+'Front End'!$B$10-'Front End'!$F$9)/($AA$4-'Front End'!$F$9))*$AA$5),0)</f>
        <v>0</v>
      </c>
      <c r="V244" s="8">
        <f>(U244^0.5)/('Front End'!$B$4*24*60*60)</f>
        <v>0</v>
      </c>
      <c r="W244" s="8">
        <f>(AVERAGE(T243:T244)*('Front End'!$F$5*60))+(AVERAGE(V243:V244)*('Front End'!$F$5*60))</f>
        <v>0.14520000000000002</v>
      </c>
      <c r="X244" s="8">
        <f t="shared" si="15"/>
        <v>0</v>
      </c>
    </row>
    <row r="245" spans="1:24" x14ac:dyDescent="0.2">
      <c r="A245" s="1">
        <v>244</v>
      </c>
      <c r="B245" s="1">
        <f>B244+'Front End'!$F$5</f>
        <v>486</v>
      </c>
      <c r="C245" s="10">
        <f t="shared" si="13"/>
        <v>0.33750000000000002</v>
      </c>
      <c r="D245" s="10">
        <f>ROUND(IF(B245&lt;=$AA$2*1.25,('Front End'!$F$4/2)*(1-COS((PI()*B245)/$AA$2)),(4.34*'Front End'!$F$4*EXP(-1.3*B245/$AA$2))),6)</f>
        <v>9.1411000000000006E-2</v>
      </c>
      <c r="E245" s="10">
        <f>D245*('Front End'!$F$3/100)</f>
        <v>0</v>
      </c>
      <c r="F245" s="10">
        <f t="shared" si="16"/>
        <v>9.1411000000000006E-2</v>
      </c>
      <c r="G245" s="10">
        <f>IF((G244+(AVERAGE(F244:F245)*('Front End'!$F$5*60))-(N244))&gt;$AA$3,$AA$3,IF(G244+(AVERAGE(F244:F245)*('Front End'!$F$5*60))-(N244)&lt;0,0,G244+(AVERAGE(F244:F245)*('Front End'!$F$5*60))-(N244)))</f>
        <v>177.26410768424142</v>
      </c>
      <c r="H245" s="10">
        <f>(G245/$AA$3)*'Front End'!$B$1</f>
        <v>1.7726410768424143E-3</v>
      </c>
      <c r="I245" s="10">
        <f>('Front End'!$F$10-'Front End'!$B$1)+Calcs!H245</f>
        <v>46.731772641076844</v>
      </c>
      <c r="J245" s="10">
        <f>IF(H245&gt;'Front End'!$B$1*('Front End'!$B$5/100),G245-((('Front End'!$B$1*('Front End'!$B$5/100))/'Front End'!$B$1)*$AA$3),0)</f>
        <v>77.264107684241424</v>
      </c>
      <c r="K245" s="10">
        <f>(J245*('Front End'!$B$6/100))/('Front End'!$B$2*24*60*60)</f>
        <v>0</v>
      </c>
      <c r="L245" s="10">
        <f>(J245*((100-'Front End'!$B$6)/100))/('Front End'!$B$2*24*60*60)</f>
        <v>8.9426050560464626E-2</v>
      </c>
      <c r="M245" s="10">
        <f t="shared" si="14"/>
        <v>8.9426050560464626E-2</v>
      </c>
      <c r="N245" s="10">
        <f>AVERAGE(M244:M245)*('Front End'!$F$5*60)</f>
        <v>10.711767013199877</v>
      </c>
      <c r="O245" s="10">
        <f>IF(O244+AVERAGE(K244:K245)*('Front End'!$F$5*60)&gt;J245,J245,O244+AVERAGE(K244:K245)*('Front End'!$F$5*60))</f>
        <v>0</v>
      </c>
      <c r="P245" s="10">
        <f>P244+(AVERAGE(L244:L245)*('Front End'!$F$5*60))-W244</f>
        <v>1061.026399328958</v>
      </c>
      <c r="Q245" s="10">
        <f>(P245/$AA$5)*($AA$4-'Front End'!$F$9)</f>
        <v>1.0610263993289579E-2</v>
      </c>
      <c r="R245" s="10">
        <f>'Front End'!$F$9+Q245</f>
        <v>45.010610263993293</v>
      </c>
      <c r="S245" s="8">
        <f>IF(R245&gt;'Front End'!$F$9+'Front End'!$B$9,(((R245-'Front End'!$F$9)/($AA$4-'Front End'!$F$9))*$AA$5)-((('Front End'!$F$9+'Front End'!$B$9-'Front End'!$F$9)/($AA$4-'Front End'!$F$9))*$AA$5),0)</f>
        <v>1061.026399329279</v>
      </c>
      <c r="T245" s="8">
        <f>ROUND(S245/('Front End'!$B$3*24*60*60),6)</f>
        <v>1.2279999999999999E-3</v>
      </c>
      <c r="U245" s="8">
        <f>IF(R245&gt;'Front End'!$F$9+'Front End'!$B$10,(((R245-'Front End'!$F$9)/($AA$4-'Front End'!$F$9))*$AA$5)-((('Front End'!$F$9+'Front End'!$B$10-'Front End'!$F$9)/($AA$4-'Front End'!$F$9))*$AA$5),0)</f>
        <v>0</v>
      </c>
      <c r="V245" s="8">
        <f>(U245^0.5)/('Front End'!$B$4*24*60*60)</f>
        <v>0</v>
      </c>
      <c r="W245" s="8">
        <f>(AVERAGE(T244:T245)*('Front End'!$F$5*60))+(AVERAGE(V244:V245)*('Front End'!$F$5*60))</f>
        <v>0.14663999999999999</v>
      </c>
      <c r="X245" s="8">
        <f t="shared" si="15"/>
        <v>0</v>
      </c>
    </row>
    <row r="246" spans="1:24" x14ac:dyDescent="0.2">
      <c r="A246" s="1">
        <v>245</v>
      </c>
      <c r="B246" s="1">
        <f>B245+'Front End'!$F$5</f>
        <v>488</v>
      </c>
      <c r="C246" s="10">
        <f t="shared" si="13"/>
        <v>0.33888888888888891</v>
      </c>
      <c r="D246" s="10">
        <f>ROUND(IF(B246&lt;=$AA$2*1.25,('Front End'!$F$4/2)*(1-COS((PI()*B246)/$AA$2)),(4.34*'Front End'!$F$4*EXP(-1.3*B246/$AA$2))),6)</f>
        <v>9.1703000000000007E-2</v>
      </c>
      <c r="E246" s="10">
        <f>D246*('Front End'!$F$3/100)</f>
        <v>0</v>
      </c>
      <c r="F246" s="10">
        <f t="shared" si="16"/>
        <v>9.1703000000000007E-2</v>
      </c>
      <c r="G246" s="10">
        <f>IF((G245+(AVERAGE(F245:F246)*('Front End'!$F$5*60))-(N245))&gt;$AA$3,$AA$3,IF(G245+(AVERAGE(F245:F246)*('Front End'!$F$5*60))-(N245)&lt;0,0,G245+(AVERAGE(F245:F246)*('Front End'!$F$5*60))-(N245)))</f>
        <v>177.53918067104155</v>
      </c>
      <c r="H246" s="10">
        <f>(G246/$AA$3)*'Front End'!$B$1</f>
        <v>1.7753918067104156E-3</v>
      </c>
      <c r="I246" s="10">
        <f>('Front End'!$F$10-'Front End'!$B$1)+Calcs!H246</f>
        <v>46.731775391806714</v>
      </c>
      <c r="J246" s="10">
        <f>IF(H246&gt;'Front End'!$B$1*('Front End'!$B$5/100),G246-((('Front End'!$B$1*('Front End'!$B$5/100))/'Front End'!$B$1)*$AA$3),0)</f>
        <v>77.539180671041549</v>
      </c>
      <c r="K246" s="10">
        <f>(J246*('Front End'!$B$6/100))/('Front End'!$B$2*24*60*60)</f>
        <v>0</v>
      </c>
      <c r="L246" s="10">
        <f>(J246*((100-'Front End'!$B$6)/100))/('Front End'!$B$2*24*60*60)</f>
        <v>8.9744422072964763E-2</v>
      </c>
      <c r="M246" s="10">
        <f t="shared" si="14"/>
        <v>8.9744422072964763E-2</v>
      </c>
      <c r="N246" s="10">
        <f>AVERAGE(M245:M246)*('Front End'!$F$5*60)</f>
        <v>10.750228358005764</v>
      </c>
      <c r="O246" s="10">
        <f>IF(O245+AVERAGE(K245:K246)*('Front End'!$F$5*60)&gt;J246,J246,O245+AVERAGE(K245:K246)*('Front End'!$F$5*60))</f>
        <v>0</v>
      </c>
      <c r="P246" s="10">
        <f>P245+(AVERAGE(L245:L246)*('Front End'!$F$5*60))-W245</f>
        <v>1071.6299876869639</v>
      </c>
      <c r="Q246" s="10">
        <f>(P246/$AA$5)*($AA$4-'Front End'!$F$9)</f>
        <v>1.0716299876869638E-2</v>
      </c>
      <c r="R246" s="10">
        <f>'Front End'!$F$9+Q246</f>
        <v>45.010716299876869</v>
      </c>
      <c r="S246" s="8">
        <f>IF(R246&gt;'Front End'!$F$9+'Front End'!$B$9,(((R246-'Front End'!$F$9)/($AA$4-'Front End'!$F$9))*$AA$5)-((('Front End'!$F$9+'Front End'!$B$9-'Front End'!$F$9)/($AA$4-'Front End'!$F$9))*$AA$5),0)</f>
        <v>1071.6299876868618</v>
      </c>
      <c r="T246" s="8">
        <f>ROUND(S246/('Front End'!$B$3*24*60*60),6)</f>
        <v>1.24E-3</v>
      </c>
      <c r="U246" s="8">
        <f>IF(R246&gt;'Front End'!$F$9+'Front End'!$B$10,(((R246-'Front End'!$F$9)/($AA$4-'Front End'!$F$9))*$AA$5)-((('Front End'!$F$9+'Front End'!$B$10-'Front End'!$F$9)/($AA$4-'Front End'!$F$9))*$AA$5),0)</f>
        <v>0</v>
      </c>
      <c r="V246" s="8">
        <f>(U246^0.5)/('Front End'!$B$4*24*60*60)</f>
        <v>0</v>
      </c>
      <c r="W246" s="8">
        <f>(AVERAGE(T245:T246)*('Front End'!$F$5*60))+(AVERAGE(V245:V246)*('Front End'!$F$5*60))</f>
        <v>0.14807999999999999</v>
      </c>
      <c r="X246" s="8">
        <f t="shared" si="15"/>
        <v>0</v>
      </c>
    </row>
    <row r="247" spans="1:24" x14ac:dyDescent="0.2">
      <c r="A247" s="1">
        <v>246</v>
      </c>
      <c r="B247" s="1">
        <f>B246+'Front End'!$F$5</f>
        <v>490</v>
      </c>
      <c r="C247" s="10">
        <f t="shared" si="13"/>
        <v>0.34027777777777779</v>
      </c>
      <c r="D247" s="10">
        <f>ROUND(IF(B247&lt;=$AA$2*1.25,('Front End'!$F$4/2)*(1-COS((PI()*B247)/$AA$2)),(4.34*'Front End'!$F$4*EXP(-1.3*B247/$AA$2))),6)</f>
        <v>9.1989000000000001E-2</v>
      </c>
      <c r="E247" s="10">
        <f>D247*('Front End'!$F$3/100)</f>
        <v>0</v>
      </c>
      <c r="F247" s="10">
        <f t="shared" si="16"/>
        <v>9.1989000000000001E-2</v>
      </c>
      <c r="G247" s="10">
        <f>IF((G246+(AVERAGE(F246:F247)*('Front End'!$F$5*60))-(N246))&gt;$AA$3,$AA$3,IF(G246+(AVERAGE(F246:F247)*('Front End'!$F$5*60))-(N246)&lt;0,0,G246+(AVERAGE(F246:F247)*('Front End'!$F$5*60))-(N246)))</f>
        <v>177.8104723130358</v>
      </c>
      <c r="H247" s="10">
        <f>(G247/$AA$3)*'Front End'!$B$1</f>
        <v>1.7781047231303579E-3</v>
      </c>
      <c r="I247" s="10">
        <f>('Front End'!$F$10-'Front End'!$B$1)+Calcs!H247</f>
        <v>46.731778104723134</v>
      </c>
      <c r="J247" s="10">
        <f>IF(H247&gt;'Front End'!$B$1*('Front End'!$B$5/100),G247-((('Front End'!$B$1*('Front End'!$B$5/100))/'Front End'!$B$1)*$AA$3),0)</f>
        <v>77.810472313035802</v>
      </c>
      <c r="K247" s="10">
        <f>(J247*('Front End'!$B$6/100))/('Front End'!$B$2*24*60*60)</f>
        <v>0</v>
      </c>
      <c r="L247" s="10">
        <f>(J247*((100-'Front End'!$B$6)/100))/('Front End'!$B$2*24*60*60)</f>
        <v>9.0058417028976628E-2</v>
      </c>
      <c r="M247" s="10">
        <f t="shared" si="14"/>
        <v>9.0058417028976628E-2</v>
      </c>
      <c r="N247" s="10">
        <f>AVERAGE(M246:M247)*('Front End'!$F$5*60)</f>
        <v>10.788170346116484</v>
      </c>
      <c r="O247" s="10">
        <f>IF(O246+AVERAGE(K246:K247)*('Front End'!$F$5*60)&gt;J247,J247,O246+AVERAGE(K246:K247)*('Front End'!$F$5*60))</f>
        <v>0</v>
      </c>
      <c r="P247" s="10">
        <f>P246+(AVERAGE(L246:L247)*('Front End'!$F$5*60))-W246</f>
        <v>1082.2700780330804</v>
      </c>
      <c r="Q247" s="10">
        <f>(P247/$AA$5)*($AA$4-'Front End'!$F$9)</f>
        <v>1.0822700780330803E-2</v>
      </c>
      <c r="R247" s="10">
        <f>'Front End'!$F$9+Q247</f>
        <v>45.010822700780331</v>
      </c>
      <c r="S247" s="8">
        <f>IF(R247&gt;'Front End'!$F$9+'Front End'!$B$9,(((R247-'Front End'!$F$9)/($AA$4-'Front End'!$F$9))*$AA$5)-((('Front End'!$F$9+'Front End'!$B$9-'Front End'!$F$9)/($AA$4-'Front End'!$F$9))*$AA$5),0)</f>
        <v>1082.2700780330765</v>
      </c>
      <c r="T247" s="8">
        <f>ROUND(S247/('Front End'!$B$3*24*60*60),6)</f>
        <v>1.253E-3</v>
      </c>
      <c r="U247" s="8">
        <f>IF(R247&gt;'Front End'!$F$9+'Front End'!$B$10,(((R247-'Front End'!$F$9)/($AA$4-'Front End'!$F$9))*$AA$5)-((('Front End'!$F$9+'Front End'!$B$10-'Front End'!$F$9)/($AA$4-'Front End'!$F$9))*$AA$5),0)</f>
        <v>0</v>
      </c>
      <c r="V247" s="8">
        <f>(U247^0.5)/('Front End'!$B$4*24*60*60)</f>
        <v>0</v>
      </c>
      <c r="W247" s="8">
        <f>(AVERAGE(T246:T247)*('Front End'!$F$5*60))+(AVERAGE(V246:V247)*('Front End'!$F$5*60))</f>
        <v>0.14957999999999999</v>
      </c>
      <c r="X247" s="8">
        <f t="shared" si="15"/>
        <v>0</v>
      </c>
    </row>
    <row r="248" spans="1:24" x14ac:dyDescent="0.2">
      <c r="A248" s="1">
        <v>247</v>
      </c>
      <c r="B248" s="1">
        <f>B247+'Front End'!$F$5</f>
        <v>492</v>
      </c>
      <c r="C248" s="10">
        <f t="shared" si="13"/>
        <v>0.34166666666666667</v>
      </c>
      <c r="D248" s="10">
        <f>ROUND(IF(B248&lt;=$AA$2*1.25,('Front End'!$F$4/2)*(1-COS((PI()*B248)/$AA$2)),(4.34*'Front End'!$F$4*EXP(-1.3*B248/$AA$2))),6)</f>
        <v>9.2272000000000007E-2</v>
      </c>
      <c r="E248" s="10">
        <f>D248*('Front End'!$F$3/100)</f>
        <v>0</v>
      </c>
      <c r="F248" s="10">
        <f t="shared" si="16"/>
        <v>9.2272000000000007E-2</v>
      </c>
      <c r="G248" s="10">
        <f>IF((G247+(AVERAGE(F247:F248)*('Front End'!$F$5*60))-(N247))&gt;$AA$3,$AA$3,IF(G247+(AVERAGE(F247:F248)*('Front End'!$F$5*60))-(N247)&lt;0,0,G247+(AVERAGE(F247:F248)*('Front End'!$F$5*60))-(N247)))</f>
        <v>178.0779619669193</v>
      </c>
      <c r="H248" s="10">
        <f>(G248/$AA$3)*'Front End'!$B$1</f>
        <v>1.780779619669193E-3</v>
      </c>
      <c r="I248" s="10">
        <f>('Front End'!$F$10-'Front End'!$B$1)+Calcs!H248</f>
        <v>46.731780779619676</v>
      </c>
      <c r="J248" s="10">
        <f>IF(H248&gt;'Front End'!$B$1*('Front End'!$B$5/100),G248-((('Front End'!$B$1*('Front End'!$B$5/100))/'Front End'!$B$1)*$AA$3),0)</f>
        <v>78.077961966919304</v>
      </c>
      <c r="K248" s="10">
        <f>(J248*('Front End'!$B$6/100))/('Front End'!$B$2*24*60*60)</f>
        <v>0</v>
      </c>
      <c r="L248" s="10">
        <f>(J248*((100-'Front End'!$B$6)/100))/('Front End'!$B$2*24*60*60)</f>
        <v>9.0368011535786247E-2</v>
      </c>
      <c r="M248" s="10">
        <f t="shared" si="14"/>
        <v>9.0368011535786247E-2</v>
      </c>
      <c r="N248" s="10">
        <f>AVERAGE(M247:M248)*('Front End'!$F$5*60)</f>
        <v>10.825585713885772</v>
      </c>
      <c r="O248" s="10">
        <f>IF(O247+AVERAGE(K247:K248)*('Front End'!$F$5*60)&gt;J248,J248,O247+AVERAGE(K247:K248)*('Front End'!$F$5*60))</f>
        <v>0</v>
      </c>
      <c r="P248" s="10">
        <f>P247+(AVERAGE(L247:L248)*('Front End'!$F$5*60))-W247</f>
        <v>1092.9460837469662</v>
      </c>
      <c r="Q248" s="10">
        <f>(P248/$AA$5)*($AA$4-'Front End'!$F$9)</f>
        <v>1.0929460837469662E-2</v>
      </c>
      <c r="R248" s="10">
        <f>'Front End'!$F$9+Q248</f>
        <v>45.010929460837467</v>
      </c>
      <c r="S248" s="8">
        <f>IF(R248&gt;'Front End'!$F$9+'Front End'!$B$9,(((R248-'Front End'!$F$9)/($AA$4-'Front End'!$F$9))*$AA$5)-((('Front End'!$F$9+'Front End'!$B$9-'Front End'!$F$9)/($AA$4-'Front End'!$F$9))*$AA$5),0)</f>
        <v>1092.9460837466822</v>
      </c>
      <c r="T248" s="8">
        <f>ROUND(S248/('Front End'!$B$3*24*60*60),6)</f>
        <v>1.2650000000000001E-3</v>
      </c>
      <c r="U248" s="8">
        <f>IF(R248&gt;'Front End'!$F$9+'Front End'!$B$10,(((R248-'Front End'!$F$9)/($AA$4-'Front End'!$F$9))*$AA$5)-((('Front End'!$F$9+'Front End'!$B$10-'Front End'!$F$9)/($AA$4-'Front End'!$F$9))*$AA$5),0)</f>
        <v>0</v>
      </c>
      <c r="V248" s="8">
        <f>(U248^0.5)/('Front End'!$B$4*24*60*60)</f>
        <v>0</v>
      </c>
      <c r="W248" s="8">
        <f>(AVERAGE(T247:T248)*('Front End'!$F$5*60))+(AVERAGE(V247:V248)*('Front End'!$F$5*60))</f>
        <v>0.15108000000000002</v>
      </c>
      <c r="X248" s="8">
        <f t="shared" si="15"/>
        <v>0</v>
      </c>
    </row>
    <row r="249" spans="1:24" x14ac:dyDescent="0.2">
      <c r="A249" s="1">
        <v>248</v>
      </c>
      <c r="B249" s="1">
        <f>B248+'Front End'!$F$5</f>
        <v>494</v>
      </c>
      <c r="C249" s="10">
        <f t="shared" si="13"/>
        <v>0.34305555555555556</v>
      </c>
      <c r="D249" s="10">
        <f>ROUND(IF(B249&lt;=$AA$2*1.25,('Front End'!$F$4/2)*(1-COS((PI()*B249)/$AA$2)),(4.34*'Front End'!$F$4*EXP(-1.3*B249/$AA$2))),6)</f>
        <v>9.2549000000000006E-2</v>
      </c>
      <c r="E249" s="10">
        <f>D249*('Front End'!$F$3/100)</f>
        <v>0</v>
      </c>
      <c r="F249" s="10">
        <f t="shared" si="16"/>
        <v>9.2549000000000006E-2</v>
      </c>
      <c r="G249" s="10">
        <f>IF((G248+(AVERAGE(F248:F249)*('Front End'!$F$5*60))-(N248))&gt;$AA$3,$AA$3,IF(G248+(AVERAGE(F248:F249)*('Front End'!$F$5*60))-(N248)&lt;0,0,G248+(AVERAGE(F248:F249)*('Front End'!$F$5*60))-(N248)))</f>
        <v>178.34163625303353</v>
      </c>
      <c r="H249" s="10">
        <f>(G249/$AA$3)*'Front End'!$B$1</f>
        <v>1.7834163625303353E-3</v>
      </c>
      <c r="I249" s="10">
        <f>('Front End'!$F$10-'Front End'!$B$1)+Calcs!H249</f>
        <v>46.731783416362532</v>
      </c>
      <c r="J249" s="10">
        <f>IF(H249&gt;'Front End'!$B$1*('Front End'!$B$5/100),G249-((('Front End'!$B$1*('Front End'!$B$5/100))/'Front End'!$B$1)*$AA$3),0)</f>
        <v>78.341636253033528</v>
      </c>
      <c r="K249" s="10">
        <f>(J249*('Front End'!$B$6/100))/('Front End'!$B$2*24*60*60)</f>
        <v>0</v>
      </c>
      <c r="L249" s="10">
        <f>(J249*((100-'Front End'!$B$6)/100))/('Front End'!$B$2*24*60*60)</f>
        <v>9.0673190107677701E-2</v>
      </c>
      <c r="M249" s="10">
        <f t="shared" si="14"/>
        <v>9.0673190107677701E-2</v>
      </c>
      <c r="N249" s="10">
        <f>AVERAGE(M248:M249)*('Front End'!$F$5*60)</f>
        <v>10.862472098607835</v>
      </c>
      <c r="O249" s="10">
        <f>IF(O248+AVERAGE(K248:K249)*('Front End'!$F$5*60)&gt;J249,J249,O248+AVERAGE(K248:K249)*('Front End'!$F$5*60))</f>
        <v>0</v>
      </c>
      <c r="P249" s="10">
        <f>P248+(AVERAGE(L248:L249)*('Front End'!$F$5*60))-W248</f>
        <v>1103.657475845574</v>
      </c>
      <c r="Q249" s="10">
        <f>(P249/$AA$5)*($AA$4-'Front End'!$F$9)</f>
        <v>1.103657475845574E-2</v>
      </c>
      <c r="R249" s="10">
        <f>'Front End'!$F$9+Q249</f>
        <v>45.011036574758457</v>
      </c>
      <c r="S249" s="8">
        <f>IF(R249&gt;'Front End'!$F$9+'Front End'!$B$9,(((R249-'Front End'!$F$9)/($AA$4-'Front End'!$F$9))*$AA$5)-((('Front End'!$F$9+'Front End'!$B$9-'Front End'!$F$9)/($AA$4-'Front End'!$F$9))*$AA$5),0)</f>
        <v>1103.6574758456654</v>
      </c>
      <c r="T249" s="8">
        <f>ROUND(S249/('Front End'!$B$3*24*60*60),6)</f>
        <v>1.2769999999999999E-3</v>
      </c>
      <c r="U249" s="8">
        <f>IF(R249&gt;'Front End'!$F$9+'Front End'!$B$10,(((R249-'Front End'!$F$9)/($AA$4-'Front End'!$F$9))*$AA$5)-((('Front End'!$F$9+'Front End'!$B$10-'Front End'!$F$9)/($AA$4-'Front End'!$F$9))*$AA$5),0)</f>
        <v>0</v>
      </c>
      <c r="V249" s="8">
        <f>(U249^0.5)/('Front End'!$B$4*24*60*60)</f>
        <v>0</v>
      </c>
      <c r="W249" s="8">
        <f>(AVERAGE(T248:T249)*('Front End'!$F$5*60))+(AVERAGE(V248:V249)*('Front End'!$F$5*60))</f>
        <v>0.15251999999999999</v>
      </c>
      <c r="X249" s="8">
        <f t="shared" si="15"/>
        <v>0</v>
      </c>
    </row>
    <row r="250" spans="1:24" x14ac:dyDescent="0.2">
      <c r="A250" s="1">
        <v>249</v>
      </c>
      <c r="B250" s="1">
        <f>B249+'Front End'!$F$5</f>
        <v>496</v>
      </c>
      <c r="C250" s="10">
        <f t="shared" si="13"/>
        <v>0.34444444444444444</v>
      </c>
      <c r="D250" s="10">
        <f>ROUND(IF(B250&lt;=$AA$2*1.25,('Front End'!$F$4/2)*(1-COS((PI()*B250)/$AA$2)),(4.34*'Front End'!$F$4*EXP(-1.3*B250/$AA$2))),6)</f>
        <v>9.2822000000000002E-2</v>
      </c>
      <c r="E250" s="10">
        <f>D250*('Front End'!$F$3/100)</f>
        <v>0</v>
      </c>
      <c r="F250" s="10">
        <f t="shared" si="16"/>
        <v>9.2822000000000002E-2</v>
      </c>
      <c r="G250" s="10">
        <f>IF((G249+(AVERAGE(F249:F250)*('Front End'!$F$5*60))-(N249))&gt;$AA$3,$AA$3,IF(G249+(AVERAGE(F249:F250)*('Front End'!$F$5*60))-(N249)&lt;0,0,G249+(AVERAGE(F249:F250)*('Front End'!$F$5*60))-(N249)))</f>
        <v>178.6014241544257</v>
      </c>
      <c r="H250" s="10">
        <f>(G250/$AA$3)*'Front End'!$B$1</f>
        <v>1.7860142415442571E-3</v>
      </c>
      <c r="I250" s="10">
        <f>('Front End'!$F$10-'Front End'!$B$1)+Calcs!H250</f>
        <v>46.73178601424155</v>
      </c>
      <c r="J250" s="10">
        <f>IF(H250&gt;'Front End'!$B$1*('Front End'!$B$5/100),G250-((('Front End'!$B$1*('Front End'!$B$5/100))/'Front End'!$B$1)*$AA$3),0)</f>
        <v>78.6014241544257</v>
      </c>
      <c r="K250" s="10">
        <f>(J250*('Front End'!$B$6/100))/('Front End'!$B$2*24*60*60)</f>
        <v>0</v>
      </c>
      <c r="L250" s="10">
        <f>(J250*((100-'Front End'!$B$6)/100))/('Front End'!$B$2*24*60*60)</f>
        <v>9.097387054910383E-2</v>
      </c>
      <c r="M250" s="10">
        <f t="shared" si="14"/>
        <v>9.097387054910383E-2</v>
      </c>
      <c r="N250" s="10">
        <f>AVERAGE(M249:M250)*('Front End'!$F$5*60)</f>
        <v>10.898823639406892</v>
      </c>
      <c r="O250" s="10">
        <f>IF(O249+AVERAGE(K249:K250)*('Front End'!$F$5*60)&gt;J250,J250,O249+AVERAGE(K249:K250)*('Front End'!$F$5*60))</f>
        <v>0</v>
      </c>
      <c r="P250" s="10">
        <f>P249+(AVERAGE(L249:L250)*('Front End'!$F$5*60))-W249</f>
        <v>1114.4037794849808</v>
      </c>
      <c r="Q250" s="10">
        <f>(P250/$AA$5)*($AA$4-'Front End'!$F$9)</f>
        <v>1.1144037794849806E-2</v>
      </c>
      <c r="R250" s="10">
        <f>'Front End'!$F$9+Q250</f>
        <v>45.01114403779485</v>
      </c>
      <c r="S250" s="8">
        <f>IF(R250&gt;'Front End'!$F$9+'Front End'!$B$9,(((R250-'Front End'!$F$9)/($AA$4-'Front End'!$F$9))*$AA$5)-((('Front End'!$F$9+'Front End'!$B$9-'Front End'!$F$9)/($AA$4-'Front End'!$F$9))*$AA$5),0)</f>
        <v>1114.4037794849737</v>
      </c>
      <c r="T250" s="8">
        <f>ROUND(S250/('Front End'!$B$3*24*60*60),6)</f>
        <v>1.2899999999999999E-3</v>
      </c>
      <c r="U250" s="8">
        <f>IF(R250&gt;'Front End'!$F$9+'Front End'!$B$10,(((R250-'Front End'!$F$9)/($AA$4-'Front End'!$F$9))*$AA$5)-((('Front End'!$F$9+'Front End'!$B$10-'Front End'!$F$9)/($AA$4-'Front End'!$F$9))*$AA$5),0)</f>
        <v>0</v>
      </c>
      <c r="V250" s="8">
        <f>(U250^0.5)/('Front End'!$B$4*24*60*60)</f>
        <v>0</v>
      </c>
      <c r="W250" s="8">
        <f>(AVERAGE(T249:T250)*('Front End'!$F$5*60))+(AVERAGE(V249:V250)*('Front End'!$F$5*60))</f>
        <v>0.15401999999999999</v>
      </c>
      <c r="X250" s="8">
        <f t="shared" si="15"/>
        <v>0</v>
      </c>
    </row>
    <row r="251" spans="1:24" x14ac:dyDescent="0.2">
      <c r="A251" s="1">
        <v>250</v>
      </c>
      <c r="B251" s="1">
        <f>B250+'Front End'!$F$5</f>
        <v>498</v>
      </c>
      <c r="C251" s="10">
        <f t="shared" si="13"/>
        <v>0.34583333333333333</v>
      </c>
      <c r="D251" s="10">
        <f>ROUND(IF(B251&lt;=$AA$2*1.25,('Front End'!$F$4/2)*(1-COS((PI()*B251)/$AA$2)),(4.34*'Front End'!$F$4*EXP(-1.3*B251/$AA$2))),6)</f>
        <v>9.3090000000000006E-2</v>
      </c>
      <c r="E251" s="10">
        <f>D251*('Front End'!$F$3/100)</f>
        <v>0</v>
      </c>
      <c r="F251" s="10">
        <f t="shared" si="16"/>
        <v>9.3090000000000006E-2</v>
      </c>
      <c r="G251" s="10">
        <f>IF((G250+(AVERAGE(F250:F251)*('Front End'!$F$5*60))-(N250))&gt;$AA$3,$AA$3,IF(G250+(AVERAGE(F250:F251)*('Front End'!$F$5*60))-(N250)&lt;0,0,G250+(AVERAGE(F250:F251)*('Front End'!$F$5*60))-(N250)))</f>
        <v>178.85732051501881</v>
      </c>
      <c r="H251" s="10">
        <f>(G251/$AA$3)*'Front End'!$B$1</f>
        <v>1.7885732051501882E-3</v>
      </c>
      <c r="I251" s="10">
        <f>('Front End'!$F$10-'Front End'!$B$1)+Calcs!H251</f>
        <v>46.731788573205151</v>
      </c>
      <c r="J251" s="10">
        <f>IF(H251&gt;'Front End'!$B$1*('Front End'!$B$5/100),G251-((('Front End'!$B$1*('Front End'!$B$5/100))/'Front End'!$B$1)*$AA$3),0)</f>
        <v>78.857320515018813</v>
      </c>
      <c r="K251" s="10">
        <f>(J251*('Front End'!$B$6/100))/('Front End'!$B$2*24*60*60)</f>
        <v>0</v>
      </c>
      <c r="L251" s="10">
        <f>(J251*((100-'Front End'!$B$6)/100))/('Front End'!$B$2*24*60*60)</f>
        <v>9.1270046892382897E-2</v>
      </c>
      <c r="M251" s="10">
        <f t="shared" si="14"/>
        <v>9.1270046892382897E-2</v>
      </c>
      <c r="N251" s="10">
        <f>AVERAGE(M250:M251)*('Front End'!$F$5*60)</f>
        <v>10.934635046489202</v>
      </c>
      <c r="O251" s="10">
        <f>IF(O250+AVERAGE(K250:K251)*('Front End'!$F$5*60)&gt;J251,J251,O250+AVERAGE(K250:K251)*('Front End'!$F$5*60))</f>
        <v>0</v>
      </c>
      <c r="P251" s="10">
        <f>P250+(AVERAGE(L250:L251)*('Front End'!$F$5*60))-W250</f>
        <v>1125.1843945314699</v>
      </c>
      <c r="Q251" s="10">
        <f>(P251/$AA$5)*($AA$4-'Front End'!$F$9)</f>
        <v>1.1251843945314699E-2</v>
      </c>
      <c r="R251" s="10">
        <f>'Front End'!$F$9+Q251</f>
        <v>45.011251843945317</v>
      </c>
      <c r="S251" s="8">
        <f>IF(R251&gt;'Front End'!$F$9+'Front End'!$B$9,(((R251-'Front End'!$F$9)/($AA$4-'Front End'!$F$9))*$AA$5)-((('Front End'!$F$9+'Front End'!$B$9-'Front End'!$F$9)/($AA$4-'Front End'!$F$9))*$AA$5),0)</f>
        <v>1125.1843945316864</v>
      </c>
      <c r="T251" s="8">
        <f>ROUND(S251/('Front End'!$B$3*24*60*60),6)</f>
        <v>1.302E-3</v>
      </c>
      <c r="U251" s="8">
        <f>IF(R251&gt;'Front End'!$F$9+'Front End'!$B$10,(((R251-'Front End'!$F$9)/($AA$4-'Front End'!$F$9))*$AA$5)-((('Front End'!$F$9+'Front End'!$B$10-'Front End'!$F$9)/($AA$4-'Front End'!$F$9))*$AA$5),0)</f>
        <v>0</v>
      </c>
      <c r="V251" s="8">
        <f>(U251^0.5)/('Front End'!$B$4*24*60*60)</f>
        <v>0</v>
      </c>
      <c r="W251" s="8">
        <f>(AVERAGE(T250:T251)*('Front End'!$F$5*60))+(AVERAGE(V250:V251)*('Front End'!$F$5*60))</f>
        <v>0.15551999999999999</v>
      </c>
      <c r="X251" s="8">
        <f t="shared" si="15"/>
        <v>0</v>
      </c>
    </row>
    <row r="252" spans="1:24" x14ac:dyDescent="0.2">
      <c r="A252" s="1">
        <v>251</v>
      </c>
      <c r="B252" s="1">
        <f>B251+'Front End'!$F$5</f>
        <v>500</v>
      </c>
      <c r="C252" s="10">
        <f t="shared" si="13"/>
        <v>0.34722222222222221</v>
      </c>
      <c r="D252" s="10">
        <f>ROUND(IF(B252&lt;=$AA$2*1.25,('Front End'!$F$4/2)*(1-COS((PI()*B252)/$AA$2)),(4.34*'Front End'!$F$4*EXP(-1.3*B252/$AA$2))),6)</f>
        <v>9.3354000000000006E-2</v>
      </c>
      <c r="E252" s="10">
        <f>D252*('Front End'!$F$3/100)</f>
        <v>0</v>
      </c>
      <c r="F252" s="10">
        <f t="shared" si="16"/>
        <v>9.3354000000000006E-2</v>
      </c>
      <c r="G252" s="10">
        <f>IF((G251+(AVERAGE(F251:F252)*('Front End'!$F$5*60))-(N251))&gt;$AA$3,$AA$3,IF(G251+(AVERAGE(F251:F252)*('Front End'!$F$5*60))-(N251)&lt;0,0,G251+(AVERAGE(F251:F252)*('Front End'!$F$5*60))-(N251)))</f>
        <v>179.10932546852962</v>
      </c>
      <c r="H252" s="10">
        <f>(G252/$AA$3)*'Front End'!$B$1</f>
        <v>1.7910932546852962E-3</v>
      </c>
      <c r="I252" s="10">
        <f>('Front End'!$F$10-'Front End'!$B$1)+Calcs!H252</f>
        <v>46.731791093254692</v>
      </c>
      <c r="J252" s="10">
        <f>IF(H252&gt;'Front End'!$B$1*('Front End'!$B$5/100),G252-((('Front End'!$B$1*('Front End'!$B$5/100))/'Front End'!$B$1)*$AA$3),0)</f>
        <v>79.109325468529619</v>
      </c>
      <c r="K252" s="10">
        <f>(J252*('Front End'!$B$6/100))/('Front End'!$B$2*24*60*60)</f>
        <v>0</v>
      </c>
      <c r="L252" s="10">
        <f>(J252*((100-'Front End'!$B$6)/100))/('Front End'!$B$2*24*60*60)</f>
        <v>9.1561719292279659E-2</v>
      </c>
      <c r="M252" s="10">
        <f t="shared" si="14"/>
        <v>9.1561719292279659E-2</v>
      </c>
      <c r="N252" s="10">
        <f>AVERAGE(M251:M252)*('Front End'!$F$5*60)</f>
        <v>10.969905971079754</v>
      </c>
      <c r="O252" s="10">
        <f>IF(O251+AVERAGE(K251:K252)*('Front End'!$F$5*60)&gt;J252,J252,O251+AVERAGE(K251:K252)*('Front End'!$F$5*60))</f>
        <v>0</v>
      </c>
      <c r="P252" s="10">
        <f>P251+(AVERAGE(L251:L252)*('Front End'!$F$5*60))-W251</f>
        <v>1135.9987805025496</v>
      </c>
      <c r="Q252" s="10">
        <f>(P252/$AA$5)*($AA$4-'Front End'!$F$9)</f>
        <v>1.1359987805025496E-2</v>
      </c>
      <c r="R252" s="10">
        <f>'Front End'!$F$9+Q252</f>
        <v>45.011359987805022</v>
      </c>
      <c r="S252" s="8">
        <f>IF(R252&gt;'Front End'!$F$9+'Front End'!$B$9,(((R252-'Front End'!$F$9)/($AA$4-'Front End'!$F$9))*$AA$5)-((('Front End'!$F$9+'Front End'!$B$9-'Front End'!$F$9)/($AA$4-'Front End'!$F$9))*$AA$5),0)</f>
        <v>1135.9987805022342</v>
      </c>
      <c r="T252" s="8">
        <f>ROUND(S252/('Front End'!$B$3*24*60*60),6)</f>
        <v>1.315E-3</v>
      </c>
      <c r="U252" s="8">
        <f>IF(R252&gt;'Front End'!$F$9+'Front End'!$B$10,(((R252-'Front End'!$F$9)/($AA$4-'Front End'!$F$9))*$AA$5)-((('Front End'!$F$9+'Front End'!$B$10-'Front End'!$F$9)/($AA$4-'Front End'!$F$9))*$AA$5),0)</f>
        <v>0</v>
      </c>
      <c r="V252" s="8">
        <f>(U252^0.5)/('Front End'!$B$4*24*60*60)</f>
        <v>0</v>
      </c>
      <c r="W252" s="8">
        <f>(AVERAGE(T251:T252)*('Front End'!$F$5*60))+(AVERAGE(V251:V252)*('Front End'!$F$5*60))</f>
        <v>0.15701999999999999</v>
      </c>
      <c r="X252" s="8">
        <f t="shared" si="15"/>
        <v>0</v>
      </c>
    </row>
    <row r="253" spans="1:24" x14ac:dyDescent="0.2">
      <c r="A253" s="1">
        <v>252</v>
      </c>
      <c r="B253" s="1">
        <f>B252+'Front End'!$F$5</f>
        <v>502</v>
      </c>
      <c r="C253" s="10">
        <f t="shared" si="13"/>
        <v>0.34861111111111109</v>
      </c>
      <c r="D253" s="10">
        <f>ROUND(IF(B253&lt;=$AA$2*1.25,('Front End'!$F$4/2)*(1-COS((PI()*B253)/$AA$2)),(4.34*'Front End'!$F$4*EXP(-1.3*B253/$AA$2))),6)</f>
        <v>9.3612000000000001E-2</v>
      </c>
      <c r="E253" s="10">
        <f>D253*('Front End'!$F$3/100)</f>
        <v>0</v>
      </c>
      <c r="F253" s="10">
        <f t="shared" si="16"/>
        <v>9.3612000000000001E-2</v>
      </c>
      <c r="G253" s="10">
        <f>IF((G252+(AVERAGE(F252:F253)*('Front End'!$F$5*60))-(N252))&gt;$AA$3,$AA$3,IF(G252+(AVERAGE(F252:F253)*('Front End'!$F$5*60))-(N252)&lt;0,0,G252+(AVERAGE(F252:F253)*('Front End'!$F$5*60))-(N252)))</f>
        <v>179.35737949744987</v>
      </c>
      <c r="H253" s="10">
        <f>(G253/$AA$3)*'Front End'!$B$1</f>
        <v>1.7935737949744987E-3</v>
      </c>
      <c r="I253" s="10">
        <f>('Front End'!$F$10-'Front End'!$B$1)+Calcs!H253</f>
        <v>46.731793573794981</v>
      </c>
      <c r="J253" s="10">
        <f>IF(H253&gt;'Front End'!$B$1*('Front End'!$B$5/100),G253-((('Front End'!$B$1*('Front End'!$B$5/100))/'Front End'!$B$1)*$AA$3),0)</f>
        <v>79.35737949744987</v>
      </c>
      <c r="K253" s="10">
        <f>(J253*('Front End'!$B$6/100))/('Front End'!$B$2*24*60*60)</f>
        <v>0</v>
      </c>
      <c r="L253" s="10">
        <f>(J253*((100-'Front End'!$B$6)/100))/('Front End'!$B$2*24*60*60)</f>
        <v>9.1848818862789214E-2</v>
      </c>
      <c r="M253" s="10">
        <f t="shared" si="14"/>
        <v>9.1848818862789214E-2</v>
      </c>
      <c r="N253" s="10">
        <f>AVERAGE(M252:M253)*('Front End'!$F$5*60)</f>
        <v>11.004632289304132</v>
      </c>
      <c r="O253" s="10">
        <f>IF(O252+AVERAGE(K252:K253)*('Front End'!$F$5*60)&gt;J253,J253,O252+AVERAGE(K252:K253)*('Front End'!$F$5*60))</f>
        <v>0</v>
      </c>
      <c r="P253" s="10">
        <f>P252+(AVERAGE(L252:L253)*('Front End'!$F$5*60))-W252</f>
        <v>1146.8463927918535</v>
      </c>
      <c r="Q253" s="10">
        <f>(P253/$AA$5)*($AA$4-'Front End'!$F$9)</f>
        <v>1.1468463927918535E-2</v>
      </c>
      <c r="R253" s="10">
        <f>'Front End'!$F$9+Q253</f>
        <v>45.011468463927919</v>
      </c>
      <c r="S253" s="8">
        <f>IF(R253&gt;'Front End'!$F$9+'Front End'!$B$9,(((R253-'Front End'!$F$9)/($AA$4-'Front End'!$F$9))*$AA$5)-((('Front End'!$F$9+'Front End'!$B$9-'Front End'!$F$9)/($AA$4-'Front End'!$F$9))*$AA$5),0)</f>
        <v>1146.8463927919004</v>
      </c>
      <c r="T253" s="8">
        <f>ROUND(S253/('Front End'!$B$3*24*60*60),6)</f>
        <v>1.3270000000000001E-3</v>
      </c>
      <c r="U253" s="8">
        <f>IF(R253&gt;'Front End'!$F$9+'Front End'!$B$10,(((R253-'Front End'!$F$9)/($AA$4-'Front End'!$F$9))*$AA$5)-((('Front End'!$F$9+'Front End'!$B$10-'Front End'!$F$9)/($AA$4-'Front End'!$F$9))*$AA$5),0)</f>
        <v>0</v>
      </c>
      <c r="V253" s="8">
        <f>(U253^0.5)/('Front End'!$B$4*24*60*60)</f>
        <v>0</v>
      </c>
      <c r="W253" s="8">
        <f>(AVERAGE(T252:T253)*('Front End'!$F$5*60))+(AVERAGE(V252:V253)*('Front End'!$F$5*60))</f>
        <v>0.15852000000000002</v>
      </c>
      <c r="X253" s="8">
        <f t="shared" si="15"/>
        <v>0</v>
      </c>
    </row>
    <row r="254" spans="1:24" x14ac:dyDescent="0.2">
      <c r="A254" s="1">
        <v>253</v>
      </c>
      <c r="B254" s="1">
        <f>B253+'Front End'!$F$5</f>
        <v>504</v>
      </c>
      <c r="C254" s="10">
        <f t="shared" si="13"/>
        <v>0.35</v>
      </c>
      <c r="D254" s="10">
        <f>ROUND(IF(B254&lt;=$AA$2*1.25,('Front End'!$F$4/2)*(1-COS((PI()*B254)/$AA$2)),(4.34*'Front End'!$F$4*EXP(-1.3*B254/$AA$2))),6)</f>
        <v>9.3866000000000005E-2</v>
      </c>
      <c r="E254" s="10">
        <f>D254*('Front End'!$F$3/100)</f>
        <v>0</v>
      </c>
      <c r="F254" s="10">
        <f t="shared" si="16"/>
        <v>9.3866000000000005E-2</v>
      </c>
      <c r="G254" s="10">
        <f>IF((G253+(AVERAGE(F253:F254)*('Front End'!$F$5*60))-(N253))&gt;$AA$3,$AA$3,IF(G253+(AVERAGE(F253:F254)*('Front End'!$F$5*60))-(N253)&lt;0,0,G253+(AVERAGE(F253:F254)*('Front End'!$F$5*60))-(N253)))</f>
        <v>179.60142720814574</v>
      </c>
      <c r="H254" s="10">
        <f>(G254/$AA$3)*'Front End'!$B$1</f>
        <v>1.7960142720814573E-3</v>
      </c>
      <c r="I254" s="10">
        <f>('Front End'!$F$10-'Front End'!$B$1)+Calcs!H254</f>
        <v>46.731796014272085</v>
      </c>
      <c r="J254" s="10">
        <f>IF(H254&gt;'Front End'!$B$1*('Front End'!$B$5/100),G254-((('Front End'!$B$1*('Front End'!$B$5/100))/'Front End'!$B$1)*$AA$3),0)</f>
        <v>79.601427208145736</v>
      </c>
      <c r="K254" s="10">
        <f>(J254*('Front End'!$B$6/100))/('Front End'!$B$2*24*60*60)</f>
        <v>0</v>
      </c>
      <c r="L254" s="10">
        <f>(J254*((100-'Front End'!$B$6)/100))/('Front End'!$B$2*24*60*60)</f>
        <v>9.2131281490909434E-2</v>
      </c>
      <c r="M254" s="10">
        <f t="shared" si="14"/>
        <v>9.2131281490909434E-2</v>
      </c>
      <c r="N254" s="10">
        <f>AVERAGE(M253:M254)*('Front End'!$F$5*60)</f>
        <v>11.038806021221919</v>
      </c>
      <c r="O254" s="10">
        <f>IF(O253+AVERAGE(K253:K254)*('Front End'!$F$5*60)&gt;J254,J254,O253+AVERAGE(K253:K254)*('Front End'!$F$5*60))</f>
        <v>0</v>
      </c>
      <c r="P254" s="10">
        <f>P253+(AVERAGE(L253:L254)*('Front End'!$F$5*60))-W253</f>
        <v>1157.7266788130755</v>
      </c>
      <c r="Q254" s="10">
        <f>(P254/$AA$5)*($AA$4-'Front End'!$F$9)</f>
        <v>1.1577266788130754E-2</v>
      </c>
      <c r="R254" s="10">
        <f>'Front End'!$F$9+Q254</f>
        <v>45.01157726678813</v>
      </c>
      <c r="S254" s="8">
        <f>IF(R254&gt;'Front End'!$F$9+'Front End'!$B$9,(((R254-'Front End'!$F$9)/($AA$4-'Front End'!$F$9))*$AA$5)-((('Front End'!$F$9+'Front End'!$B$9-'Front End'!$F$9)/($AA$4-'Front End'!$F$9))*$AA$5),0)</f>
        <v>1157.7266788130203</v>
      </c>
      <c r="T254" s="8">
        <f>ROUND(S254/('Front End'!$B$3*24*60*60),6)</f>
        <v>1.34E-3</v>
      </c>
      <c r="U254" s="8">
        <f>IF(R254&gt;'Front End'!$F$9+'Front End'!$B$10,(((R254-'Front End'!$F$9)/($AA$4-'Front End'!$F$9))*$AA$5)-((('Front End'!$F$9+'Front End'!$B$10-'Front End'!$F$9)/($AA$4-'Front End'!$F$9))*$AA$5),0)</f>
        <v>0</v>
      </c>
      <c r="V254" s="8">
        <f>(U254^0.5)/('Front End'!$B$4*24*60*60)</f>
        <v>0</v>
      </c>
      <c r="W254" s="8">
        <f>(AVERAGE(T253:T254)*('Front End'!$F$5*60))+(AVERAGE(V253:V254)*('Front End'!$F$5*60))</f>
        <v>0.16002</v>
      </c>
      <c r="X254" s="8">
        <f t="shared" si="15"/>
        <v>0</v>
      </c>
    </row>
    <row r="255" spans="1:24" x14ac:dyDescent="0.2">
      <c r="A255" s="1">
        <v>254</v>
      </c>
      <c r="B255" s="1">
        <f>B254+'Front End'!$F$5</f>
        <v>506</v>
      </c>
      <c r="C255" s="10">
        <f t="shared" si="13"/>
        <v>0.35138888888888886</v>
      </c>
      <c r="D255" s="10">
        <f>ROUND(IF(B255&lt;=$AA$2*1.25,('Front End'!$F$4/2)*(1-COS((PI()*B255)/$AA$2)),(4.34*'Front End'!$F$4*EXP(-1.3*B255/$AA$2))),6)</f>
        <v>9.4115000000000004E-2</v>
      </c>
      <c r="E255" s="10">
        <f>D255*('Front End'!$F$3/100)</f>
        <v>0</v>
      </c>
      <c r="F255" s="10">
        <f t="shared" si="16"/>
        <v>9.4115000000000004E-2</v>
      </c>
      <c r="G255" s="10">
        <f>IF((G254+(AVERAGE(F254:F255)*('Front End'!$F$5*60))-(N254))&gt;$AA$3,$AA$3,IF(G254+(AVERAGE(F254:F255)*('Front End'!$F$5*60))-(N254)&lt;0,0,G254+(AVERAGE(F254:F255)*('Front End'!$F$5*60))-(N254)))</f>
        <v>179.84148118692383</v>
      </c>
      <c r="H255" s="10">
        <f>(G255/$AA$3)*'Front End'!$B$1</f>
        <v>1.7984148118692384E-3</v>
      </c>
      <c r="I255" s="10">
        <f>('Front End'!$F$10-'Front End'!$B$1)+Calcs!H255</f>
        <v>46.73179841481187</v>
      </c>
      <c r="J255" s="10">
        <f>IF(H255&gt;'Front End'!$B$1*('Front End'!$B$5/100),G255-((('Front End'!$B$1*('Front End'!$B$5/100))/'Front End'!$B$1)*$AA$3),0)</f>
        <v>79.841481186923829</v>
      </c>
      <c r="K255" s="10">
        <f>(J255*('Front End'!$B$6/100))/('Front End'!$B$2*24*60*60)</f>
        <v>0</v>
      </c>
      <c r="L255" s="10">
        <f>(J255*((100-'Front End'!$B$6)/100))/('Front End'!$B$2*24*60*60)</f>
        <v>9.2409121744124814E-2</v>
      </c>
      <c r="M255" s="10">
        <f t="shared" si="14"/>
        <v>9.2409121744124814E-2</v>
      </c>
      <c r="N255" s="10">
        <f>AVERAGE(M254:M255)*('Front End'!$F$5*60)</f>
        <v>11.072424194102053</v>
      </c>
      <c r="O255" s="10">
        <f>IF(O254+AVERAGE(K254:K255)*('Front End'!$F$5*60)&gt;J255,J255,O254+AVERAGE(K254:K255)*('Front End'!$F$5*60))</f>
        <v>0</v>
      </c>
      <c r="P255" s="10">
        <f>P254+(AVERAGE(L254:L255)*('Front End'!$F$5*60))-W254</f>
        <v>1168.6390830071775</v>
      </c>
      <c r="Q255" s="10">
        <f>(P255/$AA$5)*($AA$4-'Front End'!$F$9)</f>
        <v>1.1686390830071775E-2</v>
      </c>
      <c r="R255" s="10">
        <f>'Front End'!$F$9+Q255</f>
        <v>45.011686390830072</v>
      </c>
      <c r="S255" s="8">
        <f>IF(R255&gt;'Front End'!$F$9+'Front End'!$B$9,(((R255-'Front End'!$F$9)/($AA$4-'Front End'!$F$9))*$AA$5)-((('Front End'!$F$9+'Front End'!$B$9-'Front End'!$F$9)/($AA$4-'Front End'!$F$9))*$AA$5),0)</f>
        <v>1168.6390830071505</v>
      </c>
      <c r="T255" s="8">
        <f>ROUND(S255/('Front End'!$B$3*24*60*60),6)</f>
        <v>1.353E-3</v>
      </c>
      <c r="U255" s="8">
        <f>IF(R255&gt;'Front End'!$F$9+'Front End'!$B$10,(((R255-'Front End'!$F$9)/($AA$4-'Front End'!$F$9))*$AA$5)-((('Front End'!$F$9+'Front End'!$B$10-'Front End'!$F$9)/($AA$4-'Front End'!$F$9))*$AA$5),0)</f>
        <v>0</v>
      </c>
      <c r="V255" s="8">
        <f>(U255^0.5)/('Front End'!$B$4*24*60*60)</f>
        <v>0</v>
      </c>
      <c r="W255" s="8">
        <f>(AVERAGE(T254:T255)*('Front End'!$F$5*60))+(AVERAGE(V254:V255)*('Front End'!$F$5*60))</f>
        <v>0.16158</v>
      </c>
      <c r="X255" s="8">
        <f t="shared" si="15"/>
        <v>0</v>
      </c>
    </row>
    <row r="256" spans="1:24" x14ac:dyDescent="0.2">
      <c r="A256" s="1">
        <v>255</v>
      </c>
      <c r="B256" s="1">
        <f>B255+'Front End'!$F$5</f>
        <v>508</v>
      </c>
      <c r="C256" s="10">
        <f t="shared" si="13"/>
        <v>0.3527777777777778</v>
      </c>
      <c r="D256" s="10">
        <f>ROUND(IF(B256&lt;=$AA$2*1.25,('Front End'!$F$4/2)*(1-COS((PI()*B256)/$AA$2)),(4.34*'Front End'!$F$4*EXP(-1.3*B256/$AA$2))),6)</f>
        <v>9.4358999999999998E-2</v>
      </c>
      <c r="E256" s="10">
        <f>D256*('Front End'!$F$3/100)</f>
        <v>0</v>
      </c>
      <c r="F256" s="10">
        <f t="shared" si="16"/>
        <v>9.4358999999999998E-2</v>
      </c>
      <c r="G256" s="10">
        <f>IF((G255+(AVERAGE(F255:F256)*('Front End'!$F$5*60))-(N255))&gt;$AA$3,$AA$3,IF(G255+(AVERAGE(F255:F256)*('Front End'!$F$5*60))-(N255)&lt;0,0,G255+(AVERAGE(F255:F256)*('Front End'!$F$5*60))-(N255)))</f>
        <v>180.07749699282178</v>
      </c>
      <c r="H256" s="10">
        <f>(G256/$AA$3)*'Front End'!$B$1</f>
        <v>1.8007749699282178E-3</v>
      </c>
      <c r="I256" s="10">
        <f>('Front End'!$F$10-'Front End'!$B$1)+Calcs!H256</f>
        <v>46.731800774969933</v>
      </c>
      <c r="J256" s="10">
        <f>IF(H256&gt;'Front End'!$B$1*('Front End'!$B$5/100),G256-((('Front End'!$B$1*('Front End'!$B$5/100))/'Front End'!$B$1)*$AA$3),0)</f>
        <v>80.077496992821779</v>
      </c>
      <c r="K256" s="10">
        <f>(J256*('Front End'!$B$6/100))/('Front End'!$B$2*24*60*60)</f>
        <v>0</v>
      </c>
      <c r="L256" s="10">
        <f>(J256*((100-'Front End'!$B$6)/100))/('Front End'!$B$2*24*60*60)</f>
        <v>9.268228818613633E-2</v>
      </c>
      <c r="M256" s="10">
        <f t="shared" si="14"/>
        <v>9.268228818613633E-2</v>
      </c>
      <c r="N256" s="10">
        <f>AVERAGE(M255:M256)*('Front End'!$F$5*60)</f>
        <v>11.105484595815668</v>
      </c>
      <c r="O256" s="10">
        <f>IF(O255+AVERAGE(K255:K256)*('Front End'!$F$5*60)&gt;J256,J256,O255+AVERAGE(K255:K256)*('Front End'!$F$5*60))</f>
        <v>0</v>
      </c>
      <c r="P256" s="10">
        <f>P255+(AVERAGE(L255:L256)*('Front End'!$F$5*60))-W255</f>
        <v>1179.5829876029932</v>
      </c>
      <c r="Q256" s="10">
        <f>(P256/$AA$5)*($AA$4-'Front End'!$F$9)</f>
        <v>1.1795829876029932E-2</v>
      </c>
      <c r="R256" s="10">
        <f>'Front End'!$F$9+Q256</f>
        <v>45.011795829876029</v>
      </c>
      <c r="S256" s="8">
        <f>IF(R256&gt;'Front End'!$F$9+'Front End'!$B$9,(((R256-'Front End'!$F$9)/($AA$4-'Front End'!$F$9))*$AA$5)-((('Front End'!$F$9+'Front End'!$B$9-'Front End'!$F$9)/($AA$4-'Front End'!$F$9))*$AA$5),0)</f>
        <v>1179.5829876028563</v>
      </c>
      <c r="T256" s="8">
        <f>ROUND(S256/('Front End'!$B$3*24*60*60),6)</f>
        <v>1.3649999999999999E-3</v>
      </c>
      <c r="U256" s="8">
        <f>IF(R256&gt;'Front End'!$F$9+'Front End'!$B$10,(((R256-'Front End'!$F$9)/($AA$4-'Front End'!$F$9))*$AA$5)-((('Front End'!$F$9+'Front End'!$B$10-'Front End'!$F$9)/($AA$4-'Front End'!$F$9))*$AA$5),0)</f>
        <v>0</v>
      </c>
      <c r="V256" s="8">
        <f>(U256^0.5)/('Front End'!$B$4*24*60*60)</f>
        <v>0</v>
      </c>
      <c r="W256" s="8">
        <f>(AVERAGE(T255:T256)*('Front End'!$F$5*60))+(AVERAGE(V255:V256)*('Front End'!$F$5*60))</f>
        <v>0.16308</v>
      </c>
      <c r="X256" s="8">
        <f t="shared" si="15"/>
        <v>0</v>
      </c>
    </row>
    <row r="257" spans="1:24" x14ac:dyDescent="0.2">
      <c r="A257" s="1">
        <v>256</v>
      </c>
      <c r="B257" s="1">
        <f>B256+'Front End'!$F$5</f>
        <v>510</v>
      </c>
      <c r="C257" s="10">
        <f t="shared" si="13"/>
        <v>0.35416666666666669</v>
      </c>
      <c r="D257" s="10">
        <f>ROUND(IF(B257&lt;=$AA$2*1.25,('Front End'!$F$4/2)*(1-COS((PI()*B257)/$AA$2)),(4.34*'Front End'!$F$4*EXP(-1.3*B257/$AA$2))),6)</f>
        <v>9.4599000000000003E-2</v>
      </c>
      <c r="E257" s="10">
        <f>D257*('Front End'!$F$3/100)</f>
        <v>0</v>
      </c>
      <c r="F257" s="10">
        <f t="shared" si="16"/>
        <v>9.4599000000000003E-2</v>
      </c>
      <c r="G257" s="10">
        <f>IF((G256+(AVERAGE(F256:F257)*('Front End'!$F$5*60))-(N256))&gt;$AA$3,$AA$3,IF(G256+(AVERAGE(F256:F257)*('Front End'!$F$5*60))-(N256)&lt;0,0,G256+(AVERAGE(F256:F257)*('Front End'!$F$5*60))-(N256)))</f>
        <v>180.30949239700612</v>
      </c>
      <c r="H257" s="10">
        <f>(G257/$AA$3)*'Front End'!$B$1</f>
        <v>1.8030949239700614E-3</v>
      </c>
      <c r="I257" s="10">
        <f>('Front End'!$F$10-'Front End'!$B$1)+Calcs!H257</f>
        <v>46.731803094923976</v>
      </c>
      <c r="J257" s="10">
        <f>IF(H257&gt;'Front End'!$B$1*('Front End'!$B$5/100),G257-((('Front End'!$B$1*('Front End'!$B$5/100))/'Front End'!$B$1)*$AA$3),0)</f>
        <v>80.309492397006125</v>
      </c>
      <c r="K257" s="10">
        <f>(J257*('Front End'!$B$6/100))/('Front End'!$B$2*24*60*60)</f>
        <v>0</v>
      </c>
      <c r="L257" s="10">
        <f>(J257*((100-'Front End'!$B$6)/100))/('Front End'!$B$2*24*60*60)</f>
        <v>9.2950801385423762E-2</v>
      </c>
      <c r="M257" s="10">
        <f t="shared" si="14"/>
        <v>9.2950801385423762E-2</v>
      </c>
      <c r="N257" s="10">
        <f>AVERAGE(M256:M257)*('Front End'!$F$5*60)</f>
        <v>11.137985374293606</v>
      </c>
      <c r="O257" s="10">
        <f>IF(O256+AVERAGE(K256:K257)*('Front End'!$F$5*60)&gt;J257,J257,O256+AVERAGE(K256:K257)*('Front End'!$F$5*60))</f>
        <v>0</v>
      </c>
      <c r="P257" s="10">
        <f>P256+(AVERAGE(L256:L257)*('Front End'!$F$5*60))-W256</f>
        <v>1190.5578929772867</v>
      </c>
      <c r="Q257" s="10">
        <f>(P257/$AA$5)*($AA$4-'Front End'!$F$9)</f>
        <v>1.1905578929772866E-2</v>
      </c>
      <c r="R257" s="10">
        <f>'Front End'!$F$9+Q257</f>
        <v>45.01190557892977</v>
      </c>
      <c r="S257" s="8">
        <f>IF(R257&gt;'Front End'!$F$9+'Front End'!$B$9,(((R257-'Front End'!$F$9)/($AA$4-'Front End'!$F$9))*$AA$5)-((('Front End'!$F$9+'Front End'!$B$9-'Front End'!$F$9)/($AA$4-'Front End'!$F$9))*$AA$5),0)</f>
        <v>1190.5578929770402</v>
      </c>
      <c r="T257" s="8">
        <f>ROUND(S257/('Front End'!$B$3*24*60*60),6)</f>
        <v>1.3780000000000001E-3</v>
      </c>
      <c r="U257" s="8">
        <f>IF(R257&gt;'Front End'!$F$9+'Front End'!$B$10,(((R257-'Front End'!$F$9)/($AA$4-'Front End'!$F$9))*$AA$5)-((('Front End'!$F$9+'Front End'!$B$10-'Front End'!$F$9)/($AA$4-'Front End'!$F$9))*$AA$5),0)</f>
        <v>0</v>
      </c>
      <c r="V257" s="8">
        <f>(U257^0.5)/('Front End'!$B$4*24*60*60)</f>
        <v>0</v>
      </c>
      <c r="W257" s="8">
        <f>(AVERAGE(T256:T257)*('Front End'!$F$5*60))+(AVERAGE(V256:V257)*('Front End'!$F$5*60))</f>
        <v>0.16457999999999998</v>
      </c>
      <c r="X257" s="8">
        <f t="shared" si="15"/>
        <v>0</v>
      </c>
    </row>
    <row r="258" spans="1:24" x14ac:dyDescent="0.2">
      <c r="A258" s="1">
        <v>257</v>
      </c>
      <c r="B258" s="1">
        <f>B257+'Front End'!$F$5</f>
        <v>512</v>
      </c>
      <c r="C258" s="10">
        <f t="shared" si="13"/>
        <v>0.35555555555555557</v>
      </c>
      <c r="D258" s="10">
        <f>ROUND(IF(B258&lt;=$AA$2*1.25,('Front End'!$F$4/2)*(1-COS((PI()*B258)/$AA$2)),(4.34*'Front End'!$F$4*EXP(-1.3*B258/$AA$2))),6)</f>
        <v>9.4833000000000001E-2</v>
      </c>
      <c r="E258" s="10">
        <f>D258*('Front End'!$F$3/100)</f>
        <v>0</v>
      </c>
      <c r="F258" s="10">
        <f t="shared" si="16"/>
        <v>9.4833000000000001E-2</v>
      </c>
      <c r="G258" s="10">
        <f>IF((G257+(AVERAGE(F257:F258)*('Front End'!$F$5*60))-(N257))&gt;$AA$3,$AA$3,IF(G257+(AVERAGE(F257:F258)*('Front End'!$F$5*60))-(N257)&lt;0,0,G257+(AVERAGE(F257:F258)*('Front End'!$F$5*60))-(N257)))</f>
        <v>180.53742702271251</v>
      </c>
      <c r="H258" s="10">
        <f>(G258/$AA$3)*'Front End'!$B$1</f>
        <v>1.805374270227125E-3</v>
      </c>
      <c r="I258" s="10">
        <f>('Front End'!$F$10-'Front End'!$B$1)+Calcs!H258</f>
        <v>46.73180537427023</v>
      </c>
      <c r="J258" s="10">
        <f>IF(H258&gt;'Front End'!$B$1*('Front End'!$B$5/100),G258-((('Front End'!$B$1*('Front End'!$B$5/100))/'Front End'!$B$1)*$AA$3),0)</f>
        <v>80.537427022712507</v>
      </c>
      <c r="K258" s="10">
        <f>(J258*('Front End'!$B$6/100))/('Front End'!$B$2*24*60*60)</f>
        <v>0</v>
      </c>
      <c r="L258" s="10">
        <f>(J258*((100-'Front End'!$B$6)/100))/('Front End'!$B$2*24*60*60)</f>
        <v>9.3214614609620966E-2</v>
      </c>
      <c r="M258" s="10">
        <f t="shared" si="14"/>
        <v>9.3214614609620966E-2</v>
      </c>
      <c r="N258" s="10">
        <f>AVERAGE(M257:M258)*('Front End'!$F$5*60)</f>
        <v>11.169924959702684</v>
      </c>
      <c r="O258" s="10">
        <f>IF(O257+AVERAGE(K257:K258)*('Front End'!$F$5*60)&gt;J258,J258,O257+AVERAGE(K257:K258)*('Front End'!$F$5*60))</f>
        <v>0</v>
      </c>
      <c r="P258" s="10">
        <f>P257+(AVERAGE(L257:L258)*('Front End'!$F$5*60))-W257</f>
        <v>1201.5632379369895</v>
      </c>
      <c r="Q258" s="10">
        <f>(P258/$AA$5)*($AA$4-'Front End'!$F$9)</f>
        <v>1.2015632379369895E-2</v>
      </c>
      <c r="R258" s="10">
        <f>'Front End'!$F$9+Q258</f>
        <v>45.012015632379367</v>
      </c>
      <c r="S258" s="8">
        <f>IF(R258&gt;'Front End'!$F$9+'Front End'!$B$9,(((R258-'Front End'!$F$9)/($AA$4-'Front End'!$F$9))*$AA$5)-((('Front End'!$F$9+'Front End'!$B$9-'Front End'!$F$9)/($AA$4-'Front End'!$F$9))*$AA$5),0)</f>
        <v>1201.5632379366536</v>
      </c>
      <c r="T258" s="8">
        <f>ROUND(S258/('Front End'!$B$3*24*60*60),6)</f>
        <v>1.3910000000000001E-3</v>
      </c>
      <c r="U258" s="8">
        <f>IF(R258&gt;'Front End'!$F$9+'Front End'!$B$10,(((R258-'Front End'!$F$9)/($AA$4-'Front End'!$F$9))*$AA$5)-((('Front End'!$F$9+'Front End'!$B$10-'Front End'!$F$9)/($AA$4-'Front End'!$F$9))*$AA$5),0)</f>
        <v>0</v>
      </c>
      <c r="V258" s="8">
        <f>(U258^0.5)/('Front End'!$B$4*24*60*60)</f>
        <v>0</v>
      </c>
      <c r="W258" s="8">
        <f>(AVERAGE(T257:T258)*('Front End'!$F$5*60))+(AVERAGE(V257:V258)*('Front End'!$F$5*60))</f>
        <v>0.16614000000000001</v>
      </c>
      <c r="X258" s="8">
        <f t="shared" si="15"/>
        <v>0</v>
      </c>
    </row>
    <row r="259" spans="1:24" x14ac:dyDescent="0.2">
      <c r="A259" s="1">
        <v>258</v>
      </c>
      <c r="B259" s="1">
        <f>B258+'Front End'!$F$5</f>
        <v>514</v>
      </c>
      <c r="C259" s="10">
        <f t="shared" ref="C259:C322" si="17">B259/(60*24)</f>
        <v>0.35694444444444445</v>
      </c>
      <c r="D259" s="10">
        <f>ROUND(IF(B259&lt;=$AA$2*1.25,('Front End'!$F$4/2)*(1-COS((PI()*B259)/$AA$2)),(4.34*'Front End'!$F$4*EXP(-1.3*B259/$AA$2))),6)</f>
        <v>9.5062999999999995E-2</v>
      </c>
      <c r="E259" s="10">
        <f>D259*('Front End'!$F$3/100)</f>
        <v>0</v>
      </c>
      <c r="F259" s="10">
        <f t="shared" si="16"/>
        <v>9.5062999999999995E-2</v>
      </c>
      <c r="G259" s="10">
        <f>IF((G258+(AVERAGE(F258:F259)*('Front End'!$F$5*60))-(N258))&gt;$AA$3,$AA$3,IF(G258+(AVERAGE(F258:F259)*('Front End'!$F$5*60))-(N258)&lt;0,0,G258+(AVERAGE(F258:F259)*('Front End'!$F$5*60))-(N258)))</f>
        <v>180.76126206300981</v>
      </c>
      <c r="H259" s="10">
        <f>(G259/$AA$3)*'Front End'!$B$1</f>
        <v>1.807612620630098E-3</v>
      </c>
      <c r="I259" s="10">
        <f>('Front End'!$F$10-'Front End'!$B$1)+Calcs!H259</f>
        <v>46.731807612620635</v>
      </c>
      <c r="J259" s="10">
        <f>IF(H259&gt;'Front End'!$B$1*('Front End'!$B$5/100),G259-((('Front End'!$B$1*('Front End'!$B$5/100))/'Front End'!$B$1)*$AA$3),0)</f>
        <v>80.761262063009809</v>
      </c>
      <c r="K259" s="10">
        <f>(J259*('Front End'!$B$6/100))/('Front End'!$B$2*24*60*60)</f>
        <v>0</v>
      </c>
      <c r="L259" s="10">
        <f>(J259*((100-'Front End'!$B$6)/100))/('Front End'!$B$2*24*60*60)</f>
        <v>9.34736829432984E-2</v>
      </c>
      <c r="M259" s="10">
        <f t="shared" ref="M259:M322" si="18">K259+L259</f>
        <v>9.34736829432984E-2</v>
      </c>
      <c r="N259" s="10">
        <f>AVERAGE(M258:M259)*('Front End'!$F$5*60)</f>
        <v>11.201297853175163</v>
      </c>
      <c r="O259" s="10">
        <f>IF(O258+AVERAGE(K258:K259)*('Front End'!$F$5*60)&gt;J259,J259,O258+AVERAGE(K258:K259)*('Front End'!$F$5*60))</f>
        <v>0</v>
      </c>
      <c r="P259" s="10">
        <f>P258+(AVERAGE(L258:L259)*('Front End'!$F$5*60))-W258</f>
        <v>1212.5983957901647</v>
      </c>
      <c r="Q259" s="10">
        <f>(P259/$AA$5)*($AA$4-'Front End'!$F$9)</f>
        <v>1.2125983957901645E-2</v>
      </c>
      <c r="R259" s="10">
        <f>'Front End'!$F$9+Q259</f>
        <v>45.012125983957901</v>
      </c>
      <c r="S259" s="8">
        <f>IF(R259&gt;'Front End'!$F$9+'Front End'!$B$9,(((R259-'Front End'!$F$9)/($AA$4-'Front End'!$F$9))*$AA$5)-((('Front End'!$F$9+'Front End'!$B$9-'Front End'!$F$9)/($AA$4-'Front End'!$F$9))*$AA$5),0)</f>
        <v>1212.5983957901099</v>
      </c>
      <c r="T259" s="8">
        <f>ROUND(S259/('Front End'!$B$3*24*60*60),6)</f>
        <v>1.403E-3</v>
      </c>
      <c r="U259" s="8">
        <f>IF(R259&gt;'Front End'!$F$9+'Front End'!$B$10,(((R259-'Front End'!$F$9)/($AA$4-'Front End'!$F$9))*$AA$5)-((('Front End'!$F$9+'Front End'!$B$10-'Front End'!$F$9)/($AA$4-'Front End'!$F$9))*$AA$5),0)</f>
        <v>0</v>
      </c>
      <c r="V259" s="8">
        <f>(U259^0.5)/('Front End'!$B$4*24*60*60)</f>
        <v>0</v>
      </c>
      <c r="W259" s="8">
        <f>(AVERAGE(T258:T259)*('Front End'!$F$5*60))+(AVERAGE(V258:V259)*('Front End'!$F$5*60))</f>
        <v>0.16764000000000001</v>
      </c>
      <c r="X259" s="8">
        <f t="shared" ref="X259:X322" si="19">V259+K259+E259</f>
        <v>0</v>
      </c>
    </row>
    <row r="260" spans="1:24" x14ac:dyDescent="0.2">
      <c r="A260" s="1">
        <v>259</v>
      </c>
      <c r="B260" s="1">
        <f>B259+'Front End'!$F$5</f>
        <v>516</v>
      </c>
      <c r="C260" s="10">
        <f t="shared" si="17"/>
        <v>0.35833333333333334</v>
      </c>
      <c r="D260" s="10">
        <f>ROUND(IF(B260&lt;=$AA$2*1.25,('Front End'!$F$4/2)*(1-COS((PI()*B260)/$AA$2)),(4.34*'Front End'!$F$4*EXP(-1.3*B260/$AA$2))),6)</f>
        <v>9.5286999999999997E-2</v>
      </c>
      <c r="E260" s="10">
        <f>D260*('Front End'!$F$3/100)</f>
        <v>0</v>
      </c>
      <c r="F260" s="10">
        <f t="shared" si="16"/>
        <v>9.5286999999999997E-2</v>
      </c>
      <c r="G260" s="10">
        <f>IF((G259+(AVERAGE(F259:F260)*('Front End'!$F$5*60))-(N259))&gt;$AA$3,$AA$3,IF(G259+(AVERAGE(F259:F260)*('Front End'!$F$5*60))-(N259)&lt;0,0,G259+(AVERAGE(F259:F260)*('Front End'!$F$5*60))-(N259)))</f>
        <v>180.98096420983464</v>
      </c>
      <c r="H260" s="10">
        <f>(G260/$AA$3)*'Front End'!$B$1</f>
        <v>1.8098096420983464E-3</v>
      </c>
      <c r="I260" s="10">
        <f>('Front End'!$F$10-'Front End'!$B$1)+Calcs!H260</f>
        <v>46.731809809642101</v>
      </c>
      <c r="J260" s="10">
        <f>IF(H260&gt;'Front End'!$B$1*('Front End'!$B$5/100),G260-((('Front End'!$B$1*('Front End'!$B$5/100))/'Front End'!$B$1)*$AA$3),0)</f>
        <v>80.980964209834639</v>
      </c>
      <c r="K260" s="10">
        <f>(J260*('Front End'!$B$6/100))/('Front End'!$B$2*24*60*60)</f>
        <v>0</v>
      </c>
      <c r="L260" s="10">
        <f>(J260*((100-'Front End'!$B$6)/100))/('Front End'!$B$2*24*60*60)</f>
        <v>9.3727967835456769E-2</v>
      </c>
      <c r="M260" s="10">
        <f t="shared" si="18"/>
        <v>9.3727967835456769E-2</v>
      </c>
      <c r="N260" s="10">
        <f>AVERAGE(M259:M260)*('Front End'!$F$5*60)</f>
        <v>11.23209904672531</v>
      </c>
      <c r="O260" s="10">
        <f>IF(O259+AVERAGE(K259:K260)*('Front End'!$F$5*60)&gt;J260,J260,O259+AVERAGE(K259:K260)*('Front End'!$F$5*60))</f>
        <v>0</v>
      </c>
      <c r="P260" s="10">
        <f>P259+(AVERAGE(L259:L260)*('Front End'!$F$5*60))-W259</f>
        <v>1223.6628548368901</v>
      </c>
      <c r="Q260" s="10">
        <f>(P260/$AA$5)*($AA$4-'Front End'!$F$9)</f>
        <v>1.22366285483689E-2</v>
      </c>
      <c r="R260" s="10">
        <f>'Front End'!$F$9+Q260</f>
        <v>45.012236628548372</v>
      </c>
      <c r="S260" s="8">
        <f>IF(R260&gt;'Front End'!$F$9+'Front End'!$B$9,(((R260-'Front End'!$F$9)/($AA$4-'Front End'!$F$9))*$AA$5)-((('Front End'!$F$9+'Front End'!$B$9-'Front End'!$F$9)/($AA$4-'Front End'!$F$9))*$AA$5),0)</f>
        <v>1223.6628548372155</v>
      </c>
      <c r="T260" s="8">
        <f>ROUND(S260/('Front End'!$B$3*24*60*60),6)</f>
        <v>1.4159999999999999E-3</v>
      </c>
      <c r="U260" s="8">
        <f>IF(R260&gt;'Front End'!$F$9+'Front End'!$B$10,(((R260-'Front End'!$F$9)/($AA$4-'Front End'!$F$9))*$AA$5)-((('Front End'!$F$9+'Front End'!$B$10-'Front End'!$F$9)/($AA$4-'Front End'!$F$9))*$AA$5),0)</f>
        <v>0</v>
      </c>
      <c r="V260" s="8">
        <f>(U260^0.5)/('Front End'!$B$4*24*60*60)</f>
        <v>0</v>
      </c>
      <c r="W260" s="8">
        <f>(AVERAGE(T259:T260)*('Front End'!$F$5*60))+(AVERAGE(V259:V260)*('Front End'!$F$5*60))</f>
        <v>0.16913999999999998</v>
      </c>
      <c r="X260" s="8">
        <f t="shared" si="19"/>
        <v>0</v>
      </c>
    </row>
    <row r="261" spans="1:24" x14ac:dyDescent="0.2">
      <c r="A261" s="1">
        <v>260</v>
      </c>
      <c r="B261" s="1">
        <f>B260+'Front End'!$F$5</f>
        <v>518</v>
      </c>
      <c r="C261" s="10">
        <f t="shared" si="17"/>
        <v>0.35972222222222222</v>
      </c>
      <c r="D261" s="10">
        <f>ROUND(IF(B261&lt;=$AA$2*1.25,('Front End'!$F$4/2)*(1-COS((PI()*B261)/$AA$2)),(4.34*'Front End'!$F$4*EXP(-1.3*B261/$AA$2))),6)</f>
        <v>9.5506999999999995E-2</v>
      </c>
      <c r="E261" s="10">
        <f>D261*('Front End'!$F$3/100)</f>
        <v>0</v>
      </c>
      <c r="F261" s="10">
        <f t="shared" si="16"/>
        <v>9.5506999999999995E-2</v>
      </c>
      <c r="G261" s="10">
        <f>IF((G260+(AVERAGE(F260:F261)*('Front End'!$F$5*60))-(N260))&gt;$AA$3,$AA$3,IF(G260+(AVERAGE(F260:F261)*('Front End'!$F$5*60))-(N260)&lt;0,0,G260+(AVERAGE(F260:F261)*('Front End'!$F$5*60))-(N260)))</f>
        <v>181.19650516310935</v>
      </c>
      <c r="H261" s="10">
        <f>(G261/$AA$3)*'Front End'!$B$1</f>
        <v>1.8119650516310935E-3</v>
      </c>
      <c r="I261" s="10">
        <f>('Front End'!$F$10-'Front End'!$B$1)+Calcs!H261</f>
        <v>46.731811965051634</v>
      </c>
      <c r="J261" s="10">
        <f>IF(H261&gt;'Front End'!$B$1*('Front End'!$B$5/100),G261-((('Front End'!$B$1*('Front End'!$B$5/100))/'Front End'!$B$1)*$AA$3),0)</f>
        <v>81.19650516310935</v>
      </c>
      <c r="K261" s="10">
        <f>(J261*('Front End'!$B$6/100))/('Front End'!$B$2*24*60*60)</f>
        <v>0</v>
      </c>
      <c r="L261" s="10">
        <f>(J261*((100-'Front End'!$B$6)/100))/('Front End'!$B$2*24*60*60)</f>
        <v>9.3977436531376579E-2</v>
      </c>
      <c r="M261" s="10">
        <f t="shared" si="18"/>
        <v>9.3977436531376579E-2</v>
      </c>
      <c r="N261" s="10">
        <f>AVERAGE(M260:M261)*('Front End'!$F$5*60)</f>
        <v>11.262324262010001</v>
      </c>
      <c r="O261" s="10">
        <f>IF(O260+AVERAGE(K260:K261)*('Front End'!$F$5*60)&gt;J261,J261,O260+AVERAGE(K260:K261)*('Front End'!$F$5*60))</f>
        <v>0</v>
      </c>
      <c r="P261" s="10">
        <f>P260+(AVERAGE(L260:L261)*('Front End'!$F$5*60))-W260</f>
        <v>1234.7560390989001</v>
      </c>
      <c r="Q261" s="10">
        <f>(P261/$AA$5)*($AA$4-'Front End'!$F$9)</f>
        <v>1.2347560390989E-2</v>
      </c>
      <c r="R261" s="10">
        <f>'Front End'!$F$9+Q261</f>
        <v>45.012347560390992</v>
      </c>
      <c r="S261" s="8">
        <f>IF(R261&gt;'Front End'!$F$9+'Front End'!$B$9,(((R261-'Front End'!$F$9)/($AA$4-'Front End'!$F$9))*$AA$5)-((('Front End'!$F$9+'Front End'!$B$9-'Front End'!$F$9)/($AA$4-'Front End'!$F$9))*$AA$5),0)</f>
        <v>1234.7560390992385</v>
      </c>
      <c r="T261" s="8">
        <f>ROUND(S261/('Front End'!$B$3*24*60*60),6)</f>
        <v>1.4289999999999999E-3</v>
      </c>
      <c r="U261" s="8">
        <f>IF(R261&gt;'Front End'!$F$9+'Front End'!$B$10,(((R261-'Front End'!$F$9)/($AA$4-'Front End'!$F$9))*$AA$5)-((('Front End'!$F$9+'Front End'!$B$10-'Front End'!$F$9)/($AA$4-'Front End'!$F$9))*$AA$5),0)</f>
        <v>0</v>
      </c>
      <c r="V261" s="8">
        <f>(U261^0.5)/('Front End'!$B$4*24*60*60)</f>
        <v>0</v>
      </c>
      <c r="W261" s="8">
        <f>(AVERAGE(T260:T261)*('Front End'!$F$5*60))+(AVERAGE(V260:V261)*('Front End'!$F$5*60))</f>
        <v>0.17069999999999999</v>
      </c>
      <c r="X261" s="8">
        <f t="shared" si="19"/>
        <v>0</v>
      </c>
    </row>
    <row r="262" spans="1:24" x14ac:dyDescent="0.2">
      <c r="A262" s="1">
        <v>261</v>
      </c>
      <c r="B262" s="1">
        <f>B261+'Front End'!$F$5</f>
        <v>520</v>
      </c>
      <c r="C262" s="10">
        <f t="shared" si="17"/>
        <v>0.3611111111111111</v>
      </c>
      <c r="D262" s="10">
        <f>ROUND(IF(B262&lt;=$AA$2*1.25,('Front End'!$F$4/2)*(1-COS((PI()*B262)/$AA$2)),(4.34*'Front End'!$F$4*EXP(-1.3*B262/$AA$2))),6)</f>
        <v>9.5721000000000001E-2</v>
      </c>
      <c r="E262" s="10">
        <f>D262*('Front End'!$F$3/100)</f>
        <v>0</v>
      </c>
      <c r="F262" s="10">
        <f t="shared" si="16"/>
        <v>9.5721000000000001E-2</v>
      </c>
      <c r="G262" s="10">
        <f>IF((G261+(AVERAGE(F261:F262)*('Front End'!$F$5*60))-(N261))&gt;$AA$3,$AA$3,IF(G261+(AVERAGE(F261:F262)*('Front End'!$F$5*60))-(N261)&lt;0,0,G261+(AVERAGE(F261:F262)*('Front End'!$F$5*60))-(N261)))</f>
        <v>181.40786090109935</v>
      </c>
      <c r="H262" s="10">
        <f>(G262/$AA$3)*'Front End'!$B$1</f>
        <v>1.8140786090109938E-3</v>
      </c>
      <c r="I262" s="10">
        <f>('Front End'!$F$10-'Front End'!$B$1)+Calcs!H262</f>
        <v>46.731814078609013</v>
      </c>
      <c r="J262" s="10">
        <f>IF(H262&gt;'Front End'!$B$1*('Front End'!$B$5/100),G262-((('Front End'!$B$1*('Front End'!$B$5/100))/'Front End'!$B$1)*$AA$3),0)</f>
        <v>81.407860901099355</v>
      </c>
      <c r="K262" s="10">
        <f>(J262*('Front End'!$B$6/100))/('Front End'!$B$2*24*60*60)</f>
        <v>0</v>
      </c>
      <c r="L262" s="10">
        <f>(J262*((100-'Front End'!$B$6)/100))/('Front End'!$B$2*24*60*60)</f>
        <v>9.4222061228124265E-2</v>
      </c>
      <c r="M262" s="10">
        <f t="shared" si="18"/>
        <v>9.4222061228124265E-2</v>
      </c>
      <c r="N262" s="10">
        <f>AVERAGE(M261:M262)*('Front End'!$F$5*60)</f>
        <v>11.291969865570051</v>
      </c>
      <c r="O262" s="10">
        <f>IF(O261+AVERAGE(K261:K262)*('Front End'!$F$5*60)&gt;J262,J262,O261+AVERAGE(K261:K262)*('Front End'!$F$5*60))</f>
        <v>0</v>
      </c>
      <c r="P262" s="10">
        <f>P261+(AVERAGE(L261:L262)*('Front End'!$F$5*60))-W261</f>
        <v>1245.8773089644703</v>
      </c>
      <c r="Q262" s="10">
        <f>(P262/$AA$5)*($AA$4-'Front End'!$F$9)</f>
        <v>1.2458773089644702E-2</v>
      </c>
      <c r="R262" s="10">
        <f>'Front End'!$F$9+Q262</f>
        <v>45.012458773089648</v>
      </c>
      <c r="S262" s="8">
        <f>IF(R262&gt;'Front End'!$F$9+'Front End'!$B$9,(((R262-'Front End'!$F$9)/($AA$4-'Front End'!$F$9))*$AA$5)-((('Front End'!$F$9+'Front End'!$B$9-'Front End'!$F$9)/($AA$4-'Front End'!$F$9))*$AA$5),0)</f>
        <v>1245.8773089647934</v>
      </c>
      <c r="T262" s="8">
        <f>ROUND(S262/('Front End'!$B$3*24*60*60),6)</f>
        <v>1.4419999999999999E-3</v>
      </c>
      <c r="U262" s="8">
        <f>IF(R262&gt;'Front End'!$F$9+'Front End'!$B$10,(((R262-'Front End'!$F$9)/($AA$4-'Front End'!$F$9))*$AA$5)-((('Front End'!$F$9+'Front End'!$B$10-'Front End'!$F$9)/($AA$4-'Front End'!$F$9))*$AA$5),0)</f>
        <v>0</v>
      </c>
      <c r="V262" s="8">
        <f>(U262^0.5)/('Front End'!$B$4*24*60*60)</f>
        <v>0</v>
      </c>
      <c r="W262" s="8">
        <f>(AVERAGE(T261:T262)*('Front End'!$F$5*60))+(AVERAGE(V261:V262)*('Front End'!$F$5*60))</f>
        <v>0.17226</v>
      </c>
      <c r="X262" s="8">
        <f t="shared" si="19"/>
        <v>0</v>
      </c>
    </row>
    <row r="263" spans="1:24" x14ac:dyDescent="0.2">
      <c r="A263" s="1">
        <v>262</v>
      </c>
      <c r="B263" s="1">
        <f>B262+'Front End'!$F$5</f>
        <v>522</v>
      </c>
      <c r="C263" s="10">
        <f t="shared" si="17"/>
        <v>0.36249999999999999</v>
      </c>
      <c r="D263" s="10">
        <f>ROUND(IF(B263&lt;=$AA$2*1.25,('Front End'!$F$4/2)*(1-COS((PI()*B263)/$AA$2)),(4.34*'Front End'!$F$4*EXP(-1.3*B263/$AA$2))),6)</f>
        <v>9.5931000000000002E-2</v>
      </c>
      <c r="E263" s="10">
        <f>D263*('Front End'!$F$3/100)</f>
        <v>0</v>
      </c>
      <c r="F263" s="10">
        <f t="shared" si="16"/>
        <v>9.5931000000000002E-2</v>
      </c>
      <c r="G263" s="10">
        <f>IF((G262+(AVERAGE(F262:F263)*('Front End'!$F$5*60))-(N262))&gt;$AA$3,$AA$3,IF(G262+(AVERAGE(F262:F263)*('Front End'!$F$5*60))-(N262)&lt;0,0,G262+(AVERAGE(F262:F263)*('Front End'!$F$5*60))-(N262)))</f>
        <v>181.61501103552931</v>
      </c>
      <c r="H263" s="10">
        <f>(G263/$AA$3)*'Front End'!$B$1</f>
        <v>1.8161501103552929E-3</v>
      </c>
      <c r="I263" s="10">
        <f>('Front End'!$F$10-'Front End'!$B$1)+Calcs!H263</f>
        <v>46.731816150110362</v>
      </c>
      <c r="J263" s="10">
        <f>IF(H263&gt;'Front End'!$B$1*('Front End'!$B$5/100),G263-((('Front End'!$B$1*('Front End'!$B$5/100))/'Front End'!$B$1)*$AA$3),0)</f>
        <v>81.615011035529307</v>
      </c>
      <c r="K263" s="10">
        <f>(J263*('Front End'!$B$6/100))/('Front End'!$B$2*24*60*60)</f>
        <v>0</v>
      </c>
      <c r="L263" s="10">
        <f>(J263*((100-'Front End'!$B$6)/100))/('Front End'!$B$2*24*60*60)</f>
        <v>9.4461818328158934E-2</v>
      </c>
      <c r="M263" s="10">
        <f t="shared" si="18"/>
        <v>9.4461818328158934E-2</v>
      </c>
      <c r="N263" s="10">
        <f>AVERAGE(M262:M263)*('Front End'!$F$5*60)</f>
        <v>11.321032773376992</v>
      </c>
      <c r="O263" s="10">
        <f>IF(O262+AVERAGE(K262:K263)*('Front End'!$F$5*60)&gt;J263,J263,O262+AVERAGE(K262:K263)*('Front End'!$F$5*60))</f>
        <v>0</v>
      </c>
      <c r="P263" s="10">
        <f>P262+(AVERAGE(L262:L263)*('Front End'!$F$5*60))-W262</f>
        <v>1257.0260817378473</v>
      </c>
      <c r="Q263" s="10">
        <f>(P263/$AA$5)*($AA$4-'Front End'!$F$9)</f>
        <v>1.2570260817378472E-2</v>
      </c>
      <c r="R263" s="10">
        <f>'Front End'!$F$9+Q263</f>
        <v>45.012570260817377</v>
      </c>
      <c r="S263" s="8">
        <f>IF(R263&gt;'Front End'!$F$9+'Front End'!$B$9,(((R263-'Front End'!$F$9)/($AA$4-'Front End'!$F$9))*$AA$5)-((('Front End'!$F$9+'Front End'!$B$9-'Front End'!$F$9)/($AA$4-'Front End'!$F$9))*$AA$5),0)</f>
        <v>1257.0260817376777</v>
      </c>
      <c r="T263" s="8">
        <f>ROUND(S263/('Front End'!$B$3*24*60*60),6)</f>
        <v>1.4549999999999999E-3</v>
      </c>
      <c r="U263" s="8">
        <f>IF(R263&gt;'Front End'!$F$9+'Front End'!$B$10,(((R263-'Front End'!$F$9)/($AA$4-'Front End'!$F$9))*$AA$5)-((('Front End'!$F$9+'Front End'!$B$10-'Front End'!$F$9)/($AA$4-'Front End'!$F$9))*$AA$5),0)</f>
        <v>0</v>
      </c>
      <c r="V263" s="8">
        <f>(U263^0.5)/('Front End'!$B$4*24*60*60)</f>
        <v>0</v>
      </c>
      <c r="W263" s="8">
        <f>(AVERAGE(T262:T263)*('Front End'!$F$5*60))+(AVERAGE(V262:V263)*('Front End'!$F$5*60))</f>
        <v>0.17382</v>
      </c>
      <c r="X263" s="8">
        <f t="shared" si="19"/>
        <v>0</v>
      </c>
    </row>
    <row r="264" spans="1:24" x14ac:dyDescent="0.2">
      <c r="A264" s="1">
        <v>263</v>
      </c>
      <c r="B264" s="1">
        <f>B263+'Front End'!$F$5</f>
        <v>524</v>
      </c>
      <c r="C264" s="10">
        <f t="shared" si="17"/>
        <v>0.36388888888888887</v>
      </c>
      <c r="D264" s="10">
        <f>ROUND(IF(B264&lt;=$AA$2*1.25,('Front End'!$F$4/2)*(1-COS((PI()*B264)/$AA$2)),(4.34*'Front End'!$F$4*EXP(-1.3*B264/$AA$2))),6)</f>
        <v>9.6135999999999999E-2</v>
      </c>
      <c r="E264" s="10">
        <f>D264*('Front End'!$F$3/100)</f>
        <v>0</v>
      </c>
      <c r="F264" s="10">
        <f t="shared" si="16"/>
        <v>9.6135999999999999E-2</v>
      </c>
      <c r="G264" s="10">
        <f>IF((G263+(AVERAGE(F263:F264)*('Front End'!$F$5*60))-(N263))&gt;$AA$3,$AA$3,IF(G263+(AVERAGE(F263:F264)*('Front End'!$F$5*60))-(N263)&lt;0,0,G263+(AVERAGE(F263:F264)*('Front End'!$F$5*60))-(N263)))</f>
        <v>181.81799826215232</v>
      </c>
      <c r="H264" s="10">
        <f>(G264/$AA$3)*'Front End'!$B$1</f>
        <v>1.8181799826215231E-3</v>
      </c>
      <c r="I264" s="10">
        <f>('Front End'!$F$10-'Front End'!$B$1)+Calcs!H264</f>
        <v>46.731818179982625</v>
      </c>
      <c r="J264" s="10">
        <f>IF(H264&gt;'Front End'!$B$1*('Front End'!$B$5/100),G264-((('Front End'!$B$1*('Front End'!$B$5/100))/'Front End'!$B$1)*$AA$3),0)</f>
        <v>81.817998262152315</v>
      </c>
      <c r="K264" s="10">
        <f>(J264*('Front End'!$B$6/100))/('Front End'!$B$2*24*60*60)</f>
        <v>0</v>
      </c>
      <c r="L264" s="10">
        <f>(J264*((100-'Front End'!$B$6)/100))/('Front End'!$B$2*24*60*60)</f>
        <v>9.4696757247861488E-2</v>
      </c>
      <c r="M264" s="10">
        <f t="shared" si="18"/>
        <v>9.4696757247861488E-2</v>
      </c>
      <c r="N264" s="10">
        <f>AVERAGE(M263:M264)*('Front End'!$F$5*60)</f>
        <v>11.349514534561225</v>
      </c>
      <c r="O264" s="10">
        <f>IF(O263+AVERAGE(K263:K264)*('Front End'!$F$5*60)&gt;J264,J264,O263+AVERAGE(K263:K264)*('Front End'!$F$5*60))</f>
        <v>0</v>
      </c>
      <c r="P264" s="10">
        <f>P263+(AVERAGE(L263:L264)*('Front End'!$F$5*60))-W263</f>
        <v>1268.2017762724086</v>
      </c>
      <c r="Q264" s="10">
        <f>(P264/$AA$5)*($AA$4-'Front End'!$F$9)</f>
        <v>1.2682017762724086E-2</v>
      </c>
      <c r="R264" s="10">
        <f>'Front End'!$F$9+Q264</f>
        <v>45.012682017762721</v>
      </c>
      <c r="S264" s="8">
        <f>IF(R264&gt;'Front End'!$F$9+'Front End'!$B$9,(((R264-'Front End'!$F$9)/($AA$4-'Front End'!$F$9))*$AA$5)-((('Front End'!$F$9+'Front End'!$B$9-'Front End'!$F$9)/($AA$4-'Front End'!$F$9))*$AA$5),0)</f>
        <v>1268.2017762720934</v>
      </c>
      <c r="T264" s="8">
        <f>ROUND(S264/('Front End'!$B$3*24*60*60),6)</f>
        <v>1.4679999999999999E-3</v>
      </c>
      <c r="U264" s="8">
        <f>IF(R264&gt;'Front End'!$F$9+'Front End'!$B$10,(((R264-'Front End'!$F$9)/($AA$4-'Front End'!$F$9))*$AA$5)-((('Front End'!$F$9+'Front End'!$B$10-'Front End'!$F$9)/($AA$4-'Front End'!$F$9))*$AA$5),0)</f>
        <v>0</v>
      </c>
      <c r="V264" s="8">
        <f>(U264^0.5)/('Front End'!$B$4*24*60*60)</f>
        <v>0</v>
      </c>
      <c r="W264" s="8">
        <f>(AVERAGE(T263:T264)*('Front End'!$F$5*60))+(AVERAGE(V263:V264)*('Front End'!$F$5*60))</f>
        <v>0.17537999999999998</v>
      </c>
      <c r="X264" s="8">
        <f t="shared" si="19"/>
        <v>0</v>
      </c>
    </row>
    <row r="265" spans="1:24" x14ac:dyDescent="0.2">
      <c r="A265" s="1">
        <v>264</v>
      </c>
      <c r="B265" s="1">
        <f>B264+'Front End'!$F$5</f>
        <v>526</v>
      </c>
      <c r="C265" s="10">
        <f t="shared" si="17"/>
        <v>0.36527777777777776</v>
      </c>
      <c r="D265" s="10">
        <f>ROUND(IF(B265&lt;=$AA$2*1.25,('Front End'!$F$4/2)*(1-COS((PI()*B265)/$AA$2)),(4.34*'Front End'!$F$4*EXP(-1.3*B265/$AA$2))),6)</f>
        <v>9.6335000000000004E-2</v>
      </c>
      <c r="E265" s="10">
        <f>D265*('Front End'!$F$3/100)</f>
        <v>0</v>
      </c>
      <c r="F265" s="10">
        <f t="shared" si="16"/>
        <v>9.6335000000000004E-2</v>
      </c>
      <c r="G265" s="10">
        <f>IF((G264+(AVERAGE(F264:F265)*('Front End'!$F$5*60))-(N264))&gt;$AA$3,$AA$3,IF(G264+(AVERAGE(F264:F265)*('Front End'!$F$5*60))-(N264)&lt;0,0,G264+(AVERAGE(F264:F265)*('Front End'!$F$5*60))-(N264)))</f>
        <v>182.01674372759109</v>
      </c>
      <c r="H265" s="10">
        <f>(G265/$AA$3)*'Front End'!$B$1</f>
        <v>1.8201674372759109E-3</v>
      </c>
      <c r="I265" s="10">
        <f>('Front End'!$F$10-'Front End'!$B$1)+Calcs!H265</f>
        <v>46.731820167437277</v>
      </c>
      <c r="J265" s="10">
        <f>IF(H265&gt;'Front End'!$B$1*('Front End'!$B$5/100),G265-((('Front End'!$B$1*('Front End'!$B$5/100))/'Front End'!$B$1)*$AA$3),0)</f>
        <v>82.016743727591091</v>
      </c>
      <c r="K265" s="10">
        <f>(J265*('Front End'!$B$6/100))/('Front End'!$B$2*24*60*60)</f>
        <v>0</v>
      </c>
      <c r="L265" s="10">
        <f>(J265*((100-'Front End'!$B$6)/100))/('Front End'!$B$2*24*60*60)</f>
        <v>9.4926786721748965E-2</v>
      </c>
      <c r="M265" s="10">
        <f t="shared" si="18"/>
        <v>9.4926786721748965E-2</v>
      </c>
      <c r="N265" s="10">
        <f>AVERAGE(M264:M265)*('Front End'!$F$5*60)</f>
        <v>11.377412638176628</v>
      </c>
      <c r="O265" s="10">
        <f>IF(O264+AVERAGE(K264:K265)*('Front End'!$F$5*60)&gt;J265,J265,O264+AVERAGE(K264:K265)*('Front End'!$F$5*60))</f>
        <v>0</v>
      </c>
      <c r="P265" s="10">
        <f>P264+(AVERAGE(L264:L265)*('Front End'!$F$5*60))-W264</f>
        <v>1279.4038089105852</v>
      </c>
      <c r="Q265" s="10">
        <f>(P265/$AA$5)*($AA$4-'Front End'!$F$9)</f>
        <v>1.2794038089105852E-2</v>
      </c>
      <c r="R265" s="10">
        <f>'Front End'!$F$9+Q265</f>
        <v>45.012794038089105</v>
      </c>
      <c r="S265" s="8">
        <f>IF(R265&gt;'Front End'!$F$9+'Front End'!$B$9,(((R265-'Front End'!$F$9)/($AA$4-'Front End'!$F$9))*$AA$5)-((('Front End'!$F$9+'Front End'!$B$9-'Front End'!$F$9)/($AA$4-'Front End'!$F$9))*$AA$5),0)</f>
        <v>1279.4038089104733</v>
      </c>
      <c r="T265" s="8">
        <f>ROUND(S265/('Front End'!$B$3*24*60*60),6)</f>
        <v>1.4809999999999999E-3</v>
      </c>
      <c r="U265" s="8">
        <f>IF(R265&gt;'Front End'!$F$9+'Front End'!$B$10,(((R265-'Front End'!$F$9)/($AA$4-'Front End'!$F$9))*$AA$5)-((('Front End'!$F$9+'Front End'!$B$10-'Front End'!$F$9)/($AA$4-'Front End'!$F$9))*$AA$5),0)</f>
        <v>0</v>
      </c>
      <c r="V265" s="8">
        <f>(U265^0.5)/('Front End'!$B$4*24*60*60)</f>
        <v>0</v>
      </c>
      <c r="W265" s="8">
        <f>(AVERAGE(T264:T265)*('Front End'!$F$5*60))+(AVERAGE(V264:V265)*('Front End'!$F$5*60))</f>
        <v>0.17693999999999999</v>
      </c>
      <c r="X265" s="8">
        <f t="shared" si="19"/>
        <v>0</v>
      </c>
    </row>
    <row r="266" spans="1:24" x14ac:dyDescent="0.2">
      <c r="A266" s="1">
        <v>265</v>
      </c>
      <c r="B266" s="1">
        <f>B265+'Front End'!$F$5</f>
        <v>528</v>
      </c>
      <c r="C266" s="10">
        <f t="shared" si="17"/>
        <v>0.36666666666666664</v>
      </c>
      <c r="D266" s="10">
        <f>ROUND(IF(B266&lt;=$AA$2*1.25,('Front End'!$F$4/2)*(1-COS((PI()*B266)/$AA$2)),(4.34*'Front End'!$F$4*EXP(-1.3*B266/$AA$2))),6)</f>
        <v>9.6529000000000004E-2</v>
      </c>
      <c r="E266" s="10">
        <f>D266*('Front End'!$F$3/100)</f>
        <v>0</v>
      </c>
      <c r="F266" s="10">
        <f t="shared" si="16"/>
        <v>9.6529000000000004E-2</v>
      </c>
      <c r="G266" s="10">
        <f>IF((G265+(AVERAGE(F265:F266)*('Front End'!$F$5*60))-(N265))&gt;$AA$3,$AA$3,IF(G265+(AVERAGE(F265:F266)*('Front End'!$F$5*60))-(N265)&lt;0,0,G265+(AVERAGE(F265:F266)*('Front End'!$F$5*60))-(N265)))</f>
        <v>182.21117108941448</v>
      </c>
      <c r="H266" s="10">
        <f>(G266/$AA$3)*'Front End'!$B$1</f>
        <v>1.8221117108941449E-3</v>
      </c>
      <c r="I266" s="10">
        <f>('Front End'!$F$10-'Front End'!$B$1)+Calcs!H266</f>
        <v>46.731822111710898</v>
      </c>
      <c r="J266" s="10">
        <f>IF(H266&gt;'Front End'!$B$1*('Front End'!$B$5/100),G266-((('Front End'!$B$1*('Front End'!$B$5/100))/'Front End'!$B$1)*$AA$3),0)</f>
        <v>82.211171089414478</v>
      </c>
      <c r="K266" s="10">
        <f>(J266*('Front End'!$B$6/100))/('Front End'!$B$2*24*60*60)</f>
        <v>0</v>
      </c>
      <c r="L266" s="10">
        <f>(J266*((100-'Front End'!$B$6)/100))/('Front End'!$B$2*24*60*60)</f>
        <v>9.5151818390526027E-2</v>
      </c>
      <c r="M266" s="10">
        <f t="shared" si="18"/>
        <v>9.5151818390526027E-2</v>
      </c>
      <c r="N266" s="10">
        <f>AVERAGE(M265:M266)*('Front End'!$F$5*60)</f>
        <v>11.404716306736498</v>
      </c>
      <c r="O266" s="10">
        <f>IF(O265+AVERAGE(K265:K266)*('Front End'!$F$5*60)&gt;J266,J266,O265+AVERAGE(K265:K266)*('Front End'!$F$5*60))</f>
        <v>0</v>
      </c>
      <c r="P266" s="10">
        <f>P265+(AVERAGE(L265:L266)*('Front End'!$F$5*60))-W265</f>
        <v>1290.6315852173216</v>
      </c>
      <c r="Q266" s="10">
        <f>(P266/$AA$5)*($AA$4-'Front End'!$F$9)</f>
        <v>1.2906315852173215E-2</v>
      </c>
      <c r="R266" s="10">
        <f>'Front End'!$F$9+Q266</f>
        <v>45.01290631585217</v>
      </c>
      <c r="S266" s="8">
        <f>IF(R266&gt;'Front End'!$F$9+'Front End'!$B$9,(((R266-'Front End'!$F$9)/($AA$4-'Front End'!$F$9))*$AA$5)-((('Front End'!$F$9+'Front End'!$B$9-'Front End'!$F$9)/($AA$4-'Front End'!$F$9))*$AA$5),0)</f>
        <v>1290.631585217028</v>
      </c>
      <c r="T266" s="8">
        <f>ROUND(S266/('Front End'!$B$3*24*60*60),6)</f>
        <v>1.4940000000000001E-3</v>
      </c>
      <c r="U266" s="8">
        <f>IF(R266&gt;'Front End'!$F$9+'Front End'!$B$10,(((R266-'Front End'!$F$9)/($AA$4-'Front End'!$F$9))*$AA$5)-((('Front End'!$F$9+'Front End'!$B$10-'Front End'!$F$9)/($AA$4-'Front End'!$F$9))*$AA$5),0)</f>
        <v>0</v>
      </c>
      <c r="V266" s="8">
        <f>(U266^0.5)/('Front End'!$B$4*24*60*60)</f>
        <v>0</v>
      </c>
      <c r="W266" s="8">
        <f>(AVERAGE(T265:T266)*('Front End'!$F$5*60))+(AVERAGE(V265:V266)*('Front End'!$F$5*60))</f>
        <v>0.17850000000000002</v>
      </c>
      <c r="X266" s="8">
        <f t="shared" si="19"/>
        <v>0</v>
      </c>
    </row>
    <row r="267" spans="1:24" x14ac:dyDescent="0.2">
      <c r="A267" s="1">
        <v>266</v>
      </c>
      <c r="B267" s="1">
        <f>B266+'Front End'!$F$5</f>
        <v>530</v>
      </c>
      <c r="C267" s="10">
        <f t="shared" si="17"/>
        <v>0.36805555555555558</v>
      </c>
      <c r="D267" s="10">
        <f>ROUND(IF(B267&lt;=$AA$2*1.25,('Front End'!$F$4/2)*(1-COS((PI()*B267)/$AA$2)),(4.34*'Front End'!$F$4*EXP(-1.3*B267/$AA$2))),6)</f>
        <v>9.6718999999999999E-2</v>
      </c>
      <c r="E267" s="10">
        <f>D267*('Front End'!$F$3/100)</f>
        <v>0</v>
      </c>
      <c r="F267" s="10">
        <f t="shared" si="16"/>
        <v>9.6718999999999999E-2</v>
      </c>
      <c r="G267" s="10">
        <f>IF((G266+(AVERAGE(F266:F267)*('Front End'!$F$5*60))-(N266))&gt;$AA$3,$AA$3,IF(G266+(AVERAGE(F266:F267)*('Front End'!$F$5*60))-(N266)&lt;0,0,G266+(AVERAGE(F266:F267)*('Front End'!$F$5*60))-(N266)))</f>
        <v>182.40133478267796</v>
      </c>
      <c r="H267" s="10">
        <f>(G267/$AA$3)*'Front End'!$B$1</f>
        <v>1.8240133478267797E-3</v>
      </c>
      <c r="I267" s="10">
        <f>('Front End'!$F$10-'Front End'!$B$1)+Calcs!H267</f>
        <v>46.731824013347833</v>
      </c>
      <c r="J267" s="10">
        <f>IF(H267&gt;'Front End'!$B$1*('Front End'!$B$5/100),G267-((('Front End'!$B$1*('Front End'!$B$5/100))/'Front End'!$B$1)*$AA$3),0)</f>
        <v>82.401334782677964</v>
      </c>
      <c r="K267" s="10">
        <f>(J267*('Front End'!$B$6/100))/('Front End'!$B$2*24*60*60)</f>
        <v>0</v>
      </c>
      <c r="L267" s="10">
        <f>(J267*((100-'Front End'!$B$6)/100))/('Front End'!$B$2*24*60*60)</f>
        <v>9.5371915257729131E-2</v>
      </c>
      <c r="M267" s="10">
        <f t="shared" si="18"/>
        <v>9.5371915257729131E-2</v>
      </c>
      <c r="N267" s="10">
        <f>AVERAGE(M266:M267)*('Front End'!$F$5*60)</f>
        <v>11.431424018895308</v>
      </c>
      <c r="O267" s="10">
        <f>IF(O266+AVERAGE(K266:K267)*('Front End'!$F$5*60)&gt;J267,J267,O266+AVERAGE(K266:K267)*('Front End'!$F$5*60))</f>
        <v>0</v>
      </c>
      <c r="P267" s="10">
        <f>P266+(AVERAGE(L266:L267)*('Front End'!$F$5*60))-W266</f>
        <v>1301.8845092362169</v>
      </c>
      <c r="Q267" s="10">
        <f>(P267/$AA$5)*($AA$4-'Front End'!$F$9)</f>
        <v>1.3018845092362168E-2</v>
      </c>
      <c r="R267" s="10">
        <f>'Front End'!$F$9+Q267</f>
        <v>45.013018845092361</v>
      </c>
      <c r="S267" s="8">
        <f>IF(R267&gt;'Front End'!$F$9+'Front End'!$B$9,(((R267-'Front End'!$F$9)/($AA$4-'Front End'!$F$9))*$AA$5)-((('Front End'!$F$9+'Front End'!$B$9-'Front End'!$F$9)/($AA$4-'Front End'!$F$9))*$AA$5),0)</f>
        <v>1301.8845092361178</v>
      </c>
      <c r="T267" s="8">
        <f>ROUND(S267/('Front End'!$B$3*24*60*60),6)</f>
        <v>1.5070000000000001E-3</v>
      </c>
      <c r="U267" s="8">
        <f>IF(R267&gt;'Front End'!$F$9+'Front End'!$B$10,(((R267-'Front End'!$F$9)/($AA$4-'Front End'!$F$9))*$AA$5)-((('Front End'!$F$9+'Front End'!$B$10-'Front End'!$F$9)/($AA$4-'Front End'!$F$9))*$AA$5),0)</f>
        <v>0</v>
      </c>
      <c r="V267" s="8">
        <f>(U267^0.5)/('Front End'!$B$4*24*60*60)</f>
        <v>0</v>
      </c>
      <c r="W267" s="8">
        <f>(AVERAGE(T266:T267)*('Front End'!$F$5*60))+(AVERAGE(V266:V267)*('Front End'!$F$5*60))</f>
        <v>0.18006</v>
      </c>
      <c r="X267" s="8">
        <f t="shared" si="19"/>
        <v>0</v>
      </c>
    </row>
    <row r="268" spans="1:24" x14ac:dyDescent="0.2">
      <c r="A268" s="1">
        <v>267</v>
      </c>
      <c r="B268" s="1">
        <f>B267+'Front End'!$F$5</f>
        <v>532</v>
      </c>
      <c r="C268" s="10">
        <f t="shared" si="17"/>
        <v>0.36944444444444446</v>
      </c>
      <c r="D268" s="10">
        <f>ROUND(IF(B268&lt;=$AA$2*1.25,('Front End'!$F$4/2)*(1-COS((PI()*B268)/$AA$2)),(4.34*'Front End'!$F$4*EXP(-1.3*B268/$AA$2))),6)</f>
        <v>9.6903000000000003E-2</v>
      </c>
      <c r="E268" s="10">
        <f>D268*('Front End'!$F$3/100)</f>
        <v>0</v>
      </c>
      <c r="F268" s="10">
        <f t="shared" si="16"/>
        <v>9.6903000000000003E-2</v>
      </c>
      <c r="G268" s="10">
        <f>IF((G267+(AVERAGE(F267:F268)*('Front End'!$F$5*60))-(N267))&gt;$AA$3,$AA$3,IF(G267+(AVERAGE(F267:F268)*('Front End'!$F$5*60))-(N267)&lt;0,0,G267+(AVERAGE(F267:F268)*('Front End'!$F$5*60))-(N267)))</f>
        <v>182.58723076378266</v>
      </c>
      <c r="H268" s="10">
        <f>(G268/$AA$3)*'Front End'!$B$1</f>
        <v>1.8258723076378268E-3</v>
      </c>
      <c r="I268" s="10">
        <f>('Front End'!$F$10-'Front End'!$B$1)+Calcs!H268</f>
        <v>46.731825872307638</v>
      </c>
      <c r="J268" s="10">
        <f>IF(H268&gt;'Front End'!$B$1*('Front End'!$B$5/100),G268-((('Front End'!$B$1*('Front End'!$B$5/100))/'Front End'!$B$1)*$AA$3),0)</f>
        <v>82.587230763782657</v>
      </c>
      <c r="K268" s="10">
        <f>(J268*('Front End'!$B$6/100))/('Front End'!$B$2*24*60*60)</f>
        <v>0</v>
      </c>
      <c r="L268" s="10">
        <f>(J268*((100-'Front End'!$B$6)/100))/('Front End'!$B$2*24*60*60)</f>
        <v>9.5587072643266977E-2</v>
      </c>
      <c r="M268" s="10">
        <f t="shared" si="18"/>
        <v>9.5587072643266977E-2</v>
      </c>
      <c r="N268" s="10">
        <f>AVERAGE(M267:M268)*('Front End'!$F$5*60)</f>
        <v>11.457539274059766</v>
      </c>
      <c r="O268" s="10">
        <f>IF(O267+AVERAGE(K267:K268)*('Front End'!$F$5*60)&gt;J268,J268,O267+AVERAGE(K267:K268)*('Front End'!$F$5*60))</f>
        <v>0</v>
      </c>
      <c r="P268" s="10">
        <f>P267+(AVERAGE(L267:L268)*('Front End'!$F$5*60))-W267</f>
        <v>1313.1619885102768</v>
      </c>
      <c r="Q268" s="10">
        <f>(P268/$AA$5)*($AA$4-'Front End'!$F$9)</f>
        <v>1.3131619885102768E-2</v>
      </c>
      <c r="R268" s="10">
        <f>'Front End'!$F$9+Q268</f>
        <v>45.013131619885101</v>
      </c>
      <c r="S268" s="8">
        <f>IF(R268&gt;'Front End'!$F$9+'Front End'!$B$9,(((R268-'Front End'!$F$9)/($AA$4-'Front End'!$F$9))*$AA$5)-((('Front End'!$F$9+'Front End'!$B$9-'Front End'!$F$9)/($AA$4-'Front End'!$F$9))*$AA$5),0)</f>
        <v>1313.1619885101031</v>
      </c>
      <c r="T268" s="8">
        <f>ROUND(S268/('Front End'!$B$3*24*60*60),6)</f>
        <v>1.5200000000000001E-3</v>
      </c>
      <c r="U268" s="8">
        <f>IF(R268&gt;'Front End'!$F$9+'Front End'!$B$10,(((R268-'Front End'!$F$9)/($AA$4-'Front End'!$F$9))*$AA$5)-((('Front End'!$F$9+'Front End'!$B$10-'Front End'!$F$9)/($AA$4-'Front End'!$F$9))*$AA$5),0)</f>
        <v>0</v>
      </c>
      <c r="V268" s="8">
        <f>(U268^0.5)/('Front End'!$B$4*24*60*60)</f>
        <v>0</v>
      </c>
      <c r="W268" s="8">
        <f>(AVERAGE(T267:T268)*('Front End'!$F$5*60))+(AVERAGE(V267:V268)*('Front End'!$F$5*60))</f>
        <v>0.18162</v>
      </c>
      <c r="X268" s="8">
        <f t="shared" si="19"/>
        <v>0</v>
      </c>
    </row>
    <row r="269" spans="1:24" x14ac:dyDescent="0.2">
      <c r="A269" s="1">
        <v>268</v>
      </c>
      <c r="B269" s="1">
        <f>B268+'Front End'!$F$5</f>
        <v>534</v>
      </c>
      <c r="C269" s="10">
        <f t="shared" si="17"/>
        <v>0.37083333333333335</v>
      </c>
      <c r="D269" s="10">
        <f>ROUND(IF(B269&lt;=$AA$2*1.25,('Front End'!$F$4/2)*(1-COS((PI()*B269)/$AA$2)),(4.34*'Front End'!$F$4*EXP(-1.3*B269/$AA$2))),6)</f>
        <v>9.7082000000000002E-2</v>
      </c>
      <c r="E269" s="10">
        <f>D269*('Front End'!$F$3/100)</f>
        <v>0</v>
      </c>
      <c r="F269" s="10">
        <f t="shared" si="16"/>
        <v>9.7082000000000002E-2</v>
      </c>
      <c r="G269" s="10">
        <f>IF((G268+(AVERAGE(F268:F269)*('Front End'!$F$5*60))-(N268))&gt;$AA$3,$AA$3,IF(G268+(AVERAGE(F268:F269)*('Front End'!$F$5*60))-(N268)&lt;0,0,G268+(AVERAGE(F268:F269)*('Front End'!$F$5*60))-(N268)))</f>
        <v>182.7687914897229</v>
      </c>
      <c r="H269" s="10">
        <f>(G269/$AA$3)*'Front End'!$B$1</f>
        <v>1.8276879148972289E-3</v>
      </c>
      <c r="I269" s="10">
        <f>('Front End'!$F$10-'Front End'!$B$1)+Calcs!H269</f>
        <v>46.731827687914901</v>
      </c>
      <c r="J269" s="10">
        <f>IF(H269&gt;'Front End'!$B$1*('Front End'!$B$5/100),G269-((('Front End'!$B$1*('Front End'!$B$5/100))/'Front End'!$B$1)*$AA$3),0)</f>
        <v>82.768791489722901</v>
      </c>
      <c r="K269" s="10">
        <f>(J269*('Front End'!$B$6/100))/('Front End'!$B$2*24*60*60)</f>
        <v>0</v>
      </c>
      <c r="L269" s="10">
        <f>(J269*((100-'Front End'!$B$6)/100))/('Front End'!$B$2*24*60*60)</f>
        <v>9.5797212372364479E-2</v>
      </c>
      <c r="M269" s="10">
        <f t="shared" si="18"/>
        <v>9.5797212372364479E-2</v>
      </c>
      <c r="N269" s="10">
        <f>AVERAGE(M268:M269)*('Front End'!$F$5*60)</f>
        <v>11.483057100937888</v>
      </c>
      <c r="O269" s="10">
        <f>IF(O268+AVERAGE(K268:K269)*('Front End'!$F$5*60)&gt;J269,J269,O268+AVERAGE(K268:K269)*('Front End'!$F$5*60))</f>
        <v>0</v>
      </c>
      <c r="P269" s="10">
        <f>P268+(AVERAGE(L268:L269)*('Front End'!$F$5*60))-W268</f>
        <v>1324.4634256112147</v>
      </c>
      <c r="Q269" s="10">
        <f>(P269/$AA$5)*($AA$4-'Front End'!$F$9)</f>
        <v>1.3244634256112147E-2</v>
      </c>
      <c r="R269" s="10">
        <f>'Front End'!$F$9+Q269</f>
        <v>45.013244634256111</v>
      </c>
      <c r="S269" s="8">
        <f>IF(R269&gt;'Front End'!$F$9+'Front End'!$B$9,(((R269-'Front End'!$F$9)/($AA$4-'Front End'!$F$9))*$AA$5)-((('Front End'!$F$9+'Front End'!$B$9-'Front End'!$F$9)/($AA$4-'Front End'!$F$9))*$AA$5),0)</f>
        <v>1324.4634256110999</v>
      </c>
      <c r="T269" s="8">
        <f>ROUND(S269/('Front End'!$B$3*24*60*60),6)</f>
        <v>1.5330000000000001E-3</v>
      </c>
      <c r="U269" s="8">
        <f>IF(R269&gt;'Front End'!$F$9+'Front End'!$B$10,(((R269-'Front End'!$F$9)/($AA$4-'Front End'!$F$9))*$AA$5)-((('Front End'!$F$9+'Front End'!$B$10-'Front End'!$F$9)/($AA$4-'Front End'!$F$9))*$AA$5),0)</f>
        <v>0</v>
      </c>
      <c r="V269" s="8">
        <f>(U269^0.5)/('Front End'!$B$4*24*60*60)</f>
        <v>0</v>
      </c>
      <c r="W269" s="8">
        <f>(AVERAGE(T268:T269)*('Front End'!$F$5*60))+(AVERAGE(V268:V269)*('Front End'!$F$5*60))</f>
        <v>0.18318000000000001</v>
      </c>
      <c r="X269" s="8">
        <f t="shared" si="19"/>
        <v>0</v>
      </c>
    </row>
    <row r="270" spans="1:24" x14ac:dyDescent="0.2">
      <c r="A270" s="1">
        <v>269</v>
      </c>
      <c r="B270" s="1">
        <f>B269+'Front End'!$F$5</f>
        <v>536</v>
      </c>
      <c r="C270" s="10">
        <f t="shared" si="17"/>
        <v>0.37222222222222223</v>
      </c>
      <c r="D270" s="10">
        <f>ROUND(IF(B270&lt;=$AA$2*1.25,('Front End'!$F$4/2)*(1-COS((PI()*B270)/$AA$2)),(4.34*'Front End'!$F$4*EXP(-1.3*B270/$AA$2))),6)</f>
        <v>9.7255999999999995E-2</v>
      </c>
      <c r="E270" s="10">
        <f>D270*('Front End'!$F$3/100)</f>
        <v>0</v>
      </c>
      <c r="F270" s="10">
        <f t="shared" si="16"/>
        <v>9.7255999999999995E-2</v>
      </c>
      <c r="G270" s="10">
        <f>IF((G269+(AVERAGE(F269:F270)*('Front End'!$F$5*60))-(N269))&gt;$AA$3,$AA$3,IF(G269+(AVERAGE(F269:F270)*('Front End'!$F$5*60))-(N269)&lt;0,0,G269+(AVERAGE(F269:F270)*('Front End'!$F$5*60))-(N269)))</f>
        <v>182.94601438878502</v>
      </c>
      <c r="H270" s="10">
        <f>(G270/$AA$3)*'Front End'!$B$1</f>
        <v>1.8294601438878502E-3</v>
      </c>
      <c r="I270" s="10">
        <f>('Front End'!$F$10-'Front End'!$B$1)+Calcs!H270</f>
        <v>46.731829460143892</v>
      </c>
      <c r="J270" s="10">
        <f>IF(H270&gt;'Front End'!$B$1*('Front End'!$B$5/100),G270-((('Front End'!$B$1*('Front End'!$B$5/100))/'Front End'!$B$1)*$AA$3),0)</f>
        <v>82.946014388785017</v>
      </c>
      <c r="K270" s="10">
        <f>(J270*('Front End'!$B$6/100))/('Front End'!$B$2*24*60*60)</f>
        <v>0</v>
      </c>
      <c r="L270" s="10">
        <f>(J270*((100-'Front End'!$B$6)/100))/('Front End'!$B$2*24*60*60)</f>
        <v>9.6002331468501192E-2</v>
      </c>
      <c r="M270" s="10">
        <f t="shared" si="18"/>
        <v>9.6002331468501192E-2</v>
      </c>
      <c r="N270" s="10">
        <f>AVERAGE(M269:M270)*('Front End'!$F$5*60)</f>
        <v>11.50797263045194</v>
      </c>
      <c r="O270" s="10">
        <f>IF(O269+AVERAGE(K269:K270)*('Front End'!$F$5*60)&gt;J270,J270,O269+AVERAGE(K269:K270)*('Front End'!$F$5*60))</f>
        <v>0</v>
      </c>
      <c r="P270" s="10">
        <f>P269+(AVERAGE(L269:L270)*('Front End'!$F$5*60))-W269</f>
        <v>1335.7882182416665</v>
      </c>
      <c r="Q270" s="10">
        <f>(P270/$AA$5)*($AA$4-'Front End'!$F$9)</f>
        <v>1.3357882182416665E-2</v>
      </c>
      <c r="R270" s="10">
        <f>'Front End'!$F$9+Q270</f>
        <v>45.013357882182419</v>
      </c>
      <c r="S270" s="8">
        <f>IF(R270&gt;'Front End'!$F$9+'Front End'!$B$9,(((R270-'Front End'!$F$9)/($AA$4-'Front End'!$F$9))*$AA$5)-((('Front End'!$F$9+'Front End'!$B$9-'Front End'!$F$9)/($AA$4-'Front End'!$F$9))*$AA$5),0)</f>
        <v>1335.7882182418734</v>
      </c>
      <c r="T270" s="8">
        <f>ROUND(S270/('Front End'!$B$3*24*60*60),6)</f>
        <v>1.5460000000000001E-3</v>
      </c>
      <c r="U270" s="8">
        <f>IF(R270&gt;'Front End'!$F$9+'Front End'!$B$10,(((R270-'Front End'!$F$9)/($AA$4-'Front End'!$F$9))*$AA$5)-((('Front End'!$F$9+'Front End'!$B$10-'Front End'!$F$9)/($AA$4-'Front End'!$F$9))*$AA$5),0)</f>
        <v>0</v>
      </c>
      <c r="V270" s="8">
        <f>(U270^0.5)/('Front End'!$B$4*24*60*60)</f>
        <v>0</v>
      </c>
      <c r="W270" s="8">
        <f>(AVERAGE(T269:T270)*('Front End'!$F$5*60))+(AVERAGE(V269:V270)*('Front End'!$F$5*60))</f>
        <v>0.18474000000000002</v>
      </c>
      <c r="X270" s="8">
        <f t="shared" si="19"/>
        <v>0</v>
      </c>
    </row>
    <row r="271" spans="1:24" x14ac:dyDescent="0.2">
      <c r="A271" s="1">
        <v>270</v>
      </c>
      <c r="B271" s="1">
        <f>B270+'Front End'!$F$5</f>
        <v>538</v>
      </c>
      <c r="C271" s="10">
        <f t="shared" si="17"/>
        <v>0.37361111111111112</v>
      </c>
      <c r="D271" s="10">
        <f>ROUND(IF(B271&lt;=$AA$2*1.25,('Front End'!$F$4/2)*(1-COS((PI()*B271)/$AA$2)),(4.34*'Front End'!$F$4*EXP(-1.3*B271/$AA$2))),6)</f>
        <v>9.7423999999999997E-2</v>
      </c>
      <c r="E271" s="10">
        <f>D271*('Front End'!$F$3/100)</f>
        <v>0</v>
      </c>
      <c r="F271" s="10">
        <f t="shared" si="16"/>
        <v>9.7423999999999997E-2</v>
      </c>
      <c r="G271" s="10">
        <f>IF((G270+(AVERAGE(F270:F271)*('Front End'!$F$5*60))-(N270))&gt;$AA$3,$AA$3,IF(G270+(AVERAGE(F270:F271)*('Front End'!$F$5*60))-(N270)&lt;0,0,G270+(AVERAGE(F270:F271)*('Front End'!$F$5*60))-(N270)))</f>
        <v>183.11884175833308</v>
      </c>
      <c r="H271" s="10">
        <f>(G271/$AA$3)*'Front End'!$B$1</f>
        <v>1.8311884175833306E-3</v>
      </c>
      <c r="I271" s="10">
        <f>('Front End'!$F$10-'Front End'!$B$1)+Calcs!H271</f>
        <v>46.731831188417587</v>
      </c>
      <c r="J271" s="10">
        <f>IF(H271&gt;'Front End'!$B$1*('Front End'!$B$5/100),G271-((('Front End'!$B$1*('Front End'!$B$5/100))/'Front End'!$B$1)*$AA$3),0)</f>
        <v>83.118841758333076</v>
      </c>
      <c r="K271" s="10">
        <f>(J271*('Front End'!$B$6/100))/('Front End'!$B$2*24*60*60)</f>
        <v>0</v>
      </c>
      <c r="L271" s="10">
        <f>(J271*((100-'Front End'!$B$6)/100))/('Front End'!$B$2*24*60*60)</f>
        <v>9.6202363146218856E-2</v>
      </c>
      <c r="M271" s="10">
        <f t="shared" si="18"/>
        <v>9.6202363146218856E-2</v>
      </c>
      <c r="N271" s="10">
        <f>AVERAGE(M270:M271)*('Front End'!$F$5*60)</f>
        <v>11.532281676883203</v>
      </c>
      <c r="O271" s="10">
        <f>IF(O270+AVERAGE(K270:K271)*('Front End'!$F$5*60)&gt;J271,J271,O270+AVERAGE(K270:K271)*('Front End'!$F$5*60))</f>
        <v>0</v>
      </c>
      <c r="P271" s="10">
        <f>P270+(AVERAGE(L270:L271)*('Front End'!$F$5*60))-W270</f>
        <v>1347.1357599185499</v>
      </c>
      <c r="Q271" s="10">
        <f>(P271/$AA$5)*($AA$4-'Front End'!$F$9)</f>
        <v>1.3471357599185498E-2</v>
      </c>
      <c r="R271" s="10">
        <f>'Front End'!$F$9+Q271</f>
        <v>45.013471357599187</v>
      </c>
      <c r="S271" s="8">
        <f>IF(R271&gt;'Front End'!$F$9+'Front End'!$B$9,(((R271-'Front End'!$F$9)/($AA$4-'Front End'!$F$9))*$AA$5)-((('Front End'!$F$9+'Front End'!$B$9-'Front End'!$F$9)/($AA$4-'Front End'!$F$9))*$AA$5),0)</f>
        <v>1347.1357599186717</v>
      </c>
      <c r="T271" s="8">
        <f>ROUND(S271/('Front End'!$B$3*24*60*60),6)</f>
        <v>1.5590000000000001E-3</v>
      </c>
      <c r="U271" s="8">
        <f>IF(R271&gt;'Front End'!$F$9+'Front End'!$B$10,(((R271-'Front End'!$F$9)/($AA$4-'Front End'!$F$9))*$AA$5)-((('Front End'!$F$9+'Front End'!$B$10-'Front End'!$F$9)/($AA$4-'Front End'!$F$9))*$AA$5),0)</f>
        <v>0</v>
      </c>
      <c r="V271" s="8">
        <f>(U271^0.5)/('Front End'!$B$4*24*60*60)</f>
        <v>0</v>
      </c>
      <c r="W271" s="8">
        <f>(AVERAGE(T270:T271)*('Front End'!$F$5*60))+(AVERAGE(V270:V271)*('Front End'!$F$5*60))</f>
        <v>0.18630000000000002</v>
      </c>
      <c r="X271" s="8">
        <f t="shared" si="19"/>
        <v>0</v>
      </c>
    </row>
    <row r="272" spans="1:24" x14ac:dyDescent="0.2">
      <c r="A272" s="1">
        <v>271</v>
      </c>
      <c r="B272" s="1">
        <f>B271+'Front End'!$F$5</f>
        <v>540</v>
      </c>
      <c r="C272" s="10">
        <f t="shared" si="17"/>
        <v>0.375</v>
      </c>
      <c r="D272" s="10">
        <f>ROUND(IF(B272&lt;=$AA$2*1.25,('Front End'!$F$4/2)*(1-COS((PI()*B272)/$AA$2)),(4.34*'Front End'!$F$4*EXP(-1.3*B272/$AA$2))),6)</f>
        <v>9.7587999999999994E-2</v>
      </c>
      <c r="E272" s="10">
        <f>D272*('Front End'!$F$3/100)</f>
        <v>0</v>
      </c>
      <c r="F272" s="10">
        <f t="shared" si="16"/>
        <v>9.7587999999999994E-2</v>
      </c>
      <c r="G272" s="10">
        <f>IF((G271+(AVERAGE(F271:F272)*('Front End'!$F$5*60))-(N271))&gt;$AA$3,$AA$3,IF(G271+(AVERAGE(F271:F272)*('Front End'!$F$5*60))-(N271)&lt;0,0,G271+(AVERAGE(F271:F272)*('Front End'!$F$5*60))-(N271)))</f>
        <v>183.28728008144986</v>
      </c>
      <c r="H272" s="10">
        <f>(G272/$AA$3)*'Front End'!$B$1</f>
        <v>1.8328728008144988E-3</v>
      </c>
      <c r="I272" s="10">
        <f>('Front End'!$F$10-'Front End'!$B$1)+Calcs!H272</f>
        <v>46.731832872800815</v>
      </c>
      <c r="J272" s="10">
        <f>IF(H272&gt;'Front End'!$B$1*('Front End'!$B$5/100),G272-((('Front End'!$B$1*('Front End'!$B$5/100))/'Front End'!$B$1)*$AA$3),0)</f>
        <v>83.287280081449865</v>
      </c>
      <c r="K272" s="10">
        <f>(J272*('Front End'!$B$6/100))/('Front End'!$B$2*24*60*60)</f>
        <v>0</v>
      </c>
      <c r="L272" s="10">
        <f>(J272*((100-'Front End'!$B$6)/100))/('Front End'!$B$2*24*60*60)</f>
        <v>9.6397314909085499E-2</v>
      </c>
      <c r="M272" s="10">
        <f t="shared" si="18"/>
        <v>9.6397314909085499E-2</v>
      </c>
      <c r="N272" s="10">
        <f>AVERAGE(M271:M272)*('Front End'!$F$5*60)</f>
        <v>11.555980683318262</v>
      </c>
      <c r="O272" s="10">
        <f>IF(O271+AVERAGE(K271:K272)*('Front End'!$F$5*60)&gt;J272,J272,O271+AVERAGE(K271:K272)*('Front End'!$F$5*60))</f>
        <v>0</v>
      </c>
      <c r="P272" s="10">
        <f>P271+(AVERAGE(L271:L272)*('Front End'!$F$5*60))-W271</f>
        <v>1358.505440601868</v>
      </c>
      <c r="Q272" s="10">
        <f>(P272/$AA$5)*($AA$4-'Front End'!$F$9)</f>
        <v>1.358505440601868E-2</v>
      </c>
      <c r="R272" s="10">
        <f>'Front End'!$F$9+Q272</f>
        <v>45.013585054406022</v>
      </c>
      <c r="S272" s="8">
        <f>IF(R272&gt;'Front End'!$F$9+'Front End'!$B$9,(((R272-'Front End'!$F$9)/($AA$4-'Front End'!$F$9))*$AA$5)-((('Front End'!$F$9+'Front End'!$B$9-'Front End'!$F$9)/($AA$4-'Front End'!$F$9))*$AA$5),0)</f>
        <v>1358.5054406021868</v>
      </c>
      <c r="T272" s="8">
        <f>ROUND(S272/('Front End'!$B$3*24*60*60),6)</f>
        <v>1.572E-3</v>
      </c>
      <c r="U272" s="8">
        <f>IF(R272&gt;'Front End'!$F$9+'Front End'!$B$10,(((R272-'Front End'!$F$9)/($AA$4-'Front End'!$F$9))*$AA$5)-((('Front End'!$F$9+'Front End'!$B$10-'Front End'!$F$9)/($AA$4-'Front End'!$F$9))*$AA$5),0)</f>
        <v>0</v>
      </c>
      <c r="V272" s="8">
        <f>(U272^0.5)/('Front End'!$B$4*24*60*60)</f>
        <v>0</v>
      </c>
      <c r="W272" s="8">
        <f>(AVERAGE(T271:T272)*('Front End'!$F$5*60))+(AVERAGE(V271:V272)*('Front End'!$F$5*60))</f>
        <v>0.18786</v>
      </c>
      <c r="X272" s="8">
        <f t="shared" si="19"/>
        <v>0</v>
      </c>
    </row>
    <row r="273" spans="1:24" x14ac:dyDescent="0.2">
      <c r="A273" s="1">
        <v>272</v>
      </c>
      <c r="B273" s="1">
        <f>B272+'Front End'!$F$5</f>
        <v>542</v>
      </c>
      <c r="C273" s="10">
        <f t="shared" si="17"/>
        <v>0.37638888888888888</v>
      </c>
      <c r="D273" s="10">
        <f>ROUND(IF(B273&lt;=$AA$2*1.25,('Front End'!$F$4/2)*(1-COS((PI()*B273)/$AA$2)),(4.34*'Front End'!$F$4*EXP(-1.3*B273/$AA$2))),6)</f>
        <v>9.7746E-2</v>
      </c>
      <c r="E273" s="10">
        <f>D273*('Front End'!$F$3/100)</f>
        <v>0</v>
      </c>
      <c r="F273" s="10">
        <f t="shared" si="16"/>
        <v>9.7746E-2</v>
      </c>
      <c r="G273" s="10">
        <f>IF((G272+(AVERAGE(F272:F273)*('Front End'!$F$5*60))-(N272))&gt;$AA$3,$AA$3,IF(G272+(AVERAGE(F272:F273)*('Front End'!$F$5*60))-(N272)&lt;0,0,G272+(AVERAGE(F272:F273)*('Front End'!$F$5*60))-(N272)))</f>
        <v>183.45133939813161</v>
      </c>
      <c r="H273" s="10">
        <f>(G273/$AA$3)*'Front End'!$B$1</f>
        <v>1.834513393981316E-3</v>
      </c>
      <c r="I273" s="10">
        <f>('Front End'!$F$10-'Front End'!$B$1)+Calcs!H273</f>
        <v>46.731834513393984</v>
      </c>
      <c r="J273" s="10">
        <f>IF(H273&gt;'Front End'!$B$1*('Front End'!$B$5/100),G273-((('Front End'!$B$1*('Front End'!$B$5/100))/'Front End'!$B$1)*$AA$3),0)</f>
        <v>83.451339398131609</v>
      </c>
      <c r="K273" s="10">
        <f>(J273*('Front End'!$B$6/100))/('Front End'!$B$2*24*60*60)</f>
        <v>0</v>
      </c>
      <c r="L273" s="10">
        <f>(J273*((100-'Front End'!$B$6)/100))/('Front End'!$B$2*24*60*60)</f>
        <v>9.6587198377467154E-2</v>
      </c>
      <c r="M273" s="10">
        <f t="shared" si="18"/>
        <v>9.6587198377467154E-2</v>
      </c>
      <c r="N273" s="10">
        <f>AVERAGE(M272:M273)*('Front End'!$F$5*60)</f>
        <v>11.579070797193157</v>
      </c>
      <c r="O273" s="10">
        <f>IF(O272+AVERAGE(K272:K273)*('Front End'!$F$5*60)&gt;J273,J273,O272+AVERAGE(K272:K273)*('Front End'!$F$5*60))</f>
        <v>0</v>
      </c>
      <c r="P273" s="10">
        <f>P272+(AVERAGE(L272:L273)*('Front End'!$F$5*60))-W272</f>
        <v>1369.8966513990613</v>
      </c>
      <c r="Q273" s="10">
        <f>(P273/$AA$5)*($AA$4-'Front End'!$F$9)</f>
        <v>1.369896651399061E-2</v>
      </c>
      <c r="R273" s="10">
        <f>'Front End'!$F$9+Q273</f>
        <v>45.013698966513992</v>
      </c>
      <c r="S273" s="8">
        <f>IF(R273&gt;'Front End'!$F$9+'Front End'!$B$9,(((R273-'Front End'!$F$9)/($AA$4-'Front End'!$F$9))*$AA$5)-((('Front End'!$F$9+'Front End'!$B$9-'Front End'!$F$9)/($AA$4-'Front End'!$F$9))*$AA$5),0)</f>
        <v>1369.8966513992164</v>
      </c>
      <c r="T273" s="8">
        <f>ROUND(S273/('Front End'!$B$3*24*60*60),6)</f>
        <v>1.586E-3</v>
      </c>
      <c r="U273" s="8">
        <f>IF(R273&gt;'Front End'!$F$9+'Front End'!$B$10,(((R273-'Front End'!$F$9)/($AA$4-'Front End'!$F$9))*$AA$5)-((('Front End'!$F$9+'Front End'!$B$10-'Front End'!$F$9)/($AA$4-'Front End'!$F$9))*$AA$5),0)</f>
        <v>0</v>
      </c>
      <c r="V273" s="8">
        <f>(U273^0.5)/('Front End'!$B$4*24*60*60)</f>
        <v>0</v>
      </c>
      <c r="W273" s="8">
        <f>(AVERAGE(T272:T273)*('Front End'!$F$5*60))+(AVERAGE(V272:V273)*('Front End'!$F$5*60))</f>
        <v>0.18948000000000001</v>
      </c>
      <c r="X273" s="8">
        <f t="shared" si="19"/>
        <v>0</v>
      </c>
    </row>
    <row r="274" spans="1:24" x14ac:dyDescent="0.2">
      <c r="A274" s="1">
        <v>273</v>
      </c>
      <c r="B274" s="1">
        <f>B273+'Front End'!$F$5</f>
        <v>544</v>
      </c>
      <c r="C274" s="10">
        <f t="shared" si="17"/>
        <v>0.37777777777777777</v>
      </c>
      <c r="D274" s="10">
        <f>ROUND(IF(B274&lt;=$AA$2*1.25,('Front End'!$F$4/2)*(1-COS((PI()*B274)/$AA$2)),(4.34*'Front End'!$F$4*EXP(-1.3*B274/$AA$2))),6)</f>
        <v>9.7899E-2</v>
      </c>
      <c r="E274" s="10">
        <f>D274*('Front End'!$F$3/100)</f>
        <v>0</v>
      </c>
      <c r="F274" s="10">
        <f t="shared" si="16"/>
        <v>9.7899E-2</v>
      </c>
      <c r="G274" s="10">
        <f>IF((G273+(AVERAGE(F273:F274)*('Front End'!$F$5*60))-(N273))&gt;$AA$3,$AA$3,IF(G273+(AVERAGE(F273:F274)*('Front End'!$F$5*60))-(N273)&lt;0,0,G273+(AVERAGE(F273:F274)*('Front End'!$F$5*60))-(N273)))</f>
        <v>183.61096860093843</v>
      </c>
      <c r="H274" s="10">
        <f>(G274/$AA$3)*'Front End'!$B$1</f>
        <v>1.8361096860093843E-3</v>
      </c>
      <c r="I274" s="10">
        <f>('Front End'!$F$10-'Front End'!$B$1)+Calcs!H274</f>
        <v>46.731836109686014</v>
      </c>
      <c r="J274" s="10">
        <f>IF(H274&gt;'Front End'!$B$1*('Front End'!$B$5/100),G274-((('Front End'!$B$1*('Front End'!$B$5/100))/'Front End'!$B$1)*$AA$3),0)</f>
        <v>83.610968600938435</v>
      </c>
      <c r="K274" s="10">
        <f>(J274*('Front End'!$B$6/100))/('Front End'!$B$2*24*60*60)</f>
        <v>0</v>
      </c>
      <c r="L274" s="10">
        <f>(J274*((100-'Front End'!$B$6)/100))/('Front End'!$B$2*24*60*60)</f>
        <v>9.6771954399234306E-2</v>
      </c>
      <c r="M274" s="10">
        <f t="shared" si="18"/>
        <v>9.6771954399234306E-2</v>
      </c>
      <c r="N274" s="10">
        <f>AVERAGE(M273:M274)*('Front End'!$F$5*60)</f>
        <v>11.601549166602087</v>
      </c>
      <c r="O274" s="10">
        <f>IF(O273+AVERAGE(K273:K274)*('Front End'!$F$5*60)&gt;J274,J274,O273+AVERAGE(K273:K274)*('Front End'!$F$5*60))</f>
        <v>0</v>
      </c>
      <c r="P274" s="10">
        <f>P273+(AVERAGE(L273:L274)*('Front End'!$F$5*60))-W273</f>
        <v>1381.3087205656634</v>
      </c>
      <c r="Q274" s="10">
        <f>(P274/$AA$5)*($AA$4-'Front End'!$F$9)</f>
        <v>1.3813087205656632E-2</v>
      </c>
      <c r="R274" s="10">
        <f>'Front End'!$F$9+Q274</f>
        <v>45.013813087205655</v>
      </c>
      <c r="S274" s="8">
        <f>IF(R274&gt;'Front End'!$F$9+'Front End'!$B$9,(((R274-'Front End'!$F$9)/($AA$4-'Front End'!$F$9))*$AA$5)-((('Front End'!$F$9+'Front End'!$B$9-'Front End'!$F$9)/($AA$4-'Front End'!$F$9))*$AA$5),0)</f>
        <v>1381.3087205654995</v>
      </c>
      <c r="T274" s="8">
        <f>ROUND(S274/('Front End'!$B$3*24*60*60),6)</f>
        <v>1.5989999999999999E-3</v>
      </c>
      <c r="U274" s="8">
        <f>IF(R274&gt;'Front End'!$F$9+'Front End'!$B$10,(((R274-'Front End'!$F$9)/($AA$4-'Front End'!$F$9))*$AA$5)-((('Front End'!$F$9+'Front End'!$B$10-'Front End'!$F$9)/($AA$4-'Front End'!$F$9))*$AA$5),0)</f>
        <v>0</v>
      </c>
      <c r="V274" s="8">
        <f>(U274^0.5)/('Front End'!$B$4*24*60*60)</f>
        <v>0</v>
      </c>
      <c r="W274" s="8">
        <f>(AVERAGE(T273:T274)*('Front End'!$F$5*60))+(AVERAGE(V273:V274)*('Front End'!$F$5*60))</f>
        <v>0.19109999999999999</v>
      </c>
      <c r="X274" s="8">
        <f t="shared" si="19"/>
        <v>0</v>
      </c>
    </row>
    <row r="275" spans="1:24" x14ac:dyDescent="0.2">
      <c r="A275" s="1">
        <v>274</v>
      </c>
      <c r="B275" s="1">
        <f>B274+'Front End'!$F$5</f>
        <v>546</v>
      </c>
      <c r="C275" s="10">
        <f t="shared" si="17"/>
        <v>0.37916666666666665</v>
      </c>
      <c r="D275" s="10">
        <f>ROUND(IF(B275&lt;=$AA$2*1.25,('Front End'!$F$4/2)*(1-COS((PI()*B275)/$AA$2)),(4.34*'Front End'!$F$4*EXP(-1.3*B275/$AA$2))),6)</f>
        <v>9.8045999999999994E-2</v>
      </c>
      <c r="E275" s="10">
        <f>D275*('Front End'!$F$3/100)</f>
        <v>0</v>
      </c>
      <c r="F275" s="10">
        <f t="shared" si="16"/>
        <v>9.8045999999999994E-2</v>
      </c>
      <c r="G275" s="10">
        <f>IF((G274+(AVERAGE(F274:F275)*('Front End'!$F$5*60))-(N274))&gt;$AA$3,$AA$3,IF(G274+(AVERAGE(F274:F275)*('Front End'!$F$5*60))-(N274)&lt;0,0,G274+(AVERAGE(F274:F275)*('Front End'!$F$5*60))-(N274)))</f>
        <v>183.76611943433633</v>
      </c>
      <c r="H275" s="10">
        <f>(G275/$AA$3)*'Front End'!$B$1</f>
        <v>1.8376611943433632E-3</v>
      </c>
      <c r="I275" s="10">
        <f>('Front End'!$F$10-'Front End'!$B$1)+Calcs!H275</f>
        <v>46.731837661194348</v>
      </c>
      <c r="J275" s="10">
        <f>IF(H275&gt;'Front End'!$B$1*('Front End'!$B$5/100),G275-((('Front End'!$B$1*('Front End'!$B$5/100))/'Front End'!$B$1)*$AA$3),0)</f>
        <v>83.766119434336332</v>
      </c>
      <c r="K275" s="10">
        <f>(J275*('Front End'!$B$6/100))/('Front End'!$B$2*24*60*60)</f>
        <v>0</v>
      </c>
      <c r="L275" s="10">
        <f>(J275*((100-'Front End'!$B$6)/100))/('Front End'!$B$2*24*60*60)</f>
        <v>9.6951527123074477E-2</v>
      </c>
      <c r="M275" s="10">
        <f t="shared" si="18"/>
        <v>9.6951527123074477E-2</v>
      </c>
      <c r="N275" s="10">
        <f>AVERAGE(M274:M275)*('Front End'!$F$5*60)</f>
        <v>11.623408891338528</v>
      </c>
      <c r="O275" s="10">
        <f>IF(O274+AVERAGE(K274:K275)*('Front End'!$F$5*60)&gt;J275,J275,O274+AVERAGE(K274:K275)*('Front End'!$F$5*60))</f>
        <v>0</v>
      </c>
      <c r="P275" s="10">
        <f>P274+(AVERAGE(L274:L275)*('Front End'!$F$5*60))-W274</f>
        <v>1392.741029457002</v>
      </c>
      <c r="Q275" s="10">
        <f>(P275/$AA$5)*($AA$4-'Front End'!$F$9)</f>
        <v>1.3927410294570019E-2</v>
      </c>
      <c r="R275" s="10">
        <f>'Front End'!$F$9+Q275</f>
        <v>45.013927410294571</v>
      </c>
      <c r="S275" s="8">
        <f>IF(R275&gt;'Front End'!$F$9+'Front End'!$B$9,(((R275-'Front End'!$F$9)/($AA$4-'Front End'!$F$9))*$AA$5)-((('Front End'!$F$9+'Front End'!$B$9-'Front End'!$F$9)/($AA$4-'Front End'!$F$9))*$AA$5),0)</f>
        <v>1392.7410294570566</v>
      </c>
      <c r="T275" s="8">
        <f>ROUND(S275/('Front End'!$B$3*24*60*60),6)</f>
        <v>1.6119999999999999E-3</v>
      </c>
      <c r="U275" s="8">
        <f>IF(R275&gt;'Front End'!$F$9+'Front End'!$B$10,(((R275-'Front End'!$F$9)/($AA$4-'Front End'!$F$9))*$AA$5)-((('Front End'!$F$9+'Front End'!$B$10-'Front End'!$F$9)/($AA$4-'Front End'!$F$9))*$AA$5),0)</f>
        <v>0</v>
      </c>
      <c r="V275" s="8">
        <f>(U275^0.5)/('Front End'!$B$4*24*60*60)</f>
        <v>0</v>
      </c>
      <c r="W275" s="8">
        <f>(AVERAGE(T274:T275)*('Front End'!$F$5*60))+(AVERAGE(V274:V275)*('Front End'!$F$5*60))</f>
        <v>0.19266</v>
      </c>
      <c r="X275" s="8">
        <f t="shared" si="19"/>
        <v>0</v>
      </c>
    </row>
    <row r="276" spans="1:24" x14ac:dyDescent="0.2">
      <c r="A276" s="1">
        <v>275</v>
      </c>
      <c r="B276" s="1">
        <f>B275+'Front End'!$F$5</f>
        <v>548</v>
      </c>
      <c r="C276" s="10">
        <f t="shared" si="17"/>
        <v>0.38055555555555554</v>
      </c>
      <c r="D276" s="10">
        <f>ROUND(IF(B276&lt;=$AA$2*1.25,('Front End'!$F$4/2)*(1-COS((PI()*B276)/$AA$2)),(4.34*'Front End'!$F$4*EXP(-1.3*B276/$AA$2))),6)</f>
        <v>9.8188999999999999E-2</v>
      </c>
      <c r="E276" s="10">
        <f>D276*('Front End'!$F$3/100)</f>
        <v>0</v>
      </c>
      <c r="F276" s="10">
        <f t="shared" si="16"/>
        <v>9.8188999999999999E-2</v>
      </c>
      <c r="G276" s="10">
        <f>IF((G275+(AVERAGE(F275:F276)*('Front End'!$F$5*60))-(N275))&gt;$AA$3,$AA$3,IF(G275+(AVERAGE(F275:F276)*('Front End'!$F$5*60))-(N275)&lt;0,0,G275+(AVERAGE(F275:F276)*('Front End'!$F$5*60))-(N275)))</f>
        <v>183.91681054299781</v>
      </c>
      <c r="H276" s="10">
        <f>(G276/$AA$3)*'Front End'!$B$1</f>
        <v>1.8391681054299781E-3</v>
      </c>
      <c r="I276" s="10">
        <f>('Front End'!$F$10-'Front End'!$B$1)+Calcs!H276</f>
        <v>46.731839168105431</v>
      </c>
      <c r="J276" s="10">
        <f>IF(H276&gt;'Front End'!$B$1*('Front End'!$B$5/100),G276-((('Front End'!$B$1*('Front End'!$B$5/100))/'Front End'!$B$1)*$AA$3),0)</f>
        <v>83.916810542997808</v>
      </c>
      <c r="K276" s="10">
        <f>(J276*('Front End'!$B$6/100))/('Front End'!$B$2*24*60*60)</f>
        <v>0</v>
      </c>
      <c r="L276" s="10">
        <f>(J276*((100-'Front End'!$B$6)/100))/('Front End'!$B$2*24*60*60)</f>
        <v>9.7125938128469702E-2</v>
      </c>
      <c r="M276" s="10">
        <f t="shared" si="18"/>
        <v>9.7125938128469702E-2</v>
      </c>
      <c r="N276" s="10">
        <f>AVERAGE(M275:M276)*('Front End'!$F$5*60)</f>
        <v>11.644647915092651</v>
      </c>
      <c r="O276" s="10">
        <f>IF(O275+AVERAGE(K275:K276)*('Front End'!$F$5*60)&gt;J276,J276,O275+AVERAGE(K275:K276)*('Front End'!$F$5*60))</f>
        <v>0</v>
      </c>
      <c r="P276" s="10">
        <f>P275+(AVERAGE(L275:L276)*('Front End'!$F$5*60))-W275</f>
        <v>1404.1930173720948</v>
      </c>
      <c r="Q276" s="10">
        <f>(P276/$AA$5)*($AA$4-'Front End'!$F$9)</f>
        <v>1.4041930173720948E-2</v>
      </c>
      <c r="R276" s="10">
        <f>'Front End'!$F$9+Q276</f>
        <v>45.014041930173718</v>
      </c>
      <c r="S276" s="8">
        <f>IF(R276&gt;'Front End'!$F$9+'Front End'!$B$9,(((R276-'Front End'!$F$9)/($AA$4-'Front End'!$F$9))*$AA$5)-((('Front End'!$F$9+'Front End'!$B$9-'Front End'!$F$9)/($AA$4-'Front End'!$F$9))*$AA$5),0)</f>
        <v>1404.1930173718242</v>
      </c>
      <c r="T276" s="8">
        <f>ROUND(S276/('Front End'!$B$3*24*60*60),6)</f>
        <v>1.6249999999999999E-3</v>
      </c>
      <c r="U276" s="8">
        <f>IF(R276&gt;'Front End'!$F$9+'Front End'!$B$10,(((R276-'Front End'!$F$9)/($AA$4-'Front End'!$F$9))*$AA$5)-((('Front End'!$F$9+'Front End'!$B$10-'Front End'!$F$9)/($AA$4-'Front End'!$F$9))*$AA$5),0)</f>
        <v>0</v>
      </c>
      <c r="V276" s="8">
        <f>(U276^0.5)/('Front End'!$B$4*24*60*60)</f>
        <v>0</v>
      </c>
      <c r="W276" s="8">
        <f>(AVERAGE(T275:T276)*('Front End'!$F$5*60))+(AVERAGE(V275:V276)*('Front End'!$F$5*60))</f>
        <v>0.19422</v>
      </c>
      <c r="X276" s="8">
        <f t="shared" si="19"/>
        <v>0</v>
      </c>
    </row>
    <row r="277" spans="1:24" x14ac:dyDescent="0.2">
      <c r="A277" s="1">
        <v>276</v>
      </c>
      <c r="B277" s="1">
        <f>B276+'Front End'!$F$5</f>
        <v>550</v>
      </c>
      <c r="C277" s="10">
        <f t="shared" si="17"/>
        <v>0.38194444444444442</v>
      </c>
      <c r="D277" s="10">
        <f>ROUND(IF(B277&lt;=$AA$2*1.25,('Front End'!$F$4/2)*(1-COS((PI()*B277)/$AA$2)),(4.34*'Front End'!$F$4*EXP(-1.3*B277/$AA$2))),6)</f>
        <v>9.8325999999999997E-2</v>
      </c>
      <c r="E277" s="10">
        <f>D277*('Front End'!$F$3/100)</f>
        <v>0</v>
      </c>
      <c r="F277" s="10">
        <f t="shared" si="16"/>
        <v>9.8325999999999997E-2</v>
      </c>
      <c r="G277" s="10">
        <f>IF((G276+(AVERAGE(F276:F277)*('Front End'!$F$5*60))-(N276))&gt;$AA$3,$AA$3,IF(G276+(AVERAGE(F276:F277)*('Front End'!$F$5*60))-(N276)&lt;0,0,G276+(AVERAGE(F276:F277)*('Front End'!$F$5*60))-(N276)))</f>
        <v>184.06306262790514</v>
      </c>
      <c r="H277" s="10">
        <f>(G277/$AA$3)*'Front End'!$B$1</f>
        <v>1.8406306262790514E-3</v>
      </c>
      <c r="I277" s="10">
        <f>('Front End'!$F$10-'Front End'!$B$1)+Calcs!H277</f>
        <v>46.73184063062628</v>
      </c>
      <c r="J277" s="10">
        <f>IF(H277&gt;'Front End'!$B$1*('Front End'!$B$5/100),G277-((('Front End'!$B$1*('Front End'!$B$5/100))/'Front End'!$B$1)*$AA$3),0)</f>
        <v>84.06306262790514</v>
      </c>
      <c r="K277" s="10">
        <f>(J277*('Front End'!$B$6/100))/('Front End'!$B$2*24*60*60)</f>
        <v>0</v>
      </c>
      <c r="L277" s="10">
        <f>(J277*((100-'Front End'!$B$6)/100))/('Front End'!$B$2*24*60*60)</f>
        <v>9.7295211374890223E-2</v>
      </c>
      <c r="M277" s="10">
        <f t="shared" si="18"/>
        <v>9.7295211374890223E-2</v>
      </c>
      <c r="N277" s="10">
        <f>AVERAGE(M276:M277)*('Front End'!$F$5*60)</f>
        <v>11.665268970201595</v>
      </c>
      <c r="O277" s="10">
        <f>IF(O276+AVERAGE(K276:K277)*('Front End'!$F$5*60)&gt;J277,J277,O276+AVERAGE(K276:K277)*('Front End'!$F$5*60))</f>
        <v>0</v>
      </c>
      <c r="P277" s="10">
        <f>P276+(AVERAGE(L276:L277)*('Front End'!$F$5*60))-W276</f>
        <v>1415.6640663422963</v>
      </c>
      <c r="Q277" s="10">
        <f>(P277/$AA$5)*($AA$4-'Front End'!$F$9)</f>
        <v>1.4156640663422962E-2</v>
      </c>
      <c r="R277" s="10">
        <f>'Front End'!$F$9+Q277</f>
        <v>45.014156640663423</v>
      </c>
      <c r="S277" s="8">
        <f>IF(R277&gt;'Front End'!$F$9+'Front End'!$B$9,(((R277-'Front End'!$F$9)/($AA$4-'Front End'!$F$9))*$AA$5)-((('Front End'!$F$9+'Front End'!$B$9-'Front End'!$F$9)/($AA$4-'Front End'!$F$9))*$AA$5),0)</f>
        <v>1415.6640663422593</v>
      </c>
      <c r="T277" s="8">
        <f>ROUND(S277/('Front End'!$B$3*24*60*60),6)</f>
        <v>1.639E-3</v>
      </c>
      <c r="U277" s="8">
        <f>IF(R277&gt;'Front End'!$F$9+'Front End'!$B$10,(((R277-'Front End'!$F$9)/($AA$4-'Front End'!$F$9))*$AA$5)-((('Front End'!$F$9+'Front End'!$B$10-'Front End'!$F$9)/($AA$4-'Front End'!$F$9))*$AA$5),0)</f>
        <v>0</v>
      </c>
      <c r="V277" s="8">
        <f>(U277^0.5)/('Front End'!$B$4*24*60*60)</f>
        <v>0</v>
      </c>
      <c r="W277" s="8">
        <f>(AVERAGE(T276:T277)*('Front End'!$F$5*60))+(AVERAGE(V276:V277)*('Front End'!$F$5*60))</f>
        <v>0.19583999999999999</v>
      </c>
      <c r="X277" s="8">
        <f t="shared" si="19"/>
        <v>0</v>
      </c>
    </row>
    <row r="278" spans="1:24" x14ac:dyDescent="0.2">
      <c r="A278" s="1">
        <v>277</v>
      </c>
      <c r="B278" s="1">
        <f>B277+'Front End'!$F$5</f>
        <v>552</v>
      </c>
      <c r="C278" s="10">
        <f t="shared" si="17"/>
        <v>0.38333333333333336</v>
      </c>
      <c r="D278" s="10">
        <f>ROUND(IF(B278&lt;=$AA$2*1.25,('Front End'!$F$4/2)*(1-COS((PI()*B278)/$AA$2)),(4.34*'Front End'!$F$4*EXP(-1.3*B278/$AA$2))),6)</f>
        <v>9.8458000000000004E-2</v>
      </c>
      <c r="E278" s="10">
        <f>D278*('Front End'!$F$3/100)</f>
        <v>0</v>
      </c>
      <c r="F278" s="10">
        <f t="shared" si="16"/>
        <v>9.8458000000000004E-2</v>
      </c>
      <c r="G278" s="10">
        <f>IF((G277+(AVERAGE(F277:F278)*('Front End'!$F$5*60))-(N277))&gt;$AA$3,$AA$3,IF(G277+(AVERAGE(F277:F278)*('Front End'!$F$5*60))-(N277)&lt;0,0,G277+(AVERAGE(F277:F278)*('Front End'!$F$5*60))-(N277)))</f>
        <v>184.20483365770355</v>
      </c>
      <c r="H278" s="10">
        <f>(G278/$AA$3)*'Front End'!$B$1</f>
        <v>1.8420483365770355E-3</v>
      </c>
      <c r="I278" s="10">
        <f>('Front End'!$F$10-'Front End'!$B$1)+Calcs!H278</f>
        <v>46.731842048336581</v>
      </c>
      <c r="J278" s="10">
        <f>IF(H278&gt;'Front End'!$B$1*('Front End'!$B$5/100),G278-((('Front End'!$B$1*('Front End'!$B$5/100))/'Front End'!$B$1)*$AA$3),0)</f>
        <v>84.204833657703546</v>
      </c>
      <c r="K278" s="10">
        <f>(J278*('Front End'!$B$6/100))/('Front End'!$B$2*24*60*60)</f>
        <v>0</v>
      </c>
      <c r="L278" s="10">
        <f>(J278*((100-'Front End'!$B$6)/100))/('Front End'!$B$2*24*60*60)</f>
        <v>9.7459298214934667E-2</v>
      </c>
      <c r="M278" s="10">
        <f t="shared" si="18"/>
        <v>9.7459298214934667E-2</v>
      </c>
      <c r="N278" s="10">
        <f>AVERAGE(M277:M278)*('Front End'!$F$5*60)</f>
        <v>11.685270575389492</v>
      </c>
      <c r="O278" s="10">
        <f>IF(O277+AVERAGE(K277:K278)*('Front End'!$F$5*60)&gt;J278,J278,O277+AVERAGE(K277:K278)*('Front End'!$F$5*60))</f>
        <v>0</v>
      </c>
      <c r="P278" s="10">
        <f>P277+(AVERAGE(L277:L278)*('Front End'!$F$5*60))-W277</f>
        <v>1427.1534969176857</v>
      </c>
      <c r="Q278" s="10">
        <f>(P278/$AA$5)*($AA$4-'Front End'!$F$9)</f>
        <v>1.4271534969176857E-2</v>
      </c>
      <c r="R278" s="10">
        <f>'Front End'!$F$9+Q278</f>
        <v>45.014271534969176</v>
      </c>
      <c r="S278" s="8">
        <f>IF(R278&gt;'Front End'!$F$9+'Front End'!$B$9,(((R278-'Front End'!$F$9)/($AA$4-'Front End'!$F$9))*$AA$5)-((('Front End'!$F$9+'Front End'!$B$9-'Front End'!$F$9)/($AA$4-'Front End'!$F$9))*$AA$5),0)</f>
        <v>1427.153496917555</v>
      </c>
      <c r="T278" s="8">
        <f>ROUND(S278/('Front End'!$B$3*24*60*60),6)</f>
        <v>1.652E-3</v>
      </c>
      <c r="U278" s="8">
        <f>IF(R278&gt;'Front End'!$F$9+'Front End'!$B$10,(((R278-'Front End'!$F$9)/($AA$4-'Front End'!$F$9))*$AA$5)-((('Front End'!$F$9+'Front End'!$B$10-'Front End'!$F$9)/($AA$4-'Front End'!$F$9))*$AA$5),0)</f>
        <v>0</v>
      </c>
      <c r="V278" s="8">
        <f>(U278^0.5)/('Front End'!$B$4*24*60*60)</f>
        <v>0</v>
      </c>
      <c r="W278" s="8">
        <f>(AVERAGE(T277:T278)*('Front End'!$F$5*60))+(AVERAGE(V277:V278)*('Front End'!$F$5*60))</f>
        <v>0.19746</v>
      </c>
      <c r="X278" s="8">
        <f t="shared" si="19"/>
        <v>0</v>
      </c>
    </row>
    <row r="279" spans="1:24" x14ac:dyDescent="0.2">
      <c r="A279" s="1">
        <v>278</v>
      </c>
      <c r="B279" s="1">
        <f>B278+'Front End'!$F$5</f>
        <v>554</v>
      </c>
      <c r="C279" s="10">
        <f t="shared" si="17"/>
        <v>0.38472222222222224</v>
      </c>
      <c r="D279" s="10">
        <f>ROUND(IF(B279&lt;=$AA$2*1.25,('Front End'!$F$4/2)*(1-COS((PI()*B279)/$AA$2)),(4.34*'Front End'!$F$4*EXP(-1.3*B279/$AA$2))),6)</f>
        <v>9.8584000000000005E-2</v>
      </c>
      <c r="E279" s="10">
        <f>D279*('Front End'!$F$3/100)</f>
        <v>0</v>
      </c>
      <c r="F279" s="10">
        <f t="shared" si="16"/>
        <v>9.8584000000000005E-2</v>
      </c>
      <c r="G279" s="10">
        <f>IF((G278+(AVERAGE(F278:F279)*('Front End'!$F$5*60))-(N278))&gt;$AA$3,$AA$3,IF(G278+(AVERAGE(F278:F279)*('Front End'!$F$5*60))-(N278)&lt;0,0,G278+(AVERAGE(F278:F279)*('Front End'!$F$5*60))-(N278)))</f>
        <v>184.34208308231405</v>
      </c>
      <c r="H279" s="10">
        <f>(G279/$AA$3)*'Front End'!$B$1</f>
        <v>1.8434208308231404E-3</v>
      </c>
      <c r="I279" s="10">
        <f>('Front End'!$F$10-'Front End'!$B$1)+Calcs!H279</f>
        <v>46.731843420830828</v>
      </c>
      <c r="J279" s="10">
        <f>IF(H279&gt;'Front End'!$B$1*('Front End'!$B$5/100),G279-((('Front End'!$B$1*('Front End'!$B$5/100))/'Front End'!$B$1)*$AA$3),0)</f>
        <v>84.342083082314048</v>
      </c>
      <c r="K279" s="10">
        <f>(J279*('Front End'!$B$6/100))/('Front End'!$B$2*24*60*60)</f>
        <v>0</v>
      </c>
      <c r="L279" s="10">
        <f>(J279*((100-'Front End'!$B$6)/100))/('Front End'!$B$2*24*60*60)</f>
        <v>9.7618151715641269E-2</v>
      </c>
      <c r="M279" s="10">
        <f t="shared" si="18"/>
        <v>9.7618151715641269E-2</v>
      </c>
      <c r="N279" s="10">
        <f>AVERAGE(M278:M279)*('Front End'!$F$5*60)</f>
        <v>11.704646995834556</v>
      </c>
      <c r="O279" s="10">
        <f>IF(O278+AVERAGE(K278:K279)*('Front End'!$F$5*60)&gt;J279,J279,O278+AVERAGE(K278:K279)*('Front End'!$F$5*60))</f>
        <v>0</v>
      </c>
      <c r="P279" s="10">
        <f>P278+(AVERAGE(L278:L279)*('Front End'!$F$5*60))-W278</f>
        <v>1438.6606839135202</v>
      </c>
      <c r="Q279" s="10">
        <f>(P279/$AA$5)*($AA$4-'Front End'!$F$9)</f>
        <v>1.4386606839135202E-2</v>
      </c>
      <c r="R279" s="10">
        <f>'Front End'!$F$9+Q279</f>
        <v>45.014386606839132</v>
      </c>
      <c r="S279" s="8">
        <f>IF(R279&gt;'Front End'!$F$9+'Front End'!$B$9,(((R279-'Front End'!$F$9)/($AA$4-'Front End'!$F$9))*$AA$5)-((('Front End'!$F$9+'Front End'!$B$9-'Front End'!$F$9)/($AA$4-'Front End'!$F$9))*$AA$5),0)</f>
        <v>1438.6606839131844</v>
      </c>
      <c r="T279" s="8">
        <f>ROUND(S279/('Front End'!$B$3*24*60*60),6)</f>
        <v>1.665E-3</v>
      </c>
      <c r="U279" s="8">
        <f>IF(R279&gt;'Front End'!$F$9+'Front End'!$B$10,(((R279-'Front End'!$F$9)/($AA$4-'Front End'!$F$9))*$AA$5)-((('Front End'!$F$9+'Front End'!$B$10-'Front End'!$F$9)/($AA$4-'Front End'!$F$9))*$AA$5),0)</f>
        <v>0</v>
      </c>
      <c r="V279" s="8">
        <f>(U279^0.5)/('Front End'!$B$4*24*60*60)</f>
        <v>0</v>
      </c>
      <c r="W279" s="8">
        <f>(AVERAGE(T278:T279)*('Front End'!$F$5*60))+(AVERAGE(V278:V279)*('Front End'!$F$5*60))</f>
        <v>0.19902</v>
      </c>
      <c r="X279" s="8">
        <f t="shared" si="19"/>
        <v>0</v>
      </c>
    </row>
    <row r="280" spans="1:24" x14ac:dyDescent="0.2">
      <c r="A280" s="1">
        <v>279</v>
      </c>
      <c r="B280" s="1">
        <f>B279+'Front End'!$F$5</f>
        <v>556</v>
      </c>
      <c r="C280" s="10">
        <f t="shared" si="17"/>
        <v>0.38611111111111113</v>
      </c>
      <c r="D280" s="10">
        <f>ROUND(IF(B280&lt;=$AA$2*1.25,('Front End'!$F$4/2)*(1-COS((PI()*B280)/$AA$2)),(4.34*'Front End'!$F$4*EXP(-1.3*B280/$AA$2))),6)</f>
        <v>9.8705000000000001E-2</v>
      </c>
      <c r="E280" s="10">
        <f>D280*('Front End'!$F$3/100)</f>
        <v>0</v>
      </c>
      <c r="F280" s="10">
        <f t="shared" si="16"/>
        <v>9.8705000000000001E-2</v>
      </c>
      <c r="G280" s="10">
        <f>IF((G279+(AVERAGE(F279:F280)*('Front End'!$F$5*60))-(N279))&gt;$AA$3,$AA$3,IF(G279+(AVERAGE(F279:F280)*('Front End'!$F$5*60))-(N279)&lt;0,0,G279+(AVERAGE(F279:F280)*('Front End'!$F$5*60))-(N279)))</f>
        <v>184.47477608647949</v>
      </c>
      <c r="H280" s="10">
        <f>(G280/$AA$3)*'Front End'!$B$1</f>
        <v>1.8447477608647951E-3</v>
      </c>
      <c r="I280" s="10">
        <f>('Front End'!$F$10-'Front End'!$B$1)+Calcs!H280</f>
        <v>46.731844747760867</v>
      </c>
      <c r="J280" s="10">
        <f>IF(H280&gt;'Front End'!$B$1*('Front End'!$B$5/100),G280-((('Front End'!$B$1*('Front End'!$B$5/100))/'Front End'!$B$1)*$AA$3),0)</f>
        <v>84.474776086479494</v>
      </c>
      <c r="K280" s="10">
        <f>(J280*('Front End'!$B$6/100))/('Front End'!$B$2*24*60*60)</f>
        <v>0</v>
      </c>
      <c r="L280" s="10">
        <f>(J280*((100-'Front End'!$B$6)/100))/('Front End'!$B$2*24*60*60)</f>
        <v>9.7771731581573498E-2</v>
      </c>
      <c r="M280" s="10">
        <f t="shared" si="18"/>
        <v>9.7771731581573498E-2</v>
      </c>
      <c r="N280" s="10">
        <f>AVERAGE(M279:M280)*('Front End'!$F$5*60)</f>
        <v>11.723392997832885</v>
      </c>
      <c r="O280" s="10">
        <f>IF(O279+AVERAGE(K279:K280)*('Front End'!$F$5*60)&gt;J280,J280,O279+AVERAGE(K279:K280)*('Front End'!$F$5*60))</f>
        <v>0</v>
      </c>
      <c r="P280" s="10">
        <f>P279+(AVERAGE(L279:L280)*('Front End'!$F$5*60))-W279</f>
        <v>1450.1850569113531</v>
      </c>
      <c r="Q280" s="10">
        <f>(P280/$AA$5)*($AA$4-'Front End'!$F$9)</f>
        <v>1.4501850569113529E-2</v>
      </c>
      <c r="R280" s="10">
        <f>'Front End'!$F$9+Q280</f>
        <v>45.014501850569111</v>
      </c>
      <c r="S280" s="8">
        <f>IF(R280&gt;'Front End'!$F$9+'Front End'!$B$9,(((R280-'Front End'!$F$9)/($AA$4-'Front End'!$F$9))*$AA$5)-((('Front End'!$F$9+'Front End'!$B$9-'Front End'!$F$9)/($AA$4-'Front End'!$F$9))*$AA$5),0)</f>
        <v>1450.1850569111243</v>
      </c>
      <c r="T280" s="8">
        <f>ROUND(S280/('Front End'!$B$3*24*60*60),6)</f>
        <v>1.678E-3</v>
      </c>
      <c r="U280" s="8">
        <f>IF(R280&gt;'Front End'!$F$9+'Front End'!$B$10,(((R280-'Front End'!$F$9)/($AA$4-'Front End'!$F$9))*$AA$5)-((('Front End'!$F$9+'Front End'!$B$10-'Front End'!$F$9)/($AA$4-'Front End'!$F$9))*$AA$5),0)</f>
        <v>0</v>
      </c>
      <c r="V280" s="8">
        <f>(U280^0.5)/('Front End'!$B$4*24*60*60)</f>
        <v>0</v>
      </c>
      <c r="W280" s="8">
        <f>(AVERAGE(T279:T280)*('Front End'!$F$5*60))+(AVERAGE(V279:V280)*('Front End'!$F$5*60))</f>
        <v>0.20058000000000001</v>
      </c>
      <c r="X280" s="8">
        <f t="shared" si="19"/>
        <v>0</v>
      </c>
    </row>
    <row r="281" spans="1:24" x14ac:dyDescent="0.2">
      <c r="A281" s="1">
        <v>280</v>
      </c>
      <c r="B281" s="1">
        <f>B280+'Front End'!$F$5</f>
        <v>558</v>
      </c>
      <c r="C281" s="10">
        <f t="shared" si="17"/>
        <v>0.38750000000000001</v>
      </c>
      <c r="D281" s="10">
        <f>ROUND(IF(B281&lt;=$AA$2*1.25,('Front End'!$F$4/2)*(1-COS((PI()*B281)/$AA$2)),(4.34*'Front End'!$F$4*EXP(-1.3*B281/$AA$2))),6)</f>
        <v>9.8821000000000006E-2</v>
      </c>
      <c r="E281" s="10">
        <f>D281*('Front End'!$F$3/100)</f>
        <v>0</v>
      </c>
      <c r="F281" s="10">
        <f t="shared" si="16"/>
        <v>9.8821000000000006E-2</v>
      </c>
      <c r="G281" s="10">
        <f>IF((G280+(AVERAGE(F280:F281)*('Front End'!$F$5*60))-(N280))&gt;$AA$3,$AA$3,IF(G280+(AVERAGE(F280:F281)*('Front End'!$F$5*60))-(N280)&lt;0,0,G280+(AVERAGE(F280:F281)*('Front End'!$F$5*60))-(N280)))</f>
        <v>184.60294308864661</v>
      </c>
      <c r="H281" s="10">
        <f>(G281/$AA$3)*'Front End'!$B$1</f>
        <v>1.8460294308864662E-3</v>
      </c>
      <c r="I281" s="10">
        <f>('Front End'!$F$10-'Front End'!$B$1)+Calcs!H281</f>
        <v>46.731846029430891</v>
      </c>
      <c r="J281" s="10">
        <f>IF(H281&gt;'Front End'!$B$1*('Front End'!$B$5/100),G281-((('Front End'!$B$1*('Front End'!$B$5/100))/'Front End'!$B$1)*$AA$3),0)</f>
        <v>84.602943088646612</v>
      </c>
      <c r="K281" s="10">
        <f>(J281*('Front End'!$B$6/100))/('Front End'!$B$2*24*60*60)</f>
        <v>0</v>
      </c>
      <c r="L281" s="10">
        <f>(J281*((100-'Front End'!$B$6)/100))/('Front End'!$B$2*24*60*60)</f>
        <v>9.7920073019266918E-2</v>
      </c>
      <c r="M281" s="10">
        <f t="shared" si="18"/>
        <v>9.7920073019266918E-2</v>
      </c>
      <c r="N281" s="10">
        <f>AVERAGE(M280:M281)*('Front End'!$F$5*60)</f>
        <v>11.741508276050425</v>
      </c>
      <c r="O281" s="10">
        <f>IF(O280+AVERAGE(K280:K281)*('Front End'!$F$5*60)&gt;J281,J281,O280+AVERAGE(K280:K281)*('Front End'!$F$5*60))</f>
        <v>0</v>
      </c>
      <c r="P281" s="10">
        <f>P280+(AVERAGE(L280:L281)*('Front End'!$F$5*60))-W280</f>
        <v>1461.7259851874035</v>
      </c>
      <c r="Q281" s="10">
        <f>(P281/$AA$5)*($AA$4-'Front End'!$F$9)</f>
        <v>1.4617259851874035E-2</v>
      </c>
      <c r="R281" s="10">
        <f>'Front End'!$F$9+Q281</f>
        <v>45.014617259851875</v>
      </c>
      <c r="S281" s="8">
        <f>IF(R281&gt;'Front End'!$F$9+'Front End'!$B$9,(((R281-'Front End'!$F$9)/($AA$4-'Front End'!$F$9))*$AA$5)-((('Front End'!$F$9+'Front End'!$B$9-'Front End'!$F$9)/($AA$4-'Front End'!$F$9))*$AA$5),0)</f>
        <v>1461.7259851874564</v>
      </c>
      <c r="T281" s="8">
        <f>ROUND(S281/('Front End'!$B$3*24*60*60),6)</f>
        <v>1.6919999999999999E-3</v>
      </c>
      <c r="U281" s="8">
        <f>IF(R281&gt;'Front End'!$F$9+'Front End'!$B$10,(((R281-'Front End'!$F$9)/($AA$4-'Front End'!$F$9))*$AA$5)-((('Front End'!$F$9+'Front End'!$B$10-'Front End'!$F$9)/($AA$4-'Front End'!$F$9))*$AA$5),0)</f>
        <v>0</v>
      </c>
      <c r="V281" s="8">
        <f>(U281^0.5)/('Front End'!$B$4*24*60*60)</f>
        <v>0</v>
      </c>
      <c r="W281" s="8">
        <f>(AVERAGE(T280:T281)*('Front End'!$F$5*60))+(AVERAGE(V280:V281)*('Front End'!$F$5*60))</f>
        <v>0.20219999999999999</v>
      </c>
      <c r="X281" s="8">
        <f t="shared" si="19"/>
        <v>0</v>
      </c>
    </row>
    <row r="282" spans="1:24" x14ac:dyDescent="0.2">
      <c r="A282" s="1">
        <v>281</v>
      </c>
      <c r="B282" s="1">
        <f>B281+'Front End'!$F$5</f>
        <v>560</v>
      </c>
      <c r="C282" s="10">
        <f t="shared" si="17"/>
        <v>0.3888888888888889</v>
      </c>
      <c r="D282" s="10">
        <f>ROUND(IF(B282&lt;=$AA$2*1.25,('Front End'!$F$4/2)*(1-COS((PI()*B282)/$AA$2)),(4.34*'Front End'!$F$4*EXP(-1.3*B282/$AA$2))),6)</f>
        <v>9.8932000000000006E-2</v>
      </c>
      <c r="E282" s="10">
        <f>D282*('Front End'!$F$3/100)</f>
        <v>0</v>
      </c>
      <c r="F282" s="10">
        <f t="shared" si="16"/>
        <v>9.8932000000000006E-2</v>
      </c>
      <c r="G282" s="10">
        <f>IF((G281+(AVERAGE(F281:F282)*('Front End'!$F$5*60))-(N281))&gt;$AA$3,$AA$3,IF(G281+(AVERAGE(F281:F282)*('Front End'!$F$5*60))-(N281)&lt;0,0,G281+(AVERAGE(F281:F282)*('Front End'!$F$5*60))-(N281)))</f>
        <v>184.72661481259621</v>
      </c>
      <c r="H282" s="10">
        <f>(G282/$AA$3)*'Front End'!$B$1</f>
        <v>1.8472661481259622E-3</v>
      </c>
      <c r="I282" s="10">
        <f>('Front End'!$F$10-'Front End'!$B$1)+Calcs!H282</f>
        <v>46.731847266148129</v>
      </c>
      <c r="J282" s="10">
        <f>IF(H282&gt;'Front End'!$B$1*('Front End'!$B$5/100),G282-((('Front End'!$B$1*('Front End'!$B$5/100))/'Front End'!$B$1)*$AA$3),0)</f>
        <v>84.72661481259621</v>
      </c>
      <c r="K282" s="10">
        <f>(J282*('Front End'!$B$6/100))/('Front End'!$B$2*24*60*60)</f>
        <v>0</v>
      </c>
      <c r="L282" s="10">
        <f>(J282*((100-'Front End'!$B$6)/100))/('Front End'!$B$2*24*60*60)</f>
        <v>9.806321158865304E-2</v>
      </c>
      <c r="M282" s="10">
        <f t="shared" si="18"/>
        <v>9.806321158865304E-2</v>
      </c>
      <c r="N282" s="10">
        <f>AVERAGE(M281:M282)*('Front End'!$F$5*60)</f>
        <v>11.758997076475199</v>
      </c>
      <c r="O282" s="10">
        <f>IF(O281+AVERAGE(K281:K282)*('Front End'!$F$5*60)&gt;J282,J282,O281+AVERAGE(K281:K282)*('Front End'!$F$5*60))</f>
        <v>0</v>
      </c>
      <c r="P282" s="10">
        <f>P281+(AVERAGE(L281:L282)*('Front End'!$F$5*60))-W281</f>
        <v>1473.2827822638787</v>
      </c>
      <c r="Q282" s="10">
        <f>(P282/$AA$5)*($AA$4-'Front End'!$F$9)</f>
        <v>1.4732827822638786E-2</v>
      </c>
      <c r="R282" s="10">
        <f>'Front End'!$F$9+Q282</f>
        <v>45.014732827822641</v>
      </c>
      <c r="S282" s="8">
        <f>IF(R282&gt;'Front End'!$F$9+'Front End'!$B$9,(((R282-'Front End'!$F$9)/($AA$4-'Front End'!$F$9))*$AA$5)-((('Front End'!$F$9+'Front End'!$B$9-'Front End'!$F$9)/($AA$4-'Front End'!$F$9))*$AA$5),0)</f>
        <v>1473.282782264107</v>
      </c>
      <c r="T282" s="8">
        <f>ROUND(S282/('Front End'!$B$3*24*60*60),6)</f>
        <v>1.7049999999999999E-3</v>
      </c>
      <c r="U282" s="8">
        <f>IF(R282&gt;'Front End'!$F$9+'Front End'!$B$10,(((R282-'Front End'!$F$9)/($AA$4-'Front End'!$F$9))*$AA$5)-((('Front End'!$F$9+'Front End'!$B$10-'Front End'!$F$9)/($AA$4-'Front End'!$F$9))*$AA$5),0)</f>
        <v>0</v>
      </c>
      <c r="V282" s="8">
        <f>(U282^0.5)/('Front End'!$B$4*24*60*60)</f>
        <v>0</v>
      </c>
      <c r="W282" s="8">
        <f>(AVERAGE(T281:T282)*('Front End'!$F$5*60))+(AVERAGE(V281:V282)*('Front End'!$F$5*60))</f>
        <v>0.20382</v>
      </c>
      <c r="X282" s="8">
        <f t="shared" si="19"/>
        <v>0</v>
      </c>
    </row>
    <row r="283" spans="1:24" x14ac:dyDescent="0.2">
      <c r="A283" s="1">
        <v>282</v>
      </c>
      <c r="B283" s="1">
        <f>B282+'Front End'!$F$5</f>
        <v>562</v>
      </c>
      <c r="C283" s="10">
        <f t="shared" si="17"/>
        <v>0.39027777777777778</v>
      </c>
      <c r="D283" s="10">
        <f>ROUND(IF(B283&lt;=$AA$2*1.25,('Front End'!$F$4/2)*(1-COS((PI()*B283)/$AA$2)),(4.34*'Front End'!$F$4*EXP(-1.3*B283/$AA$2))),6)</f>
        <v>9.9037E-2</v>
      </c>
      <c r="E283" s="10">
        <f>D283*('Front End'!$F$3/100)</f>
        <v>0</v>
      </c>
      <c r="F283" s="10">
        <f t="shared" si="16"/>
        <v>9.9037E-2</v>
      </c>
      <c r="G283" s="10">
        <f>IF((G282+(AVERAGE(F282:F283)*('Front End'!$F$5*60))-(N282))&gt;$AA$3,$AA$3,IF(G282+(AVERAGE(F282:F283)*('Front End'!$F$5*60))-(N282)&lt;0,0,G282+(AVERAGE(F282:F283)*('Front End'!$F$5*60))-(N282)))</f>
        <v>184.84575773612102</v>
      </c>
      <c r="H283" s="10">
        <f>(G283/$AA$3)*'Front End'!$B$1</f>
        <v>1.8484575773612102E-3</v>
      </c>
      <c r="I283" s="10">
        <f>('Front End'!$F$10-'Front End'!$B$1)+Calcs!H283</f>
        <v>46.731848457577364</v>
      </c>
      <c r="J283" s="10">
        <f>IF(H283&gt;'Front End'!$B$1*('Front End'!$B$5/100),G283-((('Front End'!$B$1*('Front End'!$B$5/100))/'Front End'!$B$1)*$AA$3),0)</f>
        <v>84.845757736121016</v>
      </c>
      <c r="K283" s="10">
        <f>(J283*('Front End'!$B$6/100))/('Front End'!$B$2*24*60*60)</f>
        <v>0</v>
      </c>
      <c r="L283" s="10">
        <f>(J283*((100-'Front End'!$B$6)/100))/('Front End'!$B$2*24*60*60)</f>
        <v>9.8201108490880817E-2</v>
      </c>
      <c r="M283" s="10">
        <f t="shared" si="18"/>
        <v>9.8201108490880817E-2</v>
      </c>
      <c r="N283" s="10">
        <f>AVERAGE(M282:M283)*('Front End'!$F$5*60)</f>
        <v>11.775859204772033</v>
      </c>
      <c r="O283" s="10">
        <f>IF(O282+AVERAGE(K282:K283)*('Front End'!$F$5*60)&gt;J283,J283,O282+AVERAGE(K282:K283)*('Front End'!$F$5*60))</f>
        <v>0</v>
      </c>
      <c r="P283" s="10">
        <f>P282+(AVERAGE(L282:L283)*('Front End'!$F$5*60))-W282</f>
        <v>1484.8548214686509</v>
      </c>
      <c r="Q283" s="10">
        <f>(P283/$AA$5)*($AA$4-'Front End'!$F$9)</f>
        <v>1.4848548214686509E-2</v>
      </c>
      <c r="R283" s="10">
        <f>'Front End'!$F$9+Q283</f>
        <v>45.014848548214687</v>
      </c>
      <c r="S283" s="8">
        <f>IF(R283&gt;'Front End'!$F$9+'Front End'!$B$9,(((R283-'Front End'!$F$9)/($AA$4-'Front End'!$F$9))*$AA$5)-((('Front End'!$F$9+'Front End'!$B$9-'Front End'!$F$9)/($AA$4-'Front End'!$F$9))*$AA$5),0)</f>
        <v>1484.854821468673</v>
      </c>
      <c r="T283" s="8">
        <f>ROUND(S283/('Front End'!$B$3*24*60*60),6)</f>
        <v>1.719E-3</v>
      </c>
      <c r="U283" s="8">
        <f>IF(R283&gt;'Front End'!$F$9+'Front End'!$B$10,(((R283-'Front End'!$F$9)/($AA$4-'Front End'!$F$9))*$AA$5)-((('Front End'!$F$9+'Front End'!$B$10-'Front End'!$F$9)/($AA$4-'Front End'!$F$9))*$AA$5),0)</f>
        <v>0</v>
      </c>
      <c r="V283" s="8">
        <f>(U283^0.5)/('Front End'!$B$4*24*60*60)</f>
        <v>0</v>
      </c>
      <c r="W283" s="8">
        <f>(AVERAGE(T282:T283)*('Front End'!$F$5*60))+(AVERAGE(V282:V283)*('Front End'!$F$5*60))</f>
        <v>0.20544000000000001</v>
      </c>
      <c r="X283" s="8">
        <f t="shared" si="19"/>
        <v>0</v>
      </c>
    </row>
    <row r="284" spans="1:24" x14ac:dyDescent="0.2">
      <c r="A284" s="1">
        <v>283</v>
      </c>
      <c r="B284" s="1">
        <f>B283+'Front End'!$F$5</f>
        <v>564</v>
      </c>
      <c r="C284" s="10">
        <f t="shared" si="17"/>
        <v>0.39166666666666666</v>
      </c>
      <c r="D284" s="10">
        <f>ROUND(IF(B284&lt;=$AA$2*1.25,('Front End'!$F$4/2)*(1-COS((PI()*B284)/$AA$2)),(4.34*'Front End'!$F$4*EXP(-1.3*B284/$AA$2))),6)</f>
        <v>9.9136000000000002E-2</v>
      </c>
      <c r="E284" s="10">
        <f>D284*('Front End'!$F$3/100)</f>
        <v>0</v>
      </c>
      <c r="F284" s="10">
        <f t="shared" si="16"/>
        <v>9.9136000000000002E-2</v>
      </c>
      <c r="G284" s="10">
        <f>IF((G283+(AVERAGE(F283:F284)*('Front End'!$F$5*60))-(N283))&gt;$AA$3,$AA$3,IF(G283+(AVERAGE(F283:F284)*('Front End'!$F$5*60))-(N283)&lt;0,0,G283+(AVERAGE(F283:F284)*('Front End'!$F$5*60))-(N283)))</f>
        <v>184.96027853134899</v>
      </c>
      <c r="H284" s="10">
        <f>(G284/$AA$3)*'Front End'!$B$1</f>
        <v>1.8496027853134901E-3</v>
      </c>
      <c r="I284" s="10">
        <f>('Front End'!$F$10-'Front End'!$B$1)+Calcs!H284</f>
        <v>46.731849602785317</v>
      </c>
      <c r="J284" s="10">
        <f>IF(H284&gt;'Front End'!$B$1*('Front End'!$B$5/100),G284-((('Front End'!$B$1*('Front End'!$B$5/100))/'Front End'!$B$1)*$AA$3),0)</f>
        <v>84.96027853134899</v>
      </c>
      <c r="K284" s="10">
        <f>(J284*('Front End'!$B$6/100))/('Front End'!$B$2*24*60*60)</f>
        <v>0</v>
      </c>
      <c r="L284" s="10">
        <f>(J284*((100-'Front End'!$B$6)/100))/('Front End'!$B$2*24*60*60)</f>
        <v>9.8333655707579862E-2</v>
      </c>
      <c r="M284" s="10">
        <f t="shared" si="18"/>
        <v>9.8333655707579862E-2</v>
      </c>
      <c r="N284" s="10">
        <f>AVERAGE(M283:M284)*('Front End'!$F$5*60)</f>
        <v>11.79208585190764</v>
      </c>
      <c r="O284" s="10">
        <f>IF(O283+AVERAGE(K283:K284)*('Front End'!$F$5*60)&gt;J284,J284,O283+AVERAGE(K283:K284)*('Front End'!$F$5*60))</f>
        <v>0</v>
      </c>
      <c r="P284" s="10">
        <f>P283+(AVERAGE(L283:L284)*('Front End'!$F$5*60))-W283</f>
        <v>1496.4414673205586</v>
      </c>
      <c r="Q284" s="10">
        <f>(P284/$AA$5)*($AA$4-'Front End'!$F$9)</f>
        <v>1.4964414673205584E-2</v>
      </c>
      <c r="R284" s="10">
        <f>'Front End'!$F$9+Q284</f>
        <v>45.014964414673209</v>
      </c>
      <c r="S284" s="8">
        <f>IF(R284&gt;'Front End'!$F$9+'Front End'!$B$9,(((R284-'Front End'!$F$9)/($AA$4-'Front End'!$F$9))*$AA$5)-((('Front End'!$F$9+'Front End'!$B$9-'Front End'!$F$9)/($AA$4-'Front End'!$F$9))*$AA$5),0)</f>
        <v>1496.4414673208637</v>
      </c>
      <c r="T284" s="8">
        <f>ROUND(S284/('Front End'!$B$3*24*60*60),6)</f>
        <v>1.732E-3</v>
      </c>
      <c r="U284" s="8">
        <f>IF(R284&gt;'Front End'!$F$9+'Front End'!$B$10,(((R284-'Front End'!$F$9)/($AA$4-'Front End'!$F$9))*$AA$5)-((('Front End'!$F$9+'Front End'!$B$10-'Front End'!$F$9)/($AA$4-'Front End'!$F$9))*$AA$5),0)</f>
        <v>0</v>
      </c>
      <c r="V284" s="8">
        <f>(U284^0.5)/('Front End'!$B$4*24*60*60)</f>
        <v>0</v>
      </c>
      <c r="W284" s="8">
        <f>(AVERAGE(T283:T284)*('Front End'!$F$5*60))+(AVERAGE(V283:V284)*('Front End'!$F$5*60))</f>
        <v>0.20705999999999999</v>
      </c>
      <c r="X284" s="8">
        <f t="shared" si="19"/>
        <v>0</v>
      </c>
    </row>
    <row r="285" spans="1:24" x14ac:dyDescent="0.2">
      <c r="A285" s="1">
        <v>284</v>
      </c>
      <c r="B285" s="1">
        <f>B284+'Front End'!$F$5</f>
        <v>566</v>
      </c>
      <c r="C285" s="10">
        <f t="shared" si="17"/>
        <v>0.39305555555555555</v>
      </c>
      <c r="D285" s="10">
        <f>ROUND(IF(B285&lt;=$AA$2*1.25,('Front End'!$F$4/2)*(1-COS((PI()*B285)/$AA$2)),(4.34*'Front End'!$F$4*EXP(-1.3*B285/$AA$2))),6)</f>
        <v>9.9231E-2</v>
      </c>
      <c r="E285" s="10">
        <f>D285*('Front End'!$F$3/100)</f>
        <v>0</v>
      </c>
      <c r="F285" s="10">
        <f t="shared" si="16"/>
        <v>9.9231E-2</v>
      </c>
      <c r="G285" s="10">
        <f>IF((G284+(AVERAGE(F284:F285)*('Front End'!$F$5*60))-(N284))&gt;$AA$3,$AA$3,IF(G284+(AVERAGE(F284:F285)*('Front End'!$F$5*60))-(N284)&lt;0,0,G284+(AVERAGE(F284:F285)*('Front End'!$F$5*60))-(N284)))</f>
        <v>185.07021267944134</v>
      </c>
      <c r="H285" s="10">
        <f>(G285/$AA$3)*'Front End'!$B$1</f>
        <v>1.8507021267944136E-3</v>
      </c>
      <c r="I285" s="10">
        <f>('Front End'!$F$10-'Front End'!$B$1)+Calcs!H285</f>
        <v>46.731850702126799</v>
      </c>
      <c r="J285" s="10">
        <f>IF(H285&gt;'Front End'!$B$1*('Front End'!$B$5/100),G285-((('Front End'!$B$1*('Front End'!$B$5/100))/'Front End'!$B$1)*$AA$3),0)</f>
        <v>85.07021267944134</v>
      </c>
      <c r="K285" s="10">
        <f>(J285*('Front End'!$B$6/100))/('Front End'!$B$2*24*60*60)</f>
        <v>0</v>
      </c>
      <c r="L285" s="10">
        <f>(J285*((100-'Front End'!$B$6)/100))/('Front End'!$B$2*24*60*60)</f>
        <v>9.8460894304908966E-2</v>
      </c>
      <c r="M285" s="10">
        <f t="shared" si="18"/>
        <v>9.8460894304908966E-2</v>
      </c>
      <c r="N285" s="10">
        <f>AVERAGE(M284:M285)*('Front End'!$F$5*60)</f>
        <v>11.807673000749329</v>
      </c>
      <c r="O285" s="10">
        <f>IF(O284+AVERAGE(K284:K285)*('Front End'!$F$5*60)&gt;J285,J285,O284+AVERAGE(K284:K285)*('Front End'!$F$5*60))</f>
        <v>0</v>
      </c>
      <c r="P285" s="10">
        <f>P284+(AVERAGE(L284:L285)*('Front End'!$F$5*60))-W284</f>
        <v>1508.0420803213078</v>
      </c>
      <c r="Q285" s="10">
        <f>(P285/$AA$5)*($AA$4-'Front End'!$F$9)</f>
        <v>1.5080420803213077E-2</v>
      </c>
      <c r="R285" s="10">
        <f>'Front End'!$F$9+Q285</f>
        <v>45.015080420803216</v>
      </c>
      <c r="S285" s="8">
        <f>IF(R285&gt;'Front End'!$F$9+'Front End'!$B$9,(((R285-'Front End'!$F$9)/($AA$4-'Front End'!$F$9))*$AA$5)-((('Front End'!$F$9+'Front End'!$B$9-'Front End'!$F$9)/($AA$4-'Front End'!$F$9))*$AA$5),0)</f>
        <v>1508.0420803215588</v>
      </c>
      <c r="T285" s="8">
        <f>ROUND(S285/('Front End'!$B$3*24*60*60),6)</f>
        <v>1.745E-3</v>
      </c>
      <c r="U285" s="8">
        <f>IF(R285&gt;'Front End'!$F$9+'Front End'!$B$10,(((R285-'Front End'!$F$9)/($AA$4-'Front End'!$F$9))*$AA$5)-((('Front End'!$F$9+'Front End'!$B$10-'Front End'!$F$9)/($AA$4-'Front End'!$F$9))*$AA$5),0)</f>
        <v>0</v>
      </c>
      <c r="V285" s="8">
        <f>(U285^0.5)/('Front End'!$B$4*24*60*60)</f>
        <v>0</v>
      </c>
      <c r="W285" s="8">
        <f>(AVERAGE(T284:T285)*('Front End'!$F$5*60))+(AVERAGE(V284:V285)*('Front End'!$F$5*60))</f>
        <v>0.20862</v>
      </c>
      <c r="X285" s="8">
        <f t="shared" si="19"/>
        <v>0</v>
      </c>
    </row>
    <row r="286" spans="1:24" x14ac:dyDescent="0.2">
      <c r="A286" s="1">
        <v>285</v>
      </c>
      <c r="B286" s="1">
        <f>B285+'Front End'!$F$5</f>
        <v>568</v>
      </c>
      <c r="C286" s="10">
        <f t="shared" si="17"/>
        <v>0.39444444444444443</v>
      </c>
      <c r="D286" s="10">
        <f>ROUND(IF(B286&lt;=$AA$2*1.25,('Front End'!$F$4/2)*(1-COS((PI()*B286)/$AA$2)),(4.34*'Front End'!$F$4*EXP(-1.3*B286/$AA$2))),6)</f>
        <v>9.9320000000000006E-2</v>
      </c>
      <c r="E286" s="10">
        <f>D286*('Front End'!$F$3/100)</f>
        <v>0</v>
      </c>
      <c r="F286" s="10">
        <f t="shared" si="16"/>
        <v>9.9320000000000006E-2</v>
      </c>
      <c r="G286" s="10">
        <f>IF((G285+(AVERAGE(F285:F286)*('Front End'!$F$5*60))-(N285))&gt;$AA$3,$AA$3,IF(G285+(AVERAGE(F285:F286)*('Front End'!$F$5*60))-(N285)&lt;0,0,G285+(AVERAGE(F285:F286)*('Front End'!$F$5*60))-(N285)))</f>
        <v>185.17559967869201</v>
      </c>
      <c r="H286" s="10">
        <f>(G286/$AA$3)*'Front End'!$B$1</f>
        <v>1.8517559967869202E-3</v>
      </c>
      <c r="I286" s="10">
        <f>('Front End'!$F$10-'Front End'!$B$1)+Calcs!H286</f>
        <v>46.731851755996793</v>
      </c>
      <c r="J286" s="10">
        <f>IF(H286&gt;'Front End'!$B$1*('Front End'!$B$5/100),G286-((('Front End'!$B$1*('Front End'!$B$5/100))/'Front End'!$B$1)*$AA$3),0)</f>
        <v>85.175599678692009</v>
      </c>
      <c r="K286" s="10">
        <f>(J286*('Front End'!$B$6/100))/('Front End'!$B$2*24*60*60)</f>
        <v>0</v>
      </c>
      <c r="L286" s="10">
        <f>(J286*((100-'Front End'!$B$6)/100))/('Front End'!$B$2*24*60*60)</f>
        <v>9.8582869998486131E-2</v>
      </c>
      <c r="M286" s="10">
        <f t="shared" si="18"/>
        <v>9.8582869998486131E-2</v>
      </c>
      <c r="N286" s="10">
        <f>AVERAGE(M285:M286)*('Front End'!$F$5*60)</f>
        <v>11.822625858203706</v>
      </c>
      <c r="O286" s="10">
        <f>IF(O285+AVERAGE(K285:K286)*('Front End'!$F$5*60)&gt;J286,J286,O285+AVERAGE(K285:K286)*('Front End'!$F$5*60))</f>
        <v>0</v>
      </c>
      <c r="P286" s="10">
        <f>P285+(AVERAGE(L285:L286)*('Front End'!$F$5*60))-W285</f>
        <v>1519.6560861795115</v>
      </c>
      <c r="Q286" s="10">
        <f>(P286/$AA$5)*($AA$4-'Front End'!$F$9)</f>
        <v>1.5196560861795114E-2</v>
      </c>
      <c r="R286" s="10">
        <f>'Front End'!$F$9+Q286</f>
        <v>45.015196560861796</v>
      </c>
      <c r="S286" s="8">
        <f>IF(R286&gt;'Front End'!$F$9+'Front End'!$B$9,(((R286-'Front End'!$F$9)/($AA$4-'Front End'!$F$9))*$AA$5)-((('Front End'!$F$9+'Front End'!$B$9-'Front End'!$F$9)/($AA$4-'Front End'!$F$9))*$AA$5),0)</f>
        <v>1519.656086179566</v>
      </c>
      <c r="T286" s="8">
        <f>ROUND(S286/('Front End'!$B$3*24*60*60),6)</f>
        <v>1.7589999999999999E-3</v>
      </c>
      <c r="U286" s="8">
        <f>IF(R286&gt;'Front End'!$F$9+'Front End'!$B$10,(((R286-'Front End'!$F$9)/($AA$4-'Front End'!$F$9))*$AA$5)-((('Front End'!$F$9+'Front End'!$B$10-'Front End'!$F$9)/($AA$4-'Front End'!$F$9))*$AA$5),0)</f>
        <v>0</v>
      </c>
      <c r="V286" s="8">
        <f>(U286^0.5)/('Front End'!$B$4*24*60*60)</f>
        <v>0</v>
      </c>
      <c r="W286" s="8">
        <f>(AVERAGE(T285:T286)*('Front End'!$F$5*60))+(AVERAGE(V285:V286)*('Front End'!$F$5*60))</f>
        <v>0.21024000000000001</v>
      </c>
      <c r="X286" s="8">
        <f t="shared" si="19"/>
        <v>0</v>
      </c>
    </row>
    <row r="287" spans="1:24" x14ac:dyDescent="0.2">
      <c r="A287" s="1">
        <v>286</v>
      </c>
      <c r="B287" s="1">
        <f>B286+'Front End'!$F$5</f>
        <v>570</v>
      </c>
      <c r="C287" s="10">
        <f t="shared" si="17"/>
        <v>0.39583333333333331</v>
      </c>
      <c r="D287" s="10">
        <f>ROUND(IF(B287&lt;=$AA$2*1.25,('Front End'!$F$4/2)*(1-COS((PI()*B287)/$AA$2)),(4.34*'Front End'!$F$4*EXP(-1.3*B287/$AA$2))),6)</f>
        <v>9.9403000000000005E-2</v>
      </c>
      <c r="E287" s="10">
        <f>D287*('Front End'!$F$3/100)</f>
        <v>0</v>
      </c>
      <c r="F287" s="10">
        <f t="shared" si="16"/>
        <v>9.9403000000000005E-2</v>
      </c>
      <c r="G287" s="10">
        <f>IF((G286+(AVERAGE(F286:F287)*('Front End'!$F$5*60))-(N286))&gt;$AA$3,$AA$3,IF(G286+(AVERAGE(F286:F287)*('Front End'!$F$5*60))-(N286)&lt;0,0,G286+(AVERAGE(F286:F287)*('Front End'!$F$5*60))-(N286)))</f>
        <v>185.27635382048831</v>
      </c>
      <c r="H287" s="10">
        <f>(G287/$AA$3)*'Front End'!$B$1</f>
        <v>1.8527635382048833E-3</v>
      </c>
      <c r="I287" s="10">
        <f>('Front End'!$F$10-'Front End'!$B$1)+Calcs!H287</f>
        <v>46.731852763538207</v>
      </c>
      <c r="J287" s="10">
        <f>IF(H287&gt;'Front End'!$B$1*('Front End'!$B$5/100),G287-((('Front End'!$B$1*('Front End'!$B$5/100))/'Front End'!$B$1)*$AA$3),0)</f>
        <v>85.27635382048831</v>
      </c>
      <c r="K287" s="10">
        <f>(J287*('Front End'!$B$6/100))/('Front End'!$B$2*24*60*60)</f>
        <v>0</v>
      </c>
      <c r="L287" s="10">
        <f>(J287*((100-'Front End'!$B$6)/100))/('Front End'!$B$2*24*60*60)</f>
        <v>9.8699483588528147E-2</v>
      </c>
      <c r="M287" s="10">
        <f t="shared" si="18"/>
        <v>9.8699483588528147E-2</v>
      </c>
      <c r="N287" s="10">
        <f>AVERAGE(M286:M287)*('Front End'!$F$5*60)</f>
        <v>11.836941215220858</v>
      </c>
      <c r="O287" s="10">
        <f>IF(O286+AVERAGE(K286:K287)*('Front End'!$F$5*60)&gt;J287,J287,O286+AVERAGE(K286:K287)*('Front End'!$F$5*60))</f>
        <v>0</v>
      </c>
      <c r="P287" s="10">
        <f>P286+(AVERAGE(L286:L287)*('Front End'!$F$5*60))-W286</f>
        <v>1531.2827873947322</v>
      </c>
      <c r="Q287" s="10">
        <f>(P287/$AA$5)*($AA$4-'Front End'!$F$9)</f>
        <v>1.5312827873947322E-2</v>
      </c>
      <c r="R287" s="10">
        <f>'Front End'!$F$9+Q287</f>
        <v>45.015312827873949</v>
      </c>
      <c r="S287" s="8">
        <f>IF(R287&gt;'Front End'!$F$9+'Front End'!$B$9,(((R287-'Front End'!$F$9)/($AA$4-'Front End'!$F$9))*$AA$5)-((('Front End'!$F$9+'Front End'!$B$9-'Front End'!$F$9)/($AA$4-'Front End'!$F$9))*$AA$5),0)</f>
        <v>1531.282787394872</v>
      </c>
      <c r="T287" s="8">
        <f>ROUND(S287/('Front End'!$B$3*24*60*60),6)</f>
        <v>1.7719999999999999E-3</v>
      </c>
      <c r="U287" s="8">
        <f>IF(R287&gt;'Front End'!$F$9+'Front End'!$B$10,(((R287-'Front End'!$F$9)/($AA$4-'Front End'!$F$9))*$AA$5)-((('Front End'!$F$9+'Front End'!$B$10-'Front End'!$F$9)/($AA$4-'Front End'!$F$9))*$AA$5),0)</f>
        <v>0</v>
      </c>
      <c r="V287" s="8">
        <f>(U287^0.5)/('Front End'!$B$4*24*60*60)</f>
        <v>0</v>
      </c>
      <c r="W287" s="8">
        <f>(AVERAGE(T286:T287)*('Front End'!$F$5*60))+(AVERAGE(V286:V287)*('Front End'!$F$5*60))</f>
        <v>0.21185999999999999</v>
      </c>
      <c r="X287" s="8">
        <f t="shared" si="19"/>
        <v>0</v>
      </c>
    </row>
    <row r="288" spans="1:24" x14ac:dyDescent="0.2">
      <c r="A288" s="1">
        <v>287</v>
      </c>
      <c r="B288" s="1">
        <f>B287+'Front End'!$F$5</f>
        <v>572</v>
      </c>
      <c r="C288" s="10">
        <f t="shared" si="17"/>
        <v>0.3972222222222222</v>
      </c>
      <c r="D288" s="10">
        <f>ROUND(IF(B288&lt;=$AA$2*1.25,('Front End'!$F$4/2)*(1-COS((PI()*B288)/$AA$2)),(4.34*'Front End'!$F$4*EXP(-1.3*B288/$AA$2))),6)</f>
        <v>9.9481E-2</v>
      </c>
      <c r="E288" s="10">
        <f>D288*('Front End'!$F$3/100)</f>
        <v>0</v>
      </c>
      <c r="F288" s="10">
        <f t="shared" si="16"/>
        <v>9.9481E-2</v>
      </c>
      <c r="G288" s="10">
        <f>IF((G287+(AVERAGE(F287:F288)*('Front End'!$F$5*60))-(N287))&gt;$AA$3,$AA$3,IF(G287+(AVERAGE(F287:F288)*('Front End'!$F$5*60))-(N287)&lt;0,0,G287+(AVERAGE(F287:F288)*('Front End'!$F$5*60))-(N287)))</f>
        <v>185.37245260526745</v>
      </c>
      <c r="H288" s="10">
        <f>(G288/$AA$3)*'Front End'!$B$1</f>
        <v>1.8537245260526747E-3</v>
      </c>
      <c r="I288" s="10">
        <f>('Front End'!$F$10-'Front End'!$B$1)+Calcs!H288</f>
        <v>46.731853724526054</v>
      </c>
      <c r="J288" s="10">
        <f>IF(H288&gt;'Front End'!$B$1*('Front End'!$B$5/100),G288-((('Front End'!$B$1*('Front End'!$B$5/100))/'Front End'!$B$1)*$AA$3),0)</f>
        <v>85.372452605267455</v>
      </c>
      <c r="K288" s="10">
        <f>(J288*('Front End'!$B$6/100))/('Front End'!$B$2*24*60*60)</f>
        <v>0</v>
      </c>
      <c r="L288" s="10">
        <f>(J288*((100-'Front End'!$B$6)/100))/('Front End'!$B$2*24*60*60)</f>
        <v>9.8810709033874386E-2</v>
      </c>
      <c r="M288" s="10">
        <f t="shared" si="18"/>
        <v>9.8810709033874386E-2</v>
      </c>
      <c r="N288" s="10">
        <f>AVERAGE(M287:M288)*('Front End'!$F$5*60)</f>
        <v>11.850611557344152</v>
      </c>
      <c r="O288" s="10">
        <f>IF(O287+AVERAGE(K287:K288)*('Front End'!$F$5*60)&gt;J288,J288,O287+AVERAGE(K287:K288)*('Front End'!$F$5*60))</f>
        <v>0</v>
      </c>
      <c r="P288" s="10">
        <f>P287+(AVERAGE(L287:L288)*('Front End'!$F$5*60))-W287</f>
        <v>1542.9215389520764</v>
      </c>
      <c r="Q288" s="10">
        <f>(P288/$AA$5)*($AA$4-'Front End'!$F$9)</f>
        <v>1.5429215389520764E-2</v>
      </c>
      <c r="R288" s="10">
        <f>'Front End'!$F$9+Q288</f>
        <v>45.015429215389524</v>
      </c>
      <c r="S288" s="8">
        <f>IF(R288&gt;'Front End'!$F$9+'Front End'!$B$9,(((R288-'Front End'!$F$9)/($AA$4-'Front End'!$F$9))*$AA$5)-((('Front End'!$F$9+'Front End'!$B$9-'Front End'!$F$9)/($AA$4-'Front End'!$F$9))*$AA$5),0)</f>
        <v>1542.9215389524131</v>
      </c>
      <c r="T288" s="8">
        <f>ROUND(S288/('Front End'!$B$3*24*60*60),6)</f>
        <v>1.786E-3</v>
      </c>
      <c r="U288" s="8">
        <f>IF(R288&gt;'Front End'!$F$9+'Front End'!$B$10,(((R288-'Front End'!$F$9)/($AA$4-'Front End'!$F$9))*$AA$5)-((('Front End'!$F$9+'Front End'!$B$10-'Front End'!$F$9)/($AA$4-'Front End'!$F$9))*$AA$5),0)</f>
        <v>0</v>
      </c>
      <c r="V288" s="8">
        <f>(U288^0.5)/('Front End'!$B$4*24*60*60)</f>
        <v>0</v>
      </c>
      <c r="W288" s="8">
        <f>(AVERAGE(T287:T288)*('Front End'!$F$5*60))+(AVERAGE(V287:V288)*('Front End'!$F$5*60))</f>
        <v>0.21348</v>
      </c>
      <c r="X288" s="8">
        <f t="shared" si="19"/>
        <v>0</v>
      </c>
    </row>
    <row r="289" spans="1:24" x14ac:dyDescent="0.2">
      <c r="A289" s="1">
        <v>288</v>
      </c>
      <c r="B289" s="1">
        <f>B288+'Front End'!$F$5</f>
        <v>574</v>
      </c>
      <c r="C289" s="10">
        <f t="shared" si="17"/>
        <v>0.39861111111111114</v>
      </c>
      <c r="D289" s="10">
        <f>ROUND(IF(B289&lt;=$AA$2*1.25,('Front End'!$F$4/2)*(1-COS((PI()*B289)/$AA$2)),(4.34*'Front End'!$F$4*EXP(-1.3*B289/$AA$2))),6)</f>
        <v>9.9554000000000004E-2</v>
      </c>
      <c r="E289" s="10">
        <f>D289*('Front End'!$F$3/100)</f>
        <v>0</v>
      </c>
      <c r="F289" s="10">
        <f t="shared" si="16"/>
        <v>9.9554000000000004E-2</v>
      </c>
      <c r="G289" s="10">
        <f>IF((G288+(AVERAGE(F288:F289)*('Front End'!$F$5*60))-(N288))&gt;$AA$3,$AA$3,IF(G288+(AVERAGE(F288:F289)*('Front End'!$F$5*60))-(N288)&lt;0,0,G288+(AVERAGE(F288:F289)*('Front End'!$F$5*60))-(N288)))</f>
        <v>185.4639410479233</v>
      </c>
      <c r="H289" s="10">
        <f>(G289/$AA$3)*'Front End'!$B$1</f>
        <v>1.854639410479233E-3</v>
      </c>
      <c r="I289" s="10">
        <f>('Front End'!$F$10-'Front End'!$B$1)+Calcs!H289</f>
        <v>46.731854639410486</v>
      </c>
      <c r="J289" s="10">
        <f>IF(H289&gt;'Front End'!$B$1*('Front End'!$B$5/100),G289-((('Front End'!$B$1*('Front End'!$B$5/100))/'Front End'!$B$1)*$AA$3),0)</f>
        <v>85.463941047923299</v>
      </c>
      <c r="K289" s="10">
        <f>(J289*('Front End'!$B$6/100))/('Front End'!$B$2*24*60*60)</f>
        <v>0</v>
      </c>
      <c r="L289" s="10">
        <f>(J289*((100-'Front End'!$B$6)/100))/('Front End'!$B$2*24*60*60)</f>
        <v>9.8916598435096426E-2</v>
      </c>
      <c r="M289" s="10">
        <f t="shared" si="18"/>
        <v>9.8916598435096426E-2</v>
      </c>
      <c r="N289" s="10">
        <f>AVERAGE(M288:M289)*('Front End'!$F$5*60)</f>
        <v>11.86363844813825</v>
      </c>
      <c r="O289" s="10">
        <f>IF(O288+AVERAGE(K288:K289)*('Front End'!$F$5*60)&gt;J289,J289,O288+AVERAGE(K288:K289)*('Front End'!$F$5*60))</f>
        <v>0</v>
      </c>
      <c r="P289" s="10">
        <f>P288+(AVERAGE(L288:L289)*('Front End'!$F$5*60))-W288</f>
        <v>1554.5716974002148</v>
      </c>
      <c r="Q289" s="10">
        <f>(P289/$AA$5)*($AA$4-'Front End'!$F$9)</f>
        <v>1.5545716974002149E-2</v>
      </c>
      <c r="R289" s="10">
        <f>'Front End'!$F$9+Q289</f>
        <v>45.015545716974003</v>
      </c>
      <c r="S289" s="8">
        <f>IF(R289&gt;'Front End'!$F$9+'Front End'!$B$9,(((R289-'Front End'!$F$9)/($AA$4-'Front End'!$F$9))*$AA$5)-((('Front End'!$F$9+'Front End'!$B$9-'Front End'!$F$9)/($AA$4-'Front End'!$F$9))*$AA$5),0)</f>
        <v>1554.5716974003199</v>
      </c>
      <c r="T289" s="8">
        <f>ROUND(S289/('Front End'!$B$3*24*60*60),6)</f>
        <v>1.799E-3</v>
      </c>
      <c r="U289" s="8">
        <f>IF(R289&gt;'Front End'!$F$9+'Front End'!$B$10,(((R289-'Front End'!$F$9)/($AA$4-'Front End'!$F$9))*$AA$5)-((('Front End'!$F$9+'Front End'!$B$10-'Front End'!$F$9)/($AA$4-'Front End'!$F$9))*$AA$5),0)</f>
        <v>0</v>
      </c>
      <c r="V289" s="8">
        <f>(U289^0.5)/('Front End'!$B$4*24*60*60)</f>
        <v>0</v>
      </c>
      <c r="W289" s="8">
        <f>(AVERAGE(T288:T289)*('Front End'!$F$5*60))+(AVERAGE(V288:V289)*('Front End'!$F$5*60))</f>
        <v>0.21510000000000001</v>
      </c>
      <c r="X289" s="8">
        <f t="shared" si="19"/>
        <v>0</v>
      </c>
    </row>
    <row r="290" spans="1:24" x14ac:dyDescent="0.2">
      <c r="A290" s="1">
        <v>289</v>
      </c>
      <c r="B290" s="1">
        <f>B289+'Front End'!$F$5</f>
        <v>576</v>
      </c>
      <c r="C290" s="10">
        <f t="shared" si="17"/>
        <v>0.4</v>
      </c>
      <c r="D290" s="10">
        <f>ROUND(IF(B290&lt;=$AA$2*1.25,('Front End'!$F$4/2)*(1-COS((PI()*B290)/$AA$2)),(4.34*'Front End'!$F$4*EXP(-1.3*B290/$AA$2))),6)</f>
        <v>9.9621000000000001E-2</v>
      </c>
      <c r="E290" s="10">
        <f>D290*('Front End'!$F$3/100)</f>
        <v>0</v>
      </c>
      <c r="F290" s="10">
        <f t="shared" si="16"/>
        <v>9.9621000000000001E-2</v>
      </c>
      <c r="G290" s="10">
        <f>IF((G289+(AVERAGE(F289:F290)*('Front End'!$F$5*60))-(N289))&gt;$AA$3,$AA$3,IF(G289+(AVERAGE(F289:F290)*('Front End'!$F$5*60))-(N289)&lt;0,0,G289+(AVERAGE(F289:F290)*('Front End'!$F$5*60))-(N289)))</f>
        <v>185.55080259978504</v>
      </c>
      <c r="H290" s="10">
        <f>(G290/$AA$3)*'Front End'!$B$1</f>
        <v>1.8555080259978504E-3</v>
      </c>
      <c r="I290" s="10">
        <f>('Front End'!$F$10-'Front End'!$B$1)+Calcs!H290</f>
        <v>46.731855508026001</v>
      </c>
      <c r="J290" s="10">
        <f>IF(H290&gt;'Front End'!$B$1*('Front End'!$B$5/100),G290-((('Front End'!$B$1*('Front End'!$B$5/100))/'Front End'!$B$1)*$AA$3),0)</f>
        <v>85.550802599785044</v>
      </c>
      <c r="K290" s="10">
        <f>(J290*('Front End'!$B$6/100))/('Front End'!$B$2*24*60*60)</f>
        <v>0</v>
      </c>
      <c r="L290" s="10">
        <f>(J290*((100-'Front End'!$B$6)/100))/('Front End'!$B$2*24*60*60)</f>
        <v>9.9017132638640107E-2</v>
      </c>
      <c r="M290" s="10">
        <f t="shared" si="18"/>
        <v>9.9017132638640107E-2</v>
      </c>
      <c r="N290" s="10">
        <f>AVERAGE(M289:M290)*('Front End'!$F$5*60)</f>
        <v>11.876023864424191</v>
      </c>
      <c r="O290" s="10">
        <f>IF(O289+AVERAGE(K289:K290)*('Front End'!$F$5*60)&gt;J290,J290,O289+AVERAGE(K289:K290)*('Front End'!$F$5*60))</f>
        <v>0</v>
      </c>
      <c r="P290" s="10">
        <f>P289+(AVERAGE(L289:L290)*('Front End'!$F$5*60))-W289</f>
        <v>1566.2326212646392</v>
      </c>
      <c r="Q290" s="10">
        <f>(P290/$AA$5)*($AA$4-'Front End'!$F$9)</f>
        <v>1.5662326212646391E-2</v>
      </c>
      <c r="R290" s="10">
        <f>'Front End'!$F$9+Q290</f>
        <v>45.015662326212649</v>
      </c>
      <c r="S290" s="8">
        <f>IF(R290&gt;'Front End'!$F$9+'Front End'!$B$9,(((R290-'Front End'!$F$9)/($AA$4-'Front End'!$F$9))*$AA$5)-((('Front End'!$F$9+'Front End'!$B$9-'Front End'!$F$9)/($AA$4-'Front End'!$F$9))*$AA$5),0)</f>
        <v>1566.2326212648736</v>
      </c>
      <c r="T290" s="8">
        <f>ROUND(S290/('Front End'!$B$3*24*60*60),6)</f>
        <v>1.8129999999999999E-3</v>
      </c>
      <c r="U290" s="8">
        <f>IF(R290&gt;'Front End'!$F$9+'Front End'!$B$10,(((R290-'Front End'!$F$9)/($AA$4-'Front End'!$F$9))*$AA$5)-((('Front End'!$F$9+'Front End'!$B$10-'Front End'!$F$9)/($AA$4-'Front End'!$F$9))*$AA$5),0)</f>
        <v>0</v>
      </c>
      <c r="V290" s="8">
        <f>(U290^0.5)/('Front End'!$B$4*24*60*60)</f>
        <v>0</v>
      </c>
      <c r="W290" s="8">
        <f>(AVERAGE(T289:T290)*('Front End'!$F$5*60))+(AVERAGE(V289:V290)*('Front End'!$F$5*60))</f>
        <v>0.21672</v>
      </c>
      <c r="X290" s="8">
        <f t="shared" si="19"/>
        <v>0</v>
      </c>
    </row>
    <row r="291" spans="1:24" x14ac:dyDescent="0.2">
      <c r="A291" s="1">
        <v>290</v>
      </c>
      <c r="B291" s="1">
        <f>B290+'Front End'!$F$5</f>
        <v>578</v>
      </c>
      <c r="C291" s="10">
        <f t="shared" si="17"/>
        <v>0.40138888888888891</v>
      </c>
      <c r="D291" s="10">
        <f>ROUND(IF(B291&lt;=$AA$2*1.25,('Front End'!$F$4/2)*(1-COS((PI()*B291)/$AA$2)),(4.34*'Front End'!$F$4*EXP(-1.3*B291/$AA$2))),6)</f>
        <v>9.9682000000000007E-2</v>
      </c>
      <c r="E291" s="10">
        <f>D291*('Front End'!$F$3/100)</f>
        <v>0</v>
      </c>
      <c r="F291" s="10">
        <f t="shared" si="16"/>
        <v>9.9682000000000007E-2</v>
      </c>
      <c r="G291" s="10">
        <f>IF((G290+(AVERAGE(F290:F291)*('Front End'!$F$5*60))-(N290))&gt;$AA$3,$AA$3,IF(G290+(AVERAGE(F290:F291)*('Front End'!$F$5*60))-(N290)&lt;0,0,G290+(AVERAGE(F290:F291)*('Front End'!$F$5*60))-(N290)))</f>
        <v>185.63295873536086</v>
      </c>
      <c r="H291" s="10">
        <f>(G291/$AA$3)*'Front End'!$B$1</f>
        <v>1.8563295873536088E-3</v>
      </c>
      <c r="I291" s="10">
        <f>('Front End'!$F$10-'Front End'!$B$1)+Calcs!H291</f>
        <v>46.731856329587359</v>
      </c>
      <c r="J291" s="10">
        <f>IF(H291&gt;'Front End'!$B$1*('Front End'!$B$5/100),G291-((('Front End'!$B$1*('Front End'!$B$5/100))/'Front End'!$B$1)*$AA$3),0)</f>
        <v>85.632958735360859</v>
      </c>
      <c r="K291" s="10">
        <f>(J291*('Front End'!$B$6/100))/('Front End'!$B$2*24*60*60)</f>
        <v>0</v>
      </c>
      <c r="L291" s="10">
        <f>(J291*((100-'Front End'!$B$6)/100))/('Front End'!$B$2*24*60*60)</f>
        <v>9.9112220758519526E-2</v>
      </c>
      <c r="M291" s="10">
        <f t="shared" si="18"/>
        <v>9.9112220758519526E-2</v>
      </c>
      <c r="N291" s="10">
        <f>AVERAGE(M290:M291)*('Front End'!$F$5*60)</f>
        <v>11.887761203829578</v>
      </c>
      <c r="O291" s="10">
        <f>IF(O290+AVERAGE(K290:K291)*('Front End'!$F$5*60)&gt;J291,J291,O290+AVERAGE(K290:K291)*('Front End'!$F$5*60))</f>
        <v>0</v>
      </c>
      <c r="P291" s="10">
        <f>P290+(AVERAGE(L290:L291)*('Front End'!$F$5*60))-W290</f>
        <v>1577.9036624684688</v>
      </c>
      <c r="Q291" s="10">
        <f>(P291/$AA$5)*($AA$4-'Front End'!$F$9)</f>
        <v>1.5779036624684686E-2</v>
      </c>
      <c r="R291" s="10">
        <f>'Front End'!$F$9+Q291</f>
        <v>45.015779036624686</v>
      </c>
      <c r="S291" s="8">
        <f>IF(R291&gt;'Front End'!$F$9+'Front End'!$B$9,(((R291-'Front End'!$F$9)/($AA$4-'Front End'!$F$9))*$AA$5)-((('Front End'!$F$9+'Front End'!$B$9-'Front End'!$F$9)/($AA$4-'Front End'!$F$9))*$AA$5),0)</f>
        <v>1577.9036624685716</v>
      </c>
      <c r="T291" s="8">
        <f>ROUND(S291/('Front End'!$B$3*24*60*60),6)</f>
        <v>1.8259999999999999E-3</v>
      </c>
      <c r="U291" s="8">
        <f>IF(R291&gt;'Front End'!$F$9+'Front End'!$B$10,(((R291-'Front End'!$F$9)/($AA$4-'Front End'!$F$9))*$AA$5)-((('Front End'!$F$9+'Front End'!$B$10-'Front End'!$F$9)/($AA$4-'Front End'!$F$9))*$AA$5),0)</f>
        <v>0</v>
      </c>
      <c r="V291" s="8">
        <f>(U291^0.5)/('Front End'!$B$4*24*60*60)</f>
        <v>0</v>
      </c>
      <c r="W291" s="8">
        <f>(AVERAGE(T290:T291)*('Front End'!$F$5*60))+(AVERAGE(V290:V291)*('Front End'!$F$5*60))</f>
        <v>0.21833999999999998</v>
      </c>
      <c r="X291" s="8">
        <f t="shared" si="19"/>
        <v>0</v>
      </c>
    </row>
    <row r="292" spans="1:24" x14ac:dyDescent="0.2">
      <c r="A292" s="1">
        <v>291</v>
      </c>
      <c r="B292" s="1">
        <f>B291+'Front End'!$F$5</f>
        <v>580</v>
      </c>
      <c r="C292" s="10">
        <f t="shared" si="17"/>
        <v>0.40277777777777779</v>
      </c>
      <c r="D292" s="10">
        <f>ROUND(IF(B292&lt;=$AA$2*1.25,('Front End'!$F$4/2)*(1-COS((PI()*B292)/$AA$2)),(4.34*'Front End'!$F$4*EXP(-1.3*B292/$AA$2))),6)</f>
        <v>9.9738999999999994E-2</v>
      </c>
      <c r="E292" s="10">
        <f>D292*('Front End'!$F$3/100)</f>
        <v>0</v>
      </c>
      <c r="F292" s="10">
        <f t="shared" si="16"/>
        <v>9.9738999999999994E-2</v>
      </c>
      <c r="G292" s="10">
        <f>IF((G291+(AVERAGE(F291:F292)*('Front End'!$F$5*60))-(N291))&gt;$AA$3,$AA$3,IF(G291+(AVERAGE(F291:F292)*('Front End'!$F$5*60))-(N291)&lt;0,0,G291+(AVERAGE(F291:F292)*('Front End'!$F$5*60))-(N291)))</f>
        <v>185.71045753153129</v>
      </c>
      <c r="H292" s="10">
        <f>(G292/$AA$3)*'Front End'!$B$1</f>
        <v>1.8571045753153128E-3</v>
      </c>
      <c r="I292" s="10">
        <f>('Front End'!$F$10-'Front End'!$B$1)+Calcs!H292</f>
        <v>46.731857104575319</v>
      </c>
      <c r="J292" s="10">
        <f>IF(H292&gt;'Front End'!$B$1*('Front End'!$B$5/100),G292-((('Front End'!$B$1*('Front End'!$B$5/100))/'Front End'!$B$1)*$AA$3),0)</f>
        <v>85.71045753153129</v>
      </c>
      <c r="K292" s="10">
        <f>(J292*('Front End'!$B$6/100))/('Front End'!$B$2*24*60*60)</f>
        <v>0</v>
      </c>
      <c r="L292" s="10">
        <f>(J292*((100-'Front End'!$B$6)/100))/('Front End'!$B$2*24*60*60)</f>
        <v>9.9201918439272341E-2</v>
      </c>
      <c r="M292" s="10">
        <f t="shared" si="18"/>
        <v>9.9201918439272341E-2</v>
      </c>
      <c r="N292" s="10">
        <f>AVERAGE(M291:M292)*('Front End'!$F$5*60)</f>
        <v>11.898848351867512</v>
      </c>
      <c r="O292" s="10">
        <f>IF(O291+AVERAGE(K291:K292)*('Front End'!$F$5*60)&gt;J292,J292,O291+AVERAGE(K291:K292)*('Front End'!$F$5*60))</f>
        <v>0</v>
      </c>
      <c r="P292" s="10">
        <f>P291+(AVERAGE(L291:L292)*('Front End'!$F$5*60))-W291</f>
        <v>1589.5841708203363</v>
      </c>
      <c r="Q292" s="10">
        <f>(P292/$AA$5)*($AA$4-'Front End'!$F$9)</f>
        <v>1.5895841708203365E-2</v>
      </c>
      <c r="R292" s="10">
        <f>'Front End'!$F$9+Q292</f>
        <v>45.0158958417082</v>
      </c>
      <c r="S292" s="8">
        <f>IF(R292&gt;'Front End'!$F$9+'Front End'!$B$9,(((R292-'Front End'!$F$9)/($AA$4-'Front End'!$F$9))*$AA$5)-((('Front End'!$F$9+'Front End'!$B$9-'Front End'!$F$9)/($AA$4-'Front End'!$F$9))*$AA$5),0)</f>
        <v>1589.5841708200467</v>
      </c>
      <c r="T292" s="8">
        <f>ROUND(S292/('Front End'!$B$3*24*60*60),6)</f>
        <v>1.8400000000000001E-3</v>
      </c>
      <c r="U292" s="8">
        <f>IF(R292&gt;'Front End'!$F$9+'Front End'!$B$10,(((R292-'Front End'!$F$9)/($AA$4-'Front End'!$F$9))*$AA$5)-((('Front End'!$F$9+'Front End'!$B$10-'Front End'!$F$9)/($AA$4-'Front End'!$F$9))*$AA$5),0)</f>
        <v>0</v>
      </c>
      <c r="V292" s="8">
        <f>(U292^0.5)/('Front End'!$B$4*24*60*60)</f>
        <v>0</v>
      </c>
      <c r="W292" s="8">
        <f>(AVERAGE(T291:T292)*('Front End'!$F$5*60))+(AVERAGE(V291:V292)*('Front End'!$F$5*60))</f>
        <v>0.21995999999999999</v>
      </c>
      <c r="X292" s="8">
        <f t="shared" si="19"/>
        <v>0</v>
      </c>
    </row>
    <row r="293" spans="1:24" x14ac:dyDescent="0.2">
      <c r="A293" s="1">
        <v>292</v>
      </c>
      <c r="B293" s="1">
        <f>B292+'Front End'!$F$5</f>
        <v>582</v>
      </c>
      <c r="C293" s="10">
        <f t="shared" si="17"/>
        <v>0.40416666666666667</v>
      </c>
      <c r="D293" s="10">
        <f>ROUND(IF(B293&lt;=$AA$2*1.25,('Front End'!$F$4/2)*(1-COS((PI()*B293)/$AA$2)),(4.34*'Front End'!$F$4*EXP(-1.3*B293/$AA$2))),6)</f>
        <v>9.9789000000000003E-2</v>
      </c>
      <c r="E293" s="10">
        <f>D293*('Front End'!$F$3/100)</f>
        <v>0</v>
      </c>
      <c r="F293" s="10">
        <f t="shared" si="16"/>
        <v>9.9789000000000003E-2</v>
      </c>
      <c r="G293" s="10">
        <f>IF((G292+(AVERAGE(F292:F293)*('Front End'!$F$5*60))-(N292))&gt;$AA$3,$AA$3,IF(G292+(AVERAGE(F292:F293)*('Front End'!$F$5*60))-(N292)&lt;0,0,G292+(AVERAGE(F292:F293)*('Front End'!$F$5*60))-(N292)))</f>
        <v>185.78328917966377</v>
      </c>
      <c r="H293" s="10">
        <f>(G293/$AA$3)*'Front End'!$B$1</f>
        <v>1.8578328917966379E-3</v>
      </c>
      <c r="I293" s="10">
        <f>('Front End'!$F$10-'Front End'!$B$1)+Calcs!H293</f>
        <v>46.731857832891798</v>
      </c>
      <c r="J293" s="10">
        <f>IF(H293&gt;'Front End'!$B$1*('Front End'!$B$5/100),G293-((('Front End'!$B$1*('Front End'!$B$5/100))/'Front End'!$B$1)*$AA$3),0)</f>
        <v>85.783289179663768</v>
      </c>
      <c r="K293" s="10">
        <f>(J293*('Front End'!$B$6/100))/('Front End'!$B$2*24*60*60)</f>
        <v>0</v>
      </c>
      <c r="L293" s="10">
        <f>(J293*((100-'Front End'!$B$6)/100))/('Front End'!$B$2*24*60*60)</f>
        <v>9.9286214328314554E-2</v>
      </c>
      <c r="M293" s="10">
        <f t="shared" si="18"/>
        <v>9.9286214328314554E-2</v>
      </c>
      <c r="N293" s="10">
        <f>AVERAGE(M292:M293)*('Front End'!$F$5*60)</f>
        <v>11.909287966055214</v>
      </c>
      <c r="O293" s="10">
        <f>IF(O292+AVERAGE(K292:K293)*('Front End'!$F$5*60)&gt;J293,J293,O292+AVERAGE(K292:K293)*('Front End'!$F$5*60))</f>
        <v>0</v>
      </c>
      <c r="P293" s="10">
        <f>P292+(AVERAGE(L292:L293)*('Front End'!$F$5*60))-W292</f>
        <v>1601.2734987863917</v>
      </c>
      <c r="Q293" s="10">
        <f>(P293/$AA$5)*($AA$4-'Front End'!$F$9)</f>
        <v>1.6012734987863916E-2</v>
      </c>
      <c r="R293" s="10">
        <f>'Front End'!$F$9+Q293</f>
        <v>45.016012734987861</v>
      </c>
      <c r="S293" s="8">
        <f>IF(R293&gt;'Front End'!$F$9+'Front End'!$B$9,(((R293-'Front End'!$F$9)/($AA$4-'Front End'!$F$9))*$AA$5)-((('Front End'!$F$9+'Front End'!$B$9-'Front End'!$F$9)/($AA$4-'Front End'!$F$9))*$AA$5),0)</f>
        <v>1601.2734987860713</v>
      </c>
      <c r="T293" s="8">
        <f>ROUND(S293/('Front End'!$B$3*24*60*60),6)</f>
        <v>1.853E-3</v>
      </c>
      <c r="U293" s="8">
        <f>IF(R293&gt;'Front End'!$F$9+'Front End'!$B$10,(((R293-'Front End'!$F$9)/($AA$4-'Front End'!$F$9))*$AA$5)-((('Front End'!$F$9+'Front End'!$B$10-'Front End'!$F$9)/($AA$4-'Front End'!$F$9))*$AA$5),0)</f>
        <v>0</v>
      </c>
      <c r="V293" s="8">
        <f>(U293^0.5)/('Front End'!$B$4*24*60*60)</f>
        <v>0</v>
      </c>
      <c r="W293" s="8">
        <f>(AVERAGE(T292:T293)*('Front End'!$F$5*60))+(AVERAGE(V292:V293)*('Front End'!$F$5*60))</f>
        <v>0.22158</v>
      </c>
      <c r="X293" s="8">
        <f t="shared" si="19"/>
        <v>0</v>
      </c>
    </row>
    <row r="294" spans="1:24" x14ac:dyDescent="0.2">
      <c r="A294" s="1">
        <v>293</v>
      </c>
      <c r="B294" s="1">
        <f>B293+'Front End'!$F$5</f>
        <v>584</v>
      </c>
      <c r="C294" s="10">
        <f t="shared" si="17"/>
        <v>0.40555555555555556</v>
      </c>
      <c r="D294" s="10">
        <f>ROUND(IF(B294&lt;=$AA$2*1.25,('Front End'!$F$4/2)*(1-COS((PI()*B294)/$AA$2)),(4.34*'Front End'!$F$4*EXP(-1.3*B294/$AA$2))),6)</f>
        <v>9.9834999999999993E-2</v>
      </c>
      <c r="E294" s="10">
        <f>D294*('Front End'!$F$3/100)</f>
        <v>0</v>
      </c>
      <c r="F294" s="10">
        <f t="shared" ref="F294:F357" si="20">D294-E294</f>
        <v>9.9834999999999993E-2</v>
      </c>
      <c r="G294" s="10">
        <f>IF((G293+(AVERAGE(F293:F294)*('Front End'!$F$5*60))-(N293))&gt;$AA$3,$AA$3,IF(G293+(AVERAGE(F293:F294)*('Front End'!$F$5*60))-(N293)&lt;0,0,G293+(AVERAGE(F293:F294)*('Front End'!$F$5*60))-(N293)))</f>
        <v>185.85144121360855</v>
      </c>
      <c r="H294" s="10">
        <f>(G294/$AA$3)*'Front End'!$B$1</f>
        <v>1.8585144121360856E-3</v>
      </c>
      <c r="I294" s="10">
        <f>('Front End'!$F$10-'Front End'!$B$1)+Calcs!H294</f>
        <v>46.731858514412139</v>
      </c>
      <c r="J294" s="10">
        <f>IF(H294&gt;'Front End'!$B$1*('Front End'!$B$5/100),G294-((('Front End'!$B$1*('Front End'!$B$5/100))/'Front End'!$B$1)*$AA$3),0)</f>
        <v>85.851441213608553</v>
      </c>
      <c r="K294" s="10">
        <f>(J294*('Front End'!$B$6/100))/('Front End'!$B$2*24*60*60)</f>
        <v>0</v>
      </c>
      <c r="L294" s="10">
        <f>(J294*((100-'Front End'!$B$6)/100))/('Front End'!$B$2*24*60*60)</f>
        <v>9.9365093997232132E-2</v>
      </c>
      <c r="M294" s="10">
        <f t="shared" si="18"/>
        <v>9.9365093997232132E-2</v>
      </c>
      <c r="N294" s="10">
        <f>AVERAGE(M293:M294)*('Front End'!$F$5*60)</f>
        <v>11.9190784995328</v>
      </c>
      <c r="O294" s="10">
        <f>IF(O293+AVERAGE(K293:K294)*('Front End'!$F$5*60)&gt;J294,J294,O293+AVERAGE(K293:K294)*('Front End'!$F$5*60))</f>
        <v>0</v>
      </c>
      <c r="P294" s="10">
        <f>P293+(AVERAGE(L293:L294)*('Front End'!$F$5*60))-W293</f>
        <v>1612.9709972859246</v>
      </c>
      <c r="Q294" s="10">
        <f>(P294/$AA$5)*($AA$4-'Front End'!$F$9)</f>
        <v>1.6129709972859247E-2</v>
      </c>
      <c r="R294" s="10">
        <f>'Front End'!$F$9+Q294</f>
        <v>45.016129709972859</v>
      </c>
      <c r="S294" s="8">
        <f>IF(R294&gt;'Front End'!$F$9+'Front End'!$B$9,(((R294-'Front End'!$F$9)/($AA$4-'Front End'!$F$9))*$AA$5)-((('Front End'!$F$9+'Front End'!$B$9-'Front End'!$F$9)/($AA$4-'Front End'!$F$9))*$AA$5),0)</f>
        <v>1612.9709972858566</v>
      </c>
      <c r="T294" s="8">
        <f>ROUND(S294/('Front End'!$B$3*24*60*60),6)</f>
        <v>1.867E-3</v>
      </c>
      <c r="U294" s="8">
        <f>IF(R294&gt;'Front End'!$F$9+'Front End'!$B$10,(((R294-'Front End'!$F$9)/($AA$4-'Front End'!$F$9))*$AA$5)-((('Front End'!$F$9+'Front End'!$B$10-'Front End'!$F$9)/($AA$4-'Front End'!$F$9))*$AA$5),0)</f>
        <v>0</v>
      </c>
      <c r="V294" s="8">
        <f>(U294^0.5)/('Front End'!$B$4*24*60*60)</f>
        <v>0</v>
      </c>
      <c r="W294" s="8">
        <f>(AVERAGE(T293:T294)*('Front End'!$F$5*60))+(AVERAGE(V293:V294)*('Front End'!$F$5*60))</f>
        <v>0.22320000000000001</v>
      </c>
      <c r="X294" s="8">
        <f t="shared" si="19"/>
        <v>0</v>
      </c>
    </row>
    <row r="295" spans="1:24" x14ac:dyDescent="0.2">
      <c r="A295" s="1">
        <v>294</v>
      </c>
      <c r="B295" s="1">
        <f>B294+'Front End'!$F$5</f>
        <v>586</v>
      </c>
      <c r="C295" s="10">
        <f t="shared" si="17"/>
        <v>0.40694444444444444</v>
      </c>
      <c r="D295" s="10">
        <f>ROUND(IF(B295&lt;=$AA$2*1.25,('Front End'!$F$4/2)*(1-COS((PI()*B295)/$AA$2)),(4.34*'Front End'!$F$4*EXP(-1.3*B295/$AA$2))),6)</f>
        <v>9.9875000000000005E-2</v>
      </c>
      <c r="E295" s="10">
        <f>D295*('Front End'!$F$3/100)</f>
        <v>0</v>
      </c>
      <c r="F295" s="10">
        <f t="shared" si="20"/>
        <v>9.9875000000000005E-2</v>
      </c>
      <c r="G295" s="10">
        <f>IF((G294+(AVERAGE(F294:F295)*('Front End'!$F$5*60))-(N294))&gt;$AA$3,$AA$3,IF(G294+(AVERAGE(F294:F295)*('Front End'!$F$5*60))-(N294)&lt;0,0,G294+(AVERAGE(F294:F295)*('Front End'!$F$5*60))-(N294)))</f>
        <v>185.91496271407576</v>
      </c>
      <c r="H295" s="10">
        <f>(G295/$AA$3)*'Front End'!$B$1</f>
        <v>1.8591496271407576E-3</v>
      </c>
      <c r="I295" s="10">
        <f>('Front End'!$F$10-'Front End'!$B$1)+Calcs!H295</f>
        <v>46.731859149627148</v>
      </c>
      <c r="J295" s="10">
        <f>IF(H295&gt;'Front End'!$B$1*('Front End'!$B$5/100),G295-((('Front End'!$B$1*('Front End'!$B$5/100))/'Front End'!$B$1)*$AA$3),0)</f>
        <v>85.914962714075756</v>
      </c>
      <c r="K295" s="10">
        <f>(J295*('Front End'!$B$6/100))/('Front End'!$B$2*24*60*60)</f>
        <v>0</v>
      </c>
      <c r="L295" s="10">
        <f>(J295*((100-'Front End'!$B$6)/100))/('Front End'!$B$2*24*60*60)</f>
        <v>9.943861425240251E-2</v>
      </c>
      <c r="M295" s="10">
        <f t="shared" si="18"/>
        <v>9.943861425240251E-2</v>
      </c>
      <c r="N295" s="10">
        <f>AVERAGE(M294:M295)*('Front End'!$F$5*60)</f>
        <v>11.928222494978078</v>
      </c>
      <c r="O295" s="10">
        <f>IF(O294+AVERAGE(K294:K295)*('Front End'!$F$5*60)&gt;J295,J295,O294+AVERAGE(K294:K295)*('Front End'!$F$5*60))</f>
        <v>0</v>
      </c>
      <c r="P295" s="10">
        <f>P294+(AVERAGE(L294:L295)*('Front End'!$F$5*60))-W294</f>
        <v>1624.6760197809028</v>
      </c>
      <c r="Q295" s="10">
        <f>(P295/$AA$5)*($AA$4-'Front End'!$F$9)</f>
        <v>1.6246760197809025E-2</v>
      </c>
      <c r="R295" s="10">
        <f>'Front End'!$F$9+Q295</f>
        <v>45.016246760197809</v>
      </c>
      <c r="S295" s="8">
        <f>IF(R295&gt;'Front End'!$F$9+'Front End'!$B$9,(((R295-'Front End'!$F$9)/($AA$4-'Front End'!$F$9))*$AA$5)-((('Front End'!$F$9+'Front End'!$B$9-'Front End'!$F$9)/($AA$4-'Front End'!$F$9))*$AA$5),0)</f>
        <v>1624.6760197809351</v>
      </c>
      <c r="T295" s="8">
        <f>ROUND(S295/('Front End'!$B$3*24*60*60),6)</f>
        <v>1.8799999999999999E-3</v>
      </c>
      <c r="U295" s="8">
        <f>IF(R295&gt;'Front End'!$F$9+'Front End'!$B$10,(((R295-'Front End'!$F$9)/($AA$4-'Front End'!$F$9))*$AA$5)-((('Front End'!$F$9+'Front End'!$B$10-'Front End'!$F$9)/($AA$4-'Front End'!$F$9))*$AA$5),0)</f>
        <v>0</v>
      </c>
      <c r="V295" s="8">
        <f>(U295^0.5)/('Front End'!$B$4*24*60*60)</f>
        <v>0</v>
      </c>
      <c r="W295" s="8">
        <f>(AVERAGE(T294:T295)*('Front End'!$F$5*60))+(AVERAGE(V294:V295)*('Front End'!$F$5*60))</f>
        <v>0.22481999999999999</v>
      </c>
      <c r="X295" s="8">
        <f t="shared" si="19"/>
        <v>0</v>
      </c>
    </row>
    <row r="296" spans="1:24" x14ac:dyDescent="0.2">
      <c r="A296" s="1">
        <v>295</v>
      </c>
      <c r="B296" s="1">
        <f>B295+'Front End'!$F$5</f>
        <v>588</v>
      </c>
      <c r="C296" s="10">
        <f t="shared" si="17"/>
        <v>0.40833333333333333</v>
      </c>
      <c r="D296" s="10">
        <f>ROUND(IF(B296&lt;=$AA$2*1.25,('Front End'!$F$4/2)*(1-COS((PI()*B296)/$AA$2)),(4.34*'Front End'!$F$4*EXP(-1.3*B296/$AA$2))),6)</f>
        <v>9.9908999999999998E-2</v>
      </c>
      <c r="E296" s="10">
        <f>D296*('Front End'!$F$3/100)</f>
        <v>0</v>
      </c>
      <c r="F296" s="10">
        <f t="shared" si="20"/>
        <v>9.9908999999999998E-2</v>
      </c>
      <c r="G296" s="10">
        <f>IF((G295+(AVERAGE(F295:F296)*('Front End'!$F$5*60))-(N295))&gt;$AA$3,$AA$3,IF(G295+(AVERAGE(F295:F296)*('Front End'!$F$5*60))-(N295)&lt;0,0,G295+(AVERAGE(F295:F296)*('Front End'!$F$5*60))-(N295)))</f>
        <v>185.97378021909768</v>
      </c>
      <c r="H296" s="10">
        <f>(G296/$AA$3)*'Front End'!$B$1</f>
        <v>1.859737802190977E-3</v>
      </c>
      <c r="I296" s="10">
        <f>('Front End'!$F$10-'Front End'!$B$1)+Calcs!H296</f>
        <v>46.731859737802196</v>
      </c>
      <c r="J296" s="10">
        <f>IF(H296&gt;'Front End'!$B$1*('Front End'!$B$5/100),G296-((('Front End'!$B$1*('Front End'!$B$5/100))/'Front End'!$B$1)*$AA$3),0)</f>
        <v>85.973780219097677</v>
      </c>
      <c r="K296" s="10">
        <f>(J296*('Front End'!$B$6/100))/('Front End'!$B$2*24*60*60)</f>
        <v>0</v>
      </c>
      <c r="L296" s="10">
        <f>(J296*((100-'Front End'!$B$6)/100))/('Front End'!$B$2*24*60*60)</f>
        <v>9.95066900684001E-2</v>
      </c>
      <c r="M296" s="10">
        <f t="shared" si="18"/>
        <v>9.95066900684001E-2</v>
      </c>
      <c r="N296" s="10">
        <f>AVERAGE(M295:M296)*('Front End'!$F$5*60)</f>
        <v>11.936718259248156</v>
      </c>
      <c r="O296" s="10">
        <f>IF(O295+AVERAGE(K295:K296)*('Front End'!$F$5*60)&gt;J296,J296,O295+AVERAGE(K295:K296)*('Front End'!$F$5*60))</f>
        <v>0</v>
      </c>
      <c r="P296" s="10">
        <f>P295+(AVERAGE(L295:L296)*('Front End'!$F$5*60))-W295</f>
        <v>1636.3879180401511</v>
      </c>
      <c r="Q296" s="10">
        <f>(P296/$AA$5)*($AA$4-'Front End'!$F$9)</f>
        <v>1.6363879180401511E-2</v>
      </c>
      <c r="R296" s="10">
        <f>'Front End'!$F$9+Q296</f>
        <v>45.016363879180403</v>
      </c>
      <c r="S296" s="8">
        <f>IF(R296&gt;'Front End'!$F$9+'Front End'!$B$9,(((R296-'Front End'!$F$9)/($AA$4-'Front End'!$F$9))*$AA$5)-((('Front End'!$F$9+'Front End'!$B$9-'Front End'!$F$9)/($AA$4-'Front End'!$F$9))*$AA$5),0)</f>
        <v>1636.3879180403273</v>
      </c>
      <c r="T296" s="8">
        <f>ROUND(S296/('Front End'!$B$3*24*60*60),6)</f>
        <v>1.8940000000000001E-3</v>
      </c>
      <c r="U296" s="8">
        <f>IF(R296&gt;'Front End'!$F$9+'Front End'!$B$10,(((R296-'Front End'!$F$9)/($AA$4-'Front End'!$F$9))*$AA$5)-((('Front End'!$F$9+'Front End'!$B$10-'Front End'!$F$9)/($AA$4-'Front End'!$F$9))*$AA$5),0)</f>
        <v>0</v>
      </c>
      <c r="V296" s="8">
        <f>(U296^0.5)/('Front End'!$B$4*24*60*60)</f>
        <v>0</v>
      </c>
      <c r="W296" s="8">
        <f>(AVERAGE(T295:T296)*('Front End'!$F$5*60))+(AVERAGE(V295:V296)*('Front End'!$F$5*60))</f>
        <v>0.22644</v>
      </c>
      <c r="X296" s="8">
        <f t="shared" si="19"/>
        <v>0</v>
      </c>
    </row>
    <row r="297" spans="1:24" x14ac:dyDescent="0.2">
      <c r="A297" s="1">
        <v>296</v>
      </c>
      <c r="B297" s="1">
        <f>B296+'Front End'!$F$5</f>
        <v>590</v>
      </c>
      <c r="C297" s="10">
        <f t="shared" si="17"/>
        <v>0.40972222222222221</v>
      </c>
      <c r="D297" s="10">
        <f>ROUND(IF(B297&lt;=$AA$2*1.25,('Front End'!$F$4/2)*(1-COS((PI()*B297)/$AA$2)),(4.34*'Front End'!$F$4*EXP(-1.3*B297/$AA$2))),6)</f>
        <v>9.9937999999999999E-2</v>
      </c>
      <c r="E297" s="10">
        <f>D297*('Front End'!$F$3/100)</f>
        <v>0</v>
      </c>
      <c r="F297" s="10">
        <f t="shared" si="20"/>
        <v>9.9937999999999999E-2</v>
      </c>
      <c r="G297" s="10">
        <f>IF((G296+(AVERAGE(F296:F297)*('Front End'!$F$5*60))-(N296))&gt;$AA$3,$AA$3,IF(G296+(AVERAGE(F296:F297)*('Front End'!$F$5*60))-(N296)&lt;0,0,G296+(AVERAGE(F296:F297)*('Front End'!$F$5*60))-(N296)))</f>
        <v>186.02788195984954</v>
      </c>
      <c r="H297" s="10">
        <f>(G297/$AA$3)*'Front End'!$B$1</f>
        <v>1.8602788195984953E-3</v>
      </c>
      <c r="I297" s="10">
        <f>('Front End'!$F$10-'Front End'!$B$1)+Calcs!H297</f>
        <v>46.731860278819603</v>
      </c>
      <c r="J297" s="10">
        <f>IF(H297&gt;'Front End'!$B$1*('Front End'!$B$5/100),G297-((('Front End'!$B$1*('Front End'!$B$5/100))/'Front End'!$B$1)*$AA$3),0)</f>
        <v>86.027881959849537</v>
      </c>
      <c r="K297" s="10">
        <f>(J297*('Front End'!$B$6/100))/('Front End'!$B$2*24*60*60)</f>
        <v>0</v>
      </c>
      <c r="L297" s="10">
        <f>(J297*((100-'Front End'!$B$6)/100))/('Front End'!$B$2*24*60*60)</f>
        <v>9.9569307823899944E-2</v>
      </c>
      <c r="M297" s="10">
        <f t="shared" si="18"/>
        <v>9.9569307823899944E-2</v>
      </c>
      <c r="N297" s="10">
        <f>AVERAGE(M296:M297)*('Front End'!$F$5*60)</f>
        <v>11.944559873538003</v>
      </c>
      <c r="O297" s="10">
        <f>IF(O296+AVERAGE(K296:K297)*('Front End'!$F$5*60)&gt;J297,J297,O296+AVERAGE(K296:K297)*('Front End'!$F$5*60))</f>
        <v>0</v>
      </c>
      <c r="P297" s="10">
        <f>P296+(AVERAGE(L296:L297)*('Front End'!$F$5*60))-W296</f>
        <v>1648.1060379136893</v>
      </c>
      <c r="Q297" s="10">
        <f>(P297/$AA$5)*($AA$4-'Front End'!$F$9)</f>
        <v>1.6481060379136894E-2</v>
      </c>
      <c r="R297" s="10">
        <f>'Front End'!$F$9+Q297</f>
        <v>45.016481060379135</v>
      </c>
      <c r="S297" s="8">
        <f>IF(R297&gt;'Front End'!$F$9+'Front End'!$B$9,(((R297-'Front End'!$F$9)/($AA$4-'Front End'!$F$9))*$AA$5)-((('Front End'!$F$9+'Front End'!$B$9-'Front End'!$F$9)/($AA$4-'Front End'!$F$9))*$AA$5),0)</f>
        <v>1648.1060379135217</v>
      </c>
      <c r="T297" s="8">
        <f>ROUND(S297/('Front End'!$B$3*24*60*60),6)</f>
        <v>1.908E-3</v>
      </c>
      <c r="U297" s="8">
        <f>IF(R297&gt;'Front End'!$F$9+'Front End'!$B$10,(((R297-'Front End'!$F$9)/($AA$4-'Front End'!$F$9))*$AA$5)-((('Front End'!$F$9+'Front End'!$B$10-'Front End'!$F$9)/($AA$4-'Front End'!$F$9))*$AA$5),0)</f>
        <v>0</v>
      </c>
      <c r="V297" s="8">
        <f>(U297^0.5)/('Front End'!$B$4*24*60*60)</f>
        <v>0</v>
      </c>
      <c r="W297" s="8">
        <f>(AVERAGE(T296:T297)*('Front End'!$F$5*60))+(AVERAGE(V296:V297)*('Front End'!$F$5*60))</f>
        <v>0.22811999999999999</v>
      </c>
      <c r="X297" s="8">
        <f t="shared" si="19"/>
        <v>0</v>
      </c>
    </row>
    <row r="298" spans="1:24" x14ac:dyDescent="0.2">
      <c r="A298" s="1">
        <v>297</v>
      </c>
      <c r="B298" s="1">
        <f>B297+'Front End'!$F$5</f>
        <v>592</v>
      </c>
      <c r="C298" s="10">
        <f t="shared" si="17"/>
        <v>0.41111111111111109</v>
      </c>
      <c r="D298" s="10">
        <f>ROUND(IF(B298&lt;=$AA$2*1.25,('Front End'!$F$4/2)*(1-COS((PI()*B298)/$AA$2)),(4.34*'Front End'!$F$4*EXP(-1.3*B298/$AA$2))),6)</f>
        <v>9.9960999999999994E-2</v>
      </c>
      <c r="E298" s="10">
        <f>D298*('Front End'!$F$3/100)</f>
        <v>0</v>
      </c>
      <c r="F298" s="10">
        <f t="shared" si="20"/>
        <v>9.9960999999999994E-2</v>
      </c>
      <c r="G298" s="10">
        <f>IF((G297+(AVERAGE(F297:F298)*('Front End'!$F$5*60))-(N297))&gt;$AA$3,$AA$3,IF(G297+(AVERAGE(F297:F298)*('Front End'!$F$5*60))-(N297)&lt;0,0,G297+(AVERAGE(F297:F298)*('Front End'!$F$5*60))-(N297)))</f>
        <v>186.07726208631155</v>
      </c>
      <c r="H298" s="10">
        <f>(G298/$AA$3)*'Front End'!$B$1</f>
        <v>1.8607726208631156E-3</v>
      </c>
      <c r="I298" s="10">
        <f>('Front End'!$F$10-'Front End'!$B$1)+Calcs!H298</f>
        <v>46.73186077262087</v>
      </c>
      <c r="J298" s="10">
        <f>IF(H298&gt;'Front End'!$B$1*('Front End'!$B$5/100),G298-((('Front End'!$B$1*('Front End'!$B$5/100))/'Front End'!$B$1)*$AA$3),0)</f>
        <v>86.077262086311549</v>
      </c>
      <c r="K298" s="10">
        <f>(J298*('Front End'!$B$6/100))/('Front End'!$B$2*24*60*60)</f>
        <v>0</v>
      </c>
      <c r="L298" s="10">
        <f>(J298*((100-'Front End'!$B$6)/100))/('Front End'!$B$2*24*60*60)</f>
        <v>9.9626460748045792E-2</v>
      </c>
      <c r="M298" s="10">
        <f t="shared" si="18"/>
        <v>9.9626460748045792E-2</v>
      </c>
      <c r="N298" s="10">
        <f>AVERAGE(M297:M298)*('Front End'!$F$5*60)</f>
        <v>11.951746114316744</v>
      </c>
      <c r="O298" s="10">
        <f>IF(O297+AVERAGE(K297:K298)*('Front End'!$F$5*60)&gt;J298,J298,O297+AVERAGE(K297:K298)*('Front End'!$F$5*60))</f>
        <v>0</v>
      </c>
      <c r="P298" s="10">
        <f>P297+(AVERAGE(L297:L298)*('Front End'!$F$5*60))-W297</f>
        <v>1659.8296640280062</v>
      </c>
      <c r="Q298" s="10">
        <f>(P298/$AA$5)*($AA$4-'Front End'!$F$9)</f>
        <v>1.659829664028006E-2</v>
      </c>
      <c r="R298" s="10">
        <f>'Front End'!$F$9+Q298</f>
        <v>45.016598296640282</v>
      </c>
      <c r="S298" s="8">
        <f>IF(R298&gt;'Front End'!$F$9+'Front End'!$B$9,(((R298-'Front End'!$F$9)/($AA$4-'Front End'!$F$9))*$AA$5)-((('Front End'!$F$9+'Front End'!$B$9-'Front End'!$F$9)/($AA$4-'Front End'!$F$9))*$AA$5),0)</f>
        <v>1659.8296640282229</v>
      </c>
      <c r="T298" s="8">
        <f>ROUND(S298/('Front End'!$B$3*24*60*60),6)</f>
        <v>1.921E-3</v>
      </c>
      <c r="U298" s="8">
        <f>IF(R298&gt;'Front End'!$F$9+'Front End'!$B$10,(((R298-'Front End'!$F$9)/($AA$4-'Front End'!$F$9))*$AA$5)-((('Front End'!$F$9+'Front End'!$B$10-'Front End'!$F$9)/($AA$4-'Front End'!$F$9))*$AA$5),0)</f>
        <v>0</v>
      </c>
      <c r="V298" s="8">
        <f>(U298^0.5)/('Front End'!$B$4*24*60*60)</f>
        <v>0</v>
      </c>
      <c r="W298" s="8">
        <f>(AVERAGE(T297:T298)*('Front End'!$F$5*60))+(AVERAGE(V297:V298)*('Front End'!$F$5*60))</f>
        <v>0.22974</v>
      </c>
      <c r="X298" s="8">
        <f t="shared" si="19"/>
        <v>0</v>
      </c>
    </row>
    <row r="299" spans="1:24" x14ac:dyDescent="0.2">
      <c r="A299" s="1">
        <v>298</v>
      </c>
      <c r="B299" s="1">
        <f>B298+'Front End'!$F$5</f>
        <v>594</v>
      </c>
      <c r="C299" s="10">
        <f t="shared" si="17"/>
        <v>0.41249999999999998</v>
      </c>
      <c r="D299" s="10">
        <f>ROUND(IF(B299&lt;=$AA$2*1.25,('Front End'!$F$4/2)*(1-COS((PI()*B299)/$AA$2)),(4.34*'Front End'!$F$4*EXP(-1.3*B299/$AA$2))),6)</f>
        <v>9.9978999999999998E-2</v>
      </c>
      <c r="E299" s="10">
        <f>D299*('Front End'!$F$3/100)</f>
        <v>0</v>
      </c>
      <c r="F299" s="10">
        <f t="shared" si="20"/>
        <v>9.9978999999999998E-2</v>
      </c>
      <c r="G299" s="10">
        <f>IF((G298+(AVERAGE(F298:F299)*('Front End'!$F$5*60))-(N298))&gt;$AA$3,$AA$3,IF(G298+(AVERAGE(F298:F299)*('Front End'!$F$5*60))-(N298)&lt;0,0,G298+(AVERAGE(F298:F299)*('Front End'!$F$5*60))-(N298)))</f>
        <v>186.12191597199481</v>
      </c>
      <c r="H299" s="10">
        <f>(G299/$AA$3)*'Front End'!$B$1</f>
        <v>1.8612191597199481E-3</v>
      </c>
      <c r="I299" s="10">
        <f>('Front End'!$F$10-'Front End'!$B$1)+Calcs!H299</f>
        <v>46.731861219159725</v>
      </c>
      <c r="J299" s="10">
        <f>IF(H299&gt;'Front End'!$B$1*('Front End'!$B$5/100),G299-((('Front End'!$B$1*('Front End'!$B$5/100))/'Front End'!$B$1)*$AA$3),0)</f>
        <v>86.12191597199481</v>
      </c>
      <c r="K299" s="10">
        <f>(J299*('Front End'!$B$6/100))/('Front End'!$B$2*24*60*60)</f>
        <v>0</v>
      </c>
      <c r="L299" s="10">
        <f>(J299*((100-'Front End'!$B$6)/100))/('Front End'!$B$2*24*60*60)</f>
        <v>9.9678143486105111E-2</v>
      </c>
      <c r="M299" s="10">
        <f t="shared" si="18"/>
        <v>9.9678143486105111E-2</v>
      </c>
      <c r="N299" s="10">
        <f>AVERAGE(M298:M299)*('Front End'!$F$5*60)</f>
        <v>11.958276254049055</v>
      </c>
      <c r="O299" s="10">
        <f>IF(O298+AVERAGE(K298:K299)*('Front End'!$F$5*60)&gt;J299,J299,O298+AVERAGE(K298:K299)*('Front End'!$F$5*60))</f>
        <v>0</v>
      </c>
      <c r="P299" s="10">
        <f>P298+(AVERAGE(L298:L299)*('Front End'!$F$5*60))-W298</f>
        <v>1671.5582002820552</v>
      </c>
      <c r="Q299" s="10">
        <f>(P299/$AA$5)*($AA$4-'Front End'!$F$9)</f>
        <v>1.6715582002820552E-2</v>
      </c>
      <c r="R299" s="10">
        <f>'Front End'!$F$9+Q299</f>
        <v>45.016715582002817</v>
      </c>
      <c r="S299" s="8">
        <f>IF(R299&gt;'Front End'!$F$9+'Front End'!$B$9,(((R299-'Front End'!$F$9)/($AA$4-'Front End'!$F$9))*$AA$5)-((('Front End'!$F$9+'Front End'!$B$9-'Front End'!$F$9)/($AA$4-'Front End'!$F$9))*$AA$5),0)</f>
        <v>1671.5582002817089</v>
      </c>
      <c r="T299" s="8">
        <f>ROUND(S299/('Front End'!$B$3*24*60*60),6)</f>
        <v>1.9350000000000001E-3</v>
      </c>
      <c r="U299" s="8">
        <f>IF(R299&gt;'Front End'!$F$9+'Front End'!$B$10,(((R299-'Front End'!$F$9)/($AA$4-'Front End'!$F$9))*$AA$5)-((('Front End'!$F$9+'Front End'!$B$10-'Front End'!$F$9)/($AA$4-'Front End'!$F$9))*$AA$5),0)</f>
        <v>0</v>
      </c>
      <c r="V299" s="8">
        <f>(U299^0.5)/('Front End'!$B$4*24*60*60)</f>
        <v>0</v>
      </c>
      <c r="W299" s="8">
        <f>(AVERAGE(T298:T299)*('Front End'!$F$5*60))+(AVERAGE(V298:V299)*('Front End'!$F$5*60))</f>
        <v>0.23136000000000001</v>
      </c>
      <c r="X299" s="8">
        <f t="shared" si="19"/>
        <v>0</v>
      </c>
    </row>
    <row r="300" spans="1:24" x14ac:dyDescent="0.2">
      <c r="A300" s="1">
        <v>299</v>
      </c>
      <c r="B300" s="1">
        <f>B299+'Front End'!$F$5</f>
        <v>596</v>
      </c>
      <c r="C300" s="10">
        <f t="shared" si="17"/>
        <v>0.41388888888888886</v>
      </c>
      <c r="D300" s="10">
        <f>ROUND(IF(B300&lt;=$AA$2*1.25,('Front End'!$F$4/2)*(1-COS((PI()*B300)/$AA$2)),(4.34*'Front End'!$F$4*EXP(-1.3*B300/$AA$2))),6)</f>
        <v>9.9990999999999997E-2</v>
      </c>
      <c r="E300" s="10">
        <f>D300*('Front End'!$F$3/100)</f>
        <v>0</v>
      </c>
      <c r="F300" s="10">
        <f t="shared" si="20"/>
        <v>9.9990999999999997E-2</v>
      </c>
      <c r="G300" s="10">
        <f>IF((G299+(AVERAGE(F299:F300)*('Front End'!$F$5*60))-(N299))&gt;$AA$3,$AA$3,IF(G299+(AVERAGE(F299:F300)*('Front End'!$F$5*60))-(N299)&lt;0,0,G299+(AVERAGE(F299:F300)*('Front End'!$F$5*60))-(N299)))</f>
        <v>186.16183971794575</v>
      </c>
      <c r="H300" s="10">
        <f>(G300/$AA$3)*'Front End'!$B$1</f>
        <v>1.8616183971794575E-3</v>
      </c>
      <c r="I300" s="10">
        <f>('Front End'!$F$10-'Front End'!$B$1)+Calcs!H300</f>
        <v>46.731861618397183</v>
      </c>
      <c r="J300" s="10">
        <f>IF(H300&gt;'Front End'!$B$1*('Front End'!$B$5/100),G300-((('Front End'!$B$1*('Front End'!$B$5/100))/'Front End'!$B$1)*$AA$3),0)</f>
        <v>86.161839717945753</v>
      </c>
      <c r="K300" s="10">
        <f>(J300*('Front End'!$B$6/100))/('Front End'!$B$2*24*60*60)</f>
        <v>0</v>
      </c>
      <c r="L300" s="10">
        <f>(J300*((100-'Front End'!$B$6)/100))/('Front End'!$B$2*24*60*60)</f>
        <v>9.9724351525400184E-2</v>
      </c>
      <c r="M300" s="10">
        <f t="shared" si="18"/>
        <v>9.9724351525400184E-2</v>
      </c>
      <c r="N300" s="10">
        <f>AVERAGE(M299:M300)*('Front End'!$F$5*60)</f>
        <v>11.964149700690319</v>
      </c>
      <c r="O300" s="10">
        <f>IF(O299+AVERAGE(K299:K300)*('Front End'!$F$5*60)&gt;J300,J300,O299+AVERAGE(K299:K300)*('Front End'!$F$5*60))</f>
        <v>0</v>
      </c>
      <c r="P300" s="10">
        <f>P299+(AVERAGE(L299:L300)*('Front End'!$F$5*60))-W299</f>
        <v>1683.2909899827455</v>
      </c>
      <c r="Q300" s="10">
        <f>(P300/$AA$5)*($AA$4-'Front End'!$F$9)</f>
        <v>1.6832909899827456E-2</v>
      </c>
      <c r="R300" s="10">
        <f>'Front End'!$F$9+Q300</f>
        <v>45.016832909899826</v>
      </c>
      <c r="S300" s="8">
        <f>IF(R300&gt;'Front End'!$F$9+'Front End'!$B$9,(((R300-'Front End'!$F$9)/($AA$4-'Front End'!$F$9))*$AA$5)-((('Front End'!$F$9+'Front End'!$B$9-'Front End'!$F$9)/($AA$4-'Front End'!$F$9))*$AA$5),0)</f>
        <v>1683.2909899825665</v>
      </c>
      <c r="T300" s="8">
        <f>ROUND(S300/('Front End'!$B$3*24*60*60),6)</f>
        <v>1.9480000000000001E-3</v>
      </c>
      <c r="U300" s="8">
        <f>IF(R300&gt;'Front End'!$F$9+'Front End'!$B$10,(((R300-'Front End'!$F$9)/($AA$4-'Front End'!$F$9))*$AA$5)-((('Front End'!$F$9+'Front End'!$B$10-'Front End'!$F$9)/($AA$4-'Front End'!$F$9))*$AA$5),0)</f>
        <v>0</v>
      </c>
      <c r="V300" s="8">
        <f>(U300^0.5)/('Front End'!$B$4*24*60*60)</f>
        <v>0</v>
      </c>
      <c r="W300" s="8">
        <f>(AVERAGE(T299:T300)*('Front End'!$F$5*60))+(AVERAGE(V299:V300)*('Front End'!$F$5*60))</f>
        <v>0.23298000000000002</v>
      </c>
      <c r="X300" s="8">
        <f t="shared" si="19"/>
        <v>0</v>
      </c>
    </row>
    <row r="301" spans="1:24" x14ac:dyDescent="0.2">
      <c r="A301" s="1">
        <v>300</v>
      </c>
      <c r="B301" s="1">
        <f>B300+'Front End'!$F$5</f>
        <v>598</v>
      </c>
      <c r="C301" s="10">
        <f t="shared" si="17"/>
        <v>0.4152777777777778</v>
      </c>
      <c r="D301" s="10">
        <f>ROUND(IF(B301&lt;=$AA$2*1.25,('Front End'!$F$4/2)*(1-COS((PI()*B301)/$AA$2)),(4.34*'Front End'!$F$4*EXP(-1.3*B301/$AA$2))),6)</f>
        <v>9.9998000000000004E-2</v>
      </c>
      <c r="E301" s="10">
        <f>D301*('Front End'!$F$3/100)</f>
        <v>0</v>
      </c>
      <c r="F301" s="10">
        <f t="shared" si="20"/>
        <v>9.9998000000000004E-2</v>
      </c>
      <c r="G301" s="10">
        <f>IF((G300+(AVERAGE(F300:F301)*('Front End'!$F$5*60))-(N300))&gt;$AA$3,$AA$3,IF(G300+(AVERAGE(F300:F301)*('Front End'!$F$5*60))-(N300)&lt;0,0,G300+(AVERAGE(F300:F301)*('Front End'!$F$5*60))-(N300)))</f>
        <v>186.19703001725543</v>
      </c>
      <c r="H301" s="10">
        <f>(G301/$AA$3)*'Front End'!$B$1</f>
        <v>1.8619703001725545E-3</v>
      </c>
      <c r="I301" s="10">
        <f>('Front End'!$F$10-'Front End'!$B$1)+Calcs!H301</f>
        <v>46.73186197030018</v>
      </c>
      <c r="J301" s="10">
        <f>IF(H301&gt;'Front End'!$B$1*('Front End'!$B$5/100),G301-((('Front End'!$B$1*('Front End'!$B$5/100))/'Front End'!$B$1)*$AA$3),0)</f>
        <v>86.197030017255429</v>
      </c>
      <c r="K301" s="10">
        <f>(J301*('Front End'!$B$6/100))/('Front End'!$B$2*24*60*60)</f>
        <v>0</v>
      </c>
      <c r="L301" s="10">
        <f>(J301*((100-'Front End'!$B$6)/100))/('Front End'!$B$2*24*60*60)</f>
        <v>9.9765081038490092E-2</v>
      </c>
      <c r="M301" s="10">
        <f t="shared" si="18"/>
        <v>9.9765081038490092E-2</v>
      </c>
      <c r="N301" s="10">
        <f>AVERAGE(M300:M301)*('Front End'!$F$5*60)</f>
        <v>11.969365953833417</v>
      </c>
      <c r="O301" s="10">
        <f>IF(O300+AVERAGE(K300:K301)*('Front End'!$F$5*60)&gt;J301,J301,O300+AVERAGE(K300:K301)*('Front End'!$F$5*60))</f>
        <v>0</v>
      </c>
      <c r="P301" s="10">
        <f>P300+(AVERAGE(L300:L301)*('Front End'!$F$5*60))-W300</f>
        <v>1695.0273759365789</v>
      </c>
      <c r="Q301" s="10">
        <f>(P301/$AA$5)*($AA$4-'Front End'!$F$9)</f>
        <v>1.6950273759365787E-2</v>
      </c>
      <c r="R301" s="10">
        <f>'Front End'!$F$9+Q301</f>
        <v>45.016950273759363</v>
      </c>
      <c r="S301" s="8">
        <f>IF(R301&gt;'Front End'!$F$9+'Front End'!$B$9,(((R301-'Front End'!$F$9)/($AA$4-'Front End'!$F$9))*$AA$5)-((('Front End'!$F$9+'Front End'!$B$9-'Front End'!$F$9)/($AA$4-'Front End'!$F$9))*$AA$5),0)</f>
        <v>1695.0273759363201</v>
      </c>
      <c r="T301" s="8">
        <f>ROUND(S301/('Front End'!$B$3*24*60*60),6)</f>
        <v>1.9620000000000002E-3</v>
      </c>
      <c r="U301" s="8">
        <f>IF(R301&gt;'Front End'!$F$9+'Front End'!$B$10,(((R301-'Front End'!$F$9)/($AA$4-'Front End'!$F$9))*$AA$5)-((('Front End'!$F$9+'Front End'!$B$10-'Front End'!$F$9)/($AA$4-'Front End'!$F$9))*$AA$5),0)</f>
        <v>0</v>
      </c>
      <c r="V301" s="8">
        <f>(U301^0.5)/('Front End'!$B$4*24*60*60)</f>
        <v>0</v>
      </c>
      <c r="W301" s="8">
        <f>(AVERAGE(T300:T301)*('Front End'!$F$5*60))+(AVERAGE(V300:V301)*('Front End'!$F$5*60))</f>
        <v>0.23460000000000003</v>
      </c>
      <c r="X301" s="8">
        <f t="shared" si="19"/>
        <v>0</v>
      </c>
    </row>
    <row r="302" spans="1:24" x14ac:dyDescent="0.2">
      <c r="A302" s="1">
        <v>301</v>
      </c>
      <c r="B302" s="1">
        <f>B301+'Front End'!$F$5</f>
        <v>600</v>
      </c>
      <c r="C302" s="10">
        <f t="shared" si="17"/>
        <v>0.41666666666666669</v>
      </c>
      <c r="D302" s="10">
        <f>ROUND(IF(B302&lt;=$AA$2*1.25,('Front End'!$F$4/2)*(1-COS((PI()*B302)/$AA$2)),(4.34*'Front End'!$F$4*EXP(-1.3*B302/$AA$2))),6)</f>
        <v>0.1</v>
      </c>
      <c r="E302" s="10">
        <f>D302*('Front End'!$F$3/100)</f>
        <v>0</v>
      </c>
      <c r="F302" s="10">
        <f t="shared" si="20"/>
        <v>0.1</v>
      </c>
      <c r="G302" s="10">
        <f>IF((G301+(AVERAGE(F301:F302)*('Front End'!$F$5*60))-(N301))&gt;$AA$3,$AA$3,IF(G301+(AVERAGE(F301:F302)*('Front End'!$F$5*60))-(N301)&lt;0,0,G301+(AVERAGE(F301:F302)*('Front End'!$F$5*60))-(N301)))</f>
        <v>186.22754406342199</v>
      </c>
      <c r="H302" s="10">
        <f>(G302/$AA$3)*'Front End'!$B$1</f>
        <v>1.8622754406342199E-3</v>
      </c>
      <c r="I302" s="10">
        <f>('Front End'!$F$10-'Front End'!$B$1)+Calcs!H302</f>
        <v>46.731862275440641</v>
      </c>
      <c r="J302" s="10">
        <f>IF(H302&gt;'Front End'!$B$1*('Front End'!$B$5/100),G302-((('Front End'!$B$1*('Front End'!$B$5/100))/'Front End'!$B$1)*$AA$3),0)</f>
        <v>86.227544063421988</v>
      </c>
      <c r="K302" s="10">
        <f>(J302*('Front End'!$B$6/100))/('Front End'!$B$2*24*60*60)</f>
        <v>0</v>
      </c>
      <c r="L302" s="10">
        <f>(J302*((100-'Front End'!$B$6)/100))/('Front End'!$B$2*24*60*60)</f>
        <v>9.9800398221553246E-2</v>
      </c>
      <c r="M302" s="10">
        <f t="shared" si="18"/>
        <v>9.9800398221553246E-2</v>
      </c>
      <c r="N302" s="10">
        <f>AVERAGE(M301:M302)*('Front End'!$F$5*60)</f>
        <v>11.9739287556026</v>
      </c>
      <c r="O302" s="10">
        <f>IF(O301+AVERAGE(K301:K302)*('Front End'!$F$5*60)&gt;J302,J302,O301+AVERAGE(K301:K302)*('Front End'!$F$5*60))</f>
        <v>0</v>
      </c>
      <c r="P302" s="10">
        <f>P301+(AVERAGE(L301:L302)*('Front End'!$F$5*60))-W301</f>
        <v>1706.7667046921815</v>
      </c>
      <c r="Q302" s="10">
        <f>(P302/$AA$5)*($AA$4-'Front End'!$F$9)</f>
        <v>1.7067667046921815E-2</v>
      </c>
      <c r="R302" s="10">
        <f>'Front End'!$F$9+Q302</f>
        <v>45.017067667046923</v>
      </c>
      <c r="S302" s="8">
        <f>IF(R302&gt;'Front End'!$F$9+'Front End'!$B$9,(((R302-'Front End'!$F$9)/($AA$4-'Front End'!$F$9))*$AA$5)-((('Front End'!$F$9+'Front End'!$B$9-'Front End'!$F$9)/($AA$4-'Front End'!$F$9))*$AA$5),0)</f>
        <v>1706.7667046923418</v>
      </c>
      <c r="T302" s="8">
        <f>ROUND(S302/('Front End'!$B$3*24*60*60),6)</f>
        <v>1.9750000000000002E-3</v>
      </c>
      <c r="U302" s="8">
        <f>IF(R302&gt;'Front End'!$F$9+'Front End'!$B$10,(((R302-'Front End'!$F$9)/($AA$4-'Front End'!$F$9))*$AA$5)-((('Front End'!$F$9+'Front End'!$B$10-'Front End'!$F$9)/($AA$4-'Front End'!$F$9))*$AA$5),0)</f>
        <v>0</v>
      </c>
      <c r="V302" s="8">
        <f>(U302^0.5)/('Front End'!$B$4*24*60*60)</f>
        <v>0</v>
      </c>
      <c r="W302" s="8">
        <f>(AVERAGE(T301:T302)*('Front End'!$F$5*60))+(AVERAGE(V301:V302)*('Front End'!$F$5*60))</f>
        <v>0.23622000000000001</v>
      </c>
      <c r="X302" s="8">
        <f t="shared" si="19"/>
        <v>0</v>
      </c>
    </row>
    <row r="303" spans="1:24" x14ac:dyDescent="0.2">
      <c r="A303" s="1">
        <v>302</v>
      </c>
      <c r="B303" s="1">
        <f>B302+'Front End'!$F$5</f>
        <v>602</v>
      </c>
      <c r="C303" s="10">
        <f t="shared" si="17"/>
        <v>0.41805555555555557</v>
      </c>
      <c r="D303" s="10">
        <f>ROUND(IF(B303&lt;=$AA$2*1.25,('Front End'!$F$4/2)*(1-COS((PI()*B303)/$AA$2)),(4.34*'Front End'!$F$4*EXP(-1.3*B303/$AA$2))),6)</f>
        <v>9.9996000000000002E-2</v>
      </c>
      <c r="E303" s="10">
        <f>D303*('Front End'!$F$3/100)</f>
        <v>0</v>
      </c>
      <c r="F303" s="10">
        <f t="shared" si="20"/>
        <v>9.9996000000000002E-2</v>
      </c>
      <c r="G303" s="10">
        <f>IF((G302+(AVERAGE(F302:F303)*('Front End'!$F$5*60))-(N302))&gt;$AA$3,$AA$3,IF(G302+(AVERAGE(F302:F303)*('Front End'!$F$5*60))-(N302)&lt;0,0,G302+(AVERAGE(F302:F303)*('Front End'!$F$5*60))-(N302)))</f>
        <v>186.2533753078194</v>
      </c>
      <c r="H303" s="10">
        <f>(G303/$AA$3)*'Front End'!$B$1</f>
        <v>1.8625337530781942E-3</v>
      </c>
      <c r="I303" s="10">
        <f>('Front End'!$F$10-'Front End'!$B$1)+Calcs!H303</f>
        <v>46.73186253375308</v>
      </c>
      <c r="J303" s="10">
        <f>IF(H303&gt;'Front End'!$B$1*('Front End'!$B$5/100),G303-((('Front End'!$B$1*('Front End'!$B$5/100))/'Front End'!$B$1)*$AA$3),0)</f>
        <v>86.253375307819397</v>
      </c>
      <c r="K303" s="10">
        <f>(J303*('Front End'!$B$6/100))/('Front End'!$B$2*24*60*60)</f>
        <v>0</v>
      </c>
      <c r="L303" s="10">
        <f>(J303*((100-'Front End'!$B$6)/100))/('Front End'!$B$2*24*60*60)</f>
        <v>9.9830295495161356E-2</v>
      </c>
      <c r="M303" s="10">
        <f t="shared" si="18"/>
        <v>9.9830295495161356E-2</v>
      </c>
      <c r="N303" s="10">
        <f>AVERAGE(M302:M303)*('Front End'!$F$5*60)</f>
        <v>11.977841623002876</v>
      </c>
      <c r="O303" s="10">
        <f>IF(O302+AVERAGE(K302:K303)*('Front End'!$F$5*60)&gt;J303,J303,O302+AVERAGE(K302:K303)*('Front End'!$F$5*60))</f>
        <v>0</v>
      </c>
      <c r="P303" s="10">
        <f>P302+(AVERAGE(L302:L303)*('Front End'!$F$5*60))-W302</f>
        <v>1718.5083263151844</v>
      </c>
      <c r="Q303" s="10">
        <f>(P303/$AA$5)*($AA$4-'Front End'!$F$9)</f>
        <v>1.7185083263151841E-2</v>
      </c>
      <c r="R303" s="10">
        <f>'Front End'!$F$9+Q303</f>
        <v>45.017185083263151</v>
      </c>
      <c r="S303" s="8">
        <f>IF(R303&gt;'Front End'!$F$9+'Front End'!$B$9,(((R303-'Front End'!$F$9)/($AA$4-'Front End'!$F$9))*$AA$5)-((('Front End'!$F$9+'Front End'!$B$9-'Front End'!$F$9)/($AA$4-'Front End'!$F$9))*$AA$5),0)</f>
        <v>1718.5083263150602</v>
      </c>
      <c r="T303" s="8">
        <f>ROUND(S303/('Front End'!$B$3*24*60*60),6)</f>
        <v>1.9889999999999999E-3</v>
      </c>
      <c r="U303" s="8">
        <f>IF(R303&gt;'Front End'!$F$9+'Front End'!$B$10,(((R303-'Front End'!$F$9)/($AA$4-'Front End'!$F$9))*$AA$5)-((('Front End'!$F$9+'Front End'!$B$10-'Front End'!$F$9)/($AA$4-'Front End'!$F$9))*$AA$5),0)</f>
        <v>0</v>
      </c>
      <c r="V303" s="8">
        <f>(U303^0.5)/('Front End'!$B$4*24*60*60)</f>
        <v>0</v>
      </c>
      <c r="W303" s="8">
        <f>(AVERAGE(T302:T303)*('Front End'!$F$5*60))+(AVERAGE(V302:V303)*('Front End'!$F$5*60))</f>
        <v>0.23784000000000002</v>
      </c>
      <c r="X303" s="8">
        <f t="shared" si="19"/>
        <v>0</v>
      </c>
    </row>
    <row r="304" spans="1:24" x14ac:dyDescent="0.2">
      <c r="A304" s="1">
        <v>303</v>
      </c>
      <c r="B304" s="1">
        <f>B303+'Front End'!$F$5</f>
        <v>604</v>
      </c>
      <c r="C304" s="10">
        <f t="shared" si="17"/>
        <v>0.41944444444444445</v>
      </c>
      <c r="D304" s="10">
        <f>ROUND(IF(B304&lt;=$AA$2*1.25,('Front End'!$F$4/2)*(1-COS((PI()*B304)/$AA$2)),(4.34*'Front End'!$F$4*EXP(-1.3*B304/$AA$2))),6)</f>
        <v>9.9986000000000005E-2</v>
      </c>
      <c r="E304" s="10">
        <f>D304*('Front End'!$F$3/100)</f>
        <v>0</v>
      </c>
      <c r="F304" s="10">
        <f t="shared" si="20"/>
        <v>9.9986000000000005E-2</v>
      </c>
      <c r="G304" s="10">
        <f>IF((G303+(AVERAGE(F303:F304)*('Front End'!$F$5*60))-(N303))&gt;$AA$3,$AA$3,IF(G303+(AVERAGE(F303:F304)*('Front End'!$F$5*60))-(N303)&lt;0,0,G303+(AVERAGE(F303:F304)*('Front End'!$F$5*60))-(N303)))</f>
        <v>186.27445368481651</v>
      </c>
      <c r="H304" s="10">
        <f>(G304/$AA$3)*'Front End'!$B$1</f>
        <v>1.8627445368481653E-3</v>
      </c>
      <c r="I304" s="10">
        <f>('Front End'!$F$10-'Front End'!$B$1)+Calcs!H304</f>
        <v>46.731862744536855</v>
      </c>
      <c r="J304" s="10">
        <f>IF(H304&gt;'Front End'!$B$1*('Front End'!$B$5/100),G304-((('Front End'!$B$1*('Front End'!$B$5/100))/'Front End'!$B$1)*$AA$3),0)</f>
        <v>86.274453684816507</v>
      </c>
      <c r="K304" s="10">
        <f>(J304*('Front End'!$B$6/100))/('Front End'!$B$2*24*60*60)</f>
        <v>0</v>
      </c>
      <c r="L304" s="10">
        <f>(J304*((100-'Front End'!$B$6)/100))/('Front End'!$B$2*24*60*60)</f>
        <v>9.9854691764833928E-2</v>
      </c>
      <c r="M304" s="10">
        <f t="shared" si="18"/>
        <v>9.9854691764833928E-2</v>
      </c>
      <c r="N304" s="10">
        <f>AVERAGE(M303:M304)*('Front End'!$F$5*60)</f>
        <v>11.981099235599718</v>
      </c>
      <c r="O304" s="10">
        <f>IF(O303+AVERAGE(K303:K304)*('Front End'!$F$5*60)&gt;J304,J304,O303+AVERAGE(K303:K304)*('Front End'!$F$5*60))</f>
        <v>0</v>
      </c>
      <c r="P304" s="10">
        <f>P303+(AVERAGE(L303:L304)*('Front End'!$F$5*60))-W303</f>
        <v>1730.2515855507841</v>
      </c>
      <c r="Q304" s="10">
        <f>(P304/$AA$5)*($AA$4-'Front End'!$F$9)</f>
        <v>1.7302515855507839E-2</v>
      </c>
      <c r="R304" s="10">
        <f>'Front End'!$F$9+Q304</f>
        <v>45.017302515855505</v>
      </c>
      <c r="S304" s="8">
        <f>IF(R304&gt;'Front End'!$F$9+'Front End'!$B$9,(((R304-'Front End'!$F$9)/($AA$4-'Front End'!$F$9))*$AA$5)-((('Front End'!$F$9+'Front End'!$B$9-'Front End'!$F$9)/($AA$4-'Front End'!$F$9))*$AA$5),0)</f>
        <v>1730.2515855504907</v>
      </c>
      <c r="T304" s="8">
        <f>ROUND(S304/('Front End'!$B$3*24*60*60),6)</f>
        <v>2.003E-3</v>
      </c>
      <c r="U304" s="8">
        <f>IF(R304&gt;'Front End'!$F$9+'Front End'!$B$10,(((R304-'Front End'!$F$9)/($AA$4-'Front End'!$F$9))*$AA$5)-((('Front End'!$F$9+'Front End'!$B$10-'Front End'!$F$9)/($AA$4-'Front End'!$F$9))*$AA$5),0)</f>
        <v>0</v>
      </c>
      <c r="V304" s="8">
        <f>(U304^0.5)/('Front End'!$B$4*24*60*60)</f>
        <v>0</v>
      </c>
      <c r="W304" s="8">
        <f>(AVERAGE(T303:T304)*('Front End'!$F$5*60))+(AVERAGE(V303:V304)*('Front End'!$F$5*60))</f>
        <v>0.23951999999999998</v>
      </c>
      <c r="X304" s="8">
        <f t="shared" si="19"/>
        <v>0</v>
      </c>
    </row>
    <row r="305" spans="1:24" x14ac:dyDescent="0.2">
      <c r="A305" s="1">
        <v>304</v>
      </c>
      <c r="B305" s="1">
        <f>B304+'Front End'!$F$5</f>
        <v>606</v>
      </c>
      <c r="C305" s="10">
        <f t="shared" si="17"/>
        <v>0.42083333333333334</v>
      </c>
      <c r="D305" s="10">
        <f>ROUND(IF(B305&lt;=$AA$2*1.25,('Front End'!$F$4/2)*(1-COS((PI()*B305)/$AA$2)),(4.34*'Front End'!$F$4*EXP(-1.3*B305/$AA$2))),6)</f>
        <v>9.9971000000000004E-2</v>
      </c>
      <c r="E305" s="10">
        <f>D305*('Front End'!$F$3/100)</f>
        <v>0</v>
      </c>
      <c r="F305" s="10">
        <f t="shared" si="20"/>
        <v>9.9971000000000004E-2</v>
      </c>
      <c r="G305" s="10">
        <f>IF((G304+(AVERAGE(F304:F305)*('Front End'!$F$5*60))-(N304))&gt;$AA$3,$AA$3,IF(G304+(AVERAGE(F304:F305)*('Front End'!$F$5*60))-(N304)&lt;0,0,G304+(AVERAGE(F304:F305)*('Front End'!$F$5*60))-(N304)))</f>
        <v>186.2907744492168</v>
      </c>
      <c r="H305" s="10">
        <f>(G305/$AA$3)*'Front End'!$B$1</f>
        <v>1.862907744492168E-3</v>
      </c>
      <c r="I305" s="10">
        <f>('Front End'!$F$10-'Front End'!$B$1)+Calcs!H305</f>
        <v>46.7318629077445</v>
      </c>
      <c r="J305" s="10">
        <f>IF(H305&gt;'Front End'!$B$1*('Front End'!$B$5/100),G305-((('Front End'!$B$1*('Front End'!$B$5/100))/'Front End'!$B$1)*$AA$3),0)</f>
        <v>86.290774449216798</v>
      </c>
      <c r="K305" s="10">
        <f>(J305*('Front End'!$B$6/100))/('Front End'!$B$2*24*60*60)</f>
        <v>0</v>
      </c>
      <c r="L305" s="10">
        <f>(J305*((100-'Front End'!$B$6)/100))/('Front End'!$B$2*24*60*60)</f>
        <v>9.9873581538445375E-2</v>
      </c>
      <c r="M305" s="10">
        <f t="shared" si="18"/>
        <v>9.9873581538445375E-2</v>
      </c>
      <c r="N305" s="10">
        <f>AVERAGE(M304:M305)*('Front End'!$F$5*60)</f>
        <v>11.983696398196757</v>
      </c>
      <c r="O305" s="10">
        <f>IF(O304+AVERAGE(K304:K305)*('Front End'!$F$5*60)&gt;J305,J305,O304+AVERAGE(K304:K305)*('Front End'!$F$5*60))</f>
        <v>0</v>
      </c>
      <c r="P305" s="10">
        <f>P304+(AVERAGE(L304:L305)*('Front End'!$F$5*60))-W304</f>
        <v>1741.9957619489808</v>
      </c>
      <c r="Q305" s="10">
        <f>(P305/$AA$5)*($AA$4-'Front End'!$F$9)</f>
        <v>1.7419957619489806E-2</v>
      </c>
      <c r="R305" s="10">
        <f>'Front End'!$F$9+Q305</f>
        <v>45.017419957619488</v>
      </c>
      <c r="S305" s="8">
        <f>IF(R305&gt;'Front End'!$F$9+'Front End'!$B$9,(((R305-'Front End'!$F$9)/($AA$4-'Front End'!$F$9))*$AA$5)-((('Front End'!$F$9+'Front End'!$B$9-'Front End'!$F$9)/($AA$4-'Front End'!$F$9))*$AA$5),0)</f>
        <v>1741.9957619488005</v>
      </c>
      <c r="T305" s="8">
        <f>ROUND(S305/('Front End'!$B$3*24*60*60),6)</f>
        <v>2.016E-3</v>
      </c>
      <c r="U305" s="8">
        <f>IF(R305&gt;'Front End'!$F$9+'Front End'!$B$10,(((R305-'Front End'!$F$9)/($AA$4-'Front End'!$F$9))*$AA$5)-((('Front End'!$F$9+'Front End'!$B$10-'Front End'!$F$9)/($AA$4-'Front End'!$F$9))*$AA$5),0)</f>
        <v>0</v>
      </c>
      <c r="V305" s="8">
        <f>(U305^0.5)/('Front End'!$B$4*24*60*60)</f>
        <v>0</v>
      </c>
      <c r="W305" s="8">
        <f>(AVERAGE(T304:T305)*('Front End'!$F$5*60))+(AVERAGE(V304:V305)*('Front End'!$F$5*60))</f>
        <v>0.24113999999999999</v>
      </c>
      <c r="X305" s="8">
        <f t="shared" si="19"/>
        <v>0</v>
      </c>
    </row>
    <row r="306" spans="1:24" x14ac:dyDescent="0.2">
      <c r="A306" s="1">
        <v>305</v>
      </c>
      <c r="B306" s="1">
        <f>B305+'Front End'!$F$5</f>
        <v>608</v>
      </c>
      <c r="C306" s="10">
        <f t="shared" si="17"/>
        <v>0.42222222222222222</v>
      </c>
      <c r="D306" s="10">
        <f>ROUND(IF(B306&lt;=$AA$2*1.25,('Front End'!$F$4/2)*(1-COS((PI()*B306)/$AA$2)),(4.34*'Front End'!$F$4*EXP(-1.3*B306/$AA$2))),6)</f>
        <v>9.9950999999999998E-2</v>
      </c>
      <c r="E306" s="10">
        <f>D306*('Front End'!$F$3/100)</f>
        <v>0</v>
      </c>
      <c r="F306" s="10">
        <f t="shared" si="20"/>
        <v>9.9950999999999998E-2</v>
      </c>
      <c r="G306" s="10">
        <f>IF((G305+(AVERAGE(F305:F306)*('Front End'!$F$5*60))-(N305))&gt;$AA$3,$AA$3,IF(G305+(AVERAGE(F305:F306)*('Front End'!$F$5*60))-(N305)&lt;0,0,G305+(AVERAGE(F305:F306)*('Front End'!$F$5*60))-(N305)))</f>
        <v>186.30239805102002</v>
      </c>
      <c r="H306" s="10">
        <f>(G306/$AA$3)*'Front End'!$B$1</f>
        <v>1.8630239805102003E-3</v>
      </c>
      <c r="I306" s="10">
        <f>('Front End'!$F$10-'Front End'!$B$1)+Calcs!H306</f>
        <v>46.731863023980516</v>
      </c>
      <c r="J306" s="10">
        <f>IF(H306&gt;'Front End'!$B$1*('Front End'!$B$5/100),G306-((('Front End'!$B$1*('Front End'!$B$5/100))/'Front End'!$B$1)*$AA$3),0)</f>
        <v>86.30239805102002</v>
      </c>
      <c r="K306" s="10">
        <f>(J306*('Front End'!$B$6/100))/('Front End'!$B$2*24*60*60)</f>
        <v>0</v>
      </c>
      <c r="L306" s="10">
        <f>(J306*((100-'Front End'!$B$6)/100))/('Front End'!$B$2*24*60*60)</f>
        <v>9.9887034781273185E-2</v>
      </c>
      <c r="M306" s="10">
        <f t="shared" si="18"/>
        <v>9.9887034781273185E-2</v>
      </c>
      <c r="N306" s="10">
        <f>AVERAGE(M305:M306)*('Front End'!$F$5*60)</f>
        <v>11.985636979183113</v>
      </c>
      <c r="O306" s="10">
        <f>IF(O305+AVERAGE(K305:K306)*('Front End'!$F$5*60)&gt;J306,J306,O305+AVERAGE(K305:K306)*('Front End'!$F$5*60))</f>
        <v>0</v>
      </c>
      <c r="P306" s="10">
        <f>P305+(AVERAGE(L305:L306)*('Front End'!$F$5*60))-W305</f>
        <v>1753.7402589281637</v>
      </c>
      <c r="Q306" s="10">
        <f>(P306/$AA$5)*($AA$4-'Front End'!$F$9)</f>
        <v>1.7537402589281634E-2</v>
      </c>
      <c r="R306" s="10">
        <f>'Front End'!$F$9+Q306</f>
        <v>45.017537402589284</v>
      </c>
      <c r="S306" s="8">
        <f>IF(R306&gt;'Front End'!$F$9+'Front End'!$B$9,(((R306-'Front End'!$F$9)/($AA$4-'Front End'!$F$9))*$AA$5)-((('Front End'!$F$9+'Front End'!$B$9-'Front End'!$F$9)/($AA$4-'Front End'!$F$9))*$AA$5),0)</f>
        <v>1753.7402589283602</v>
      </c>
      <c r="T306" s="8">
        <f>ROUND(S306/('Front End'!$B$3*24*60*60),6)</f>
        <v>2.0300000000000001E-3</v>
      </c>
      <c r="U306" s="8">
        <f>IF(R306&gt;'Front End'!$F$9+'Front End'!$B$10,(((R306-'Front End'!$F$9)/($AA$4-'Front End'!$F$9))*$AA$5)-((('Front End'!$F$9+'Front End'!$B$10-'Front End'!$F$9)/($AA$4-'Front End'!$F$9))*$AA$5),0)</f>
        <v>0</v>
      </c>
      <c r="V306" s="8">
        <f>(U306^0.5)/('Front End'!$B$4*24*60*60)</f>
        <v>0</v>
      </c>
      <c r="W306" s="8">
        <f>(AVERAGE(T305:T306)*('Front End'!$F$5*60))+(AVERAGE(V305:V306)*('Front End'!$F$5*60))</f>
        <v>0.24276</v>
      </c>
      <c r="X306" s="8">
        <f t="shared" si="19"/>
        <v>0</v>
      </c>
    </row>
    <row r="307" spans="1:24" x14ac:dyDescent="0.2">
      <c r="A307" s="1">
        <v>306</v>
      </c>
      <c r="B307" s="1">
        <f>B306+'Front End'!$F$5</f>
        <v>610</v>
      </c>
      <c r="C307" s="10">
        <f t="shared" si="17"/>
        <v>0.4236111111111111</v>
      </c>
      <c r="D307" s="10">
        <f>ROUND(IF(B307&lt;=$AA$2*1.25,('Front End'!$F$4/2)*(1-COS((PI()*B307)/$AA$2)),(4.34*'Front End'!$F$4*EXP(-1.3*B307/$AA$2))),6)</f>
        <v>9.9925E-2</v>
      </c>
      <c r="E307" s="10">
        <f>D307*('Front End'!$F$3/100)</f>
        <v>0</v>
      </c>
      <c r="F307" s="10">
        <f t="shared" si="20"/>
        <v>9.9925E-2</v>
      </c>
      <c r="G307" s="10">
        <f>IF((G306+(AVERAGE(F306:F307)*('Front End'!$F$5*60))-(N306))&gt;$AA$3,$AA$3,IF(G306+(AVERAGE(F306:F307)*('Front End'!$F$5*60))-(N306)&lt;0,0,G306+(AVERAGE(F306:F307)*('Front End'!$F$5*60))-(N306)))</f>
        <v>186.30932107183691</v>
      </c>
      <c r="H307" s="10">
        <f>(G307/$AA$3)*'Front End'!$B$1</f>
        <v>1.8630932107183691E-3</v>
      </c>
      <c r="I307" s="10">
        <f>('Front End'!$F$10-'Front End'!$B$1)+Calcs!H307</f>
        <v>46.73186309321072</v>
      </c>
      <c r="J307" s="10">
        <f>IF(H307&gt;'Front End'!$B$1*('Front End'!$B$5/100),G307-((('Front End'!$B$1*('Front End'!$B$5/100))/'Front End'!$B$1)*$AA$3),0)</f>
        <v>86.309321071836905</v>
      </c>
      <c r="K307" s="10">
        <f>(J307*('Front End'!$B$6/100))/('Front End'!$B$2*24*60*60)</f>
        <v>0</v>
      </c>
      <c r="L307" s="10">
        <f>(J307*((100-'Front End'!$B$6)/100))/('Front End'!$B$2*24*60*60)</f>
        <v>9.9895047536848289E-2</v>
      </c>
      <c r="M307" s="10">
        <f t="shared" si="18"/>
        <v>9.9895047536848289E-2</v>
      </c>
      <c r="N307" s="10">
        <f>AVERAGE(M306:M307)*('Front End'!$F$5*60)</f>
        <v>11.986924939087288</v>
      </c>
      <c r="O307" s="10">
        <f>IF(O306+AVERAGE(K306:K307)*('Front End'!$F$5*60)&gt;J307,J307,O306+AVERAGE(K306:K307)*('Front End'!$F$5*60))</f>
        <v>0</v>
      </c>
      <c r="P307" s="10">
        <f>P306+(AVERAGE(L306:L307)*('Front End'!$F$5*60))-W306</f>
        <v>1765.4844238672508</v>
      </c>
      <c r="Q307" s="10">
        <f>(P307/$AA$5)*($AA$4-'Front End'!$F$9)</f>
        <v>1.7654844238672505E-2</v>
      </c>
      <c r="R307" s="10">
        <f>'Front End'!$F$9+Q307</f>
        <v>45.01765484423867</v>
      </c>
      <c r="S307" s="8">
        <f>IF(R307&gt;'Front End'!$F$9+'Front End'!$B$9,(((R307-'Front End'!$F$9)/($AA$4-'Front End'!$F$9))*$AA$5)-((('Front End'!$F$9+'Front End'!$B$9-'Front End'!$F$9)/($AA$4-'Front End'!$F$9))*$AA$5),0)</f>
        <v>1765.4844238670364</v>
      </c>
      <c r="T307" s="8">
        <f>ROUND(S307/('Front End'!$B$3*24*60*60),6)</f>
        <v>2.0430000000000001E-3</v>
      </c>
      <c r="U307" s="8">
        <f>IF(R307&gt;'Front End'!$F$9+'Front End'!$B$10,(((R307-'Front End'!$F$9)/($AA$4-'Front End'!$F$9))*$AA$5)-((('Front End'!$F$9+'Front End'!$B$10-'Front End'!$F$9)/($AA$4-'Front End'!$F$9))*$AA$5),0)</f>
        <v>0</v>
      </c>
      <c r="V307" s="8">
        <f>(U307^0.5)/('Front End'!$B$4*24*60*60)</f>
        <v>0</v>
      </c>
      <c r="W307" s="8">
        <f>(AVERAGE(T306:T307)*('Front End'!$F$5*60))+(AVERAGE(V306:V307)*('Front End'!$F$5*60))</f>
        <v>0.24438000000000001</v>
      </c>
      <c r="X307" s="8">
        <f t="shared" si="19"/>
        <v>0</v>
      </c>
    </row>
    <row r="308" spans="1:24" x14ac:dyDescent="0.2">
      <c r="A308" s="1">
        <v>307</v>
      </c>
      <c r="B308" s="1">
        <f>B307+'Front End'!$F$5</f>
        <v>612</v>
      </c>
      <c r="C308" s="10">
        <f t="shared" si="17"/>
        <v>0.42499999999999999</v>
      </c>
      <c r="D308" s="10">
        <f>ROUND(IF(B308&lt;=$AA$2*1.25,('Front End'!$F$4/2)*(1-COS((PI()*B308)/$AA$2)),(4.34*'Front End'!$F$4*EXP(-1.3*B308/$AA$2))),6)</f>
        <v>9.9892999999999996E-2</v>
      </c>
      <c r="E308" s="10">
        <f>D308*('Front End'!$F$3/100)</f>
        <v>0</v>
      </c>
      <c r="F308" s="10">
        <f t="shared" si="20"/>
        <v>9.9892999999999996E-2</v>
      </c>
      <c r="G308" s="10">
        <f>IF((G307+(AVERAGE(F307:F308)*('Front End'!$F$5*60))-(N307))&gt;$AA$3,$AA$3,IF(G307+(AVERAGE(F307:F308)*('Front End'!$F$5*60))-(N307)&lt;0,0,G307+(AVERAGE(F307:F308)*('Front End'!$F$5*60))-(N307)))</f>
        <v>186.31147613274962</v>
      </c>
      <c r="H308" s="10">
        <f>(G308/$AA$3)*'Front End'!$B$1</f>
        <v>1.8631147613274962E-3</v>
      </c>
      <c r="I308" s="10">
        <f>('Front End'!$F$10-'Front End'!$B$1)+Calcs!H308</f>
        <v>46.731863114761332</v>
      </c>
      <c r="J308" s="10">
        <f>IF(H308&gt;'Front End'!$B$1*('Front End'!$B$5/100),G308-((('Front End'!$B$1*('Front End'!$B$5/100))/'Front End'!$B$1)*$AA$3),0)</f>
        <v>86.311476132749618</v>
      </c>
      <c r="K308" s="10">
        <f>(J308*('Front End'!$B$6/100))/('Front End'!$B$2*24*60*60)</f>
        <v>0</v>
      </c>
      <c r="L308" s="10">
        <f>(J308*((100-'Front End'!$B$6)/100))/('Front End'!$B$2*24*60*60)</f>
        <v>9.9897541820312075E-2</v>
      </c>
      <c r="M308" s="10">
        <f t="shared" si="18"/>
        <v>9.9897541820312075E-2</v>
      </c>
      <c r="N308" s="10">
        <f>AVERAGE(M307:M308)*('Front End'!$F$5*60)</f>
        <v>11.987555361429623</v>
      </c>
      <c r="O308" s="10">
        <f>IF(O307+AVERAGE(K307:K308)*('Front End'!$F$5*60)&gt;J308,J308,O307+AVERAGE(K307:K308)*('Front End'!$F$5*60))</f>
        <v>0</v>
      </c>
      <c r="P308" s="10">
        <f>P307+(AVERAGE(L307:L308)*('Front End'!$F$5*60))-W307</f>
        <v>1777.2275992286804</v>
      </c>
      <c r="Q308" s="10">
        <f>(P308/$AA$5)*($AA$4-'Front End'!$F$9)</f>
        <v>1.7772275992286805E-2</v>
      </c>
      <c r="R308" s="10">
        <f>'Front End'!$F$9+Q308</f>
        <v>45.017772275992286</v>
      </c>
      <c r="S308" s="8">
        <f>IF(R308&gt;'Front End'!$F$9+'Front End'!$B$9,(((R308-'Front End'!$F$9)/($AA$4-'Front End'!$F$9))*$AA$5)-((('Front End'!$F$9+'Front End'!$B$9-'Front End'!$F$9)/($AA$4-'Front End'!$F$9))*$AA$5),0)</f>
        <v>1777.2275992285815</v>
      </c>
      <c r="T308" s="8">
        <f>ROUND(S308/('Front End'!$B$3*24*60*60),6)</f>
        <v>2.0569999999999998E-3</v>
      </c>
      <c r="U308" s="8">
        <f>IF(R308&gt;'Front End'!$F$9+'Front End'!$B$10,(((R308-'Front End'!$F$9)/($AA$4-'Front End'!$F$9))*$AA$5)-((('Front End'!$F$9+'Front End'!$B$10-'Front End'!$F$9)/($AA$4-'Front End'!$F$9))*$AA$5),0)</f>
        <v>0</v>
      </c>
      <c r="V308" s="8">
        <f>(U308^0.5)/('Front End'!$B$4*24*60*60)</f>
        <v>0</v>
      </c>
      <c r="W308" s="8">
        <f>(AVERAGE(T307:T308)*('Front End'!$F$5*60))+(AVERAGE(V307:V308)*('Front End'!$F$5*60))</f>
        <v>0.24599999999999997</v>
      </c>
      <c r="X308" s="8">
        <f t="shared" si="19"/>
        <v>0</v>
      </c>
    </row>
    <row r="309" spans="1:24" x14ac:dyDescent="0.2">
      <c r="A309" s="1">
        <v>308</v>
      </c>
      <c r="B309" s="1">
        <f>B308+'Front End'!$F$5</f>
        <v>614</v>
      </c>
      <c r="C309" s="10">
        <f t="shared" si="17"/>
        <v>0.42638888888888887</v>
      </c>
      <c r="D309" s="10">
        <f>ROUND(IF(B309&lt;=$AA$2*1.25,('Front End'!$F$4/2)*(1-COS((PI()*B309)/$AA$2)),(4.34*'Front End'!$F$4*EXP(-1.3*B309/$AA$2))),6)</f>
        <v>9.9856E-2</v>
      </c>
      <c r="E309" s="10">
        <f>D309*('Front End'!$F$3/100)</f>
        <v>0</v>
      </c>
      <c r="F309" s="10">
        <f t="shared" si="20"/>
        <v>9.9856E-2</v>
      </c>
      <c r="G309" s="10">
        <f>IF((G308+(AVERAGE(F308:F309)*('Front End'!$F$5*60))-(N308))&gt;$AA$3,$AA$3,IF(G308+(AVERAGE(F308:F309)*('Front End'!$F$5*60))-(N308)&lt;0,0,G308+(AVERAGE(F308:F309)*('Front End'!$F$5*60))-(N308)))</f>
        <v>186.30886077131998</v>
      </c>
      <c r="H309" s="10">
        <f>(G309/$AA$3)*'Front End'!$B$1</f>
        <v>1.8630886077131998E-3</v>
      </c>
      <c r="I309" s="10">
        <f>('Front End'!$F$10-'Front End'!$B$1)+Calcs!H309</f>
        <v>46.731863088607717</v>
      </c>
      <c r="J309" s="10">
        <f>IF(H309&gt;'Front End'!$B$1*('Front End'!$B$5/100),G309-((('Front End'!$B$1*('Front End'!$B$5/100))/'Front End'!$B$1)*$AA$3),0)</f>
        <v>86.308860771319985</v>
      </c>
      <c r="K309" s="10">
        <f>(J309*('Front End'!$B$6/100))/('Front End'!$B$2*24*60*60)</f>
        <v>0</v>
      </c>
      <c r="L309" s="10">
        <f>(J309*((100-'Front End'!$B$6)/100))/('Front End'!$B$2*24*60*60)</f>
        <v>9.9894514781620369E-2</v>
      </c>
      <c r="M309" s="10">
        <f t="shared" si="18"/>
        <v>9.9894514781620369E-2</v>
      </c>
      <c r="N309" s="10">
        <f>AVERAGE(M308:M309)*('Front End'!$F$5*60)</f>
        <v>11.987523396115947</v>
      </c>
      <c r="O309" s="10">
        <f>IF(O308+AVERAGE(K308:K309)*('Front End'!$F$5*60)&gt;J309,J309,O308+AVERAGE(K308:K309)*('Front End'!$F$5*60))</f>
        <v>0</v>
      </c>
      <c r="P309" s="10">
        <f>P308+(AVERAGE(L308:L309)*('Front End'!$F$5*60))-W308</f>
        <v>1788.9691226247962</v>
      </c>
      <c r="Q309" s="10">
        <f>(P309/$AA$5)*($AA$4-'Front End'!$F$9)</f>
        <v>1.7889691226247961E-2</v>
      </c>
      <c r="R309" s="10">
        <f>'Front End'!$F$9+Q309</f>
        <v>45.017889691226245</v>
      </c>
      <c r="S309" s="8">
        <f>IF(R309&gt;'Front End'!$F$9+'Front End'!$B$9,(((R309-'Front End'!$F$9)/($AA$4-'Front End'!$F$9))*$AA$5)-((('Front End'!$F$9+'Front End'!$B$9-'Front End'!$F$9)/($AA$4-'Front End'!$F$9))*$AA$5),0)</f>
        <v>1788.9691226244508</v>
      </c>
      <c r="T309" s="8">
        <f>ROUND(S309/('Front End'!$B$3*24*60*60),6)</f>
        <v>2.0709999999999999E-3</v>
      </c>
      <c r="U309" s="8">
        <f>IF(R309&gt;'Front End'!$F$9+'Front End'!$B$10,(((R309-'Front End'!$F$9)/($AA$4-'Front End'!$F$9))*$AA$5)-((('Front End'!$F$9+'Front End'!$B$10-'Front End'!$F$9)/($AA$4-'Front End'!$F$9))*$AA$5),0)</f>
        <v>0</v>
      </c>
      <c r="V309" s="8">
        <f>(U309^0.5)/('Front End'!$B$4*24*60*60)</f>
        <v>0</v>
      </c>
      <c r="W309" s="8">
        <f>(AVERAGE(T308:T309)*('Front End'!$F$5*60))+(AVERAGE(V308:V309)*('Front End'!$F$5*60))</f>
        <v>0.24767999999999998</v>
      </c>
      <c r="X309" s="8">
        <f t="shared" si="19"/>
        <v>0</v>
      </c>
    </row>
    <row r="310" spans="1:24" x14ac:dyDescent="0.2">
      <c r="A310" s="1">
        <v>309</v>
      </c>
      <c r="B310" s="1">
        <f>B309+'Front End'!$F$5</f>
        <v>616</v>
      </c>
      <c r="C310" s="10">
        <f t="shared" si="17"/>
        <v>0.42777777777777776</v>
      </c>
      <c r="D310" s="10">
        <f>ROUND(IF(B310&lt;=$AA$2*1.25,('Front End'!$F$4/2)*(1-COS((PI()*B310)/$AA$2)),(4.34*'Front End'!$F$4*EXP(-1.3*B310/$AA$2))),6)</f>
        <v>9.9814E-2</v>
      </c>
      <c r="E310" s="10">
        <f>D310*('Front End'!$F$3/100)</f>
        <v>0</v>
      </c>
      <c r="F310" s="10">
        <f t="shared" si="20"/>
        <v>9.9814E-2</v>
      </c>
      <c r="G310" s="10">
        <f>IF((G309+(AVERAGE(F309:F310)*('Front End'!$F$5*60))-(N309))&gt;$AA$3,$AA$3,IF(G309+(AVERAGE(F309:F310)*('Front End'!$F$5*60))-(N309)&lt;0,0,G309+(AVERAGE(F309:F310)*('Front End'!$F$5*60))-(N309)))</f>
        <v>186.30153737520402</v>
      </c>
      <c r="H310" s="10">
        <f>(G310/$AA$3)*'Front End'!$B$1</f>
        <v>1.8630153737520404E-3</v>
      </c>
      <c r="I310" s="10">
        <f>('Front End'!$F$10-'Front End'!$B$1)+Calcs!H310</f>
        <v>46.731863015373754</v>
      </c>
      <c r="J310" s="10">
        <f>IF(H310&gt;'Front End'!$B$1*('Front End'!$B$5/100),G310-((('Front End'!$B$1*('Front End'!$B$5/100))/'Front End'!$B$1)*$AA$3),0)</f>
        <v>86.30153737520402</v>
      </c>
      <c r="K310" s="10">
        <f>(J310*('Front End'!$B$6/100))/('Front End'!$B$2*24*60*60)</f>
        <v>0</v>
      </c>
      <c r="L310" s="10">
        <f>(J310*((100-'Front End'!$B$6)/100))/('Front End'!$B$2*24*60*60)</f>
        <v>9.9886038628708373E-2</v>
      </c>
      <c r="M310" s="10">
        <f t="shared" si="18"/>
        <v>9.9886038628708373E-2</v>
      </c>
      <c r="N310" s="10">
        <f>AVERAGE(M309:M310)*('Front End'!$F$5*60)</f>
        <v>11.986833204619725</v>
      </c>
      <c r="O310" s="10">
        <f>IF(O309+AVERAGE(K309:K310)*('Front End'!$F$5*60)&gt;J310,J310,O309+AVERAGE(K309:K310)*('Front End'!$F$5*60))</f>
        <v>0</v>
      </c>
      <c r="P310" s="10">
        <f>P309+(AVERAGE(L309:L310)*('Front End'!$F$5*60))-W309</f>
        <v>1800.7082758294159</v>
      </c>
      <c r="Q310" s="10">
        <f>(P310/$AA$5)*($AA$4-'Front End'!$F$9)</f>
        <v>1.8007082758294161E-2</v>
      </c>
      <c r="R310" s="10">
        <f>'Front End'!$F$9+Q310</f>
        <v>45.018007082758295</v>
      </c>
      <c r="S310" s="8">
        <f>IF(R310&gt;'Front End'!$F$9+'Front End'!$B$9,(((R310-'Front End'!$F$9)/($AA$4-'Front End'!$F$9))*$AA$5)-((('Front End'!$F$9+'Front End'!$B$9-'Front End'!$F$9)/($AA$4-'Front End'!$F$9))*$AA$5),0)</f>
        <v>1800.7082758295214</v>
      </c>
      <c r="T310" s="8">
        <f>ROUND(S310/('Front End'!$B$3*24*60*60),6)</f>
        <v>2.0839999999999999E-3</v>
      </c>
      <c r="U310" s="8">
        <f>IF(R310&gt;'Front End'!$F$9+'Front End'!$B$10,(((R310-'Front End'!$F$9)/($AA$4-'Front End'!$F$9))*$AA$5)-((('Front End'!$F$9+'Front End'!$B$10-'Front End'!$F$9)/($AA$4-'Front End'!$F$9))*$AA$5),0)</f>
        <v>0</v>
      </c>
      <c r="V310" s="8">
        <f>(U310^0.5)/('Front End'!$B$4*24*60*60)</f>
        <v>0</v>
      </c>
      <c r="W310" s="8">
        <f>(AVERAGE(T309:T310)*('Front End'!$F$5*60))+(AVERAGE(V309:V310)*('Front End'!$F$5*60))</f>
        <v>0.24929999999999999</v>
      </c>
      <c r="X310" s="8">
        <f t="shared" si="19"/>
        <v>0</v>
      </c>
    </row>
    <row r="311" spans="1:24" x14ac:dyDescent="0.2">
      <c r="A311" s="1">
        <v>310</v>
      </c>
      <c r="B311" s="1">
        <f>B310+'Front End'!$F$5</f>
        <v>618</v>
      </c>
      <c r="C311" s="10">
        <f t="shared" si="17"/>
        <v>0.42916666666666664</v>
      </c>
      <c r="D311" s="10">
        <f>ROUND(IF(B311&lt;=$AA$2*1.25,('Front End'!$F$4/2)*(1-COS((PI()*B311)/$AA$2)),(4.34*'Front End'!$F$4*EXP(-1.3*B311/$AA$2))),6)</f>
        <v>9.9765999999999994E-2</v>
      </c>
      <c r="E311" s="10">
        <f>D311*('Front End'!$F$3/100)</f>
        <v>0</v>
      </c>
      <c r="F311" s="10">
        <f t="shared" si="20"/>
        <v>9.9765999999999994E-2</v>
      </c>
      <c r="G311" s="10">
        <f>IF((G310+(AVERAGE(F310:F311)*('Front End'!$F$5*60))-(N310))&gt;$AA$3,$AA$3,IF(G310+(AVERAGE(F310:F311)*('Front End'!$F$5*60))-(N310)&lt;0,0,G310+(AVERAGE(F310:F311)*('Front End'!$F$5*60))-(N310)))</f>
        <v>186.28950417058428</v>
      </c>
      <c r="H311" s="10">
        <f>(G311/$AA$3)*'Front End'!$B$1</f>
        <v>1.862895041705843E-3</v>
      </c>
      <c r="I311" s="10">
        <f>('Front End'!$F$10-'Front End'!$B$1)+Calcs!H311</f>
        <v>46.731862895041708</v>
      </c>
      <c r="J311" s="10">
        <f>IF(H311&gt;'Front End'!$B$1*('Front End'!$B$5/100),G311-((('Front End'!$B$1*('Front End'!$B$5/100))/'Front End'!$B$1)*$AA$3),0)</f>
        <v>86.28950417058428</v>
      </c>
      <c r="K311" s="10">
        <f>(J311*('Front End'!$B$6/100))/('Front End'!$B$2*24*60*60)</f>
        <v>0</v>
      </c>
      <c r="L311" s="10">
        <f>(J311*((100-'Front End'!$B$6)/100))/('Front End'!$B$2*24*60*60)</f>
        <v>9.9872111308546632E-2</v>
      </c>
      <c r="M311" s="10">
        <f t="shared" si="18"/>
        <v>9.9872111308546632E-2</v>
      </c>
      <c r="N311" s="10">
        <f>AVERAGE(M310:M311)*('Front End'!$F$5*60)</f>
        <v>11.985488996235299</v>
      </c>
      <c r="O311" s="10">
        <f>IF(O310+AVERAGE(K310:K311)*('Front End'!$F$5*60)&gt;J311,J311,O310+AVERAGE(K310:K311)*('Front End'!$F$5*60))</f>
        <v>0</v>
      </c>
      <c r="P311" s="10">
        <f>P310+(AVERAGE(L310:L311)*('Front End'!$F$5*60))-W310</f>
        <v>1812.4444648256513</v>
      </c>
      <c r="Q311" s="10">
        <f>(P311/$AA$5)*($AA$4-'Front End'!$F$9)</f>
        <v>1.8124444648256511E-2</v>
      </c>
      <c r="R311" s="10">
        <f>'Front End'!$F$9+Q311</f>
        <v>45.018124444648258</v>
      </c>
      <c r="S311" s="8">
        <f>IF(R311&gt;'Front End'!$F$9+'Front End'!$B$9,(((R311-'Front End'!$F$9)/($AA$4-'Front End'!$F$9))*$AA$5)-((('Front End'!$F$9+'Front End'!$B$9-'Front End'!$F$9)/($AA$4-'Front End'!$F$9))*$AA$5),0)</f>
        <v>1812.444464825802</v>
      </c>
      <c r="T311" s="8">
        <f>ROUND(S311/('Front End'!$B$3*24*60*60),6)</f>
        <v>2.098E-3</v>
      </c>
      <c r="U311" s="8">
        <f>IF(R311&gt;'Front End'!$F$9+'Front End'!$B$10,(((R311-'Front End'!$F$9)/($AA$4-'Front End'!$F$9))*$AA$5)-((('Front End'!$F$9+'Front End'!$B$10-'Front End'!$F$9)/($AA$4-'Front End'!$F$9))*$AA$5),0)</f>
        <v>0</v>
      </c>
      <c r="V311" s="8">
        <f>(U311^0.5)/('Front End'!$B$4*24*60*60)</f>
        <v>0</v>
      </c>
      <c r="W311" s="8">
        <f>(AVERAGE(T310:T311)*('Front End'!$F$5*60))+(AVERAGE(V310:V311)*('Front End'!$F$5*60))</f>
        <v>0.25091999999999998</v>
      </c>
      <c r="X311" s="8">
        <f t="shared" si="19"/>
        <v>0</v>
      </c>
    </row>
    <row r="312" spans="1:24" x14ac:dyDescent="0.2">
      <c r="A312" s="1">
        <v>311</v>
      </c>
      <c r="B312" s="1">
        <f>B311+'Front End'!$F$5</f>
        <v>620</v>
      </c>
      <c r="C312" s="10">
        <f t="shared" si="17"/>
        <v>0.43055555555555558</v>
      </c>
      <c r="D312" s="10">
        <f>ROUND(IF(B312&lt;=$AA$2*1.25,('Front End'!$F$4/2)*(1-COS((PI()*B312)/$AA$2)),(4.34*'Front End'!$F$4*EXP(-1.3*B312/$AA$2))),6)</f>
        <v>9.9711999999999995E-2</v>
      </c>
      <c r="E312" s="10">
        <f>D312*('Front End'!$F$3/100)</f>
        <v>0</v>
      </c>
      <c r="F312" s="10">
        <f t="shared" si="20"/>
        <v>9.9711999999999995E-2</v>
      </c>
      <c r="G312" s="10">
        <f>IF((G311+(AVERAGE(F311:F312)*('Front End'!$F$5*60))-(N311))&gt;$AA$3,$AA$3,IF(G311+(AVERAGE(F311:F312)*('Front End'!$F$5*60))-(N311)&lt;0,0,G311+(AVERAGE(F311:F312)*('Front End'!$F$5*60))-(N311)))</f>
        <v>186.272695174349</v>
      </c>
      <c r="H312" s="10">
        <f>(G312/$AA$3)*'Front End'!$B$1</f>
        <v>1.8627269517434899E-3</v>
      </c>
      <c r="I312" s="10">
        <f>('Front End'!$F$10-'Front End'!$B$1)+Calcs!H312</f>
        <v>46.731862726951746</v>
      </c>
      <c r="J312" s="10">
        <f>IF(H312&gt;'Front End'!$B$1*('Front End'!$B$5/100),G312-((('Front End'!$B$1*('Front End'!$B$5/100))/'Front End'!$B$1)*$AA$3),0)</f>
        <v>86.272695174348996</v>
      </c>
      <c r="K312" s="10">
        <f>(J312*('Front End'!$B$6/100))/('Front End'!$B$2*24*60*60)</f>
        <v>0</v>
      </c>
      <c r="L312" s="10">
        <f>(J312*((100-'Front End'!$B$6)/100))/('Front End'!$B$2*24*60*60)</f>
        <v>9.9852656451792837E-2</v>
      </c>
      <c r="M312" s="10">
        <f t="shared" si="18"/>
        <v>9.9852656451792837E-2</v>
      </c>
      <c r="N312" s="10">
        <f>AVERAGE(M311:M312)*('Front End'!$F$5*60)</f>
        <v>11.983486065620369</v>
      </c>
      <c r="O312" s="10">
        <f>IF(O311+AVERAGE(K311:K312)*('Front End'!$F$5*60)&gt;J312,J312,O311+AVERAGE(K311:K312)*('Front End'!$F$5*60))</f>
        <v>0</v>
      </c>
      <c r="P312" s="10">
        <f>P311+(AVERAGE(L311:L312)*('Front End'!$F$5*60))-W311</f>
        <v>1824.1770308912717</v>
      </c>
      <c r="Q312" s="10">
        <f>(P312/$AA$5)*($AA$4-'Front End'!$F$9)</f>
        <v>1.8241770308912716E-2</v>
      </c>
      <c r="R312" s="10">
        <f>'Front End'!$F$9+Q312</f>
        <v>45.018241770308911</v>
      </c>
      <c r="S312" s="8">
        <f>IF(R312&gt;'Front End'!$F$9+'Front End'!$B$9,(((R312-'Front End'!$F$9)/($AA$4-'Front End'!$F$9))*$AA$5)-((('Front End'!$F$9+'Front End'!$B$9-'Front End'!$F$9)/($AA$4-'Front End'!$F$9))*$AA$5),0)</f>
        <v>1824.17703089115</v>
      </c>
      <c r="T312" s="8">
        <f>ROUND(S312/('Front End'!$B$3*24*60*60),6)</f>
        <v>2.111E-3</v>
      </c>
      <c r="U312" s="8">
        <f>IF(R312&gt;'Front End'!$F$9+'Front End'!$B$10,(((R312-'Front End'!$F$9)/($AA$4-'Front End'!$F$9))*$AA$5)-((('Front End'!$F$9+'Front End'!$B$10-'Front End'!$F$9)/($AA$4-'Front End'!$F$9))*$AA$5),0)</f>
        <v>0</v>
      </c>
      <c r="V312" s="8">
        <f>(U312^0.5)/('Front End'!$B$4*24*60*60)</f>
        <v>0</v>
      </c>
      <c r="W312" s="8">
        <f>(AVERAGE(T311:T312)*('Front End'!$F$5*60))+(AVERAGE(V311:V312)*('Front End'!$F$5*60))</f>
        <v>0.25253999999999999</v>
      </c>
      <c r="X312" s="8">
        <f t="shared" si="19"/>
        <v>0</v>
      </c>
    </row>
    <row r="313" spans="1:24" x14ac:dyDescent="0.2">
      <c r="A313" s="1">
        <v>312</v>
      </c>
      <c r="B313" s="1">
        <f>B312+'Front End'!$F$5</f>
        <v>622</v>
      </c>
      <c r="C313" s="10">
        <f t="shared" si="17"/>
        <v>0.43194444444444446</v>
      </c>
      <c r="D313" s="10">
        <f>ROUND(IF(B313&lt;=$AA$2*1.25,('Front End'!$F$4/2)*(1-COS((PI()*B313)/$AA$2)),(4.34*'Front End'!$F$4*EXP(-1.3*B313/$AA$2))),6)</f>
        <v>9.9653000000000005E-2</v>
      </c>
      <c r="E313" s="10">
        <f>D313*('Front End'!$F$3/100)</f>
        <v>0</v>
      </c>
      <c r="F313" s="10">
        <f t="shared" si="20"/>
        <v>9.9653000000000005E-2</v>
      </c>
      <c r="G313" s="10">
        <f>IF((G312+(AVERAGE(F312:F313)*('Front End'!$F$5*60))-(N312))&gt;$AA$3,$AA$3,IF(G312+(AVERAGE(F312:F313)*('Front End'!$F$5*60))-(N312)&lt;0,0,G312+(AVERAGE(F312:F313)*('Front End'!$F$5*60))-(N312)))</f>
        <v>186.25110910872866</v>
      </c>
      <c r="H313" s="10">
        <f>(G313/$AA$3)*'Front End'!$B$1</f>
        <v>1.8625110910872867E-3</v>
      </c>
      <c r="I313" s="10">
        <f>('Front End'!$F$10-'Front End'!$B$1)+Calcs!H313</f>
        <v>46.731862511091094</v>
      </c>
      <c r="J313" s="10">
        <f>IF(H313&gt;'Front End'!$B$1*('Front End'!$B$5/100),G313-((('Front End'!$B$1*('Front End'!$B$5/100))/'Front End'!$B$1)*$AA$3),0)</f>
        <v>86.251109108728656</v>
      </c>
      <c r="K313" s="10">
        <f>(J313*('Front End'!$B$6/100))/('Front End'!$B$2*24*60*60)</f>
        <v>0</v>
      </c>
      <c r="L313" s="10">
        <f>(J313*((100-'Front End'!$B$6)/100))/('Front End'!$B$2*24*60*60)</f>
        <v>9.9827672579547069E-2</v>
      </c>
      <c r="M313" s="10">
        <f t="shared" si="18"/>
        <v>9.9827672579547069E-2</v>
      </c>
      <c r="N313" s="10">
        <f>AVERAGE(M312:M313)*('Front End'!$F$5*60)</f>
        <v>11.980819741880396</v>
      </c>
      <c r="O313" s="10">
        <f>IF(O312+AVERAGE(K312:K313)*('Front End'!$F$5*60)&gt;J313,J313,O312+AVERAGE(K312:K313)*('Front End'!$F$5*60))</f>
        <v>0</v>
      </c>
      <c r="P313" s="10">
        <f>P312+(AVERAGE(L312:L313)*('Front End'!$F$5*60))-W312</f>
        <v>1835.9053106331521</v>
      </c>
      <c r="Q313" s="10">
        <f>(P313/$AA$5)*($AA$4-'Front End'!$F$9)</f>
        <v>1.835905310633152E-2</v>
      </c>
      <c r="R313" s="10">
        <f>'Front End'!$F$9+Q313</f>
        <v>45.01835905310633</v>
      </c>
      <c r="S313" s="8">
        <f>IF(R313&gt;'Front End'!$F$9+'Front End'!$B$9,(((R313-'Front End'!$F$9)/($AA$4-'Front End'!$F$9))*$AA$5)-((('Front End'!$F$9+'Front End'!$B$9-'Front End'!$F$9)/($AA$4-'Front End'!$F$9))*$AA$5),0)</f>
        <v>1835.9053106330236</v>
      </c>
      <c r="T313" s="8">
        <f>ROUND(S313/('Front End'!$B$3*24*60*60),6)</f>
        <v>2.1250000000000002E-3</v>
      </c>
      <c r="U313" s="8">
        <f>IF(R313&gt;'Front End'!$F$9+'Front End'!$B$10,(((R313-'Front End'!$F$9)/($AA$4-'Front End'!$F$9))*$AA$5)-((('Front End'!$F$9+'Front End'!$B$10-'Front End'!$F$9)/($AA$4-'Front End'!$F$9))*$AA$5),0)</f>
        <v>0</v>
      </c>
      <c r="V313" s="8">
        <f>(U313^0.5)/('Front End'!$B$4*24*60*60)</f>
        <v>0</v>
      </c>
      <c r="W313" s="8">
        <f>(AVERAGE(T312:T313)*('Front End'!$F$5*60))+(AVERAGE(V312:V313)*('Front End'!$F$5*60))</f>
        <v>0.25416</v>
      </c>
      <c r="X313" s="8">
        <f t="shared" si="19"/>
        <v>0</v>
      </c>
    </row>
    <row r="314" spans="1:24" x14ac:dyDescent="0.2">
      <c r="A314" s="1">
        <v>313</v>
      </c>
      <c r="B314" s="1">
        <f>B313+'Front End'!$F$5</f>
        <v>624</v>
      </c>
      <c r="C314" s="10">
        <f t="shared" si="17"/>
        <v>0.43333333333333335</v>
      </c>
      <c r="D314" s="10">
        <f>ROUND(IF(B314&lt;=$AA$2*1.25,('Front End'!$F$4/2)*(1-COS((PI()*B314)/$AA$2)),(4.34*'Front End'!$F$4*EXP(-1.3*B314/$AA$2))),6)</f>
        <v>9.9588999999999997E-2</v>
      </c>
      <c r="E314" s="10">
        <f>D314*('Front End'!$F$3/100)</f>
        <v>0</v>
      </c>
      <c r="F314" s="10">
        <f t="shared" si="20"/>
        <v>9.9588999999999997E-2</v>
      </c>
      <c r="G314" s="10">
        <f>IF((G313+(AVERAGE(F313:F314)*('Front End'!$F$5*60))-(N313))&gt;$AA$3,$AA$3,IF(G313+(AVERAGE(F313:F314)*('Front End'!$F$5*60))-(N313)&lt;0,0,G313+(AVERAGE(F313:F314)*('Front End'!$F$5*60))-(N313)))</f>
        <v>186.22480936684826</v>
      </c>
      <c r="H314" s="10">
        <f>(G314/$AA$3)*'Front End'!$B$1</f>
        <v>1.8622480936684826E-3</v>
      </c>
      <c r="I314" s="10">
        <f>('Front End'!$F$10-'Front End'!$B$1)+Calcs!H314</f>
        <v>46.73186224809367</v>
      </c>
      <c r="J314" s="10">
        <f>IF(H314&gt;'Front End'!$B$1*('Front End'!$B$5/100),G314-((('Front End'!$B$1*('Front End'!$B$5/100))/'Front End'!$B$1)*$AA$3),0)</f>
        <v>86.224809366848262</v>
      </c>
      <c r="K314" s="10">
        <f>(J314*('Front End'!$B$6/100))/('Front End'!$B$2*24*60*60)</f>
        <v>0</v>
      </c>
      <c r="L314" s="10">
        <f>(J314*((100-'Front End'!$B$6)/100))/('Front End'!$B$2*24*60*60)</f>
        <v>9.9797233063481802E-2</v>
      </c>
      <c r="M314" s="10">
        <f t="shared" si="18"/>
        <v>9.9797233063481802E-2</v>
      </c>
      <c r="N314" s="10">
        <f>AVERAGE(M313:M314)*('Front End'!$F$5*60)</f>
        <v>11.977494338581732</v>
      </c>
      <c r="O314" s="10">
        <f>IF(O313+AVERAGE(K313:K314)*('Front End'!$F$5*60)&gt;J314,J314,O313+AVERAGE(K313:K314)*('Front End'!$F$5*60))</f>
        <v>0</v>
      </c>
      <c r="P314" s="10">
        <f>P313+(AVERAGE(L313:L314)*('Front End'!$F$5*60))-W313</f>
        <v>1847.6286449717338</v>
      </c>
      <c r="Q314" s="10">
        <f>(P314/$AA$5)*($AA$4-'Front End'!$F$9)</f>
        <v>1.8476286449717338E-2</v>
      </c>
      <c r="R314" s="10">
        <f>'Front End'!$F$9+Q314</f>
        <v>45.018476286449719</v>
      </c>
      <c r="S314" s="8">
        <f>IF(R314&gt;'Front End'!$F$9+'Front End'!$B$9,(((R314-'Front End'!$F$9)/($AA$4-'Front End'!$F$9))*$AA$5)-((('Front End'!$F$9+'Front End'!$B$9-'Front End'!$F$9)/($AA$4-'Front End'!$F$9))*$AA$5),0)</f>
        <v>1847.6286449718773</v>
      </c>
      <c r="T314" s="8">
        <f>ROUND(S314/('Front End'!$B$3*24*60*60),6)</f>
        <v>2.1380000000000001E-3</v>
      </c>
      <c r="U314" s="8">
        <f>IF(R314&gt;'Front End'!$F$9+'Front End'!$B$10,(((R314-'Front End'!$F$9)/($AA$4-'Front End'!$F$9))*$AA$5)-((('Front End'!$F$9+'Front End'!$B$10-'Front End'!$F$9)/($AA$4-'Front End'!$F$9))*$AA$5),0)</f>
        <v>0</v>
      </c>
      <c r="V314" s="8">
        <f>(U314^0.5)/('Front End'!$B$4*24*60*60)</f>
        <v>0</v>
      </c>
      <c r="W314" s="8">
        <f>(AVERAGE(T313:T314)*('Front End'!$F$5*60))+(AVERAGE(V313:V314)*('Front End'!$F$5*60))</f>
        <v>0.25578000000000001</v>
      </c>
      <c r="X314" s="8">
        <f t="shared" si="19"/>
        <v>0</v>
      </c>
    </row>
    <row r="315" spans="1:24" x14ac:dyDescent="0.2">
      <c r="A315" s="1">
        <v>314</v>
      </c>
      <c r="B315" s="1">
        <f>B314+'Front End'!$F$5</f>
        <v>626</v>
      </c>
      <c r="C315" s="10">
        <f t="shared" si="17"/>
        <v>0.43472222222222223</v>
      </c>
      <c r="D315" s="10">
        <f>ROUND(IF(B315&lt;=$AA$2*1.25,('Front End'!$F$4/2)*(1-COS((PI()*B315)/$AA$2)),(4.34*'Front End'!$F$4*EXP(-1.3*B315/$AA$2))),6)</f>
        <v>9.9518999999999996E-2</v>
      </c>
      <c r="E315" s="10">
        <f>D315*('Front End'!$F$3/100)</f>
        <v>0</v>
      </c>
      <c r="F315" s="10">
        <f t="shared" si="20"/>
        <v>9.9518999999999996E-2</v>
      </c>
      <c r="G315" s="10">
        <f>IF((G314+(AVERAGE(F314:F315)*('Front End'!$F$5*60))-(N314))&gt;$AA$3,$AA$3,IF(G314+(AVERAGE(F314:F315)*('Front End'!$F$5*60))-(N314)&lt;0,0,G314+(AVERAGE(F314:F315)*('Front End'!$F$5*60))-(N314)))</f>
        <v>186.19379502826655</v>
      </c>
      <c r="H315" s="10">
        <f>(G315/$AA$3)*'Front End'!$B$1</f>
        <v>1.8619379502826656E-3</v>
      </c>
      <c r="I315" s="10">
        <f>('Front End'!$F$10-'Front End'!$B$1)+Calcs!H315</f>
        <v>46.731861937950285</v>
      </c>
      <c r="J315" s="10">
        <f>IF(H315&gt;'Front End'!$B$1*('Front End'!$B$5/100),G315-((('Front End'!$B$1*('Front End'!$B$5/100))/'Front End'!$B$1)*$AA$3),0)</f>
        <v>86.19379502826655</v>
      </c>
      <c r="K315" s="10">
        <f>(J315*('Front End'!$B$6/100))/('Front End'!$B$2*24*60*60)</f>
        <v>0</v>
      </c>
      <c r="L315" s="10">
        <f>(J315*((100-'Front End'!$B$6)/100))/('Front End'!$B$2*24*60*60)</f>
        <v>9.9761336838271486E-2</v>
      </c>
      <c r="M315" s="10">
        <f t="shared" si="18"/>
        <v>9.9761336838271486E-2</v>
      </c>
      <c r="N315" s="10">
        <f>AVERAGE(M314:M315)*('Front End'!$F$5*60)</f>
        <v>11.973514194105197</v>
      </c>
      <c r="O315" s="10">
        <f>IF(O314+AVERAGE(K314:K315)*('Front End'!$F$5*60)&gt;J315,J315,O314+AVERAGE(K314:K315)*('Front End'!$F$5*60))</f>
        <v>0</v>
      </c>
      <c r="P315" s="10">
        <f>P314+(AVERAGE(L314:L315)*('Front End'!$F$5*60))-W314</f>
        <v>1859.3463791658392</v>
      </c>
      <c r="Q315" s="10">
        <f>(P315/$AA$5)*($AA$4-'Front End'!$F$9)</f>
        <v>1.8593463791658389E-2</v>
      </c>
      <c r="R315" s="10">
        <f>'Front End'!$F$9+Q315</f>
        <v>45.01859346379166</v>
      </c>
      <c r="S315" s="8">
        <f>IF(R315&gt;'Front End'!$F$9+'Front End'!$B$9,(((R315-'Front End'!$F$9)/($AA$4-'Front End'!$F$9))*$AA$5)-((('Front End'!$F$9+'Front End'!$B$9-'Front End'!$F$9)/($AA$4-'Front End'!$F$9))*$AA$5),0)</f>
        <v>1859.346379166027</v>
      </c>
      <c r="T315" s="8">
        <f>ROUND(S315/('Front End'!$B$3*24*60*60),6)</f>
        <v>2.1519999999999998E-3</v>
      </c>
      <c r="U315" s="8">
        <f>IF(R315&gt;'Front End'!$F$9+'Front End'!$B$10,(((R315-'Front End'!$F$9)/($AA$4-'Front End'!$F$9))*$AA$5)-((('Front End'!$F$9+'Front End'!$B$10-'Front End'!$F$9)/($AA$4-'Front End'!$F$9))*$AA$5),0)</f>
        <v>0</v>
      </c>
      <c r="V315" s="8">
        <f>(U315^0.5)/('Front End'!$B$4*24*60*60)</f>
        <v>0</v>
      </c>
      <c r="W315" s="8">
        <f>(AVERAGE(T314:T315)*('Front End'!$F$5*60))+(AVERAGE(V314:V315)*('Front End'!$F$5*60))</f>
        <v>0.25740000000000002</v>
      </c>
      <c r="X315" s="8">
        <f t="shared" si="19"/>
        <v>0</v>
      </c>
    </row>
    <row r="316" spans="1:24" x14ac:dyDescent="0.2">
      <c r="A316" s="1">
        <v>315</v>
      </c>
      <c r="B316" s="1">
        <f>B315+'Front End'!$F$5</f>
        <v>628</v>
      </c>
      <c r="C316" s="10">
        <f t="shared" si="17"/>
        <v>0.43611111111111112</v>
      </c>
      <c r="D316" s="10">
        <f>ROUND(IF(B316&lt;=$AA$2*1.25,('Front End'!$F$4/2)*(1-COS((PI()*B316)/$AA$2)),(4.34*'Front End'!$F$4*EXP(-1.3*B316/$AA$2))),6)</f>
        <v>9.9444000000000005E-2</v>
      </c>
      <c r="E316" s="10">
        <f>D316*('Front End'!$F$3/100)</f>
        <v>0</v>
      </c>
      <c r="F316" s="10">
        <f t="shared" si="20"/>
        <v>9.9444000000000005E-2</v>
      </c>
      <c r="G316" s="10">
        <f>IF((G315+(AVERAGE(F315:F316)*('Front End'!$F$5*60))-(N315))&gt;$AA$3,$AA$3,IF(G315+(AVERAGE(F315:F316)*('Front End'!$F$5*60))-(N315)&lt;0,0,G315+(AVERAGE(F315:F316)*('Front End'!$F$5*60))-(N315)))</f>
        <v>186.15806083416135</v>
      </c>
      <c r="H316" s="10">
        <f>(G316/$AA$3)*'Front End'!$B$1</f>
        <v>1.8615806083416135E-3</v>
      </c>
      <c r="I316" s="10">
        <f>('Front End'!$F$10-'Front End'!$B$1)+Calcs!H316</f>
        <v>46.731861580608346</v>
      </c>
      <c r="J316" s="10">
        <f>IF(H316&gt;'Front End'!$B$1*('Front End'!$B$5/100),G316-((('Front End'!$B$1*('Front End'!$B$5/100))/'Front End'!$B$1)*$AA$3),0)</f>
        <v>86.158060834161347</v>
      </c>
      <c r="K316" s="10">
        <f>(J316*('Front End'!$B$6/100))/('Front End'!$B$2*24*60*60)</f>
        <v>0</v>
      </c>
      <c r="L316" s="10">
        <f>(J316*((100-'Front End'!$B$6)/100))/('Front End'!$B$2*24*60*60)</f>
        <v>9.9719977817316383E-2</v>
      </c>
      <c r="M316" s="10">
        <f t="shared" si="18"/>
        <v>9.9719977817316383E-2</v>
      </c>
      <c r="N316" s="10">
        <f>AVERAGE(M315:M316)*('Front End'!$F$5*60)</f>
        <v>11.968878879335273</v>
      </c>
      <c r="O316" s="10">
        <f>IF(O315+AVERAGE(K315:K316)*('Front End'!$F$5*60)&gt;J316,J316,O315+AVERAGE(K315:K316)*('Front End'!$F$5*60))</f>
        <v>0</v>
      </c>
      <c r="P316" s="10">
        <f>P315+(AVERAGE(L315:L316)*('Front End'!$F$5*60))-W315</f>
        <v>1871.0578580451745</v>
      </c>
      <c r="Q316" s="10">
        <f>(P316/$AA$5)*($AA$4-'Front End'!$F$9)</f>
        <v>1.8710578580451744E-2</v>
      </c>
      <c r="R316" s="10">
        <f>'Front End'!$F$9+Q316</f>
        <v>45.018710578580453</v>
      </c>
      <c r="S316" s="8">
        <f>IF(R316&gt;'Front End'!$F$9+'Front End'!$B$9,(((R316-'Front End'!$F$9)/($AA$4-'Front End'!$F$9))*$AA$5)-((('Front End'!$F$9+'Front End'!$B$9-'Front End'!$F$9)/($AA$4-'Front End'!$F$9))*$AA$5),0)</f>
        <v>1871.057858045333</v>
      </c>
      <c r="T316" s="8">
        <f>ROUND(S316/('Front End'!$B$3*24*60*60),6)</f>
        <v>2.166E-3</v>
      </c>
      <c r="U316" s="8">
        <f>IF(R316&gt;'Front End'!$F$9+'Front End'!$B$10,(((R316-'Front End'!$F$9)/($AA$4-'Front End'!$F$9))*$AA$5)-((('Front End'!$F$9+'Front End'!$B$10-'Front End'!$F$9)/($AA$4-'Front End'!$F$9))*$AA$5),0)</f>
        <v>0</v>
      </c>
      <c r="V316" s="8">
        <f>(U316^0.5)/('Front End'!$B$4*24*60*60)</f>
        <v>0</v>
      </c>
      <c r="W316" s="8">
        <f>(AVERAGE(T315:T316)*('Front End'!$F$5*60))+(AVERAGE(V315:V316)*('Front End'!$F$5*60))</f>
        <v>0.25907999999999998</v>
      </c>
      <c r="X316" s="8">
        <f t="shared" si="19"/>
        <v>0</v>
      </c>
    </row>
    <row r="317" spans="1:24" x14ac:dyDescent="0.2">
      <c r="A317" s="1">
        <v>316</v>
      </c>
      <c r="B317" s="1">
        <f>B316+'Front End'!$F$5</f>
        <v>630</v>
      </c>
      <c r="C317" s="10">
        <f t="shared" si="17"/>
        <v>0.4375</v>
      </c>
      <c r="D317" s="10">
        <f>ROUND(IF(B317&lt;=$AA$2*1.25,('Front End'!$F$4/2)*(1-COS((PI()*B317)/$AA$2)),(4.34*'Front End'!$F$4*EXP(-1.3*B317/$AA$2))),6)</f>
        <v>9.9363999999999994E-2</v>
      </c>
      <c r="E317" s="10">
        <f>D317*('Front End'!$F$3/100)</f>
        <v>0</v>
      </c>
      <c r="F317" s="10">
        <f t="shared" si="20"/>
        <v>9.9363999999999994E-2</v>
      </c>
      <c r="G317" s="10">
        <f>IF((G316+(AVERAGE(F316:F317)*('Front End'!$F$5*60))-(N316))&gt;$AA$3,$AA$3,IF(G316+(AVERAGE(F316:F317)*('Front End'!$F$5*60))-(N316)&lt;0,0,G316+(AVERAGE(F316:F317)*('Front End'!$F$5*60))-(N316)))</f>
        <v>186.11766195482608</v>
      </c>
      <c r="H317" s="10">
        <f>(G317/$AA$3)*'Front End'!$B$1</f>
        <v>1.8611766195482608E-3</v>
      </c>
      <c r="I317" s="10">
        <f>('Front End'!$F$10-'Front End'!$B$1)+Calcs!H317</f>
        <v>46.731861176619553</v>
      </c>
      <c r="J317" s="10">
        <f>IF(H317&gt;'Front End'!$B$1*('Front End'!$B$5/100),G317-((('Front End'!$B$1*('Front End'!$B$5/100))/'Front End'!$B$1)*$AA$3),0)</f>
        <v>86.117661954826076</v>
      </c>
      <c r="K317" s="10">
        <f>(J317*('Front End'!$B$6/100))/('Front End'!$B$2*24*60*60)</f>
        <v>0</v>
      </c>
      <c r="L317" s="10">
        <f>(J317*((100-'Front End'!$B$6)/100))/('Front End'!$B$2*24*60*60)</f>
        <v>9.9673219855122785E-2</v>
      </c>
      <c r="M317" s="10">
        <f t="shared" si="18"/>
        <v>9.9673219855122785E-2</v>
      </c>
      <c r="N317" s="10">
        <f>AVERAGE(M316:M317)*('Front End'!$F$5*60)</f>
        <v>11.963591860346352</v>
      </c>
      <c r="O317" s="10">
        <f>IF(O316+AVERAGE(K316:K317)*('Front End'!$F$5*60)&gt;J317,J317,O316+AVERAGE(K316:K317)*('Front End'!$F$5*60))</f>
        <v>0</v>
      </c>
      <c r="P317" s="10">
        <f>P316+(AVERAGE(L316:L317)*('Front End'!$F$5*60))-W316</f>
        <v>1882.7623699055207</v>
      </c>
      <c r="Q317" s="10">
        <f>(P317/$AA$5)*($AA$4-'Front End'!$F$9)</f>
        <v>1.8827623699055208E-2</v>
      </c>
      <c r="R317" s="10">
        <f>'Front End'!$F$9+Q317</f>
        <v>45.018827623699053</v>
      </c>
      <c r="S317" s="8">
        <f>IF(R317&gt;'Front End'!$F$9+'Front End'!$B$9,(((R317-'Front End'!$F$9)/($AA$4-'Front End'!$F$9))*$AA$5)-((('Front End'!$F$9+'Front End'!$B$9-'Front End'!$F$9)/($AA$4-'Front End'!$F$9))*$AA$5),0)</f>
        <v>1882.7623699053222</v>
      </c>
      <c r="T317" s="8">
        <f>ROUND(S317/('Front End'!$B$3*24*60*60),6)</f>
        <v>2.1789999999999999E-3</v>
      </c>
      <c r="U317" s="8">
        <f>IF(R317&gt;'Front End'!$F$9+'Front End'!$B$10,(((R317-'Front End'!$F$9)/($AA$4-'Front End'!$F$9))*$AA$5)-((('Front End'!$F$9+'Front End'!$B$10-'Front End'!$F$9)/($AA$4-'Front End'!$F$9))*$AA$5),0)</f>
        <v>0</v>
      </c>
      <c r="V317" s="8">
        <f>(U317^0.5)/('Front End'!$B$4*24*60*60)</f>
        <v>0</v>
      </c>
      <c r="W317" s="8">
        <f>(AVERAGE(T316:T317)*('Front End'!$F$5*60))+(AVERAGE(V316:V317)*('Front End'!$F$5*60))</f>
        <v>0.26069999999999999</v>
      </c>
      <c r="X317" s="8">
        <f t="shared" si="19"/>
        <v>0</v>
      </c>
    </row>
    <row r="318" spans="1:24" x14ac:dyDescent="0.2">
      <c r="A318" s="1">
        <v>317</v>
      </c>
      <c r="B318" s="1">
        <f>B317+'Front End'!$F$5</f>
        <v>632</v>
      </c>
      <c r="C318" s="10">
        <f t="shared" si="17"/>
        <v>0.43888888888888888</v>
      </c>
      <c r="D318" s="10">
        <f>ROUND(IF(B318&lt;=$AA$2*1.25,('Front End'!$F$4/2)*(1-COS((PI()*B318)/$AA$2)),(4.34*'Front End'!$F$4*EXP(-1.3*B318/$AA$2))),6)</f>
        <v>9.9278000000000005E-2</v>
      </c>
      <c r="E318" s="10">
        <f>D318*('Front End'!$F$3/100)</f>
        <v>0</v>
      </c>
      <c r="F318" s="10">
        <f t="shared" si="20"/>
        <v>9.9278000000000005E-2</v>
      </c>
      <c r="G318" s="10">
        <f>IF((G317+(AVERAGE(F317:F318)*('Front End'!$F$5*60))-(N317))&gt;$AA$3,$AA$3,IF(G317+(AVERAGE(F317:F318)*('Front End'!$F$5*60))-(N317)&lt;0,0,G317+(AVERAGE(F317:F318)*('Front End'!$F$5*60))-(N317)))</f>
        <v>186.07259009447972</v>
      </c>
      <c r="H318" s="10">
        <f>(G318/$AA$3)*'Front End'!$B$1</f>
        <v>1.8607259009447972E-3</v>
      </c>
      <c r="I318" s="10">
        <f>('Front End'!$F$10-'Front End'!$B$1)+Calcs!H318</f>
        <v>46.731860725900951</v>
      </c>
      <c r="J318" s="10">
        <f>IF(H318&gt;'Front End'!$B$1*('Front End'!$B$5/100),G318-((('Front End'!$B$1*('Front End'!$B$5/100))/'Front End'!$B$1)*$AA$3),0)</f>
        <v>86.072590094479722</v>
      </c>
      <c r="K318" s="10">
        <f>(J318*('Front End'!$B$6/100))/('Front End'!$B$2*24*60*60)</f>
        <v>0</v>
      </c>
      <c r="L318" s="10">
        <f>(J318*((100-'Front End'!$B$6)/100))/('Front End'!$B$2*24*60*60)</f>
        <v>9.962105335009229E-2</v>
      </c>
      <c r="M318" s="10">
        <f t="shared" si="18"/>
        <v>9.962105335009229E-2</v>
      </c>
      <c r="N318" s="10">
        <f>AVERAGE(M317:M318)*('Front End'!$F$5*60)</f>
        <v>11.957656392312906</v>
      </c>
      <c r="O318" s="10">
        <f>IF(O317+AVERAGE(K317:K318)*('Front End'!$F$5*60)&gt;J318,J318,O317+AVERAGE(K317:K318)*('Front End'!$F$5*60))</f>
        <v>0</v>
      </c>
      <c r="P318" s="10">
        <f>P317+(AVERAGE(L317:L318)*('Front End'!$F$5*60))-W317</f>
        <v>1894.4593262978335</v>
      </c>
      <c r="Q318" s="10">
        <f>(P318/$AA$5)*($AA$4-'Front End'!$F$9)</f>
        <v>1.8944593262978333E-2</v>
      </c>
      <c r="R318" s="10">
        <f>'Front End'!$F$9+Q318</f>
        <v>45.018944593262979</v>
      </c>
      <c r="S318" s="8">
        <f>IF(R318&gt;'Front End'!$F$9+'Front End'!$B$9,(((R318-'Front End'!$F$9)/($AA$4-'Front End'!$F$9))*$AA$5)-((('Front End'!$F$9+'Front End'!$B$9-'Front End'!$F$9)/($AA$4-'Front End'!$F$9))*$AA$5),0)</f>
        <v>1894.4593262979481</v>
      </c>
      <c r="T318" s="8">
        <f>ROUND(S318/('Front End'!$B$3*24*60*60),6)</f>
        <v>2.1930000000000001E-3</v>
      </c>
      <c r="U318" s="8">
        <f>IF(R318&gt;'Front End'!$F$9+'Front End'!$B$10,(((R318-'Front End'!$F$9)/($AA$4-'Front End'!$F$9))*$AA$5)-((('Front End'!$F$9+'Front End'!$B$10-'Front End'!$F$9)/($AA$4-'Front End'!$F$9))*$AA$5),0)</f>
        <v>0</v>
      </c>
      <c r="V318" s="8">
        <f>(U318^0.5)/('Front End'!$B$4*24*60*60)</f>
        <v>0</v>
      </c>
      <c r="W318" s="8">
        <f>(AVERAGE(T317:T318)*('Front End'!$F$5*60))+(AVERAGE(V317:V318)*('Front End'!$F$5*60))</f>
        <v>0.26232</v>
      </c>
      <c r="X318" s="8">
        <f t="shared" si="19"/>
        <v>0</v>
      </c>
    </row>
    <row r="319" spans="1:24" x14ac:dyDescent="0.2">
      <c r="A319" s="1">
        <v>318</v>
      </c>
      <c r="B319" s="1">
        <f>B318+'Front End'!$F$5</f>
        <v>634</v>
      </c>
      <c r="C319" s="10">
        <f t="shared" si="17"/>
        <v>0.44027777777777777</v>
      </c>
      <c r="D319" s="10">
        <f>ROUND(IF(B319&lt;=$AA$2*1.25,('Front End'!$F$4/2)*(1-COS((PI()*B319)/$AA$2)),(4.34*'Front End'!$F$4*EXP(-1.3*B319/$AA$2))),6)</f>
        <v>9.9185999999999996E-2</v>
      </c>
      <c r="E319" s="10">
        <f>D319*('Front End'!$F$3/100)</f>
        <v>0</v>
      </c>
      <c r="F319" s="10">
        <f t="shared" si="20"/>
        <v>9.9185999999999996E-2</v>
      </c>
      <c r="G319" s="10">
        <f>IF((G318+(AVERAGE(F318:F319)*('Front End'!$F$5*60))-(N318))&gt;$AA$3,$AA$3,IF(G318+(AVERAGE(F318:F319)*('Front End'!$F$5*60))-(N318)&lt;0,0,G318+(AVERAGE(F318:F319)*('Front End'!$F$5*60))-(N318)))</f>
        <v>186.0227737021668</v>
      </c>
      <c r="H319" s="10">
        <f>(G319/$AA$3)*'Front End'!$B$1</f>
        <v>1.860227737021668E-3</v>
      </c>
      <c r="I319" s="10">
        <f>('Front End'!$F$10-'Front End'!$B$1)+Calcs!H319</f>
        <v>46.731860227737023</v>
      </c>
      <c r="J319" s="10">
        <f>IF(H319&gt;'Front End'!$B$1*('Front End'!$B$5/100),G319-((('Front End'!$B$1*('Front End'!$B$5/100))/'Front End'!$B$1)*$AA$3),0)</f>
        <v>86.022773702166802</v>
      </c>
      <c r="K319" s="10">
        <f>(J319*('Front End'!$B$6/100))/('Front End'!$B$2*24*60*60)</f>
        <v>0</v>
      </c>
      <c r="L319" s="10">
        <f>(J319*((100-'Front End'!$B$6)/100))/('Front End'!$B$2*24*60*60)</f>
        <v>9.9563395488618991E-2</v>
      </c>
      <c r="M319" s="10">
        <f t="shared" si="18"/>
        <v>9.9563395488618991E-2</v>
      </c>
      <c r="N319" s="10">
        <f>AVERAGE(M318:M319)*('Front End'!$F$5*60)</f>
        <v>11.951066930322677</v>
      </c>
      <c r="O319" s="10">
        <f>IF(O318+AVERAGE(K318:K319)*('Front End'!$F$5*60)&gt;J319,J319,O318+AVERAGE(K318:K319)*('Front End'!$F$5*60))</f>
        <v>0</v>
      </c>
      <c r="P319" s="10">
        <f>P318+(AVERAGE(L318:L319)*('Front End'!$F$5*60))-W318</f>
        <v>1906.1480732281561</v>
      </c>
      <c r="Q319" s="10">
        <f>(P319/$AA$5)*($AA$4-'Front End'!$F$9)</f>
        <v>1.906148073228156E-2</v>
      </c>
      <c r="R319" s="10">
        <f>'Front End'!$F$9+Q319</f>
        <v>45.019061480732283</v>
      </c>
      <c r="S319" s="8">
        <f>IF(R319&gt;'Front End'!$F$9+'Front End'!$B$9,(((R319-'Front End'!$F$9)/($AA$4-'Front End'!$F$9))*$AA$5)-((('Front End'!$F$9+'Front End'!$B$9-'Front End'!$F$9)/($AA$4-'Front End'!$F$9))*$AA$5),0)</f>
        <v>1906.1480732283089</v>
      </c>
      <c r="T319" s="8">
        <f>ROUND(S319/('Front End'!$B$3*24*60*60),6)</f>
        <v>2.2060000000000001E-3</v>
      </c>
      <c r="U319" s="8">
        <f>IF(R319&gt;'Front End'!$F$9+'Front End'!$B$10,(((R319-'Front End'!$F$9)/($AA$4-'Front End'!$F$9))*$AA$5)-((('Front End'!$F$9+'Front End'!$B$10-'Front End'!$F$9)/($AA$4-'Front End'!$F$9))*$AA$5),0)</f>
        <v>0</v>
      </c>
      <c r="V319" s="8">
        <f>(U319^0.5)/('Front End'!$B$4*24*60*60)</f>
        <v>0</v>
      </c>
      <c r="W319" s="8">
        <f>(AVERAGE(T318:T319)*('Front End'!$F$5*60))+(AVERAGE(V318:V319)*('Front End'!$F$5*60))</f>
        <v>0.26394000000000001</v>
      </c>
      <c r="X319" s="8">
        <f t="shared" si="19"/>
        <v>0</v>
      </c>
    </row>
    <row r="320" spans="1:24" x14ac:dyDescent="0.2">
      <c r="A320" s="1">
        <v>319</v>
      </c>
      <c r="B320" s="1">
        <f>B319+'Front End'!$F$5</f>
        <v>636</v>
      </c>
      <c r="C320" s="10">
        <f t="shared" si="17"/>
        <v>0.44166666666666665</v>
      </c>
      <c r="D320" s="10">
        <f>ROUND(IF(B320&lt;=$AA$2*1.25,('Front End'!$F$4/2)*(1-COS((PI()*B320)/$AA$2)),(4.34*'Front End'!$F$4*EXP(-1.3*B320/$AA$2))),6)</f>
        <v>9.9088999999999997E-2</v>
      </c>
      <c r="E320" s="10">
        <f>D320*('Front End'!$F$3/100)</f>
        <v>0</v>
      </c>
      <c r="F320" s="10">
        <f t="shared" si="20"/>
        <v>9.9088999999999997E-2</v>
      </c>
      <c r="G320" s="10">
        <f>IF((G319+(AVERAGE(F319:F320)*('Front End'!$F$5*60))-(N319))&gt;$AA$3,$AA$3,IF(G319+(AVERAGE(F319:F320)*('Front End'!$F$5*60))-(N319)&lt;0,0,G319+(AVERAGE(F319:F320)*('Front End'!$F$5*60))-(N319)))</f>
        <v>185.96820677184414</v>
      </c>
      <c r="H320" s="10">
        <f>(G320/$AA$3)*'Front End'!$B$1</f>
        <v>1.8596820677184414E-3</v>
      </c>
      <c r="I320" s="10">
        <f>('Front End'!$F$10-'Front End'!$B$1)+Calcs!H320</f>
        <v>46.731859682067721</v>
      </c>
      <c r="J320" s="10">
        <f>IF(H320&gt;'Front End'!$B$1*('Front End'!$B$5/100),G320-((('Front End'!$B$1*('Front End'!$B$5/100))/'Front End'!$B$1)*$AA$3),0)</f>
        <v>85.968206771844137</v>
      </c>
      <c r="K320" s="10">
        <f>(J320*('Front End'!$B$6/100))/('Front End'!$B$2*24*60*60)</f>
        <v>0</v>
      </c>
      <c r="L320" s="10">
        <f>(J320*((100-'Front End'!$B$6)/100))/('Front End'!$B$2*24*60*60)</f>
        <v>9.9500239319264064E-2</v>
      </c>
      <c r="M320" s="10">
        <f t="shared" si="18"/>
        <v>9.9500239319264064E-2</v>
      </c>
      <c r="N320" s="10">
        <f>AVERAGE(M319:M320)*('Front End'!$F$5*60)</f>
        <v>11.943818088472984</v>
      </c>
      <c r="O320" s="10">
        <f>IF(O319+AVERAGE(K319:K320)*('Front End'!$F$5*60)&gt;J320,J320,O319+AVERAGE(K319:K320)*('Front End'!$F$5*60))</f>
        <v>0</v>
      </c>
      <c r="P320" s="10">
        <f>P319+(AVERAGE(L319:L320)*('Front End'!$F$5*60))-W319</f>
        <v>1917.827951316629</v>
      </c>
      <c r="Q320" s="10">
        <f>(P320/$AA$5)*($AA$4-'Front End'!$F$9)</f>
        <v>1.9178279513166287E-2</v>
      </c>
      <c r="R320" s="10">
        <f>'Front End'!$F$9+Q320</f>
        <v>45.019178279513163</v>
      </c>
      <c r="S320" s="8">
        <f>IF(R320&gt;'Front End'!$F$9+'Front End'!$B$9,(((R320-'Front End'!$F$9)/($AA$4-'Front End'!$F$9))*$AA$5)-((('Front End'!$F$9+'Front End'!$B$9-'Front End'!$F$9)/($AA$4-'Front End'!$F$9))*$AA$5),0)</f>
        <v>1917.8279513162979</v>
      </c>
      <c r="T320" s="8">
        <f>ROUND(S320/('Front End'!$B$3*24*60*60),6)</f>
        <v>2.2200000000000002E-3</v>
      </c>
      <c r="U320" s="8">
        <f>IF(R320&gt;'Front End'!$F$9+'Front End'!$B$10,(((R320-'Front End'!$F$9)/($AA$4-'Front End'!$F$9))*$AA$5)-((('Front End'!$F$9+'Front End'!$B$10-'Front End'!$F$9)/($AA$4-'Front End'!$F$9))*$AA$5),0)</f>
        <v>0</v>
      </c>
      <c r="V320" s="8">
        <f>(U320^0.5)/('Front End'!$B$4*24*60*60)</f>
        <v>0</v>
      </c>
      <c r="W320" s="8">
        <f>(AVERAGE(T319:T320)*('Front End'!$F$5*60))+(AVERAGE(V319:V320)*('Front End'!$F$5*60))</f>
        <v>0.26556000000000002</v>
      </c>
      <c r="X320" s="8">
        <f t="shared" si="19"/>
        <v>0</v>
      </c>
    </row>
    <row r="321" spans="1:24" x14ac:dyDescent="0.2">
      <c r="A321" s="1">
        <v>320</v>
      </c>
      <c r="B321" s="1">
        <f>B320+'Front End'!$F$5</f>
        <v>638</v>
      </c>
      <c r="C321" s="10">
        <f t="shared" si="17"/>
        <v>0.44305555555555554</v>
      </c>
      <c r="D321" s="10">
        <f>ROUND(IF(B321&lt;=$AA$2*1.25,('Front End'!$F$4/2)*(1-COS((PI()*B321)/$AA$2)),(4.34*'Front End'!$F$4*EXP(-1.3*B321/$AA$2))),6)</f>
        <v>9.8987000000000006E-2</v>
      </c>
      <c r="E321" s="10">
        <f>D321*('Front End'!$F$3/100)</f>
        <v>0</v>
      </c>
      <c r="F321" s="10">
        <f t="shared" si="20"/>
        <v>9.8987000000000006E-2</v>
      </c>
      <c r="G321" s="10">
        <f>IF((G320+(AVERAGE(F320:F321)*('Front End'!$F$5*60))-(N320))&gt;$AA$3,$AA$3,IF(G320+(AVERAGE(F320:F321)*('Front End'!$F$5*60))-(N320)&lt;0,0,G320+(AVERAGE(F320:F321)*('Front End'!$F$5*60))-(N320)))</f>
        <v>185.90894868337114</v>
      </c>
      <c r="H321" s="10">
        <f>(G321/$AA$3)*'Front End'!$B$1</f>
        <v>1.8590894868337113E-3</v>
      </c>
      <c r="I321" s="10">
        <f>('Front End'!$F$10-'Front End'!$B$1)+Calcs!H321</f>
        <v>46.731859089486839</v>
      </c>
      <c r="J321" s="10">
        <f>IF(H321&gt;'Front End'!$B$1*('Front End'!$B$5/100),G321-((('Front End'!$B$1*('Front End'!$B$5/100))/'Front End'!$B$1)*$AA$3),0)</f>
        <v>85.908948683371136</v>
      </c>
      <c r="K321" s="10">
        <f>(J321*('Front End'!$B$6/100))/('Front End'!$B$2*24*60*60)</f>
        <v>0</v>
      </c>
      <c r="L321" s="10">
        <f>(J321*((100-'Front End'!$B$6)/100))/('Front End'!$B$2*24*60*60)</f>
        <v>9.943165356871661E-2</v>
      </c>
      <c r="M321" s="10">
        <f t="shared" si="18"/>
        <v>9.943165356871661E-2</v>
      </c>
      <c r="N321" s="10">
        <f>AVERAGE(M320:M321)*('Front End'!$F$5*60)</f>
        <v>11.935913573278841</v>
      </c>
      <c r="O321" s="10">
        <f>IF(O320+AVERAGE(K320:K321)*('Front End'!$F$5*60)&gt;J321,J321,O320+AVERAGE(K320:K321)*('Front End'!$F$5*60))</f>
        <v>0</v>
      </c>
      <c r="P321" s="10">
        <f>P320+(AVERAGE(L320:L321)*('Front End'!$F$5*60))-W320</f>
        <v>1929.4983048899078</v>
      </c>
      <c r="Q321" s="10">
        <f>(P321/$AA$5)*($AA$4-'Front End'!$F$9)</f>
        <v>1.9294983048899077E-2</v>
      </c>
      <c r="R321" s="10">
        <f>'Front End'!$F$9+Q321</f>
        <v>45.019294983048901</v>
      </c>
      <c r="S321" s="8">
        <f>IF(R321&gt;'Front End'!$F$9+'Front End'!$B$9,(((R321-'Front End'!$F$9)/($AA$4-'Front End'!$F$9))*$AA$5)-((('Front End'!$F$9+'Front End'!$B$9-'Front End'!$F$9)/($AA$4-'Front End'!$F$9))*$AA$5),0)</f>
        <v>1929.4983048901315</v>
      </c>
      <c r="T321" s="8">
        <f>ROUND(S321/('Front End'!$B$3*24*60*60),6)</f>
        <v>2.2330000000000002E-3</v>
      </c>
      <c r="U321" s="8">
        <f>IF(R321&gt;'Front End'!$F$9+'Front End'!$B$10,(((R321-'Front End'!$F$9)/($AA$4-'Front End'!$F$9))*$AA$5)-((('Front End'!$F$9+'Front End'!$B$10-'Front End'!$F$9)/($AA$4-'Front End'!$F$9))*$AA$5),0)</f>
        <v>0</v>
      </c>
      <c r="V321" s="8">
        <f>(U321^0.5)/('Front End'!$B$4*24*60*60)</f>
        <v>0</v>
      </c>
      <c r="W321" s="8">
        <f>(AVERAGE(T320:T321)*('Front End'!$F$5*60))+(AVERAGE(V320:V321)*('Front End'!$F$5*60))</f>
        <v>0.26718000000000003</v>
      </c>
      <c r="X321" s="8">
        <f t="shared" si="19"/>
        <v>0</v>
      </c>
    </row>
    <row r="322" spans="1:24" x14ac:dyDescent="0.2">
      <c r="A322" s="1">
        <v>321</v>
      </c>
      <c r="B322" s="1">
        <f>B321+'Front End'!$F$5</f>
        <v>640</v>
      </c>
      <c r="C322" s="10">
        <f t="shared" si="17"/>
        <v>0.44444444444444442</v>
      </c>
      <c r="D322" s="10">
        <f>ROUND(IF(B322&lt;=$AA$2*1.25,('Front End'!$F$4/2)*(1-COS((PI()*B322)/$AA$2)),(4.34*'Front End'!$F$4*EXP(-1.3*B322/$AA$2))),6)</f>
        <v>9.8878999999999995E-2</v>
      </c>
      <c r="E322" s="10">
        <f>D322*('Front End'!$F$3/100)</f>
        <v>0</v>
      </c>
      <c r="F322" s="10">
        <f t="shared" si="20"/>
        <v>9.8878999999999995E-2</v>
      </c>
      <c r="G322" s="10">
        <f>IF((G321+(AVERAGE(F321:F322)*('Front End'!$F$5*60))-(N321))&gt;$AA$3,$AA$3,IF(G321+(AVERAGE(F321:F322)*('Front End'!$F$5*60))-(N321)&lt;0,0,G321+(AVERAGE(F321:F322)*('Front End'!$F$5*60))-(N321)))</f>
        <v>185.8449951100923</v>
      </c>
      <c r="H322" s="10">
        <f>(G322/$AA$3)*'Front End'!$B$1</f>
        <v>1.8584499511009231E-3</v>
      </c>
      <c r="I322" s="10">
        <f>('Front End'!$F$10-'Front End'!$B$1)+Calcs!H322</f>
        <v>46.731858449951105</v>
      </c>
      <c r="J322" s="10">
        <f>IF(H322&gt;'Front End'!$B$1*('Front End'!$B$5/100),G322-((('Front End'!$B$1*('Front End'!$B$5/100))/'Front End'!$B$1)*$AA$3),0)</f>
        <v>85.844995110092299</v>
      </c>
      <c r="K322" s="10">
        <f>(J322*('Front End'!$B$6/100))/('Front End'!$B$2*24*60*60)</f>
        <v>0</v>
      </c>
      <c r="L322" s="10">
        <f>(J322*((100-'Front End'!$B$6)/100))/('Front End'!$B$2*24*60*60)</f>
        <v>9.9357633229273504E-2</v>
      </c>
      <c r="M322" s="10">
        <f t="shared" si="18"/>
        <v>9.9357633229273504E-2</v>
      </c>
      <c r="N322" s="10">
        <f>AVERAGE(M321:M322)*('Front End'!$F$5*60)</f>
        <v>11.927357207879407</v>
      </c>
      <c r="O322" s="10">
        <f>IF(O321+AVERAGE(K321:K322)*('Front End'!$F$5*60)&gt;J322,J322,O321+AVERAGE(K321:K322)*('Front End'!$F$5*60))</f>
        <v>0</v>
      </c>
      <c r="P322" s="10">
        <f>P321+(AVERAGE(L321:L322)*('Front End'!$F$5*60))-W321</f>
        <v>1941.1584820977871</v>
      </c>
      <c r="Q322" s="10">
        <f>(P322/$AA$5)*($AA$4-'Front End'!$F$9)</f>
        <v>1.9411584820977872E-2</v>
      </c>
      <c r="R322" s="10">
        <f>'Front End'!$F$9+Q322</f>
        <v>45.019411584820979</v>
      </c>
      <c r="S322" s="8">
        <f>IF(R322&gt;'Front End'!$F$9+'Front End'!$B$9,(((R322-'Front End'!$F$9)/($AA$4-'Front End'!$F$9))*$AA$5)-((('Front End'!$F$9+'Front End'!$B$9-'Front End'!$F$9)/($AA$4-'Front End'!$F$9))*$AA$5),0)</f>
        <v>1941.1584820979044</v>
      </c>
      <c r="T322" s="8">
        <f>ROUND(S322/('Front End'!$B$3*24*60*60),6)</f>
        <v>2.2469999999999999E-3</v>
      </c>
      <c r="U322" s="8">
        <f>IF(R322&gt;'Front End'!$F$9+'Front End'!$B$10,(((R322-'Front End'!$F$9)/($AA$4-'Front End'!$F$9))*$AA$5)-((('Front End'!$F$9+'Front End'!$B$10-'Front End'!$F$9)/($AA$4-'Front End'!$F$9))*$AA$5),0)</f>
        <v>0</v>
      </c>
      <c r="V322" s="8">
        <f>(U322^0.5)/('Front End'!$B$4*24*60*60)</f>
        <v>0</v>
      </c>
      <c r="W322" s="8">
        <f>(AVERAGE(T321:T322)*('Front End'!$F$5*60))+(AVERAGE(V321:V322)*('Front End'!$F$5*60))</f>
        <v>0.26879999999999998</v>
      </c>
      <c r="X322" s="8">
        <f t="shared" si="19"/>
        <v>0</v>
      </c>
    </row>
    <row r="323" spans="1:24" x14ac:dyDescent="0.2">
      <c r="A323" s="1">
        <v>322</v>
      </c>
      <c r="B323" s="1">
        <f>B322+'Front End'!$F$5</f>
        <v>642</v>
      </c>
      <c r="C323" s="10">
        <f t="shared" ref="C323:C386" si="21">B323/(60*24)</f>
        <v>0.44583333333333336</v>
      </c>
      <c r="D323" s="10">
        <f>ROUND(IF(B323&lt;=$AA$2*1.25,('Front End'!$F$4/2)*(1-COS((PI()*B323)/$AA$2)),(4.34*'Front End'!$F$4*EXP(-1.3*B323/$AA$2))),6)</f>
        <v>9.8766000000000007E-2</v>
      </c>
      <c r="E323" s="10">
        <f>D323*('Front End'!$F$3/100)</f>
        <v>0</v>
      </c>
      <c r="F323" s="10">
        <f t="shared" si="20"/>
        <v>9.8766000000000007E-2</v>
      </c>
      <c r="G323" s="10">
        <f>IF((G322+(AVERAGE(F322:F323)*('Front End'!$F$5*60))-(N322))&gt;$AA$3,$AA$3,IF(G322+(AVERAGE(F322:F323)*('Front End'!$F$5*60))-(N322)&lt;0,0,G322+(AVERAGE(F322:F323)*('Front End'!$F$5*60))-(N322)))</f>
        <v>185.7763379022129</v>
      </c>
      <c r="H323" s="10">
        <f>(G323/$AA$3)*'Front End'!$B$1</f>
        <v>1.8577633790221291E-3</v>
      </c>
      <c r="I323" s="10">
        <f>('Front End'!$F$10-'Front End'!$B$1)+Calcs!H323</f>
        <v>46.731857763379026</v>
      </c>
      <c r="J323" s="10">
        <f>IF(H323&gt;'Front End'!$B$1*('Front End'!$B$5/100),G323-((('Front End'!$B$1*('Front End'!$B$5/100))/'Front End'!$B$1)*$AA$3),0)</f>
        <v>85.776337902212902</v>
      </c>
      <c r="K323" s="10">
        <f>(J323*('Front End'!$B$6/100))/('Front End'!$B$2*24*60*60)</f>
        <v>0</v>
      </c>
      <c r="L323" s="10">
        <f>(J323*((100-'Front End'!$B$6)/100))/('Front End'!$B$2*24*60*60)</f>
        <v>9.9278168868301986E-2</v>
      </c>
      <c r="M323" s="10">
        <f t="shared" ref="M323:M386" si="22">K323+L323</f>
        <v>9.9278168868301986E-2</v>
      </c>
      <c r="N323" s="10">
        <f>AVERAGE(M322:M323)*('Front End'!$F$5*60)</f>
        <v>11.918148125854529</v>
      </c>
      <c r="O323" s="10">
        <f>IF(O322+AVERAGE(K322:K323)*('Front End'!$F$5*60)&gt;J323,J323,O322+AVERAGE(K322:K323)*('Front End'!$F$5*60))</f>
        <v>0</v>
      </c>
      <c r="P323" s="10">
        <f>P322+(AVERAGE(L322:L323)*('Front End'!$F$5*60))-W322</f>
        <v>1952.8078302236415</v>
      </c>
      <c r="Q323" s="10">
        <f>(P323/$AA$5)*($AA$4-'Front End'!$F$9)</f>
        <v>1.9528078302236414E-2</v>
      </c>
      <c r="R323" s="10">
        <f>'Front End'!$F$9+Q323</f>
        <v>45.019528078302237</v>
      </c>
      <c r="S323" s="8">
        <f>IF(R323&gt;'Front End'!$F$9+'Front End'!$B$9,(((R323-'Front End'!$F$9)/($AA$4-'Front End'!$F$9))*$AA$5)-((('Front End'!$F$9+'Front End'!$B$9-'Front End'!$F$9)/($AA$4-'Front End'!$F$9))*$AA$5),0)</f>
        <v>1952.8078302236906</v>
      </c>
      <c r="T323" s="8">
        <f>ROUND(S323/('Front End'!$B$3*24*60*60),6)</f>
        <v>2.2599999999999999E-3</v>
      </c>
      <c r="U323" s="8">
        <f>IF(R323&gt;'Front End'!$F$9+'Front End'!$B$10,(((R323-'Front End'!$F$9)/($AA$4-'Front End'!$F$9))*$AA$5)-((('Front End'!$F$9+'Front End'!$B$10-'Front End'!$F$9)/($AA$4-'Front End'!$F$9))*$AA$5),0)</f>
        <v>0</v>
      </c>
      <c r="V323" s="8">
        <f>(U323^0.5)/('Front End'!$B$4*24*60*60)</f>
        <v>0</v>
      </c>
      <c r="W323" s="8">
        <f>(AVERAGE(T322:T323)*('Front End'!$F$5*60))+(AVERAGE(V322:V323)*('Front End'!$F$5*60))</f>
        <v>0.27041999999999999</v>
      </c>
      <c r="X323" s="8">
        <f t="shared" ref="X323:X386" si="23">V323+K323+E323</f>
        <v>0</v>
      </c>
    </row>
    <row r="324" spans="1:24" x14ac:dyDescent="0.2">
      <c r="A324" s="1">
        <v>323</v>
      </c>
      <c r="B324" s="1">
        <f>B323+'Front End'!$F$5</f>
        <v>644</v>
      </c>
      <c r="C324" s="10">
        <f t="shared" si="21"/>
        <v>0.44722222222222224</v>
      </c>
      <c r="D324" s="10">
        <f>ROUND(IF(B324&lt;=$AA$2*1.25,('Front End'!$F$4/2)*(1-COS((PI()*B324)/$AA$2)),(4.34*'Front End'!$F$4*EXP(-1.3*B324/$AA$2))),6)</f>
        <v>9.8648E-2</v>
      </c>
      <c r="E324" s="10">
        <f>D324*('Front End'!$F$3/100)</f>
        <v>0</v>
      </c>
      <c r="F324" s="10">
        <f t="shared" si="20"/>
        <v>9.8648E-2</v>
      </c>
      <c r="G324" s="10">
        <f>IF((G323+(AVERAGE(F323:F324)*('Front End'!$F$5*60))-(N323))&gt;$AA$3,$AA$3,IF(G323+(AVERAGE(F323:F324)*('Front End'!$F$5*60))-(N323)&lt;0,0,G323+(AVERAGE(F323:F324)*('Front End'!$F$5*60))-(N323)))</f>
        <v>185.70302977635839</v>
      </c>
      <c r="H324" s="10">
        <f>(G324/$AA$3)*'Front End'!$B$1</f>
        <v>1.8570302977635839E-3</v>
      </c>
      <c r="I324" s="10">
        <f>('Front End'!$F$10-'Front End'!$B$1)+Calcs!H324</f>
        <v>46.731857030297768</v>
      </c>
      <c r="J324" s="10">
        <f>IF(H324&gt;'Front End'!$B$1*('Front End'!$B$5/100),G324-((('Front End'!$B$1*('Front End'!$B$5/100))/'Front End'!$B$1)*$AA$3),0)</f>
        <v>85.703029776358392</v>
      </c>
      <c r="K324" s="10">
        <f>(J324*('Front End'!$B$6/100))/('Front End'!$B$2*24*60*60)</f>
        <v>0</v>
      </c>
      <c r="L324" s="10">
        <f>(J324*((100-'Front End'!$B$6)/100))/('Front End'!$B$2*24*60*60)</f>
        <v>9.9193321500414822E-2</v>
      </c>
      <c r="M324" s="10">
        <f t="shared" si="22"/>
        <v>9.9193321500414822E-2</v>
      </c>
      <c r="N324" s="10">
        <f>AVERAGE(M323:M324)*('Front End'!$F$5*60)</f>
        <v>11.908289422123008</v>
      </c>
      <c r="O324" s="10">
        <f>IF(O323+AVERAGE(K323:K324)*('Front End'!$F$5*60)&gt;J324,J324,O323+AVERAGE(K323:K324)*('Front End'!$F$5*60))</f>
        <v>0</v>
      </c>
      <c r="P324" s="10">
        <f>P323+(AVERAGE(L323:L324)*('Front End'!$F$5*60))-W323</f>
        <v>1964.4456996457645</v>
      </c>
      <c r="Q324" s="10">
        <f>(P324/$AA$5)*($AA$4-'Front End'!$F$9)</f>
        <v>1.9644456996457643E-2</v>
      </c>
      <c r="R324" s="10">
        <f>'Front End'!$F$9+Q324</f>
        <v>45.01964445699646</v>
      </c>
      <c r="S324" s="8">
        <f>IF(R324&gt;'Front End'!$F$9+'Front End'!$B$9,(((R324-'Front End'!$F$9)/($AA$4-'Front End'!$F$9))*$AA$5)-((('Front End'!$F$9+'Front End'!$B$9-'Front End'!$F$9)/($AA$4-'Front End'!$F$9))*$AA$5),0)</f>
        <v>1964.4456996459783</v>
      </c>
      <c r="T324" s="8">
        <f>ROUND(S324/('Front End'!$B$3*24*60*60),6)</f>
        <v>2.274E-3</v>
      </c>
      <c r="U324" s="8">
        <f>IF(R324&gt;'Front End'!$F$9+'Front End'!$B$10,(((R324-'Front End'!$F$9)/($AA$4-'Front End'!$F$9))*$AA$5)-((('Front End'!$F$9+'Front End'!$B$10-'Front End'!$F$9)/($AA$4-'Front End'!$F$9))*$AA$5),0)</f>
        <v>0</v>
      </c>
      <c r="V324" s="8">
        <f>(U324^0.5)/('Front End'!$B$4*24*60*60)</f>
        <v>0</v>
      </c>
      <c r="W324" s="8">
        <f>(AVERAGE(T323:T324)*('Front End'!$F$5*60))+(AVERAGE(V323:V324)*('Front End'!$F$5*60))</f>
        <v>0.27204</v>
      </c>
      <c r="X324" s="8">
        <f t="shared" si="23"/>
        <v>0</v>
      </c>
    </row>
    <row r="325" spans="1:24" x14ac:dyDescent="0.2">
      <c r="A325" s="1">
        <v>324</v>
      </c>
      <c r="B325" s="1">
        <f>B324+'Front End'!$F$5</f>
        <v>646</v>
      </c>
      <c r="C325" s="10">
        <f t="shared" si="21"/>
        <v>0.44861111111111113</v>
      </c>
      <c r="D325" s="10">
        <f>ROUND(IF(B325&lt;=$AA$2*1.25,('Front End'!$F$4/2)*(1-COS((PI()*B325)/$AA$2)),(4.34*'Front End'!$F$4*EXP(-1.3*B325/$AA$2))),6)</f>
        <v>9.8524E-2</v>
      </c>
      <c r="E325" s="10">
        <f>D325*('Front End'!$F$3/100)</f>
        <v>0</v>
      </c>
      <c r="F325" s="10">
        <f t="shared" si="20"/>
        <v>9.8524E-2</v>
      </c>
      <c r="G325" s="10">
        <f>IF((G324+(AVERAGE(F324:F325)*('Front End'!$F$5*60))-(N324))&gt;$AA$3,$AA$3,IF(G324+(AVERAGE(F324:F325)*('Front End'!$F$5*60))-(N324)&lt;0,0,G324+(AVERAGE(F324:F325)*('Front End'!$F$5*60))-(N324)))</f>
        <v>185.62506035423539</v>
      </c>
      <c r="H325" s="10">
        <f>(G325/$AA$3)*'Front End'!$B$1</f>
        <v>1.8562506035423539E-3</v>
      </c>
      <c r="I325" s="10">
        <f>('Front End'!$F$10-'Front End'!$B$1)+Calcs!H325</f>
        <v>46.731856250603549</v>
      </c>
      <c r="J325" s="10">
        <f>IF(H325&gt;'Front End'!$B$1*('Front End'!$B$5/100),G325-((('Front End'!$B$1*('Front End'!$B$5/100))/'Front End'!$B$1)*$AA$3),0)</f>
        <v>85.625060354235387</v>
      </c>
      <c r="K325" s="10">
        <f>(J325*('Front End'!$B$6/100))/('Front End'!$B$2*24*60*60)</f>
        <v>0</v>
      </c>
      <c r="L325" s="10">
        <f>(J325*((100-'Front End'!$B$6)/100))/('Front End'!$B$2*24*60*60)</f>
        <v>9.9103079113698381E-2</v>
      </c>
      <c r="M325" s="10">
        <f t="shared" si="22"/>
        <v>9.9103079113698381E-2</v>
      </c>
      <c r="N325" s="10">
        <f>AVERAGE(M324:M325)*('Front End'!$F$5*60)</f>
        <v>11.897784036846792</v>
      </c>
      <c r="O325" s="10">
        <f>IF(O324+AVERAGE(K324:K325)*('Front End'!$F$5*60)&gt;J325,J325,O324+AVERAGE(K324:K325)*('Front End'!$F$5*60))</f>
        <v>0</v>
      </c>
      <c r="P325" s="10">
        <f>P324+(AVERAGE(L324:L325)*('Front End'!$F$5*60))-W324</f>
        <v>1976.0714436826113</v>
      </c>
      <c r="Q325" s="10">
        <f>(P325/$AA$5)*($AA$4-'Front End'!$F$9)</f>
        <v>1.9760714436826112E-2</v>
      </c>
      <c r="R325" s="10">
        <f>'Front End'!$F$9+Q325</f>
        <v>45.019760714436828</v>
      </c>
      <c r="S325" s="8">
        <f>IF(R325&gt;'Front End'!$F$9+'Front End'!$B$9,(((R325-'Front End'!$F$9)/($AA$4-'Front End'!$F$9))*$AA$5)-((('Front End'!$F$9+'Front End'!$B$9-'Front End'!$F$9)/($AA$4-'Front End'!$F$9))*$AA$5),0)</f>
        <v>1976.07144368277</v>
      </c>
      <c r="T325" s="8">
        <f>ROUND(S325/('Front End'!$B$3*24*60*60),6)</f>
        <v>2.287E-3</v>
      </c>
      <c r="U325" s="8">
        <f>IF(R325&gt;'Front End'!$F$9+'Front End'!$B$10,(((R325-'Front End'!$F$9)/($AA$4-'Front End'!$F$9))*$AA$5)-((('Front End'!$F$9+'Front End'!$B$10-'Front End'!$F$9)/($AA$4-'Front End'!$F$9))*$AA$5),0)</f>
        <v>0</v>
      </c>
      <c r="V325" s="8">
        <f>(U325^0.5)/('Front End'!$B$4*24*60*60)</f>
        <v>0</v>
      </c>
      <c r="W325" s="8">
        <f>(AVERAGE(T324:T325)*('Front End'!$F$5*60))+(AVERAGE(V324:V325)*('Front End'!$F$5*60))</f>
        <v>0.27366000000000001</v>
      </c>
      <c r="X325" s="8">
        <f t="shared" si="23"/>
        <v>0</v>
      </c>
    </row>
    <row r="326" spans="1:24" x14ac:dyDescent="0.2">
      <c r="A326" s="1">
        <v>325</v>
      </c>
      <c r="B326" s="1">
        <f>B325+'Front End'!$F$5</f>
        <v>648</v>
      </c>
      <c r="C326" s="10">
        <f t="shared" si="21"/>
        <v>0.45</v>
      </c>
      <c r="D326" s="10">
        <f>ROUND(IF(B326&lt;=$AA$2*1.25,('Front End'!$F$4/2)*(1-COS((PI()*B326)/$AA$2)),(4.34*'Front End'!$F$4*EXP(-1.3*B326/$AA$2))),6)</f>
        <v>9.8394999999999996E-2</v>
      </c>
      <c r="E326" s="10">
        <f>D326*('Front End'!$F$3/100)</f>
        <v>0</v>
      </c>
      <c r="F326" s="10">
        <f t="shared" si="20"/>
        <v>9.8394999999999996E-2</v>
      </c>
      <c r="G326" s="10">
        <f>IF((G325+(AVERAGE(F325:F326)*('Front End'!$F$5*60))-(N325))&gt;$AA$3,$AA$3,IF(G325+(AVERAGE(F325:F326)*('Front End'!$F$5*60))-(N325)&lt;0,0,G325+(AVERAGE(F325:F326)*('Front End'!$F$5*60))-(N325)))</f>
        <v>185.54241631738861</v>
      </c>
      <c r="H326" s="10">
        <f>(G326/$AA$3)*'Front End'!$B$1</f>
        <v>1.8554241631738861E-3</v>
      </c>
      <c r="I326" s="10">
        <f>('Front End'!$F$10-'Front End'!$B$1)+Calcs!H326</f>
        <v>46.731855424163179</v>
      </c>
      <c r="J326" s="10">
        <f>IF(H326&gt;'Front End'!$B$1*('Front End'!$B$5/100),G326-((('Front End'!$B$1*('Front End'!$B$5/100))/'Front End'!$B$1)*$AA$3),0)</f>
        <v>85.542416317388614</v>
      </c>
      <c r="K326" s="10">
        <f>(J326*('Front End'!$B$6/100))/('Front End'!$B$2*24*60*60)</f>
        <v>0</v>
      </c>
      <c r="L326" s="10">
        <f>(J326*((100-'Front End'!$B$6)/100))/('Front End'!$B$2*24*60*60)</f>
        <v>9.9007426293273873E-2</v>
      </c>
      <c r="M326" s="10">
        <f t="shared" si="22"/>
        <v>9.9007426293273873E-2</v>
      </c>
      <c r="N326" s="10">
        <f>AVERAGE(M325:M326)*('Front End'!$F$5*60)</f>
        <v>11.886630324418336</v>
      </c>
      <c r="O326" s="10">
        <f>IF(O325+AVERAGE(K325:K326)*('Front End'!$F$5*60)&gt;J326,J326,O325+AVERAGE(K325:K326)*('Front End'!$F$5*60))</f>
        <v>0</v>
      </c>
      <c r="P326" s="10">
        <f>P325+(AVERAGE(L325:L326)*('Front End'!$F$5*60))-W325</f>
        <v>1987.6844140070295</v>
      </c>
      <c r="Q326" s="10">
        <f>(P326/$AA$5)*($AA$4-'Front End'!$F$9)</f>
        <v>1.9876844140070293E-2</v>
      </c>
      <c r="R326" s="10">
        <f>'Front End'!$F$9+Q326</f>
        <v>45.019876844140072</v>
      </c>
      <c r="S326" s="8">
        <f>IF(R326&gt;'Front End'!$F$9+'Front End'!$B$9,(((R326-'Front End'!$F$9)/($AA$4-'Front End'!$F$9))*$AA$5)-((('Front End'!$F$9+'Front End'!$B$9-'Front End'!$F$9)/($AA$4-'Front End'!$F$9))*$AA$5),0)</f>
        <v>1987.6844140071628</v>
      </c>
      <c r="T326" s="8">
        <f>ROUND(S326/('Front End'!$B$3*24*60*60),6)</f>
        <v>2.3010000000000001E-3</v>
      </c>
      <c r="U326" s="8">
        <f>IF(R326&gt;'Front End'!$F$9+'Front End'!$B$10,(((R326-'Front End'!$F$9)/($AA$4-'Front End'!$F$9))*$AA$5)-((('Front End'!$F$9+'Front End'!$B$10-'Front End'!$F$9)/($AA$4-'Front End'!$F$9))*$AA$5),0)</f>
        <v>0</v>
      </c>
      <c r="V326" s="8">
        <f>(U326^0.5)/('Front End'!$B$4*24*60*60)</f>
        <v>0</v>
      </c>
      <c r="W326" s="8">
        <f>(AVERAGE(T325:T326)*('Front End'!$F$5*60))+(AVERAGE(V325:V326)*('Front End'!$F$5*60))</f>
        <v>0.27528000000000002</v>
      </c>
      <c r="X326" s="8">
        <f t="shared" si="23"/>
        <v>0</v>
      </c>
    </row>
    <row r="327" spans="1:24" x14ac:dyDescent="0.2">
      <c r="A327" s="1">
        <v>326</v>
      </c>
      <c r="B327" s="1">
        <f>B326+'Front End'!$F$5</f>
        <v>650</v>
      </c>
      <c r="C327" s="10">
        <f t="shared" si="21"/>
        <v>0.4513888888888889</v>
      </c>
      <c r="D327" s="10">
        <f>ROUND(IF(B327&lt;=$AA$2*1.25,('Front End'!$F$4/2)*(1-COS((PI()*B327)/$AA$2)),(4.34*'Front End'!$F$4*EXP(-1.3*B327/$AA$2))),6)</f>
        <v>9.8261000000000001E-2</v>
      </c>
      <c r="E327" s="10">
        <f>D327*('Front End'!$F$3/100)</f>
        <v>0</v>
      </c>
      <c r="F327" s="10">
        <f t="shared" si="20"/>
        <v>9.8261000000000001E-2</v>
      </c>
      <c r="G327" s="10">
        <f>IF((G326+(AVERAGE(F326:F327)*('Front End'!$F$5*60))-(N326))&gt;$AA$3,$AA$3,IF(G326+(AVERAGE(F326:F327)*('Front End'!$F$5*60))-(N326)&lt;0,0,G326+(AVERAGE(F326:F327)*('Front End'!$F$5*60))-(N326)))</f>
        <v>185.45514599297027</v>
      </c>
      <c r="H327" s="10">
        <f>(G327/$AA$3)*'Front End'!$B$1</f>
        <v>1.8545514599297029E-3</v>
      </c>
      <c r="I327" s="10">
        <f>('Front End'!$F$10-'Front End'!$B$1)+Calcs!H327</f>
        <v>46.731854551459932</v>
      </c>
      <c r="J327" s="10">
        <f>IF(H327&gt;'Front End'!$B$1*('Front End'!$B$5/100),G327-((('Front End'!$B$1*('Front End'!$B$5/100))/'Front End'!$B$1)*$AA$3),0)</f>
        <v>85.455145992970273</v>
      </c>
      <c r="K327" s="10">
        <f>(J327*('Front End'!$B$6/100))/('Front End'!$B$2*24*60*60)</f>
        <v>0</v>
      </c>
      <c r="L327" s="10">
        <f>(J327*((100-'Front End'!$B$6)/100))/('Front End'!$B$2*24*60*60)</f>
        <v>9.8906418973345234E-2</v>
      </c>
      <c r="M327" s="10">
        <f t="shared" si="22"/>
        <v>9.8906418973345234E-2</v>
      </c>
      <c r="N327" s="10">
        <f>AVERAGE(M326:M327)*('Front End'!$F$5*60)</f>
        <v>11.874830715997145</v>
      </c>
      <c r="O327" s="10">
        <f>IF(O326+AVERAGE(K326:K327)*('Front End'!$F$5*60)&gt;J327,J327,O326+AVERAGE(K326:K327)*('Front End'!$F$5*60))</f>
        <v>0</v>
      </c>
      <c r="P327" s="10">
        <f>P326+(AVERAGE(L326:L327)*('Front End'!$F$5*60))-W326</f>
        <v>1999.2839647230267</v>
      </c>
      <c r="Q327" s="10">
        <f>(P327/$AA$5)*($AA$4-'Front End'!$F$9)</f>
        <v>1.9992839647230264E-2</v>
      </c>
      <c r="R327" s="10">
        <f>'Front End'!$F$9+Q327</f>
        <v>45.01999283964723</v>
      </c>
      <c r="S327" s="8">
        <f>IF(R327&gt;'Front End'!$F$9+'Front End'!$B$9,(((R327-'Front End'!$F$9)/($AA$4-'Front End'!$F$9))*$AA$5)-((('Front End'!$F$9+'Front End'!$B$9-'Front End'!$F$9)/($AA$4-'Front End'!$F$9))*$AA$5),0)</f>
        <v>1999.2839647230201</v>
      </c>
      <c r="T327" s="8">
        <f>ROUND(S327/('Front End'!$B$3*24*60*60),6)</f>
        <v>2.3140000000000001E-3</v>
      </c>
      <c r="U327" s="8">
        <f>IF(R327&gt;'Front End'!$F$9+'Front End'!$B$10,(((R327-'Front End'!$F$9)/($AA$4-'Front End'!$F$9))*$AA$5)-((('Front End'!$F$9+'Front End'!$B$10-'Front End'!$F$9)/($AA$4-'Front End'!$F$9))*$AA$5),0)</f>
        <v>0</v>
      </c>
      <c r="V327" s="8">
        <f>(U327^0.5)/('Front End'!$B$4*24*60*60)</f>
        <v>0</v>
      </c>
      <c r="W327" s="8">
        <f>(AVERAGE(T326:T327)*('Front End'!$F$5*60))+(AVERAGE(V326:V327)*('Front End'!$F$5*60))</f>
        <v>0.27690000000000003</v>
      </c>
      <c r="X327" s="8">
        <f t="shared" si="23"/>
        <v>0</v>
      </c>
    </row>
    <row r="328" spans="1:24" x14ac:dyDescent="0.2">
      <c r="A328" s="1">
        <v>327</v>
      </c>
      <c r="B328" s="1">
        <f>B327+'Front End'!$F$5</f>
        <v>652</v>
      </c>
      <c r="C328" s="10">
        <f t="shared" si="21"/>
        <v>0.45277777777777778</v>
      </c>
      <c r="D328" s="10">
        <f>ROUND(IF(B328&lt;=$AA$2*1.25,('Front End'!$F$4/2)*(1-COS((PI()*B328)/$AA$2)),(4.34*'Front End'!$F$4*EXP(-1.3*B328/$AA$2))),6)</f>
        <v>9.8121E-2</v>
      </c>
      <c r="E328" s="10">
        <f>D328*('Front End'!$F$3/100)</f>
        <v>0</v>
      </c>
      <c r="F328" s="10">
        <f t="shared" si="20"/>
        <v>9.8121E-2</v>
      </c>
      <c r="G328" s="10">
        <f>IF((G327+(AVERAGE(F327:F328)*('Front End'!$F$5*60))-(N327))&gt;$AA$3,$AA$3,IF(G327+(AVERAGE(F327:F328)*('Front End'!$F$5*60))-(N327)&lt;0,0,G327+(AVERAGE(F327:F328)*('Front End'!$F$5*60))-(N327)))</f>
        <v>185.36323527697311</v>
      </c>
      <c r="H328" s="10">
        <f>(G328/$AA$3)*'Front End'!$B$1</f>
        <v>1.8536323527697312E-3</v>
      </c>
      <c r="I328" s="10">
        <f>('Front End'!$F$10-'Front End'!$B$1)+Calcs!H328</f>
        <v>46.731853632352774</v>
      </c>
      <c r="J328" s="10">
        <f>IF(H328&gt;'Front End'!$B$1*('Front End'!$B$5/100),G328-((('Front End'!$B$1*('Front End'!$B$5/100))/'Front End'!$B$1)*$AA$3),0)</f>
        <v>85.363235276973114</v>
      </c>
      <c r="K328" s="10">
        <f>(J328*('Front End'!$B$6/100))/('Front End'!$B$2*24*60*60)</f>
        <v>0</v>
      </c>
      <c r="L328" s="10">
        <f>(J328*((100-'Front End'!$B$6)/100))/('Front End'!$B$2*24*60*60)</f>
        <v>9.8800040829830002E-2</v>
      </c>
      <c r="M328" s="10">
        <f t="shared" si="22"/>
        <v>9.8800040829830002E-2</v>
      </c>
      <c r="N328" s="10">
        <f>AVERAGE(M327:M328)*('Front End'!$F$5*60)</f>
        <v>11.862387588190515</v>
      </c>
      <c r="O328" s="10">
        <f>IF(O327+AVERAGE(K327:K328)*('Front End'!$F$5*60)&gt;J328,J328,O327+AVERAGE(K327:K328)*('Front End'!$F$5*60))</f>
        <v>0</v>
      </c>
      <c r="P328" s="10">
        <f>P327+(AVERAGE(L327:L328)*('Front End'!$F$5*60))-W327</f>
        <v>2010.8694523112172</v>
      </c>
      <c r="Q328" s="10">
        <f>(P328/$AA$5)*($AA$4-'Front End'!$F$9)</f>
        <v>2.0108694523112172E-2</v>
      </c>
      <c r="R328" s="10">
        <f>'Front End'!$F$9+Q328</f>
        <v>45.02010869452311</v>
      </c>
      <c r="S328" s="8">
        <f>IF(R328&gt;'Front End'!$F$9+'Front End'!$B$9,(((R328-'Front End'!$F$9)/($AA$4-'Front End'!$F$9))*$AA$5)-((('Front End'!$F$9+'Front End'!$B$9-'Front End'!$F$9)/($AA$4-'Front End'!$F$9))*$AA$5),0)</f>
        <v>2010.8694523109707</v>
      </c>
      <c r="T328" s="8">
        <f>ROUND(S328/('Front End'!$B$3*24*60*60),6)</f>
        <v>2.3270000000000001E-3</v>
      </c>
      <c r="U328" s="8">
        <f>IF(R328&gt;'Front End'!$F$9+'Front End'!$B$10,(((R328-'Front End'!$F$9)/($AA$4-'Front End'!$F$9))*$AA$5)-((('Front End'!$F$9+'Front End'!$B$10-'Front End'!$F$9)/($AA$4-'Front End'!$F$9))*$AA$5),0)</f>
        <v>10.869452310657834</v>
      </c>
      <c r="V328" s="8">
        <f>(U328^0.5)/('Front End'!$B$4*24*60*60)</f>
        <v>3.8158394025237662E-4</v>
      </c>
      <c r="W328" s="8">
        <f>(AVERAGE(T327:T328)*('Front End'!$F$5*60))+(AVERAGE(V327:V328)*('Front End'!$F$5*60))</f>
        <v>0.30135503641514261</v>
      </c>
      <c r="X328" s="8">
        <f t="shared" si="23"/>
        <v>3.8158394025237662E-4</v>
      </c>
    </row>
    <row r="329" spans="1:24" x14ac:dyDescent="0.2">
      <c r="A329" s="1">
        <v>328</v>
      </c>
      <c r="B329" s="1">
        <f>B328+'Front End'!$F$5</f>
        <v>654</v>
      </c>
      <c r="C329" s="10">
        <f t="shared" si="21"/>
        <v>0.45416666666666666</v>
      </c>
      <c r="D329" s="10">
        <f>ROUND(IF(B329&lt;=$AA$2*1.25,('Front End'!$F$4/2)*(1-COS((PI()*B329)/$AA$2)),(4.34*'Front End'!$F$4*EXP(-1.3*B329/$AA$2))),6)</f>
        <v>9.7975999999999994E-2</v>
      </c>
      <c r="E329" s="10">
        <f>D329*('Front End'!$F$3/100)</f>
        <v>0</v>
      </c>
      <c r="F329" s="10">
        <f t="shared" si="20"/>
        <v>9.7975999999999994E-2</v>
      </c>
      <c r="G329" s="10">
        <f>IF((G328+(AVERAGE(F328:F329)*('Front End'!$F$5*60))-(N328))&gt;$AA$3,$AA$3,IF(G328+(AVERAGE(F328:F329)*('Front End'!$F$5*60))-(N328)&lt;0,0,G328+(AVERAGE(F328:F329)*('Front End'!$F$5*60))-(N328)))</f>
        <v>185.2666676887826</v>
      </c>
      <c r="H329" s="10">
        <f>(G329/$AA$3)*'Front End'!$B$1</f>
        <v>1.8526666768878262E-3</v>
      </c>
      <c r="I329" s="10">
        <f>('Front End'!$F$10-'Front End'!$B$1)+Calcs!H329</f>
        <v>46.731852666676893</v>
      </c>
      <c r="J329" s="10">
        <f>IF(H329&gt;'Front End'!$B$1*('Front End'!$B$5/100),G329-((('Front End'!$B$1*('Front End'!$B$5/100))/'Front End'!$B$1)*$AA$3),0)</f>
        <v>85.266667688782604</v>
      </c>
      <c r="K329" s="10">
        <f>(J329*('Front End'!$B$6/100))/('Front End'!$B$2*24*60*60)</f>
        <v>0</v>
      </c>
      <c r="L329" s="10">
        <f>(J329*((100-'Front End'!$B$6)/100))/('Front End'!$B$2*24*60*60)</f>
        <v>9.8688272787942843E-2</v>
      </c>
      <c r="M329" s="10">
        <f t="shared" si="22"/>
        <v>9.8688272787942843E-2</v>
      </c>
      <c r="N329" s="10">
        <f>AVERAGE(M328:M329)*('Front End'!$F$5*60)</f>
        <v>11.849298817066371</v>
      </c>
      <c r="O329" s="10">
        <f>IF(O328+AVERAGE(K328:K329)*('Front End'!$F$5*60)&gt;J329,J329,O328+AVERAGE(K328:K329)*('Front End'!$F$5*60))</f>
        <v>0</v>
      </c>
      <c r="P329" s="10">
        <f>P328+(AVERAGE(L328:L329)*('Front End'!$F$5*60))-W328</f>
        <v>2022.4173960918686</v>
      </c>
      <c r="Q329" s="10">
        <f>(P329/$AA$5)*($AA$4-'Front End'!$F$9)</f>
        <v>2.0224173960918686E-2</v>
      </c>
      <c r="R329" s="10">
        <f>'Front End'!$F$9+Q329</f>
        <v>45.020224173960919</v>
      </c>
      <c r="S329" s="8">
        <f>IF(R329&gt;'Front End'!$F$9+'Front End'!$B$9,(((R329-'Front End'!$F$9)/($AA$4-'Front End'!$F$9))*$AA$5)-((('Front End'!$F$9+'Front End'!$B$9-'Front End'!$F$9)/($AA$4-'Front End'!$F$9))*$AA$5),0)</f>
        <v>2022.4173960919245</v>
      </c>
      <c r="T329" s="8">
        <f>ROUND(S329/('Front End'!$B$3*24*60*60),6)</f>
        <v>2.3410000000000002E-3</v>
      </c>
      <c r="U329" s="8">
        <f>IF(R329&gt;'Front End'!$F$9+'Front End'!$B$10,(((R329-'Front End'!$F$9)/($AA$4-'Front End'!$F$9))*$AA$5)-((('Front End'!$F$9+'Front End'!$B$10-'Front End'!$F$9)/($AA$4-'Front End'!$F$9))*$AA$5),0)</f>
        <v>22.417396091611636</v>
      </c>
      <c r="V329" s="8">
        <f>(U329^0.5)/('Front End'!$B$4*24*60*60)</f>
        <v>5.4799783187613009E-4</v>
      </c>
      <c r="W329" s="8">
        <f>(AVERAGE(T328:T329)*('Front End'!$F$5*60))+(AVERAGE(V328:V329)*('Front End'!$F$5*60))</f>
        <v>0.33585490632771042</v>
      </c>
      <c r="X329" s="8">
        <f t="shared" si="23"/>
        <v>5.4799783187613009E-4</v>
      </c>
    </row>
    <row r="330" spans="1:24" x14ac:dyDescent="0.2">
      <c r="A330" s="1">
        <v>329</v>
      </c>
      <c r="B330" s="1">
        <f>B329+'Front End'!$F$5</f>
        <v>656</v>
      </c>
      <c r="C330" s="10">
        <f t="shared" si="21"/>
        <v>0.45555555555555555</v>
      </c>
      <c r="D330" s="10">
        <f>ROUND(IF(B330&lt;=$AA$2*1.25,('Front End'!$F$4/2)*(1-COS((PI()*B330)/$AA$2)),(4.34*'Front End'!$F$4*EXP(-1.3*B330/$AA$2))),6)</f>
        <v>9.7825999999999996E-2</v>
      </c>
      <c r="E330" s="10">
        <f>D330*('Front End'!$F$3/100)</f>
        <v>0</v>
      </c>
      <c r="F330" s="10">
        <f t="shared" si="20"/>
        <v>9.7825999999999996E-2</v>
      </c>
      <c r="G330" s="10">
        <f>IF((G329+(AVERAGE(F329:F330)*('Front End'!$F$5*60))-(N329))&gt;$AA$3,$AA$3,IF(G329+(AVERAGE(F329:F330)*('Front End'!$F$5*60))-(N329)&lt;0,0,G329+(AVERAGE(F329:F330)*('Front End'!$F$5*60))-(N329)))</f>
        <v>185.16548887171624</v>
      </c>
      <c r="H330" s="10">
        <f>(G330/$AA$3)*'Front End'!$B$1</f>
        <v>1.8516548887171625E-3</v>
      </c>
      <c r="I330" s="10">
        <f>('Front End'!$F$10-'Front End'!$B$1)+Calcs!H330</f>
        <v>46.731851654888722</v>
      </c>
      <c r="J330" s="10">
        <f>IF(H330&gt;'Front End'!$B$1*('Front End'!$B$5/100),G330-((('Front End'!$B$1*('Front End'!$B$5/100))/'Front End'!$B$1)*$AA$3),0)</f>
        <v>85.165488871716235</v>
      </c>
      <c r="K330" s="10">
        <f>(J330*('Front End'!$B$6/100))/('Front End'!$B$2*24*60*60)</f>
        <v>0</v>
      </c>
      <c r="L330" s="10">
        <f>(J330*((100-'Front End'!$B$6)/100))/('Front End'!$B$2*24*60*60)</f>
        <v>9.857116767559751E-2</v>
      </c>
      <c r="M330" s="10">
        <f t="shared" si="22"/>
        <v>9.857116767559751E-2</v>
      </c>
      <c r="N330" s="10">
        <f>AVERAGE(M329:M330)*('Front End'!$F$5*60)</f>
        <v>11.835566427812422</v>
      </c>
      <c r="O330" s="10">
        <f>IF(O329+AVERAGE(K329:K330)*('Front End'!$F$5*60)&gt;J330,J330,O329+AVERAGE(K329:K330)*('Front End'!$F$5*60))</f>
        <v>0</v>
      </c>
      <c r="P330" s="10">
        <f>P329+(AVERAGE(L329:L330)*('Front End'!$F$5*60))-W329</f>
        <v>2033.9171076133532</v>
      </c>
      <c r="Q330" s="10">
        <f>(P330/$AA$5)*($AA$4-'Front End'!$F$9)</f>
        <v>2.033917107613353E-2</v>
      </c>
      <c r="R330" s="10">
        <f>'Front End'!$F$9+Q330</f>
        <v>45.020339171076131</v>
      </c>
      <c r="S330" s="8">
        <f>IF(R330&gt;'Front End'!$F$9+'Front End'!$B$9,(((R330-'Front End'!$F$9)/($AA$4-'Front End'!$F$9))*$AA$5)-((('Front End'!$F$9+'Front End'!$B$9-'Front End'!$F$9)/($AA$4-'Front End'!$F$9))*$AA$5),0)</f>
        <v>2033.9171076130926</v>
      </c>
      <c r="T330" s="8">
        <f>ROUND(S330/('Front End'!$B$3*24*60*60),6)</f>
        <v>2.3540000000000002E-3</v>
      </c>
      <c r="U330" s="8">
        <f>IF(R330&gt;'Front End'!$F$9+'Front End'!$B$10,(((R330-'Front End'!$F$9)/($AA$4-'Front End'!$F$9))*$AA$5)-((('Front End'!$F$9+'Front End'!$B$10-'Front End'!$F$9)/($AA$4-'Front End'!$F$9))*$AA$5),0)</f>
        <v>33.917107612779773</v>
      </c>
      <c r="V330" s="8">
        <f>(U330^0.5)/('Front End'!$B$4*24*60*60)</f>
        <v>6.740555085264356E-4</v>
      </c>
      <c r="W330" s="8">
        <f>(AVERAGE(T329:T330)*('Front End'!$F$5*60))+(AVERAGE(V329:V330)*('Front End'!$F$5*60))</f>
        <v>0.35502320042415397</v>
      </c>
      <c r="X330" s="8">
        <f t="shared" si="23"/>
        <v>6.740555085264356E-4</v>
      </c>
    </row>
    <row r="331" spans="1:24" x14ac:dyDescent="0.2">
      <c r="A331" s="1">
        <v>330</v>
      </c>
      <c r="B331" s="1">
        <f>B330+'Front End'!$F$5</f>
        <v>658</v>
      </c>
      <c r="C331" s="10">
        <f t="shared" si="21"/>
        <v>0.45694444444444443</v>
      </c>
      <c r="D331" s="10">
        <f>ROUND(IF(B331&lt;=$AA$2*1.25,('Front End'!$F$4/2)*(1-COS((PI()*B331)/$AA$2)),(4.34*'Front End'!$F$4*EXP(-1.3*B331/$AA$2))),6)</f>
        <v>9.7670999999999994E-2</v>
      </c>
      <c r="E331" s="10">
        <f>D331*('Front End'!$F$3/100)</f>
        <v>0</v>
      </c>
      <c r="F331" s="10">
        <f t="shared" si="20"/>
        <v>9.7670999999999994E-2</v>
      </c>
      <c r="G331" s="10">
        <f>IF((G330+(AVERAGE(F330:F331)*('Front End'!$F$5*60))-(N330))&gt;$AA$3,$AA$3,IF(G330+(AVERAGE(F330:F331)*('Front End'!$F$5*60))-(N330)&lt;0,0,G330+(AVERAGE(F330:F331)*('Front End'!$F$5*60))-(N330)))</f>
        <v>185.05974244390382</v>
      </c>
      <c r="H331" s="10">
        <f>(G331/$AA$3)*'Front End'!$B$1</f>
        <v>1.850597424439038E-3</v>
      </c>
      <c r="I331" s="10">
        <f>('Front End'!$F$10-'Front End'!$B$1)+Calcs!H331</f>
        <v>46.73185059742444</v>
      </c>
      <c r="J331" s="10">
        <f>IF(H331&gt;'Front End'!$B$1*('Front End'!$B$5/100),G331-((('Front End'!$B$1*('Front End'!$B$5/100))/'Front End'!$B$1)*$AA$3),0)</f>
        <v>85.059742443903815</v>
      </c>
      <c r="K331" s="10">
        <f>(J331*('Front End'!$B$6/100))/('Front End'!$B$2*24*60*60)</f>
        <v>0</v>
      </c>
      <c r="L331" s="10">
        <f>(J331*((100-'Front End'!$B$6)/100))/('Front End'!$B$2*24*60*60)</f>
        <v>9.8448775976740538E-2</v>
      </c>
      <c r="M331" s="10">
        <f t="shared" si="22"/>
        <v>9.8448775976740538E-2</v>
      </c>
      <c r="N331" s="10">
        <f>AVERAGE(M330:M331)*('Front End'!$F$5*60)</f>
        <v>11.821196619140283</v>
      </c>
      <c r="O331" s="10">
        <f>IF(O330+AVERAGE(K330:K331)*('Front End'!$F$5*60)&gt;J331,J331,O330+AVERAGE(K330:K331)*('Front End'!$F$5*60))</f>
        <v>0</v>
      </c>
      <c r="P331" s="10">
        <f>P330+(AVERAGE(L330:L331)*('Front End'!$F$5*60))-W330</f>
        <v>2045.3832810320694</v>
      </c>
      <c r="Q331" s="10">
        <f>(P331/$AA$5)*($AA$4-'Front End'!$F$9)</f>
        <v>2.0453832810320694E-2</v>
      </c>
      <c r="R331" s="10">
        <f>'Front End'!$F$9+Q331</f>
        <v>45.020453832810318</v>
      </c>
      <c r="S331" s="8">
        <f>IF(R331&gt;'Front End'!$F$9+'Front End'!$B$9,(((R331-'Front End'!$F$9)/($AA$4-'Front End'!$F$9))*$AA$5)-((('Front End'!$F$9+'Front End'!$B$9-'Front End'!$F$9)/($AA$4-'Front End'!$F$9))*$AA$5),0)</f>
        <v>2045.3832810318318</v>
      </c>
      <c r="T331" s="8">
        <f>ROUND(S331/('Front End'!$B$3*24*60*60),6)</f>
        <v>2.3670000000000002E-3</v>
      </c>
      <c r="U331" s="8">
        <f>IF(R331&gt;'Front End'!$F$9+'Front End'!$B$10,(((R331-'Front End'!$F$9)/($AA$4-'Front End'!$F$9))*$AA$5)-((('Front End'!$F$9+'Front End'!$B$10-'Front End'!$F$9)/($AA$4-'Front End'!$F$9))*$AA$5),0)</f>
        <v>45.383281031518891</v>
      </c>
      <c r="V331" s="8">
        <f>(U331^0.5)/('Front End'!$B$4*24*60*60)</f>
        <v>7.7971197227111821E-4</v>
      </c>
      <c r="W331" s="8">
        <f>(AVERAGE(T330:T331)*('Front End'!$F$5*60))+(AVERAGE(V330:V331)*('Front End'!$F$5*60))</f>
        <v>0.37048604884785324</v>
      </c>
      <c r="X331" s="8">
        <f t="shared" si="23"/>
        <v>7.7971197227111821E-4</v>
      </c>
    </row>
    <row r="332" spans="1:24" x14ac:dyDescent="0.2">
      <c r="A332" s="1">
        <v>331</v>
      </c>
      <c r="B332" s="1">
        <f>B331+'Front End'!$F$5</f>
        <v>660</v>
      </c>
      <c r="C332" s="10">
        <f t="shared" si="21"/>
        <v>0.45833333333333331</v>
      </c>
      <c r="D332" s="10">
        <f>ROUND(IF(B332&lt;=$AA$2*1.25,('Front End'!$F$4/2)*(1-COS((PI()*B332)/$AA$2)),(4.34*'Front End'!$F$4*EXP(-1.3*B332/$AA$2))),6)</f>
        <v>9.7509999999999999E-2</v>
      </c>
      <c r="E332" s="10">
        <f>D332*('Front End'!$F$3/100)</f>
        <v>0</v>
      </c>
      <c r="F332" s="10">
        <f t="shared" si="20"/>
        <v>9.7509999999999999E-2</v>
      </c>
      <c r="G332" s="10">
        <f>IF((G331+(AVERAGE(F331:F332)*('Front End'!$F$5*60))-(N331))&gt;$AA$3,$AA$3,IF(G331+(AVERAGE(F331:F332)*('Front End'!$F$5*60))-(N331)&lt;0,0,G331+(AVERAGE(F331:F332)*('Front End'!$F$5*60))-(N331)))</f>
        <v>184.94940582476352</v>
      </c>
      <c r="H332" s="10">
        <f>(G332/$AA$3)*'Front End'!$B$1</f>
        <v>1.8494940582476352E-3</v>
      </c>
      <c r="I332" s="10">
        <f>('Front End'!$F$10-'Front End'!$B$1)+Calcs!H332</f>
        <v>46.731849494058253</v>
      </c>
      <c r="J332" s="10">
        <f>IF(H332&gt;'Front End'!$B$1*('Front End'!$B$5/100),G332-((('Front End'!$B$1*('Front End'!$B$5/100))/'Front End'!$B$1)*$AA$3),0)</f>
        <v>84.949405824763517</v>
      </c>
      <c r="K332" s="10">
        <f>(J332*('Front End'!$B$6/100))/('Front End'!$B$2*24*60*60)</f>
        <v>0</v>
      </c>
      <c r="L332" s="10">
        <f>(J332*((100-'Front End'!$B$6)/100))/('Front End'!$B$2*24*60*60)</f>
        <v>9.8321071556439266E-2</v>
      </c>
      <c r="M332" s="10">
        <f t="shared" si="22"/>
        <v>9.8321071556439266E-2</v>
      </c>
      <c r="N332" s="10">
        <f>AVERAGE(M331:M332)*('Front End'!$F$5*60)</f>
        <v>11.806190851990788</v>
      </c>
      <c r="O332" s="10">
        <f>IF(O331+AVERAGE(K331:K332)*('Front End'!$F$5*60)&gt;J332,J332,O331+AVERAGE(K331:K332)*('Front End'!$F$5*60))</f>
        <v>0</v>
      </c>
      <c r="P332" s="10">
        <f>P331+(AVERAGE(L331:L332)*('Front End'!$F$5*60))-W331</f>
        <v>2056.8189858352125</v>
      </c>
      <c r="Q332" s="10">
        <f>(P332/$AA$5)*($AA$4-'Front End'!$F$9)</f>
        <v>2.0568189858352123E-2</v>
      </c>
      <c r="R332" s="10">
        <f>'Front End'!$F$9+Q332</f>
        <v>45.020568189858352</v>
      </c>
      <c r="S332" s="8">
        <f>IF(R332&gt;'Front End'!$F$9+'Front End'!$B$9,(((R332-'Front End'!$F$9)/($AA$4-'Front End'!$F$9))*$AA$5)-((('Front End'!$F$9+'Front End'!$B$9-'Front End'!$F$9)/($AA$4-'Front End'!$F$9))*$AA$5),0)</f>
        <v>2056.8189858352071</v>
      </c>
      <c r="T332" s="8">
        <f>ROUND(S332/('Front End'!$B$3*24*60*60),6)</f>
        <v>2.3809999999999999E-3</v>
      </c>
      <c r="U332" s="8">
        <f>IF(R332&gt;'Front End'!$F$9+'Front End'!$B$10,(((R332-'Front End'!$F$9)/($AA$4-'Front End'!$F$9))*$AA$5)-((('Front End'!$F$9+'Front End'!$B$10-'Front End'!$F$9)/($AA$4-'Front End'!$F$9))*$AA$5),0)</f>
        <v>56.818985834894193</v>
      </c>
      <c r="V332" s="8">
        <f>(U332^0.5)/('Front End'!$B$4*24*60*60)</f>
        <v>8.7243483179289579E-4</v>
      </c>
      <c r="W332" s="8">
        <f>(AVERAGE(T331:T332)*('Front End'!$F$5*60))+(AVERAGE(V331:V332)*('Front End'!$F$5*60))</f>
        <v>0.38400880824384087</v>
      </c>
      <c r="X332" s="8">
        <f t="shared" si="23"/>
        <v>8.7243483179289579E-4</v>
      </c>
    </row>
    <row r="333" spans="1:24" x14ac:dyDescent="0.2">
      <c r="A333" s="1">
        <v>332</v>
      </c>
      <c r="B333" s="1">
        <f>B332+'Front End'!$F$5</f>
        <v>662</v>
      </c>
      <c r="C333" s="10">
        <f t="shared" si="21"/>
        <v>0.4597222222222222</v>
      </c>
      <c r="D333" s="10">
        <f>ROUND(IF(B333&lt;=$AA$2*1.25,('Front End'!$F$4/2)*(1-COS((PI()*B333)/$AA$2)),(4.34*'Front End'!$F$4*EXP(-1.3*B333/$AA$2))),6)</f>
        <v>9.7344E-2</v>
      </c>
      <c r="E333" s="10">
        <f>D333*('Front End'!$F$3/100)</f>
        <v>0</v>
      </c>
      <c r="F333" s="10">
        <f t="shared" si="20"/>
        <v>9.7344E-2</v>
      </c>
      <c r="G333" s="10">
        <f>IF((G332+(AVERAGE(F332:F333)*('Front End'!$F$5*60))-(N332))&gt;$AA$3,$AA$3,IF(G332+(AVERAGE(F332:F333)*('Front End'!$F$5*60))-(N332)&lt;0,0,G332+(AVERAGE(F332:F333)*('Front End'!$F$5*60))-(N332)))</f>
        <v>184.83445497277273</v>
      </c>
      <c r="H333" s="10">
        <f>(G333/$AA$3)*'Front End'!$B$1</f>
        <v>1.8483445497277273E-3</v>
      </c>
      <c r="I333" s="10">
        <f>('Front End'!$F$10-'Front End'!$B$1)+Calcs!H333</f>
        <v>46.731848344549732</v>
      </c>
      <c r="J333" s="10">
        <f>IF(H333&gt;'Front End'!$B$1*('Front End'!$B$5/100),G333-((('Front End'!$B$1*('Front End'!$B$5/100))/'Front End'!$B$1)*$AA$3),0)</f>
        <v>84.834454972772733</v>
      </c>
      <c r="K333" s="10">
        <f>(J333*('Front End'!$B$6/100))/('Front End'!$B$2*24*60*60)</f>
        <v>0</v>
      </c>
      <c r="L333" s="10">
        <f>(J333*((100-'Front End'!$B$6)/100))/('Front End'!$B$2*24*60*60)</f>
        <v>9.8188026588857336E-2</v>
      </c>
      <c r="M333" s="10">
        <f t="shared" si="22"/>
        <v>9.8188026588857336E-2</v>
      </c>
      <c r="N333" s="10">
        <f>AVERAGE(M332:M333)*('Front End'!$F$5*60)</f>
        <v>11.790545888717796</v>
      </c>
      <c r="O333" s="10">
        <f>IF(O332+AVERAGE(K332:K333)*('Front End'!$F$5*60)&gt;J333,J333,O332+AVERAGE(K332:K333)*('Front End'!$F$5*60))</f>
        <v>0</v>
      </c>
      <c r="P333" s="10">
        <f>P332+(AVERAGE(L332:L333)*('Front End'!$F$5*60))-W332</f>
        <v>2068.2255229156863</v>
      </c>
      <c r="Q333" s="10">
        <f>(P333/$AA$5)*($AA$4-'Front End'!$F$9)</f>
        <v>2.068225522915686E-2</v>
      </c>
      <c r="R333" s="10">
        <f>'Front End'!$F$9+Q333</f>
        <v>45.020682255229154</v>
      </c>
      <c r="S333" s="8">
        <f>IF(R333&gt;'Front End'!$F$9+'Front End'!$B$9,(((R333-'Front End'!$F$9)/($AA$4-'Front End'!$F$9))*$AA$5)-((('Front End'!$F$9+'Front End'!$B$9-'Front End'!$F$9)/($AA$4-'Front End'!$F$9))*$AA$5),0)</f>
        <v>2068.2255229154125</v>
      </c>
      <c r="T333" s="8">
        <f>ROUND(S333/('Front End'!$B$3*24*60*60),6)</f>
        <v>2.3939999999999999E-3</v>
      </c>
      <c r="U333" s="8">
        <f>IF(R333&gt;'Front End'!$F$9+'Front End'!$B$10,(((R333-'Front End'!$F$9)/($AA$4-'Front End'!$F$9))*$AA$5)-((('Front End'!$F$9+'Front End'!$B$10-'Front End'!$F$9)/($AA$4-'Front End'!$F$9))*$AA$5),0)</f>
        <v>68.225522915099646</v>
      </c>
      <c r="V333" s="8">
        <f>(U333^0.5)/('Front End'!$B$4*24*60*60)</f>
        <v>9.5600396614717125E-4</v>
      </c>
      <c r="W333" s="8">
        <f>(AVERAGE(T332:T333)*('Front End'!$F$5*60))+(AVERAGE(V332:V333)*('Front End'!$F$5*60))</f>
        <v>0.39620632787640397</v>
      </c>
      <c r="X333" s="8">
        <f t="shared" si="23"/>
        <v>9.5600396614717125E-4</v>
      </c>
    </row>
    <row r="334" spans="1:24" x14ac:dyDescent="0.2">
      <c r="A334" s="1">
        <v>333</v>
      </c>
      <c r="B334" s="1">
        <f>B333+'Front End'!$F$5</f>
        <v>664</v>
      </c>
      <c r="C334" s="10">
        <f t="shared" si="21"/>
        <v>0.46111111111111114</v>
      </c>
      <c r="D334" s="10">
        <f>ROUND(IF(B334&lt;=$AA$2*1.25,('Front End'!$F$4/2)*(1-COS((PI()*B334)/$AA$2)),(4.34*'Front End'!$F$4*EXP(-1.3*B334/$AA$2))),6)</f>
        <v>9.7172999999999995E-2</v>
      </c>
      <c r="E334" s="10">
        <f>D334*('Front End'!$F$3/100)</f>
        <v>0</v>
      </c>
      <c r="F334" s="10">
        <f t="shared" si="20"/>
        <v>9.7172999999999995E-2</v>
      </c>
      <c r="G334" s="10">
        <f>IF((G333+(AVERAGE(F333:F334)*('Front End'!$F$5*60))-(N333))&gt;$AA$3,$AA$3,IF(G333+(AVERAGE(F333:F334)*('Front End'!$F$5*60))-(N333)&lt;0,0,G333+(AVERAGE(F333:F334)*('Front End'!$F$5*60))-(N333)))</f>
        <v>184.71492908405494</v>
      </c>
      <c r="H334" s="10">
        <f>(G334/$AA$3)*'Front End'!$B$1</f>
        <v>1.8471492908405495E-3</v>
      </c>
      <c r="I334" s="10">
        <f>('Front End'!$F$10-'Front End'!$B$1)+Calcs!H334</f>
        <v>46.731847149290843</v>
      </c>
      <c r="J334" s="10">
        <f>IF(H334&gt;'Front End'!$B$1*('Front End'!$B$5/100),G334-((('Front End'!$B$1*('Front End'!$B$5/100))/'Front End'!$B$1)*$AA$3),0)</f>
        <v>84.714929084054944</v>
      </c>
      <c r="K334" s="10">
        <f>(J334*('Front End'!$B$6/100))/('Front End'!$B$2*24*60*60)</f>
        <v>0</v>
      </c>
      <c r="L334" s="10">
        <f>(J334*((100-'Front End'!$B$6)/100))/('Front End'!$B$2*24*60*60)</f>
        <v>9.8049686439878422E-2</v>
      </c>
      <c r="M334" s="10">
        <f t="shared" si="22"/>
        <v>9.8049686439878422E-2</v>
      </c>
      <c r="N334" s="10">
        <f>AVERAGE(M333:M334)*('Front End'!$F$5*60)</f>
        <v>11.774262781724147</v>
      </c>
      <c r="O334" s="10">
        <f>IF(O333+AVERAGE(K333:K334)*('Front End'!$F$5*60)&gt;J334,J334,O333+AVERAGE(K333:K334)*('Front End'!$F$5*60))</f>
        <v>0</v>
      </c>
      <c r="P334" s="10">
        <f>P333+(AVERAGE(L333:L334)*('Front End'!$F$5*60))-W333</f>
        <v>2079.6035793695341</v>
      </c>
      <c r="Q334" s="10">
        <f>(P334/$AA$5)*($AA$4-'Front End'!$F$9)</f>
        <v>2.0796035793695343E-2</v>
      </c>
      <c r="R334" s="10">
        <f>'Front End'!$F$9+Q334</f>
        <v>45.020796035793694</v>
      </c>
      <c r="S334" s="8">
        <f>IF(R334&gt;'Front End'!$F$9+'Front End'!$B$9,(((R334-'Front End'!$F$9)/($AA$4-'Front End'!$F$9))*$AA$5)-((('Front End'!$F$9+'Front End'!$B$9-'Front End'!$F$9)/($AA$4-'Front End'!$F$9))*$AA$5),0)</f>
        <v>2079.6035793694045</v>
      </c>
      <c r="T334" s="8">
        <f>ROUND(S334/('Front End'!$B$3*24*60*60),6)</f>
        <v>2.4069999999999999E-3</v>
      </c>
      <c r="U334" s="8">
        <f>IF(R334&gt;'Front End'!$F$9+'Front End'!$B$10,(((R334-'Front End'!$F$9)/($AA$4-'Front End'!$F$9))*$AA$5)-((('Front End'!$F$9+'Front End'!$B$10-'Front End'!$F$9)/($AA$4-'Front End'!$F$9))*$AA$5),0)</f>
        <v>79.603579369091676</v>
      </c>
      <c r="V334" s="8">
        <f>(U334^0.5)/('Front End'!$B$4*24*60*60)</f>
        <v>1.0326485881891312E-3</v>
      </c>
      <c r="W334" s="8">
        <f>(AVERAGE(T333:T334)*('Front End'!$F$5*60))+(AVERAGE(V333:V334)*('Front End'!$F$5*60))</f>
        <v>0.40737915326017815</v>
      </c>
      <c r="X334" s="8">
        <f t="shared" si="23"/>
        <v>1.0326485881891312E-3</v>
      </c>
    </row>
    <row r="335" spans="1:24" x14ac:dyDescent="0.2">
      <c r="A335" s="1">
        <v>334</v>
      </c>
      <c r="B335" s="1">
        <f>B334+'Front End'!$F$5</f>
        <v>666</v>
      </c>
      <c r="C335" s="10">
        <f t="shared" si="21"/>
        <v>0.46250000000000002</v>
      </c>
      <c r="D335" s="10">
        <f>ROUND(IF(B335&lt;=$AA$2*1.25,('Front End'!$F$4/2)*(1-COS((PI()*B335)/$AA$2)),(4.34*'Front End'!$F$4*EXP(-1.3*B335/$AA$2))),6)</f>
        <v>9.6997E-2</v>
      </c>
      <c r="E335" s="10">
        <f>D335*('Front End'!$F$3/100)</f>
        <v>0</v>
      </c>
      <c r="F335" s="10">
        <f t="shared" si="20"/>
        <v>9.6997E-2</v>
      </c>
      <c r="G335" s="10">
        <f>IF((G334+(AVERAGE(F334:F335)*('Front End'!$F$5*60))-(N334))&gt;$AA$3,$AA$3,IF(G334+(AVERAGE(F334:F335)*('Front End'!$F$5*60))-(N334)&lt;0,0,G334+(AVERAGE(F334:F335)*('Front End'!$F$5*60))-(N334)))</f>
        <v>184.59086630233082</v>
      </c>
      <c r="H335" s="10">
        <f>(G335/$AA$3)*'Front End'!$B$1</f>
        <v>1.8459086630233082E-3</v>
      </c>
      <c r="I335" s="10">
        <f>('Front End'!$F$10-'Front End'!$B$1)+Calcs!H335</f>
        <v>46.731845908663026</v>
      </c>
      <c r="J335" s="10">
        <f>IF(H335&gt;'Front End'!$B$1*('Front End'!$B$5/100),G335-((('Front End'!$B$1*('Front End'!$B$5/100))/'Front End'!$B$1)*$AA$3),0)</f>
        <v>84.590866302330824</v>
      </c>
      <c r="K335" s="10">
        <f>(J335*('Front End'!$B$6/100))/('Front End'!$B$2*24*60*60)</f>
        <v>0</v>
      </c>
      <c r="L335" s="10">
        <f>(J335*((100-'Front End'!$B$6)/100))/('Front End'!$B$2*24*60*60)</f>
        <v>9.7906095257327352E-2</v>
      </c>
      <c r="M335" s="10">
        <f t="shared" si="22"/>
        <v>9.7906095257327352E-2</v>
      </c>
      <c r="N335" s="10">
        <f>AVERAGE(M334:M335)*('Front End'!$F$5*60)</f>
        <v>11.757346901832348</v>
      </c>
      <c r="O335" s="10">
        <f>IF(O334+AVERAGE(K334:K335)*('Front End'!$F$5*60)&gt;J335,J335,O334+AVERAGE(K334:K335)*('Front End'!$F$5*60))</f>
        <v>0</v>
      </c>
      <c r="P335" s="10">
        <f>P334+(AVERAGE(L334:L335)*('Front End'!$F$5*60))-W334</f>
        <v>2090.9535471181066</v>
      </c>
      <c r="Q335" s="10">
        <f>(P335/$AA$5)*($AA$4-'Front End'!$F$9)</f>
        <v>2.0909535471181063E-2</v>
      </c>
      <c r="R335" s="10">
        <f>'Front End'!$F$9+Q335</f>
        <v>45.020909535471183</v>
      </c>
      <c r="S335" s="8">
        <f>IF(R335&gt;'Front End'!$F$9+'Front End'!$B$9,(((R335-'Front End'!$F$9)/($AA$4-'Front End'!$F$9))*$AA$5)-((('Front End'!$F$9+'Front End'!$B$9-'Front End'!$F$9)/($AA$4-'Front End'!$F$9))*$AA$5),0)</f>
        <v>2090.9535471183463</v>
      </c>
      <c r="T335" s="8">
        <f>ROUND(S335/('Front End'!$B$3*24*60*60),6)</f>
        <v>2.4199999999999998E-3</v>
      </c>
      <c r="U335" s="8">
        <f>IF(R335&gt;'Front End'!$F$9+'Front End'!$B$10,(((R335-'Front End'!$F$9)/($AA$4-'Front End'!$F$9))*$AA$5)-((('Front End'!$F$9+'Front End'!$B$10-'Front End'!$F$9)/($AA$4-'Front End'!$F$9))*$AA$5),0)</f>
        <v>90.953547118033384</v>
      </c>
      <c r="V335" s="8">
        <f>(U335^0.5)/('Front End'!$B$4*24*60*60)</f>
        <v>1.1038144572659545E-3</v>
      </c>
      <c r="W335" s="8">
        <f>(AVERAGE(T334:T335)*('Front End'!$F$5*60))+(AVERAGE(V334:V335)*('Front End'!$F$5*60))</f>
        <v>0.41780778272730512</v>
      </c>
      <c r="X335" s="8">
        <f t="shared" si="23"/>
        <v>1.1038144572659545E-3</v>
      </c>
    </row>
    <row r="336" spans="1:24" x14ac:dyDescent="0.2">
      <c r="A336" s="1">
        <v>335</v>
      </c>
      <c r="B336" s="1">
        <f>B335+'Front End'!$F$5</f>
        <v>668</v>
      </c>
      <c r="C336" s="10">
        <f t="shared" si="21"/>
        <v>0.46388888888888891</v>
      </c>
      <c r="D336" s="10">
        <f>ROUND(IF(B336&lt;=$AA$2*1.25,('Front End'!$F$4/2)*(1-COS((PI()*B336)/$AA$2)),(4.34*'Front End'!$F$4*EXP(-1.3*B336/$AA$2))),6)</f>
        <v>9.6814999999999998E-2</v>
      </c>
      <c r="E336" s="10">
        <f>D336*('Front End'!$F$3/100)</f>
        <v>0</v>
      </c>
      <c r="F336" s="10">
        <f t="shared" si="20"/>
        <v>9.6814999999999998E-2</v>
      </c>
      <c r="G336" s="10">
        <f>IF((G335+(AVERAGE(F335:F336)*('Front End'!$F$5*60))-(N335))&gt;$AA$3,$AA$3,IF(G335+(AVERAGE(F335:F336)*('Front End'!$F$5*60))-(N335)&lt;0,0,G335+(AVERAGE(F335:F336)*('Front End'!$F$5*60))-(N335)))</f>
        <v>184.46223940049848</v>
      </c>
      <c r="H336" s="10">
        <f>(G336/$AA$3)*'Front End'!$B$1</f>
        <v>1.8446223940049846E-3</v>
      </c>
      <c r="I336" s="10">
        <f>('Front End'!$F$10-'Front End'!$B$1)+Calcs!H336</f>
        <v>46.731844622394007</v>
      </c>
      <c r="J336" s="10">
        <f>IF(H336&gt;'Front End'!$B$1*('Front End'!$B$5/100),G336-((('Front End'!$B$1*('Front End'!$B$5/100))/'Front End'!$B$1)*$AA$3),0)</f>
        <v>84.462239400498476</v>
      </c>
      <c r="K336" s="10">
        <f>(J336*('Front End'!$B$6/100))/('Front End'!$B$2*24*60*60)</f>
        <v>0</v>
      </c>
      <c r="L336" s="10">
        <f>(J336*((100-'Front End'!$B$6)/100))/('Front End'!$B$2*24*60*60)</f>
        <v>9.7757221528354726E-2</v>
      </c>
      <c r="M336" s="10">
        <f t="shared" si="22"/>
        <v>9.7757221528354726E-2</v>
      </c>
      <c r="N336" s="10">
        <f>AVERAGE(M335:M336)*('Front End'!$F$5*60)</f>
        <v>11.739799007140924</v>
      </c>
      <c r="O336" s="10">
        <f>IF(O335+AVERAGE(K335:K336)*('Front End'!$F$5*60)&gt;J336,J336,O335+AVERAGE(K335:K336)*('Front End'!$F$5*60))</f>
        <v>0</v>
      </c>
      <c r="P336" s="10">
        <f>P335+(AVERAGE(L335:L336)*('Front End'!$F$5*60))-W335</f>
        <v>2102.2755383425201</v>
      </c>
      <c r="Q336" s="10">
        <f>(P336/$AA$5)*($AA$4-'Front End'!$F$9)</f>
        <v>2.1022755383425198E-2</v>
      </c>
      <c r="R336" s="10">
        <f>'Front End'!$F$9+Q336</f>
        <v>45.021022755383427</v>
      </c>
      <c r="S336" s="8">
        <f>IF(R336&gt;'Front End'!$F$9+'Front End'!$B$9,(((R336-'Front End'!$F$9)/($AA$4-'Front End'!$F$9))*$AA$5)-((('Front End'!$F$9+'Front End'!$B$9-'Front End'!$F$9)/($AA$4-'Front End'!$F$9))*$AA$5),0)</f>
        <v>2102.2755383427243</v>
      </c>
      <c r="T336" s="8">
        <f>ROUND(S336/('Front End'!$B$3*24*60*60),6)</f>
        <v>2.4329999999999998E-3</v>
      </c>
      <c r="U336" s="8">
        <f>IF(R336&gt;'Front End'!$F$9+'Front End'!$B$10,(((R336-'Front End'!$F$9)/($AA$4-'Front End'!$F$9))*$AA$5)-((('Front End'!$F$9+'Front End'!$B$10-'Front End'!$F$9)/($AA$4-'Front End'!$F$9))*$AA$5),0)</f>
        <v>102.27553834241144</v>
      </c>
      <c r="V336" s="8">
        <f>(U336^0.5)/('Front End'!$B$4*24*60*60)</f>
        <v>1.1705019582174243E-3</v>
      </c>
      <c r="W336" s="8">
        <f>(AVERAGE(T335:T336)*('Front End'!$F$5*60))+(AVERAGE(V335:V336)*('Front End'!$F$5*60))</f>
        <v>0.42763898492900271</v>
      </c>
      <c r="X336" s="8">
        <f t="shared" si="23"/>
        <v>1.1705019582174243E-3</v>
      </c>
    </row>
    <row r="337" spans="1:24" x14ac:dyDescent="0.2">
      <c r="A337" s="1">
        <v>336</v>
      </c>
      <c r="B337" s="1">
        <f>B336+'Front End'!$F$5</f>
        <v>670</v>
      </c>
      <c r="C337" s="10">
        <f t="shared" si="21"/>
        <v>0.46527777777777779</v>
      </c>
      <c r="D337" s="10">
        <f>ROUND(IF(B337&lt;=$AA$2*1.25,('Front End'!$F$4/2)*(1-COS((PI()*B337)/$AA$2)),(4.34*'Front End'!$F$4*EXP(-1.3*B337/$AA$2))),6)</f>
        <v>9.6629000000000007E-2</v>
      </c>
      <c r="E337" s="10">
        <f>D337*('Front End'!$F$3/100)</f>
        <v>0</v>
      </c>
      <c r="F337" s="10">
        <f t="shared" si="20"/>
        <v>9.6629000000000007E-2</v>
      </c>
      <c r="G337" s="10">
        <f>IF((G336+(AVERAGE(F336:F337)*('Front End'!$F$5*60))-(N336))&gt;$AA$3,$AA$3,IF(G336+(AVERAGE(F336:F337)*('Front End'!$F$5*60))-(N336)&lt;0,0,G336+(AVERAGE(F336:F337)*('Front End'!$F$5*60))-(N336)))</f>
        <v>184.32908039335754</v>
      </c>
      <c r="H337" s="10">
        <f>(G337/$AA$3)*'Front End'!$B$1</f>
        <v>1.8432908039335756E-3</v>
      </c>
      <c r="I337" s="10">
        <f>('Front End'!$F$10-'Front End'!$B$1)+Calcs!H337</f>
        <v>46.731843290803937</v>
      </c>
      <c r="J337" s="10">
        <f>IF(H337&gt;'Front End'!$B$1*('Front End'!$B$5/100),G337-((('Front End'!$B$1*('Front End'!$B$5/100))/'Front End'!$B$1)*$AA$3),0)</f>
        <v>84.329080393357543</v>
      </c>
      <c r="K337" s="10">
        <f>(J337*('Front End'!$B$6/100))/('Front End'!$B$2*24*60*60)</f>
        <v>0</v>
      </c>
      <c r="L337" s="10">
        <f>(J337*((100-'Front End'!$B$6)/100))/('Front End'!$B$2*24*60*60)</f>
        <v>9.7603102307126793E-2</v>
      </c>
      <c r="M337" s="10">
        <f t="shared" si="22"/>
        <v>9.7603102307126793E-2</v>
      </c>
      <c r="N337" s="10">
        <f>AVERAGE(M336:M337)*('Front End'!$F$5*60)</f>
        <v>11.721619430128891</v>
      </c>
      <c r="O337" s="10">
        <f>IF(O336+AVERAGE(K336:K337)*('Front End'!$F$5*60)&gt;J337,J337,O336+AVERAGE(K336:K337)*('Front End'!$F$5*60))</f>
        <v>0</v>
      </c>
      <c r="P337" s="10">
        <f>P336+(AVERAGE(L336:L337)*('Front End'!$F$5*60))-W336</f>
        <v>2113.56951878772</v>
      </c>
      <c r="Q337" s="10">
        <f>(P337/$AA$5)*($AA$4-'Front End'!$F$9)</f>
        <v>2.1135695187877199E-2</v>
      </c>
      <c r="R337" s="10">
        <f>'Front End'!$F$9+Q337</f>
        <v>45.02113569518788</v>
      </c>
      <c r="S337" s="8">
        <f>IF(R337&gt;'Front End'!$F$9+'Front End'!$B$9,(((R337-'Front End'!$F$9)/($AA$4-'Front End'!$F$9))*$AA$5)-((('Front End'!$F$9+'Front End'!$B$9-'Front End'!$F$9)/($AA$4-'Front End'!$F$9))*$AA$5),0)</f>
        <v>2113.5695187879837</v>
      </c>
      <c r="T337" s="8">
        <f>ROUND(S337/('Front End'!$B$3*24*60*60),6)</f>
        <v>2.4459999999999998E-3</v>
      </c>
      <c r="U337" s="8">
        <f>IF(R337&gt;'Front End'!$F$9+'Front End'!$B$10,(((R337-'Front End'!$F$9)/($AA$4-'Front End'!$F$9))*$AA$5)-((('Front End'!$F$9+'Front End'!$B$10-'Front End'!$F$9)/($AA$4-'Front End'!$F$9))*$AA$5),0)</f>
        <v>113.56951878767086</v>
      </c>
      <c r="V337" s="8">
        <f>(U337^0.5)/('Front End'!$B$4*24*60*60)</f>
        <v>1.2334375063951287E-3</v>
      </c>
      <c r="W337" s="8">
        <f>(AVERAGE(T336:T337)*('Front End'!$F$5*60))+(AVERAGE(V336:V337)*('Front End'!$F$5*60))</f>
        <v>0.4369763678767532</v>
      </c>
      <c r="X337" s="8">
        <f t="shared" si="23"/>
        <v>1.2334375063951287E-3</v>
      </c>
    </row>
    <row r="338" spans="1:24" x14ac:dyDescent="0.2">
      <c r="A338" s="1">
        <v>337</v>
      </c>
      <c r="B338" s="1">
        <f>B337+'Front End'!$F$5</f>
        <v>672</v>
      </c>
      <c r="C338" s="10">
        <f t="shared" si="21"/>
        <v>0.46666666666666667</v>
      </c>
      <c r="D338" s="10">
        <f>ROUND(IF(B338&lt;=$AA$2*1.25,('Front End'!$F$4/2)*(1-COS((PI()*B338)/$AA$2)),(4.34*'Front End'!$F$4*EXP(-1.3*B338/$AA$2))),6)</f>
        <v>9.6436999999999995E-2</v>
      </c>
      <c r="E338" s="10">
        <f>D338*('Front End'!$F$3/100)</f>
        <v>0</v>
      </c>
      <c r="F338" s="10">
        <f t="shared" si="20"/>
        <v>9.6436999999999995E-2</v>
      </c>
      <c r="G338" s="10">
        <f>IF((G337+(AVERAGE(F337:F338)*('Front End'!$F$5*60))-(N337))&gt;$AA$3,$AA$3,IF(G337+(AVERAGE(F337:F338)*('Front End'!$F$5*60))-(N337)&lt;0,0,G337+(AVERAGE(F337:F338)*('Front End'!$F$5*60))-(N337)))</f>
        <v>184.19142096322864</v>
      </c>
      <c r="H338" s="10">
        <f>(G338/$AA$3)*'Front End'!$B$1</f>
        <v>1.8419142096322864E-3</v>
      </c>
      <c r="I338" s="10">
        <f>('Front End'!$F$10-'Front End'!$B$1)+Calcs!H338</f>
        <v>46.731841914209639</v>
      </c>
      <c r="J338" s="10">
        <f>IF(H338&gt;'Front End'!$B$1*('Front End'!$B$5/100),G338-((('Front End'!$B$1*('Front End'!$B$5/100))/'Front End'!$B$1)*$AA$3),0)</f>
        <v>84.191420963228637</v>
      </c>
      <c r="K338" s="10">
        <f>(J338*('Front End'!$B$6/100))/('Front End'!$B$2*24*60*60)</f>
        <v>0</v>
      </c>
      <c r="L338" s="10">
        <f>(J338*((100-'Front End'!$B$6)/100))/('Front End'!$B$2*24*60*60)</f>
        <v>9.7443774262996122E-2</v>
      </c>
      <c r="M338" s="10">
        <f t="shared" si="22"/>
        <v>9.7443774262996122E-2</v>
      </c>
      <c r="N338" s="10">
        <f>AVERAGE(M337:M338)*('Front End'!$F$5*60)</f>
        <v>11.702812594207376</v>
      </c>
      <c r="O338" s="10">
        <f>IF(O337+AVERAGE(K337:K338)*('Front End'!$F$5*60)&gt;J338,J338,O337+AVERAGE(K337:K338)*('Front End'!$F$5*60))</f>
        <v>0</v>
      </c>
      <c r="P338" s="10">
        <f>P337+(AVERAGE(L337:L338)*('Front End'!$F$5*60))-W337</f>
        <v>2124.8353550140505</v>
      </c>
      <c r="Q338" s="10">
        <f>(P338/$AA$5)*($AA$4-'Front End'!$F$9)</f>
        <v>2.1248353550140504E-2</v>
      </c>
      <c r="R338" s="10">
        <f>'Front End'!$F$9+Q338</f>
        <v>45.021248353550142</v>
      </c>
      <c r="S338" s="8">
        <f>IF(R338&gt;'Front End'!$F$9+'Front End'!$B$9,(((R338-'Front End'!$F$9)/($AA$4-'Front End'!$F$9))*$AA$5)-((('Front End'!$F$9+'Front End'!$B$9-'Front End'!$F$9)/($AA$4-'Front End'!$F$9))*$AA$5),0)</f>
        <v>2124.8353550141987</v>
      </c>
      <c r="T338" s="8">
        <f>ROUND(S338/('Front End'!$B$3*24*60*60),6)</f>
        <v>2.4589999999999998E-3</v>
      </c>
      <c r="U338" s="8">
        <f>IF(R338&gt;'Front End'!$F$9+'Front End'!$B$10,(((R338-'Front End'!$F$9)/($AA$4-'Front End'!$F$9))*$AA$5)-((('Front End'!$F$9+'Front End'!$B$10-'Front End'!$F$9)/($AA$4-'Front End'!$F$9))*$AA$5),0)</f>
        <v>124.83535501388587</v>
      </c>
      <c r="V338" s="8">
        <f>(U338^0.5)/('Front End'!$B$4*24*60*60)</f>
        <v>1.2931683233412083E-3</v>
      </c>
      <c r="W338" s="8">
        <f>(AVERAGE(T337:T338)*('Front End'!$F$5*60))+(AVERAGE(V337:V338)*('Front End'!$F$5*60))</f>
        <v>0.44589634978418025</v>
      </c>
      <c r="X338" s="8">
        <f t="shared" si="23"/>
        <v>1.2931683233412083E-3</v>
      </c>
    </row>
    <row r="339" spans="1:24" x14ac:dyDescent="0.2">
      <c r="A339" s="1">
        <v>338</v>
      </c>
      <c r="B339" s="1">
        <f>B338+'Front End'!$F$5</f>
        <v>674</v>
      </c>
      <c r="C339" s="10">
        <f t="shared" si="21"/>
        <v>0.46805555555555556</v>
      </c>
      <c r="D339" s="10">
        <f>ROUND(IF(B339&lt;=$AA$2*1.25,('Front End'!$F$4/2)*(1-COS((PI()*B339)/$AA$2)),(4.34*'Front End'!$F$4*EXP(-1.3*B339/$AA$2))),6)</f>
        <v>9.6240000000000006E-2</v>
      </c>
      <c r="E339" s="10">
        <f>D339*('Front End'!$F$3/100)</f>
        <v>0</v>
      </c>
      <c r="F339" s="10">
        <f t="shared" si="20"/>
        <v>9.6240000000000006E-2</v>
      </c>
      <c r="G339" s="10">
        <f>IF((G338+(AVERAGE(F338:F339)*('Front End'!$F$5*60))-(N338))&gt;$AA$3,$AA$3,IF(G338+(AVERAGE(F338:F339)*('Front End'!$F$5*60))-(N338)&lt;0,0,G338+(AVERAGE(F338:F339)*('Front End'!$F$5*60))-(N338)))</f>
        <v>184.04922836902125</v>
      </c>
      <c r="H339" s="10">
        <f>(G339/$AA$3)*'Front End'!$B$1</f>
        <v>1.8404922836902124E-3</v>
      </c>
      <c r="I339" s="10">
        <f>('Front End'!$F$10-'Front End'!$B$1)+Calcs!H339</f>
        <v>46.731840492283695</v>
      </c>
      <c r="J339" s="10">
        <f>IF(H339&gt;'Front End'!$B$1*('Front End'!$B$5/100),G339-((('Front End'!$B$1*('Front End'!$B$5/100))/'Front End'!$B$1)*$AA$3),0)</f>
        <v>84.04922836902125</v>
      </c>
      <c r="K339" s="10">
        <f>(J339*('Front End'!$B$6/100))/('Front End'!$B$2*24*60*60)</f>
        <v>0</v>
      </c>
      <c r="L339" s="10">
        <f>(J339*((100-'Front End'!$B$6)/100))/('Front End'!$B$2*24*60*60)</f>
        <v>9.7279199501182009E-2</v>
      </c>
      <c r="M339" s="10">
        <f t="shared" si="22"/>
        <v>9.7279199501182009E-2</v>
      </c>
      <c r="N339" s="10">
        <f>AVERAGE(M338:M339)*('Front End'!$F$5*60)</f>
        <v>11.683378425850687</v>
      </c>
      <c r="O339" s="10">
        <f>IF(O338+AVERAGE(K338:K339)*('Front End'!$F$5*60)&gt;J339,J339,O338+AVERAGE(K338:K339)*('Front End'!$F$5*60))</f>
        <v>0</v>
      </c>
      <c r="P339" s="10">
        <f>P338+(AVERAGE(L338:L339)*('Front End'!$F$5*60))-W338</f>
        <v>2136.072837090117</v>
      </c>
      <c r="Q339" s="10">
        <f>(P339/$AA$5)*($AA$4-'Front End'!$F$9)</f>
        <v>2.136072837090117E-2</v>
      </c>
      <c r="R339" s="10">
        <f>'Front End'!$F$9+Q339</f>
        <v>45.021360728370901</v>
      </c>
      <c r="S339" s="8">
        <f>IF(R339&gt;'Front End'!$F$9+'Front End'!$B$9,(((R339-'Front End'!$F$9)/($AA$4-'Front End'!$F$9))*$AA$5)-((('Front End'!$F$9+'Front End'!$B$9-'Front End'!$F$9)/($AA$4-'Front End'!$F$9))*$AA$5),0)</f>
        <v>2136.072837090097</v>
      </c>
      <c r="T339" s="8">
        <f>ROUND(S339/('Front End'!$B$3*24*60*60),6)</f>
        <v>2.4719999999999998E-3</v>
      </c>
      <c r="U339" s="8">
        <f>IF(R339&gt;'Front End'!$F$9+'Front End'!$B$10,(((R339-'Front End'!$F$9)/($AA$4-'Front End'!$F$9))*$AA$5)-((('Front End'!$F$9+'Front End'!$B$10-'Front End'!$F$9)/($AA$4-'Front End'!$F$9))*$AA$5),0)</f>
        <v>136.07283708978412</v>
      </c>
      <c r="V339" s="8">
        <f>(U339^0.5)/('Front End'!$B$4*24*60*60)</f>
        <v>1.3501187773307681E-3</v>
      </c>
      <c r="W339" s="8">
        <f>(AVERAGE(T338:T339)*('Front End'!$F$5*60))+(AVERAGE(V338:V339)*('Front End'!$F$5*60))</f>
        <v>0.45445722604031852</v>
      </c>
      <c r="X339" s="8">
        <f t="shared" si="23"/>
        <v>1.3501187773307681E-3</v>
      </c>
    </row>
    <row r="340" spans="1:24" x14ac:dyDescent="0.2">
      <c r="A340" s="1">
        <v>339</v>
      </c>
      <c r="B340" s="1">
        <f>B339+'Front End'!$F$5</f>
        <v>676</v>
      </c>
      <c r="C340" s="10">
        <f t="shared" si="21"/>
        <v>0.46944444444444444</v>
      </c>
      <c r="D340" s="10">
        <f>ROUND(IF(B340&lt;=$AA$2*1.25,('Front End'!$F$4/2)*(1-COS((PI()*B340)/$AA$2)),(4.34*'Front End'!$F$4*EXP(-1.3*B340/$AA$2))),6)</f>
        <v>9.6037999999999998E-2</v>
      </c>
      <c r="E340" s="10">
        <f>D340*('Front End'!$F$3/100)</f>
        <v>0</v>
      </c>
      <c r="F340" s="10">
        <f t="shared" si="20"/>
        <v>9.6037999999999998E-2</v>
      </c>
      <c r="G340" s="10">
        <f>IF((G339+(AVERAGE(F339:F340)*('Front End'!$F$5*60))-(N339))&gt;$AA$3,$AA$3,IF(G339+(AVERAGE(F339:F340)*('Front End'!$F$5*60))-(N339)&lt;0,0,G339+(AVERAGE(F339:F340)*('Front End'!$F$5*60))-(N339)))</f>
        <v>183.90252994317055</v>
      </c>
      <c r="H340" s="10">
        <f>(G340/$AA$3)*'Front End'!$B$1</f>
        <v>1.8390252994317056E-3</v>
      </c>
      <c r="I340" s="10">
        <f>('Front End'!$F$10-'Front End'!$B$1)+Calcs!H340</f>
        <v>46.731839025299436</v>
      </c>
      <c r="J340" s="10">
        <f>IF(H340&gt;'Front End'!$B$1*('Front End'!$B$5/100),G340-((('Front End'!$B$1*('Front End'!$B$5/100))/'Front End'!$B$1)*$AA$3),0)</f>
        <v>83.902529943170549</v>
      </c>
      <c r="K340" s="10">
        <f>(J340*('Front End'!$B$6/100))/('Front End'!$B$2*24*60*60)</f>
        <v>0</v>
      </c>
      <c r="L340" s="10">
        <f>(J340*((100-'Front End'!$B$6)/100))/('Front End'!$B$2*24*60*60)</f>
        <v>9.7109409656447404E-2</v>
      </c>
      <c r="M340" s="10">
        <f t="shared" si="22"/>
        <v>9.7109409656447404E-2</v>
      </c>
      <c r="N340" s="10">
        <f>AVERAGE(M339:M340)*('Front End'!$F$5*60)</f>
        <v>11.663316549457765</v>
      </c>
      <c r="O340" s="10">
        <f>IF(O339+AVERAGE(K339:K340)*('Front End'!$F$5*60)&gt;J340,J340,O339+AVERAGE(K339:K340)*('Front End'!$F$5*60))</f>
        <v>0</v>
      </c>
      <c r="P340" s="10">
        <f>P339+(AVERAGE(L339:L340)*('Front End'!$F$5*60))-W339</f>
        <v>2147.2816964135345</v>
      </c>
      <c r="Q340" s="10">
        <f>(P340/$AA$5)*($AA$4-'Front End'!$F$9)</f>
        <v>2.1472816964135347E-2</v>
      </c>
      <c r="R340" s="10">
        <f>'Front End'!$F$9+Q340</f>
        <v>45.021472816964135</v>
      </c>
      <c r="S340" s="8">
        <f>IF(R340&gt;'Front End'!$F$9+'Front End'!$B$9,(((R340-'Front End'!$F$9)/($AA$4-'Front End'!$F$9))*$AA$5)-((('Front End'!$F$9+'Front End'!$B$9-'Front End'!$F$9)/($AA$4-'Front End'!$F$9))*$AA$5),0)</f>
        <v>2147.2816964134722</v>
      </c>
      <c r="T340" s="8">
        <f>ROUND(S340/('Front End'!$B$3*24*60*60),6)</f>
        <v>2.4849999999999998E-3</v>
      </c>
      <c r="U340" s="8">
        <f>IF(R340&gt;'Front End'!$F$9+'Front End'!$B$10,(((R340-'Front End'!$F$9)/($AA$4-'Front End'!$F$9))*$AA$5)-((('Front End'!$F$9+'Front End'!$B$10-'Front End'!$F$9)/($AA$4-'Front End'!$F$9))*$AA$5),0)</f>
        <v>147.28169641315935</v>
      </c>
      <c r="V340" s="8">
        <f>(U340^0.5)/('Front End'!$B$4*24*60*60)</f>
        <v>1.4046258168041999E-3</v>
      </c>
      <c r="W340" s="8">
        <f>(AVERAGE(T339:T340)*('Front End'!$F$5*60))+(AVERAGE(V339:V340)*('Front End'!$F$5*60))</f>
        <v>0.46270467564809803</v>
      </c>
      <c r="X340" s="8">
        <f t="shared" si="23"/>
        <v>1.4046258168041999E-3</v>
      </c>
    </row>
    <row r="341" spans="1:24" x14ac:dyDescent="0.2">
      <c r="A341" s="1">
        <v>340</v>
      </c>
      <c r="B341" s="1">
        <f>B340+'Front End'!$F$5</f>
        <v>678</v>
      </c>
      <c r="C341" s="10">
        <f t="shared" si="21"/>
        <v>0.47083333333333333</v>
      </c>
      <c r="D341" s="10">
        <f>ROUND(IF(B341&lt;=$AA$2*1.25,('Front End'!$F$4/2)*(1-COS((PI()*B341)/$AA$2)),(4.34*'Front End'!$F$4*EXP(-1.3*B341/$AA$2))),6)</f>
        <v>9.5831E-2</v>
      </c>
      <c r="E341" s="10">
        <f>D341*('Front End'!$F$3/100)</f>
        <v>0</v>
      </c>
      <c r="F341" s="10">
        <f t="shared" si="20"/>
        <v>9.5831E-2</v>
      </c>
      <c r="G341" s="10">
        <f>IF((G340+(AVERAGE(F340:F341)*('Front End'!$F$5*60))-(N340))&gt;$AA$3,$AA$3,IF(G340+(AVERAGE(F340:F341)*('Front End'!$F$5*60))-(N340)&lt;0,0,G340+(AVERAGE(F340:F341)*('Front End'!$F$5*60))-(N340)))</f>
        <v>183.75135339371278</v>
      </c>
      <c r="H341" s="10">
        <f>(G341/$AA$3)*'Front End'!$B$1</f>
        <v>1.8375135339371276E-3</v>
      </c>
      <c r="I341" s="10">
        <f>('Front End'!$F$10-'Front End'!$B$1)+Calcs!H341</f>
        <v>46.731837513533939</v>
      </c>
      <c r="J341" s="10">
        <f>IF(H341&gt;'Front End'!$B$1*('Front End'!$B$5/100),G341-((('Front End'!$B$1*('Front End'!$B$5/100))/'Front End'!$B$1)*$AA$3),0)</f>
        <v>83.751353393712776</v>
      </c>
      <c r="K341" s="10">
        <f>(J341*('Front End'!$B$6/100))/('Front End'!$B$2*24*60*60)</f>
        <v>0</v>
      </c>
      <c r="L341" s="10">
        <f>(J341*((100-'Front End'!$B$6)/100))/('Front End'!$B$2*24*60*60)</f>
        <v>9.6934436798278692E-2</v>
      </c>
      <c r="M341" s="10">
        <f t="shared" si="22"/>
        <v>9.6934436798278692E-2</v>
      </c>
      <c r="N341" s="10">
        <f>AVERAGE(M340:M341)*('Front End'!$F$5*60)</f>
        <v>11.642630787283567</v>
      </c>
      <c r="O341" s="10">
        <f>IF(O340+AVERAGE(K340:K341)*('Front End'!$F$5*60)&gt;J341,J341,O340+AVERAGE(K340:K341)*('Front End'!$F$5*60))</f>
        <v>0</v>
      </c>
      <c r="P341" s="10">
        <f>P340+(AVERAGE(L340:L341)*('Front End'!$F$5*60))-W340</f>
        <v>2158.4616225251698</v>
      </c>
      <c r="Q341" s="10">
        <f>(P341/$AA$5)*($AA$4-'Front End'!$F$9)</f>
        <v>2.1584616225251697E-2</v>
      </c>
      <c r="R341" s="10">
        <f>'Front End'!$F$9+Q341</f>
        <v>45.021584616225255</v>
      </c>
      <c r="S341" s="8">
        <f>IF(R341&gt;'Front End'!$F$9+'Front End'!$B$9,(((R341-'Front End'!$F$9)/($AA$4-'Front End'!$F$9))*$AA$5)-((('Front End'!$F$9+'Front End'!$B$9-'Front End'!$F$9)/($AA$4-'Front End'!$F$9))*$AA$5),0)</f>
        <v>2158.4616225254654</v>
      </c>
      <c r="T341" s="8">
        <f>ROUND(S341/('Front End'!$B$3*24*60*60),6)</f>
        <v>2.4979999999999998E-3</v>
      </c>
      <c r="U341" s="8">
        <f>IF(R341&gt;'Front End'!$F$9+'Front End'!$B$10,(((R341-'Front End'!$F$9)/($AA$4-'Front End'!$F$9))*$AA$5)-((('Front End'!$F$9+'Front End'!$B$10-'Front End'!$F$9)/($AA$4-'Front End'!$F$9))*$AA$5),0)</f>
        <v>158.46162252515251</v>
      </c>
      <c r="V341" s="8">
        <f>(U341^0.5)/('Front End'!$B$4*24*60*60)</f>
        <v>1.4569622749428252E-3</v>
      </c>
      <c r="W341" s="8">
        <f>(AVERAGE(T340:T341)*('Front End'!$F$5*60))+(AVERAGE(V340:V341)*('Front End'!$F$5*60))</f>
        <v>0.47067528550482146</v>
      </c>
      <c r="X341" s="8">
        <f t="shared" si="23"/>
        <v>1.4569622749428252E-3</v>
      </c>
    </row>
    <row r="342" spans="1:24" x14ac:dyDescent="0.2">
      <c r="A342" s="1">
        <v>341</v>
      </c>
      <c r="B342" s="1">
        <f>B341+'Front End'!$F$5</f>
        <v>680</v>
      </c>
      <c r="C342" s="10">
        <f t="shared" si="21"/>
        <v>0.47222222222222221</v>
      </c>
      <c r="D342" s="10">
        <f>ROUND(IF(B342&lt;=$AA$2*1.25,('Front End'!$F$4/2)*(1-COS((PI()*B342)/$AA$2)),(4.34*'Front End'!$F$4*EXP(-1.3*B342/$AA$2))),6)</f>
        <v>9.5618999999999996E-2</v>
      </c>
      <c r="E342" s="10">
        <f>D342*('Front End'!$F$3/100)</f>
        <v>0</v>
      </c>
      <c r="F342" s="10">
        <f t="shared" si="20"/>
        <v>9.5618999999999996E-2</v>
      </c>
      <c r="G342" s="10">
        <f>IF((G341+(AVERAGE(F341:F342)*('Front End'!$F$5*60))-(N341))&gt;$AA$3,$AA$3,IF(G341+(AVERAGE(F341:F342)*('Front End'!$F$5*60))-(N341)&lt;0,0,G341+(AVERAGE(F341:F342)*('Front End'!$F$5*60))-(N341)))</f>
        <v>183.59572260642921</v>
      </c>
      <c r="H342" s="10">
        <f>(G342/$AA$3)*'Front End'!$B$1</f>
        <v>1.8359572260642921E-3</v>
      </c>
      <c r="I342" s="10">
        <f>('Front End'!$F$10-'Front End'!$B$1)+Calcs!H342</f>
        <v>46.731835957226068</v>
      </c>
      <c r="J342" s="10">
        <f>IF(H342&gt;'Front End'!$B$1*('Front End'!$B$5/100),G342-((('Front End'!$B$1*('Front End'!$B$5/100))/'Front End'!$B$1)*$AA$3),0)</f>
        <v>83.595722606429206</v>
      </c>
      <c r="K342" s="10">
        <f>(J342*('Front End'!$B$6/100))/('Front End'!$B$2*24*60*60)</f>
        <v>0</v>
      </c>
      <c r="L342" s="10">
        <f>(J342*((100-'Front End'!$B$6)/100))/('Front End'!$B$2*24*60*60)</f>
        <v>9.6754308572256031E-2</v>
      </c>
      <c r="M342" s="10">
        <f t="shared" si="22"/>
        <v>9.6754308572256031E-2</v>
      </c>
      <c r="N342" s="10">
        <f>AVERAGE(M341:M342)*('Front End'!$F$5*60)</f>
        <v>11.621324722232082</v>
      </c>
      <c r="O342" s="10">
        <f>IF(O341+AVERAGE(K341:K342)*('Front End'!$F$5*60)&gt;J342,J342,O341+AVERAGE(K341:K342)*('Front End'!$F$5*60))</f>
        <v>0</v>
      </c>
      <c r="P342" s="10">
        <f>P341+(AVERAGE(L341:L342)*('Front End'!$F$5*60))-W341</f>
        <v>2169.612271961897</v>
      </c>
      <c r="Q342" s="10">
        <f>(P342/$AA$5)*($AA$4-'Front End'!$F$9)</f>
        <v>2.1696122719618967E-2</v>
      </c>
      <c r="R342" s="10">
        <f>'Front End'!$F$9+Q342</f>
        <v>45.021696122719618</v>
      </c>
      <c r="S342" s="8">
        <f>IF(R342&gt;'Front End'!$F$9+'Front End'!$B$9,(((R342-'Front End'!$F$9)/($AA$4-'Front End'!$F$9))*$AA$5)-((('Front End'!$F$9+'Front End'!$B$9-'Front End'!$F$9)/($AA$4-'Front End'!$F$9))*$AA$5),0)</f>
        <v>2169.6122719617961</v>
      </c>
      <c r="T342" s="8">
        <f>ROUND(S342/('Front End'!$B$3*24*60*60),6)</f>
        <v>2.5110000000000002E-3</v>
      </c>
      <c r="U342" s="8">
        <f>IF(R342&gt;'Front End'!$F$9+'Front End'!$B$10,(((R342-'Front End'!$F$9)/($AA$4-'Front End'!$F$9))*$AA$5)-((('Front End'!$F$9+'Front End'!$B$10-'Front End'!$F$9)/($AA$4-'Front End'!$F$9))*$AA$5),0)</f>
        <v>169.6122719614832</v>
      </c>
      <c r="V342" s="8">
        <f>(U342^0.5)/('Front End'!$B$4*24*60*60)</f>
        <v>1.5073527350963839E-3</v>
      </c>
      <c r="W342" s="8">
        <f>(AVERAGE(T341:T342)*('Front End'!$F$5*60))+(AVERAGE(V341:V342)*('Front End'!$F$5*60))</f>
        <v>0.47839890060235257</v>
      </c>
      <c r="X342" s="8">
        <f t="shared" si="23"/>
        <v>1.5073527350963839E-3</v>
      </c>
    </row>
    <row r="343" spans="1:24" x14ac:dyDescent="0.2">
      <c r="A343" s="1">
        <v>342</v>
      </c>
      <c r="B343" s="1">
        <f>B342+'Front End'!$F$5</f>
        <v>682</v>
      </c>
      <c r="C343" s="10">
        <f t="shared" si="21"/>
        <v>0.47361111111111109</v>
      </c>
      <c r="D343" s="10">
        <f>ROUND(IF(B343&lt;=$AA$2*1.25,('Front End'!$F$4/2)*(1-COS((PI()*B343)/$AA$2)),(4.34*'Front End'!$F$4*EXP(-1.3*B343/$AA$2))),6)</f>
        <v>9.5402000000000001E-2</v>
      </c>
      <c r="E343" s="10">
        <f>D343*('Front End'!$F$3/100)</f>
        <v>0</v>
      </c>
      <c r="F343" s="10">
        <f t="shared" si="20"/>
        <v>9.5402000000000001E-2</v>
      </c>
      <c r="G343" s="10">
        <f>IF((G342+(AVERAGE(F342:F343)*('Front End'!$F$5*60))-(N342))&gt;$AA$3,$AA$3,IF(G342+(AVERAGE(F342:F343)*('Front End'!$F$5*60))-(N342)&lt;0,0,G342+(AVERAGE(F342:F343)*('Front End'!$F$5*60))-(N342)))</f>
        <v>183.43565788419713</v>
      </c>
      <c r="H343" s="10">
        <f>(G343/$AA$3)*'Front End'!$B$1</f>
        <v>1.8343565788419714E-3</v>
      </c>
      <c r="I343" s="10">
        <f>('Front End'!$F$10-'Front End'!$B$1)+Calcs!H343</f>
        <v>46.731834356578844</v>
      </c>
      <c r="J343" s="10">
        <f>IF(H343&gt;'Front End'!$B$1*('Front End'!$B$5/100),G343-((('Front End'!$B$1*('Front End'!$B$5/100))/'Front End'!$B$1)*$AA$3),0)</f>
        <v>83.435657884197127</v>
      </c>
      <c r="K343" s="10">
        <f>(J343*('Front End'!$B$6/100))/('Front End'!$B$2*24*60*60)</f>
        <v>0</v>
      </c>
      <c r="L343" s="10">
        <f>(J343*((100-'Front End'!$B$6)/100))/('Front End'!$B$2*24*60*60)</f>
        <v>9.6569048477080019E-2</v>
      </c>
      <c r="M343" s="10">
        <f t="shared" si="22"/>
        <v>9.6569048477080019E-2</v>
      </c>
      <c r="N343" s="10">
        <f>AVERAGE(M342:M343)*('Front End'!$F$5*60)</f>
        <v>11.599401422960163</v>
      </c>
      <c r="O343" s="10">
        <f>IF(O342+AVERAGE(K342:K343)*('Front End'!$F$5*60)&gt;J343,J343,O342+AVERAGE(K342:K343)*('Front End'!$F$5*60))</f>
        <v>0</v>
      </c>
      <c r="P343" s="10">
        <f>P342+(AVERAGE(L342:L343)*('Front End'!$F$5*60))-W342</f>
        <v>2180.7332744842547</v>
      </c>
      <c r="Q343" s="10">
        <f>(P343/$AA$5)*($AA$4-'Front End'!$F$9)</f>
        <v>2.1807332744842544E-2</v>
      </c>
      <c r="R343" s="10">
        <f>'Front End'!$F$9+Q343</f>
        <v>45.021807332744842</v>
      </c>
      <c r="S343" s="8">
        <f>IF(R343&gt;'Front End'!$F$9+'Front End'!$B$9,(((R343-'Front End'!$F$9)/($AA$4-'Front End'!$F$9))*$AA$5)-((('Front End'!$F$9+'Front End'!$B$9-'Front End'!$F$9)/($AA$4-'Front End'!$F$9))*$AA$5),0)</f>
        <v>2180.7332744842261</v>
      </c>
      <c r="T343" s="8">
        <f>ROUND(S343/('Front End'!$B$3*24*60*60),6)</f>
        <v>2.5240000000000002E-3</v>
      </c>
      <c r="U343" s="8">
        <f>IF(R343&gt;'Front End'!$F$9+'Front End'!$B$10,(((R343-'Front End'!$F$9)/($AA$4-'Front End'!$F$9))*$AA$5)-((('Front End'!$F$9+'Front End'!$B$10-'Front End'!$F$9)/($AA$4-'Front End'!$F$9))*$AA$5),0)</f>
        <v>180.73327448391319</v>
      </c>
      <c r="V343" s="8">
        <f>(U343^0.5)/('Front End'!$B$4*24*60*60)</f>
        <v>1.55598467786136E-3</v>
      </c>
      <c r="W343" s="8">
        <f>(AVERAGE(T342:T343)*('Front End'!$F$5*60))+(AVERAGE(V342:V343)*('Front End'!$F$5*60))</f>
        <v>0.48590024477746463</v>
      </c>
      <c r="X343" s="8">
        <f t="shared" si="23"/>
        <v>1.55598467786136E-3</v>
      </c>
    </row>
    <row r="344" spans="1:24" x14ac:dyDescent="0.2">
      <c r="A344" s="1">
        <v>343</v>
      </c>
      <c r="B344" s="1">
        <f>B343+'Front End'!$F$5</f>
        <v>684</v>
      </c>
      <c r="C344" s="10">
        <f t="shared" si="21"/>
        <v>0.47499999999999998</v>
      </c>
      <c r="D344" s="10">
        <f>ROUND(IF(B344&lt;=$AA$2*1.25,('Front End'!$F$4/2)*(1-COS((PI()*B344)/$AA$2)),(4.34*'Front End'!$F$4*EXP(-1.3*B344/$AA$2))),6)</f>
        <v>9.5180000000000001E-2</v>
      </c>
      <c r="E344" s="10">
        <f>D344*('Front End'!$F$3/100)</f>
        <v>0</v>
      </c>
      <c r="F344" s="10">
        <f t="shared" si="20"/>
        <v>9.5180000000000001E-2</v>
      </c>
      <c r="G344" s="10">
        <f>IF((G343+(AVERAGE(F343:F344)*('Front End'!$F$5*60))-(N343))&gt;$AA$3,$AA$3,IF(G343+(AVERAGE(F343:F344)*('Front End'!$F$5*60))-(N343)&lt;0,0,G343+(AVERAGE(F343:F344)*('Front End'!$F$5*60))-(N343)))</f>
        <v>183.27117646123696</v>
      </c>
      <c r="H344" s="10">
        <f>(G344/$AA$3)*'Front End'!$B$1</f>
        <v>1.8327117646123698E-3</v>
      </c>
      <c r="I344" s="10">
        <f>('Front End'!$F$10-'Front End'!$B$1)+Calcs!H344</f>
        <v>46.731832711764618</v>
      </c>
      <c r="J344" s="10">
        <f>IF(H344&gt;'Front End'!$B$1*('Front End'!$B$5/100),G344-((('Front End'!$B$1*('Front End'!$B$5/100))/'Front End'!$B$1)*$AA$3),0)</f>
        <v>83.271176461236962</v>
      </c>
      <c r="K344" s="10">
        <f>(J344*('Front End'!$B$6/100))/('Front End'!$B$2*24*60*60)</f>
        <v>0</v>
      </c>
      <c r="L344" s="10">
        <f>(J344*((100-'Front End'!$B$6)/100))/('Front End'!$B$2*24*60*60)</f>
        <v>9.6378676459765014E-2</v>
      </c>
      <c r="M344" s="10">
        <f t="shared" si="22"/>
        <v>9.6378676459765014E-2</v>
      </c>
      <c r="N344" s="10">
        <f>AVERAGE(M343:M344)*('Front End'!$F$5*60)</f>
        <v>11.576863496210702</v>
      </c>
      <c r="O344" s="10">
        <f>IF(O343+AVERAGE(K343:K344)*('Front End'!$F$5*60)&gt;J344,J344,O343+AVERAGE(K343:K344)*('Front End'!$F$5*60))</f>
        <v>0</v>
      </c>
      <c r="P344" s="10">
        <f>P343+(AVERAGE(L343:L344)*('Front End'!$F$5*60))-W343</f>
        <v>2191.8242377356878</v>
      </c>
      <c r="Q344" s="10">
        <f>(P344/$AA$5)*($AA$4-'Front End'!$F$9)</f>
        <v>2.1918242377356876E-2</v>
      </c>
      <c r="R344" s="10">
        <f>'Front End'!$F$9+Q344</f>
        <v>45.02191824237736</v>
      </c>
      <c r="S344" s="8">
        <f>IF(R344&gt;'Front End'!$F$9+'Front End'!$B$9,(((R344-'Front End'!$F$9)/($AA$4-'Front End'!$F$9))*$AA$5)-((('Front End'!$F$9+'Front End'!$B$9-'Front End'!$F$9)/($AA$4-'Front End'!$F$9))*$AA$5),0)</f>
        <v>2191.8242377360284</v>
      </c>
      <c r="T344" s="8">
        <f>ROUND(S344/('Front End'!$B$3*24*60*60),6)</f>
        <v>2.5370000000000002E-3</v>
      </c>
      <c r="U344" s="8">
        <f>IF(R344&gt;'Front End'!$F$9+'Front End'!$B$10,(((R344-'Front End'!$F$9)/($AA$4-'Front End'!$F$9))*$AA$5)-((('Front End'!$F$9+'Front End'!$B$10-'Front End'!$F$9)/($AA$4-'Front End'!$F$9))*$AA$5),0)</f>
        <v>191.82423773571554</v>
      </c>
      <c r="V344" s="8">
        <f>(U344^0.5)/('Front End'!$B$4*24*60*60)</f>
        <v>1.6030165201388049E-3</v>
      </c>
      <c r="W344" s="8">
        <f>(AVERAGE(T343:T344)*('Front End'!$F$5*60))+(AVERAGE(V343:V344)*('Front End'!$F$5*60))</f>
        <v>0.49320007188000992</v>
      </c>
      <c r="X344" s="8">
        <f t="shared" si="23"/>
        <v>1.6030165201388049E-3</v>
      </c>
    </row>
    <row r="345" spans="1:24" x14ac:dyDescent="0.2">
      <c r="A345" s="1">
        <v>344</v>
      </c>
      <c r="B345" s="1">
        <f>B344+'Front End'!$F$5</f>
        <v>686</v>
      </c>
      <c r="C345" s="10">
        <f t="shared" si="21"/>
        <v>0.47638888888888886</v>
      </c>
      <c r="D345" s="10">
        <f>ROUND(IF(B345&lt;=$AA$2*1.25,('Front End'!$F$4/2)*(1-COS((PI()*B345)/$AA$2)),(4.34*'Front End'!$F$4*EXP(-1.3*B345/$AA$2))),6)</f>
        <v>9.4952999999999996E-2</v>
      </c>
      <c r="E345" s="10">
        <f>D345*('Front End'!$F$3/100)</f>
        <v>0</v>
      </c>
      <c r="F345" s="10">
        <f t="shared" si="20"/>
        <v>9.4952999999999996E-2</v>
      </c>
      <c r="G345" s="10">
        <f>IF((G344+(AVERAGE(F344:F345)*('Front End'!$F$5*60))-(N344))&gt;$AA$3,$AA$3,IF(G344+(AVERAGE(F344:F345)*('Front End'!$F$5*60))-(N344)&lt;0,0,G344+(AVERAGE(F344:F345)*('Front End'!$F$5*60))-(N344)))</f>
        <v>183.10229296502627</v>
      </c>
      <c r="H345" s="10">
        <f>(G345/$AA$3)*'Front End'!$B$1</f>
        <v>1.8310229296502627E-3</v>
      </c>
      <c r="I345" s="10">
        <f>('Front End'!$F$10-'Front End'!$B$1)+Calcs!H345</f>
        <v>46.731831022929654</v>
      </c>
      <c r="J345" s="10">
        <f>IF(H345&gt;'Front End'!$B$1*('Front End'!$B$5/100),G345-((('Front End'!$B$1*('Front End'!$B$5/100))/'Front End'!$B$1)*$AA$3),0)</f>
        <v>83.102292965026265</v>
      </c>
      <c r="K345" s="10">
        <f>(J345*('Front End'!$B$6/100))/('Front End'!$B$2*24*60*60)</f>
        <v>0</v>
      </c>
      <c r="L345" s="10">
        <f>(J345*((100-'Front End'!$B$6)/100))/('Front End'!$B$2*24*60*60)</f>
        <v>9.6183209450261889E-2</v>
      </c>
      <c r="M345" s="10">
        <f t="shared" si="22"/>
        <v>9.6183209450261889E-2</v>
      </c>
      <c r="N345" s="10">
        <f>AVERAGE(M344:M345)*('Front End'!$F$5*60)</f>
        <v>11.553713154601613</v>
      </c>
      <c r="O345" s="10">
        <f>IF(O344+AVERAGE(K344:K345)*('Front End'!$F$5*60)&gt;J345,J345,O344+AVERAGE(K344:K345)*('Front End'!$F$5*60))</f>
        <v>0</v>
      </c>
      <c r="P345" s="10">
        <f>P344+(AVERAGE(L344:L345)*('Front End'!$F$5*60))-W344</f>
        <v>2202.8847508184094</v>
      </c>
      <c r="Q345" s="10">
        <f>(P345/$AA$5)*($AA$4-'Front End'!$F$9)</f>
        <v>2.2028847508184093E-2</v>
      </c>
      <c r="R345" s="10">
        <f>'Front End'!$F$9+Q345</f>
        <v>45.022028847508182</v>
      </c>
      <c r="S345" s="8">
        <f>IF(R345&gt;'Front End'!$F$9+'Front End'!$B$9,(((R345-'Front End'!$F$9)/($AA$4-'Front End'!$F$9))*$AA$5)-((('Front End'!$F$9+'Front End'!$B$9-'Front End'!$F$9)/($AA$4-'Front End'!$F$9))*$AA$5),0)</f>
        <v>2202.884750818157</v>
      </c>
      <c r="T345" s="8">
        <f>ROUND(S345/('Front End'!$B$3*24*60*60),6)</f>
        <v>2.5500000000000002E-3</v>
      </c>
      <c r="U345" s="8">
        <f>IF(R345&gt;'Front End'!$F$9+'Front End'!$B$10,(((R345-'Front End'!$F$9)/($AA$4-'Front End'!$F$9))*$AA$5)-((('Front End'!$F$9+'Front End'!$B$10-'Front End'!$F$9)/($AA$4-'Front End'!$F$9))*$AA$5),0)</f>
        <v>202.88475081784418</v>
      </c>
      <c r="V345" s="8">
        <f>(U345^0.5)/('Front End'!$B$4*24*60*60)</f>
        <v>1.6485835441153705E-3</v>
      </c>
      <c r="W345" s="8">
        <f>(AVERAGE(T344:T345)*('Front End'!$F$5*60))+(AVERAGE(V344:V345)*('Front End'!$F$5*60))</f>
        <v>0.50031600385525055</v>
      </c>
      <c r="X345" s="8">
        <f t="shared" si="23"/>
        <v>1.6485835441153705E-3</v>
      </c>
    </row>
    <row r="346" spans="1:24" x14ac:dyDescent="0.2">
      <c r="A346" s="1">
        <v>345</v>
      </c>
      <c r="B346" s="1">
        <f>B345+'Front End'!$F$5</f>
        <v>688</v>
      </c>
      <c r="C346" s="10">
        <f t="shared" si="21"/>
        <v>0.4777777777777778</v>
      </c>
      <c r="D346" s="10">
        <f>ROUND(IF(B346&lt;=$AA$2*1.25,('Front End'!$F$4/2)*(1-COS((PI()*B346)/$AA$2)),(4.34*'Front End'!$F$4*EXP(-1.3*B346/$AA$2))),6)</f>
        <v>9.4721E-2</v>
      </c>
      <c r="E346" s="10">
        <f>D346*('Front End'!$F$3/100)</f>
        <v>0</v>
      </c>
      <c r="F346" s="10">
        <f t="shared" si="20"/>
        <v>9.4721E-2</v>
      </c>
      <c r="G346" s="10">
        <f>IF((G345+(AVERAGE(F345:F346)*('Front End'!$F$5*60))-(N345))&gt;$AA$3,$AA$3,IF(G345+(AVERAGE(F345:F346)*('Front End'!$F$5*60))-(N345)&lt;0,0,G345+(AVERAGE(F345:F346)*('Front End'!$F$5*60))-(N345)))</f>
        <v>182.92901981042465</v>
      </c>
      <c r="H346" s="10">
        <f>(G346/$AA$3)*'Front End'!$B$1</f>
        <v>1.8292901981042465E-3</v>
      </c>
      <c r="I346" s="10">
        <f>('Front End'!$F$10-'Front End'!$B$1)+Calcs!H346</f>
        <v>46.731829290198107</v>
      </c>
      <c r="J346" s="10">
        <f>IF(H346&gt;'Front End'!$B$1*('Front End'!$B$5/100),G346-((('Front End'!$B$1*('Front End'!$B$5/100))/'Front End'!$B$1)*$AA$3),0)</f>
        <v>82.929019810424649</v>
      </c>
      <c r="K346" s="10">
        <f>(J346*('Front End'!$B$6/100))/('Front End'!$B$2*24*60*60)</f>
        <v>0</v>
      </c>
      <c r="L346" s="10">
        <f>(J346*((100-'Front End'!$B$6)/100))/('Front End'!$B$2*24*60*60)</f>
        <v>9.5982661817621134E-2</v>
      </c>
      <c r="M346" s="10">
        <f t="shared" si="22"/>
        <v>9.5982661817621134E-2</v>
      </c>
      <c r="N346" s="10">
        <f>AVERAGE(M345:M346)*('Front End'!$F$5*60)</f>
        <v>11.529952276072983</v>
      </c>
      <c r="O346" s="10">
        <f>IF(O345+AVERAGE(K345:K346)*('Front End'!$F$5*60)&gt;J346,J346,O345+AVERAGE(K345:K346)*('Front End'!$F$5*60))</f>
        <v>0</v>
      </c>
      <c r="P346" s="10">
        <f>P345+(AVERAGE(L345:L346)*('Front End'!$F$5*60))-W345</f>
        <v>2213.9143870906269</v>
      </c>
      <c r="Q346" s="10">
        <f>(P346/$AA$5)*($AA$4-'Front End'!$F$9)</f>
        <v>2.2139143870906267E-2</v>
      </c>
      <c r="R346" s="10">
        <f>'Front End'!$F$9+Q346</f>
        <v>45.022139143870909</v>
      </c>
      <c r="S346" s="8">
        <f>IF(R346&gt;'Front End'!$F$9+'Front End'!$B$9,(((R346-'Front End'!$F$9)/($AA$4-'Front End'!$F$9))*$AA$5)-((('Front End'!$F$9+'Front End'!$B$9-'Front End'!$F$9)/($AA$4-'Front End'!$F$9))*$AA$5),0)</f>
        <v>2213.9143870909097</v>
      </c>
      <c r="T346" s="8">
        <f>ROUND(S346/('Front End'!$B$3*24*60*60),6)</f>
        <v>2.562E-3</v>
      </c>
      <c r="U346" s="8">
        <f>IF(R346&gt;'Front End'!$F$9+'Front End'!$B$10,(((R346-'Front End'!$F$9)/($AA$4-'Front End'!$F$9))*$AA$5)-((('Front End'!$F$9+'Front End'!$B$10-'Front End'!$F$9)/($AA$4-'Front End'!$F$9))*$AA$5),0)</f>
        <v>213.91438709059685</v>
      </c>
      <c r="V346" s="8">
        <f>(U346^0.5)/('Front End'!$B$4*24*60*60)</f>
        <v>1.6928023560884517E-3</v>
      </c>
      <c r="W346" s="8">
        <f>(AVERAGE(T345:T346)*('Front End'!$F$5*60))+(AVERAGE(V345:V346)*('Front End'!$F$5*60))</f>
        <v>0.50720315401222926</v>
      </c>
      <c r="X346" s="8">
        <f t="shared" si="23"/>
        <v>1.6928023560884517E-3</v>
      </c>
    </row>
    <row r="347" spans="1:24" x14ac:dyDescent="0.2">
      <c r="A347" s="1">
        <v>346</v>
      </c>
      <c r="B347" s="1">
        <f>B346+'Front End'!$F$5</f>
        <v>690</v>
      </c>
      <c r="C347" s="10">
        <f t="shared" si="21"/>
        <v>0.47916666666666669</v>
      </c>
      <c r="D347" s="10">
        <f>ROUND(IF(B347&lt;=$AA$2*1.25,('Front End'!$F$4/2)*(1-COS((PI()*B347)/$AA$2)),(4.34*'Front End'!$F$4*EXP(-1.3*B347/$AA$2))),6)</f>
        <v>9.4485E-2</v>
      </c>
      <c r="E347" s="10">
        <f>D347*('Front End'!$F$3/100)</f>
        <v>0</v>
      </c>
      <c r="F347" s="10">
        <f t="shared" si="20"/>
        <v>9.4485E-2</v>
      </c>
      <c r="G347" s="10">
        <f>IF((G346+(AVERAGE(F346:F347)*('Front End'!$F$5*60))-(N346))&gt;$AA$3,$AA$3,IF(G346+(AVERAGE(F346:F347)*('Front End'!$F$5*60))-(N346)&lt;0,0,G346+(AVERAGE(F346:F347)*('Front End'!$F$5*60))-(N346)))</f>
        <v>182.75142753435168</v>
      </c>
      <c r="H347" s="10">
        <f>(G347/$AA$3)*'Front End'!$B$1</f>
        <v>1.8275142753435168E-3</v>
      </c>
      <c r="I347" s="10">
        <f>('Front End'!$F$10-'Front End'!$B$1)+Calcs!H347</f>
        <v>46.731827514275345</v>
      </c>
      <c r="J347" s="10">
        <f>IF(H347&gt;'Front End'!$B$1*('Front End'!$B$5/100),G347-((('Front End'!$B$1*('Front End'!$B$5/100))/'Front End'!$B$1)*$AA$3),0)</f>
        <v>82.751427534351677</v>
      </c>
      <c r="K347" s="10">
        <f>(J347*('Front End'!$B$6/100))/('Front End'!$B$2*24*60*60)</f>
        <v>0</v>
      </c>
      <c r="L347" s="10">
        <f>(J347*((100-'Front End'!$B$6)/100))/('Front End'!$B$2*24*60*60)</f>
        <v>9.5777115201795937E-2</v>
      </c>
      <c r="M347" s="10">
        <f t="shared" si="22"/>
        <v>9.5777115201795937E-2</v>
      </c>
      <c r="N347" s="10">
        <f>AVERAGE(M346:M347)*('Front End'!$F$5*60)</f>
        <v>11.505586621165024</v>
      </c>
      <c r="O347" s="10">
        <f>IF(O346+AVERAGE(K346:K347)*('Front End'!$F$5*60)&gt;J347,J347,O346+AVERAGE(K346:K347)*('Front End'!$F$5*60))</f>
        <v>0</v>
      </c>
      <c r="P347" s="10">
        <f>P346+(AVERAGE(L346:L347)*('Front End'!$F$5*60))-W346</f>
        <v>2224.9127705577798</v>
      </c>
      <c r="Q347" s="10">
        <f>(P347/$AA$5)*($AA$4-'Front End'!$F$9)</f>
        <v>2.2249127705577798E-2</v>
      </c>
      <c r="R347" s="10">
        <f>'Front End'!$F$9+Q347</f>
        <v>45.022249127705578</v>
      </c>
      <c r="S347" s="8">
        <f>IF(R347&gt;'Front End'!$F$9+'Front End'!$B$9,(((R347-'Front End'!$F$9)/($AA$4-'Front End'!$F$9))*$AA$5)-((('Front End'!$F$9+'Front End'!$B$9-'Front End'!$F$9)/($AA$4-'Front End'!$F$9))*$AA$5),0)</f>
        <v>2224.9127705578076</v>
      </c>
      <c r="T347" s="8">
        <f>ROUND(S347/('Front End'!$B$3*24*60*60),6)</f>
        <v>2.575E-3</v>
      </c>
      <c r="U347" s="8">
        <f>IF(R347&gt;'Front End'!$F$9+'Front End'!$B$10,(((R347-'Front End'!$F$9)/($AA$4-'Front End'!$F$9))*$AA$5)-((('Front End'!$F$9+'Front End'!$B$10-'Front End'!$F$9)/($AA$4-'Front End'!$F$9))*$AA$5),0)</f>
        <v>224.9127705574947</v>
      </c>
      <c r="V347" s="8">
        <f>(U347^0.5)/('Front End'!$B$4*24*60*60)</f>
        <v>1.7357745451444366E-3</v>
      </c>
      <c r="W347" s="8">
        <f>(AVERAGE(T346:T347)*('Front End'!$F$5*60))+(AVERAGE(V346:V347)*('Front End'!$F$5*60))</f>
        <v>0.51393461407397334</v>
      </c>
      <c r="X347" s="8">
        <f t="shared" si="23"/>
        <v>1.7357745451444366E-3</v>
      </c>
    </row>
    <row r="348" spans="1:24" x14ac:dyDescent="0.2">
      <c r="A348" s="1">
        <v>347</v>
      </c>
      <c r="B348" s="1">
        <f>B347+'Front End'!$F$5</f>
        <v>692</v>
      </c>
      <c r="C348" s="10">
        <f t="shared" si="21"/>
        <v>0.48055555555555557</v>
      </c>
      <c r="D348" s="10">
        <f>ROUND(IF(B348&lt;=$AA$2*1.25,('Front End'!$F$4/2)*(1-COS((PI()*B348)/$AA$2)),(4.34*'Front End'!$F$4*EXP(-1.3*B348/$AA$2))),6)</f>
        <v>9.4242999999999993E-2</v>
      </c>
      <c r="E348" s="10">
        <f>D348*('Front End'!$F$3/100)</f>
        <v>0</v>
      </c>
      <c r="F348" s="10">
        <f t="shared" si="20"/>
        <v>9.4242999999999993E-2</v>
      </c>
      <c r="G348" s="10">
        <f>IF((G347+(AVERAGE(F347:F348)*('Front End'!$F$5*60))-(N347))&gt;$AA$3,$AA$3,IF(G347+(AVERAGE(F347:F348)*('Front End'!$F$5*60))-(N347)&lt;0,0,G347+(AVERAGE(F347:F348)*('Front End'!$F$5*60))-(N347)))</f>
        <v>182.56952091318664</v>
      </c>
      <c r="H348" s="10">
        <f>(G348/$AA$3)*'Front End'!$B$1</f>
        <v>1.8256952091318663E-3</v>
      </c>
      <c r="I348" s="10">
        <f>('Front End'!$F$10-'Front End'!$B$1)+Calcs!H348</f>
        <v>46.731825695209139</v>
      </c>
      <c r="J348" s="10">
        <f>IF(H348&gt;'Front End'!$B$1*('Front End'!$B$5/100),G348-((('Front End'!$B$1*('Front End'!$B$5/100))/'Front End'!$B$1)*$AA$3),0)</f>
        <v>82.569520913186636</v>
      </c>
      <c r="K348" s="10">
        <f>(J348*('Front End'!$B$6/100))/('Front End'!$B$2*24*60*60)</f>
        <v>0</v>
      </c>
      <c r="L348" s="10">
        <f>(J348*((100-'Front End'!$B$6)/100))/('Front End'!$B$2*24*60*60)</f>
        <v>9.556657513100307E-2</v>
      </c>
      <c r="M348" s="10">
        <f t="shared" si="22"/>
        <v>9.556657513100307E-2</v>
      </c>
      <c r="N348" s="10">
        <f>AVERAGE(M347:M348)*('Front End'!$F$5*60)</f>
        <v>11.480621419967941</v>
      </c>
      <c r="O348" s="10">
        <f>IF(O347+AVERAGE(K347:K348)*('Front End'!$F$5*60)&gt;J348,J348,O347+AVERAGE(K347:K348)*('Front End'!$F$5*60))</f>
        <v>0</v>
      </c>
      <c r="P348" s="10">
        <f>P347+(AVERAGE(L347:L348)*('Front End'!$F$5*60))-W347</f>
        <v>2235.8794573636737</v>
      </c>
      <c r="Q348" s="10">
        <f>(P348/$AA$5)*($AA$4-'Front End'!$F$9)</f>
        <v>2.2358794573636737E-2</v>
      </c>
      <c r="R348" s="10">
        <f>'Front End'!$F$9+Q348</f>
        <v>45.022358794573634</v>
      </c>
      <c r="S348" s="8">
        <f>IF(R348&gt;'Front End'!$F$9+'Front End'!$B$9,(((R348-'Front End'!$F$9)/($AA$4-'Front End'!$F$9))*$AA$5)-((('Front End'!$F$9+'Front End'!$B$9-'Front End'!$F$9)/($AA$4-'Front End'!$F$9))*$AA$5),0)</f>
        <v>2235.87945736341</v>
      </c>
      <c r="T348" s="8">
        <f>ROUND(S348/('Front End'!$B$3*24*60*60),6)</f>
        <v>2.588E-3</v>
      </c>
      <c r="U348" s="8">
        <f>IF(R348&gt;'Front End'!$F$9+'Front End'!$B$10,(((R348-'Front End'!$F$9)/($AA$4-'Front End'!$F$9))*$AA$5)-((('Front End'!$F$9+'Front End'!$B$10-'Front End'!$F$9)/($AA$4-'Front End'!$F$9))*$AA$5),0)</f>
        <v>235.87945736309712</v>
      </c>
      <c r="V348" s="8">
        <f>(U348^0.5)/('Front End'!$B$4*24*60*60)</f>
        <v>1.77758885022795E-3</v>
      </c>
      <c r="W348" s="8">
        <f>(AVERAGE(T347:T348)*('Front End'!$F$5*60))+(AVERAGE(V347:V348)*('Front End'!$F$5*60))</f>
        <v>0.52058180372234319</v>
      </c>
      <c r="X348" s="8">
        <f t="shared" si="23"/>
        <v>1.77758885022795E-3</v>
      </c>
    </row>
    <row r="349" spans="1:24" x14ac:dyDescent="0.2">
      <c r="A349" s="1">
        <v>348</v>
      </c>
      <c r="B349" s="1">
        <f>B348+'Front End'!$F$5</f>
        <v>694</v>
      </c>
      <c r="C349" s="10">
        <f t="shared" si="21"/>
        <v>0.48194444444444445</v>
      </c>
      <c r="D349" s="10">
        <f>ROUND(IF(B349&lt;=$AA$2*1.25,('Front End'!$F$4/2)*(1-COS((PI()*B349)/$AA$2)),(4.34*'Front End'!$F$4*EXP(-1.3*B349/$AA$2))),6)</f>
        <v>9.3995999999999996E-2</v>
      </c>
      <c r="E349" s="10">
        <f>D349*('Front End'!$F$3/100)</f>
        <v>0</v>
      </c>
      <c r="F349" s="10">
        <f t="shared" si="20"/>
        <v>9.3995999999999996E-2</v>
      </c>
      <c r="G349" s="10">
        <f>IF((G348+(AVERAGE(F348:F349)*('Front End'!$F$5*60))-(N348))&gt;$AA$3,$AA$3,IF(G348+(AVERAGE(F348:F349)*('Front End'!$F$5*60))-(N348)&lt;0,0,G348+(AVERAGE(F348:F349)*('Front End'!$F$5*60))-(N348)))</f>
        <v>182.3832394932187</v>
      </c>
      <c r="H349" s="10">
        <f>(G349/$AA$3)*'Front End'!$B$1</f>
        <v>1.8238323949321868E-3</v>
      </c>
      <c r="I349" s="10">
        <f>('Front End'!$F$10-'Front End'!$B$1)+Calcs!H349</f>
        <v>46.731823832394937</v>
      </c>
      <c r="J349" s="10">
        <f>IF(H349&gt;'Front End'!$B$1*('Front End'!$B$5/100),G349-((('Front End'!$B$1*('Front End'!$B$5/100))/'Front End'!$B$1)*$AA$3),0)</f>
        <v>82.383239493218696</v>
      </c>
      <c r="K349" s="10">
        <f>(J349*('Front End'!$B$6/100))/('Front End'!$B$2*24*60*60)</f>
        <v>0</v>
      </c>
      <c r="L349" s="10">
        <f>(J349*((100-'Front End'!$B$6)/100))/('Front End'!$B$2*24*60*60)</f>
        <v>9.5350971635669801E-2</v>
      </c>
      <c r="M349" s="10">
        <f t="shared" si="22"/>
        <v>9.5350971635669801E-2</v>
      </c>
      <c r="N349" s="10">
        <f>AVERAGE(M348:M349)*('Front End'!$F$5*60)</f>
        <v>11.455052806000372</v>
      </c>
      <c r="O349" s="10">
        <f>IF(O348+AVERAGE(K348:K349)*('Front End'!$F$5*60)&gt;J349,J349,O348+AVERAGE(K348:K349)*('Front End'!$F$5*60))</f>
        <v>0</v>
      </c>
      <c r="P349" s="10">
        <f>P348+(AVERAGE(L348:L349)*('Front End'!$F$5*60))-W348</f>
        <v>2246.8139283659516</v>
      </c>
      <c r="Q349" s="10">
        <f>(P349/$AA$5)*($AA$4-'Front End'!$F$9)</f>
        <v>2.2468139283659514E-2</v>
      </c>
      <c r="R349" s="10">
        <f>'Front End'!$F$9+Q349</f>
        <v>45.02246813928366</v>
      </c>
      <c r="S349" s="8">
        <f>IF(R349&gt;'Front End'!$F$9+'Front End'!$B$9,(((R349-'Front End'!$F$9)/($AA$4-'Front End'!$F$9))*$AA$5)-((('Front End'!$F$9+'Front End'!$B$9-'Front End'!$F$9)/($AA$4-'Front End'!$F$9))*$AA$5),0)</f>
        <v>2246.8139283660093</v>
      </c>
      <c r="T349" s="8">
        <f>ROUND(S349/('Front End'!$B$3*24*60*60),6)</f>
        <v>2.5999999999999999E-3</v>
      </c>
      <c r="U349" s="8">
        <f>IF(R349&gt;'Front End'!$F$9+'Front End'!$B$10,(((R349-'Front End'!$F$9)/($AA$4-'Front End'!$F$9))*$AA$5)-((('Front End'!$F$9+'Front End'!$B$10-'Front End'!$F$9)/($AA$4-'Front End'!$F$9))*$AA$5),0)</f>
        <v>246.81392836569648</v>
      </c>
      <c r="V349" s="8">
        <f>(U349^0.5)/('Front End'!$B$4*24*60*60)</f>
        <v>1.8183232410790878E-3</v>
      </c>
      <c r="W349" s="8">
        <f>(AVERAGE(T348:T349)*('Front End'!$F$5*60))+(AVERAGE(V348:V349)*('Front End'!$F$5*60))</f>
        <v>0.52703472547842223</v>
      </c>
      <c r="X349" s="8">
        <f t="shared" si="23"/>
        <v>1.8183232410790878E-3</v>
      </c>
    </row>
    <row r="350" spans="1:24" x14ac:dyDescent="0.2">
      <c r="A350" s="1">
        <v>349</v>
      </c>
      <c r="B350" s="1">
        <f>B349+'Front End'!$F$5</f>
        <v>696</v>
      </c>
      <c r="C350" s="10">
        <f t="shared" si="21"/>
        <v>0.48333333333333334</v>
      </c>
      <c r="D350" s="10">
        <f>ROUND(IF(B350&lt;=$AA$2*1.25,('Front End'!$F$4/2)*(1-COS((PI()*B350)/$AA$2)),(4.34*'Front End'!$F$4*EXP(-1.3*B350/$AA$2))),6)</f>
        <v>9.3744999999999995E-2</v>
      </c>
      <c r="E350" s="10">
        <f>D350*('Front End'!$F$3/100)</f>
        <v>0</v>
      </c>
      <c r="F350" s="10">
        <f t="shared" si="20"/>
        <v>9.3744999999999995E-2</v>
      </c>
      <c r="G350" s="10">
        <f>IF((G349+(AVERAGE(F349:F350)*('Front End'!$F$5*60))-(N349))&gt;$AA$3,$AA$3,IF(G349+(AVERAGE(F349:F350)*('Front End'!$F$5*60))-(N349)&lt;0,0,G349+(AVERAGE(F349:F350)*('Front End'!$F$5*60))-(N349)))</f>
        <v>182.19264668721831</v>
      </c>
      <c r="H350" s="10">
        <f>(G350/$AA$3)*'Front End'!$B$1</f>
        <v>1.8219264668721832E-3</v>
      </c>
      <c r="I350" s="10">
        <f>('Front End'!$F$10-'Front End'!$B$1)+Calcs!H350</f>
        <v>46.731821926466878</v>
      </c>
      <c r="J350" s="10">
        <f>IF(H350&gt;'Front End'!$B$1*('Front End'!$B$5/100),G350-((('Front End'!$B$1*('Front End'!$B$5/100))/'Front End'!$B$1)*$AA$3),0)</f>
        <v>82.192646687218314</v>
      </c>
      <c r="K350" s="10">
        <f>(J350*('Front End'!$B$6/100))/('Front End'!$B$2*24*60*60)</f>
        <v>0</v>
      </c>
      <c r="L350" s="10">
        <f>(J350*((100-'Front End'!$B$6)/100))/('Front End'!$B$2*24*60*60)</f>
        <v>9.5130378110206401E-2</v>
      </c>
      <c r="M350" s="10">
        <f t="shared" si="22"/>
        <v>9.5130378110206401E-2</v>
      </c>
      <c r="N350" s="10">
        <f>AVERAGE(M349:M350)*('Front End'!$F$5*60)</f>
        <v>11.428880984752572</v>
      </c>
      <c r="O350" s="10">
        <f>IF(O349+AVERAGE(K349:K350)*('Front End'!$F$5*60)&gt;J350,J350,O349+AVERAGE(K349:K350)*('Front End'!$F$5*60))</f>
        <v>0</v>
      </c>
      <c r="P350" s="10">
        <f>P349+(AVERAGE(L349:L350)*('Front End'!$F$5*60))-W349</f>
        <v>2257.7157746252255</v>
      </c>
      <c r="Q350" s="10">
        <f>(P350/$AA$5)*($AA$4-'Front End'!$F$9)</f>
        <v>2.2577157746252255E-2</v>
      </c>
      <c r="R350" s="10">
        <f>'Front End'!$F$9+Q350</f>
        <v>45.022577157746255</v>
      </c>
      <c r="S350" s="8">
        <f>IF(R350&gt;'Front End'!$F$9+'Front End'!$B$9,(((R350-'Front End'!$F$9)/($AA$4-'Front End'!$F$9))*$AA$5)-((('Front End'!$F$9+'Front End'!$B$9-'Front End'!$F$9)/($AA$4-'Front End'!$F$9))*$AA$5),0)</f>
        <v>2257.7157746255239</v>
      </c>
      <c r="T350" s="8">
        <f>ROUND(S350/('Front End'!$B$3*24*60*60),6)</f>
        <v>2.6129999999999999E-3</v>
      </c>
      <c r="U350" s="8">
        <f>IF(R350&gt;'Front End'!$F$9+'Front End'!$B$10,(((R350-'Front End'!$F$9)/($AA$4-'Front End'!$F$9))*$AA$5)-((('Front End'!$F$9+'Front End'!$B$10-'Front End'!$F$9)/($AA$4-'Front End'!$F$9))*$AA$5),0)</f>
        <v>257.715774625211</v>
      </c>
      <c r="V350" s="8">
        <f>(U350^0.5)/('Front End'!$B$4*24*60*60)</f>
        <v>1.8580472704492854E-3</v>
      </c>
      <c r="W350" s="8">
        <f>(AVERAGE(T349:T350)*('Front End'!$F$5*60))+(AVERAGE(V349:V350)*('Front End'!$F$5*60))</f>
        <v>0.53336223069170241</v>
      </c>
      <c r="X350" s="8">
        <f t="shared" si="23"/>
        <v>1.8580472704492854E-3</v>
      </c>
    </row>
    <row r="351" spans="1:24" x14ac:dyDescent="0.2">
      <c r="A351" s="1">
        <v>350</v>
      </c>
      <c r="B351" s="1">
        <f>B350+'Front End'!$F$5</f>
        <v>698</v>
      </c>
      <c r="C351" s="10">
        <f t="shared" si="21"/>
        <v>0.48472222222222222</v>
      </c>
      <c r="D351" s="10">
        <f>ROUND(IF(B351&lt;=$AA$2*1.25,('Front End'!$F$4/2)*(1-COS((PI()*B351)/$AA$2)),(4.34*'Front End'!$F$4*EXP(-1.3*B351/$AA$2))),6)</f>
        <v>9.3489000000000003E-2</v>
      </c>
      <c r="E351" s="10">
        <f>D351*('Front End'!$F$3/100)</f>
        <v>0</v>
      </c>
      <c r="F351" s="10">
        <f t="shared" si="20"/>
        <v>9.3489000000000003E-2</v>
      </c>
      <c r="G351" s="10">
        <f>IF((G350+(AVERAGE(F350:F351)*('Front End'!$F$5*60))-(N350))&gt;$AA$3,$AA$3,IF(G350+(AVERAGE(F350:F351)*('Front End'!$F$5*60))-(N350)&lt;0,0,G350+(AVERAGE(F350:F351)*('Front End'!$F$5*60))-(N350)))</f>
        <v>181.99780570246574</v>
      </c>
      <c r="H351" s="10">
        <f>(G351/$AA$3)*'Front End'!$B$1</f>
        <v>1.8199780570246574E-3</v>
      </c>
      <c r="I351" s="10">
        <f>('Front End'!$F$10-'Front End'!$B$1)+Calcs!H351</f>
        <v>46.731819978057025</v>
      </c>
      <c r="J351" s="10">
        <f>IF(H351&gt;'Front End'!$B$1*('Front End'!$B$5/100),G351-((('Front End'!$B$1*('Front End'!$B$5/100))/'Front End'!$B$1)*$AA$3),0)</f>
        <v>81.99780570246574</v>
      </c>
      <c r="K351" s="10">
        <f>(J351*('Front End'!$B$6/100))/('Front End'!$B$2*24*60*60)</f>
        <v>0</v>
      </c>
      <c r="L351" s="10">
        <f>(J351*((100-'Front End'!$B$6)/100))/('Front End'!$B$2*24*60*60)</f>
        <v>9.490486771118721E-2</v>
      </c>
      <c r="M351" s="10">
        <f t="shared" si="22"/>
        <v>9.490486771118721E-2</v>
      </c>
      <c r="N351" s="10">
        <f>AVERAGE(M350:M351)*('Front End'!$F$5*60)</f>
        <v>11.402114749283617</v>
      </c>
      <c r="O351" s="10">
        <f>IF(O350+AVERAGE(K350:K351)*('Front End'!$F$5*60)&gt;J351,J351,O350+AVERAGE(K350:K351)*('Front End'!$F$5*60))</f>
        <v>0</v>
      </c>
      <c r="P351" s="10">
        <f>P350+(AVERAGE(L350:L351)*('Front End'!$F$5*60))-W350</f>
        <v>2268.5845271438175</v>
      </c>
      <c r="Q351" s="10">
        <f>(P351/$AA$5)*($AA$4-'Front End'!$F$9)</f>
        <v>2.2685845271438174E-2</v>
      </c>
      <c r="R351" s="10">
        <f>'Front End'!$F$9+Q351</f>
        <v>45.02268584527144</v>
      </c>
      <c r="S351" s="8">
        <f>IF(R351&gt;'Front End'!$F$9+'Front End'!$B$9,(((R351-'Front End'!$F$9)/($AA$4-'Front End'!$F$9))*$AA$5)-((('Front End'!$F$9+'Front End'!$B$9-'Front End'!$F$9)/($AA$4-'Front End'!$F$9))*$AA$5),0)</f>
        <v>2268.5845271439575</v>
      </c>
      <c r="T351" s="8">
        <f>ROUND(S351/('Front End'!$B$3*24*60*60),6)</f>
        <v>2.6259999999999999E-3</v>
      </c>
      <c r="U351" s="8">
        <f>IF(R351&gt;'Front End'!$F$9+'Front End'!$B$10,(((R351-'Front End'!$F$9)/($AA$4-'Front End'!$F$9))*$AA$5)-((('Front End'!$F$9+'Front End'!$B$10-'Front End'!$F$9)/($AA$4-'Front End'!$F$9))*$AA$5),0)</f>
        <v>268.58452714364466</v>
      </c>
      <c r="V351" s="8">
        <f>(U351^0.5)/('Front End'!$B$4*24*60*60)</f>
        <v>1.8968227614415034E-3</v>
      </c>
      <c r="W351" s="8">
        <f>(AVERAGE(T350:T351)*('Front End'!$F$5*60))+(AVERAGE(V350:V351)*('Front End'!$F$5*60))</f>
        <v>0.53963220191344741</v>
      </c>
      <c r="X351" s="8">
        <f t="shared" si="23"/>
        <v>1.8968227614415034E-3</v>
      </c>
    </row>
    <row r="352" spans="1:24" x14ac:dyDescent="0.2">
      <c r="A352" s="1">
        <v>351</v>
      </c>
      <c r="B352" s="1">
        <f>B351+'Front End'!$F$5</f>
        <v>700</v>
      </c>
      <c r="C352" s="10">
        <f t="shared" si="21"/>
        <v>0.4861111111111111</v>
      </c>
      <c r="D352" s="10">
        <f>ROUND(IF(B352&lt;=$AA$2*1.25,('Front End'!$F$4/2)*(1-COS((PI()*B352)/$AA$2)),(4.34*'Front End'!$F$4*EXP(-1.3*B352/$AA$2))),6)</f>
        <v>9.3228000000000005E-2</v>
      </c>
      <c r="E352" s="10">
        <f>D352*('Front End'!$F$3/100)</f>
        <v>0</v>
      </c>
      <c r="F352" s="10">
        <f t="shared" si="20"/>
        <v>9.3228000000000005E-2</v>
      </c>
      <c r="G352" s="10">
        <f>IF((G351+(AVERAGE(F351:F352)*('Front End'!$F$5*60))-(N351))&gt;$AA$3,$AA$3,IF(G351+(AVERAGE(F351:F352)*('Front End'!$F$5*60))-(N351)&lt;0,0,G351+(AVERAGE(F351:F352)*('Front End'!$F$5*60))-(N351)))</f>
        <v>181.79871095318214</v>
      </c>
      <c r="H352" s="10">
        <f>(G352/$AA$3)*'Front End'!$B$1</f>
        <v>1.8179871095318214E-3</v>
      </c>
      <c r="I352" s="10">
        <f>('Front End'!$F$10-'Front End'!$B$1)+Calcs!H352</f>
        <v>46.731817987109537</v>
      </c>
      <c r="J352" s="10">
        <f>IF(H352&gt;'Front End'!$B$1*('Front End'!$B$5/100),G352-((('Front End'!$B$1*('Front End'!$B$5/100))/'Front End'!$B$1)*$AA$3),0)</f>
        <v>81.798710953182137</v>
      </c>
      <c r="K352" s="10">
        <f>(J352*('Front End'!$B$6/100))/('Front End'!$B$2*24*60*60)</f>
        <v>0</v>
      </c>
      <c r="L352" s="10">
        <f>(J352*((100-'Front End'!$B$6)/100))/('Front End'!$B$2*24*60*60)</f>
        <v>9.4674433973590447E-2</v>
      </c>
      <c r="M352" s="10">
        <f t="shared" si="22"/>
        <v>9.4674433973590447E-2</v>
      </c>
      <c r="N352" s="10">
        <f>AVERAGE(M351:M352)*('Front End'!$F$5*60)</f>
        <v>11.374758101086659</v>
      </c>
      <c r="O352" s="10">
        <f>IF(O351+AVERAGE(K351:K352)*('Front End'!$F$5*60)&gt;J352,J352,O351+AVERAGE(K351:K352)*('Front End'!$F$5*60))</f>
        <v>0</v>
      </c>
      <c r="P352" s="10">
        <f>P351+(AVERAGE(L351:L352)*('Front End'!$F$5*60))-W351</f>
        <v>2279.4196530429908</v>
      </c>
      <c r="Q352" s="10">
        <f>(P352/$AA$5)*($AA$4-'Front End'!$F$9)</f>
        <v>2.2794196530429908E-2</v>
      </c>
      <c r="R352" s="10">
        <f>'Front End'!$F$9+Q352</f>
        <v>45.022794196530427</v>
      </c>
      <c r="S352" s="8">
        <f>IF(R352&gt;'Front End'!$F$9+'Front End'!$B$9,(((R352-'Front End'!$F$9)/($AA$4-'Front End'!$F$9))*$AA$5)-((('Front End'!$F$9+'Front End'!$B$9-'Front End'!$F$9)/($AA$4-'Front End'!$F$9))*$AA$5),0)</f>
        <v>2279.4196530426802</v>
      </c>
      <c r="T352" s="8">
        <f>ROUND(S352/('Front End'!$B$3*24*60*60),6)</f>
        <v>2.6380000000000002E-3</v>
      </c>
      <c r="U352" s="8">
        <f>IF(R352&gt;'Front End'!$F$9+'Front End'!$B$10,(((R352-'Front End'!$F$9)/($AA$4-'Front End'!$F$9))*$AA$5)-((('Front End'!$F$9+'Front End'!$B$10-'Front End'!$F$9)/($AA$4-'Front End'!$F$9))*$AA$5),0)</f>
        <v>279.41965304236737</v>
      </c>
      <c r="V352" s="8">
        <f>(U352^0.5)/('Front End'!$B$4*24*60*60)</f>
        <v>1.9347049020315601E-3</v>
      </c>
      <c r="W352" s="8">
        <f>(AVERAGE(T351:T352)*('Front End'!$F$5*60))+(AVERAGE(V351:V352)*('Front End'!$F$5*60))</f>
        <v>0.54573165980838378</v>
      </c>
      <c r="X352" s="8">
        <f t="shared" si="23"/>
        <v>1.9347049020315601E-3</v>
      </c>
    </row>
    <row r="353" spans="1:24" x14ac:dyDescent="0.2">
      <c r="A353" s="1">
        <v>352</v>
      </c>
      <c r="B353" s="1">
        <f>B352+'Front End'!$F$5</f>
        <v>702</v>
      </c>
      <c r="C353" s="10">
        <f t="shared" si="21"/>
        <v>0.48749999999999999</v>
      </c>
      <c r="D353" s="10">
        <f>ROUND(IF(B353&lt;=$AA$2*1.25,('Front End'!$F$4/2)*(1-COS((PI()*B353)/$AA$2)),(4.34*'Front End'!$F$4*EXP(-1.3*B353/$AA$2))),6)</f>
        <v>9.2962000000000003E-2</v>
      </c>
      <c r="E353" s="10">
        <f>D353*('Front End'!$F$3/100)</f>
        <v>0</v>
      </c>
      <c r="F353" s="10">
        <f t="shared" si="20"/>
        <v>9.2962000000000003E-2</v>
      </c>
      <c r="G353" s="10">
        <f>IF((G352+(AVERAGE(F352:F353)*('Front End'!$F$5*60))-(N352))&gt;$AA$3,$AA$3,IF(G352+(AVERAGE(F352:F353)*('Front End'!$F$5*60))-(N352)&lt;0,0,G352+(AVERAGE(F352:F353)*('Front End'!$F$5*60))-(N352)))</f>
        <v>181.59535285209549</v>
      </c>
      <c r="H353" s="10">
        <f>(G353/$AA$3)*'Front End'!$B$1</f>
        <v>1.815953528520955E-3</v>
      </c>
      <c r="I353" s="10">
        <f>('Front End'!$F$10-'Front End'!$B$1)+Calcs!H353</f>
        <v>46.731815953528525</v>
      </c>
      <c r="J353" s="10">
        <f>IF(H353&gt;'Front End'!$B$1*('Front End'!$B$5/100),G353-((('Front End'!$B$1*('Front End'!$B$5/100))/'Front End'!$B$1)*$AA$3),0)</f>
        <v>81.595352852095488</v>
      </c>
      <c r="K353" s="10">
        <f>(J353*('Front End'!$B$6/100))/('Front End'!$B$2*24*60*60)</f>
        <v>0</v>
      </c>
      <c r="L353" s="10">
        <f>(J353*((100-'Front End'!$B$6)/100))/('Front End'!$B$2*24*60*60)</f>
        <v>9.4439065801036462E-2</v>
      </c>
      <c r="M353" s="10">
        <f t="shared" si="22"/>
        <v>9.4439065801036462E-2</v>
      </c>
      <c r="N353" s="10">
        <f>AVERAGE(M352:M353)*('Front End'!$F$5*60)</f>
        <v>11.346809986477615</v>
      </c>
      <c r="O353" s="10">
        <f>IF(O352+AVERAGE(K352:K353)*('Front End'!$F$5*60)&gt;J353,J353,O352+AVERAGE(K352:K353)*('Front End'!$F$5*60))</f>
        <v>0</v>
      </c>
      <c r="P353" s="10">
        <f>P352+(AVERAGE(L352:L353)*('Front End'!$F$5*60))-W352</f>
        <v>2290.2207313696599</v>
      </c>
      <c r="Q353" s="10">
        <f>(P353/$AA$5)*($AA$4-'Front End'!$F$9)</f>
        <v>2.2902207313696597E-2</v>
      </c>
      <c r="R353" s="10">
        <f>'Front End'!$F$9+Q353</f>
        <v>45.022902207313699</v>
      </c>
      <c r="S353" s="8">
        <f>IF(R353&gt;'Front End'!$F$9+'Front End'!$B$9,(((R353-'Front End'!$F$9)/($AA$4-'Front End'!$F$9))*$AA$5)-((('Front End'!$F$9+'Front End'!$B$9-'Front End'!$F$9)/($AA$4-'Front End'!$F$9))*$AA$5),0)</f>
        <v>2290.2207313698855</v>
      </c>
      <c r="T353" s="8">
        <f>ROUND(S353/('Front End'!$B$3*24*60*60),6)</f>
        <v>2.6510000000000001E-3</v>
      </c>
      <c r="U353" s="8">
        <f>IF(R353&gt;'Front End'!$F$9+'Front End'!$B$10,(((R353-'Front End'!$F$9)/($AA$4-'Front End'!$F$9))*$AA$5)-((('Front End'!$F$9+'Front End'!$B$10-'Front End'!$F$9)/($AA$4-'Front End'!$F$9))*$AA$5),0)</f>
        <v>290.2207313695726</v>
      </c>
      <c r="V353" s="8">
        <f>(U353^0.5)/('Front End'!$B$4*24*60*60)</f>
        <v>1.9717437533956698E-3</v>
      </c>
      <c r="W353" s="8">
        <f>(AVERAGE(T352:T353)*('Front End'!$F$5*60))+(AVERAGE(V352:V353)*('Front End'!$F$5*60))</f>
        <v>0.55172691932563378</v>
      </c>
      <c r="X353" s="8">
        <f t="shared" si="23"/>
        <v>1.9717437533956698E-3</v>
      </c>
    </row>
    <row r="354" spans="1:24" x14ac:dyDescent="0.2">
      <c r="A354" s="1">
        <v>353</v>
      </c>
      <c r="B354" s="1">
        <f>B353+'Front End'!$F$5</f>
        <v>704</v>
      </c>
      <c r="C354" s="10">
        <f t="shared" si="21"/>
        <v>0.48888888888888887</v>
      </c>
      <c r="D354" s="10">
        <f>ROUND(IF(B354&lt;=$AA$2*1.25,('Front End'!$F$4/2)*(1-COS((PI()*B354)/$AA$2)),(4.34*'Front End'!$F$4*EXP(-1.3*B354/$AA$2))),6)</f>
        <v>9.2691999999999997E-2</v>
      </c>
      <c r="E354" s="10">
        <f>D354*('Front End'!$F$3/100)</f>
        <v>0</v>
      </c>
      <c r="F354" s="10">
        <f t="shared" si="20"/>
        <v>9.2691999999999997E-2</v>
      </c>
      <c r="G354" s="10">
        <f>IF((G353+(AVERAGE(F353:F354)*('Front End'!$F$5*60))-(N353))&gt;$AA$3,$AA$3,IF(G353+(AVERAGE(F353:F354)*('Front End'!$F$5*60))-(N353)&lt;0,0,G353+(AVERAGE(F353:F354)*('Front End'!$F$5*60))-(N353)))</f>
        <v>181.38778286561788</v>
      </c>
      <c r="H354" s="10">
        <f>(G354/$AA$3)*'Front End'!$B$1</f>
        <v>1.8138778286561788E-3</v>
      </c>
      <c r="I354" s="10">
        <f>('Front End'!$F$10-'Front End'!$B$1)+Calcs!H354</f>
        <v>46.731813877828657</v>
      </c>
      <c r="J354" s="10">
        <f>IF(H354&gt;'Front End'!$B$1*('Front End'!$B$5/100),G354-((('Front End'!$B$1*('Front End'!$B$5/100))/'Front End'!$B$1)*$AA$3),0)</f>
        <v>81.387782865617879</v>
      </c>
      <c r="K354" s="10">
        <f>(J354*('Front End'!$B$6/100))/('Front End'!$B$2*24*60*60)</f>
        <v>0</v>
      </c>
      <c r="L354" s="10">
        <f>(J354*((100-'Front End'!$B$6)/100))/('Front End'!$B$2*24*60*60)</f>
        <v>9.4198822761131812E-2</v>
      </c>
      <c r="M354" s="10">
        <f t="shared" si="22"/>
        <v>9.4198822761131812E-2</v>
      </c>
      <c r="N354" s="10">
        <f>AVERAGE(M353:M354)*('Front End'!$F$5*60)</f>
        <v>11.318273313730097</v>
      </c>
      <c r="O354" s="10">
        <f>IF(O353+AVERAGE(K353:K354)*('Front End'!$F$5*60)&gt;J354,J354,O353+AVERAGE(K353:K354)*('Front End'!$F$5*60))</f>
        <v>0</v>
      </c>
      <c r="P354" s="10">
        <f>P353+(AVERAGE(L353:L354)*('Front End'!$F$5*60))-W353</f>
        <v>2300.9872777640644</v>
      </c>
      <c r="Q354" s="10">
        <f>(P354/$AA$5)*($AA$4-'Front End'!$F$9)</f>
        <v>2.3009872777640644E-2</v>
      </c>
      <c r="R354" s="10">
        <f>'Front End'!$F$9+Q354</f>
        <v>45.023009872777642</v>
      </c>
      <c r="S354" s="8">
        <f>IF(R354&gt;'Front End'!$F$9+'Front End'!$B$9,(((R354-'Front End'!$F$9)/($AA$4-'Front End'!$F$9))*$AA$5)-((('Front End'!$F$9+'Front End'!$B$9-'Front End'!$F$9)/($AA$4-'Front End'!$F$9))*$AA$5),0)</f>
        <v>2300.9872777642217</v>
      </c>
      <c r="T354" s="8">
        <f>ROUND(S354/('Front End'!$B$3*24*60*60),6)</f>
        <v>2.663E-3</v>
      </c>
      <c r="U354" s="8">
        <f>IF(R354&gt;'Front End'!$F$9+'Front End'!$B$10,(((R354-'Front End'!$F$9)/($AA$4-'Front End'!$F$9))*$AA$5)-((('Front End'!$F$9+'Front End'!$B$10-'Front End'!$F$9)/($AA$4-'Front End'!$F$9))*$AA$5),0)</f>
        <v>300.98727776390888</v>
      </c>
      <c r="V354" s="8">
        <f>(U354^0.5)/('Front End'!$B$4*24*60*60)</f>
        <v>2.0079843657725008E-3</v>
      </c>
      <c r="W354" s="8">
        <f>(AVERAGE(T353:T354)*('Front End'!$F$5*60))+(AVERAGE(V353:V354)*('Front End'!$F$5*60))</f>
        <v>0.55762368715009025</v>
      </c>
      <c r="X354" s="8">
        <f t="shared" si="23"/>
        <v>2.0079843657725008E-3</v>
      </c>
    </row>
    <row r="355" spans="1:24" x14ac:dyDescent="0.2">
      <c r="A355" s="1">
        <v>354</v>
      </c>
      <c r="B355" s="1">
        <f>B354+'Front End'!$F$5</f>
        <v>706</v>
      </c>
      <c r="C355" s="10">
        <f t="shared" si="21"/>
        <v>0.49027777777777776</v>
      </c>
      <c r="D355" s="10">
        <f>ROUND(IF(B355&lt;=$AA$2*1.25,('Front End'!$F$4/2)*(1-COS((PI()*B355)/$AA$2)),(4.34*'Front End'!$F$4*EXP(-1.3*B355/$AA$2))),6)</f>
        <v>9.2416999999999999E-2</v>
      </c>
      <c r="E355" s="10">
        <f>D355*('Front End'!$F$3/100)</f>
        <v>0</v>
      </c>
      <c r="F355" s="10">
        <f t="shared" si="20"/>
        <v>9.2416999999999999E-2</v>
      </c>
      <c r="G355" s="10">
        <f>IF((G354+(AVERAGE(F354:F355)*('Front End'!$F$5*60))-(N354))&gt;$AA$3,$AA$3,IF(G354+(AVERAGE(F354:F355)*('Front End'!$F$5*60))-(N354)&lt;0,0,G354+(AVERAGE(F354:F355)*('Front End'!$F$5*60))-(N354)))</f>
        <v>181.17604955188779</v>
      </c>
      <c r="H355" s="10">
        <f>(G355/$AA$3)*'Front End'!$B$1</f>
        <v>1.811760495518878E-3</v>
      </c>
      <c r="I355" s="10">
        <f>('Front End'!$F$10-'Front End'!$B$1)+Calcs!H355</f>
        <v>46.731811760495525</v>
      </c>
      <c r="J355" s="10">
        <f>IF(H355&gt;'Front End'!$B$1*('Front End'!$B$5/100),G355-((('Front End'!$B$1*('Front End'!$B$5/100))/'Front End'!$B$1)*$AA$3),0)</f>
        <v>81.176049551887786</v>
      </c>
      <c r="K355" s="10">
        <f>(J355*('Front End'!$B$6/100))/('Front End'!$B$2*24*60*60)</f>
        <v>0</v>
      </c>
      <c r="L355" s="10">
        <f>(J355*((100-'Front End'!$B$6)/100))/('Front End'!$B$2*24*60*60)</f>
        <v>9.3953761055425689E-2</v>
      </c>
      <c r="M355" s="10">
        <f t="shared" si="22"/>
        <v>9.3953761055425689E-2</v>
      </c>
      <c r="N355" s="10">
        <f>AVERAGE(M354:M355)*('Front End'!$F$5*60)</f>
        <v>11.28915502899345</v>
      </c>
      <c r="O355" s="10">
        <f>IF(O354+AVERAGE(K354:K355)*('Front End'!$F$5*60)&gt;J355,J355,O354+AVERAGE(K354:K355)*('Front End'!$F$5*60))</f>
        <v>0</v>
      </c>
      <c r="P355" s="10">
        <f>P354+(AVERAGE(L354:L355)*('Front End'!$F$5*60))-W354</f>
        <v>2311.7188091059074</v>
      </c>
      <c r="Q355" s="10">
        <f>(P355/$AA$5)*($AA$4-'Front End'!$F$9)</f>
        <v>2.3117188091059074E-2</v>
      </c>
      <c r="R355" s="10">
        <f>'Front End'!$F$9+Q355</f>
        <v>45.023117188091057</v>
      </c>
      <c r="S355" s="8">
        <f>IF(R355&gt;'Front End'!$F$9+'Front End'!$B$9,(((R355-'Front End'!$F$9)/($AA$4-'Front End'!$F$9))*$AA$5)-((('Front End'!$F$9+'Front End'!$B$9-'Front End'!$F$9)/($AA$4-'Front End'!$F$9))*$AA$5),0)</f>
        <v>2311.7188091056564</v>
      </c>
      <c r="T355" s="8">
        <f>ROUND(S355/('Front End'!$B$3*24*60*60),6)</f>
        <v>2.676E-3</v>
      </c>
      <c r="U355" s="8">
        <f>IF(R355&gt;'Front End'!$F$9+'Front End'!$B$10,(((R355-'Front End'!$F$9)/($AA$4-'Front End'!$F$9))*$AA$5)-((('Front End'!$F$9+'Front End'!$B$10-'Front End'!$F$9)/($AA$4-'Front End'!$F$9))*$AA$5),0)</f>
        <v>311.71880910534355</v>
      </c>
      <c r="V355" s="8">
        <f>(U355^0.5)/('Front End'!$B$4*24*60*60)</f>
        <v>2.0434676259984976E-3</v>
      </c>
      <c r="W355" s="8">
        <f>(AVERAGE(T354:T355)*('Front End'!$F$5*60))+(AVERAGE(V354:V355)*('Front End'!$F$5*60))</f>
        <v>0.5634271195062599</v>
      </c>
      <c r="X355" s="8">
        <f t="shared" si="23"/>
        <v>2.0434676259984976E-3</v>
      </c>
    </row>
    <row r="356" spans="1:24" x14ac:dyDescent="0.2">
      <c r="A356" s="1">
        <v>355</v>
      </c>
      <c r="B356" s="1">
        <f>B355+'Front End'!$F$5</f>
        <v>708</v>
      </c>
      <c r="C356" s="10">
        <f t="shared" si="21"/>
        <v>0.49166666666666664</v>
      </c>
      <c r="D356" s="10">
        <f>ROUND(IF(B356&lt;=$AA$2*1.25,('Front End'!$F$4/2)*(1-COS((PI()*B356)/$AA$2)),(4.34*'Front End'!$F$4*EXP(-1.3*B356/$AA$2))),6)</f>
        <v>9.2136999999999997E-2</v>
      </c>
      <c r="E356" s="10">
        <f>D356*('Front End'!$F$3/100)</f>
        <v>0</v>
      </c>
      <c r="F356" s="10">
        <f t="shared" si="20"/>
        <v>9.2136999999999997E-2</v>
      </c>
      <c r="G356" s="10">
        <f>IF((G355+(AVERAGE(F355:F356)*('Front End'!$F$5*60))-(N355))&gt;$AA$3,$AA$3,IF(G355+(AVERAGE(F355:F356)*('Front End'!$F$5*60))-(N355)&lt;0,0,G355+(AVERAGE(F355:F356)*('Front End'!$F$5*60))-(N355)))</f>
        <v>180.96013452289432</v>
      </c>
      <c r="H356" s="10">
        <f>(G356/$AA$3)*'Front End'!$B$1</f>
        <v>1.8096013452289434E-3</v>
      </c>
      <c r="I356" s="10">
        <f>('Front End'!$F$10-'Front End'!$B$1)+Calcs!H356</f>
        <v>46.731809601345233</v>
      </c>
      <c r="J356" s="10">
        <f>IF(H356&gt;'Front End'!$B$1*('Front End'!$B$5/100),G356-((('Front End'!$B$1*('Front End'!$B$5/100))/'Front End'!$B$1)*$AA$3),0)</f>
        <v>80.960134522894322</v>
      </c>
      <c r="K356" s="10">
        <f>(J356*('Front End'!$B$6/100))/('Front End'!$B$2*24*60*60)</f>
        <v>0</v>
      </c>
      <c r="L356" s="10">
        <f>(J356*((100-'Front End'!$B$6)/100))/('Front End'!$B$2*24*60*60)</f>
        <v>9.3703859401498071E-2</v>
      </c>
      <c r="M356" s="10">
        <f t="shared" si="22"/>
        <v>9.3703859401498071E-2</v>
      </c>
      <c r="N356" s="10">
        <f>AVERAGE(M355:M356)*('Front End'!$F$5*60)</f>
        <v>11.259457227415425</v>
      </c>
      <c r="O356" s="10">
        <f>IF(O355+AVERAGE(K355:K356)*('Front End'!$F$5*60)&gt;J356,J356,O355+AVERAGE(K355:K356)*('Front End'!$F$5*60))</f>
        <v>0</v>
      </c>
      <c r="P356" s="10">
        <f>P355+(AVERAGE(L355:L356)*('Front End'!$F$5*60))-W355</f>
        <v>2322.4148392138168</v>
      </c>
      <c r="Q356" s="10">
        <f>(P356/$AA$5)*($AA$4-'Front End'!$F$9)</f>
        <v>2.3224148392138166E-2</v>
      </c>
      <c r="R356" s="10">
        <f>'Front End'!$F$9+Q356</f>
        <v>45.023224148392138</v>
      </c>
      <c r="S356" s="8">
        <f>IF(R356&gt;'Front End'!$F$9+'Front End'!$B$9,(((R356-'Front End'!$F$9)/($AA$4-'Front End'!$F$9))*$AA$5)-((('Front End'!$F$9+'Front End'!$B$9-'Front End'!$F$9)/($AA$4-'Front End'!$F$9))*$AA$5),0)</f>
        <v>2322.4148392138491</v>
      </c>
      <c r="T356" s="8">
        <f>ROUND(S356/('Front End'!$B$3*24*60*60),6)</f>
        <v>2.6879999999999999E-3</v>
      </c>
      <c r="U356" s="8">
        <f>IF(R356&gt;'Front End'!$F$9+'Front End'!$B$10,(((R356-'Front End'!$F$9)/($AA$4-'Front End'!$F$9))*$AA$5)-((('Front End'!$F$9+'Front End'!$B$10-'Front End'!$F$9)/($AA$4-'Front End'!$F$9))*$AA$5),0)</f>
        <v>322.4148392135362</v>
      </c>
      <c r="V356" s="8">
        <f>(U356^0.5)/('Front End'!$B$4*24*60*60)</f>
        <v>2.0782307600874794E-3</v>
      </c>
      <c r="W356" s="8">
        <f>(AVERAGE(T355:T356)*('Front End'!$F$5*60))+(AVERAGE(V355:V356)*('Front End'!$F$5*60))</f>
        <v>0.56914190316515867</v>
      </c>
      <c r="X356" s="8">
        <f t="shared" si="23"/>
        <v>2.0782307600874794E-3</v>
      </c>
    </row>
    <row r="357" spans="1:24" x14ac:dyDescent="0.2">
      <c r="A357" s="1">
        <v>356</v>
      </c>
      <c r="B357" s="1">
        <f>B356+'Front End'!$F$5</f>
        <v>710</v>
      </c>
      <c r="C357" s="10">
        <f t="shared" si="21"/>
        <v>0.49305555555555558</v>
      </c>
      <c r="D357" s="10">
        <f>ROUND(IF(B357&lt;=$AA$2*1.25,('Front End'!$F$4/2)*(1-COS((PI()*B357)/$AA$2)),(4.34*'Front End'!$F$4*EXP(-1.3*B357/$AA$2))),6)</f>
        <v>9.1852000000000003E-2</v>
      </c>
      <c r="E357" s="10">
        <f>D357*('Front End'!$F$3/100)</f>
        <v>0</v>
      </c>
      <c r="F357" s="10">
        <f t="shared" si="20"/>
        <v>9.1852000000000003E-2</v>
      </c>
      <c r="G357" s="10">
        <f>IF((G356+(AVERAGE(F356:F357)*('Front End'!$F$5*60))-(N356))&gt;$AA$3,$AA$3,IF(G356+(AVERAGE(F356:F357)*('Front End'!$F$5*60))-(N356)&lt;0,0,G356+(AVERAGE(F356:F357)*('Front End'!$F$5*60))-(N356)))</f>
        <v>180.74001729547891</v>
      </c>
      <c r="H357" s="10">
        <f>(G357/$AA$3)*'Front End'!$B$1</f>
        <v>1.807400172954789E-3</v>
      </c>
      <c r="I357" s="10">
        <f>('Front End'!$F$10-'Front End'!$B$1)+Calcs!H357</f>
        <v>46.731807400172961</v>
      </c>
      <c r="J357" s="10">
        <f>IF(H357&gt;'Front End'!$B$1*('Front End'!$B$5/100),G357-((('Front End'!$B$1*('Front End'!$B$5/100))/'Front End'!$B$1)*$AA$3),0)</f>
        <v>80.740017295478907</v>
      </c>
      <c r="K357" s="10">
        <f>(J357*('Front End'!$B$6/100))/('Front End'!$B$2*24*60*60)</f>
        <v>0</v>
      </c>
      <c r="L357" s="10">
        <f>(J357*((100-'Front End'!$B$6)/100))/('Front End'!$B$2*24*60*60)</f>
        <v>9.3449094091989482E-2</v>
      </c>
      <c r="M357" s="10">
        <f t="shared" si="22"/>
        <v>9.3449094091989482E-2</v>
      </c>
      <c r="N357" s="10">
        <f>AVERAGE(M356:M357)*('Front End'!$F$5*60)</f>
        <v>11.229177209609253</v>
      </c>
      <c r="O357" s="10">
        <f>IF(O356+AVERAGE(K356:K357)*('Front End'!$F$5*60)&gt;J357,J357,O356+AVERAGE(K356:K357)*('Front End'!$F$5*60))</f>
        <v>0</v>
      </c>
      <c r="P357" s="10">
        <f>P356+(AVERAGE(L356:L357)*('Front End'!$F$5*60))-W356</f>
        <v>2333.0748745202609</v>
      </c>
      <c r="Q357" s="10">
        <f>(P357/$AA$5)*($AA$4-'Front End'!$F$9)</f>
        <v>2.3330748745202606E-2</v>
      </c>
      <c r="R357" s="10">
        <f>'Front End'!$F$9+Q357</f>
        <v>45.023330748745202</v>
      </c>
      <c r="S357" s="8">
        <f>IF(R357&gt;'Front End'!$F$9+'Front End'!$B$9,(((R357-'Front End'!$F$9)/($AA$4-'Front End'!$F$9))*$AA$5)-((('Front End'!$F$9+'Front End'!$B$9-'Front End'!$F$9)/($AA$4-'Front End'!$F$9))*$AA$5),0)</f>
        <v>2333.0748745202359</v>
      </c>
      <c r="T357" s="8">
        <f>ROUND(S357/('Front End'!$B$3*24*60*60),6)</f>
        <v>2.7000000000000001E-3</v>
      </c>
      <c r="U357" s="8">
        <f>IF(R357&gt;'Front End'!$F$9+'Front End'!$B$10,(((R357-'Front End'!$F$9)/($AA$4-'Front End'!$F$9))*$AA$5)-((('Front End'!$F$9+'Front End'!$B$10-'Front End'!$F$9)/($AA$4-'Front End'!$F$9))*$AA$5),0)</f>
        <v>333.07487451992301</v>
      </c>
      <c r="V357" s="8">
        <f>(U357^0.5)/('Front End'!$B$4*24*60*60)</f>
        <v>2.1123077574993184E-3</v>
      </c>
      <c r="W357" s="8">
        <f>(AVERAGE(T356:T357)*('Front End'!$F$5*60))+(AVERAGE(V356:V357)*('Front End'!$F$5*60))</f>
        <v>0.57471231105520793</v>
      </c>
      <c r="X357" s="8">
        <f t="shared" si="23"/>
        <v>2.1123077574993184E-3</v>
      </c>
    </row>
    <row r="358" spans="1:24" x14ac:dyDescent="0.2">
      <c r="A358" s="1">
        <v>357</v>
      </c>
      <c r="B358" s="1">
        <f>B357+'Front End'!$F$5</f>
        <v>712</v>
      </c>
      <c r="C358" s="10">
        <f t="shared" si="21"/>
        <v>0.49444444444444446</v>
      </c>
      <c r="D358" s="10">
        <f>ROUND(IF(B358&lt;=$AA$2*1.25,('Front End'!$F$4/2)*(1-COS((PI()*B358)/$AA$2)),(4.34*'Front End'!$F$4*EXP(-1.3*B358/$AA$2))),6)</f>
        <v>9.1563000000000005E-2</v>
      </c>
      <c r="E358" s="10">
        <f>D358*('Front End'!$F$3/100)</f>
        <v>0</v>
      </c>
      <c r="F358" s="10">
        <f t="shared" ref="F358:F421" si="24">D358-E358</f>
        <v>9.1563000000000005E-2</v>
      </c>
      <c r="G358" s="10">
        <f>IF((G357+(AVERAGE(F357:F358)*('Front End'!$F$5*60))-(N357))&gt;$AA$3,$AA$3,IF(G357+(AVERAGE(F357:F358)*('Front End'!$F$5*60))-(N357)&lt;0,0,G357+(AVERAGE(F357:F358)*('Front End'!$F$5*60))-(N357)))</f>
        <v>180.51574008586965</v>
      </c>
      <c r="H358" s="10">
        <f>(G358/$AA$3)*'Front End'!$B$1</f>
        <v>1.8051574008586967E-3</v>
      </c>
      <c r="I358" s="10">
        <f>('Front End'!$F$10-'Front End'!$B$1)+Calcs!H358</f>
        <v>46.731805157400863</v>
      </c>
      <c r="J358" s="10">
        <f>IF(H358&gt;'Front End'!$B$1*('Front End'!$B$5/100),G358-((('Front End'!$B$1*('Front End'!$B$5/100))/'Front End'!$B$1)*$AA$3),0)</f>
        <v>80.515740085869652</v>
      </c>
      <c r="K358" s="10">
        <f>(J358*('Front End'!$B$6/100))/('Front End'!$B$2*24*60*60)</f>
        <v>0</v>
      </c>
      <c r="L358" s="10">
        <f>(J358*((100-'Front End'!$B$6)/100))/('Front End'!$B$2*24*60*60)</f>
        <v>9.3189513988275074E-2</v>
      </c>
      <c r="M358" s="10">
        <f t="shared" si="22"/>
        <v>9.3189513988275074E-2</v>
      </c>
      <c r="N358" s="10">
        <f>AVERAGE(M357:M358)*('Front End'!$F$5*60)</f>
        <v>11.198316484815873</v>
      </c>
      <c r="O358" s="10">
        <f>IF(O357+AVERAGE(K357:K358)*('Front End'!$F$5*60)&gt;J358,J358,O357+AVERAGE(K357:K358)*('Front End'!$F$5*60))</f>
        <v>0</v>
      </c>
      <c r="P358" s="10">
        <f>P357+(AVERAGE(L357:L358)*('Front End'!$F$5*60))-W357</f>
        <v>2343.6984786940216</v>
      </c>
      <c r="Q358" s="10">
        <f>(P358/$AA$5)*($AA$4-'Front End'!$F$9)</f>
        <v>2.3436984786940215E-2</v>
      </c>
      <c r="R358" s="10">
        <f>'Front End'!$F$9+Q358</f>
        <v>45.02343698478694</v>
      </c>
      <c r="S358" s="8">
        <f>IF(R358&gt;'Front End'!$F$9+'Front End'!$B$9,(((R358-'Front End'!$F$9)/($AA$4-'Front End'!$F$9))*$AA$5)-((('Front End'!$F$9+'Front End'!$B$9-'Front End'!$F$9)/($AA$4-'Front End'!$F$9))*$AA$5),0)</f>
        <v>2343.6984786940234</v>
      </c>
      <c r="T358" s="8">
        <f>ROUND(S358/('Front End'!$B$3*24*60*60),6)</f>
        <v>2.7130000000000001E-3</v>
      </c>
      <c r="U358" s="8">
        <f>IF(R358&gt;'Front End'!$F$9+'Front End'!$B$10,(((R358-'Front End'!$F$9)/($AA$4-'Front End'!$F$9))*$AA$5)-((('Front End'!$F$9+'Front End'!$B$10-'Front End'!$F$9)/($AA$4-'Front End'!$F$9))*$AA$5),0)</f>
        <v>343.69847869371051</v>
      </c>
      <c r="V358" s="8">
        <f>(U358^0.5)/('Front End'!$B$4*24*60*60)</f>
        <v>2.1457299466862059E-3</v>
      </c>
      <c r="W358" s="8">
        <f>(AVERAGE(T357:T358)*('Front End'!$F$5*60))+(AVERAGE(V357:V358)*('Front End'!$F$5*60))</f>
        <v>0.58026226225113153</v>
      </c>
      <c r="X358" s="8">
        <f t="shared" si="23"/>
        <v>2.1457299466862059E-3</v>
      </c>
    </row>
    <row r="359" spans="1:24" x14ac:dyDescent="0.2">
      <c r="A359" s="1">
        <v>358</v>
      </c>
      <c r="B359" s="1">
        <f>B358+'Front End'!$F$5</f>
        <v>714</v>
      </c>
      <c r="C359" s="10">
        <f t="shared" si="21"/>
        <v>0.49583333333333335</v>
      </c>
      <c r="D359" s="10">
        <f>ROUND(IF(B359&lt;=$AA$2*1.25,('Front End'!$F$4/2)*(1-COS((PI()*B359)/$AA$2)),(4.34*'Front End'!$F$4*EXP(-1.3*B359/$AA$2))),6)</f>
        <v>9.1270000000000004E-2</v>
      </c>
      <c r="E359" s="10">
        <f>D359*('Front End'!$F$3/100)</f>
        <v>0</v>
      </c>
      <c r="F359" s="10">
        <f t="shared" si="24"/>
        <v>9.1270000000000004E-2</v>
      </c>
      <c r="G359" s="10">
        <f>IF((G358+(AVERAGE(F358:F359)*('Front End'!$F$5*60))-(N358))&gt;$AA$3,$AA$3,IF(G358+(AVERAGE(F358:F359)*('Front End'!$F$5*60))-(N358)&lt;0,0,G358+(AVERAGE(F358:F359)*('Front End'!$F$5*60))-(N358)))</f>
        <v>180.28740360105377</v>
      </c>
      <c r="H359" s="10">
        <f>(G359/$AA$3)*'Front End'!$B$1</f>
        <v>1.8028740360105378E-3</v>
      </c>
      <c r="I359" s="10">
        <f>('Front End'!$F$10-'Front End'!$B$1)+Calcs!H359</f>
        <v>46.731802874036013</v>
      </c>
      <c r="J359" s="10">
        <f>IF(H359&gt;'Front End'!$B$1*('Front End'!$B$5/100),G359-((('Front End'!$B$1*('Front End'!$B$5/100))/'Front End'!$B$1)*$AA$3),0)</f>
        <v>80.287403601053768</v>
      </c>
      <c r="K359" s="10">
        <f>(J359*('Front End'!$B$6/100))/('Front End'!$B$2*24*60*60)</f>
        <v>0</v>
      </c>
      <c r="L359" s="10">
        <f>(J359*((100-'Front End'!$B$6)/100))/('Front End'!$B$2*24*60*60)</f>
        <v>9.2925235649367804E-2</v>
      </c>
      <c r="M359" s="10">
        <f t="shared" si="22"/>
        <v>9.2925235649367804E-2</v>
      </c>
      <c r="N359" s="10">
        <f>AVERAGE(M358:M359)*('Front End'!$F$5*60)</f>
        <v>11.166884978258572</v>
      </c>
      <c r="O359" s="10">
        <f>IF(O358+AVERAGE(K358:K359)*('Front End'!$F$5*60)&gt;J359,J359,O358+AVERAGE(K358:K359)*('Front End'!$F$5*60))</f>
        <v>0</v>
      </c>
      <c r="P359" s="10">
        <f>P358+(AVERAGE(L358:L359)*('Front End'!$F$5*60))-W358</f>
        <v>2354.2851014100293</v>
      </c>
      <c r="Q359" s="10">
        <f>(P359/$AA$5)*($AA$4-'Front End'!$F$9)</f>
        <v>2.354285101410029E-2</v>
      </c>
      <c r="R359" s="10">
        <f>'Front End'!$F$9+Q359</f>
        <v>45.023542851014099</v>
      </c>
      <c r="S359" s="8">
        <f>IF(R359&gt;'Front End'!$F$9+'Front End'!$B$9,(((R359-'Front End'!$F$9)/($AA$4-'Front End'!$F$9))*$AA$5)-((('Front End'!$F$9+'Front End'!$B$9-'Front End'!$F$9)/($AA$4-'Front End'!$F$9))*$AA$5),0)</f>
        <v>2354.2851014099142</v>
      </c>
      <c r="T359" s="8">
        <f>ROUND(S359/('Front End'!$B$3*24*60*60),6)</f>
        <v>2.725E-3</v>
      </c>
      <c r="U359" s="8">
        <f>IF(R359&gt;'Front End'!$F$9+'Front End'!$B$10,(((R359-'Front End'!$F$9)/($AA$4-'Front End'!$F$9))*$AA$5)-((('Front End'!$F$9+'Front End'!$B$10-'Front End'!$F$9)/($AA$4-'Front End'!$F$9))*$AA$5),0)</f>
        <v>354.28510140960134</v>
      </c>
      <c r="V359" s="8">
        <f>(U359^0.5)/('Front End'!$B$4*24*60*60)</f>
        <v>2.1785257733621618E-3</v>
      </c>
      <c r="W359" s="8">
        <f>(AVERAGE(T358:T359)*('Front End'!$F$5*60))+(AVERAGE(V358:V359)*('Front End'!$F$5*60))</f>
        <v>0.58573534320290199</v>
      </c>
      <c r="X359" s="8">
        <f t="shared" si="23"/>
        <v>2.1785257733621618E-3</v>
      </c>
    </row>
    <row r="360" spans="1:24" x14ac:dyDescent="0.2">
      <c r="A360" s="1">
        <v>359</v>
      </c>
      <c r="B360" s="1">
        <f>B359+'Front End'!$F$5</f>
        <v>716</v>
      </c>
      <c r="C360" s="10">
        <f t="shared" si="21"/>
        <v>0.49722222222222223</v>
      </c>
      <c r="D360" s="10">
        <f>ROUND(IF(B360&lt;=$AA$2*1.25,('Front End'!$F$4/2)*(1-COS((PI()*B360)/$AA$2)),(4.34*'Front End'!$F$4*EXP(-1.3*B360/$AA$2))),6)</f>
        <v>9.0971999999999997E-2</v>
      </c>
      <c r="E360" s="10">
        <f>D360*('Front End'!$F$3/100)</f>
        <v>0</v>
      </c>
      <c r="F360" s="10">
        <f t="shared" si="24"/>
        <v>9.0971999999999997E-2</v>
      </c>
      <c r="G360" s="10">
        <f>IF((G359+(AVERAGE(F359:F360)*('Front End'!$F$5*60))-(N359))&gt;$AA$3,$AA$3,IF(G359+(AVERAGE(F359:F360)*('Front End'!$F$5*60))-(N359)&lt;0,0,G359+(AVERAGE(F359:F360)*('Front End'!$F$5*60))-(N359)))</f>
        <v>180.05503862279519</v>
      </c>
      <c r="H360" s="10">
        <f>(G360/$AA$3)*'Front End'!$B$1</f>
        <v>1.8005503862279521E-3</v>
      </c>
      <c r="I360" s="10">
        <f>('Front End'!$F$10-'Front End'!$B$1)+Calcs!H360</f>
        <v>46.731800550386232</v>
      </c>
      <c r="J360" s="10">
        <f>IF(H360&gt;'Front End'!$B$1*('Front End'!$B$5/100),G360-((('Front End'!$B$1*('Front End'!$B$5/100))/'Front End'!$B$1)*$AA$3),0)</f>
        <v>80.055038622795195</v>
      </c>
      <c r="K360" s="10">
        <f>(J360*('Front End'!$B$6/100))/('Front End'!$B$2*24*60*60)</f>
        <v>0</v>
      </c>
      <c r="L360" s="10">
        <f>(J360*((100-'Front End'!$B$6)/100))/('Front End'!$B$2*24*60*60)</f>
        <v>9.2656294702309266E-2</v>
      </c>
      <c r="M360" s="10">
        <f t="shared" si="22"/>
        <v>9.2656294702309266E-2</v>
      </c>
      <c r="N360" s="10">
        <f>AVERAGE(M359:M360)*('Front End'!$F$5*60)</f>
        <v>11.134891821100624</v>
      </c>
      <c r="O360" s="10">
        <f>IF(O359+AVERAGE(K359:K360)*('Front End'!$F$5*60)&gt;J360,J360,O359+AVERAGE(K359:K360)*('Front End'!$F$5*60))</f>
        <v>0</v>
      </c>
      <c r="P360" s="10">
        <f>P359+(AVERAGE(L359:L360)*('Front End'!$F$5*60))-W359</f>
        <v>2364.8342578879269</v>
      </c>
      <c r="Q360" s="10">
        <f>(P360/$AA$5)*($AA$4-'Front End'!$F$9)</f>
        <v>2.364834257887927E-2</v>
      </c>
      <c r="R360" s="10">
        <f>'Front End'!$F$9+Q360</f>
        <v>45.02364834257888</v>
      </c>
      <c r="S360" s="8">
        <f>IF(R360&gt;'Front End'!$F$9+'Front End'!$B$9,(((R360-'Front End'!$F$9)/($AA$4-'Front End'!$F$9))*$AA$5)-((('Front End'!$F$9+'Front End'!$B$9-'Front End'!$F$9)/($AA$4-'Front End'!$F$9))*$AA$5),0)</f>
        <v>2364.8342578880488</v>
      </c>
      <c r="T360" s="8">
        <f>ROUND(S360/('Front End'!$B$3*24*60*60),6)</f>
        <v>2.7369999999999998E-3</v>
      </c>
      <c r="U360" s="8">
        <f>IF(R360&gt;'Front End'!$F$9+'Front End'!$B$10,(((R360-'Front End'!$F$9)/($AA$4-'Front End'!$F$9))*$AA$5)-((('Front End'!$F$9+'Front End'!$B$10-'Front End'!$F$9)/($AA$4-'Front End'!$F$9))*$AA$5),0)</f>
        <v>364.83425788773593</v>
      </c>
      <c r="V360" s="8">
        <f>(U360^0.5)/('Front End'!$B$4*24*60*60)</f>
        <v>2.2107216449864706E-3</v>
      </c>
      <c r="W360" s="8">
        <f>(AVERAGE(T359:T360)*('Front End'!$F$5*60))+(AVERAGE(V359:V360)*('Front End'!$F$5*60))</f>
        <v>0.59107484510091801</v>
      </c>
      <c r="X360" s="8">
        <f t="shared" si="23"/>
        <v>2.2107216449864706E-3</v>
      </c>
    </row>
    <row r="361" spans="1:24" x14ac:dyDescent="0.2">
      <c r="A361" s="1">
        <v>360</v>
      </c>
      <c r="B361" s="1">
        <f>B360+'Front End'!$F$5</f>
        <v>718</v>
      </c>
      <c r="C361" s="10">
        <f t="shared" si="21"/>
        <v>0.49861111111111112</v>
      </c>
      <c r="D361" s="10">
        <f>ROUND(IF(B361&lt;=$AA$2*1.25,('Front End'!$F$4/2)*(1-COS((PI()*B361)/$AA$2)),(4.34*'Front End'!$F$4*EXP(-1.3*B361/$AA$2))),6)</f>
        <v>9.0669E-2</v>
      </c>
      <c r="E361" s="10">
        <f>D361*('Front End'!$F$3/100)</f>
        <v>0</v>
      </c>
      <c r="F361" s="10">
        <f t="shared" si="24"/>
        <v>9.0669E-2</v>
      </c>
      <c r="G361" s="10">
        <f>IF((G360+(AVERAGE(F360:F361)*('Front End'!$F$5*60))-(N360))&gt;$AA$3,$AA$3,IF(G360+(AVERAGE(F360:F361)*('Front End'!$F$5*60))-(N360)&lt;0,0,G360+(AVERAGE(F360:F361)*('Front End'!$F$5*60))-(N360)))</f>
        <v>179.81860680169456</v>
      </c>
      <c r="H361" s="10">
        <f>(G361/$AA$3)*'Front End'!$B$1</f>
        <v>1.7981860680169456E-3</v>
      </c>
      <c r="I361" s="10">
        <f>('Front End'!$F$10-'Front End'!$B$1)+Calcs!H361</f>
        <v>46.731798186068019</v>
      </c>
      <c r="J361" s="10">
        <f>IF(H361&gt;'Front End'!$B$1*('Front End'!$B$5/100),G361-((('Front End'!$B$1*('Front End'!$B$5/100))/'Front End'!$B$1)*$AA$3),0)</f>
        <v>79.818606801694557</v>
      </c>
      <c r="K361" s="10">
        <f>(J361*('Front End'!$B$6/100))/('Front End'!$B$2*24*60*60)</f>
        <v>0</v>
      </c>
      <c r="L361" s="10">
        <f>(J361*((100-'Front End'!$B$6)/100))/('Front End'!$B$2*24*60*60)</f>
        <v>9.2382646761220558E-2</v>
      </c>
      <c r="M361" s="10">
        <f t="shared" si="22"/>
        <v>9.2382646761220558E-2</v>
      </c>
      <c r="N361" s="10">
        <f>AVERAGE(M360:M361)*('Front End'!$F$5*60)</f>
        <v>11.10233648781179</v>
      </c>
      <c r="O361" s="10">
        <f>IF(O360+AVERAGE(K360:K361)*('Front End'!$F$5*60)&gt;J361,J361,O360+AVERAGE(K360:K361)*('Front End'!$F$5*60))</f>
        <v>0</v>
      </c>
      <c r="P361" s="10">
        <f>P360+(AVERAGE(L360:L361)*('Front End'!$F$5*60))-W360</f>
        <v>2375.3455195306378</v>
      </c>
      <c r="Q361" s="10">
        <f>(P361/$AA$5)*($AA$4-'Front End'!$F$9)</f>
        <v>2.3753455195306375E-2</v>
      </c>
      <c r="R361" s="10">
        <f>'Front End'!$F$9+Q361</f>
        <v>45.023753455195305</v>
      </c>
      <c r="S361" s="8">
        <f>IF(R361&gt;'Front End'!$F$9+'Front End'!$B$9,(((R361-'Front End'!$F$9)/($AA$4-'Front End'!$F$9))*$AA$5)-((('Front End'!$F$9+'Front End'!$B$9-'Front End'!$F$9)/($AA$4-'Front End'!$F$9))*$AA$5),0)</f>
        <v>2375.3455195304696</v>
      </c>
      <c r="T361" s="8">
        <f>ROUND(S361/('Front End'!$B$3*24*60*60),6)</f>
        <v>2.7490000000000001E-3</v>
      </c>
      <c r="U361" s="8">
        <f>IF(R361&gt;'Front End'!$F$9+'Front End'!$B$10,(((R361-'Front End'!$F$9)/($AA$4-'Front End'!$F$9))*$AA$5)-((('Front End'!$F$9+'Front End'!$B$10-'Front End'!$F$9)/($AA$4-'Front End'!$F$9))*$AA$5),0)</f>
        <v>375.34551953015671</v>
      </c>
      <c r="V361" s="8">
        <f>(U361^0.5)/('Front End'!$B$4*24*60*60)</f>
        <v>2.2423421241790651E-3</v>
      </c>
      <c r="W361" s="8">
        <f>(AVERAGE(T360:T361)*('Front End'!$F$5*60))+(AVERAGE(V360:V361)*('Front End'!$F$5*60))</f>
        <v>0.59634382614993209</v>
      </c>
      <c r="X361" s="8">
        <f t="shared" si="23"/>
        <v>2.2423421241790651E-3</v>
      </c>
    </row>
    <row r="362" spans="1:24" x14ac:dyDescent="0.2">
      <c r="A362" s="1">
        <v>361</v>
      </c>
      <c r="B362" s="1">
        <f>B361+'Front End'!$F$5</f>
        <v>720</v>
      </c>
      <c r="C362" s="10">
        <f t="shared" si="21"/>
        <v>0.5</v>
      </c>
      <c r="D362" s="10">
        <f>ROUND(IF(B362&lt;=$AA$2*1.25,('Front End'!$F$4/2)*(1-COS((PI()*B362)/$AA$2)),(4.34*'Front End'!$F$4*EXP(-1.3*B362/$AA$2))),6)</f>
        <v>9.0361999999999998E-2</v>
      </c>
      <c r="E362" s="10">
        <f>D362*('Front End'!$F$3/100)</f>
        <v>0</v>
      </c>
      <c r="F362" s="10">
        <f t="shared" si="24"/>
        <v>9.0361999999999998E-2</v>
      </c>
      <c r="G362" s="10">
        <f>IF((G361+(AVERAGE(F361:F362)*('Front End'!$F$5*60))-(N361))&gt;$AA$3,$AA$3,IF(G361+(AVERAGE(F361:F362)*('Front End'!$F$5*60))-(N361)&lt;0,0,G361+(AVERAGE(F361:F362)*('Front End'!$F$5*60))-(N361)))</f>
        <v>179.57813031388278</v>
      </c>
      <c r="H362" s="10">
        <f>(G362/$AA$3)*'Front End'!$B$1</f>
        <v>1.7957813031388278E-3</v>
      </c>
      <c r="I362" s="10">
        <f>('Front End'!$F$10-'Front End'!$B$1)+Calcs!H362</f>
        <v>46.731795781303141</v>
      </c>
      <c r="J362" s="10">
        <f>IF(H362&gt;'Front End'!$B$1*('Front End'!$B$5/100),G362-((('Front End'!$B$1*('Front End'!$B$5/100))/'Front End'!$B$1)*$AA$3),0)</f>
        <v>79.578130313882781</v>
      </c>
      <c r="K362" s="10">
        <f>(J362*('Front End'!$B$6/100))/('Front End'!$B$2*24*60*60)</f>
        <v>0</v>
      </c>
      <c r="L362" s="10">
        <f>(J362*((100-'Front End'!$B$6)/100))/('Front End'!$B$2*24*60*60)</f>
        <v>9.2104317492919904E-2</v>
      </c>
      <c r="M362" s="10">
        <f t="shared" si="22"/>
        <v>9.2104317492919904E-2</v>
      </c>
      <c r="N362" s="10">
        <f>AVERAGE(M361:M362)*('Front End'!$F$5*60)</f>
        <v>11.069217855248429</v>
      </c>
      <c r="O362" s="10">
        <f>IF(O361+AVERAGE(K361:K362)*('Front End'!$F$5*60)&gt;J362,J362,O361+AVERAGE(K361:K362)*('Front End'!$F$5*60))</f>
        <v>0</v>
      </c>
      <c r="P362" s="10">
        <f>P361+(AVERAGE(L361:L362)*('Front End'!$F$5*60))-W361</f>
        <v>2385.8183935597363</v>
      </c>
      <c r="Q362" s="10">
        <f>(P362/$AA$5)*($AA$4-'Front End'!$F$9)</f>
        <v>2.3858183935597362E-2</v>
      </c>
      <c r="R362" s="10">
        <f>'Front End'!$F$9+Q362</f>
        <v>45.023858183935594</v>
      </c>
      <c r="S362" s="8">
        <f>IF(R362&gt;'Front End'!$F$9+'Front End'!$B$9,(((R362-'Front End'!$F$9)/($AA$4-'Front End'!$F$9))*$AA$5)-((('Front End'!$F$9+'Front End'!$B$9-'Front End'!$F$9)/($AA$4-'Front End'!$F$9))*$AA$5),0)</f>
        <v>2385.818393559447</v>
      </c>
      <c r="T362" s="8">
        <f>ROUND(S362/('Front End'!$B$3*24*60*60),6)</f>
        <v>2.761E-3</v>
      </c>
      <c r="U362" s="8">
        <f>IF(R362&gt;'Front End'!$F$9+'Front End'!$B$10,(((R362-'Front End'!$F$9)/($AA$4-'Front End'!$F$9))*$AA$5)-((('Front End'!$F$9+'Front End'!$B$10-'Front End'!$F$9)/($AA$4-'Front End'!$F$9))*$AA$5),0)</f>
        <v>385.81839355913417</v>
      </c>
      <c r="V362" s="8">
        <f>(U362^0.5)/('Front End'!$B$4*24*60*60)</f>
        <v>2.273409768335045E-3</v>
      </c>
      <c r="W362" s="8">
        <f>(AVERAGE(T361:T362)*('Front End'!$F$5*60))+(AVERAGE(V361:V362)*('Front End'!$F$5*60))</f>
        <v>0.60154511355084661</v>
      </c>
      <c r="X362" s="8">
        <f t="shared" si="23"/>
        <v>2.273409768335045E-3</v>
      </c>
    </row>
    <row r="363" spans="1:24" x14ac:dyDescent="0.2">
      <c r="A363" s="1">
        <v>362</v>
      </c>
      <c r="B363" s="1">
        <f>B362+'Front End'!$F$5</f>
        <v>722</v>
      </c>
      <c r="C363" s="10">
        <f t="shared" si="21"/>
        <v>0.50138888888888888</v>
      </c>
      <c r="D363" s="10">
        <f>ROUND(IF(B363&lt;=$AA$2*1.25,('Front End'!$F$4/2)*(1-COS((PI()*B363)/$AA$2)),(4.34*'Front End'!$F$4*EXP(-1.3*B363/$AA$2))),6)</f>
        <v>9.0051000000000006E-2</v>
      </c>
      <c r="E363" s="10">
        <f>D363*('Front End'!$F$3/100)</f>
        <v>0</v>
      </c>
      <c r="F363" s="10">
        <f t="shared" si="24"/>
        <v>9.0051000000000006E-2</v>
      </c>
      <c r="G363" s="10">
        <f>IF((G362+(AVERAGE(F362:F363)*('Front End'!$F$5*60))-(N362))&gt;$AA$3,$AA$3,IF(G362+(AVERAGE(F362:F363)*('Front End'!$F$5*60))-(N362)&lt;0,0,G362+(AVERAGE(F362:F363)*('Front End'!$F$5*60))-(N362)))</f>
        <v>179.33369245863435</v>
      </c>
      <c r="H363" s="10">
        <f>(G363/$AA$3)*'Front End'!$B$1</f>
        <v>1.7933369245863434E-3</v>
      </c>
      <c r="I363" s="10">
        <f>('Front End'!$F$10-'Front End'!$B$1)+Calcs!H363</f>
        <v>46.731793336924589</v>
      </c>
      <c r="J363" s="10">
        <f>IF(H363&gt;'Front End'!$B$1*('Front End'!$B$5/100),G363-((('Front End'!$B$1*('Front End'!$B$5/100))/'Front End'!$B$1)*$AA$3),0)</f>
        <v>79.333692458634346</v>
      </c>
      <c r="K363" s="10">
        <f>(J363*('Front End'!$B$6/100))/('Front End'!$B$2*24*60*60)</f>
        <v>0</v>
      </c>
      <c r="L363" s="10">
        <f>(J363*((100-'Front End'!$B$6)/100))/('Front End'!$B$2*24*60*60)</f>
        <v>9.1821403308604582E-2</v>
      </c>
      <c r="M363" s="10">
        <f t="shared" si="22"/>
        <v>9.1821403308604582E-2</v>
      </c>
      <c r="N363" s="10">
        <f>AVERAGE(M362:M363)*('Front End'!$F$5*60)</f>
        <v>11.035543248091468</v>
      </c>
      <c r="O363" s="10">
        <f>IF(O362+AVERAGE(K362:K363)*('Front End'!$F$5*60)&gt;J363,J363,O362+AVERAGE(K362:K363)*('Front End'!$F$5*60))</f>
        <v>0</v>
      </c>
      <c r="P363" s="10">
        <f>P362+(AVERAGE(L362:L363)*('Front End'!$F$5*60))-W362</f>
        <v>2396.2523916942769</v>
      </c>
      <c r="Q363" s="10">
        <f>(P363/$AA$5)*($AA$4-'Front End'!$F$9)</f>
        <v>2.3962523916942768E-2</v>
      </c>
      <c r="R363" s="10">
        <f>'Front End'!$F$9+Q363</f>
        <v>45.023962523916943</v>
      </c>
      <c r="S363" s="8">
        <f>IF(R363&gt;'Front End'!$F$9+'Front End'!$B$9,(((R363-'Front End'!$F$9)/($AA$4-'Front End'!$F$9))*$AA$5)-((('Front End'!$F$9+'Front End'!$B$9-'Front End'!$F$9)/($AA$4-'Front End'!$F$9))*$AA$5),0)</f>
        <v>2396.252391694276</v>
      </c>
      <c r="T363" s="8">
        <f>ROUND(S363/('Front End'!$B$3*24*60*60),6)</f>
        <v>2.7729999999999999E-3</v>
      </c>
      <c r="U363" s="8">
        <f>IF(R363&gt;'Front End'!$F$9+'Front End'!$B$10,(((R363-'Front End'!$F$9)/($AA$4-'Front End'!$F$9))*$AA$5)-((('Front End'!$F$9+'Front End'!$B$10-'Front End'!$F$9)/($AA$4-'Front End'!$F$9))*$AA$5),0)</f>
        <v>396.25239169396309</v>
      </c>
      <c r="V363" s="8">
        <f>(U363^0.5)/('Front End'!$B$4*24*60*60)</f>
        <v>2.3039455222124607E-3</v>
      </c>
      <c r="W363" s="8">
        <f>(AVERAGE(T362:T363)*('Front End'!$F$5*60))+(AVERAGE(V362:V363)*('Front End'!$F$5*60))</f>
        <v>0.60668131743285036</v>
      </c>
      <c r="X363" s="8">
        <f t="shared" si="23"/>
        <v>2.3039455222124607E-3</v>
      </c>
    </row>
    <row r="364" spans="1:24" x14ac:dyDescent="0.2">
      <c r="A364" s="1">
        <v>363</v>
      </c>
      <c r="B364" s="1">
        <f>B363+'Front End'!$F$5</f>
        <v>724</v>
      </c>
      <c r="C364" s="10">
        <f t="shared" si="21"/>
        <v>0.50277777777777777</v>
      </c>
      <c r="D364" s="10">
        <f>ROUND(IF(B364&lt;=$AA$2*1.25,('Front End'!$F$4/2)*(1-COS((PI()*B364)/$AA$2)),(4.34*'Front End'!$F$4*EXP(-1.3*B364/$AA$2))),6)</f>
        <v>8.9734999999999995E-2</v>
      </c>
      <c r="E364" s="10">
        <f>D364*('Front End'!$F$3/100)</f>
        <v>0</v>
      </c>
      <c r="F364" s="10">
        <f t="shared" si="24"/>
        <v>8.9734999999999995E-2</v>
      </c>
      <c r="G364" s="10">
        <f>IF((G363+(AVERAGE(F363:F364)*('Front End'!$F$5*60))-(N363))&gt;$AA$3,$AA$3,IF(G363+(AVERAGE(F363:F364)*('Front End'!$F$5*60))-(N363)&lt;0,0,G363+(AVERAGE(F363:F364)*('Front End'!$F$5*60))-(N363)))</f>
        <v>179.08530921054287</v>
      </c>
      <c r="H364" s="10">
        <f>(G364/$AA$3)*'Front End'!$B$1</f>
        <v>1.790853092105429E-3</v>
      </c>
      <c r="I364" s="10">
        <f>('Front End'!$F$10-'Front End'!$B$1)+Calcs!H364</f>
        <v>46.731790853092107</v>
      </c>
      <c r="J364" s="10">
        <f>IF(H364&gt;'Front End'!$B$1*('Front End'!$B$5/100),G364-((('Front End'!$B$1*('Front End'!$B$5/100))/'Front End'!$B$1)*$AA$3),0)</f>
        <v>79.085309210542874</v>
      </c>
      <c r="K364" s="10">
        <f>(J364*('Front End'!$B$6/100))/('Front End'!$B$2*24*60*60)</f>
        <v>0</v>
      </c>
      <c r="L364" s="10">
        <f>(J364*((100-'Front End'!$B$6)/100))/('Front End'!$B$2*24*60*60)</f>
        <v>9.1533922697387596E-2</v>
      </c>
      <c r="M364" s="10">
        <f t="shared" si="22"/>
        <v>9.1533922697387596E-2</v>
      </c>
      <c r="N364" s="10">
        <f>AVERAGE(M363:M364)*('Front End'!$F$5*60)</f>
        <v>11.001319560359532</v>
      </c>
      <c r="O364" s="10">
        <f>IF(O363+AVERAGE(K363:K364)*('Front End'!$F$5*60)&gt;J364,J364,O363+AVERAGE(K363:K364)*('Front End'!$F$5*60))</f>
        <v>0</v>
      </c>
      <c r="P364" s="10">
        <f>P363+(AVERAGE(L363:L364)*('Front End'!$F$5*60))-W363</f>
        <v>2406.6470299372036</v>
      </c>
      <c r="Q364" s="10">
        <f>(P364/$AA$5)*($AA$4-'Front End'!$F$9)</f>
        <v>2.4066470299372034E-2</v>
      </c>
      <c r="R364" s="10">
        <f>'Front End'!$F$9+Q364</f>
        <v>45.024066470299374</v>
      </c>
      <c r="S364" s="8">
        <f>IF(R364&gt;'Front End'!$F$9+'Front End'!$B$9,(((R364-'Front End'!$F$9)/($AA$4-'Front End'!$F$9))*$AA$5)-((('Front End'!$F$9+'Front End'!$B$9-'Front End'!$F$9)/($AA$4-'Front End'!$F$9))*$AA$5),0)</f>
        <v>2406.6470299374032</v>
      </c>
      <c r="T364" s="8">
        <f>ROUND(S364/('Front End'!$B$3*24*60*60),6)</f>
        <v>2.7850000000000001E-3</v>
      </c>
      <c r="U364" s="8">
        <f>IF(R364&gt;'Front End'!$F$9+'Front End'!$B$10,(((R364-'Front End'!$F$9)/($AA$4-'Front End'!$F$9))*$AA$5)-((('Front End'!$F$9+'Front End'!$B$10-'Front End'!$F$9)/($AA$4-'Front End'!$F$9))*$AA$5),0)</f>
        <v>406.64702993709034</v>
      </c>
      <c r="V364" s="8">
        <f>(U364^0.5)/('Front End'!$B$4*24*60*60)</f>
        <v>2.33396887339158E-3</v>
      </c>
      <c r="W364" s="8">
        <f>(AVERAGE(T363:T364)*('Front End'!$F$5*60))+(AVERAGE(V363:V364)*('Front End'!$F$5*60))</f>
        <v>0.61175486373624244</v>
      </c>
      <c r="X364" s="8">
        <f t="shared" si="23"/>
        <v>2.33396887339158E-3</v>
      </c>
    </row>
    <row r="365" spans="1:24" x14ac:dyDescent="0.2">
      <c r="A365" s="1">
        <v>364</v>
      </c>
      <c r="B365" s="1">
        <f>B364+'Front End'!$F$5</f>
        <v>726</v>
      </c>
      <c r="C365" s="10">
        <f t="shared" si="21"/>
        <v>0.50416666666666665</v>
      </c>
      <c r="D365" s="10">
        <f>ROUND(IF(B365&lt;=$AA$2*1.25,('Front End'!$F$4/2)*(1-COS((PI()*B365)/$AA$2)),(4.34*'Front End'!$F$4*EXP(-1.3*B365/$AA$2))),6)</f>
        <v>8.9413999999999993E-2</v>
      </c>
      <c r="E365" s="10">
        <f>D365*('Front End'!$F$3/100)</f>
        <v>0</v>
      </c>
      <c r="F365" s="10">
        <f t="shared" si="24"/>
        <v>8.9413999999999993E-2</v>
      </c>
      <c r="G365" s="10">
        <f>IF((G364+(AVERAGE(F364:F365)*('Front End'!$F$5*60))-(N364))&gt;$AA$3,$AA$3,IF(G364+(AVERAGE(F364:F365)*('Front End'!$F$5*60))-(N364)&lt;0,0,G364+(AVERAGE(F364:F365)*('Front End'!$F$5*60))-(N364)))</f>
        <v>178.83292965018336</v>
      </c>
      <c r="H365" s="10">
        <f>(G365/$AA$3)*'Front End'!$B$1</f>
        <v>1.7883292965018335E-3</v>
      </c>
      <c r="I365" s="10">
        <f>('Front End'!$F$10-'Front End'!$B$1)+Calcs!H365</f>
        <v>46.731788329296506</v>
      </c>
      <c r="J365" s="10">
        <f>IF(H365&gt;'Front End'!$B$1*('Front End'!$B$5/100),G365-((('Front End'!$B$1*('Front End'!$B$5/100))/'Front End'!$B$1)*$AA$3),0)</f>
        <v>78.83292965018336</v>
      </c>
      <c r="K365" s="10">
        <f>(J365*('Front End'!$B$6/100))/('Front End'!$B$2*24*60*60)</f>
        <v>0</v>
      </c>
      <c r="L365" s="10">
        <f>(J365*((100-'Front End'!$B$6)/100))/('Front End'!$B$2*24*60*60)</f>
        <v>9.1241816724749264E-2</v>
      </c>
      <c r="M365" s="10">
        <f t="shared" si="22"/>
        <v>9.1241816724749264E-2</v>
      </c>
      <c r="N365" s="10">
        <f>AVERAGE(M364:M365)*('Front End'!$F$5*60)</f>
        <v>10.966544365328213</v>
      </c>
      <c r="O365" s="10">
        <f>IF(O364+AVERAGE(K364:K365)*('Front End'!$F$5*60)&gt;J365,J365,O364+AVERAGE(K364:K365)*('Front End'!$F$5*60))</f>
        <v>0</v>
      </c>
      <c r="P365" s="10">
        <f>P364+(AVERAGE(L364:L365)*('Front End'!$F$5*60))-W364</f>
        <v>2417.0018194387953</v>
      </c>
      <c r="Q365" s="10">
        <f>(P365/$AA$5)*($AA$4-'Front End'!$F$9)</f>
        <v>2.4170018194387952E-2</v>
      </c>
      <c r="R365" s="10">
        <f>'Front End'!$F$9+Q365</f>
        <v>45.02417001819439</v>
      </c>
      <c r="S365" s="8">
        <f>IF(R365&gt;'Front End'!$F$9+'Front End'!$B$9,(((R365-'Front End'!$F$9)/($AA$4-'Front End'!$F$9))*$AA$5)-((('Front End'!$F$9+'Front End'!$B$9-'Front End'!$F$9)/($AA$4-'Front End'!$F$9))*$AA$5),0)</f>
        <v>2417.0018194389795</v>
      </c>
      <c r="T365" s="8">
        <f>ROUND(S365/('Front End'!$B$3*24*60*60),6)</f>
        <v>2.797E-3</v>
      </c>
      <c r="U365" s="8">
        <f>IF(R365&gt;'Front End'!$F$9+'Front End'!$B$10,(((R365-'Front End'!$F$9)/($AA$4-'Front End'!$F$9))*$AA$5)-((('Front End'!$F$9+'Front End'!$B$10-'Front End'!$F$9)/($AA$4-'Front End'!$F$9))*$AA$5),0)</f>
        <v>417.00181943866664</v>
      </c>
      <c r="V365" s="8">
        <f>(U365^0.5)/('Front End'!$B$4*24*60*60)</f>
        <v>2.3634979636297407E-3</v>
      </c>
      <c r="W365" s="8">
        <f>(AVERAGE(T364:T365)*('Front End'!$F$5*60))+(AVERAGE(V364:V365)*('Front End'!$F$5*60))</f>
        <v>0.61676801022127925</v>
      </c>
      <c r="X365" s="8">
        <f t="shared" si="23"/>
        <v>2.3634979636297407E-3</v>
      </c>
    </row>
    <row r="366" spans="1:24" x14ac:dyDescent="0.2">
      <c r="A366" s="1">
        <v>365</v>
      </c>
      <c r="B366" s="1">
        <f>B365+'Front End'!$F$5</f>
        <v>728</v>
      </c>
      <c r="C366" s="10">
        <f t="shared" si="21"/>
        <v>0.50555555555555554</v>
      </c>
      <c r="D366" s="10">
        <f>ROUND(IF(B366&lt;=$AA$2*1.25,('Front End'!$F$4/2)*(1-COS((PI()*B366)/$AA$2)),(4.34*'Front End'!$F$4*EXP(-1.3*B366/$AA$2))),6)</f>
        <v>8.9090000000000003E-2</v>
      </c>
      <c r="E366" s="10">
        <f>D366*('Front End'!$F$3/100)</f>
        <v>0</v>
      </c>
      <c r="F366" s="10">
        <f t="shared" si="24"/>
        <v>8.9090000000000003E-2</v>
      </c>
      <c r="G366" s="10">
        <f>IF((G365+(AVERAGE(F365:F366)*('Front End'!$F$5*60))-(N365))&gt;$AA$3,$AA$3,IF(G365+(AVERAGE(F365:F366)*('Front End'!$F$5*60))-(N365)&lt;0,0,G365+(AVERAGE(F365:F366)*('Front End'!$F$5*60))-(N365)))</f>
        <v>178.57662528485514</v>
      </c>
      <c r="H366" s="10">
        <f>(G366/$AA$3)*'Front End'!$B$1</f>
        <v>1.7857662528485514E-3</v>
      </c>
      <c r="I366" s="10">
        <f>('Front End'!$F$10-'Front End'!$B$1)+Calcs!H366</f>
        <v>46.731785766252855</v>
      </c>
      <c r="J366" s="10">
        <f>IF(H366&gt;'Front End'!$B$1*('Front End'!$B$5/100),G366-((('Front End'!$B$1*('Front End'!$B$5/100))/'Front End'!$B$1)*$AA$3),0)</f>
        <v>78.57662528485514</v>
      </c>
      <c r="K366" s="10">
        <f>(J366*('Front End'!$B$6/100))/('Front End'!$B$2*24*60*60)</f>
        <v>0</v>
      </c>
      <c r="L366" s="10">
        <f>(J366*((100-'Front End'!$B$6)/100))/('Front End'!$B$2*24*60*60)</f>
        <v>9.0945168153767533E-2</v>
      </c>
      <c r="M366" s="10">
        <f t="shared" si="22"/>
        <v>9.0945168153767533E-2</v>
      </c>
      <c r="N366" s="10">
        <f>AVERAGE(M365:M366)*('Front End'!$F$5*60)</f>
        <v>10.931219092711009</v>
      </c>
      <c r="O366" s="10">
        <f>IF(O365+AVERAGE(K365:K366)*('Front End'!$F$5*60)&gt;J366,J366,O365+AVERAGE(K365:K366)*('Front End'!$F$5*60))</f>
        <v>0</v>
      </c>
      <c r="P366" s="10">
        <f>P365+(AVERAGE(L365:L366)*('Front End'!$F$5*60))-W365</f>
        <v>2427.3162705212853</v>
      </c>
      <c r="Q366" s="10">
        <f>(P366/$AA$5)*($AA$4-'Front End'!$F$9)</f>
        <v>2.4273162705212854E-2</v>
      </c>
      <c r="R366" s="10">
        <f>'Front End'!$F$9+Q366</f>
        <v>45.024273162705214</v>
      </c>
      <c r="S366" s="8">
        <f>IF(R366&gt;'Front End'!$F$9+'Front End'!$B$9,(((R366-'Front End'!$F$9)/($AA$4-'Front End'!$F$9))*$AA$5)-((('Front End'!$F$9+'Front End'!$B$9-'Front End'!$F$9)/($AA$4-'Front End'!$F$9))*$AA$5),0)</f>
        <v>2427.3162705213736</v>
      </c>
      <c r="T366" s="8">
        <f>ROUND(S366/('Front End'!$B$3*24*60*60),6)</f>
        <v>2.8089999999999999E-3</v>
      </c>
      <c r="U366" s="8">
        <f>IF(R366&gt;'Front End'!$F$9+'Front End'!$B$10,(((R366-'Front End'!$F$9)/($AA$4-'Front End'!$F$9))*$AA$5)-((('Front End'!$F$9+'Front End'!$B$10-'Front End'!$F$9)/($AA$4-'Front End'!$F$9))*$AA$5),0)</f>
        <v>427.31627052106069</v>
      </c>
      <c r="V366" s="8">
        <f>(U366^0.5)/('Front End'!$B$4*24*60*60)</f>
        <v>2.3925497227862231E-3</v>
      </c>
      <c r="W366" s="8">
        <f>(AVERAGE(T365:T366)*('Front End'!$F$5*60))+(AVERAGE(V365:V366)*('Front End'!$F$5*60))</f>
        <v>0.62172286118495779</v>
      </c>
      <c r="X366" s="8">
        <f t="shared" si="23"/>
        <v>2.3925497227862231E-3</v>
      </c>
    </row>
    <row r="367" spans="1:24" x14ac:dyDescent="0.2">
      <c r="A367" s="1">
        <v>366</v>
      </c>
      <c r="B367" s="1">
        <f>B366+'Front End'!$F$5</f>
        <v>730</v>
      </c>
      <c r="C367" s="10">
        <f t="shared" si="21"/>
        <v>0.50694444444444442</v>
      </c>
      <c r="D367" s="10">
        <f>ROUND(IF(B367&lt;=$AA$2*1.25,('Front End'!$F$4/2)*(1-COS((PI()*B367)/$AA$2)),(4.34*'Front End'!$F$4*EXP(-1.3*B367/$AA$2))),6)</f>
        <v>8.8761000000000007E-2</v>
      </c>
      <c r="E367" s="10">
        <f>D367*('Front End'!$F$3/100)</f>
        <v>0</v>
      </c>
      <c r="F367" s="10">
        <f t="shared" si="24"/>
        <v>8.8761000000000007E-2</v>
      </c>
      <c r="G367" s="10">
        <f>IF((G366+(AVERAGE(F366:F367)*('Front End'!$F$5*60))-(N366))&gt;$AA$3,$AA$3,IF(G366+(AVERAGE(F366:F367)*('Front End'!$F$5*60))-(N366)&lt;0,0,G366+(AVERAGE(F366:F367)*('Front End'!$F$5*60))-(N366)))</f>
        <v>178.31646619214413</v>
      </c>
      <c r="H367" s="10">
        <f>(G367/$AA$3)*'Front End'!$B$1</f>
        <v>1.7831646619214415E-3</v>
      </c>
      <c r="I367" s="10">
        <f>('Front End'!$F$10-'Front End'!$B$1)+Calcs!H367</f>
        <v>46.731783164661927</v>
      </c>
      <c r="J367" s="10">
        <f>IF(H367&gt;'Front End'!$B$1*('Front End'!$B$5/100),G367-((('Front End'!$B$1*('Front End'!$B$5/100))/'Front End'!$B$1)*$AA$3),0)</f>
        <v>78.316466192144134</v>
      </c>
      <c r="K367" s="10">
        <f>(J367*('Front End'!$B$6/100))/('Front End'!$B$2*24*60*60)</f>
        <v>0</v>
      </c>
      <c r="L367" s="10">
        <f>(J367*((100-'Front End'!$B$6)/100))/('Front End'!$B$2*24*60*60)</f>
        <v>9.0644058092759425E-2</v>
      </c>
      <c r="M367" s="10">
        <f t="shared" si="22"/>
        <v>9.0644058092759425E-2</v>
      </c>
      <c r="N367" s="10">
        <f>AVERAGE(M366:M367)*('Front End'!$F$5*60)</f>
        <v>10.895353574791617</v>
      </c>
      <c r="O367" s="10">
        <f>IF(O366+AVERAGE(K366:K367)*('Front End'!$F$5*60)&gt;J367,J367,O366+AVERAGE(K366:K367)*('Front End'!$F$5*60))</f>
        <v>0</v>
      </c>
      <c r="P367" s="10">
        <f>P366+(AVERAGE(L366:L367)*('Front End'!$F$5*60))-W366</f>
        <v>2437.5899012348918</v>
      </c>
      <c r="Q367" s="10">
        <f>(P367/$AA$5)*($AA$4-'Front End'!$F$9)</f>
        <v>2.4375899012348917E-2</v>
      </c>
      <c r="R367" s="10">
        <f>'Front End'!$F$9+Q367</f>
        <v>45.024375899012348</v>
      </c>
      <c r="S367" s="8">
        <f>IF(R367&gt;'Front End'!$F$9+'Front End'!$B$9,(((R367-'Front End'!$F$9)/($AA$4-'Front End'!$F$9))*$AA$5)-((('Front End'!$F$9+'Front End'!$B$9-'Front End'!$F$9)/($AA$4-'Front End'!$F$9))*$AA$5),0)</f>
        <v>2437.5899012348159</v>
      </c>
      <c r="T367" s="8">
        <f>ROUND(S367/('Front End'!$B$3*24*60*60),6)</f>
        <v>2.8210000000000002E-3</v>
      </c>
      <c r="U367" s="8">
        <f>IF(R367&gt;'Front End'!$F$9+'Front End'!$B$10,(((R367-'Front End'!$F$9)/($AA$4-'Front End'!$F$9))*$AA$5)-((('Front End'!$F$9+'Front End'!$B$10-'Front End'!$F$9)/($AA$4-'Front End'!$F$9))*$AA$5),0)</f>
        <v>437.58990123450303</v>
      </c>
      <c r="V367" s="8">
        <f>(U367^0.5)/('Front End'!$B$4*24*60*60)</f>
        <v>2.421140000406454E-3</v>
      </c>
      <c r="W367" s="8">
        <f>(AVERAGE(T366:T367)*('Front End'!$F$5*60))+(AVERAGE(V366:V367)*('Front End'!$F$5*60))</f>
        <v>0.62662138339156059</v>
      </c>
      <c r="X367" s="8">
        <f t="shared" si="23"/>
        <v>2.421140000406454E-3</v>
      </c>
    </row>
    <row r="368" spans="1:24" x14ac:dyDescent="0.2">
      <c r="A368" s="1">
        <v>367</v>
      </c>
      <c r="B368" s="1">
        <f>B367+'Front End'!$F$5</f>
        <v>732</v>
      </c>
      <c r="C368" s="10">
        <f t="shared" si="21"/>
        <v>0.5083333333333333</v>
      </c>
      <c r="D368" s="10">
        <f>ROUND(IF(B368&lt;=$AA$2*1.25,('Front End'!$F$4/2)*(1-COS((PI()*B368)/$AA$2)),(4.34*'Front End'!$F$4*EXP(-1.3*B368/$AA$2))),6)</f>
        <v>8.8428000000000007E-2</v>
      </c>
      <c r="E368" s="10">
        <f>D368*('Front End'!$F$3/100)</f>
        <v>0</v>
      </c>
      <c r="F368" s="10">
        <f t="shared" si="24"/>
        <v>8.8428000000000007E-2</v>
      </c>
      <c r="G368" s="10">
        <f>IF((G367+(AVERAGE(F367:F368)*('Front End'!$F$5*60))-(N367))&gt;$AA$3,$AA$3,IF(G367+(AVERAGE(F367:F368)*('Front End'!$F$5*60))-(N367)&lt;0,0,G367+(AVERAGE(F367:F368)*('Front End'!$F$5*60))-(N367)))</f>
        <v>178.05245261735251</v>
      </c>
      <c r="H368" s="10">
        <f>(G368/$AA$3)*'Front End'!$B$1</f>
        <v>1.780524526173525E-3</v>
      </c>
      <c r="I368" s="10">
        <f>('Front End'!$F$10-'Front End'!$B$1)+Calcs!H368</f>
        <v>46.731780524526179</v>
      </c>
      <c r="J368" s="10">
        <f>IF(H368&gt;'Front End'!$B$1*('Front End'!$B$5/100),G368-((('Front End'!$B$1*('Front End'!$B$5/100))/'Front End'!$B$1)*$AA$3),0)</f>
        <v>78.052452617352515</v>
      </c>
      <c r="K368" s="10">
        <f>(J368*('Front End'!$B$6/100))/('Front End'!$B$2*24*60*60)</f>
        <v>0</v>
      </c>
      <c r="L368" s="10">
        <f>(J368*((100-'Front End'!$B$6)/100))/('Front End'!$B$2*24*60*60)</f>
        <v>9.0338486825639497E-2</v>
      </c>
      <c r="M368" s="10">
        <f t="shared" si="22"/>
        <v>9.0338486825639497E-2</v>
      </c>
      <c r="N368" s="10">
        <f>AVERAGE(M367:M368)*('Front End'!$F$5*60)</f>
        <v>10.858952695103936</v>
      </c>
      <c r="O368" s="10">
        <f>IF(O367+AVERAGE(K367:K368)*('Front End'!$F$5*60)&gt;J368,J368,O367+AVERAGE(K367:K368)*('Front End'!$F$5*60))</f>
        <v>0</v>
      </c>
      <c r="P368" s="10">
        <f>P367+(AVERAGE(L367:L368)*('Front End'!$F$5*60))-W367</f>
        <v>2447.8222325466045</v>
      </c>
      <c r="Q368" s="10">
        <f>(P368/$AA$5)*($AA$4-'Front End'!$F$9)</f>
        <v>2.4478222325466044E-2</v>
      </c>
      <c r="R368" s="10">
        <f>'Front End'!$F$9+Q368</f>
        <v>45.024478222325463</v>
      </c>
      <c r="S368" s="8">
        <f>IF(R368&gt;'Front End'!$F$9+'Front End'!$B$9,(((R368-'Front End'!$F$9)/($AA$4-'Front End'!$F$9))*$AA$5)-((('Front End'!$F$9+'Front End'!$B$9-'Front End'!$F$9)/($AA$4-'Front End'!$F$9))*$AA$5),0)</f>
        <v>2447.8222325463153</v>
      </c>
      <c r="T368" s="8">
        <f>ROUND(S368/('Front End'!$B$3*24*60*60),6)</f>
        <v>2.833E-3</v>
      </c>
      <c r="U368" s="8">
        <f>IF(R368&gt;'Front End'!$F$9+'Front End'!$B$10,(((R368-'Front End'!$F$9)/($AA$4-'Front End'!$F$9))*$AA$5)-((('Front End'!$F$9+'Front End'!$B$10-'Front End'!$F$9)/($AA$4-'Front End'!$F$9))*$AA$5),0)</f>
        <v>447.8222325460024</v>
      </c>
      <c r="V368" s="8">
        <f>(U368^0.5)/('Front End'!$B$4*24*60*60)</f>
        <v>2.4492836470457933E-3</v>
      </c>
      <c r="W368" s="8">
        <f>(AVERAGE(T367:T368)*('Front End'!$F$5*60))+(AVERAGE(V367:V368)*('Front End'!$F$5*60))</f>
        <v>0.63146541884713481</v>
      </c>
      <c r="X368" s="8">
        <f t="shared" si="23"/>
        <v>2.4492836470457933E-3</v>
      </c>
    </row>
    <row r="369" spans="1:24" x14ac:dyDescent="0.2">
      <c r="A369" s="1">
        <v>368</v>
      </c>
      <c r="B369" s="1">
        <f>B368+'Front End'!$F$5</f>
        <v>734</v>
      </c>
      <c r="C369" s="10">
        <f t="shared" si="21"/>
        <v>0.50972222222222219</v>
      </c>
      <c r="D369" s="10">
        <f>ROUND(IF(B369&lt;=$AA$2*1.25,('Front End'!$F$4/2)*(1-COS((PI()*B369)/$AA$2)),(4.34*'Front End'!$F$4*EXP(-1.3*B369/$AA$2))),6)</f>
        <v>8.8090000000000002E-2</v>
      </c>
      <c r="E369" s="10">
        <f>D369*('Front End'!$F$3/100)</f>
        <v>0</v>
      </c>
      <c r="F369" s="10">
        <f t="shared" si="24"/>
        <v>8.8090000000000002E-2</v>
      </c>
      <c r="G369" s="10">
        <f>IF((G368+(AVERAGE(F368:F369)*('Front End'!$F$5*60))-(N368))&gt;$AA$3,$AA$3,IF(G368+(AVERAGE(F368:F369)*('Front End'!$F$5*60))-(N368)&lt;0,0,G368+(AVERAGE(F368:F369)*('Front End'!$F$5*60))-(N368)))</f>
        <v>177.78457992224858</v>
      </c>
      <c r="H369" s="10">
        <f>(G369/$AA$3)*'Front End'!$B$1</f>
        <v>1.7778457992224858E-3</v>
      </c>
      <c r="I369" s="10">
        <f>('Front End'!$F$10-'Front End'!$B$1)+Calcs!H369</f>
        <v>46.731777845799229</v>
      </c>
      <c r="J369" s="10">
        <f>IF(H369&gt;'Front End'!$B$1*('Front End'!$B$5/100),G369-((('Front End'!$B$1*('Front End'!$B$5/100))/'Front End'!$B$1)*$AA$3),0)</f>
        <v>77.784579922248582</v>
      </c>
      <c r="K369" s="10">
        <f>(J369*('Front End'!$B$6/100))/('Front End'!$B$2*24*60*60)</f>
        <v>0</v>
      </c>
      <c r="L369" s="10">
        <f>(J369*((100-'Front End'!$B$6)/100))/('Front End'!$B$2*24*60*60)</f>
        <v>9.002844898408402E-2</v>
      </c>
      <c r="M369" s="10">
        <f t="shared" si="22"/>
        <v>9.002844898408402E-2</v>
      </c>
      <c r="N369" s="10">
        <f>AVERAGE(M368:M369)*('Front End'!$F$5*60)</f>
        <v>10.822016148583412</v>
      </c>
      <c r="O369" s="10">
        <f>IF(O368+AVERAGE(K368:K369)*('Front End'!$F$5*60)&gt;J369,J369,O368+AVERAGE(K368:K369)*('Front End'!$F$5*60))</f>
        <v>0</v>
      </c>
      <c r="P369" s="10">
        <f>P368+(AVERAGE(L368:L369)*('Front End'!$F$5*60))-W368</f>
        <v>2458.0127832763405</v>
      </c>
      <c r="Q369" s="10">
        <f>(P369/$AA$5)*($AA$4-'Front End'!$F$9)</f>
        <v>2.4580127832763404E-2</v>
      </c>
      <c r="R369" s="10">
        <f>'Front End'!$F$9+Q369</f>
        <v>45.024580127832763</v>
      </c>
      <c r="S369" s="8">
        <f>IF(R369&gt;'Front End'!$F$9+'Front End'!$B$9,(((R369-'Front End'!$F$9)/($AA$4-'Front End'!$F$9))*$AA$5)-((('Front End'!$F$9+'Front End'!$B$9-'Front End'!$F$9)/($AA$4-'Front End'!$F$9))*$AA$5),0)</f>
        <v>2458.012783276331</v>
      </c>
      <c r="T369" s="8">
        <f>ROUND(S369/('Front End'!$B$3*24*60*60),6)</f>
        <v>2.8449999999999999E-3</v>
      </c>
      <c r="U369" s="8">
        <f>IF(R369&gt;'Front End'!$F$9+'Front End'!$B$10,(((R369-'Front End'!$F$9)/($AA$4-'Front End'!$F$9))*$AA$5)-((('Front End'!$F$9+'Front End'!$B$10-'Front End'!$F$9)/($AA$4-'Front End'!$F$9))*$AA$5),0)</f>
        <v>458.01278327601813</v>
      </c>
      <c r="V369" s="8">
        <f>(U369^0.5)/('Front End'!$B$4*24*60*60)</f>
        <v>2.4769945854837042E-3</v>
      </c>
      <c r="W369" s="8">
        <f>(AVERAGE(T368:T369)*('Front End'!$F$5*60))+(AVERAGE(V368:V369)*('Front End'!$F$5*60))</f>
        <v>0.63625669395176976</v>
      </c>
      <c r="X369" s="8">
        <f t="shared" si="23"/>
        <v>2.4769945854837042E-3</v>
      </c>
    </row>
    <row r="370" spans="1:24" x14ac:dyDescent="0.2">
      <c r="A370" s="1">
        <v>369</v>
      </c>
      <c r="B370" s="1">
        <f>B369+'Front End'!$F$5</f>
        <v>736</v>
      </c>
      <c r="C370" s="10">
        <f t="shared" si="21"/>
        <v>0.51111111111111107</v>
      </c>
      <c r="D370" s="10">
        <f>ROUND(IF(B370&lt;=$AA$2*1.25,('Front End'!$F$4/2)*(1-COS((PI()*B370)/$AA$2)),(4.34*'Front End'!$F$4*EXP(-1.3*B370/$AA$2))),6)</f>
        <v>8.7748999999999994E-2</v>
      </c>
      <c r="E370" s="10">
        <f>D370*('Front End'!$F$3/100)</f>
        <v>0</v>
      </c>
      <c r="F370" s="10">
        <f t="shared" si="24"/>
        <v>8.7748999999999994E-2</v>
      </c>
      <c r="G370" s="10">
        <f>IF((G369+(AVERAGE(F369:F370)*('Front End'!$F$5*60))-(N369))&gt;$AA$3,$AA$3,IF(G369+(AVERAGE(F369:F370)*('Front End'!$F$5*60))-(N369)&lt;0,0,G369+(AVERAGE(F369:F370)*('Front End'!$F$5*60))-(N369)))</f>
        <v>177.51290377366519</v>
      </c>
      <c r="H370" s="10">
        <f>(G370/$AA$3)*'Front End'!$B$1</f>
        <v>1.775129037736652E-3</v>
      </c>
      <c r="I370" s="10">
        <f>('Front End'!$F$10-'Front End'!$B$1)+Calcs!H370</f>
        <v>46.731775129037743</v>
      </c>
      <c r="J370" s="10">
        <f>IF(H370&gt;'Front End'!$B$1*('Front End'!$B$5/100),G370-((('Front End'!$B$1*('Front End'!$B$5/100))/'Front End'!$B$1)*$AA$3),0)</f>
        <v>77.512903773665187</v>
      </c>
      <c r="K370" s="10">
        <f>(J370*('Front End'!$B$6/100))/('Front End'!$B$2*24*60*60)</f>
        <v>0</v>
      </c>
      <c r="L370" s="10">
        <f>(J370*((100-'Front End'!$B$6)/100))/('Front End'!$B$2*24*60*60)</f>
        <v>8.9714008997297687E-2</v>
      </c>
      <c r="M370" s="10">
        <f t="shared" si="22"/>
        <v>8.9714008997297687E-2</v>
      </c>
      <c r="N370" s="10">
        <f>AVERAGE(M369:M370)*('Front End'!$F$5*60)</f>
        <v>10.784547478882903</v>
      </c>
      <c r="O370" s="10">
        <f>IF(O369+AVERAGE(K369:K370)*('Front End'!$F$5*60)&gt;J370,J370,O369+AVERAGE(K369:K370)*('Front End'!$F$5*60))</f>
        <v>0</v>
      </c>
      <c r="P370" s="10">
        <f>P369+(AVERAGE(L369:L370)*('Front End'!$F$5*60))-W369</f>
        <v>2468.1610740612714</v>
      </c>
      <c r="Q370" s="10">
        <f>(P370/$AA$5)*($AA$4-'Front End'!$F$9)</f>
        <v>2.4681610740612713E-2</v>
      </c>
      <c r="R370" s="10">
        <f>'Front End'!$F$9+Q370</f>
        <v>45.024681610740615</v>
      </c>
      <c r="S370" s="8">
        <f>IF(R370&gt;'Front End'!$F$9+'Front End'!$B$9,(((R370-'Front End'!$F$9)/($AA$4-'Front End'!$F$9))*$AA$5)-((('Front End'!$F$9+'Front End'!$B$9-'Front End'!$F$9)/($AA$4-'Front End'!$F$9))*$AA$5),0)</f>
        <v>2468.1610740614701</v>
      </c>
      <c r="T370" s="8">
        <f>ROUND(S370/('Front End'!$B$3*24*60*60),6)</f>
        <v>2.8570000000000002E-3</v>
      </c>
      <c r="U370" s="8">
        <f>IF(R370&gt;'Front End'!$F$9+'Front End'!$B$10,(((R370-'Front End'!$F$9)/($AA$4-'Front End'!$F$9))*$AA$5)-((('Front End'!$F$9+'Front End'!$B$10-'Front End'!$F$9)/($AA$4-'Front End'!$F$9))*$AA$5),0)</f>
        <v>468.16107406115725</v>
      </c>
      <c r="V370" s="8">
        <f>(U370^0.5)/('Front End'!$B$4*24*60*60)</f>
        <v>2.5042858979245717E-3</v>
      </c>
      <c r="W370" s="8">
        <f>(AVERAGE(T369:T370)*('Front End'!$F$5*60))+(AVERAGE(V369:V370)*('Front End'!$F$5*60))</f>
        <v>0.64099682900449662</v>
      </c>
      <c r="X370" s="8">
        <f t="shared" si="23"/>
        <v>2.5042858979245717E-3</v>
      </c>
    </row>
    <row r="371" spans="1:24" x14ac:dyDescent="0.2">
      <c r="A371" s="1">
        <v>370</v>
      </c>
      <c r="B371" s="1">
        <f>B370+'Front End'!$F$5</f>
        <v>738</v>
      </c>
      <c r="C371" s="10">
        <f t="shared" si="21"/>
        <v>0.51249999999999996</v>
      </c>
      <c r="D371" s="10">
        <f>ROUND(IF(B371&lt;=$AA$2*1.25,('Front End'!$F$4/2)*(1-COS((PI()*B371)/$AA$2)),(4.34*'Front End'!$F$4*EXP(-1.3*B371/$AA$2))),6)</f>
        <v>8.7402999999999995E-2</v>
      </c>
      <c r="E371" s="10">
        <f>D371*('Front End'!$F$3/100)</f>
        <v>0</v>
      </c>
      <c r="F371" s="10">
        <f t="shared" si="24"/>
        <v>8.7402999999999995E-2</v>
      </c>
      <c r="G371" s="10">
        <f>IF((G370+(AVERAGE(F370:F371)*('Front End'!$F$5*60))-(N370))&gt;$AA$3,$AA$3,IF(G370+(AVERAGE(F370:F371)*('Front End'!$F$5*60))-(N370)&lt;0,0,G370+(AVERAGE(F370:F371)*('Front End'!$F$5*60))-(N370)))</f>
        <v>177.23747629478228</v>
      </c>
      <c r="H371" s="10">
        <f>(G371/$AA$3)*'Front End'!$B$1</f>
        <v>1.7723747629478229E-3</v>
      </c>
      <c r="I371" s="10">
        <f>('Front End'!$F$10-'Front End'!$B$1)+Calcs!H371</f>
        <v>46.731772374762954</v>
      </c>
      <c r="J371" s="10">
        <f>IF(H371&gt;'Front End'!$B$1*('Front End'!$B$5/100),G371-((('Front End'!$B$1*('Front End'!$B$5/100))/'Front End'!$B$1)*$AA$3),0)</f>
        <v>77.237476294782283</v>
      </c>
      <c r="K371" s="10">
        <f>(J371*('Front End'!$B$6/100))/('Front End'!$B$2*24*60*60)</f>
        <v>0</v>
      </c>
      <c r="L371" s="10">
        <f>(J371*((100-'Front End'!$B$6)/100))/('Front End'!$B$2*24*60*60)</f>
        <v>8.9395227193035068E-2</v>
      </c>
      <c r="M371" s="10">
        <f t="shared" si="22"/>
        <v>8.9395227193035068E-2</v>
      </c>
      <c r="N371" s="10">
        <f>AVERAGE(M370:M371)*('Front End'!$F$5*60)</f>
        <v>10.746554171419966</v>
      </c>
      <c r="O371" s="10">
        <f>IF(O370+AVERAGE(K370:K371)*('Front End'!$F$5*60)&gt;J371,J371,O370+AVERAGE(K370:K371)*('Front End'!$F$5*60))</f>
        <v>0</v>
      </c>
      <c r="P371" s="10">
        <f>P370+(AVERAGE(L370:L371)*('Front End'!$F$5*60))-W370</f>
        <v>2478.2666314036869</v>
      </c>
      <c r="Q371" s="10">
        <f>(P371/$AA$5)*($AA$4-'Front End'!$F$9)</f>
        <v>2.4782666314036868E-2</v>
      </c>
      <c r="R371" s="10">
        <f>'Front End'!$F$9+Q371</f>
        <v>45.024782666314039</v>
      </c>
      <c r="S371" s="8">
        <f>IF(R371&gt;'Front End'!$F$9+'Front End'!$B$9,(((R371-'Front End'!$F$9)/($AA$4-'Front End'!$F$9))*$AA$5)-((('Front End'!$F$9+'Front End'!$B$9-'Front End'!$F$9)/($AA$4-'Front End'!$F$9))*$AA$5),0)</f>
        <v>2478.2666314038693</v>
      </c>
      <c r="T371" s="8">
        <f>ROUND(S371/('Front End'!$B$3*24*60*60),6)</f>
        <v>2.8679999999999999E-3</v>
      </c>
      <c r="U371" s="8">
        <f>IF(R371&gt;'Front End'!$F$9+'Front End'!$B$10,(((R371-'Front End'!$F$9)/($AA$4-'Front End'!$F$9))*$AA$5)-((('Front End'!$F$9+'Front End'!$B$10-'Front End'!$F$9)/($AA$4-'Front End'!$F$9))*$AA$5),0)</f>
        <v>478.2666314035564</v>
      </c>
      <c r="V371" s="8">
        <f>(U371^0.5)/('Front End'!$B$4*24*60*60)</f>
        <v>2.5311699047736325E-3</v>
      </c>
      <c r="W371" s="8">
        <f>(AVERAGE(T370:T371)*('Front End'!$F$5*60))+(AVERAGE(V370:V371)*('Front End'!$F$5*60))</f>
        <v>0.64562734816189227</v>
      </c>
      <c r="X371" s="8">
        <f t="shared" si="23"/>
        <v>2.5311699047736325E-3</v>
      </c>
    </row>
    <row r="372" spans="1:24" x14ac:dyDescent="0.2">
      <c r="A372" s="1">
        <v>371</v>
      </c>
      <c r="B372" s="1">
        <f>B371+'Front End'!$F$5</f>
        <v>740</v>
      </c>
      <c r="C372" s="10">
        <f t="shared" si="21"/>
        <v>0.51388888888888884</v>
      </c>
      <c r="D372" s="10">
        <f>ROUND(IF(B372&lt;=$AA$2*1.25,('Front End'!$F$4/2)*(1-COS((PI()*B372)/$AA$2)),(4.34*'Front End'!$F$4*EXP(-1.3*B372/$AA$2))),6)</f>
        <v>8.7053000000000005E-2</v>
      </c>
      <c r="E372" s="10">
        <f>D372*('Front End'!$F$3/100)</f>
        <v>0</v>
      </c>
      <c r="F372" s="10">
        <f t="shared" si="24"/>
        <v>8.7053000000000005E-2</v>
      </c>
      <c r="G372" s="10">
        <f>IF((G371+(AVERAGE(F371:F372)*('Front End'!$F$5*60))-(N371))&gt;$AA$3,$AA$3,IF(G371+(AVERAGE(F371:F372)*('Front End'!$F$5*60))-(N371)&lt;0,0,G371+(AVERAGE(F371:F372)*('Front End'!$F$5*60))-(N371)))</f>
        <v>176.95828212336232</v>
      </c>
      <c r="H372" s="10">
        <f>(G372/$AA$3)*'Front End'!$B$1</f>
        <v>1.7695828212336232E-3</v>
      </c>
      <c r="I372" s="10">
        <f>('Front End'!$F$10-'Front End'!$B$1)+Calcs!H372</f>
        <v>46.731769582821236</v>
      </c>
      <c r="J372" s="10">
        <f>IF(H372&gt;'Front End'!$B$1*('Front End'!$B$5/100),G372-((('Front End'!$B$1*('Front End'!$B$5/100))/'Front End'!$B$1)*$AA$3),0)</f>
        <v>76.958282123362324</v>
      </c>
      <c r="K372" s="10">
        <f>(J372*('Front End'!$B$6/100))/('Front End'!$B$2*24*60*60)</f>
        <v>0</v>
      </c>
      <c r="L372" s="10">
        <f>(J372*((100-'Front End'!$B$6)/100))/('Front End'!$B$2*24*60*60)</f>
        <v>8.9072085790928623E-2</v>
      </c>
      <c r="M372" s="10">
        <f t="shared" si="22"/>
        <v>8.9072085790928623E-2</v>
      </c>
      <c r="N372" s="10">
        <f>AVERAGE(M371:M372)*('Front End'!$F$5*60)</f>
        <v>10.708038779037821</v>
      </c>
      <c r="O372" s="10">
        <f>IF(O371+AVERAGE(K371:K372)*('Front End'!$F$5*60)&gt;J372,J372,O371+AVERAGE(K371:K372)*('Front End'!$F$5*60))</f>
        <v>0</v>
      </c>
      <c r="P372" s="10">
        <f>P371+(AVERAGE(L371:L372)*('Front End'!$F$5*60))-W371</f>
        <v>2488.3290428345631</v>
      </c>
      <c r="Q372" s="10">
        <f>(P372/$AA$5)*($AA$4-'Front End'!$F$9)</f>
        <v>2.4883290428345629E-2</v>
      </c>
      <c r="R372" s="10">
        <f>'Front End'!$F$9+Q372</f>
        <v>45.024883290428349</v>
      </c>
      <c r="S372" s="8">
        <f>IF(R372&gt;'Front End'!$F$9+'Front End'!$B$9,(((R372-'Front End'!$F$9)/($AA$4-'Front End'!$F$9))*$AA$5)-((('Front End'!$F$9+'Front End'!$B$9-'Front End'!$F$9)/($AA$4-'Front End'!$F$9))*$AA$5),0)</f>
        <v>2488.3290428348914</v>
      </c>
      <c r="T372" s="8">
        <f>ROUND(S372/('Front End'!$B$3*24*60*60),6)</f>
        <v>2.8800000000000002E-3</v>
      </c>
      <c r="U372" s="8">
        <f>IF(R372&gt;'Front End'!$F$9+'Front End'!$B$10,(((R372-'Front End'!$F$9)/($AA$4-'Front End'!$F$9))*$AA$5)-((('Front End'!$F$9+'Front End'!$B$10-'Front End'!$F$9)/($AA$4-'Front End'!$F$9))*$AA$5),0)</f>
        <v>488.32904283457856</v>
      </c>
      <c r="V372" s="8">
        <f>(U372^0.5)/('Front End'!$B$4*24*60*60)</f>
        <v>2.5576583696777714E-3</v>
      </c>
      <c r="W372" s="8">
        <f>(AVERAGE(T371:T372)*('Front End'!$F$5*60))+(AVERAGE(V371:V372)*('Front End'!$F$5*60))</f>
        <v>0.65020969646708426</v>
      </c>
      <c r="X372" s="8">
        <f t="shared" si="23"/>
        <v>2.5576583696777714E-3</v>
      </c>
    </row>
    <row r="373" spans="1:24" x14ac:dyDescent="0.2">
      <c r="A373" s="1">
        <v>372</v>
      </c>
      <c r="B373" s="1">
        <f>B372+'Front End'!$F$5</f>
        <v>742</v>
      </c>
      <c r="C373" s="10">
        <f t="shared" si="21"/>
        <v>0.51527777777777772</v>
      </c>
      <c r="D373" s="10">
        <f>ROUND(IF(B373&lt;=$AA$2*1.25,('Front End'!$F$4/2)*(1-COS((PI()*B373)/$AA$2)),(4.34*'Front End'!$F$4*EXP(-1.3*B373/$AA$2))),6)</f>
        <v>8.6698999999999998E-2</v>
      </c>
      <c r="E373" s="10">
        <f>D373*('Front End'!$F$3/100)</f>
        <v>0</v>
      </c>
      <c r="F373" s="10">
        <f t="shared" si="24"/>
        <v>8.6698999999999998E-2</v>
      </c>
      <c r="G373" s="10">
        <f>IF((G372+(AVERAGE(F372:F373)*('Front End'!$F$5*60))-(N372))&gt;$AA$3,$AA$3,IF(G372+(AVERAGE(F372:F373)*('Front End'!$F$5*60))-(N372)&lt;0,0,G372+(AVERAGE(F372:F373)*('Front End'!$F$5*60))-(N372)))</f>
        <v>176.6753633443245</v>
      </c>
      <c r="H373" s="10">
        <f>(G373/$AA$3)*'Front End'!$B$1</f>
        <v>1.7667536334432449E-3</v>
      </c>
      <c r="I373" s="10">
        <f>('Front End'!$F$10-'Front End'!$B$1)+Calcs!H373</f>
        <v>46.731766753633444</v>
      </c>
      <c r="J373" s="10">
        <f>IF(H373&gt;'Front End'!$B$1*('Front End'!$B$5/100),G373-((('Front End'!$B$1*('Front End'!$B$5/100))/'Front End'!$B$1)*$AA$3),0)</f>
        <v>76.675363344324495</v>
      </c>
      <c r="K373" s="10">
        <f>(J373*('Front End'!$B$6/100))/('Front End'!$B$2*24*60*60)</f>
        <v>0</v>
      </c>
      <c r="L373" s="10">
        <f>(J373*((100-'Front End'!$B$6)/100))/('Front End'!$B$2*24*60*60)</f>
        <v>8.8744633500375592E-2</v>
      </c>
      <c r="M373" s="10">
        <f t="shared" si="22"/>
        <v>8.8744633500375592E-2</v>
      </c>
      <c r="N373" s="10">
        <f>AVERAGE(M372:M373)*('Front End'!$F$5*60)</f>
        <v>10.669003157478253</v>
      </c>
      <c r="O373" s="10">
        <f>IF(O372+AVERAGE(K372:K373)*('Front End'!$F$5*60)&gt;J373,J373,O372+AVERAGE(K372:K373)*('Front End'!$F$5*60))</f>
        <v>0</v>
      </c>
      <c r="P373" s="10">
        <f>P372+(AVERAGE(L372:L373)*('Front End'!$F$5*60))-W372</f>
        <v>2498.3478362955739</v>
      </c>
      <c r="Q373" s="10">
        <f>(P373/$AA$5)*($AA$4-'Front End'!$F$9)</f>
        <v>2.4983478362955738E-2</v>
      </c>
      <c r="R373" s="10">
        <f>'Front End'!$F$9+Q373</f>
        <v>45.024983478362955</v>
      </c>
      <c r="S373" s="8">
        <f>IF(R373&gt;'Front End'!$F$9+'Front End'!$B$9,(((R373-'Front End'!$F$9)/($AA$4-'Front End'!$F$9))*$AA$5)-((('Front End'!$F$9+'Front End'!$B$9-'Front End'!$F$9)/($AA$4-'Front End'!$F$9))*$AA$5),0)</f>
        <v>2498.3478362955225</v>
      </c>
      <c r="T373" s="8">
        <f>ROUND(S373/('Front End'!$B$3*24*60*60),6)</f>
        <v>2.892E-3</v>
      </c>
      <c r="U373" s="8">
        <f>IF(R373&gt;'Front End'!$F$9+'Front End'!$B$10,(((R373-'Front End'!$F$9)/($AA$4-'Front End'!$F$9))*$AA$5)-((('Front End'!$F$9+'Front End'!$B$10-'Front End'!$F$9)/($AA$4-'Front End'!$F$9))*$AA$5),0)</f>
        <v>498.34783629520962</v>
      </c>
      <c r="V373" s="8">
        <f>(U373^0.5)/('Front End'!$B$4*24*60*60)</f>
        <v>2.5837622340944061E-3</v>
      </c>
      <c r="W373" s="8">
        <f>(AVERAGE(T372:T373)*('Front End'!$F$5*60))+(AVERAGE(V372:V373)*('Front End'!$F$5*60))</f>
        <v>0.65480523622633058</v>
      </c>
      <c r="X373" s="8">
        <f t="shared" si="23"/>
        <v>2.5837622340944061E-3</v>
      </c>
    </row>
    <row r="374" spans="1:24" x14ac:dyDescent="0.2">
      <c r="A374" s="1">
        <v>373</v>
      </c>
      <c r="B374" s="1">
        <f>B373+'Front End'!$F$5</f>
        <v>744</v>
      </c>
      <c r="C374" s="10">
        <f t="shared" si="21"/>
        <v>0.51666666666666672</v>
      </c>
      <c r="D374" s="10">
        <f>ROUND(IF(B374&lt;=$AA$2*1.25,('Front End'!$F$4/2)*(1-COS((PI()*B374)/$AA$2)),(4.34*'Front End'!$F$4*EXP(-1.3*B374/$AA$2))),6)</f>
        <v>8.6342000000000002E-2</v>
      </c>
      <c r="E374" s="10">
        <f>D374*('Front End'!$F$3/100)</f>
        <v>0</v>
      </c>
      <c r="F374" s="10">
        <f t="shared" si="24"/>
        <v>8.6342000000000002E-2</v>
      </c>
      <c r="G374" s="10">
        <f>IF((G373+(AVERAGE(F373:F374)*('Front End'!$F$5*60))-(N373))&gt;$AA$3,$AA$3,IF(G373+(AVERAGE(F373:F374)*('Front End'!$F$5*60))-(N373)&lt;0,0,G373+(AVERAGE(F373:F374)*('Front End'!$F$5*60))-(N373)))</f>
        <v>176.38882018684626</v>
      </c>
      <c r="H374" s="10">
        <f>(G374/$AA$3)*'Front End'!$B$1</f>
        <v>1.7638882018684626E-3</v>
      </c>
      <c r="I374" s="10">
        <f>('Front End'!$F$10-'Front End'!$B$1)+Calcs!H374</f>
        <v>46.731763888201876</v>
      </c>
      <c r="J374" s="10">
        <f>IF(H374&gt;'Front End'!$B$1*('Front End'!$B$5/100),G374-((('Front End'!$B$1*('Front End'!$B$5/100))/'Front End'!$B$1)*$AA$3),0)</f>
        <v>76.38882018684626</v>
      </c>
      <c r="K374" s="10">
        <f>(J374*('Front End'!$B$6/100))/('Front End'!$B$2*24*60*60)</f>
        <v>0</v>
      </c>
      <c r="L374" s="10">
        <f>(J374*((100-'Front End'!$B$6)/100))/('Front End'!$B$2*24*60*60)</f>
        <v>8.8412986327368367E-2</v>
      </c>
      <c r="M374" s="10">
        <f t="shared" si="22"/>
        <v>8.8412986327368367E-2</v>
      </c>
      <c r="N374" s="10">
        <f>AVERAGE(M373:M374)*('Front End'!$F$5*60)</f>
        <v>10.629457189664638</v>
      </c>
      <c r="O374" s="10">
        <f>IF(O373+AVERAGE(K373:K374)*('Front End'!$F$5*60)&gt;J374,J374,O373+AVERAGE(K373:K374)*('Front End'!$F$5*60))</f>
        <v>0</v>
      </c>
      <c r="P374" s="10">
        <f>P373+(AVERAGE(L373:L374)*('Front End'!$F$5*60))-W373</f>
        <v>2508.3224882490122</v>
      </c>
      <c r="Q374" s="10">
        <f>(P374/$AA$5)*($AA$4-'Front End'!$F$9)</f>
        <v>2.508322488249012E-2</v>
      </c>
      <c r="R374" s="10">
        <f>'Front End'!$F$9+Q374</f>
        <v>45.025083224882493</v>
      </c>
      <c r="S374" s="8">
        <f>IF(R374&gt;'Front End'!$F$9+'Front End'!$B$9,(((R374-'Front End'!$F$9)/($AA$4-'Front End'!$F$9))*$AA$5)-((('Front End'!$F$9+'Front End'!$B$9-'Front End'!$F$9)/($AA$4-'Front End'!$F$9))*$AA$5),0)</f>
        <v>2508.3224882493482</v>
      </c>
      <c r="T374" s="8">
        <f>ROUND(S374/('Front End'!$B$3*24*60*60),6)</f>
        <v>2.9030000000000002E-3</v>
      </c>
      <c r="U374" s="8">
        <f>IF(R374&gt;'Front End'!$F$9+'Front End'!$B$10,(((R374-'Front End'!$F$9)/($AA$4-'Front End'!$F$9))*$AA$5)-((('Front End'!$F$9+'Front End'!$B$10-'Front End'!$F$9)/($AA$4-'Front End'!$F$9))*$AA$5),0)</f>
        <v>508.32248824903536</v>
      </c>
      <c r="V374" s="8">
        <f>(U374^0.5)/('Front End'!$B$4*24*60*60)</f>
        <v>2.6094916962177916E-3</v>
      </c>
      <c r="W374" s="8">
        <f>(AVERAGE(T373:T374)*('Front End'!$F$5*60))+(AVERAGE(V373:V374)*('Front End'!$F$5*60))</f>
        <v>0.65929523581873184</v>
      </c>
      <c r="X374" s="8">
        <f t="shared" si="23"/>
        <v>2.6094916962177916E-3</v>
      </c>
    </row>
    <row r="375" spans="1:24" x14ac:dyDescent="0.2">
      <c r="A375" s="1">
        <v>374</v>
      </c>
      <c r="B375" s="1">
        <f>B374+'Front End'!$F$5</f>
        <v>746</v>
      </c>
      <c r="C375" s="10">
        <f t="shared" si="21"/>
        <v>0.5180555555555556</v>
      </c>
      <c r="D375" s="10">
        <f>ROUND(IF(B375&lt;=$AA$2*1.25,('Front End'!$F$4/2)*(1-COS((PI()*B375)/$AA$2)),(4.34*'Front End'!$F$4*EXP(-1.3*B375/$AA$2))),6)</f>
        <v>8.5980000000000001E-2</v>
      </c>
      <c r="E375" s="10">
        <f>D375*('Front End'!$F$3/100)</f>
        <v>0</v>
      </c>
      <c r="F375" s="10">
        <f t="shared" si="24"/>
        <v>8.5980000000000001E-2</v>
      </c>
      <c r="G375" s="10">
        <f>IF((G374+(AVERAGE(F374:F375)*('Front End'!$F$5*60))-(N374))&gt;$AA$3,$AA$3,IF(G374+(AVERAGE(F374:F375)*('Front End'!$F$5*60))-(N374)&lt;0,0,G374+(AVERAGE(F374:F375)*('Front End'!$F$5*60))-(N374)))</f>
        <v>176.09868299718161</v>
      </c>
      <c r="H375" s="10">
        <f>(G375/$AA$3)*'Front End'!$B$1</f>
        <v>1.7609868299718163E-3</v>
      </c>
      <c r="I375" s="10">
        <f>('Front End'!$F$10-'Front End'!$B$1)+Calcs!H375</f>
        <v>46.731760986829975</v>
      </c>
      <c r="J375" s="10">
        <f>IF(H375&gt;'Front End'!$B$1*('Front End'!$B$5/100),G375-((('Front End'!$B$1*('Front End'!$B$5/100))/'Front End'!$B$1)*$AA$3),0)</f>
        <v>76.098682997181612</v>
      </c>
      <c r="K375" s="10">
        <f>(J375*('Front End'!$B$6/100))/('Front End'!$B$2*24*60*60)</f>
        <v>0</v>
      </c>
      <c r="L375" s="10">
        <f>(J375*((100-'Front End'!$B$6)/100))/('Front End'!$B$2*24*60*60)</f>
        <v>8.8077179394886143E-2</v>
      </c>
      <c r="M375" s="10">
        <f t="shared" si="22"/>
        <v>8.8077179394886143E-2</v>
      </c>
      <c r="N375" s="10">
        <f>AVERAGE(M374:M375)*('Front End'!$F$5*60)</f>
        <v>10.589409943335271</v>
      </c>
      <c r="O375" s="10">
        <f>IF(O374+AVERAGE(K374:K375)*('Front End'!$F$5*60)&gt;J375,J375,O374+AVERAGE(K374:K375)*('Front End'!$F$5*60))</f>
        <v>0</v>
      </c>
      <c r="P375" s="10">
        <f>P374+(AVERAGE(L374:L375)*('Front End'!$F$5*60))-W374</f>
        <v>2518.2526029565288</v>
      </c>
      <c r="Q375" s="10">
        <f>(P375/$AA$5)*($AA$4-'Front End'!$F$9)</f>
        <v>2.5182526029565284E-2</v>
      </c>
      <c r="R375" s="10">
        <f>'Front End'!$F$9+Q375</f>
        <v>45.025182526029567</v>
      </c>
      <c r="S375" s="8">
        <f>IF(R375&gt;'Front End'!$F$9+'Front End'!$B$9,(((R375-'Front End'!$F$9)/($AA$4-'Front End'!$F$9))*$AA$5)-((('Front End'!$F$9+'Front End'!$B$9-'Front End'!$F$9)/($AA$4-'Front End'!$F$9))*$AA$5),0)</f>
        <v>2518.2526029567498</v>
      </c>
      <c r="T375" s="8">
        <f>ROUND(S375/('Front End'!$B$3*24*60*60),6)</f>
        <v>2.9150000000000001E-3</v>
      </c>
      <c r="U375" s="8">
        <f>IF(R375&gt;'Front End'!$F$9+'Front End'!$B$10,(((R375-'Front End'!$F$9)/($AA$4-'Front End'!$F$9))*$AA$5)-((('Front End'!$F$9+'Front End'!$B$10-'Front End'!$F$9)/($AA$4-'Front End'!$F$9))*$AA$5),0)</f>
        <v>518.25260295643693</v>
      </c>
      <c r="V375" s="8">
        <f>(U375^0.5)/('Front End'!$B$4*24*60*60)</f>
        <v>2.6348567182255139E-3</v>
      </c>
      <c r="W375" s="8">
        <f>(AVERAGE(T374:T375)*('Front End'!$F$5*60))+(AVERAGE(V374:V375)*('Front End'!$F$5*60))</f>
        <v>0.66374090486659831</v>
      </c>
      <c r="X375" s="8">
        <f t="shared" si="23"/>
        <v>2.6348567182255139E-3</v>
      </c>
    </row>
    <row r="376" spans="1:24" x14ac:dyDescent="0.2">
      <c r="A376" s="1">
        <v>375</v>
      </c>
      <c r="B376" s="1">
        <f>B375+'Front End'!$F$5</f>
        <v>748</v>
      </c>
      <c r="C376" s="10">
        <f t="shared" si="21"/>
        <v>0.51944444444444449</v>
      </c>
      <c r="D376" s="10">
        <f>ROUND(IF(B376&lt;=$AA$2*1.25,('Front End'!$F$4/2)*(1-COS((PI()*B376)/$AA$2)),(4.34*'Front End'!$F$4*EXP(-1.3*B376/$AA$2))),6)</f>
        <v>8.5613999999999996E-2</v>
      </c>
      <c r="E376" s="10">
        <f>D376*('Front End'!$F$3/100)</f>
        <v>0</v>
      </c>
      <c r="F376" s="10">
        <f t="shared" si="24"/>
        <v>8.5613999999999996E-2</v>
      </c>
      <c r="G376" s="10">
        <f>IF((G375+(AVERAGE(F375:F376)*('Front End'!$F$5*60))-(N375))&gt;$AA$3,$AA$3,IF(G375+(AVERAGE(F375:F376)*('Front End'!$F$5*60))-(N375)&lt;0,0,G375+(AVERAGE(F375:F376)*('Front End'!$F$5*60))-(N375)))</f>
        <v>175.80491305384632</v>
      </c>
      <c r="H376" s="10">
        <f>(G376/$AA$3)*'Front End'!$B$1</f>
        <v>1.7580491305384633E-3</v>
      </c>
      <c r="I376" s="10">
        <f>('Front End'!$F$10-'Front End'!$B$1)+Calcs!H376</f>
        <v>46.731758049130541</v>
      </c>
      <c r="J376" s="10">
        <f>IF(H376&gt;'Front End'!$B$1*('Front End'!$B$5/100),G376-((('Front End'!$B$1*('Front End'!$B$5/100))/'Front End'!$B$1)*$AA$3),0)</f>
        <v>75.80491305384632</v>
      </c>
      <c r="K376" s="10">
        <f>(J376*('Front End'!$B$6/100))/('Front End'!$B$2*24*60*60)</f>
        <v>0</v>
      </c>
      <c r="L376" s="10">
        <f>(J376*((100-'Front End'!$B$6)/100))/('Front End'!$B$2*24*60*60)</f>
        <v>8.7737167886396211E-2</v>
      </c>
      <c r="M376" s="10">
        <f t="shared" si="22"/>
        <v>8.7737167886396211E-2</v>
      </c>
      <c r="N376" s="10">
        <f>AVERAGE(M375:M376)*('Front End'!$F$5*60)</f>
        <v>10.548860836876942</v>
      </c>
      <c r="O376" s="10">
        <f>IF(O375+AVERAGE(K375:K376)*('Front End'!$F$5*60)&gt;J376,J376,O375+AVERAGE(K375:K376)*('Front End'!$F$5*60))</f>
        <v>0</v>
      </c>
      <c r="P376" s="10">
        <f>P375+(AVERAGE(L375:L376)*('Front End'!$F$5*60))-W375</f>
        <v>2528.137722888539</v>
      </c>
      <c r="Q376" s="10">
        <f>(P376/$AA$5)*($AA$4-'Front End'!$F$9)</f>
        <v>2.5281377228885387E-2</v>
      </c>
      <c r="R376" s="10">
        <f>'Front End'!$F$9+Q376</f>
        <v>45.025281377228886</v>
      </c>
      <c r="S376" s="8">
        <f>IF(R376&gt;'Front End'!$F$9+'Front End'!$B$9,(((R376-'Front End'!$F$9)/($AA$4-'Front End'!$F$9))*$AA$5)-((('Front End'!$F$9+'Front End'!$B$9-'Front End'!$F$9)/($AA$4-'Front End'!$F$9))*$AA$5),0)</f>
        <v>2528.1377228886017</v>
      </c>
      <c r="T376" s="8">
        <f>ROUND(S376/('Front End'!$B$3*24*60*60),6)</f>
        <v>2.9260000000000002E-3</v>
      </c>
      <c r="U376" s="8">
        <f>IF(R376&gt;'Front End'!$F$9+'Front End'!$B$10,(((R376-'Front End'!$F$9)/($AA$4-'Front End'!$F$9))*$AA$5)-((('Front End'!$F$9+'Front End'!$B$10-'Front End'!$F$9)/($AA$4-'Front End'!$F$9))*$AA$5),0)</f>
        <v>528.13772288828886</v>
      </c>
      <c r="V376" s="8">
        <f>(U376^0.5)/('Front End'!$B$4*24*60*60)</f>
        <v>2.6598665741264034E-3</v>
      </c>
      <c r="W376" s="8">
        <f>(AVERAGE(T375:T376)*('Front End'!$F$5*60))+(AVERAGE(V375:V376)*('Front End'!$F$5*60))</f>
        <v>0.66814339754111507</v>
      </c>
      <c r="X376" s="8">
        <f t="shared" si="23"/>
        <v>2.6598665741264034E-3</v>
      </c>
    </row>
    <row r="377" spans="1:24" x14ac:dyDescent="0.2">
      <c r="A377" s="1">
        <v>376</v>
      </c>
      <c r="B377" s="1">
        <f>B376+'Front End'!$F$5</f>
        <v>750</v>
      </c>
      <c r="C377" s="10">
        <f t="shared" si="21"/>
        <v>0.52083333333333337</v>
      </c>
      <c r="D377" s="10">
        <f>ROUND(IF(B377&lt;=$AA$2*1.25,('Front End'!$F$4/2)*(1-COS((PI()*B377)/$AA$2)),(4.34*'Front End'!$F$4*EXP(-1.3*B377/$AA$2))),6)</f>
        <v>8.5348999999999994E-2</v>
      </c>
      <c r="E377" s="10">
        <f>D377*('Front End'!$F$3/100)</f>
        <v>0</v>
      </c>
      <c r="F377" s="10">
        <f t="shared" si="24"/>
        <v>8.5348999999999994E-2</v>
      </c>
      <c r="G377" s="10">
        <f>IF((G376+(AVERAGE(F376:F377)*('Front End'!$F$5*60))-(N376))&gt;$AA$3,$AA$3,IF(G376+(AVERAGE(F376:F377)*('Front End'!$F$5*60))-(N376)&lt;0,0,G376+(AVERAGE(F376:F377)*('Front End'!$F$5*60))-(N376)))</f>
        <v>175.51383221696938</v>
      </c>
      <c r="H377" s="10">
        <f>(G377/$AA$3)*'Front End'!$B$1</f>
        <v>1.7551383221696938E-3</v>
      </c>
      <c r="I377" s="10">
        <f>('Front End'!$F$10-'Front End'!$B$1)+Calcs!H377</f>
        <v>46.731755138322171</v>
      </c>
      <c r="J377" s="10">
        <f>IF(H377&gt;'Front End'!$B$1*('Front End'!$B$5/100),G377-((('Front End'!$B$1*('Front End'!$B$5/100))/'Front End'!$B$1)*$AA$3),0)</f>
        <v>75.513832216969377</v>
      </c>
      <c r="K377" s="10">
        <f>(J377*('Front End'!$B$6/100))/('Front End'!$B$2*24*60*60)</f>
        <v>0</v>
      </c>
      <c r="L377" s="10">
        <f>(J377*((100-'Front End'!$B$6)/100))/('Front End'!$B$2*24*60*60)</f>
        <v>8.7400268769640493E-2</v>
      </c>
      <c r="M377" s="10">
        <f t="shared" si="22"/>
        <v>8.7400268769640493E-2</v>
      </c>
      <c r="N377" s="10">
        <f>AVERAGE(M376:M377)*('Front End'!$F$5*60)</f>
        <v>10.508246199362203</v>
      </c>
      <c r="O377" s="10">
        <f>IF(O376+AVERAGE(K376:K377)*('Front End'!$F$5*60)&gt;J377,J377,O376+AVERAGE(K376:K377)*('Front End'!$F$5*60))</f>
        <v>0</v>
      </c>
      <c r="P377" s="10">
        <f>P376+(AVERAGE(L376:L377)*('Front End'!$F$5*60))-W376</f>
        <v>2537.9778256903601</v>
      </c>
      <c r="Q377" s="10">
        <f>(P377/$AA$5)*($AA$4-'Front End'!$F$9)</f>
        <v>2.5379778256903601E-2</v>
      </c>
      <c r="R377" s="10">
        <f>'Front End'!$F$9+Q377</f>
        <v>45.025379778256905</v>
      </c>
      <c r="S377" s="8">
        <f>IF(R377&gt;'Front End'!$F$9+'Front End'!$B$9,(((R377-'Front End'!$F$9)/($AA$4-'Front End'!$F$9))*$AA$5)-((('Front End'!$F$9+'Front End'!$B$9-'Front End'!$F$9)/($AA$4-'Front End'!$F$9))*$AA$5),0)</f>
        <v>2537.9778256905188</v>
      </c>
      <c r="T377" s="8">
        <f>ROUND(S377/('Front End'!$B$3*24*60*60),6)</f>
        <v>2.9369999999999999E-3</v>
      </c>
      <c r="U377" s="8">
        <f>IF(R377&gt;'Front End'!$F$9+'Front End'!$B$10,(((R377-'Front End'!$F$9)/($AA$4-'Front End'!$F$9))*$AA$5)-((('Front End'!$F$9+'Front End'!$B$10-'Front End'!$F$9)/($AA$4-'Front End'!$F$9))*$AA$5),0)</f>
        <v>537.97782569020592</v>
      </c>
      <c r="V377" s="8">
        <f>(U377^0.5)/('Front End'!$B$4*24*60*60)</f>
        <v>2.6845311346494921E-3</v>
      </c>
      <c r="W377" s="8">
        <f>(AVERAGE(T376:T377)*('Front End'!$F$5*60))+(AVERAGE(V376:V377)*('Front End'!$F$5*60))</f>
        <v>0.67244386252655364</v>
      </c>
      <c r="X377" s="8">
        <f t="shared" si="23"/>
        <v>2.6845311346494921E-3</v>
      </c>
    </row>
    <row r="378" spans="1:24" x14ac:dyDescent="0.2">
      <c r="A378" s="1">
        <v>377</v>
      </c>
      <c r="B378" s="1">
        <f>B377+'Front End'!$F$5</f>
        <v>752</v>
      </c>
      <c r="C378" s="10">
        <f t="shared" si="21"/>
        <v>0.52222222222222225</v>
      </c>
      <c r="D378" s="10">
        <f>ROUND(IF(B378&lt;=$AA$2*1.25,('Front End'!$F$4/2)*(1-COS((PI()*B378)/$AA$2)),(4.34*'Front End'!$F$4*EXP(-1.3*B378/$AA$2))),6)</f>
        <v>8.4978999999999999E-2</v>
      </c>
      <c r="E378" s="10">
        <f>D378*('Front End'!$F$3/100)</f>
        <v>0</v>
      </c>
      <c r="F378" s="10">
        <f t="shared" si="24"/>
        <v>8.4978999999999999E-2</v>
      </c>
      <c r="G378" s="10">
        <f>IF((G377+(AVERAGE(F377:F378)*('Front End'!$F$5*60))-(N377))&gt;$AA$3,$AA$3,IF(G377+(AVERAGE(F377:F378)*('Front End'!$F$5*60))-(N377)&lt;0,0,G377+(AVERAGE(F377:F378)*('Front End'!$F$5*60))-(N377)))</f>
        <v>175.2252660176072</v>
      </c>
      <c r="H378" s="10">
        <f>(G378/$AA$3)*'Front End'!$B$1</f>
        <v>1.7522526601760719E-3</v>
      </c>
      <c r="I378" s="10">
        <f>('Front End'!$F$10-'Front End'!$B$1)+Calcs!H378</f>
        <v>46.731752252660179</v>
      </c>
      <c r="J378" s="10">
        <f>IF(H378&gt;'Front End'!$B$1*('Front End'!$B$5/100),G378-((('Front End'!$B$1*('Front End'!$B$5/100))/'Front End'!$B$1)*$AA$3),0)</f>
        <v>75.225266017607197</v>
      </c>
      <c r="K378" s="10">
        <f>(J378*('Front End'!$B$6/100))/('Front End'!$B$2*24*60*60)</f>
        <v>0</v>
      </c>
      <c r="L378" s="10">
        <f>(J378*((100-'Front End'!$B$6)/100))/('Front End'!$B$2*24*60*60)</f>
        <v>8.7066280112971309E-2</v>
      </c>
      <c r="M378" s="10">
        <f t="shared" si="22"/>
        <v>8.7066280112971309E-2</v>
      </c>
      <c r="N378" s="10">
        <f>AVERAGE(M377:M378)*('Front End'!$F$5*60)</f>
        <v>10.467992932956708</v>
      </c>
      <c r="O378" s="10">
        <f>IF(O377+AVERAGE(K377:K378)*('Front End'!$F$5*60)&gt;J378,J378,O377+AVERAGE(K377:K378)*('Front End'!$F$5*60))</f>
        <v>0</v>
      </c>
      <c r="P378" s="10">
        <f>P377+(AVERAGE(L377:L378)*('Front End'!$F$5*60))-W377</f>
        <v>2547.7733747607904</v>
      </c>
      <c r="Q378" s="10">
        <f>(P378/$AA$5)*($AA$4-'Front End'!$F$9)</f>
        <v>2.5477733747607905E-2</v>
      </c>
      <c r="R378" s="10">
        <f>'Front End'!$F$9+Q378</f>
        <v>45.025477733747607</v>
      </c>
      <c r="S378" s="8">
        <f>IF(R378&gt;'Front End'!$F$9+'Front End'!$B$9,(((R378-'Front End'!$F$9)/($AA$4-'Front End'!$F$9))*$AA$5)-((('Front End'!$F$9+'Front End'!$B$9-'Front End'!$F$9)/($AA$4-'Front End'!$F$9))*$AA$5),0)</f>
        <v>2547.773374760709</v>
      </c>
      <c r="T378" s="8">
        <f>ROUND(S378/('Front End'!$B$3*24*60*60),6)</f>
        <v>2.9489999999999998E-3</v>
      </c>
      <c r="U378" s="8">
        <f>IF(R378&gt;'Front End'!$F$9+'Front End'!$B$10,(((R378-'Front End'!$F$9)/($AA$4-'Front End'!$F$9))*$AA$5)-((('Front End'!$F$9+'Front End'!$B$10-'Front End'!$F$9)/($AA$4-'Front End'!$F$9))*$AA$5),0)</f>
        <v>547.77337476039611</v>
      </c>
      <c r="V378" s="8">
        <f>(U378^0.5)/('Front End'!$B$4*24*60*60)</f>
        <v>2.7088609775080177E-3</v>
      </c>
      <c r="W378" s="8">
        <f>(AVERAGE(T377:T378)*('Front End'!$F$5*60))+(AVERAGE(V377:V378)*('Front End'!$F$5*60))</f>
        <v>0.6767635267294505</v>
      </c>
      <c r="X378" s="8">
        <f t="shared" si="23"/>
        <v>2.7088609775080177E-3</v>
      </c>
    </row>
    <row r="379" spans="1:24" x14ac:dyDescent="0.2">
      <c r="A379" s="1">
        <v>378</v>
      </c>
      <c r="B379" s="1">
        <f>B378+'Front End'!$F$5</f>
        <v>754</v>
      </c>
      <c r="C379" s="10">
        <f t="shared" si="21"/>
        <v>0.52361111111111114</v>
      </c>
      <c r="D379" s="10">
        <f>ROUND(IF(B379&lt;=$AA$2*1.25,('Front End'!$F$4/2)*(1-COS((PI()*B379)/$AA$2)),(4.34*'Front End'!$F$4*EXP(-1.3*B379/$AA$2))),6)</f>
        <v>8.4612000000000007E-2</v>
      </c>
      <c r="E379" s="10">
        <f>D379*('Front End'!$F$3/100)</f>
        <v>0</v>
      </c>
      <c r="F379" s="10">
        <f t="shared" si="24"/>
        <v>8.4612000000000007E-2</v>
      </c>
      <c r="G379" s="10">
        <f>IF((G378+(AVERAGE(F378:F379)*('Front End'!$F$5*60))-(N378))&gt;$AA$3,$AA$3,IF(G378+(AVERAGE(F378:F379)*('Front End'!$F$5*60))-(N378)&lt;0,0,G378+(AVERAGE(F378:F379)*('Front End'!$F$5*60))-(N378)))</f>
        <v>174.93273308465047</v>
      </c>
      <c r="H379" s="10">
        <f>(G379/$AA$3)*'Front End'!$B$1</f>
        <v>1.7493273308465047E-3</v>
      </c>
      <c r="I379" s="10">
        <f>('Front End'!$F$10-'Front End'!$B$1)+Calcs!H379</f>
        <v>46.731749327330853</v>
      </c>
      <c r="J379" s="10">
        <f>IF(H379&gt;'Front End'!$B$1*('Front End'!$B$5/100),G379-((('Front End'!$B$1*('Front End'!$B$5/100))/'Front End'!$B$1)*$AA$3),0)</f>
        <v>74.932733084650465</v>
      </c>
      <c r="K379" s="10">
        <f>(J379*('Front End'!$B$6/100))/('Front End'!$B$2*24*60*60)</f>
        <v>0</v>
      </c>
      <c r="L379" s="10">
        <f>(J379*((100-'Front End'!$B$6)/100))/('Front End'!$B$2*24*60*60)</f>
        <v>8.6727700329456564E-2</v>
      </c>
      <c r="M379" s="10">
        <f t="shared" si="22"/>
        <v>8.6727700329456564E-2</v>
      </c>
      <c r="N379" s="10">
        <f>AVERAGE(M378:M379)*('Front End'!$F$5*60)</f>
        <v>10.427638826545673</v>
      </c>
      <c r="O379" s="10">
        <f>IF(O378+AVERAGE(K378:K379)*('Front End'!$F$5*60)&gt;J379,J379,O378+AVERAGE(K378:K379)*('Front End'!$F$5*60))</f>
        <v>0</v>
      </c>
      <c r="P379" s="10">
        <f>P378+(AVERAGE(L378:L379)*('Front End'!$F$5*60))-W378</f>
        <v>2557.5242500606068</v>
      </c>
      <c r="Q379" s="10">
        <f>(P379/$AA$5)*($AA$4-'Front End'!$F$9)</f>
        <v>2.5575242500606069E-2</v>
      </c>
      <c r="R379" s="10">
        <f>'Front End'!$F$9+Q379</f>
        <v>45.025575242500608</v>
      </c>
      <c r="S379" s="8">
        <f>IF(R379&gt;'Front End'!$F$9+'Front End'!$B$9,(((R379-'Front End'!$F$9)/($AA$4-'Front End'!$F$9))*$AA$5)-((('Front End'!$F$9+'Front End'!$B$9-'Front End'!$F$9)/($AA$4-'Front End'!$F$9))*$AA$5),0)</f>
        <v>2557.5242500607942</v>
      </c>
      <c r="T379" s="8">
        <f>ROUND(S379/('Front End'!$B$3*24*60*60),6)</f>
        <v>2.96E-3</v>
      </c>
      <c r="U379" s="8">
        <f>IF(R379&gt;'Front End'!$F$9+'Front End'!$B$10,(((R379-'Front End'!$F$9)/($AA$4-'Front End'!$F$9))*$AA$5)-((('Front End'!$F$9+'Front End'!$B$10-'Front End'!$F$9)/($AA$4-'Front End'!$F$9))*$AA$5),0)</f>
        <v>557.52425006048134</v>
      </c>
      <c r="V379" s="8">
        <f>(U379^0.5)/('Front End'!$B$4*24*60*60)</f>
        <v>2.7328647481754645E-3</v>
      </c>
      <c r="W379" s="8">
        <f>(AVERAGE(T378:T379)*('Front End'!$F$5*60))+(AVERAGE(V378:V379)*('Front End'!$F$5*60))</f>
        <v>0.68104354354100893</v>
      </c>
      <c r="X379" s="8">
        <f t="shared" si="23"/>
        <v>2.7328647481754645E-3</v>
      </c>
    </row>
    <row r="380" spans="1:24" x14ac:dyDescent="0.2">
      <c r="A380" s="1">
        <v>379</v>
      </c>
      <c r="B380" s="1">
        <f>B379+'Front End'!$F$5</f>
        <v>756</v>
      </c>
      <c r="C380" s="10">
        <f t="shared" si="21"/>
        <v>0.52500000000000002</v>
      </c>
      <c r="D380" s="10">
        <f>ROUND(IF(B380&lt;=$AA$2*1.25,('Front End'!$F$4/2)*(1-COS((PI()*B380)/$AA$2)),(4.34*'Front End'!$F$4*EXP(-1.3*B380/$AA$2))),6)</f>
        <v>8.4245E-2</v>
      </c>
      <c r="E380" s="10">
        <f>D380*('Front End'!$F$3/100)</f>
        <v>0</v>
      </c>
      <c r="F380" s="10">
        <f t="shared" si="24"/>
        <v>8.4245E-2</v>
      </c>
      <c r="G380" s="10">
        <f>IF((G379+(AVERAGE(F379:F380)*('Front End'!$F$5*60))-(N379))&gt;$AA$3,$AA$3,IF(G379+(AVERAGE(F379:F380)*('Front End'!$F$5*60))-(N379)&lt;0,0,G379+(AVERAGE(F379:F380)*('Front End'!$F$5*60))-(N379)))</f>
        <v>174.6365142581048</v>
      </c>
      <c r="H380" s="10">
        <f>(G380/$AA$3)*'Front End'!$B$1</f>
        <v>1.746365142581048E-3</v>
      </c>
      <c r="I380" s="10">
        <f>('Front End'!$F$10-'Front End'!$B$1)+Calcs!H380</f>
        <v>46.731746365142584</v>
      </c>
      <c r="J380" s="10">
        <f>IF(H380&gt;'Front End'!$B$1*('Front End'!$B$5/100),G380-((('Front End'!$B$1*('Front End'!$B$5/100))/'Front End'!$B$1)*$AA$3),0)</f>
        <v>74.636514258104796</v>
      </c>
      <c r="K380" s="10">
        <f>(J380*('Front End'!$B$6/100))/('Front End'!$B$2*24*60*60)</f>
        <v>0</v>
      </c>
      <c r="L380" s="10">
        <f>(J380*((100-'Front End'!$B$6)/100))/('Front End'!$B$2*24*60*60)</f>
        <v>8.6384854465399077E-2</v>
      </c>
      <c r="M380" s="10">
        <f t="shared" si="22"/>
        <v>8.6384854465399077E-2</v>
      </c>
      <c r="N380" s="10">
        <f>AVERAGE(M379:M380)*('Front End'!$F$5*60)</f>
        <v>10.38675328769134</v>
      </c>
      <c r="O380" s="10">
        <f>IF(O379+AVERAGE(K379:K380)*('Front End'!$F$5*60)&gt;J380,J380,O379+AVERAGE(K379:K380)*('Front End'!$F$5*60))</f>
        <v>0</v>
      </c>
      <c r="P380" s="10">
        <f>P379+(AVERAGE(L379:L380)*('Front End'!$F$5*60))-W379</f>
        <v>2567.2299598047571</v>
      </c>
      <c r="Q380" s="10">
        <f>(P380/$AA$5)*($AA$4-'Front End'!$F$9)</f>
        <v>2.5672299598047569E-2</v>
      </c>
      <c r="R380" s="10">
        <f>'Front End'!$F$9+Q380</f>
        <v>45.02567229959805</v>
      </c>
      <c r="S380" s="8">
        <f>IF(R380&gt;'Front End'!$F$9+'Front End'!$B$9,(((R380-'Front End'!$F$9)/($AA$4-'Front End'!$F$9))*$AA$5)-((('Front End'!$F$9+'Front End'!$B$9-'Front End'!$F$9)/($AA$4-'Front End'!$F$9))*$AA$5),0)</f>
        <v>2567.2299598049622</v>
      </c>
      <c r="T380" s="8">
        <f>ROUND(S380/('Front End'!$B$3*24*60*60),6)</f>
        <v>2.9710000000000001E-3</v>
      </c>
      <c r="U380" s="8">
        <f>IF(R380&gt;'Front End'!$F$9+'Front End'!$B$10,(((R380-'Front End'!$F$9)/($AA$4-'Front End'!$F$9))*$AA$5)-((('Front End'!$F$9+'Front End'!$B$10-'Front End'!$F$9)/($AA$4-'Front End'!$F$9))*$AA$5),0)</f>
        <v>567.2299598046493</v>
      </c>
      <c r="V380" s="8">
        <f>(U380^0.5)/('Front End'!$B$4*24*60*60)</f>
        <v>2.7565497699194373E-3</v>
      </c>
      <c r="W380" s="8">
        <f>(AVERAGE(T379:T380)*('Front End'!$F$5*60))+(AVERAGE(V379:V380)*('Front End'!$F$5*60))</f>
        <v>0.68522487108569408</v>
      </c>
      <c r="X380" s="8">
        <f t="shared" si="23"/>
        <v>2.7565497699194373E-3</v>
      </c>
    </row>
    <row r="381" spans="1:24" x14ac:dyDescent="0.2">
      <c r="A381" s="1">
        <v>380</v>
      </c>
      <c r="B381" s="1">
        <f>B380+'Front End'!$F$5</f>
        <v>758</v>
      </c>
      <c r="C381" s="10">
        <f t="shared" si="21"/>
        <v>0.52638888888888891</v>
      </c>
      <c r="D381" s="10">
        <f>ROUND(IF(B381&lt;=$AA$2*1.25,('Front End'!$F$4/2)*(1-COS((PI()*B381)/$AA$2)),(4.34*'Front End'!$F$4*EXP(-1.3*B381/$AA$2))),6)</f>
        <v>8.3880999999999997E-2</v>
      </c>
      <c r="E381" s="10">
        <f>D381*('Front End'!$F$3/100)</f>
        <v>0</v>
      </c>
      <c r="F381" s="10">
        <f t="shared" si="24"/>
        <v>8.3880999999999997E-2</v>
      </c>
      <c r="G381" s="10">
        <f>IF((G380+(AVERAGE(F380:F381)*('Front End'!$F$5*60))-(N380))&gt;$AA$3,$AA$3,IF(G380+(AVERAGE(F380:F381)*('Front End'!$F$5*60))-(N380)&lt;0,0,G380+(AVERAGE(F380:F381)*('Front End'!$F$5*60))-(N380)))</f>
        <v>174.33732097041346</v>
      </c>
      <c r="H381" s="10">
        <f>(G381/$AA$3)*'Front End'!$B$1</f>
        <v>1.7433732097041346E-3</v>
      </c>
      <c r="I381" s="10">
        <f>('Front End'!$F$10-'Front End'!$B$1)+Calcs!H381</f>
        <v>46.73174337320971</v>
      </c>
      <c r="J381" s="10">
        <f>IF(H381&gt;'Front End'!$B$1*('Front End'!$B$5/100),G381-((('Front End'!$B$1*('Front End'!$B$5/100))/'Front End'!$B$1)*$AA$3),0)</f>
        <v>74.337320970413458</v>
      </c>
      <c r="K381" s="10">
        <f>(J381*('Front End'!$B$6/100))/('Front End'!$B$2*24*60*60)</f>
        <v>0</v>
      </c>
      <c r="L381" s="10">
        <f>(J381*((100-'Front End'!$B$6)/100))/('Front End'!$B$2*24*60*60)</f>
        <v>8.6038565937978553E-2</v>
      </c>
      <c r="M381" s="10">
        <f t="shared" si="22"/>
        <v>8.6038565937978553E-2</v>
      </c>
      <c r="N381" s="10">
        <f>AVERAGE(M380:M381)*('Front End'!$F$5*60)</f>
        <v>10.345405224202658</v>
      </c>
      <c r="O381" s="10">
        <f>IF(O380+AVERAGE(K380:K381)*('Front End'!$F$5*60)&gt;J381,J381,O380+AVERAGE(K380:K381)*('Front End'!$F$5*60))</f>
        <v>0</v>
      </c>
      <c r="P381" s="10">
        <f>P380+(AVERAGE(L380:L381)*('Front End'!$F$5*60))-W380</f>
        <v>2576.8901401578742</v>
      </c>
      <c r="Q381" s="10">
        <f>(P381/$AA$5)*($AA$4-'Front End'!$F$9)</f>
        <v>2.5768901401578739E-2</v>
      </c>
      <c r="R381" s="10">
        <f>'Front End'!$F$9+Q381</f>
        <v>45.025768901401577</v>
      </c>
      <c r="S381" s="8">
        <f>IF(R381&gt;'Front End'!$F$9+'Front End'!$B$9,(((R381-'Front End'!$F$9)/($AA$4-'Front End'!$F$9))*$AA$5)-((('Front End'!$F$9+'Front End'!$B$9-'Front End'!$F$9)/($AA$4-'Front End'!$F$9))*$AA$5),0)</f>
        <v>2576.8901401576727</v>
      </c>
      <c r="T381" s="8">
        <f>ROUND(S381/('Front End'!$B$3*24*60*60),6)</f>
        <v>2.983E-3</v>
      </c>
      <c r="U381" s="8">
        <f>IF(R381&gt;'Front End'!$F$9+'Front End'!$B$10,(((R381-'Front End'!$F$9)/($AA$4-'Front End'!$F$9))*$AA$5)-((('Front End'!$F$9+'Front End'!$B$10-'Front End'!$F$9)/($AA$4-'Front End'!$F$9))*$AA$5),0)</f>
        <v>576.89014015735984</v>
      </c>
      <c r="V381" s="8">
        <f>(U381^0.5)/('Front End'!$B$4*24*60*60)</f>
        <v>2.7799233133708055E-3</v>
      </c>
      <c r="W381" s="8">
        <f>(AVERAGE(T380:T381)*('Front End'!$F$5*60))+(AVERAGE(V380:V381)*('Front End'!$F$5*60))</f>
        <v>0.68942838499741455</v>
      </c>
      <c r="X381" s="8">
        <f t="shared" si="23"/>
        <v>2.7799233133708055E-3</v>
      </c>
    </row>
    <row r="382" spans="1:24" x14ac:dyDescent="0.2">
      <c r="A382" s="1">
        <v>381</v>
      </c>
      <c r="B382" s="1">
        <f>B381+'Front End'!$F$5</f>
        <v>760</v>
      </c>
      <c r="C382" s="10">
        <f t="shared" si="21"/>
        <v>0.52777777777777779</v>
      </c>
      <c r="D382" s="10">
        <f>ROUND(IF(B382&lt;=$AA$2*1.25,('Front End'!$F$4/2)*(1-COS((PI()*B382)/$AA$2)),(4.34*'Front End'!$F$4*EXP(-1.3*B382/$AA$2))),6)</f>
        <v>8.3517999999999995E-2</v>
      </c>
      <c r="E382" s="10">
        <f>D382*('Front End'!$F$3/100)</f>
        <v>0</v>
      </c>
      <c r="F382" s="10">
        <f t="shared" si="24"/>
        <v>8.3517999999999995E-2</v>
      </c>
      <c r="G382" s="10">
        <f>IF((G381+(AVERAGE(F381:F382)*('Front End'!$F$5*60))-(N381))&gt;$AA$3,$AA$3,IF(G381+(AVERAGE(F381:F382)*('Front End'!$F$5*60))-(N381)&lt;0,0,G381+(AVERAGE(F381:F382)*('Front End'!$F$5*60))-(N381)))</f>
        <v>174.03585574621079</v>
      </c>
      <c r="H382" s="10">
        <f>(G382/$AA$3)*'Front End'!$B$1</f>
        <v>1.7403585574621077E-3</v>
      </c>
      <c r="I382" s="10">
        <f>('Front End'!$F$10-'Front End'!$B$1)+Calcs!H382</f>
        <v>46.731740358557467</v>
      </c>
      <c r="J382" s="10">
        <f>IF(H382&gt;'Front End'!$B$1*('Front End'!$B$5/100),G382-((('Front End'!$B$1*('Front End'!$B$5/100))/'Front End'!$B$1)*$AA$3),0)</f>
        <v>74.035855746210785</v>
      </c>
      <c r="K382" s="10">
        <f>(J382*('Front End'!$B$6/100))/('Front End'!$B$2*24*60*60)</f>
        <v>0</v>
      </c>
      <c r="L382" s="10">
        <f>(J382*((100-'Front End'!$B$6)/100))/('Front End'!$B$2*24*60*60)</f>
        <v>8.5689647854410647E-2</v>
      </c>
      <c r="M382" s="10">
        <f t="shared" si="22"/>
        <v>8.5689647854410647E-2</v>
      </c>
      <c r="N382" s="10">
        <f>AVERAGE(M381:M382)*('Front End'!$F$5*60)</f>
        <v>10.303692827543353</v>
      </c>
      <c r="O382" s="10">
        <f>IF(O381+AVERAGE(K381:K382)*('Front End'!$F$5*60)&gt;J382,J382,O381+AVERAGE(K381:K382)*('Front End'!$F$5*60))</f>
        <v>0</v>
      </c>
      <c r="P382" s="10">
        <f>P381+(AVERAGE(L381:L382)*('Front End'!$F$5*60))-W381</f>
        <v>2586.50440460042</v>
      </c>
      <c r="Q382" s="10">
        <f>(P382/$AA$5)*($AA$4-'Front End'!$F$9)</f>
        <v>2.5865044046004201E-2</v>
      </c>
      <c r="R382" s="10">
        <f>'Front End'!$F$9+Q382</f>
        <v>45.025865044046007</v>
      </c>
      <c r="S382" s="8">
        <f>IF(R382&gt;'Front End'!$F$9+'Front End'!$B$9,(((R382-'Front End'!$F$9)/($AA$4-'Front End'!$F$9))*$AA$5)-((('Front End'!$F$9+'Front End'!$B$9-'Front End'!$F$9)/($AA$4-'Front End'!$F$9))*$AA$5),0)</f>
        <v>2586.5044046007315</v>
      </c>
      <c r="T382" s="8">
        <f>ROUND(S382/('Front End'!$B$3*24*60*60),6)</f>
        <v>2.9940000000000001E-3</v>
      </c>
      <c r="U382" s="8">
        <f>IF(R382&gt;'Front End'!$F$9+'Front End'!$B$10,(((R382-'Front End'!$F$9)/($AA$4-'Front End'!$F$9))*$AA$5)-((('Front End'!$F$9+'Front End'!$B$10-'Front End'!$F$9)/($AA$4-'Front End'!$F$9))*$AA$5),0)</f>
        <v>586.50440460041864</v>
      </c>
      <c r="V382" s="8">
        <f>(U382^0.5)/('Front End'!$B$4*24*60*60)</f>
        <v>2.8029922469733196E-3</v>
      </c>
      <c r="W382" s="8">
        <f>(AVERAGE(T381:T382)*('Front End'!$F$5*60))+(AVERAGE(V381:V382)*('Front End'!$F$5*60))</f>
        <v>0.6935949336206475</v>
      </c>
      <c r="X382" s="8">
        <f t="shared" si="23"/>
        <v>2.8029922469733196E-3</v>
      </c>
    </row>
    <row r="383" spans="1:24" x14ac:dyDescent="0.2">
      <c r="A383" s="1">
        <v>382</v>
      </c>
      <c r="B383" s="1">
        <f>B382+'Front End'!$F$5</f>
        <v>762</v>
      </c>
      <c r="C383" s="10">
        <f t="shared" si="21"/>
        <v>0.52916666666666667</v>
      </c>
      <c r="D383" s="10">
        <f>ROUND(IF(B383&lt;=$AA$2*1.25,('Front End'!$F$4/2)*(1-COS((PI()*B383)/$AA$2)),(4.34*'Front End'!$F$4*EXP(-1.3*B383/$AA$2))),6)</f>
        <v>8.3155999999999994E-2</v>
      </c>
      <c r="E383" s="10">
        <f>D383*('Front End'!$F$3/100)</f>
        <v>0</v>
      </c>
      <c r="F383" s="10">
        <f t="shared" si="24"/>
        <v>8.3155999999999994E-2</v>
      </c>
      <c r="G383" s="10">
        <f>IF((G382+(AVERAGE(F382:F383)*('Front End'!$F$5*60))-(N382))&gt;$AA$3,$AA$3,IF(G382+(AVERAGE(F382:F383)*('Front End'!$F$5*60))-(N382)&lt;0,0,G382+(AVERAGE(F382:F383)*('Front End'!$F$5*60))-(N382)))</f>
        <v>173.73260291866742</v>
      </c>
      <c r="H383" s="10">
        <f>(G383/$AA$3)*'Front End'!$B$1</f>
        <v>1.7373260291866743E-3</v>
      </c>
      <c r="I383" s="10">
        <f>('Front End'!$F$10-'Front End'!$B$1)+Calcs!H383</f>
        <v>46.73173732602919</v>
      </c>
      <c r="J383" s="10">
        <f>IF(H383&gt;'Front End'!$B$1*('Front End'!$B$5/100),G383-((('Front End'!$B$1*('Front End'!$B$5/100))/'Front End'!$B$1)*$AA$3),0)</f>
        <v>73.732602918667425</v>
      </c>
      <c r="K383" s="10">
        <f>(J383*('Front End'!$B$6/100))/('Front End'!$B$2*24*60*60)</f>
        <v>0</v>
      </c>
      <c r="L383" s="10">
        <f>(J383*((100-'Front End'!$B$6)/100))/('Front End'!$B$2*24*60*60)</f>
        <v>8.5338660785494722E-2</v>
      </c>
      <c r="M383" s="10">
        <f t="shared" si="22"/>
        <v>8.5338660785494722E-2</v>
      </c>
      <c r="N383" s="10">
        <f>AVERAGE(M382:M383)*('Front End'!$F$5*60)</f>
        <v>10.261698518394322</v>
      </c>
      <c r="O383" s="10">
        <f>IF(O382+AVERAGE(K382:K383)*('Front End'!$F$5*60)&gt;J383,J383,O382+AVERAGE(K382:K383)*('Front End'!$F$5*60))</f>
        <v>0</v>
      </c>
      <c r="P383" s="10">
        <f>P382+(AVERAGE(L382:L383)*('Front End'!$F$5*60))-W382</f>
        <v>2596.0725081851938</v>
      </c>
      <c r="Q383" s="10">
        <f>(P383/$AA$5)*($AA$4-'Front End'!$F$9)</f>
        <v>2.5960725081851935E-2</v>
      </c>
      <c r="R383" s="10">
        <f>'Front End'!$F$9+Q383</f>
        <v>45.025960725081852</v>
      </c>
      <c r="S383" s="8">
        <f>IF(R383&gt;'Front End'!$F$9+'Front End'!$B$9,(((R383-'Front End'!$F$9)/($AA$4-'Front End'!$F$9))*$AA$5)-((('Front End'!$F$9+'Front End'!$B$9-'Front End'!$F$9)/($AA$4-'Front End'!$F$9))*$AA$5),0)</f>
        <v>2596.0725081851879</v>
      </c>
      <c r="T383" s="8">
        <f>ROUND(S383/('Front End'!$B$3*24*60*60),6)</f>
        <v>3.0049999999999999E-3</v>
      </c>
      <c r="U383" s="8">
        <f>IF(R383&gt;'Front End'!$F$9+'Front End'!$B$10,(((R383-'Front End'!$F$9)/($AA$4-'Front End'!$F$9))*$AA$5)-((('Front End'!$F$9+'Front End'!$B$10-'Front End'!$F$9)/($AA$4-'Front End'!$F$9))*$AA$5),0)</f>
        <v>596.07250818487501</v>
      </c>
      <c r="V383" s="8">
        <f>(U383^0.5)/('Front End'!$B$4*24*60*60)</f>
        <v>2.8257634504389516E-3</v>
      </c>
      <c r="W383" s="8">
        <f>(AVERAGE(T382:T383)*('Front End'!$F$5*60))+(AVERAGE(V382:V383)*('Front End'!$F$5*60))</f>
        <v>0.69766534184473628</v>
      </c>
      <c r="X383" s="8">
        <f t="shared" si="23"/>
        <v>2.8257634504389516E-3</v>
      </c>
    </row>
    <row r="384" spans="1:24" x14ac:dyDescent="0.2">
      <c r="A384" s="1">
        <v>383</v>
      </c>
      <c r="B384" s="1">
        <f>B383+'Front End'!$F$5</f>
        <v>764</v>
      </c>
      <c r="C384" s="10">
        <f t="shared" si="21"/>
        <v>0.53055555555555556</v>
      </c>
      <c r="D384" s="10">
        <f>ROUND(IF(B384&lt;=$AA$2*1.25,('Front End'!$F$4/2)*(1-COS((PI()*B384)/$AA$2)),(4.34*'Front End'!$F$4*EXP(-1.3*B384/$AA$2))),6)</f>
        <v>8.2796999999999996E-2</v>
      </c>
      <c r="E384" s="10">
        <f>D384*('Front End'!$F$3/100)</f>
        <v>0</v>
      </c>
      <c r="F384" s="10">
        <f t="shared" si="24"/>
        <v>8.2796999999999996E-2</v>
      </c>
      <c r="G384" s="10">
        <f>IF((G383+(AVERAGE(F383:F384)*('Front End'!$F$5*60))-(N383))&gt;$AA$3,$AA$3,IF(G383+(AVERAGE(F383:F384)*('Front End'!$F$5*60))-(N383)&lt;0,0,G383+(AVERAGE(F383:F384)*('Front End'!$F$5*60))-(N383)))</f>
        <v>173.42808440027309</v>
      </c>
      <c r="H384" s="10">
        <f>(G384/$AA$3)*'Front End'!$B$1</f>
        <v>1.7342808440027311E-3</v>
      </c>
      <c r="I384" s="10">
        <f>('Front End'!$F$10-'Front End'!$B$1)+Calcs!H384</f>
        <v>46.731734280844009</v>
      </c>
      <c r="J384" s="10">
        <f>IF(H384&gt;'Front End'!$B$1*('Front End'!$B$5/100),G384-((('Front End'!$B$1*('Front End'!$B$5/100))/'Front End'!$B$1)*$AA$3),0)</f>
        <v>73.428084400273093</v>
      </c>
      <c r="K384" s="10">
        <f>(J384*('Front End'!$B$6/100))/('Front End'!$B$2*24*60*60)</f>
        <v>0</v>
      </c>
      <c r="L384" s="10">
        <f>(J384*((100-'Front End'!$B$6)/100))/('Front End'!$B$2*24*60*60)</f>
        <v>8.4986208796612381E-2</v>
      </c>
      <c r="M384" s="10">
        <f t="shared" si="22"/>
        <v>8.4986208796612381E-2</v>
      </c>
      <c r="N384" s="10">
        <f>AVERAGE(M383:M384)*('Front End'!$F$5*60)</f>
        <v>10.219492174926426</v>
      </c>
      <c r="O384" s="10">
        <f>IF(O383+AVERAGE(K383:K384)*('Front End'!$F$5*60)&gt;J384,J384,O383+AVERAGE(K383:K384)*('Front End'!$F$5*60))</f>
        <v>0</v>
      </c>
      <c r="P384" s="10">
        <f>P383+(AVERAGE(L383:L384)*('Front End'!$F$5*60))-W383</f>
        <v>2605.5943350182756</v>
      </c>
      <c r="Q384" s="10">
        <f>(P384/$AA$5)*($AA$4-'Front End'!$F$9)</f>
        <v>2.6055943350182752E-2</v>
      </c>
      <c r="R384" s="10">
        <f>'Front End'!$F$9+Q384</f>
        <v>45.02605594335018</v>
      </c>
      <c r="S384" s="8">
        <f>IF(R384&gt;'Front End'!$F$9+'Front End'!$B$9,(((R384-'Front End'!$F$9)/($AA$4-'Front End'!$F$9))*$AA$5)-((('Front End'!$F$9+'Front End'!$B$9-'Front End'!$F$9)/($AA$4-'Front End'!$F$9))*$AA$5),0)</f>
        <v>2605.5943350179691</v>
      </c>
      <c r="T384" s="8">
        <f>ROUND(S384/('Front End'!$B$3*24*60*60),6)</f>
        <v>3.016E-3</v>
      </c>
      <c r="U384" s="8">
        <f>IF(R384&gt;'Front End'!$F$9+'Front End'!$B$10,(((R384-'Front End'!$F$9)/($AA$4-'Front End'!$F$9))*$AA$5)-((('Front End'!$F$9+'Front End'!$B$10-'Front End'!$F$9)/($AA$4-'Front End'!$F$9))*$AA$5),0)</f>
        <v>605.59433501765625</v>
      </c>
      <c r="V384" s="8">
        <f>(U384^0.5)/('Front End'!$B$4*24*60*60)</f>
        <v>2.8482437921393995E-3</v>
      </c>
      <c r="W384" s="8">
        <f>(AVERAGE(T383:T384)*('Front End'!$F$5*60))+(AVERAGE(V383:V384)*('Front End'!$F$5*60))</f>
        <v>0.7017004345547011</v>
      </c>
      <c r="X384" s="8">
        <f t="shared" si="23"/>
        <v>2.8482437921393995E-3</v>
      </c>
    </row>
    <row r="385" spans="1:24" x14ac:dyDescent="0.2">
      <c r="A385" s="1">
        <v>384</v>
      </c>
      <c r="B385" s="1">
        <f>B384+'Front End'!$F$5</f>
        <v>766</v>
      </c>
      <c r="C385" s="10">
        <f t="shared" si="21"/>
        <v>0.53194444444444444</v>
      </c>
      <c r="D385" s="10">
        <f>ROUND(IF(B385&lt;=$AA$2*1.25,('Front End'!$F$4/2)*(1-COS((PI()*B385)/$AA$2)),(4.34*'Front End'!$F$4*EXP(-1.3*B385/$AA$2))),6)</f>
        <v>8.2437999999999997E-2</v>
      </c>
      <c r="E385" s="10">
        <f>D385*('Front End'!$F$3/100)</f>
        <v>0</v>
      </c>
      <c r="F385" s="10">
        <f t="shared" si="24"/>
        <v>8.2437999999999997E-2</v>
      </c>
      <c r="G385" s="10">
        <f>IF((G384+(AVERAGE(F384:F385)*('Front End'!$F$5*60))-(N384))&gt;$AA$3,$AA$3,IF(G384+(AVERAGE(F384:F385)*('Front End'!$F$5*60))-(N384)&lt;0,0,G384+(AVERAGE(F384:F385)*('Front End'!$F$5*60))-(N384)))</f>
        <v>173.12269222534667</v>
      </c>
      <c r="H385" s="10">
        <f>(G385/$AA$3)*'Front End'!$B$1</f>
        <v>1.7312269222534669E-3</v>
      </c>
      <c r="I385" s="10">
        <f>('Front End'!$F$10-'Front End'!$B$1)+Calcs!H385</f>
        <v>46.731731226922257</v>
      </c>
      <c r="J385" s="10">
        <f>IF(H385&gt;'Front End'!$B$1*('Front End'!$B$5/100),G385-((('Front End'!$B$1*('Front End'!$B$5/100))/'Front End'!$B$1)*$AA$3),0)</f>
        <v>73.122692225346668</v>
      </c>
      <c r="K385" s="10">
        <f>(J385*('Front End'!$B$6/100))/('Front End'!$B$2*24*60*60)</f>
        <v>0</v>
      </c>
      <c r="L385" s="10">
        <f>(J385*((100-'Front End'!$B$6)/100))/('Front End'!$B$2*24*60*60)</f>
        <v>8.4632745631188291E-2</v>
      </c>
      <c r="M385" s="10">
        <f t="shared" si="22"/>
        <v>8.4632745631188291E-2</v>
      </c>
      <c r="N385" s="10">
        <f>AVERAGE(M384:M385)*('Front End'!$F$5*60)</f>
        <v>10.177137265668041</v>
      </c>
      <c r="O385" s="10">
        <f>IF(O384+AVERAGE(K384:K385)*('Front End'!$F$5*60)&gt;J385,J385,O384+AVERAGE(K384:K385)*('Front End'!$F$5*60))</f>
        <v>0</v>
      </c>
      <c r="P385" s="10">
        <f>P384+(AVERAGE(L384:L385)*('Front End'!$F$5*60))-W384</f>
        <v>2615.0697718493889</v>
      </c>
      <c r="Q385" s="10">
        <f>(P385/$AA$5)*($AA$4-'Front End'!$F$9)</f>
        <v>2.6150697718493886E-2</v>
      </c>
      <c r="R385" s="10">
        <f>'Front End'!$F$9+Q385</f>
        <v>45.026150697718492</v>
      </c>
      <c r="S385" s="8">
        <f>IF(R385&gt;'Front End'!$F$9+'Front End'!$B$9,(((R385-'Front End'!$F$9)/($AA$4-'Front End'!$F$9))*$AA$5)-((('Front End'!$F$9+'Front End'!$B$9-'Front End'!$F$9)/($AA$4-'Front End'!$F$9))*$AA$5),0)</f>
        <v>2615.0697718492215</v>
      </c>
      <c r="T385" s="8">
        <f>ROUND(S385/('Front End'!$B$3*24*60*60),6)</f>
        <v>3.0270000000000002E-3</v>
      </c>
      <c r="U385" s="8">
        <f>IF(R385&gt;'Front End'!$F$9+'Front End'!$B$10,(((R385-'Front End'!$F$9)/($AA$4-'Front End'!$F$9))*$AA$5)-((('Front End'!$F$9+'Front End'!$B$10-'Front End'!$F$9)/($AA$4-'Front End'!$F$9))*$AA$5),0)</f>
        <v>615.06977184890866</v>
      </c>
      <c r="V385" s="8">
        <f>(U385^0.5)/('Front End'!$B$4*24*60*60)</f>
        <v>2.8704398416233351E-3</v>
      </c>
      <c r="W385" s="8">
        <f>(AVERAGE(T384:T385)*('Front End'!$F$5*60))+(AVERAGE(V384:V385)*('Front End'!$F$5*60))</f>
        <v>0.70570101802576413</v>
      </c>
      <c r="X385" s="8">
        <f t="shared" si="23"/>
        <v>2.8704398416233351E-3</v>
      </c>
    </row>
    <row r="386" spans="1:24" x14ac:dyDescent="0.2">
      <c r="A386" s="1">
        <v>385</v>
      </c>
      <c r="B386" s="1">
        <f>B385+'Front End'!$F$5</f>
        <v>768</v>
      </c>
      <c r="C386" s="10">
        <f t="shared" si="21"/>
        <v>0.53333333333333333</v>
      </c>
      <c r="D386" s="10">
        <f>ROUND(IF(B386&lt;=$AA$2*1.25,('Front End'!$F$4/2)*(1-COS((PI()*B386)/$AA$2)),(4.34*'Front End'!$F$4*EXP(-1.3*B386/$AA$2))),6)</f>
        <v>8.2082000000000002E-2</v>
      </c>
      <c r="E386" s="10">
        <f>D386*('Front End'!$F$3/100)</f>
        <v>0</v>
      </c>
      <c r="F386" s="10">
        <f t="shared" si="24"/>
        <v>8.2082000000000002E-2</v>
      </c>
      <c r="G386" s="10">
        <f>IF((G385+(AVERAGE(F385:F386)*('Front End'!$F$5*60))-(N385))&gt;$AA$3,$AA$3,IF(G385+(AVERAGE(F385:F386)*('Front End'!$F$5*60))-(N385)&lt;0,0,G385+(AVERAGE(F385:F386)*('Front End'!$F$5*60))-(N385)))</f>
        <v>172.8167549596786</v>
      </c>
      <c r="H386" s="10">
        <f>(G386/$AA$3)*'Front End'!$B$1</f>
        <v>1.7281675495967861E-3</v>
      </c>
      <c r="I386" s="10">
        <f>('Front End'!$F$10-'Front End'!$B$1)+Calcs!H386</f>
        <v>46.731728167549598</v>
      </c>
      <c r="J386" s="10">
        <f>IF(H386&gt;'Front End'!$B$1*('Front End'!$B$5/100),G386-((('Front End'!$B$1*('Front End'!$B$5/100))/'Front End'!$B$1)*$AA$3),0)</f>
        <v>72.816754959678605</v>
      </c>
      <c r="K386" s="10">
        <f>(J386*('Front End'!$B$6/100))/('Front End'!$B$2*24*60*60)</f>
        <v>0</v>
      </c>
      <c r="L386" s="10">
        <f>(J386*((100-'Front End'!$B$6)/100))/('Front End'!$B$2*24*60*60)</f>
        <v>8.4278651573702096E-2</v>
      </c>
      <c r="M386" s="10">
        <f t="shared" si="22"/>
        <v>8.4278651573702096E-2</v>
      </c>
      <c r="N386" s="10">
        <f>AVERAGE(M385:M386)*('Front End'!$F$5*60)</f>
        <v>10.134683832293424</v>
      </c>
      <c r="O386" s="10">
        <f>IF(O385+AVERAGE(K385:K386)*('Front End'!$F$5*60)&gt;J386,J386,O385+AVERAGE(K385:K386)*('Front End'!$F$5*60))</f>
        <v>0</v>
      </c>
      <c r="P386" s="10">
        <f>P385+(AVERAGE(L385:L386)*('Front End'!$F$5*60))-W385</f>
        <v>2624.4987546636567</v>
      </c>
      <c r="Q386" s="10">
        <f>(P386/$AA$5)*($AA$4-'Front End'!$F$9)</f>
        <v>2.6244987546636567E-2</v>
      </c>
      <c r="R386" s="10">
        <f>'Front End'!$F$9+Q386</f>
        <v>45.026244987546633</v>
      </c>
      <c r="S386" s="8">
        <f>IF(R386&gt;'Front End'!$F$9+'Front End'!$B$9,(((R386-'Front End'!$F$9)/($AA$4-'Front End'!$F$9))*$AA$5)-((('Front End'!$F$9+'Front End'!$B$9-'Front End'!$F$9)/($AA$4-'Front End'!$F$9))*$AA$5),0)</f>
        <v>2624.498754663307</v>
      </c>
      <c r="T386" s="8">
        <f>ROUND(S386/('Front End'!$B$3*24*60*60),6)</f>
        <v>3.0379999999999999E-3</v>
      </c>
      <c r="U386" s="8">
        <f>IF(R386&gt;'Front End'!$F$9+'Front End'!$B$10,(((R386-'Front End'!$F$9)/($AA$4-'Front End'!$F$9))*$AA$5)-((('Front End'!$F$9+'Front End'!$B$10-'Front End'!$F$9)/($AA$4-'Front End'!$F$9))*$AA$5),0)</f>
        <v>624.49875466299409</v>
      </c>
      <c r="V386" s="8">
        <f>(U386^0.5)/('Front End'!$B$4*24*60*60)</f>
        <v>2.8923579956572198E-3</v>
      </c>
      <c r="W386" s="8">
        <f>(AVERAGE(T385:T386)*('Front End'!$F$5*60))+(AVERAGE(V385:V386)*('Front End'!$F$5*60))</f>
        <v>0.70966787023683331</v>
      </c>
      <c r="X386" s="8">
        <f t="shared" si="23"/>
        <v>2.8923579956572198E-3</v>
      </c>
    </row>
    <row r="387" spans="1:24" x14ac:dyDescent="0.2">
      <c r="A387" s="1">
        <v>386</v>
      </c>
      <c r="B387" s="1">
        <f>B386+'Front End'!$F$5</f>
        <v>770</v>
      </c>
      <c r="C387" s="10">
        <f t="shared" ref="C387:C450" si="25">B387/(60*24)</f>
        <v>0.53472222222222221</v>
      </c>
      <c r="D387" s="10">
        <f>ROUND(IF(B387&lt;=$AA$2*1.25,('Front End'!$F$4/2)*(1-COS((PI()*B387)/$AA$2)),(4.34*'Front End'!$F$4*EXP(-1.3*B387/$AA$2))),6)</f>
        <v>8.1725999999999993E-2</v>
      </c>
      <c r="E387" s="10">
        <f>D387*('Front End'!$F$3/100)</f>
        <v>0</v>
      </c>
      <c r="F387" s="10">
        <f t="shared" si="24"/>
        <v>8.1725999999999993E-2</v>
      </c>
      <c r="G387" s="10">
        <f>IF((G386+(AVERAGE(F386:F387)*('Front End'!$F$5*60))-(N386))&gt;$AA$3,$AA$3,IF(G386+(AVERAGE(F386:F387)*('Front End'!$F$5*60))-(N386)&lt;0,0,G386+(AVERAGE(F386:F387)*('Front End'!$F$5*60))-(N386)))</f>
        <v>172.51055112738518</v>
      </c>
      <c r="H387" s="10">
        <f>(G387/$AA$3)*'Front End'!$B$1</f>
        <v>1.725105511273852E-3</v>
      </c>
      <c r="I387" s="10">
        <f>('Front End'!$F$10-'Front End'!$B$1)+Calcs!H387</f>
        <v>46.731725105511281</v>
      </c>
      <c r="J387" s="10">
        <f>IF(H387&gt;'Front End'!$B$1*('Front End'!$B$5/100),G387-((('Front End'!$B$1*('Front End'!$B$5/100))/'Front End'!$B$1)*$AA$3),0)</f>
        <v>72.510551127385185</v>
      </c>
      <c r="K387" s="10">
        <f>(J387*('Front End'!$B$6/100))/('Front End'!$B$2*24*60*60)</f>
        <v>0</v>
      </c>
      <c r="L387" s="10">
        <f>(J387*((100-'Front End'!$B$6)/100))/('Front End'!$B$2*24*60*60)</f>
        <v>8.3924248990029163E-2</v>
      </c>
      <c r="M387" s="10">
        <f t="shared" ref="M387:M450" si="26">K387+L387</f>
        <v>8.3924248990029163E-2</v>
      </c>
      <c r="N387" s="10">
        <f>AVERAGE(M386:M387)*('Front End'!$F$5*60)</f>
        <v>10.092174033823877</v>
      </c>
      <c r="O387" s="10">
        <f>IF(O386+AVERAGE(K386:K387)*('Front End'!$F$5*60)&gt;J387,J387,O386+AVERAGE(K386:K387)*('Front End'!$F$5*60))</f>
        <v>0</v>
      </c>
      <c r="P387" s="10">
        <f>P386+(AVERAGE(L386:L387)*('Front End'!$F$5*60))-W386</f>
        <v>2633.8812608272438</v>
      </c>
      <c r="Q387" s="10">
        <f>(P387/$AA$5)*($AA$4-'Front End'!$F$9)</f>
        <v>2.6338812608272436E-2</v>
      </c>
      <c r="R387" s="10">
        <f>'Front End'!$F$9+Q387</f>
        <v>45.026338812608273</v>
      </c>
      <c r="S387" s="8">
        <f>IF(R387&gt;'Front End'!$F$9+'Front End'!$B$9,(((R387-'Front End'!$F$9)/($AA$4-'Front End'!$F$9))*$AA$5)-((('Front End'!$F$9+'Front End'!$B$9-'Front End'!$F$9)/($AA$4-'Front End'!$F$9))*$AA$5),0)</f>
        <v>2633.8812608273088</v>
      </c>
      <c r="T387" s="8">
        <f>ROUND(S387/('Front End'!$B$3*24*60*60),6)</f>
        <v>3.0479999999999999E-3</v>
      </c>
      <c r="U387" s="8">
        <f>IF(R387&gt;'Front End'!$F$9+'Front End'!$B$10,(((R387-'Front End'!$F$9)/($AA$4-'Front End'!$F$9))*$AA$5)-((('Front End'!$F$9+'Front End'!$B$10-'Front End'!$F$9)/($AA$4-'Front End'!$F$9))*$AA$5),0)</f>
        <v>633.88126082699591</v>
      </c>
      <c r="V387" s="8">
        <f>(U387^0.5)/('Front End'!$B$4*24*60*60)</f>
        <v>2.9140044729311703E-3</v>
      </c>
      <c r="W387" s="8">
        <f>(AVERAGE(T386:T387)*('Front End'!$F$5*60))+(AVERAGE(V386:V387)*('Front End'!$F$5*60))</f>
        <v>0.71354174811530346</v>
      </c>
      <c r="X387" s="8">
        <f t="shared" ref="X387:X450" si="27">V387+K387+E387</f>
        <v>2.9140044729311703E-3</v>
      </c>
    </row>
    <row r="388" spans="1:24" x14ac:dyDescent="0.2">
      <c r="A388" s="1">
        <v>387</v>
      </c>
      <c r="B388" s="1">
        <f>B387+'Front End'!$F$5</f>
        <v>772</v>
      </c>
      <c r="C388" s="10">
        <f t="shared" si="25"/>
        <v>0.53611111111111109</v>
      </c>
      <c r="D388" s="10">
        <f>ROUND(IF(B388&lt;=$AA$2*1.25,('Front End'!$F$4/2)*(1-COS((PI()*B388)/$AA$2)),(4.34*'Front End'!$F$4*EXP(-1.3*B388/$AA$2))),6)</f>
        <v>8.1373000000000001E-2</v>
      </c>
      <c r="E388" s="10">
        <f>D388*('Front End'!$F$3/100)</f>
        <v>0</v>
      </c>
      <c r="F388" s="10">
        <f t="shared" si="24"/>
        <v>8.1373000000000001E-2</v>
      </c>
      <c r="G388" s="10">
        <f>IF((G387+(AVERAGE(F387:F388)*('Front End'!$F$5*60))-(N387))&gt;$AA$3,$AA$3,IF(G387+(AVERAGE(F387:F388)*('Front End'!$F$5*60))-(N387)&lt;0,0,G387+(AVERAGE(F387:F388)*('Front End'!$F$5*60))-(N387)))</f>
        <v>172.20431709356131</v>
      </c>
      <c r="H388" s="10">
        <f>(G388/$AA$3)*'Front End'!$B$1</f>
        <v>1.7220431709356132E-3</v>
      </c>
      <c r="I388" s="10">
        <f>('Front End'!$F$10-'Front End'!$B$1)+Calcs!H388</f>
        <v>46.73172204317094</v>
      </c>
      <c r="J388" s="10">
        <f>IF(H388&gt;'Front End'!$B$1*('Front End'!$B$5/100),G388-((('Front End'!$B$1*('Front End'!$B$5/100))/'Front End'!$B$1)*$AA$3),0)</f>
        <v>72.204317093561315</v>
      </c>
      <c r="K388" s="10">
        <f>(J388*('Front End'!$B$6/100))/('Front End'!$B$2*24*60*60)</f>
        <v>0</v>
      </c>
      <c r="L388" s="10">
        <f>(J388*((100-'Front End'!$B$6)/100))/('Front End'!$B$2*24*60*60)</f>
        <v>8.356981145088116E-2</v>
      </c>
      <c r="M388" s="10">
        <f t="shared" si="26"/>
        <v>8.356981145088116E-2</v>
      </c>
      <c r="N388" s="10">
        <f>AVERAGE(M387:M388)*('Front End'!$F$5*60)</f>
        <v>10.049643626454618</v>
      </c>
      <c r="O388" s="10">
        <f>IF(O387+AVERAGE(K387:K388)*('Front End'!$F$5*60)&gt;J388,J388,O387+AVERAGE(K387:K388)*('Front End'!$F$5*60))</f>
        <v>0</v>
      </c>
      <c r="P388" s="10">
        <f>P387+(AVERAGE(L387:L388)*('Front End'!$F$5*60))-W387</f>
        <v>2643.2173627055831</v>
      </c>
      <c r="Q388" s="10">
        <f>(P388/$AA$5)*($AA$4-'Front End'!$F$9)</f>
        <v>2.6432173627055831E-2</v>
      </c>
      <c r="R388" s="10">
        <f>'Front End'!$F$9+Q388</f>
        <v>45.026432173627057</v>
      </c>
      <c r="S388" s="8">
        <f>IF(R388&gt;'Front End'!$F$9+'Front End'!$B$9,(((R388-'Front End'!$F$9)/($AA$4-'Front End'!$F$9))*$AA$5)-((('Front End'!$F$9+'Front End'!$B$9-'Front End'!$F$9)/($AA$4-'Front End'!$F$9))*$AA$5),0)</f>
        <v>2643.2173627057409</v>
      </c>
      <c r="T388" s="8">
        <f>ROUND(S388/('Front End'!$B$3*24*60*60),6)</f>
        <v>3.0590000000000001E-3</v>
      </c>
      <c r="U388" s="8">
        <f>IF(R388&gt;'Front End'!$F$9+'Front End'!$B$10,(((R388-'Front End'!$F$9)/($AA$4-'Front End'!$F$9))*$AA$5)-((('Front End'!$F$9+'Front End'!$B$10-'Front End'!$F$9)/($AA$4-'Front End'!$F$9))*$AA$5),0)</f>
        <v>643.21736270542806</v>
      </c>
      <c r="V388" s="8">
        <f>(U388^0.5)/('Front End'!$B$4*24*60*60)</f>
        <v>2.9353854488686185E-3</v>
      </c>
      <c r="W388" s="8">
        <f>(AVERAGE(T387:T388)*('Front End'!$F$5*60))+(AVERAGE(V387:V388)*('Front End'!$F$5*60))</f>
        <v>0.71738339530798734</v>
      </c>
      <c r="X388" s="8">
        <f t="shared" si="27"/>
        <v>2.9353854488686185E-3</v>
      </c>
    </row>
    <row r="389" spans="1:24" x14ac:dyDescent="0.2">
      <c r="A389" s="1">
        <v>388</v>
      </c>
      <c r="B389" s="1">
        <f>B388+'Front End'!$F$5</f>
        <v>774</v>
      </c>
      <c r="C389" s="10">
        <f t="shared" si="25"/>
        <v>0.53749999999999998</v>
      </c>
      <c r="D389" s="10">
        <f>ROUND(IF(B389&lt;=$AA$2*1.25,('Front End'!$F$4/2)*(1-COS((PI()*B389)/$AA$2)),(4.34*'Front End'!$F$4*EXP(-1.3*B389/$AA$2))),6)</f>
        <v>8.1020999999999996E-2</v>
      </c>
      <c r="E389" s="10">
        <f>D389*('Front End'!$F$3/100)</f>
        <v>0</v>
      </c>
      <c r="F389" s="10">
        <f t="shared" si="24"/>
        <v>8.1020999999999996E-2</v>
      </c>
      <c r="G389" s="10">
        <f>IF((G388+(AVERAGE(F388:F389)*('Front End'!$F$5*60))-(N388))&gt;$AA$3,$AA$3,IF(G388+(AVERAGE(F388:F389)*('Front End'!$F$5*60))-(N388)&lt;0,0,G388+(AVERAGE(F388:F389)*('Front End'!$F$5*60))-(N388)))</f>
        <v>171.8983134671067</v>
      </c>
      <c r="H389" s="10">
        <f>(G389/$AA$3)*'Front End'!$B$1</f>
        <v>1.7189831346710671E-3</v>
      </c>
      <c r="I389" s="10">
        <f>('Front End'!$F$10-'Front End'!$B$1)+Calcs!H389</f>
        <v>46.731718983134677</v>
      </c>
      <c r="J389" s="10">
        <f>IF(H389&gt;'Front End'!$B$1*('Front End'!$B$5/100),G389-((('Front End'!$B$1*('Front End'!$B$5/100))/'Front End'!$B$1)*$AA$3),0)</f>
        <v>71.898313467106703</v>
      </c>
      <c r="K389" s="10">
        <f>(J389*('Front End'!$B$6/100))/('Front End'!$B$2*24*60*60)</f>
        <v>0</v>
      </c>
      <c r="L389" s="10">
        <f>(J389*((100-'Front End'!$B$6)/100))/('Front End'!$B$2*24*60*60)</f>
        <v>8.3215640586929068E-2</v>
      </c>
      <c r="M389" s="10">
        <f t="shared" si="26"/>
        <v>8.3215640586929068E-2</v>
      </c>
      <c r="N389" s="10">
        <f>AVERAGE(M388:M389)*('Front End'!$F$5*60)</f>
        <v>10.007127122268614</v>
      </c>
      <c r="O389" s="10">
        <f>IF(O388+AVERAGE(K388:K389)*('Front End'!$F$5*60)&gt;J389,J389,O388+AVERAGE(K388:K389)*('Front End'!$F$5*60))</f>
        <v>0</v>
      </c>
      <c r="P389" s="10">
        <f>P388+(AVERAGE(L388:L389)*('Front End'!$F$5*60))-W388</f>
        <v>2652.5071064325439</v>
      </c>
      <c r="Q389" s="10">
        <f>(P389/$AA$5)*($AA$4-'Front End'!$F$9)</f>
        <v>2.6525071064325438E-2</v>
      </c>
      <c r="R389" s="10">
        <f>'Front End'!$F$9+Q389</f>
        <v>45.026525071064327</v>
      </c>
      <c r="S389" s="8">
        <f>IF(R389&gt;'Front End'!$F$9+'Front End'!$B$9,(((R389-'Front End'!$F$9)/($AA$4-'Front End'!$F$9))*$AA$5)-((('Front End'!$F$9+'Front End'!$B$9-'Front End'!$F$9)/($AA$4-'Front End'!$F$9))*$AA$5),0)</f>
        <v>2652.5071064327226</v>
      </c>
      <c r="T389" s="8">
        <f>ROUND(S389/('Front End'!$B$3*24*60*60),6)</f>
        <v>3.0699999999999998E-3</v>
      </c>
      <c r="U389" s="8">
        <f>IF(R389&gt;'Front End'!$F$9+'Front End'!$B$10,(((R389-'Front End'!$F$9)/($AA$4-'Front End'!$F$9))*$AA$5)-((('Front End'!$F$9+'Front End'!$B$10-'Front End'!$F$9)/($AA$4-'Front End'!$F$9))*$AA$5),0)</f>
        <v>652.50710643240973</v>
      </c>
      <c r="V389" s="8">
        <f>(U389^0.5)/('Front End'!$B$4*24*60*60)</f>
        <v>2.9565067881794959E-3</v>
      </c>
      <c r="W389" s="8">
        <f>(AVERAGE(T388:T389)*('Front End'!$F$5*60))+(AVERAGE(V388:V389)*('Front End'!$F$5*60))</f>
        <v>0.72125353422288696</v>
      </c>
      <c r="X389" s="8">
        <f t="shared" si="27"/>
        <v>2.9565067881794959E-3</v>
      </c>
    </row>
    <row r="390" spans="1:24" x14ac:dyDescent="0.2">
      <c r="A390" s="1">
        <v>389</v>
      </c>
      <c r="B390" s="1">
        <f>B389+'Front End'!$F$5</f>
        <v>776</v>
      </c>
      <c r="C390" s="10">
        <f t="shared" si="25"/>
        <v>0.53888888888888886</v>
      </c>
      <c r="D390" s="10">
        <f>ROUND(IF(B390&lt;=$AA$2*1.25,('Front End'!$F$4/2)*(1-COS((PI()*B390)/$AA$2)),(4.34*'Front End'!$F$4*EXP(-1.3*B390/$AA$2))),6)</f>
        <v>8.0670000000000006E-2</v>
      </c>
      <c r="E390" s="10">
        <f>D390*('Front End'!$F$3/100)</f>
        <v>0</v>
      </c>
      <c r="F390" s="10">
        <f t="shared" si="24"/>
        <v>8.0670000000000006E-2</v>
      </c>
      <c r="G390" s="10">
        <f>IF((G389+(AVERAGE(F389:F390)*('Front End'!$F$5*60))-(N389))&gt;$AA$3,$AA$3,IF(G389+(AVERAGE(F389:F390)*('Front End'!$F$5*60))-(N389)&lt;0,0,G389+(AVERAGE(F389:F390)*('Front End'!$F$5*60))-(N389)))</f>
        <v>171.5926463448381</v>
      </c>
      <c r="H390" s="10">
        <f>(G390/$AA$3)*'Front End'!$B$1</f>
        <v>1.715926463448381E-3</v>
      </c>
      <c r="I390" s="10">
        <f>('Front End'!$F$10-'Front End'!$B$1)+Calcs!H390</f>
        <v>46.731715926463451</v>
      </c>
      <c r="J390" s="10">
        <f>IF(H390&gt;'Front End'!$B$1*('Front End'!$B$5/100),G390-((('Front End'!$B$1*('Front End'!$B$5/100))/'Front End'!$B$1)*$AA$3),0)</f>
        <v>71.592646344838101</v>
      </c>
      <c r="K390" s="10">
        <f>(J390*('Front End'!$B$6/100))/('Front End'!$B$2*24*60*60)</f>
        <v>0</v>
      </c>
      <c r="L390" s="10">
        <f>(J390*((100-'Front End'!$B$6)/100))/('Front End'!$B$2*24*60*60)</f>
        <v>8.2861859195414486E-2</v>
      </c>
      <c r="M390" s="10">
        <f t="shared" si="26"/>
        <v>8.2861859195414486E-2</v>
      </c>
      <c r="N390" s="10">
        <f>AVERAGE(M389:M390)*('Front End'!$F$5*60)</f>
        <v>9.9646499869406124</v>
      </c>
      <c r="O390" s="10">
        <f>IF(O389+AVERAGE(K389:K390)*('Front End'!$F$5*60)&gt;J390,J390,O389+AVERAGE(K389:K390)*('Front End'!$F$5*60))</f>
        <v>0</v>
      </c>
      <c r="P390" s="10">
        <f>P389+(AVERAGE(L389:L390)*('Front End'!$F$5*60))-W389</f>
        <v>2661.7505028852615</v>
      </c>
      <c r="Q390" s="10">
        <f>(P390/$AA$5)*($AA$4-'Front End'!$F$9)</f>
        <v>2.6617505028852611E-2</v>
      </c>
      <c r="R390" s="10">
        <f>'Front End'!$F$9+Q390</f>
        <v>45.026617505028852</v>
      </c>
      <c r="S390" s="8">
        <f>IF(R390&gt;'Front End'!$F$9+'Front End'!$B$9,(((R390-'Front End'!$F$9)/($AA$4-'Front End'!$F$9))*$AA$5)-((('Front End'!$F$9+'Front End'!$B$9-'Front End'!$F$9)/($AA$4-'Front End'!$F$9))*$AA$5),0)</f>
        <v>2661.7505028852406</v>
      </c>
      <c r="T390" s="8">
        <f>ROUND(S390/('Front End'!$B$3*24*60*60),6)</f>
        <v>3.081E-3</v>
      </c>
      <c r="U390" s="8">
        <f>IF(R390&gt;'Front End'!$F$9+'Front End'!$B$10,(((R390-'Front End'!$F$9)/($AA$4-'Front End'!$F$9))*$AA$5)-((('Front End'!$F$9+'Front End'!$B$10-'Front End'!$F$9)/($AA$4-'Front End'!$F$9))*$AA$5),0)</f>
        <v>661.75050288492776</v>
      </c>
      <c r="V390" s="8">
        <f>(U390^0.5)/('Front End'!$B$4*24*60*60)</f>
        <v>2.9773740408849465E-3</v>
      </c>
      <c r="W390" s="8">
        <f>(AVERAGE(T389:T390)*('Front End'!$F$5*60))+(AVERAGE(V389:V390)*('Front End'!$F$5*60))</f>
        <v>0.72509284974386656</v>
      </c>
      <c r="X390" s="8">
        <f t="shared" si="27"/>
        <v>2.9773740408849465E-3</v>
      </c>
    </row>
    <row r="391" spans="1:24" x14ac:dyDescent="0.2">
      <c r="A391" s="1">
        <v>390</v>
      </c>
      <c r="B391" s="1">
        <f>B390+'Front End'!$F$5</f>
        <v>778</v>
      </c>
      <c r="C391" s="10">
        <f t="shared" si="25"/>
        <v>0.54027777777777775</v>
      </c>
      <c r="D391" s="10">
        <f>ROUND(IF(B391&lt;=$AA$2*1.25,('Front End'!$F$4/2)*(1-COS((PI()*B391)/$AA$2)),(4.34*'Front End'!$F$4*EXP(-1.3*B391/$AA$2))),6)</f>
        <v>8.0321000000000004E-2</v>
      </c>
      <c r="E391" s="10">
        <f>D391*('Front End'!$F$3/100)</f>
        <v>0</v>
      </c>
      <c r="F391" s="10">
        <f t="shared" si="24"/>
        <v>8.0321000000000004E-2</v>
      </c>
      <c r="G391" s="10">
        <f>IF((G390+(AVERAGE(F390:F391)*('Front End'!$F$5*60))-(N390))&gt;$AA$3,$AA$3,IF(G390+(AVERAGE(F390:F391)*('Front End'!$F$5*60))-(N390)&lt;0,0,G390+(AVERAGE(F390:F391)*('Front End'!$F$5*60))-(N390)))</f>
        <v>171.2874563578975</v>
      </c>
      <c r="H391" s="10">
        <f>(G391/$AA$3)*'Front End'!$B$1</f>
        <v>1.712874563578975E-3</v>
      </c>
      <c r="I391" s="10">
        <f>('Front End'!$F$10-'Front End'!$B$1)+Calcs!H391</f>
        <v>46.731712874563584</v>
      </c>
      <c r="J391" s="10">
        <f>IF(H391&gt;'Front End'!$B$1*('Front End'!$B$5/100),G391-((('Front End'!$B$1*('Front End'!$B$5/100))/'Front End'!$B$1)*$AA$3),0)</f>
        <v>71.287456357897497</v>
      </c>
      <c r="K391" s="10">
        <f>(J391*('Front End'!$B$6/100))/('Front End'!$B$2*24*60*60)</f>
        <v>0</v>
      </c>
      <c r="L391" s="10">
        <f>(J391*((100-'Front End'!$B$6)/100))/('Front End'!$B$2*24*60*60)</f>
        <v>8.2508630043862857E-2</v>
      </c>
      <c r="M391" s="10">
        <f t="shared" si="26"/>
        <v>8.2508630043862857E-2</v>
      </c>
      <c r="N391" s="10">
        <f>AVERAGE(M390:M391)*('Front End'!$F$5*60)</f>
        <v>9.9222293543566398</v>
      </c>
      <c r="O391" s="10">
        <f>IF(O390+AVERAGE(K390:K391)*('Front End'!$F$5*60)&gt;J391,J391,O390+AVERAGE(K390:K391)*('Front End'!$F$5*60))</f>
        <v>0</v>
      </c>
      <c r="P391" s="10">
        <f>P390+(AVERAGE(L390:L391)*('Front End'!$F$5*60))-W390</f>
        <v>2670.9476393898744</v>
      </c>
      <c r="Q391" s="10">
        <f>(P391/$AA$5)*($AA$4-'Front End'!$F$9)</f>
        <v>2.6709476393898743E-2</v>
      </c>
      <c r="R391" s="10">
        <f>'Front End'!$F$9+Q391</f>
        <v>45.026709476393897</v>
      </c>
      <c r="S391" s="8">
        <f>IF(R391&gt;'Front End'!$F$9+'Front End'!$B$9,(((R391-'Front End'!$F$9)/($AA$4-'Front End'!$F$9))*$AA$5)-((('Front End'!$F$9+'Front End'!$B$9-'Front End'!$F$9)/($AA$4-'Front End'!$F$9))*$AA$5),0)</f>
        <v>2670.9476393897094</v>
      </c>
      <c r="T391" s="8">
        <f>ROUND(S391/('Front End'!$B$3*24*60*60),6)</f>
        <v>3.091E-3</v>
      </c>
      <c r="U391" s="8">
        <f>IF(R391&gt;'Front End'!$F$9+'Front End'!$B$10,(((R391-'Front End'!$F$9)/($AA$4-'Front End'!$F$9))*$AA$5)-((('Front End'!$F$9+'Front End'!$B$10-'Front End'!$F$9)/($AA$4-'Front End'!$F$9))*$AA$5),0)</f>
        <v>670.9476393893965</v>
      </c>
      <c r="V391" s="8">
        <f>(U391^0.5)/('Front End'!$B$4*24*60*60)</f>
        <v>2.9979927077295487E-3</v>
      </c>
      <c r="W391" s="8">
        <f>(AVERAGE(T390:T391)*('Front End'!$F$5*60))+(AVERAGE(V390:V391)*('Front End'!$F$5*60))</f>
        <v>0.72884200491686979</v>
      </c>
      <c r="X391" s="8">
        <f t="shared" si="27"/>
        <v>2.9979927077295487E-3</v>
      </c>
    </row>
    <row r="392" spans="1:24" x14ac:dyDescent="0.2">
      <c r="A392" s="1">
        <v>391</v>
      </c>
      <c r="B392" s="1">
        <f>B391+'Front End'!$F$5</f>
        <v>780</v>
      </c>
      <c r="C392" s="10">
        <f t="shared" si="25"/>
        <v>0.54166666666666663</v>
      </c>
      <c r="D392" s="10">
        <f>ROUND(IF(B392&lt;=$AA$2*1.25,('Front End'!$F$4/2)*(1-COS((PI()*B392)/$AA$2)),(4.34*'Front End'!$F$4*EXP(-1.3*B392/$AA$2))),6)</f>
        <v>7.9973000000000002E-2</v>
      </c>
      <c r="E392" s="10">
        <f>D392*('Front End'!$F$3/100)</f>
        <v>0</v>
      </c>
      <c r="F392" s="10">
        <f t="shared" si="24"/>
        <v>7.9973000000000002E-2</v>
      </c>
      <c r="G392" s="10">
        <f>IF((G391+(AVERAGE(F391:F392)*('Front End'!$F$5*60))-(N391))&gt;$AA$3,$AA$3,IF(G391+(AVERAGE(F391:F392)*('Front End'!$F$5*60))-(N391)&lt;0,0,G391+(AVERAGE(F391:F392)*('Front End'!$F$5*60))-(N391)))</f>
        <v>170.98286700354086</v>
      </c>
      <c r="H392" s="10">
        <f>(G392/$AA$3)*'Front End'!$B$1</f>
        <v>1.7098286700354087E-3</v>
      </c>
      <c r="I392" s="10">
        <f>('Front End'!$F$10-'Front End'!$B$1)+Calcs!H392</f>
        <v>46.731709828670041</v>
      </c>
      <c r="J392" s="10">
        <f>IF(H392&gt;'Front End'!$B$1*('Front End'!$B$5/100),G392-((('Front End'!$B$1*('Front End'!$B$5/100))/'Front End'!$B$1)*$AA$3),0)</f>
        <v>70.982867003540861</v>
      </c>
      <c r="K392" s="10">
        <f>(J392*('Front End'!$B$6/100))/('Front End'!$B$2*24*60*60)</f>
        <v>0</v>
      </c>
      <c r="L392" s="10">
        <f>(J392*((100-'Front End'!$B$6)/100))/('Front End'!$B$2*24*60*60)</f>
        <v>8.215609606891304E-2</v>
      </c>
      <c r="M392" s="10">
        <f t="shared" si="26"/>
        <v>8.215609606891304E-2</v>
      </c>
      <c r="N392" s="10">
        <f>AVERAGE(M391:M392)*('Front End'!$F$5*60)</f>
        <v>9.8798835667665532</v>
      </c>
      <c r="O392" s="10">
        <f>IF(O391+AVERAGE(K391:K392)*('Front End'!$F$5*60)&gt;J392,J392,O391+AVERAGE(K391:K392)*('Front End'!$F$5*60))</f>
        <v>0</v>
      </c>
      <c r="P392" s="10">
        <f>P391+(AVERAGE(L391:L392)*('Front End'!$F$5*60))-W391</f>
        <v>2680.0986809517244</v>
      </c>
      <c r="Q392" s="10">
        <f>(P392/$AA$5)*($AA$4-'Front End'!$F$9)</f>
        <v>2.6800986809517244E-2</v>
      </c>
      <c r="R392" s="10">
        <f>'Front End'!$F$9+Q392</f>
        <v>45.026800986809519</v>
      </c>
      <c r="S392" s="8">
        <f>IF(R392&gt;'Front End'!$F$9+'Front End'!$B$9,(((R392-'Front End'!$F$9)/($AA$4-'Front End'!$F$9))*$AA$5)-((('Front End'!$F$9+'Front End'!$B$9-'Front End'!$F$9)/($AA$4-'Front End'!$F$9))*$AA$5),0)</f>
        <v>2680.098680951915</v>
      </c>
      <c r="T392" s="8">
        <f>ROUND(S392/('Front End'!$B$3*24*60*60),6)</f>
        <v>3.1020000000000002E-3</v>
      </c>
      <c r="U392" s="8">
        <f>IF(R392&gt;'Front End'!$F$9+'Front End'!$B$10,(((R392-'Front End'!$F$9)/($AA$4-'Front End'!$F$9))*$AA$5)-((('Front End'!$F$9+'Front End'!$B$10-'Front End'!$F$9)/($AA$4-'Front End'!$F$9))*$AA$5),0)</f>
        <v>680.09868095160209</v>
      </c>
      <c r="V392" s="8">
        <f>(U392^0.5)/('Front End'!$B$4*24*60*60)</f>
        <v>3.0183682491948492E-3</v>
      </c>
      <c r="W392" s="8">
        <f>(AVERAGE(T391:T392)*('Front End'!$F$5*60))+(AVERAGE(V391:V392)*('Front End'!$F$5*60))</f>
        <v>0.73256165741546386</v>
      </c>
      <c r="X392" s="8">
        <f t="shared" si="27"/>
        <v>3.0183682491948492E-3</v>
      </c>
    </row>
    <row r="393" spans="1:24" x14ac:dyDescent="0.2">
      <c r="A393" s="1">
        <v>392</v>
      </c>
      <c r="B393" s="1">
        <f>B392+'Front End'!$F$5</f>
        <v>782</v>
      </c>
      <c r="C393" s="10">
        <f t="shared" si="25"/>
        <v>0.54305555555555551</v>
      </c>
      <c r="D393" s="10">
        <f>ROUND(IF(B393&lt;=$AA$2*1.25,('Front End'!$F$4/2)*(1-COS((PI()*B393)/$AA$2)),(4.34*'Front End'!$F$4*EXP(-1.3*B393/$AA$2))),6)</f>
        <v>7.9627000000000003E-2</v>
      </c>
      <c r="E393" s="10">
        <f>D393*('Front End'!$F$3/100)</f>
        <v>0</v>
      </c>
      <c r="F393" s="10">
        <f t="shared" si="24"/>
        <v>7.9627000000000003E-2</v>
      </c>
      <c r="G393" s="10">
        <f>IF((G392+(AVERAGE(F392:F393)*('Front End'!$F$5*60))-(N392))&gt;$AA$3,$AA$3,IF(G392+(AVERAGE(F392:F393)*('Front End'!$F$5*60))-(N392)&lt;0,0,G392+(AVERAGE(F392:F393)*('Front End'!$F$5*60))-(N392)))</f>
        <v>170.6789834367743</v>
      </c>
      <c r="H393" s="10">
        <f>(G393/$AA$3)*'Front End'!$B$1</f>
        <v>1.7067898343677429E-3</v>
      </c>
      <c r="I393" s="10">
        <f>('Front End'!$F$10-'Front End'!$B$1)+Calcs!H393</f>
        <v>46.731706789834369</v>
      </c>
      <c r="J393" s="10">
        <f>IF(H393&gt;'Front End'!$B$1*('Front End'!$B$5/100),G393-((('Front End'!$B$1*('Front End'!$B$5/100))/'Front End'!$B$1)*$AA$3),0)</f>
        <v>70.678983436774303</v>
      </c>
      <c r="K393" s="10">
        <f>(J393*('Front End'!$B$6/100))/('Front End'!$B$2*24*60*60)</f>
        <v>0</v>
      </c>
      <c r="L393" s="10">
        <f>(J393*((100-'Front End'!$B$6)/100))/('Front End'!$B$2*24*60*60)</f>
        <v>8.1804378977748046E-2</v>
      </c>
      <c r="M393" s="10">
        <f t="shared" si="26"/>
        <v>8.1804378977748046E-2</v>
      </c>
      <c r="N393" s="10">
        <f>AVERAGE(M392:M393)*('Front End'!$F$5*60)</f>
        <v>9.8376285027996655</v>
      </c>
      <c r="O393" s="10">
        <f>IF(O392+AVERAGE(K392:K393)*('Front End'!$F$5*60)&gt;J393,J393,O392+AVERAGE(K392:K393)*('Front End'!$F$5*60))</f>
        <v>0</v>
      </c>
      <c r="P393" s="10">
        <f>P392+(AVERAGE(L392:L393)*('Front End'!$F$5*60))-W392</f>
        <v>2689.2037477971089</v>
      </c>
      <c r="Q393" s="10">
        <f>(P393/$AA$5)*($AA$4-'Front End'!$F$9)</f>
        <v>2.6892037477971087E-2</v>
      </c>
      <c r="R393" s="10">
        <f>'Front End'!$F$9+Q393</f>
        <v>45.026892037477971</v>
      </c>
      <c r="S393" s="8">
        <f>IF(R393&gt;'Front End'!$F$9+'Front End'!$B$9,(((R393-'Front End'!$F$9)/($AA$4-'Front End'!$F$9))*$AA$5)-((('Front End'!$F$9+'Front End'!$B$9-'Front End'!$F$9)/($AA$4-'Front End'!$F$9))*$AA$5),0)</f>
        <v>2689.2037477971089</v>
      </c>
      <c r="T393" s="8">
        <f>ROUND(S393/('Front End'!$B$3*24*60*60),6)</f>
        <v>3.1129999999999999E-3</v>
      </c>
      <c r="U393" s="8">
        <f>IF(R393&gt;'Front End'!$F$9+'Front End'!$B$10,(((R393-'Front End'!$F$9)/($AA$4-'Front End'!$F$9))*$AA$5)-((('Front End'!$F$9+'Front End'!$B$10-'Front End'!$F$9)/($AA$4-'Front End'!$F$9))*$AA$5),0)</f>
        <v>689.20374779679605</v>
      </c>
      <c r="V393" s="8">
        <f>(U393^0.5)/('Front End'!$B$4*24*60*60)</f>
        <v>3.0385058213384065E-3</v>
      </c>
      <c r="W393" s="8">
        <f>(AVERAGE(T392:T393)*('Front End'!$F$5*60))+(AVERAGE(V392:V393)*('Front End'!$F$5*60))</f>
        <v>0.73631244423199538</v>
      </c>
      <c r="X393" s="8">
        <f t="shared" si="27"/>
        <v>3.0385058213384065E-3</v>
      </c>
    </row>
    <row r="394" spans="1:24" x14ac:dyDescent="0.2">
      <c r="A394" s="1">
        <v>393</v>
      </c>
      <c r="B394" s="1">
        <f>B393+'Front End'!$F$5</f>
        <v>784</v>
      </c>
      <c r="C394" s="10">
        <f t="shared" si="25"/>
        <v>0.5444444444444444</v>
      </c>
      <c r="D394" s="10">
        <f>ROUND(IF(B394&lt;=$AA$2*1.25,('Front End'!$F$4/2)*(1-COS((PI()*B394)/$AA$2)),(4.34*'Front End'!$F$4*EXP(-1.3*B394/$AA$2))),6)</f>
        <v>7.9283000000000006E-2</v>
      </c>
      <c r="E394" s="10">
        <f>D394*('Front End'!$F$3/100)</f>
        <v>0</v>
      </c>
      <c r="F394" s="10">
        <f t="shared" si="24"/>
        <v>7.9283000000000006E-2</v>
      </c>
      <c r="G394" s="10">
        <f>IF((G393+(AVERAGE(F393:F394)*('Front End'!$F$5*60))-(N393))&gt;$AA$3,$AA$3,IF(G393+(AVERAGE(F393:F394)*('Front End'!$F$5*60))-(N393)&lt;0,0,G393+(AVERAGE(F393:F394)*('Front End'!$F$5*60))-(N393)))</f>
        <v>170.37595493397464</v>
      </c>
      <c r="H394" s="10">
        <f>(G394/$AA$3)*'Front End'!$B$1</f>
        <v>1.7037595493397464E-3</v>
      </c>
      <c r="I394" s="10">
        <f>('Front End'!$F$10-'Front End'!$B$1)+Calcs!H394</f>
        <v>46.73170375954934</v>
      </c>
      <c r="J394" s="10">
        <f>IF(H394&gt;'Front End'!$B$1*('Front End'!$B$5/100),G394-((('Front End'!$B$1*('Front End'!$B$5/100))/'Front End'!$B$1)*$AA$3),0)</f>
        <v>70.37595493397464</v>
      </c>
      <c r="K394" s="10">
        <f>(J394*('Front End'!$B$6/100))/('Front End'!$B$2*24*60*60)</f>
        <v>0</v>
      </c>
      <c r="L394" s="10">
        <f>(J394*((100-'Front End'!$B$6)/100))/('Front End'!$B$2*24*60*60)</f>
        <v>8.1453651543952135E-2</v>
      </c>
      <c r="M394" s="10">
        <f t="shared" si="26"/>
        <v>8.1453651543952135E-2</v>
      </c>
      <c r="N394" s="10">
        <f>AVERAGE(M393:M394)*('Front End'!$F$5*60)</f>
        <v>9.7954818313020109</v>
      </c>
      <c r="O394" s="10">
        <f>IF(O393+AVERAGE(K393:K394)*('Front End'!$F$5*60)&gt;J394,J394,O393+AVERAGE(K393:K394)*('Front End'!$F$5*60))</f>
        <v>0</v>
      </c>
      <c r="P394" s="10">
        <f>P393+(AVERAGE(L393:L394)*('Front End'!$F$5*60))-W393</f>
        <v>2698.2629171841791</v>
      </c>
      <c r="Q394" s="10">
        <f>(P394/$AA$5)*($AA$4-'Front End'!$F$9)</f>
        <v>2.6982629171841788E-2</v>
      </c>
      <c r="R394" s="10">
        <f>'Front End'!$F$9+Q394</f>
        <v>45.02698262917184</v>
      </c>
      <c r="S394" s="8">
        <f>IF(R394&gt;'Front End'!$F$9+'Front End'!$B$9,(((R394-'Front End'!$F$9)/($AA$4-'Front End'!$F$9))*$AA$5)-((('Front End'!$F$9+'Front End'!$B$9-'Front End'!$F$9)/($AA$4-'Front End'!$F$9))*$AA$5),0)</f>
        <v>2698.2629171840249</v>
      </c>
      <c r="T394" s="8">
        <f>ROUND(S394/('Front End'!$B$3*24*60*60),6)</f>
        <v>3.1229999999999999E-3</v>
      </c>
      <c r="U394" s="8">
        <f>IF(R394&gt;'Front End'!$F$9+'Front End'!$B$10,(((R394-'Front End'!$F$9)/($AA$4-'Front End'!$F$9))*$AA$5)-((('Front End'!$F$9+'Front End'!$B$10-'Front End'!$F$9)/($AA$4-'Front End'!$F$9))*$AA$5),0)</f>
        <v>698.26291718371203</v>
      </c>
      <c r="V394" s="8">
        <f>(U394^0.5)/('Front End'!$B$4*24*60*60)</f>
        <v>3.0584102939649393E-3</v>
      </c>
      <c r="W394" s="8">
        <f>(AVERAGE(T393:T394)*('Front End'!$F$5*60))+(AVERAGE(V393:V394)*('Front End'!$F$5*60))</f>
        <v>0.73997496691820075</v>
      </c>
      <c r="X394" s="8">
        <f t="shared" si="27"/>
        <v>3.0584102939649393E-3</v>
      </c>
    </row>
    <row r="395" spans="1:24" x14ac:dyDescent="0.2">
      <c r="A395" s="1">
        <v>394</v>
      </c>
      <c r="B395" s="1">
        <f>B394+'Front End'!$F$5</f>
        <v>786</v>
      </c>
      <c r="C395" s="10">
        <f t="shared" si="25"/>
        <v>0.54583333333333328</v>
      </c>
      <c r="D395" s="10">
        <f>ROUND(IF(B395&lt;=$AA$2*1.25,('Front End'!$F$4/2)*(1-COS((PI()*B395)/$AA$2)),(4.34*'Front End'!$F$4*EXP(-1.3*B395/$AA$2))),6)</f>
        <v>7.8939999999999996E-2</v>
      </c>
      <c r="E395" s="10">
        <f>D395*('Front End'!$F$3/100)</f>
        <v>0</v>
      </c>
      <c r="F395" s="10">
        <f t="shared" si="24"/>
        <v>7.8939999999999996E-2</v>
      </c>
      <c r="G395" s="10">
        <f>IF((G394+(AVERAGE(F394:F395)*('Front End'!$F$5*60))-(N394))&gt;$AA$3,$AA$3,IF(G394+(AVERAGE(F394:F395)*('Front End'!$F$5*60))-(N394)&lt;0,0,G394+(AVERAGE(F394:F395)*('Front End'!$F$5*60))-(N394)))</f>
        <v>170.07385310267264</v>
      </c>
      <c r="H395" s="10">
        <f>(G395/$AA$3)*'Front End'!$B$1</f>
        <v>1.7007385310267265E-3</v>
      </c>
      <c r="I395" s="10">
        <f>('Front End'!$F$10-'Front End'!$B$1)+Calcs!H395</f>
        <v>46.731700738531032</v>
      </c>
      <c r="J395" s="10">
        <f>IF(H395&gt;'Front End'!$B$1*('Front End'!$B$5/100),G395-((('Front End'!$B$1*('Front End'!$B$5/100))/'Front End'!$B$1)*$AA$3),0)</f>
        <v>70.073853102672643</v>
      </c>
      <c r="K395" s="10">
        <f>(J395*('Front End'!$B$6/100))/('Front End'!$B$2*24*60*60)</f>
        <v>0</v>
      </c>
      <c r="L395" s="10">
        <f>(J395*((100-'Front End'!$B$6)/100))/('Front End'!$B$2*24*60*60)</f>
        <v>8.1103996646611873E-2</v>
      </c>
      <c r="M395" s="10">
        <f t="shared" si="26"/>
        <v>8.1103996646611873E-2</v>
      </c>
      <c r="N395" s="10">
        <f>AVERAGE(M394:M395)*('Front End'!$F$5*60)</f>
        <v>9.7534588914338407</v>
      </c>
      <c r="O395" s="10">
        <f>IF(O394+AVERAGE(K394:K395)*('Front End'!$F$5*60)&gt;J395,J395,O394+AVERAGE(K394:K395)*('Front End'!$F$5*60))</f>
        <v>0</v>
      </c>
      <c r="P395" s="10">
        <f>P394+(AVERAGE(L394:L395)*('Front End'!$F$5*60))-W394</f>
        <v>2707.2764011086947</v>
      </c>
      <c r="Q395" s="10">
        <f>(P395/$AA$5)*($AA$4-'Front End'!$F$9)</f>
        <v>2.7072764011086946E-2</v>
      </c>
      <c r="R395" s="10">
        <f>'Front End'!$F$9+Q395</f>
        <v>45.027072764011088</v>
      </c>
      <c r="S395" s="8">
        <f>IF(R395&gt;'Front End'!$F$9+'Front End'!$B$9,(((R395-'Front End'!$F$9)/($AA$4-'Front End'!$F$9))*$AA$5)-((('Front End'!$F$9+'Front End'!$B$9-'Front End'!$F$9)/($AA$4-'Front End'!$F$9))*$AA$5),0)</f>
        <v>2707.2764011087716</v>
      </c>
      <c r="T395" s="8">
        <f>ROUND(S395/('Front End'!$B$3*24*60*60),6)</f>
        <v>3.1329999999999999E-3</v>
      </c>
      <c r="U395" s="8">
        <f>IF(R395&gt;'Front End'!$F$9+'Front End'!$B$10,(((R395-'Front End'!$F$9)/($AA$4-'Front End'!$F$9))*$AA$5)-((('Front End'!$F$9+'Front End'!$B$10-'Front End'!$F$9)/($AA$4-'Front End'!$F$9))*$AA$5),0)</f>
        <v>707.27640110845869</v>
      </c>
      <c r="V395" s="8">
        <f>(U395^0.5)/('Front End'!$B$4*24*60*60)</f>
        <v>3.0780866504048032E-3</v>
      </c>
      <c r="W395" s="8">
        <f>(AVERAGE(T394:T395)*('Front End'!$F$5*60))+(AVERAGE(V394:V395)*('Front End'!$F$5*60))</f>
        <v>0.74354981666218456</v>
      </c>
      <c r="X395" s="8">
        <f t="shared" si="27"/>
        <v>3.0780866504048032E-3</v>
      </c>
    </row>
    <row r="396" spans="1:24" x14ac:dyDescent="0.2">
      <c r="A396" s="1">
        <v>395</v>
      </c>
      <c r="B396" s="1">
        <f>B395+'Front End'!$F$5</f>
        <v>788</v>
      </c>
      <c r="C396" s="10">
        <f t="shared" si="25"/>
        <v>0.54722222222222228</v>
      </c>
      <c r="D396" s="10">
        <f>ROUND(IF(B396&lt;=$AA$2*1.25,('Front End'!$F$4/2)*(1-COS((PI()*B396)/$AA$2)),(4.34*'Front End'!$F$4*EXP(-1.3*B396/$AA$2))),6)</f>
        <v>7.8598000000000001E-2</v>
      </c>
      <c r="E396" s="10">
        <f>D396*('Front End'!$F$3/100)</f>
        <v>0</v>
      </c>
      <c r="F396" s="10">
        <f t="shared" si="24"/>
        <v>7.8598000000000001E-2</v>
      </c>
      <c r="G396" s="10">
        <f>IF((G395+(AVERAGE(F395:F396)*('Front End'!$F$5*60))-(N395))&gt;$AA$3,$AA$3,IF(G395+(AVERAGE(F395:F396)*('Front End'!$F$5*60))-(N395)&lt;0,0,G395+(AVERAGE(F395:F396)*('Front End'!$F$5*60))-(N395)))</f>
        <v>169.77267421123881</v>
      </c>
      <c r="H396" s="10">
        <f>(G396/$AA$3)*'Front End'!$B$1</f>
        <v>1.6977267421123881E-3</v>
      </c>
      <c r="I396" s="10">
        <f>('Front End'!$F$10-'Front End'!$B$1)+Calcs!H396</f>
        <v>46.731697726742119</v>
      </c>
      <c r="J396" s="10">
        <f>IF(H396&gt;'Front End'!$B$1*('Front End'!$B$5/100),G396-((('Front End'!$B$1*('Front End'!$B$5/100))/'Front End'!$B$1)*$AA$3),0)</f>
        <v>69.772674211238808</v>
      </c>
      <c r="K396" s="10">
        <f>(J396*('Front End'!$B$6/100))/('Front End'!$B$2*24*60*60)</f>
        <v>0</v>
      </c>
      <c r="L396" s="10">
        <f>(J396*((100-'Front End'!$B$6)/100))/('Front End'!$B$2*24*60*60)</f>
        <v>8.07554099667116E-2</v>
      </c>
      <c r="M396" s="10">
        <f t="shared" si="26"/>
        <v>8.07554099667116E-2</v>
      </c>
      <c r="N396" s="10">
        <f>AVERAGE(M395:M396)*('Front End'!$F$5*60)</f>
        <v>9.7115643967994085</v>
      </c>
      <c r="O396" s="10">
        <f>IF(O395+AVERAGE(K395:K396)*('Front End'!$F$5*60)&gt;J396,J396,O395+AVERAGE(K395:K396)*('Front End'!$F$5*60))</f>
        <v>0</v>
      </c>
      <c r="P396" s="10">
        <f>P395+(AVERAGE(L395:L396)*('Front End'!$F$5*60))-W395</f>
        <v>2716.2444156888319</v>
      </c>
      <c r="Q396" s="10">
        <f>(P396/$AA$5)*($AA$4-'Front End'!$F$9)</f>
        <v>2.7162444156888316E-2</v>
      </c>
      <c r="R396" s="10">
        <f>'Front End'!$F$9+Q396</f>
        <v>45.027162444156886</v>
      </c>
      <c r="S396" s="8">
        <f>IF(R396&gt;'Front End'!$F$9+'Front End'!$B$9,(((R396-'Front End'!$F$9)/($AA$4-'Front End'!$F$9))*$AA$5)-((('Front End'!$F$9+'Front End'!$B$9-'Front End'!$F$9)/($AA$4-'Front End'!$F$9))*$AA$5),0)</f>
        <v>2716.2444156886068</v>
      </c>
      <c r="T396" s="8">
        <f>ROUND(S396/('Front End'!$B$3*24*60*60),6)</f>
        <v>3.1440000000000001E-3</v>
      </c>
      <c r="U396" s="8">
        <f>IF(R396&gt;'Front End'!$F$9+'Front End'!$B$10,(((R396-'Front End'!$F$9)/($AA$4-'Front End'!$F$9))*$AA$5)-((('Front End'!$F$9+'Front End'!$B$10-'Front End'!$F$9)/($AA$4-'Front End'!$F$9))*$AA$5),0)</f>
        <v>716.24441568829388</v>
      </c>
      <c r="V396" s="8">
        <f>(U396^0.5)/('Front End'!$B$4*24*60*60)</f>
        <v>3.0975397051378273E-3</v>
      </c>
      <c r="W396" s="8">
        <f>(AVERAGE(T395:T396)*('Front End'!$F$5*60))+(AVERAGE(V395:V396)*('Front End'!$F$5*60))</f>
        <v>0.74715758133255772</v>
      </c>
      <c r="X396" s="8">
        <f t="shared" si="27"/>
        <v>3.0975397051378273E-3</v>
      </c>
    </row>
    <row r="397" spans="1:24" x14ac:dyDescent="0.2">
      <c r="A397" s="1">
        <v>396</v>
      </c>
      <c r="B397" s="1">
        <f>B396+'Front End'!$F$5</f>
        <v>790</v>
      </c>
      <c r="C397" s="10">
        <f t="shared" si="25"/>
        <v>0.54861111111111116</v>
      </c>
      <c r="D397" s="10">
        <f>ROUND(IF(B397&lt;=$AA$2*1.25,('Front End'!$F$4/2)*(1-COS((PI()*B397)/$AA$2)),(4.34*'Front End'!$F$4*EXP(-1.3*B397/$AA$2))),6)</f>
        <v>7.8257999999999994E-2</v>
      </c>
      <c r="E397" s="10">
        <f>D397*('Front End'!$F$3/100)</f>
        <v>0</v>
      </c>
      <c r="F397" s="10">
        <f t="shared" si="24"/>
        <v>7.8257999999999994E-2</v>
      </c>
      <c r="G397" s="10">
        <f>IF((G396+(AVERAGE(F396:F397)*('Front End'!$F$5*60))-(N396))&gt;$AA$3,$AA$3,IF(G396+(AVERAGE(F396:F397)*('Front End'!$F$5*60))-(N396)&lt;0,0,G396+(AVERAGE(F396:F397)*('Front End'!$F$5*60))-(N396)))</f>
        <v>169.47246981443939</v>
      </c>
      <c r="H397" s="10">
        <f>(G397/$AA$3)*'Front End'!$B$1</f>
        <v>1.694724698144394E-3</v>
      </c>
      <c r="I397" s="10">
        <f>('Front End'!$F$10-'Front End'!$B$1)+Calcs!H397</f>
        <v>46.731694724698151</v>
      </c>
      <c r="J397" s="10">
        <f>IF(H397&gt;'Front End'!$B$1*('Front End'!$B$5/100),G397-((('Front End'!$B$1*('Front End'!$B$5/100))/'Front End'!$B$1)*$AA$3),0)</f>
        <v>69.472469814439393</v>
      </c>
      <c r="K397" s="10">
        <f>(J397*('Front End'!$B$6/100))/('Front End'!$B$2*24*60*60)</f>
        <v>0</v>
      </c>
      <c r="L397" s="10">
        <f>(J397*((100-'Front End'!$B$6)/100))/('Front End'!$B$2*24*60*60)</f>
        <v>8.0407951174119682E-2</v>
      </c>
      <c r="M397" s="10">
        <f t="shared" si="26"/>
        <v>8.0407951174119682E-2</v>
      </c>
      <c r="N397" s="10">
        <f>AVERAGE(M396:M397)*('Front End'!$F$5*60)</f>
        <v>9.6698016684498782</v>
      </c>
      <c r="O397" s="10">
        <f>IF(O396+AVERAGE(K396:K397)*('Front End'!$F$5*60)&gt;J397,J397,O396+AVERAGE(K396:K397)*('Front End'!$F$5*60))</f>
        <v>0</v>
      </c>
      <c r="P397" s="10">
        <f>P396+(AVERAGE(L396:L397)*('Front End'!$F$5*60))-W396</f>
        <v>2725.1670597759494</v>
      </c>
      <c r="Q397" s="10">
        <f>(P397/$AA$5)*($AA$4-'Front End'!$F$9)</f>
        <v>2.7251670597759493E-2</v>
      </c>
      <c r="R397" s="10">
        <f>'Front End'!$F$9+Q397</f>
        <v>45.027251670597757</v>
      </c>
      <c r="S397" s="8">
        <f>IF(R397&gt;'Front End'!$F$9+'Front End'!$B$9,(((R397-'Front End'!$F$9)/($AA$4-'Front End'!$F$9))*$AA$5)-((('Front End'!$F$9+'Front End'!$B$9-'Front End'!$F$9)/($AA$4-'Front End'!$F$9))*$AA$5),0)</f>
        <v>2725.1670597756574</v>
      </c>
      <c r="T397" s="8">
        <f>ROUND(S397/('Front End'!$B$3*24*60*60),6)</f>
        <v>3.1540000000000001E-3</v>
      </c>
      <c r="U397" s="8">
        <f>IF(R397&gt;'Front End'!$F$9+'Front End'!$B$10,(((R397-'Front End'!$F$9)/($AA$4-'Front End'!$F$9))*$AA$5)-((('Front End'!$F$9+'Front End'!$B$10-'Front End'!$F$9)/($AA$4-'Front End'!$F$9))*$AA$5),0)</f>
        <v>725.16705977534457</v>
      </c>
      <c r="V397" s="8">
        <f>(U397^0.5)/('Front End'!$B$4*24*60*60)</f>
        <v>3.1167738517513645E-3</v>
      </c>
      <c r="W397" s="8">
        <f>(AVERAGE(T396:T397)*('Front End'!$F$5*60))+(AVERAGE(V396:V397)*('Front End'!$F$5*60))</f>
        <v>0.75073881341335147</v>
      </c>
      <c r="X397" s="8">
        <f t="shared" si="27"/>
        <v>3.1167738517513645E-3</v>
      </c>
    </row>
    <row r="398" spans="1:24" x14ac:dyDescent="0.2">
      <c r="A398" s="1">
        <v>397</v>
      </c>
      <c r="B398" s="1">
        <f>B397+'Front End'!$F$5</f>
        <v>792</v>
      </c>
      <c r="C398" s="10">
        <f t="shared" si="25"/>
        <v>0.55000000000000004</v>
      </c>
      <c r="D398" s="10">
        <f>ROUND(IF(B398&lt;=$AA$2*1.25,('Front End'!$F$4/2)*(1-COS((PI()*B398)/$AA$2)),(4.34*'Front End'!$F$4*EXP(-1.3*B398/$AA$2))),6)</f>
        <v>7.7919000000000002E-2</v>
      </c>
      <c r="E398" s="10">
        <f>D398*('Front End'!$F$3/100)</f>
        <v>0</v>
      </c>
      <c r="F398" s="10">
        <f t="shared" si="24"/>
        <v>7.7919000000000002E-2</v>
      </c>
      <c r="G398" s="10">
        <f>IF((G397+(AVERAGE(F397:F398)*('Front End'!$F$5*60))-(N397))&gt;$AA$3,$AA$3,IF(G397+(AVERAGE(F397:F398)*('Front End'!$F$5*60))-(N397)&lt;0,0,G397+(AVERAGE(F397:F398)*('Front End'!$F$5*60))-(N397)))</f>
        <v>169.17328814598952</v>
      </c>
      <c r="H398" s="10">
        <f>(G398/$AA$3)*'Front End'!$B$1</f>
        <v>1.6917328814598951E-3</v>
      </c>
      <c r="I398" s="10">
        <f>('Front End'!$F$10-'Front End'!$B$1)+Calcs!H398</f>
        <v>46.731691732881465</v>
      </c>
      <c r="J398" s="10">
        <f>IF(H398&gt;'Front End'!$B$1*('Front End'!$B$5/100),G398-((('Front End'!$B$1*('Front End'!$B$5/100))/'Front End'!$B$1)*$AA$3),0)</f>
        <v>69.173288145989517</v>
      </c>
      <c r="K398" s="10">
        <f>(J398*('Front End'!$B$6/100))/('Front End'!$B$2*24*60*60)</f>
        <v>0</v>
      </c>
      <c r="L398" s="10">
        <f>(J398*((100-'Front End'!$B$6)/100))/('Front End'!$B$2*24*60*60)</f>
        <v>8.0061676094895284E-2</v>
      </c>
      <c r="M398" s="10">
        <f t="shared" si="26"/>
        <v>8.0061676094895284E-2</v>
      </c>
      <c r="N398" s="10">
        <f>AVERAGE(M397:M398)*('Front End'!$F$5*60)</f>
        <v>9.6281776361408991</v>
      </c>
      <c r="O398" s="10">
        <f>IF(O397+AVERAGE(K397:K398)*('Front End'!$F$5*60)&gt;J398,J398,O397+AVERAGE(K397:K398)*('Front End'!$F$5*60))</f>
        <v>0</v>
      </c>
      <c r="P398" s="10">
        <f>P397+(AVERAGE(L397:L398)*('Front End'!$F$5*60))-W397</f>
        <v>2734.0444985986774</v>
      </c>
      <c r="Q398" s="10">
        <f>(P398/$AA$5)*($AA$4-'Front End'!$F$9)</f>
        <v>2.7340444985986773E-2</v>
      </c>
      <c r="R398" s="10">
        <f>'Front End'!$F$9+Q398</f>
        <v>45.027340444985988</v>
      </c>
      <c r="S398" s="8">
        <f>IF(R398&gt;'Front End'!$F$9+'Front End'!$B$9,(((R398-'Front End'!$F$9)/($AA$4-'Front End'!$F$9))*$AA$5)-((('Front End'!$F$9+'Front End'!$B$9-'Front End'!$F$9)/($AA$4-'Front End'!$F$9))*$AA$5),0)</f>
        <v>2734.0444985988197</v>
      </c>
      <c r="T398" s="8">
        <f>ROUND(S398/('Front End'!$B$3*24*60*60),6)</f>
        <v>3.1640000000000001E-3</v>
      </c>
      <c r="U398" s="8">
        <f>IF(R398&gt;'Front End'!$F$9+'Front End'!$B$10,(((R398-'Front End'!$F$9)/($AA$4-'Front End'!$F$9))*$AA$5)-((('Front End'!$F$9+'Front End'!$B$10-'Front End'!$F$9)/($AA$4-'Front End'!$F$9))*$AA$5),0)</f>
        <v>734.04449859850683</v>
      </c>
      <c r="V398" s="8">
        <f>(U398^0.5)/('Front End'!$B$4*24*60*60)</f>
        <v>3.1357934713498389E-3</v>
      </c>
      <c r="W398" s="8">
        <f>(AVERAGE(T397:T398)*('Front End'!$F$5*60))+(AVERAGE(V397:V398)*('Front End'!$F$5*60))</f>
        <v>0.75423403938607225</v>
      </c>
      <c r="X398" s="8">
        <f t="shared" si="27"/>
        <v>3.1357934713498389E-3</v>
      </c>
    </row>
    <row r="399" spans="1:24" x14ac:dyDescent="0.2">
      <c r="A399" s="1">
        <v>398</v>
      </c>
      <c r="B399" s="1">
        <f>B398+'Front End'!$F$5</f>
        <v>794</v>
      </c>
      <c r="C399" s="10">
        <f t="shared" si="25"/>
        <v>0.55138888888888893</v>
      </c>
      <c r="D399" s="10">
        <f>ROUND(IF(B399&lt;=$AA$2*1.25,('Front End'!$F$4/2)*(1-COS((PI()*B399)/$AA$2)),(4.34*'Front End'!$F$4*EXP(-1.3*B399/$AA$2))),6)</f>
        <v>7.7581999999999998E-2</v>
      </c>
      <c r="E399" s="10">
        <f>D399*('Front End'!$F$3/100)</f>
        <v>0</v>
      </c>
      <c r="F399" s="10">
        <f t="shared" si="24"/>
        <v>7.7581999999999998E-2</v>
      </c>
      <c r="G399" s="10">
        <f>IF((G398+(AVERAGE(F398:F399)*('Front End'!$F$5*60))-(N398))&gt;$AA$3,$AA$3,IF(G398+(AVERAGE(F398:F399)*('Front End'!$F$5*60))-(N398)&lt;0,0,G398+(AVERAGE(F398:F399)*('Front End'!$F$5*60))-(N398)))</f>
        <v>168.87517050984863</v>
      </c>
      <c r="H399" s="10">
        <f>(G399/$AA$3)*'Front End'!$B$1</f>
        <v>1.6887517050984864E-3</v>
      </c>
      <c r="I399" s="10">
        <f>('Front End'!$F$10-'Front End'!$B$1)+Calcs!H399</f>
        <v>46.7316887517051</v>
      </c>
      <c r="J399" s="10">
        <f>IF(H399&gt;'Front End'!$B$1*('Front End'!$B$5/100),G399-((('Front End'!$B$1*('Front End'!$B$5/100))/'Front End'!$B$1)*$AA$3),0)</f>
        <v>68.87517050984863</v>
      </c>
      <c r="K399" s="10">
        <f>(J399*('Front End'!$B$6/100))/('Front End'!$B$2*24*60*60)</f>
        <v>0</v>
      </c>
      <c r="L399" s="10">
        <f>(J399*((100-'Front End'!$B$6)/100))/('Front End'!$B$2*24*60*60)</f>
        <v>7.9716632534547041E-2</v>
      </c>
      <c r="M399" s="10">
        <f t="shared" si="26"/>
        <v>7.9716632534547041E-2</v>
      </c>
      <c r="N399" s="10">
        <f>AVERAGE(M398:M399)*('Front End'!$F$5*60)</f>
        <v>9.5866985177665391</v>
      </c>
      <c r="O399" s="10">
        <f>IF(O398+AVERAGE(K398:K399)*('Front End'!$F$5*60)&gt;J399,J399,O398+AVERAGE(K398:K399)*('Front End'!$F$5*60))</f>
        <v>0</v>
      </c>
      <c r="P399" s="10">
        <f>P398+(AVERAGE(L398:L399)*('Front End'!$F$5*60))-W398</f>
        <v>2742.876963077058</v>
      </c>
      <c r="Q399" s="10">
        <f>(P399/$AA$5)*($AA$4-'Front End'!$F$9)</f>
        <v>2.7428769630770577E-2</v>
      </c>
      <c r="R399" s="10">
        <f>'Front End'!$F$9+Q399</f>
        <v>45.027428769630774</v>
      </c>
      <c r="S399" s="8">
        <f>IF(R399&gt;'Front End'!$F$9+'Front End'!$B$9,(((R399-'Front End'!$F$9)/($AA$4-'Front End'!$F$9))*$AA$5)-((('Front End'!$F$9+'Front End'!$B$9-'Front End'!$F$9)/($AA$4-'Front End'!$F$9))*$AA$5),0)</f>
        <v>2742.8769630773786</v>
      </c>
      <c r="T399" s="8">
        <f>ROUND(S399/('Front End'!$B$3*24*60*60),6)</f>
        <v>3.1749999999999999E-3</v>
      </c>
      <c r="U399" s="8">
        <f>IF(R399&gt;'Front End'!$F$9+'Front End'!$B$10,(((R399-'Front End'!$F$9)/($AA$4-'Front End'!$F$9))*$AA$5)-((('Front End'!$F$9+'Front End'!$B$10-'Front End'!$F$9)/($AA$4-'Front End'!$F$9))*$AA$5),0)</f>
        <v>742.87696307706574</v>
      </c>
      <c r="V399" s="8">
        <f>(U399^0.5)/('Front End'!$B$4*24*60*60)</f>
        <v>3.1546029344878103E-3</v>
      </c>
      <c r="W399" s="8">
        <f>(AVERAGE(T398:T399)*('Front End'!$F$5*60))+(AVERAGE(V398:V399)*('Front End'!$F$5*60))</f>
        <v>0.75776378435025893</v>
      </c>
      <c r="X399" s="8">
        <f t="shared" si="27"/>
        <v>3.1546029344878103E-3</v>
      </c>
    </row>
    <row r="400" spans="1:24" x14ac:dyDescent="0.2">
      <c r="A400" s="1">
        <v>399</v>
      </c>
      <c r="B400" s="1">
        <f>B399+'Front End'!$F$5</f>
        <v>796</v>
      </c>
      <c r="C400" s="10">
        <f t="shared" si="25"/>
        <v>0.55277777777777781</v>
      </c>
      <c r="D400" s="10">
        <f>ROUND(IF(B400&lt;=$AA$2*1.25,('Front End'!$F$4/2)*(1-COS((PI()*B400)/$AA$2)),(4.34*'Front End'!$F$4*EXP(-1.3*B400/$AA$2))),6)</f>
        <v>7.7245999999999995E-2</v>
      </c>
      <c r="E400" s="10">
        <f>D400*('Front End'!$F$3/100)</f>
        <v>0</v>
      </c>
      <c r="F400" s="10">
        <f t="shared" si="24"/>
        <v>7.7245999999999995E-2</v>
      </c>
      <c r="G400" s="10">
        <f>IF((G399+(AVERAGE(F399:F400)*('Front End'!$F$5*60))-(N399))&gt;$AA$3,$AA$3,IF(G399+(AVERAGE(F399:F400)*('Front End'!$F$5*60))-(N399)&lt;0,0,G399+(AVERAGE(F399:F400)*('Front End'!$F$5*60))-(N399)))</f>
        <v>168.5781519920821</v>
      </c>
      <c r="H400" s="10">
        <f>(G400/$AA$3)*'Front End'!$B$1</f>
        <v>1.6857815199208209E-3</v>
      </c>
      <c r="I400" s="10">
        <f>('Front End'!$F$10-'Front End'!$B$1)+Calcs!H400</f>
        <v>46.731685781519921</v>
      </c>
      <c r="J400" s="10">
        <f>IF(H400&gt;'Front End'!$B$1*('Front End'!$B$5/100),G400-((('Front End'!$B$1*('Front End'!$B$5/100))/'Front End'!$B$1)*$AA$3),0)</f>
        <v>68.578151992082098</v>
      </c>
      <c r="K400" s="10">
        <f>(J400*('Front End'!$B$6/100))/('Front End'!$B$2*24*60*60)</f>
        <v>0</v>
      </c>
      <c r="L400" s="10">
        <f>(J400*((100-'Front End'!$B$6)/100))/('Front End'!$B$2*24*60*60)</f>
        <v>7.9372861101946884E-2</v>
      </c>
      <c r="M400" s="10">
        <f t="shared" si="26"/>
        <v>7.9372861101946884E-2</v>
      </c>
      <c r="N400" s="10">
        <f>AVERAGE(M399:M400)*('Front End'!$F$5*60)</f>
        <v>9.5453696181896355</v>
      </c>
      <c r="O400" s="10">
        <f>IF(O399+AVERAGE(K399:K400)*('Front End'!$F$5*60)&gt;J400,J400,O399+AVERAGE(K399:K400)*('Front End'!$F$5*60))</f>
        <v>0</v>
      </c>
      <c r="P400" s="10">
        <f>P399+(AVERAGE(L399:L400)*('Front End'!$F$5*60))-W399</f>
        <v>2751.6645689108977</v>
      </c>
      <c r="Q400" s="10">
        <f>(P400/$AA$5)*($AA$4-'Front End'!$F$9)</f>
        <v>2.7516645689108978E-2</v>
      </c>
      <c r="R400" s="10">
        <f>'Front End'!$F$9+Q400</f>
        <v>45.027516645689111</v>
      </c>
      <c r="S400" s="8">
        <f>IF(R400&gt;'Front End'!$F$9+'Front End'!$B$9,(((R400-'Front End'!$F$9)/($AA$4-'Front End'!$F$9))*$AA$5)-((('Front End'!$F$9+'Front End'!$B$9-'Front End'!$F$9)/($AA$4-'Front End'!$F$9))*$AA$5),0)</f>
        <v>2751.6645689111388</v>
      </c>
      <c r="T400" s="8">
        <f>ROUND(S400/('Front End'!$B$3*24*60*60),6)</f>
        <v>3.1849999999999999E-3</v>
      </c>
      <c r="U400" s="8">
        <f>IF(R400&gt;'Front End'!$F$9+'Front End'!$B$10,(((R400-'Front End'!$F$9)/($AA$4-'Front End'!$F$9))*$AA$5)-((('Front End'!$F$9+'Front End'!$B$10-'Front End'!$F$9)/($AA$4-'Front End'!$F$9))*$AA$5),0)</f>
        <v>751.66456891082589</v>
      </c>
      <c r="V400" s="8">
        <f>(U400^0.5)/('Front End'!$B$4*24*60*60)</f>
        <v>3.1732062225488505E-3</v>
      </c>
      <c r="W400" s="8">
        <f>(AVERAGE(T399:T400)*('Front End'!$F$5*60))+(AVERAGE(V399:V400)*('Front End'!$F$5*60))</f>
        <v>0.76126854942219957</v>
      </c>
      <c r="X400" s="8">
        <f t="shared" si="27"/>
        <v>3.1732062225488505E-3</v>
      </c>
    </row>
    <row r="401" spans="1:24" x14ac:dyDescent="0.2">
      <c r="A401" s="1">
        <v>400</v>
      </c>
      <c r="B401" s="1">
        <f>B400+'Front End'!$F$5</f>
        <v>798</v>
      </c>
      <c r="C401" s="10">
        <f t="shared" si="25"/>
        <v>0.5541666666666667</v>
      </c>
      <c r="D401" s="10">
        <f>ROUND(IF(B401&lt;=$AA$2*1.25,('Front End'!$F$4/2)*(1-COS((PI()*B401)/$AA$2)),(4.34*'Front End'!$F$4*EXP(-1.3*B401/$AA$2))),6)</f>
        <v>7.6911999999999994E-2</v>
      </c>
      <c r="E401" s="10">
        <f>D401*('Front End'!$F$3/100)</f>
        <v>0</v>
      </c>
      <c r="F401" s="10">
        <f t="shared" si="24"/>
        <v>7.6911999999999994E-2</v>
      </c>
      <c r="G401" s="10">
        <f>IF((G400+(AVERAGE(F400:F401)*('Front End'!$F$5*60))-(N400))&gt;$AA$3,$AA$3,IF(G400+(AVERAGE(F400:F401)*('Front End'!$F$5*60))-(N400)&lt;0,0,G400+(AVERAGE(F400:F401)*('Front End'!$F$5*60))-(N400)))</f>
        <v>168.28226237389248</v>
      </c>
      <c r="H401" s="10">
        <f>(G401/$AA$3)*'Front End'!$B$1</f>
        <v>1.6828226237389249E-3</v>
      </c>
      <c r="I401" s="10">
        <f>('Front End'!$F$10-'Front End'!$B$1)+Calcs!H401</f>
        <v>46.731682822623746</v>
      </c>
      <c r="J401" s="10">
        <f>IF(H401&gt;'Front End'!$B$1*('Front End'!$B$5/100),G401-((('Front End'!$B$1*('Front End'!$B$5/100))/'Front End'!$B$1)*$AA$3),0)</f>
        <v>68.282262373892479</v>
      </c>
      <c r="K401" s="10">
        <f>(J401*('Front End'!$B$6/100))/('Front End'!$B$2*24*60*60)</f>
        <v>0</v>
      </c>
      <c r="L401" s="10">
        <f>(J401*((100-'Front End'!$B$6)/100))/('Front End'!$B$2*24*60*60)</f>
        <v>7.9030396266079272E-2</v>
      </c>
      <c r="M401" s="10">
        <f t="shared" si="26"/>
        <v>7.9030396266079272E-2</v>
      </c>
      <c r="N401" s="10">
        <f>AVERAGE(M400:M401)*('Front End'!$F$5*60)</f>
        <v>9.5041954420815689</v>
      </c>
      <c r="O401" s="10">
        <f>IF(O400+AVERAGE(K400:K401)*('Front End'!$F$5*60)&gt;J401,J401,O400+AVERAGE(K400:K401)*('Front End'!$F$5*60))</f>
        <v>0</v>
      </c>
      <c r="P401" s="10">
        <f>P400+(AVERAGE(L400:L401)*('Front End'!$F$5*60))-W400</f>
        <v>2760.4074958035571</v>
      </c>
      <c r="Q401" s="10">
        <f>(P401/$AA$5)*($AA$4-'Front End'!$F$9)</f>
        <v>2.7604074958035574E-2</v>
      </c>
      <c r="R401" s="10">
        <f>'Front End'!$F$9+Q401</f>
        <v>45.027604074958035</v>
      </c>
      <c r="S401" s="8">
        <f>IF(R401&gt;'Front End'!$F$9+'Front End'!$B$9,(((R401-'Front End'!$F$9)/($AA$4-'Front End'!$F$9))*$AA$5)-((('Front End'!$F$9+'Front End'!$B$9-'Front End'!$F$9)/($AA$4-'Front End'!$F$9))*$AA$5),0)</f>
        <v>2760.407495803463</v>
      </c>
      <c r="T401" s="8">
        <f>ROUND(S401/('Front End'!$B$3*24*60*60),6)</f>
        <v>3.1949999999999999E-3</v>
      </c>
      <c r="U401" s="8">
        <f>IF(R401&gt;'Front End'!$F$9+'Front End'!$B$10,(((R401-'Front End'!$F$9)/($AA$4-'Front End'!$F$9))*$AA$5)-((('Front End'!$F$9+'Front End'!$B$10-'Front End'!$F$9)/($AA$4-'Front End'!$F$9))*$AA$5),0)</f>
        <v>760.40749580315014</v>
      </c>
      <c r="V401" s="8">
        <f>(U401^0.5)/('Front End'!$B$4*24*60*60)</f>
        <v>3.19160731793291E-3</v>
      </c>
      <c r="W401" s="8">
        <f>(AVERAGE(T400:T401)*('Front End'!$F$5*60))+(AVERAGE(V400:V401)*('Front End'!$F$5*60))</f>
        <v>0.76468881242890563</v>
      </c>
      <c r="X401" s="8">
        <f t="shared" si="27"/>
        <v>3.19160731793291E-3</v>
      </c>
    </row>
    <row r="402" spans="1:24" x14ac:dyDescent="0.2">
      <c r="A402" s="1">
        <v>401</v>
      </c>
      <c r="B402" s="1">
        <f>B401+'Front End'!$F$5</f>
        <v>800</v>
      </c>
      <c r="C402" s="10">
        <f t="shared" si="25"/>
        <v>0.55555555555555558</v>
      </c>
      <c r="D402" s="10">
        <f>ROUND(IF(B402&lt;=$AA$2*1.25,('Front End'!$F$4/2)*(1-COS((PI()*B402)/$AA$2)),(4.34*'Front End'!$F$4*EXP(-1.3*B402/$AA$2))),6)</f>
        <v>7.6578999999999994E-2</v>
      </c>
      <c r="E402" s="10">
        <f>D402*('Front End'!$F$3/100)</f>
        <v>0</v>
      </c>
      <c r="F402" s="10">
        <f t="shared" si="24"/>
        <v>7.6578999999999994E-2</v>
      </c>
      <c r="G402" s="10">
        <f>IF((G401+(AVERAGE(F401:F402)*('Front End'!$F$5*60))-(N401))&gt;$AA$3,$AA$3,IF(G401+(AVERAGE(F401:F402)*('Front End'!$F$5*60))-(N401)&lt;0,0,G401+(AVERAGE(F401:F402)*('Front End'!$F$5*60))-(N401)))</f>
        <v>167.98752693181092</v>
      </c>
      <c r="H402" s="10">
        <f>(G402/$AA$3)*'Front End'!$B$1</f>
        <v>1.6798752693181094E-3</v>
      </c>
      <c r="I402" s="10">
        <f>('Front End'!$F$10-'Front End'!$B$1)+Calcs!H402</f>
        <v>46.731679875269322</v>
      </c>
      <c r="J402" s="10">
        <f>IF(H402&gt;'Front End'!$B$1*('Front End'!$B$5/100),G402-((('Front End'!$B$1*('Front End'!$B$5/100))/'Front End'!$B$1)*$AA$3),0)</f>
        <v>67.987526931810919</v>
      </c>
      <c r="K402" s="10">
        <f>(J402*('Front End'!$B$6/100))/('Front End'!$B$2*24*60*60)</f>
        <v>0</v>
      </c>
      <c r="L402" s="10">
        <f>(J402*((100-'Front End'!$B$6)/100))/('Front End'!$B$2*24*60*60)</f>
        <v>7.8689267282188571E-2</v>
      </c>
      <c r="M402" s="10">
        <f t="shared" si="26"/>
        <v>7.8689267282188571E-2</v>
      </c>
      <c r="N402" s="10">
        <f>AVERAGE(M401:M402)*('Front End'!$F$5*60)</f>
        <v>9.4631798128960689</v>
      </c>
      <c r="O402" s="10">
        <f>IF(O401+AVERAGE(K401:K402)*('Front End'!$F$5*60)&gt;J402,J402,O401+AVERAGE(K401:K402)*('Front End'!$F$5*60))</f>
        <v>0</v>
      </c>
      <c r="P402" s="10">
        <f>P401+(AVERAGE(L401:L402)*('Front End'!$F$5*60))-W401</f>
        <v>2769.1059868040243</v>
      </c>
      <c r="Q402" s="10">
        <f>(P402/$AA$5)*($AA$4-'Front End'!$F$9)</f>
        <v>2.7691059868040241E-2</v>
      </c>
      <c r="R402" s="10">
        <f>'Front End'!$F$9+Q402</f>
        <v>45.02769105986804</v>
      </c>
      <c r="S402" s="8">
        <f>IF(R402&gt;'Front End'!$F$9+'Front End'!$B$9,(((R402-'Front End'!$F$9)/($AA$4-'Front End'!$F$9))*$AA$5)-((('Front End'!$F$9+'Front End'!$B$9-'Front End'!$F$9)/($AA$4-'Front End'!$F$9))*$AA$5),0)</f>
        <v>2769.1059868040215</v>
      </c>
      <c r="T402" s="8">
        <f>ROUND(S402/('Front End'!$B$3*24*60*60),6)</f>
        <v>3.2049999999999999E-3</v>
      </c>
      <c r="U402" s="8">
        <f>IF(R402&gt;'Front End'!$F$9+'Front End'!$B$10,(((R402-'Front End'!$F$9)/($AA$4-'Front End'!$F$9))*$AA$5)-((('Front End'!$F$9+'Front End'!$B$10-'Front End'!$F$9)/($AA$4-'Front End'!$F$9))*$AA$5),0)</f>
        <v>769.10598680370867</v>
      </c>
      <c r="V402" s="8">
        <f>(U402^0.5)/('Front End'!$B$4*24*60*60)</f>
        <v>3.2098102051886625E-3</v>
      </c>
      <c r="W402" s="8">
        <f>(AVERAGE(T401:T402)*('Front End'!$F$5*60))+(AVERAGE(V401:V402)*('Front End'!$F$5*60))</f>
        <v>0.76808505138729433</v>
      </c>
      <c r="X402" s="8">
        <f t="shared" si="27"/>
        <v>3.2098102051886625E-3</v>
      </c>
    </row>
    <row r="403" spans="1:24" x14ac:dyDescent="0.2">
      <c r="A403" s="1">
        <v>402</v>
      </c>
      <c r="B403" s="1">
        <f>B402+'Front End'!$F$5</f>
        <v>802</v>
      </c>
      <c r="C403" s="10">
        <f t="shared" si="25"/>
        <v>0.55694444444444446</v>
      </c>
      <c r="D403" s="10">
        <f>ROUND(IF(B403&lt;=$AA$2*1.25,('Front End'!$F$4/2)*(1-COS((PI()*B403)/$AA$2)),(4.34*'Front End'!$F$4*EXP(-1.3*B403/$AA$2))),6)</f>
        <v>7.6247999999999996E-2</v>
      </c>
      <c r="E403" s="10">
        <f>D403*('Front End'!$F$3/100)</f>
        <v>0</v>
      </c>
      <c r="F403" s="10">
        <f t="shared" si="24"/>
        <v>7.6247999999999996E-2</v>
      </c>
      <c r="G403" s="10">
        <f>IF((G402+(AVERAGE(F402:F403)*('Front End'!$F$5*60))-(N402))&gt;$AA$3,$AA$3,IF(G402+(AVERAGE(F402:F403)*('Front End'!$F$5*60))-(N402)&lt;0,0,G402+(AVERAGE(F402:F403)*('Front End'!$F$5*60))-(N402)))</f>
        <v>167.69396711891486</v>
      </c>
      <c r="H403" s="10">
        <f>(G403/$AA$3)*'Front End'!$B$1</f>
        <v>1.6769396711891484E-3</v>
      </c>
      <c r="I403" s="10">
        <f>('Front End'!$F$10-'Front End'!$B$1)+Calcs!H403</f>
        <v>46.731676939671196</v>
      </c>
      <c r="J403" s="10">
        <f>IF(H403&gt;'Front End'!$B$1*('Front End'!$B$5/100),G403-((('Front End'!$B$1*('Front End'!$B$5/100))/'Front End'!$B$1)*$AA$3),0)</f>
        <v>67.693967118914856</v>
      </c>
      <c r="K403" s="10">
        <f>(J403*('Front End'!$B$6/100))/('Front End'!$B$2*24*60*60)</f>
        <v>0</v>
      </c>
      <c r="L403" s="10">
        <f>(J403*((100-'Front End'!$B$6)/100))/('Front End'!$B$2*24*60*60)</f>
        <v>7.8349498980225543E-2</v>
      </c>
      <c r="M403" s="10">
        <f t="shared" si="26"/>
        <v>7.8349498980225543E-2</v>
      </c>
      <c r="N403" s="10">
        <f>AVERAGE(M402:M403)*('Front End'!$F$5*60)</f>
        <v>9.4223259757448474</v>
      </c>
      <c r="O403" s="10">
        <f>IF(O402+AVERAGE(K402:K403)*('Front End'!$F$5*60)&gt;J403,J403,O402+AVERAGE(K402:K403)*('Front End'!$F$5*60))</f>
        <v>0</v>
      </c>
      <c r="P403" s="10">
        <f>P402+(AVERAGE(L402:L403)*('Front End'!$F$5*60))-W402</f>
        <v>2777.7602277283818</v>
      </c>
      <c r="Q403" s="10">
        <f>(P403/$AA$5)*($AA$4-'Front End'!$F$9)</f>
        <v>2.7777602277283819E-2</v>
      </c>
      <c r="R403" s="10">
        <f>'Front End'!$F$9+Q403</f>
        <v>45.027777602277283</v>
      </c>
      <c r="S403" s="8">
        <f>IF(R403&gt;'Front End'!$F$9+'Front End'!$B$9,(((R403-'Front End'!$F$9)/($AA$4-'Front End'!$F$9))*$AA$5)-((('Front End'!$F$9+'Front End'!$B$9-'Front End'!$F$9)/($AA$4-'Front End'!$F$9))*$AA$5),0)</f>
        <v>2777.7602277282654</v>
      </c>
      <c r="T403" s="8">
        <f>ROUND(S403/('Front End'!$B$3*24*60*60),6)</f>
        <v>3.215E-3</v>
      </c>
      <c r="U403" s="8">
        <f>IF(R403&gt;'Front End'!$F$9+'Front End'!$B$10,(((R403-'Front End'!$F$9)/($AA$4-'Front End'!$F$9))*$AA$5)-((('Front End'!$F$9+'Front End'!$B$10-'Front End'!$F$9)/($AA$4-'Front End'!$F$9))*$AA$5),0)</f>
        <v>777.7602277279525</v>
      </c>
      <c r="V403" s="8">
        <f>(U403^0.5)/('Front End'!$B$4*24*60*60)</f>
        <v>3.2278186232102069E-3</v>
      </c>
      <c r="W403" s="8">
        <f>(AVERAGE(T402:T403)*('Front End'!$F$5*60))+(AVERAGE(V402:V403)*('Front End'!$F$5*60))</f>
        <v>0.77145772970393223</v>
      </c>
      <c r="X403" s="8">
        <f t="shared" si="27"/>
        <v>3.2278186232102069E-3</v>
      </c>
    </row>
    <row r="404" spans="1:24" x14ac:dyDescent="0.2">
      <c r="A404" s="1">
        <v>403</v>
      </c>
      <c r="B404" s="1">
        <f>B403+'Front End'!$F$5</f>
        <v>804</v>
      </c>
      <c r="C404" s="10">
        <f t="shared" si="25"/>
        <v>0.55833333333333335</v>
      </c>
      <c r="D404" s="10">
        <f>ROUND(IF(B404&lt;=$AA$2*1.25,('Front End'!$F$4/2)*(1-COS((PI()*B404)/$AA$2)),(4.34*'Front End'!$F$4*EXP(-1.3*B404/$AA$2))),6)</f>
        <v>7.5917999999999999E-2</v>
      </c>
      <c r="E404" s="10">
        <f>D404*('Front End'!$F$3/100)</f>
        <v>0</v>
      </c>
      <c r="F404" s="10">
        <f t="shared" si="24"/>
        <v>7.5917999999999999E-2</v>
      </c>
      <c r="G404" s="10">
        <f>IF((G403+(AVERAGE(F403:F404)*('Front End'!$F$5*60))-(N403))&gt;$AA$3,$AA$3,IF(G403+(AVERAGE(F403:F404)*('Front End'!$F$5*60))-(N403)&lt;0,0,G403+(AVERAGE(F403:F404)*('Front End'!$F$5*60))-(N403)))</f>
        <v>167.40160114317001</v>
      </c>
      <c r="H404" s="10">
        <f>(G404/$AA$3)*'Front End'!$B$1</f>
        <v>1.6740160114317002E-3</v>
      </c>
      <c r="I404" s="10">
        <f>('Front End'!$F$10-'Front End'!$B$1)+Calcs!H404</f>
        <v>46.731674016011439</v>
      </c>
      <c r="J404" s="10">
        <f>IF(H404&gt;'Front End'!$B$1*('Front End'!$B$5/100),G404-((('Front End'!$B$1*('Front End'!$B$5/100))/'Front End'!$B$1)*$AA$3),0)</f>
        <v>67.401601143170012</v>
      </c>
      <c r="K404" s="10">
        <f>(J404*('Front End'!$B$6/100))/('Front End'!$B$2*24*60*60)</f>
        <v>0</v>
      </c>
      <c r="L404" s="10">
        <f>(J404*((100-'Front End'!$B$6)/100))/('Front End'!$B$2*24*60*60)</f>
        <v>7.8011112434224567E-2</v>
      </c>
      <c r="M404" s="10">
        <f t="shared" si="26"/>
        <v>7.8011112434224567E-2</v>
      </c>
      <c r="N404" s="10">
        <f>AVERAGE(M403:M404)*('Front End'!$F$5*60)</f>
        <v>9.3816366848670079</v>
      </c>
      <c r="O404" s="10">
        <f>IF(O403+AVERAGE(K403:K404)*('Front End'!$F$5*60)&gt;J404,J404,O403+AVERAGE(K403:K404)*('Front End'!$F$5*60))</f>
        <v>0</v>
      </c>
      <c r="P404" s="10">
        <f>P403+(AVERAGE(L403:L404)*('Front End'!$F$5*60))-W403</f>
        <v>2786.3704066835448</v>
      </c>
      <c r="Q404" s="10">
        <f>(P404/$AA$5)*($AA$4-'Front End'!$F$9)</f>
        <v>2.7863704066835446E-2</v>
      </c>
      <c r="R404" s="10">
        <f>'Front End'!$F$9+Q404</f>
        <v>45.027863704066839</v>
      </c>
      <c r="S404" s="8">
        <f>IF(R404&gt;'Front End'!$F$9+'Front End'!$B$9,(((R404-'Front End'!$F$9)/($AA$4-'Front End'!$F$9))*$AA$5)-((('Front End'!$F$9+'Front End'!$B$9-'Front End'!$F$9)/($AA$4-'Front End'!$F$9))*$AA$5),0)</f>
        <v>2786.3704066838582</v>
      </c>
      <c r="T404" s="8">
        <f>ROUND(S404/('Front End'!$B$3*24*60*60),6)</f>
        <v>3.225E-3</v>
      </c>
      <c r="U404" s="8">
        <f>IF(R404&gt;'Front End'!$F$9+'Front End'!$B$10,(((R404-'Front End'!$F$9)/($AA$4-'Front End'!$F$9))*$AA$5)-((('Front End'!$F$9+'Front End'!$B$10-'Front End'!$F$9)/($AA$4-'Front End'!$F$9))*$AA$5),0)</f>
        <v>786.3704066835453</v>
      </c>
      <c r="V404" s="8">
        <f>(U404^0.5)/('Front End'!$B$4*24*60*60)</f>
        <v>3.2456361972325242E-3</v>
      </c>
      <c r="W404" s="8">
        <f>(AVERAGE(T403:T404)*('Front End'!$F$5*60))+(AVERAGE(V403:V404)*('Front End'!$F$5*60))</f>
        <v>0.77480728922656383</v>
      </c>
      <c r="X404" s="8">
        <f t="shared" si="27"/>
        <v>3.2456361972325242E-3</v>
      </c>
    </row>
    <row r="405" spans="1:24" x14ac:dyDescent="0.2">
      <c r="A405" s="1">
        <v>404</v>
      </c>
      <c r="B405" s="1">
        <f>B404+'Front End'!$F$5</f>
        <v>806</v>
      </c>
      <c r="C405" s="10">
        <f t="shared" si="25"/>
        <v>0.55972222222222223</v>
      </c>
      <c r="D405" s="10">
        <f>ROUND(IF(B405&lt;=$AA$2*1.25,('Front End'!$F$4/2)*(1-COS((PI()*B405)/$AA$2)),(4.34*'Front End'!$F$4*EXP(-1.3*B405/$AA$2))),6)</f>
        <v>7.5589000000000003E-2</v>
      </c>
      <c r="E405" s="10">
        <f>D405*('Front End'!$F$3/100)</f>
        <v>0</v>
      </c>
      <c r="F405" s="10">
        <f t="shared" si="24"/>
        <v>7.5589000000000003E-2</v>
      </c>
      <c r="G405" s="10">
        <f>IF((G404+(AVERAGE(F404:F405)*('Front End'!$F$5*60))-(N404))&gt;$AA$3,$AA$3,IF(G404+(AVERAGE(F404:F405)*('Front End'!$F$5*60))-(N404)&lt;0,0,G404+(AVERAGE(F404:F405)*('Front End'!$F$5*60))-(N404)))</f>
        <v>167.110384458303</v>
      </c>
      <c r="H405" s="10">
        <f>(G405/$AA$3)*'Front End'!$B$1</f>
        <v>1.6711038445830302E-3</v>
      </c>
      <c r="I405" s="10">
        <f>('Front End'!$F$10-'Front End'!$B$1)+Calcs!H405</f>
        <v>46.73167110384459</v>
      </c>
      <c r="J405" s="10">
        <f>IF(H405&gt;'Front End'!$B$1*('Front End'!$B$5/100),G405-((('Front End'!$B$1*('Front End'!$B$5/100))/'Front End'!$B$1)*$AA$3),0)</f>
        <v>67.110384458303002</v>
      </c>
      <c r="K405" s="10">
        <f>(J405*('Front End'!$B$6/100))/('Front End'!$B$2*24*60*60)</f>
        <v>0</v>
      </c>
      <c r="L405" s="10">
        <f>(J405*((100-'Front End'!$B$6)/100))/('Front End'!$B$2*24*60*60)</f>
        <v>7.7674056085998852E-2</v>
      </c>
      <c r="M405" s="10">
        <f t="shared" si="26"/>
        <v>7.7674056085998852E-2</v>
      </c>
      <c r="N405" s="10">
        <f>AVERAGE(M404:M405)*('Front End'!$F$5*60)</f>
        <v>9.3411101112134034</v>
      </c>
      <c r="O405" s="10">
        <f>IF(O404+AVERAGE(K404:K405)*('Front End'!$F$5*60)&gt;J405,J405,O404+AVERAGE(K404:K405)*('Front End'!$F$5*60))</f>
        <v>0</v>
      </c>
      <c r="P405" s="10">
        <f>P404+(AVERAGE(L404:L405)*('Front End'!$F$5*60))-W404</f>
        <v>2794.9367095055318</v>
      </c>
      <c r="Q405" s="10">
        <f>(P405/$AA$5)*($AA$4-'Front End'!$F$9)</f>
        <v>2.7949367095055314E-2</v>
      </c>
      <c r="R405" s="10">
        <f>'Front End'!$F$9+Q405</f>
        <v>45.027949367095054</v>
      </c>
      <c r="S405" s="8">
        <f>IF(R405&gt;'Front End'!$F$9+'Front End'!$B$9,(((R405-'Front End'!$F$9)/($AA$4-'Front End'!$F$9))*$AA$5)-((('Front End'!$F$9+'Front End'!$B$9-'Front End'!$F$9)/($AA$4-'Front End'!$F$9))*$AA$5),0)</f>
        <v>2794.9367095054354</v>
      </c>
      <c r="T405" s="8">
        <f>ROUND(S405/('Front End'!$B$3*24*60*60),6)</f>
        <v>3.235E-3</v>
      </c>
      <c r="U405" s="8">
        <f>IF(R405&gt;'Front End'!$F$9+'Front End'!$B$10,(((R405-'Front End'!$F$9)/($AA$4-'Front End'!$F$9))*$AA$5)-((('Front End'!$F$9+'Front End'!$B$10-'Front End'!$F$9)/($AA$4-'Front End'!$F$9))*$AA$5),0)</f>
        <v>794.93670950512251</v>
      </c>
      <c r="V405" s="8">
        <f>(U405^0.5)/('Front End'!$B$4*24*60*60)</f>
        <v>3.2632664347382223E-3</v>
      </c>
      <c r="W405" s="8">
        <f>(AVERAGE(T404:T405)*('Front End'!$F$5*60))+(AVERAGE(V404:V405)*('Front End'!$F$5*60))</f>
        <v>0.77813415791824481</v>
      </c>
      <c r="X405" s="8">
        <f t="shared" si="27"/>
        <v>3.2632664347382223E-3</v>
      </c>
    </row>
    <row r="406" spans="1:24" x14ac:dyDescent="0.2">
      <c r="A406" s="1">
        <v>405</v>
      </c>
      <c r="B406" s="1">
        <f>B405+'Front End'!$F$5</f>
        <v>808</v>
      </c>
      <c r="C406" s="10">
        <f t="shared" si="25"/>
        <v>0.56111111111111112</v>
      </c>
      <c r="D406" s="10">
        <f>ROUND(IF(B406&lt;=$AA$2*1.25,('Front End'!$F$4/2)*(1-COS((PI()*B406)/$AA$2)),(4.34*'Front End'!$F$4*EXP(-1.3*B406/$AA$2))),6)</f>
        <v>7.5261999999999996E-2</v>
      </c>
      <c r="E406" s="10">
        <f>D406*('Front End'!$F$3/100)</f>
        <v>0</v>
      </c>
      <c r="F406" s="10">
        <f t="shared" si="24"/>
        <v>7.5261999999999996E-2</v>
      </c>
      <c r="G406" s="10">
        <f>IF((G405+(AVERAGE(F405:F406)*('Front End'!$F$5*60))-(N405))&gt;$AA$3,$AA$3,IF(G405+(AVERAGE(F405:F406)*('Front End'!$F$5*60))-(N405)&lt;0,0,G405+(AVERAGE(F405:F406)*('Front End'!$F$5*60))-(N405)))</f>
        <v>166.82033434708961</v>
      </c>
      <c r="H406" s="10">
        <f>(G406/$AA$3)*'Front End'!$B$1</f>
        <v>1.6682033434708963E-3</v>
      </c>
      <c r="I406" s="10">
        <f>('Front End'!$F$10-'Front End'!$B$1)+Calcs!H406</f>
        <v>46.731668203343474</v>
      </c>
      <c r="J406" s="10">
        <f>IF(H406&gt;'Front End'!$B$1*('Front End'!$B$5/100),G406-((('Front End'!$B$1*('Front End'!$B$5/100))/'Front End'!$B$1)*$AA$3),0)</f>
        <v>66.820334347089613</v>
      </c>
      <c r="K406" s="10">
        <f>(J406*('Front End'!$B$6/100))/('Front End'!$B$2*24*60*60)</f>
        <v>0</v>
      </c>
      <c r="L406" s="10">
        <f>(J406*((100-'Front End'!$B$6)/100))/('Front End'!$B$2*24*60*60)</f>
        <v>7.7338349938761139E-2</v>
      </c>
      <c r="M406" s="10">
        <f t="shared" si="26"/>
        <v>7.7338349938761139E-2</v>
      </c>
      <c r="N406" s="10">
        <f>AVERAGE(M405:M406)*('Front End'!$F$5*60)</f>
        <v>9.3007443614855987</v>
      </c>
      <c r="O406" s="10">
        <f>IF(O405+AVERAGE(K405:K406)*('Front End'!$F$5*60)&gt;J406,J406,O405+AVERAGE(K405:K406)*('Front End'!$F$5*60))</f>
        <v>0</v>
      </c>
      <c r="P406" s="10">
        <f>P405+(AVERAGE(L405:L406)*('Front End'!$F$5*60))-W405</f>
        <v>2803.459319709099</v>
      </c>
      <c r="Q406" s="10">
        <f>(P406/$AA$5)*($AA$4-'Front End'!$F$9)</f>
        <v>2.8034593197090986E-2</v>
      </c>
      <c r="R406" s="10">
        <f>'Front End'!$F$9+Q406</f>
        <v>45.028034593197091</v>
      </c>
      <c r="S406" s="8">
        <f>IF(R406&gt;'Front End'!$F$9+'Front End'!$B$9,(((R406-'Front End'!$F$9)/($AA$4-'Front End'!$F$9))*$AA$5)-((('Front End'!$F$9+'Front End'!$B$9-'Front End'!$F$9)/($AA$4-'Front End'!$F$9))*$AA$5),0)</f>
        <v>2803.459319709134</v>
      </c>
      <c r="T406" s="8">
        <f>ROUND(S406/('Front End'!$B$3*24*60*60),6)</f>
        <v>3.2450000000000001E-3</v>
      </c>
      <c r="U406" s="8">
        <f>IF(R406&gt;'Front End'!$F$9+'Front End'!$B$10,(((R406-'Front End'!$F$9)/($AA$4-'Front End'!$F$9))*$AA$5)-((('Front End'!$F$9+'Front End'!$B$10-'Front End'!$F$9)/($AA$4-'Front End'!$F$9))*$AA$5),0)</f>
        <v>803.45931970882111</v>
      </c>
      <c r="V406" s="8">
        <f>(U406^0.5)/('Front End'!$B$4*24*60*60)</f>
        <v>3.2807127305845107E-3</v>
      </c>
      <c r="W406" s="8">
        <f>(AVERAGE(T405:T406)*('Front End'!$F$5*60))+(AVERAGE(V405:V406)*('Front End'!$F$5*60))</f>
        <v>0.78143874991936402</v>
      </c>
      <c r="X406" s="8">
        <f t="shared" si="27"/>
        <v>3.2807127305845107E-3</v>
      </c>
    </row>
    <row r="407" spans="1:24" x14ac:dyDescent="0.2">
      <c r="A407" s="1">
        <v>406</v>
      </c>
      <c r="B407" s="1">
        <f>B406+'Front End'!$F$5</f>
        <v>810</v>
      </c>
      <c r="C407" s="10">
        <f t="shared" si="25"/>
        <v>0.5625</v>
      </c>
      <c r="D407" s="10">
        <f>ROUND(IF(B407&lt;=$AA$2*1.25,('Front End'!$F$4/2)*(1-COS((PI()*B407)/$AA$2)),(4.34*'Front End'!$F$4*EXP(-1.3*B407/$AA$2))),6)</f>
        <v>7.4936000000000003E-2</v>
      </c>
      <c r="E407" s="10">
        <f>D407*('Front End'!$F$3/100)</f>
        <v>0</v>
      </c>
      <c r="F407" s="10">
        <f t="shared" si="24"/>
        <v>7.4936000000000003E-2</v>
      </c>
      <c r="G407" s="10">
        <f>IF((G406+(AVERAGE(F406:F407)*('Front End'!$F$5*60))-(N406))&gt;$AA$3,$AA$3,IF(G406+(AVERAGE(F406:F407)*('Front End'!$F$5*60))-(N406)&lt;0,0,G406+(AVERAGE(F406:F407)*('Front End'!$F$5*60))-(N406)))</f>
        <v>166.53146998560402</v>
      </c>
      <c r="H407" s="10">
        <f>(G407/$AA$3)*'Front End'!$B$1</f>
        <v>1.6653146998560403E-3</v>
      </c>
      <c r="I407" s="10">
        <f>('Front End'!$F$10-'Front End'!$B$1)+Calcs!H407</f>
        <v>46.73166531469986</v>
      </c>
      <c r="J407" s="10">
        <f>IF(H407&gt;'Front End'!$B$1*('Front End'!$B$5/100),G407-((('Front End'!$B$1*('Front End'!$B$5/100))/'Front End'!$B$1)*$AA$3),0)</f>
        <v>66.531469985604019</v>
      </c>
      <c r="K407" s="10">
        <f>(J407*('Front End'!$B$6/100))/('Front End'!$B$2*24*60*60)</f>
        <v>0</v>
      </c>
      <c r="L407" s="10">
        <f>(J407*((100-'Front End'!$B$6)/100))/('Front End'!$B$2*24*60*60)</f>
        <v>7.7004016187041696E-2</v>
      </c>
      <c r="M407" s="10">
        <f t="shared" si="26"/>
        <v>7.7004016187041696E-2</v>
      </c>
      <c r="N407" s="10">
        <f>AVERAGE(M406:M407)*('Front End'!$F$5*60)</f>
        <v>9.2605419675481695</v>
      </c>
      <c r="O407" s="10">
        <f>IF(O406+AVERAGE(K406:K407)*('Front End'!$F$5*60)&gt;J407,J407,O406+AVERAGE(K406:K407)*('Front End'!$F$5*60))</f>
        <v>0</v>
      </c>
      <c r="P407" s="10">
        <f>P406+(AVERAGE(L406:L407)*('Front End'!$F$5*60))-W406</f>
        <v>2811.938422926728</v>
      </c>
      <c r="Q407" s="10">
        <f>(P407/$AA$5)*($AA$4-'Front End'!$F$9)</f>
        <v>2.8119384229267276E-2</v>
      </c>
      <c r="R407" s="10">
        <f>'Front End'!$F$9+Q407</f>
        <v>45.028119384229264</v>
      </c>
      <c r="S407" s="8">
        <f>IF(R407&gt;'Front End'!$F$9+'Front End'!$B$9,(((R407-'Front End'!$F$9)/($AA$4-'Front End'!$F$9))*$AA$5)-((('Front End'!$F$9+'Front End'!$B$9-'Front End'!$F$9)/($AA$4-'Front End'!$F$9))*$AA$5),0)</f>
        <v>2811.9384229263742</v>
      </c>
      <c r="T407" s="8">
        <f>ROUND(S407/('Front End'!$B$3*24*60*60),6)</f>
        <v>3.2550000000000001E-3</v>
      </c>
      <c r="U407" s="8">
        <f>IF(R407&gt;'Front End'!$F$9+'Front End'!$B$10,(((R407-'Front End'!$F$9)/($AA$4-'Front End'!$F$9))*$AA$5)-((('Front End'!$F$9+'Front End'!$B$10-'Front End'!$F$9)/($AA$4-'Front End'!$F$9))*$AA$5),0)</f>
        <v>811.93842292606132</v>
      </c>
      <c r="V407" s="8">
        <f>(U407^0.5)/('Front End'!$B$4*24*60*60)</f>
        <v>3.2979783809297465E-3</v>
      </c>
      <c r="W407" s="8">
        <f>(AVERAGE(T406:T407)*('Front End'!$F$5*60))+(AVERAGE(V406:V407)*('Front End'!$F$5*60))</f>
        <v>0.78472146669085552</v>
      </c>
      <c r="X407" s="8">
        <f t="shared" si="27"/>
        <v>3.2979783809297465E-3</v>
      </c>
    </row>
    <row r="408" spans="1:24" x14ac:dyDescent="0.2">
      <c r="A408" s="1">
        <v>407</v>
      </c>
      <c r="B408" s="1">
        <f>B407+'Front End'!$F$5</f>
        <v>812</v>
      </c>
      <c r="C408" s="10">
        <f t="shared" si="25"/>
        <v>0.56388888888888888</v>
      </c>
      <c r="D408" s="10">
        <f>ROUND(IF(B408&lt;=$AA$2*1.25,('Front End'!$F$4/2)*(1-COS((PI()*B408)/$AA$2)),(4.34*'Front End'!$F$4*EXP(-1.3*B408/$AA$2))),6)</f>
        <v>7.4611999999999998E-2</v>
      </c>
      <c r="E408" s="10">
        <f>D408*('Front End'!$F$3/100)</f>
        <v>0</v>
      </c>
      <c r="F408" s="10">
        <f t="shared" si="24"/>
        <v>7.4611999999999998E-2</v>
      </c>
      <c r="G408" s="10">
        <f>IF((G407+(AVERAGE(F407:F408)*('Front End'!$F$5*60))-(N407))&gt;$AA$3,$AA$3,IF(G407+(AVERAGE(F407:F408)*('Front End'!$F$5*60))-(N407)&lt;0,0,G407+(AVERAGE(F407:F408)*('Front End'!$F$5*60))-(N407)))</f>
        <v>166.24380801805586</v>
      </c>
      <c r="H408" s="10">
        <f>(G408/$AA$3)*'Front End'!$B$1</f>
        <v>1.6624380801805586E-3</v>
      </c>
      <c r="I408" s="10">
        <f>('Front End'!$F$10-'Front End'!$B$1)+Calcs!H408</f>
        <v>46.731662438080185</v>
      </c>
      <c r="J408" s="10">
        <f>IF(H408&gt;'Front End'!$B$1*('Front End'!$B$5/100),G408-((('Front End'!$B$1*('Front End'!$B$5/100))/'Front End'!$B$1)*$AA$3),0)</f>
        <v>66.243808018055859</v>
      </c>
      <c r="K408" s="10">
        <f>(J408*('Front End'!$B$6/100))/('Front End'!$B$2*24*60*60)</f>
        <v>0</v>
      </c>
      <c r="L408" s="10">
        <f>(J408*((100-'Front End'!$B$6)/100))/('Front End'!$B$2*24*60*60)</f>
        <v>7.6671074094972064E-2</v>
      </c>
      <c r="M408" s="10">
        <f t="shared" si="26"/>
        <v>7.6671074094972064E-2</v>
      </c>
      <c r="N408" s="10">
        <f>AVERAGE(M407:M408)*('Front End'!$F$5*60)</f>
        <v>9.220505416920826</v>
      </c>
      <c r="O408" s="10">
        <f>IF(O407+AVERAGE(K407:K408)*('Front End'!$F$5*60)&gt;J408,J408,O407+AVERAGE(K407:K408)*('Front End'!$F$5*60))</f>
        <v>0</v>
      </c>
      <c r="P408" s="10">
        <f>P407+(AVERAGE(L407:L408)*('Front End'!$F$5*60))-W407</f>
        <v>2820.3742068769579</v>
      </c>
      <c r="Q408" s="10">
        <f>(P408/$AA$5)*($AA$4-'Front End'!$F$9)</f>
        <v>2.8203742068769577E-2</v>
      </c>
      <c r="R408" s="10">
        <f>'Front End'!$F$9+Q408</f>
        <v>45.028203742068769</v>
      </c>
      <c r="S408" s="8">
        <f>IF(R408&gt;'Front End'!$F$9+'Front End'!$B$9,(((R408-'Front End'!$F$9)/($AA$4-'Front End'!$F$9))*$AA$5)-((('Front End'!$F$9+'Front End'!$B$9-'Front End'!$F$9)/($AA$4-'Front End'!$F$9))*$AA$5),0)</f>
        <v>2820.3742068768638</v>
      </c>
      <c r="T408" s="8">
        <f>ROUND(S408/('Front End'!$B$3*24*60*60),6)</f>
        <v>3.264E-3</v>
      </c>
      <c r="U408" s="8">
        <f>IF(R408&gt;'Front End'!$F$9+'Front End'!$B$10,(((R408-'Front End'!$F$9)/($AA$4-'Front End'!$F$9))*$AA$5)-((('Front End'!$F$9+'Front End'!$B$10-'Front End'!$F$9)/($AA$4-'Front End'!$F$9))*$AA$5),0)</f>
        <v>820.37420687655094</v>
      </c>
      <c r="V408" s="8">
        <f>(U408^0.5)/('Front End'!$B$4*24*60*60)</f>
        <v>3.3150665875890436E-3</v>
      </c>
      <c r="W408" s="8">
        <f>(AVERAGE(T407:T408)*('Front End'!$F$5*60))+(AVERAGE(V407:V408)*('Front End'!$F$5*60))</f>
        <v>0.78792269811112736</v>
      </c>
      <c r="X408" s="8">
        <f t="shared" si="27"/>
        <v>3.3150665875890436E-3</v>
      </c>
    </row>
    <row r="409" spans="1:24" x14ac:dyDescent="0.2">
      <c r="A409" s="1">
        <v>408</v>
      </c>
      <c r="B409" s="1">
        <f>B408+'Front End'!$F$5</f>
        <v>814</v>
      </c>
      <c r="C409" s="10">
        <f t="shared" si="25"/>
        <v>0.56527777777777777</v>
      </c>
      <c r="D409" s="10">
        <f>ROUND(IF(B409&lt;=$AA$2*1.25,('Front End'!$F$4/2)*(1-COS((PI()*B409)/$AA$2)),(4.34*'Front End'!$F$4*EXP(-1.3*B409/$AA$2))),6)</f>
        <v>7.4288999999999994E-2</v>
      </c>
      <c r="E409" s="10">
        <f>D409*('Front End'!$F$3/100)</f>
        <v>0</v>
      </c>
      <c r="F409" s="10">
        <f t="shared" si="24"/>
        <v>7.4288999999999994E-2</v>
      </c>
      <c r="G409" s="10">
        <f>IF((G408+(AVERAGE(F408:F409)*('Front End'!$F$5*60))-(N408))&gt;$AA$3,$AA$3,IF(G408+(AVERAGE(F408:F409)*('Front End'!$F$5*60))-(N408)&lt;0,0,G408+(AVERAGE(F408:F409)*('Front End'!$F$5*60))-(N408)))</f>
        <v>165.95736260113503</v>
      </c>
      <c r="H409" s="10">
        <f>(G409/$AA$3)*'Front End'!$B$1</f>
        <v>1.6595736260113503E-3</v>
      </c>
      <c r="I409" s="10">
        <f>('Front End'!$F$10-'Front End'!$B$1)+Calcs!H409</f>
        <v>46.731659573626018</v>
      </c>
      <c r="J409" s="10">
        <f>IF(H409&gt;'Front End'!$B$1*('Front End'!$B$5/100),G409-((('Front End'!$B$1*('Front End'!$B$5/100))/'Front End'!$B$1)*$AA$3),0)</f>
        <v>65.957362601135031</v>
      </c>
      <c r="K409" s="10">
        <f>(J409*('Front End'!$B$6/100))/('Front End'!$B$2*24*60*60)</f>
        <v>0</v>
      </c>
      <c r="L409" s="10">
        <f>(J409*((100-'Front End'!$B$6)/100))/('Front End'!$B$2*24*60*60)</f>
        <v>7.6339540047609997E-2</v>
      </c>
      <c r="M409" s="10">
        <f t="shared" si="26"/>
        <v>7.6339540047609997E-2</v>
      </c>
      <c r="N409" s="10">
        <f>AVERAGE(M408:M409)*('Front End'!$F$5*60)</f>
        <v>9.1806368485549221</v>
      </c>
      <c r="O409" s="10">
        <f>IF(O408+AVERAGE(K408:K409)*('Front End'!$F$5*60)&gt;J409,J409,O408+AVERAGE(K408:K409)*('Front End'!$F$5*60))</f>
        <v>0</v>
      </c>
      <c r="P409" s="10">
        <f>P408+(AVERAGE(L408:L409)*('Front End'!$F$5*60))-W408</f>
        <v>2828.7669210274016</v>
      </c>
      <c r="Q409" s="10">
        <f>(P409/$AA$5)*($AA$4-'Front End'!$F$9)</f>
        <v>2.8287669210274015E-2</v>
      </c>
      <c r="R409" s="10">
        <f>'Front End'!$F$9+Q409</f>
        <v>45.028287669210272</v>
      </c>
      <c r="S409" s="8">
        <f>IF(R409&gt;'Front End'!$F$9+'Front End'!$B$9,(((R409-'Front End'!$F$9)/($AA$4-'Front End'!$F$9))*$AA$5)-((('Front End'!$F$9+'Front End'!$B$9-'Front End'!$F$9)/($AA$4-'Front End'!$F$9))*$AA$5),0)</f>
        <v>2828.7669210271815</v>
      </c>
      <c r="T409" s="8">
        <f>ROUND(S409/('Front End'!$B$3*24*60*60),6)</f>
        <v>3.274E-3</v>
      </c>
      <c r="U409" s="8">
        <f>IF(R409&gt;'Front End'!$F$9+'Front End'!$B$10,(((R409-'Front End'!$F$9)/($AA$4-'Front End'!$F$9))*$AA$5)-((('Front End'!$F$9+'Front End'!$B$10-'Front End'!$F$9)/($AA$4-'Front End'!$F$9))*$AA$5),0)</f>
        <v>828.76692102686866</v>
      </c>
      <c r="V409" s="8">
        <f>(U409^0.5)/('Front End'!$B$4*24*60*60)</f>
        <v>3.3319805821254711E-3</v>
      </c>
      <c r="W409" s="8">
        <f>(AVERAGE(T408:T409)*('Front End'!$F$5*60))+(AVERAGE(V408:V409)*('Front End'!$F$5*60))</f>
        <v>0.79110283018287086</v>
      </c>
      <c r="X409" s="8">
        <f t="shared" si="27"/>
        <v>3.3319805821254711E-3</v>
      </c>
    </row>
    <row r="410" spans="1:24" x14ac:dyDescent="0.2">
      <c r="A410" s="1">
        <v>409</v>
      </c>
      <c r="B410" s="1">
        <f>B409+'Front End'!$F$5</f>
        <v>816</v>
      </c>
      <c r="C410" s="10">
        <f t="shared" si="25"/>
        <v>0.56666666666666665</v>
      </c>
      <c r="D410" s="10">
        <f>ROUND(IF(B410&lt;=$AA$2*1.25,('Front End'!$F$4/2)*(1-COS((PI()*B410)/$AA$2)),(4.34*'Front End'!$F$4*EXP(-1.3*B410/$AA$2))),6)</f>
        <v>7.3968000000000006E-2</v>
      </c>
      <c r="E410" s="10">
        <f>D410*('Front End'!$F$3/100)</f>
        <v>0</v>
      </c>
      <c r="F410" s="10">
        <f t="shared" si="24"/>
        <v>7.3968000000000006E-2</v>
      </c>
      <c r="G410" s="10">
        <f>IF((G409+(AVERAGE(F409:F410)*('Front End'!$F$5*60))-(N409))&gt;$AA$3,$AA$3,IF(G409+(AVERAGE(F409:F410)*('Front End'!$F$5*60))-(N409)&lt;0,0,G409+(AVERAGE(F409:F410)*('Front End'!$F$5*60))-(N409)))</f>
        <v>165.67214575258012</v>
      </c>
      <c r="H410" s="10">
        <f>(G410/$AA$3)*'Front End'!$B$1</f>
        <v>1.6567214575258014E-3</v>
      </c>
      <c r="I410" s="10">
        <f>('Front End'!$F$10-'Front End'!$B$1)+Calcs!H410</f>
        <v>46.731656721457533</v>
      </c>
      <c r="J410" s="10">
        <f>IF(H410&gt;'Front End'!$B$1*('Front End'!$B$5/100),G410-((('Front End'!$B$1*('Front End'!$B$5/100))/'Front End'!$B$1)*$AA$3),0)</f>
        <v>65.672145752580121</v>
      </c>
      <c r="K410" s="10">
        <f>(J410*('Front End'!$B$6/100))/('Front End'!$B$2*24*60*60)</f>
        <v>0</v>
      </c>
      <c r="L410" s="10">
        <f>(J410*((100-'Front End'!$B$6)/100))/('Front End'!$B$2*24*60*60)</f>
        <v>7.6009427954375153E-2</v>
      </c>
      <c r="M410" s="10">
        <f t="shared" si="26"/>
        <v>7.6009427954375153E-2</v>
      </c>
      <c r="N410" s="10">
        <f>AVERAGE(M409:M410)*('Front End'!$F$5*60)</f>
        <v>9.1409380801191098</v>
      </c>
      <c r="O410" s="10">
        <f>IF(O409+AVERAGE(K409:K410)*('Front End'!$F$5*60)&gt;J410,J410,O409+AVERAGE(K409:K410)*('Front End'!$F$5*60))</f>
        <v>0</v>
      </c>
      <c r="P410" s="10">
        <f>P409+(AVERAGE(L409:L410)*('Front End'!$F$5*60))-W409</f>
        <v>2837.116756277338</v>
      </c>
      <c r="Q410" s="10">
        <f>(P410/$AA$5)*($AA$4-'Front End'!$F$9)</f>
        <v>2.8371167562773379E-2</v>
      </c>
      <c r="R410" s="10">
        <f>'Front End'!$F$9+Q410</f>
        <v>45.028371167562774</v>
      </c>
      <c r="S410" s="8">
        <f>IF(R410&gt;'Front End'!$F$9+'Front End'!$B$9,(((R410-'Front End'!$F$9)/($AA$4-'Front End'!$F$9))*$AA$5)-((('Front End'!$F$9+'Front End'!$B$9-'Front End'!$F$9)/($AA$4-'Front End'!$F$9))*$AA$5),0)</f>
        <v>2837.1167562774244</v>
      </c>
      <c r="T410" s="8">
        <f>ROUND(S410/('Front End'!$B$3*24*60*60),6)</f>
        <v>3.284E-3</v>
      </c>
      <c r="U410" s="8">
        <f>IF(R410&gt;'Front End'!$F$9+'Front End'!$B$10,(((R410-'Front End'!$F$9)/($AA$4-'Front End'!$F$9))*$AA$5)-((('Front End'!$F$9+'Front End'!$B$10-'Front End'!$F$9)/($AA$4-'Front End'!$F$9))*$AA$5),0)</f>
        <v>837.11675627711156</v>
      </c>
      <c r="V410" s="8">
        <f>(U410^0.5)/('Front End'!$B$4*24*60*60)</f>
        <v>3.3487233861425507E-3</v>
      </c>
      <c r="W410" s="8">
        <f>(AVERAGE(T409:T410)*('Front End'!$F$5*60))+(AVERAGE(V409:V410)*('Front End'!$F$5*60))</f>
        <v>0.79432223809608127</v>
      </c>
      <c r="X410" s="8">
        <f t="shared" si="27"/>
        <v>3.3487233861425507E-3</v>
      </c>
    </row>
    <row r="411" spans="1:24" x14ac:dyDescent="0.2">
      <c r="A411" s="1">
        <v>410</v>
      </c>
      <c r="B411" s="1">
        <f>B410+'Front End'!$F$5</f>
        <v>818</v>
      </c>
      <c r="C411" s="10">
        <f t="shared" si="25"/>
        <v>0.56805555555555554</v>
      </c>
      <c r="D411" s="10">
        <f>ROUND(IF(B411&lt;=$AA$2*1.25,('Front End'!$F$4/2)*(1-COS((PI()*B411)/$AA$2)),(4.34*'Front End'!$F$4*EXP(-1.3*B411/$AA$2))),6)</f>
        <v>7.3648000000000005E-2</v>
      </c>
      <c r="E411" s="10">
        <f>D411*('Front End'!$F$3/100)</f>
        <v>0</v>
      </c>
      <c r="F411" s="10">
        <f t="shared" si="24"/>
        <v>7.3648000000000005E-2</v>
      </c>
      <c r="G411" s="10">
        <f>IF((G410+(AVERAGE(F410:F411)*('Front End'!$F$5*60))-(N410))&gt;$AA$3,$AA$3,IF(G410+(AVERAGE(F410:F411)*('Front End'!$F$5*60))-(N410)&lt;0,0,G410+(AVERAGE(F410:F411)*('Front End'!$F$5*60))-(N410)))</f>
        <v>165.38816767246101</v>
      </c>
      <c r="H411" s="10">
        <f>(G411/$AA$3)*'Front End'!$B$1</f>
        <v>1.65388167672461E-3</v>
      </c>
      <c r="I411" s="10">
        <f>('Front End'!$F$10-'Front End'!$B$1)+Calcs!H411</f>
        <v>46.731653881676728</v>
      </c>
      <c r="J411" s="10">
        <f>IF(H411&gt;'Front End'!$B$1*('Front End'!$B$5/100),G411-((('Front End'!$B$1*('Front End'!$B$5/100))/'Front End'!$B$1)*$AA$3),0)</f>
        <v>65.388167672461009</v>
      </c>
      <c r="K411" s="10">
        <f>(J411*('Front End'!$B$6/100))/('Front End'!$B$2*24*60*60)</f>
        <v>0</v>
      </c>
      <c r="L411" s="10">
        <f>(J411*((100-'Front End'!$B$6)/100))/('Front End'!$B$2*24*60*60)</f>
        <v>7.5680749620903959E-2</v>
      </c>
      <c r="M411" s="10">
        <f t="shared" si="26"/>
        <v>7.5680749620903959E-2</v>
      </c>
      <c r="N411" s="10">
        <f>AVERAGE(M410:M411)*('Front End'!$F$5*60)</f>
        <v>9.1014106545167461</v>
      </c>
      <c r="O411" s="10">
        <f>IF(O410+AVERAGE(K410:K411)*('Front End'!$F$5*60)&gt;J411,J411,O410+AVERAGE(K410:K411)*('Front End'!$F$5*60))</f>
        <v>0</v>
      </c>
      <c r="P411" s="10">
        <f>P410+(AVERAGE(L410:L411)*('Front End'!$F$5*60))-W410</f>
        <v>2845.4238446937588</v>
      </c>
      <c r="Q411" s="10">
        <f>(P411/$AA$5)*($AA$4-'Front End'!$F$9)</f>
        <v>2.8454238446937591E-2</v>
      </c>
      <c r="R411" s="10">
        <f>'Front End'!$F$9+Q411</f>
        <v>45.02845423844694</v>
      </c>
      <c r="S411" s="8">
        <f>IF(R411&gt;'Front End'!$F$9+'Front End'!$B$9,(((R411-'Front End'!$F$9)/($AA$4-'Front End'!$F$9))*$AA$5)-((('Front End'!$F$9+'Front End'!$B$9-'Front End'!$F$9)/($AA$4-'Front End'!$F$9))*$AA$5),0)</f>
        <v>2845.4238446940394</v>
      </c>
      <c r="T411" s="8">
        <f>ROUND(S411/('Front End'!$B$3*24*60*60),6)</f>
        <v>3.2929999999999999E-3</v>
      </c>
      <c r="U411" s="8">
        <f>IF(R411&gt;'Front End'!$F$9+'Front End'!$B$10,(((R411-'Front End'!$F$9)/($AA$4-'Front End'!$F$9))*$AA$5)-((('Front End'!$F$9+'Front End'!$B$10-'Front End'!$F$9)/($AA$4-'Front End'!$F$9))*$AA$5),0)</f>
        <v>845.42384469372655</v>
      </c>
      <c r="V411" s="8">
        <f>(U411^0.5)/('Front End'!$B$4*24*60*60)</f>
        <v>3.3652978175803712E-3</v>
      </c>
      <c r="W411" s="8">
        <f>(AVERAGE(T410:T411)*('Front End'!$F$5*60))+(AVERAGE(V410:V411)*('Front End'!$F$5*60))</f>
        <v>0.79746127222337526</v>
      </c>
      <c r="X411" s="8">
        <f t="shared" si="27"/>
        <v>3.3652978175803712E-3</v>
      </c>
    </row>
    <row r="412" spans="1:24" x14ac:dyDescent="0.2">
      <c r="A412" s="1">
        <v>411</v>
      </c>
      <c r="B412" s="1">
        <f>B411+'Front End'!$F$5</f>
        <v>820</v>
      </c>
      <c r="C412" s="10">
        <f t="shared" si="25"/>
        <v>0.56944444444444442</v>
      </c>
      <c r="D412" s="10">
        <f>ROUND(IF(B412&lt;=$AA$2*1.25,('Front End'!$F$4/2)*(1-COS((PI()*B412)/$AA$2)),(4.34*'Front End'!$F$4*EXP(-1.3*B412/$AA$2))),6)</f>
        <v>7.3329000000000005E-2</v>
      </c>
      <c r="E412" s="10">
        <f>D412*('Front End'!$F$3/100)</f>
        <v>0</v>
      </c>
      <c r="F412" s="10">
        <f t="shared" si="24"/>
        <v>7.3329000000000005E-2</v>
      </c>
      <c r="G412" s="10">
        <f>IF((G411+(AVERAGE(F411:F412)*('Front End'!$F$5*60))-(N411))&gt;$AA$3,$AA$3,IF(G411+(AVERAGE(F411:F412)*('Front End'!$F$5*60))-(N411)&lt;0,0,G411+(AVERAGE(F411:F412)*('Front End'!$F$5*60))-(N411)))</f>
        <v>165.10537701794428</v>
      </c>
      <c r="H412" s="10">
        <f>(G412/$AA$3)*'Front End'!$B$1</f>
        <v>1.6510537701794428E-3</v>
      </c>
      <c r="I412" s="10">
        <f>('Front End'!$F$10-'Front End'!$B$1)+Calcs!H412</f>
        <v>46.731651053770186</v>
      </c>
      <c r="J412" s="10">
        <f>IF(H412&gt;'Front End'!$B$1*('Front End'!$B$5/100),G412-((('Front End'!$B$1*('Front End'!$B$5/100))/'Front End'!$B$1)*$AA$3),0)</f>
        <v>65.105377017944278</v>
      </c>
      <c r="K412" s="10">
        <f>(J412*('Front End'!$B$6/100))/('Front End'!$B$2*24*60*60)</f>
        <v>0</v>
      </c>
      <c r="L412" s="10">
        <f>(J412*((100-'Front End'!$B$6)/100))/('Front End'!$B$2*24*60*60)</f>
        <v>7.5353445622620696E-2</v>
      </c>
      <c r="M412" s="10">
        <f t="shared" si="26"/>
        <v>7.5353445622620696E-2</v>
      </c>
      <c r="N412" s="10">
        <f>AVERAGE(M411:M412)*('Front End'!$F$5*60)</f>
        <v>9.0620517146114796</v>
      </c>
      <c r="O412" s="10">
        <f>IF(O411+AVERAGE(K411:K412)*('Front End'!$F$5*60)&gt;J412,J412,O411+AVERAGE(K411:K412)*('Front End'!$F$5*60))</f>
        <v>0</v>
      </c>
      <c r="P412" s="10">
        <f>P411+(AVERAGE(L411:L412)*('Front End'!$F$5*60))-W411</f>
        <v>2853.6884351361473</v>
      </c>
      <c r="Q412" s="10">
        <f>(P412/$AA$5)*($AA$4-'Front End'!$F$9)</f>
        <v>2.853688435136147E-2</v>
      </c>
      <c r="R412" s="10">
        <f>'Front End'!$F$9+Q412</f>
        <v>45.028536884351361</v>
      </c>
      <c r="S412" s="8">
        <f>IF(R412&gt;'Front End'!$F$9+'Front End'!$B$9,(((R412-'Front End'!$F$9)/($AA$4-'Front End'!$F$9))*$AA$5)-((('Front End'!$F$9+'Front End'!$B$9-'Front End'!$F$9)/($AA$4-'Front End'!$F$9))*$AA$5),0)</f>
        <v>2853.6884351360927</v>
      </c>
      <c r="T412" s="8">
        <f>ROUND(S412/('Front End'!$B$3*24*60*60),6)</f>
        <v>3.3029999999999999E-3</v>
      </c>
      <c r="U412" s="8">
        <f>IF(R412&gt;'Front End'!$F$9+'Front End'!$B$10,(((R412-'Front End'!$F$9)/($AA$4-'Front End'!$F$9))*$AA$5)-((('Front End'!$F$9+'Front End'!$B$10-'Front End'!$F$9)/($AA$4-'Front End'!$F$9))*$AA$5),0)</f>
        <v>853.68843513577986</v>
      </c>
      <c r="V412" s="8">
        <f>(U412^0.5)/('Front End'!$B$4*24*60*60)</f>
        <v>3.3817068450261376E-3</v>
      </c>
      <c r="W412" s="8">
        <f>(AVERAGE(T411:T412)*('Front End'!$F$5*60))+(AVERAGE(V411:V412)*('Front End'!$F$5*60))</f>
        <v>0.80058027975639046</v>
      </c>
      <c r="X412" s="8">
        <f t="shared" si="27"/>
        <v>3.3817068450261376E-3</v>
      </c>
    </row>
    <row r="413" spans="1:24" x14ac:dyDescent="0.2">
      <c r="A413" s="1">
        <v>412</v>
      </c>
      <c r="B413" s="1">
        <f>B412+'Front End'!$F$5</f>
        <v>822</v>
      </c>
      <c r="C413" s="10">
        <f t="shared" si="25"/>
        <v>0.5708333333333333</v>
      </c>
      <c r="D413" s="10">
        <f>ROUND(IF(B413&lt;=$AA$2*1.25,('Front End'!$F$4/2)*(1-COS((PI()*B413)/$AA$2)),(4.34*'Front End'!$F$4*EXP(-1.3*B413/$AA$2))),6)</f>
        <v>7.3011999999999994E-2</v>
      </c>
      <c r="E413" s="10">
        <f>D413*('Front End'!$F$3/100)</f>
        <v>0</v>
      </c>
      <c r="F413" s="10">
        <f t="shared" si="24"/>
        <v>7.3011999999999994E-2</v>
      </c>
      <c r="G413" s="10">
        <f>IF((G412+(AVERAGE(F412:F413)*('Front End'!$F$5*60))-(N412))&gt;$AA$3,$AA$3,IF(G412+(AVERAGE(F412:F413)*('Front End'!$F$5*60))-(N412)&lt;0,0,G412+(AVERAGE(F412:F413)*('Front End'!$F$5*60))-(N412)))</f>
        <v>164.82378530333281</v>
      </c>
      <c r="H413" s="10">
        <f>(G413/$AA$3)*'Front End'!$B$1</f>
        <v>1.6482378530333281E-3</v>
      </c>
      <c r="I413" s="10">
        <f>('Front End'!$F$10-'Front End'!$B$1)+Calcs!H413</f>
        <v>46.731648237853037</v>
      </c>
      <c r="J413" s="10">
        <f>IF(H413&gt;'Front End'!$B$1*('Front End'!$B$5/100),G413-((('Front End'!$B$1*('Front End'!$B$5/100))/'Front End'!$B$1)*$AA$3),0)</f>
        <v>64.823785303332812</v>
      </c>
      <c r="K413" s="10">
        <f>(J413*('Front End'!$B$6/100))/('Front End'!$B$2*24*60*60)</f>
        <v>0</v>
      </c>
      <c r="L413" s="10">
        <f>(J413*((100-'Front End'!$B$6)/100))/('Front End'!$B$2*24*60*60)</f>
        <v>7.5027529286264841E-2</v>
      </c>
      <c r="M413" s="10">
        <f t="shared" si="26"/>
        <v>7.5027529286264841E-2</v>
      </c>
      <c r="N413" s="10">
        <f>AVERAGE(M412:M413)*('Front End'!$F$5*60)</f>
        <v>9.022858494533132</v>
      </c>
      <c r="O413" s="10">
        <f>IF(O412+AVERAGE(K412:K413)*('Front End'!$F$5*60)&gt;J413,J413,O412+AVERAGE(K412:K413)*('Front End'!$F$5*60))</f>
        <v>0</v>
      </c>
      <c r="P413" s="10">
        <f>P412+(AVERAGE(L412:L413)*('Front End'!$F$5*60))-W412</f>
        <v>2861.9107133509237</v>
      </c>
      <c r="Q413" s="10">
        <f>(P413/$AA$5)*($AA$4-'Front End'!$F$9)</f>
        <v>2.8619107133509236E-2</v>
      </c>
      <c r="R413" s="10">
        <f>'Front End'!$F$9+Q413</f>
        <v>45.028619107133508</v>
      </c>
      <c r="S413" s="8">
        <f>IF(R413&gt;'Front End'!$F$9+'Front End'!$B$9,(((R413-'Front End'!$F$9)/($AA$4-'Front End'!$F$9))*$AA$5)-((('Front End'!$F$9+'Front End'!$B$9-'Front End'!$F$9)/($AA$4-'Front End'!$F$9))*$AA$5),0)</f>
        <v>2861.9107133508242</v>
      </c>
      <c r="T413" s="8">
        <f>ROUND(S413/('Front End'!$B$3*24*60*60),6)</f>
        <v>3.3119999999999998E-3</v>
      </c>
      <c r="U413" s="8">
        <f>IF(R413&gt;'Front End'!$F$9+'Front End'!$B$10,(((R413-'Front End'!$F$9)/($AA$4-'Front End'!$F$9))*$AA$5)-((('Front End'!$F$9+'Front End'!$B$10-'Front End'!$F$9)/($AA$4-'Front End'!$F$9))*$AA$5),0)</f>
        <v>861.91071335051129</v>
      </c>
      <c r="V413" s="8">
        <f>(U413^0.5)/('Front End'!$B$4*24*60*60)</f>
        <v>3.3979532308743309E-3</v>
      </c>
      <c r="W413" s="8">
        <f>(AVERAGE(T412:T413)*('Front End'!$F$5*60))+(AVERAGE(V412:V413)*('Front End'!$F$5*60))</f>
        <v>0.80367960455402798</v>
      </c>
      <c r="X413" s="8">
        <f t="shared" si="27"/>
        <v>3.3979532308743309E-3</v>
      </c>
    </row>
    <row r="414" spans="1:24" x14ac:dyDescent="0.2">
      <c r="A414" s="1">
        <v>413</v>
      </c>
      <c r="B414" s="1">
        <f>B413+'Front End'!$F$5</f>
        <v>824</v>
      </c>
      <c r="C414" s="10">
        <f t="shared" si="25"/>
        <v>0.57222222222222219</v>
      </c>
      <c r="D414" s="10">
        <f>ROUND(IF(B414&lt;=$AA$2*1.25,('Front End'!$F$4/2)*(1-COS((PI()*B414)/$AA$2)),(4.34*'Front End'!$F$4*EXP(-1.3*B414/$AA$2))),6)</f>
        <v>7.2695999999999997E-2</v>
      </c>
      <c r="E414" s="10">
        <f>D414*('Front End'!$F$3/100)</f>
        <v>0</v>
      </c>
      <c r="F414" s="10">
        <f t="shared" si="24"/>
        <v>7.2695999999999997E-2</v>
      </c>
      <c r="G414" s="10">
        <f>IF((G413+(AVERAGE(F413:F414)*('Front End'!$F$5*60))-(N413))&gt;$AA$3,$AA$3,IF(G413+(AVERAGE(F413:F414)*('Front End'!$F$5*60))-(N413)&lt;0,0,G413+(AVERAGE(F413:F414)*('Front End'!$F$5*60))-(N413)))</f>
        <v>164.54340680879969</v>
      </c>
      <c r="H414" s="10">
        <f>(G414/$AA$3)*'Front End'!$B$1</f>
        <v>1.6454340680879969E-3</v>
      </c>
      <c r="I414" s="10">
        <f>('Front End'!$F$10-'Front End'!$B$1)+Calcs!H414</f>
        <v>46.731645434068092</v>
      </c>
      <c r="J414" s="10">
        <f>IF(H414&gt;'Front End'!$B$1*('Front End'!$B$5/100),G414-((('Front End'!$B$1*('Front End'!$B$5/100))/'Front End'!$B$1)*$AA$3),0)</f>
        <v>64.543406808799688</v>
      </c>
      <c r="K414" s="10">
        <f>(J414*('Front End'!$B$6/100))/('Front End'!$B$2*24*60*60)</f>
        <v>0</v>
      </c>
      <c r="L414" s="10">
        <f>(J414*((100-'Front End'!$B$6)/100))/('Front End'!$B$2*24*60*60)</f>
        <v>7.4703017139814462E-2</v>
      </c>
      <c r="M414" s="10">
        <f t="shared" si="26"/>
        <v>7.4703017139814462E-2</v>
      </c>
      <c r="N414" s="10">
        <f>AVERAGE(M413:M414)*('Front End'!$F$5*60)</f>
        <v>8.9838327855647577</v>
      </c>
      <c r="O414" s="10">
        <f>IF(O413+AVERAGE(K413:K414)*('Front End'!$F$5*60)&gt;J414,J414,O413+AVERAGE(K413:K414)*('Front End'!$F$5*60))</f>
        <v>0</v>
      </c>
      <c r="P414" s="10">
        <f>P413+(AVERAGE(L413:L414)*('Front End'!$F$5*60))-W413</f>
        <v>2870.0908665319344</v>
      </c>
      <c r="Q414" s="10">
        <f>(P414/$AA$5)*($AA$4-'Front End'!$F$9)</f>
        <v>2.8700908665319345E-2</v>
      </c>
      <c r="R414" s="10">
        <f>'Front End'!$F$9+Q414</f>
        <v>45.028700908665321</v>
      </c>
      <c r="S414" s="8">
        <f>IF(R414&gt;'Front End'!$F$9+'Front End'!$B$9,(((R414-'Front End'!$F$9)/($AA$4-'Front End'!$F$9))*$AA$5)-((('Front End'!$F$9+'Front End'!$B$9-'Front End'!$F$9)/($AA$4-'Front End'!$F$9))*$AA$5),0)</f>
        <v>2870.0908665321381</v>
      </c>
      <c r="T414" s="8">
        <f>ROUND(S414/('Front End'!$B$3*24*60*60),6)</f>
        <v>3.3219999999999999E-3</v>
      </c>
      <c r="U414" s="8">
        <f>IF(R414&gt;'Front End'!$F$9+'Front End'!$B$10,(((R414-'Front End'!$F$9)/($AA$4-'Front End'!$F$9))*$AA$5)-((('Front End'!$F$9+'Front End'!$B$10-'Front End'!$F$9)/($AA$4-'Front End'!$F$9))*$AA$5),0)</f>
        <v>870.09086653182521</v>
      </c>
      <c r="V414" s="8">
        <f>(U414^0.5)/('Front End'!$B$4*24*60*60)</f>
        <v>3.4140396642663088E-3</v>
      </c>
      <c r="W414" s="8">
        <f>(AVERAGE(T413:T414)*('Front End'!$F$5*60))+(AVERAGE(V413:V414)*('Front End'!$F$5*60))</f>
        <v>0.80675957370843832</v>
      </c>
      <c r="X414" s="8">
        <f t="shared" si="27"/>
        <v>3.4140396642663088E-3</v>
      </c>
    </row>
    <row r="415" spans="1:24" x14ac:dyDescent="0.2">
      <c r="A415" s="1">
        <v>414</v>
      </c>
      <c r="B415" s="1">
        <f>B414+'Front End'!$F$5</f>
        <v>826</v>
      </c>
      <c r="C415" s="10">
        <f t="shared" si="25"/>
        <v>0.57361111111111107</v>
      </c>
      <c r="D415" s="10">
        <f>ROUND(IF(B415&lt;=$AA$2*1.25,('Front End'!$F$4/2)*(1-COS((PI()*B415)/$AA$2)),(4.34*'Front End'!$F$4*EXP(-1.3*B415/$AA$2))),6)</f>
        <v>7.2381000000000001E-2</v>
      </c>
      <c r="E415" s="10">
        <f>D415*('Front End'!$F$3/100)</f>
        <v>0</v>
      </c>
      <c r="F415" s="10">
        <f t="shared" si="24"/>
        <v>7.2381000000000001E-2</v>
      </c>
      <c r="G415" s="10">
        <f>IF((G414+(AVERAGE(F414:F415)*('Front End'!$F$5*60))-(N414))&gt;$AA$3,$AA$3,IF(G414+(AVERAGE(F414:F415)*('Front End'!$F$5*60))-(N414)&lt;0,0,G414+(AVERAGE(F414:F415)*('Front End'!$F$5*60))-(N414)))</f>
        <v>164.26419402323495</v>
      </c>
      <c r="H415" s="10">
        <f>(G415/$AA$3)*'Front End'!$B$1</f>
        <v>1.6426419402323495E-3</v>
      </c>
      <c r="I415" s="10">
        <f>('Front End'!$F$10-'Front End'!$B$1)+Calcs!H415</f>
        <v>46.731642641940233</v>
      </c>
      <c r="J415" s="10">
        <f>IF(H415&gt;'Front End'!$B$1*('Front End'!$B$5/100),G415-((('Front End'!$B$1*('Front End'!$B$5/100))/'Front End'!$B$1)*$AA$3),0)</f>
        <v>64.26419402323495</v>
      </c>
      <c r="K415" s="10">
        <f>(J415*('Front End'!$B$6/100))/('Front End'!$B$2*24*60*60)</f>
        <v>0</v>
      </c>
      <c r="L415" s="10">
        <f>(J415*((100-'Front End'!$B$6)/100))/('Front End'!$B$2*24*60*60)</f>
        <v>7.4379854193558984E-2</v>
      </c>
      <c r="M415" s="10">
        <f t="shared" si="26"/>
        <v>7.4379854193558984E-2</v>
      </c>
      <c r="N415" s="10">
        <f>AVERAGE(M414:M415)*('Front End'!$F$5*60)</f>
        <v>8.944972280002407</v>
      </c>
      <c r="O415" s="10">
        <f>IF(O414+AVERAGE(K414:K415)*('Front End'!$F$5*60)&gt;J415,J415,O414+AVERAGE(K414:K415)*('Front End'!$F$5*60))</f>
        <v>0</v>
      </c>
      <c r="P415" s="10">
        <f>P414+(AVERAGE(L414:L415)*('Front End'!$F$5*60))-W414</f>
        <v>2878.2290792382282</v>
      </c>
      <c r="Q415" s="10">
        <f>(P415/$AA$5)*($AA$4-'Front End'!$F$9)</f>
        <v>2.878229079238228E-2</v>
      </c>
      <c r="R415" s="10">
        <f>'Front End'!$F$9+Q415</f>
        <v>45.028782290792385</v>
      </c>
      <c r="S415" s="8">
        <f>IF(R415&gt;'Front End'!$F$9+'Front End'!$B$9,(((R415-'Front End'!$F$9)/($AA$4-'Front End'!$F$9))*$AA$5)-((('Front End'!$F$9+'Front End'!$B$9-'Front End'!$F$9)/($AA$4-'Front End'!$F$9))*$AA$5),0)</f>
        <v>2878.229079238537</v>
      </c>
      <c r="T415" s="8">
        <f>ROUND(S415/('Front End'!$B$3*24*60*60),6)</f>
        <v>3.3310000000000002E-3</v>
      </c>
      <c r="U415" s="8">
        <f>IF(R415&gt;'Front End'!$F$9+'Front End'!$B$10,(((R415-'Front End'!$F$9)/($AA$4-'Front End'!$F$9))*$AA$5)-((('Front End'!$F$9+'Front End'!$B$10-'Front End'!$F$9)/($AA$4-'Front End'!$F$9))*$AA$5),0)</f>
        <v>878.22907923822413</v>
      </c>
      <c r="V415" s="8">
        <f>(U415^0.5)/('Front End'!$B$4*24*60*60)</f>
        <v>3.4299687561186788E-3</v>
      </c>
      <c r="W415" s="8">
        <f>(AVERAGE(T414:T415)*('Front End'!$F$5*60))+(AVERAGE(V414:V415)*('Front End'!$F$5*60))</f>
        <v>0.80982050522309923</v>
      </c>
      <c r="X415" s="8">
        <f t="shared" si="27"/>
        <v>3.4299687561186788E-3</v>
      </c>
    </row>
    <row r="416" spans="1:24" x14ac:dyDescent="0.2">
      <c r="A416" s="1">
        <v>415</v>
      </c>
      <c r="B416" s="1">
        <f>B415+'Front End'!$F$5</f>
        <v>828</v>
      </c>
      <c r="C416" s="10">
        <f t="shared" si="25"/>
        <v>0.57499999999999996</v>
      </c>
      <c r="D416" s="10">
        <f>ROUND(IF(B416&lt;=$AA$2*1.25,('Front End'!$F$4/2)*(1-COS((PI()*B416)/$AA$2)),(4.34*'Front End'!$F$4*EXP(-1.3*B416/$AA$2))),6)</f>
        <v>7.2067999999999993E-2</v>
      </c>
      <c r="E416" s="10">
        <f>D416*('Front End'!$F$3/100)</f>
        <v>0</v>
      </c>
      <c r="F416" s="10">
        <f t="shared" si="24"/>
        <v>7.2067999999999993E-2</v>
      </c>
      <c r="G416" s="10">
        <f>IF((G415+(AVERAGE(F415:F416)*('Front End'!$F$5*60))-(N415))&gt;$AA$3,$AA$3,IF(G415+(AVERAGE(F415:F416)*('Front End'!$F$5*60))-(N415)&lt;0,0,G415+(AVERAGE(F415:F416)*('Front End'!$F$5*60))-(N415)))</f>
        <v>163.98616174323254</v>
      </c>
      <c r="H416" s="10">
        <f>(G416/$AA$3)*'Front End'!$B$1</f>
        <v>1.6398616174323256E-3</v>
      </c>
      <c r="I416" s="10">
        <f>('Front End'!$F$10-'Front End'!$B$1)+Calcs!H416</f>
        <v>46.731639861617438</v>
      </c>
      <c r="J416" s="10">
        <f>IF(H416&gt;'Front End'!$B$1*('Front End'!$B$5/100),G416-((('Front End'!$B$1*('Front End'!$B$5/100))/'Front End'!$B$1)*$AA$3),0)</f>
        <v>63.986161743232543</v>
      </c>
      <c r="K416" s="10">
        <f>(J416*('Front End'!$B$6/100))/('Front End'!$B$2*24*60*60)</f>
        <v>0</v>
      </c>
      <c r="L416" s="10">
        <f>(J416*((100-'Front End'!$B$6)/100))/('Front End'!$B$2*24*60*60)</f>
        <v>7.4058057573185829E-2</v>
      </c>
      <c r="M416" s="10">
        <f t="shared" si="26"/>
        <v>7.4058057573185829E-2</v>
      </c>
      <c r="N416" s="10">
        <f>AVERAGE(M415:M416)*('Front End'!$F$5*60)</f>
        <v>8.9062747060046892</v>
      </c>
      <c r="O416" s="10">
        <f>IF(O415+AVERAGE(K415:K416)*('Front End'!$F$5*60)&gt;J416,J416,O415+AVERAGE(K415:K416)*('Front End'!$F$5*60))</f>
        <v>0</v>
      </c>
      <c r="P416" s="10">
        <f>P415+(AVERAGE(L415:L416)*('Front End'!$F$5*60))-W415</f>
        <v>2886.3255334390101</v>
      </c>
      <c r="Q416" s="10">
        <f>(P416/$AA$5)*($AA$4-'Front End'!$F$9)</f>
        <v>2.8863255334390096E-2</v>
      </c>
      <c r="R416" s="10">
        <f>'Front End'!$F$9+Q416</f>
        <v>45.028863255334393</v>
      </c>
      <c r="S416" s="8">
        <f>IF(R416&gt;'Front End'!$F$9+'Front End'!$B$9,(((R416-'Front End'!$F$9)/($AA$4-'Front End'!$F$9))*$AA$5)-((('Front End'!$F$9+'Front End'!$B$9-'Front End'!$F$9)/($AA$4-'Front End'!$F$9))*$AA$5),0)</f>
        <v>2886.3255334393043</v>
      </c>
      <c r="T416" s="8">
        <f>ROUND(S416/('Front End'!$B$3*24*60*60),6)</f>
        <v>3.3409999999999998E-3</v>
      </c>
      <c r="U416" s="8">
        <f>IF(R416&gt;'Front End'!$F$9+'Front End'!$B$10,(((R416-'Front End'!$F$9)/($AA$4-'Front End'!$F$9))*$AA$5)-((('Front End'!$F$9+'Front End'!$B$10-'Front End'!$F$9)/($AA$4-'Front End'!$F$9))*$AA$5),0)</f>
        <v>886.32553343899144</v>
      </c>
      <c r="V416" s="8">
        <f>(U416^0.5)/('Front End'!$B$4*24*60*60)</f>
        <v>3.4457430422414276E-3</v>
      </c>
      <c r="W416" s="8">
        <f>(AVERAGE(T415:T416)*('Front End'!$F$5*60))+(AVERAGE(V415:V416)*('Front End'!$F$5*60))</f>
        <v>0.81286270790160642</v>
      </c>
      <c r="X416" s="8">
        <f t="shared" si="27"/>
        <v>3.4457430422414276E-3</v>
      </c>
    </row>
    <row r="417" spans="1:24" x14ac:dyDescent="0.2">
      <c r="A417" s="1">
        <v>416</v>
      </c>
      <c r="B417" s="1">
        <f>B416+'Front End'!$F$5</f>
        <v>830</v>
      </c>
      <c r="C417" s="10">
        <f t="shared" si="25"/>
        <v>0.57638888888888884</v>
      </c>
      <c r="D417" s="10">
        <f>ROUND(IF(B417&lt;=$AA$2*1.25,('Front End'!$F$4/2)*(1-COS((PI()*B417)/$AA$2)),(4.34*'Front End'!$F$4*EXP(-1.3*B417/$AA$2))),6)</f>
        <v>7.1756E-2</v>
      </c>
      <c r="E417" s="10">
        <f>D417*('Front End'!$F$3/100)</f>
        <v>0</v>
      </c>
      <c r="F417" s="10">
        <f t="shared" si="24"/>
        <v>7.1756E-2</v>
      </c>
      <c r="G417" s="10">
        <f>IF((G416+(AVERAGE(F416:F417)*('Front End'!$F$5*60))-(N416))&gt;$AA$3,$AA$3,IF(G416+(AVERAGE(F416:F417)*('Front End'!$F$5*60))-(N416)&lt;0,0,G416+(AVERAGE(F416:F417)*('Front End'!$F$5*60))-(N416)))</f>
        <v>163.70932703722784</v>
      </c>
      <c r="H417" s="10">
        <f>(G417/$AA$3)*'Front End'!$B$1</f>
        <v>1.6370932703722784E-3</v>
      </c>
      <c r="I417" s="10">
        <f>('Front End'!$F$10-'Front End'!$B$1)+Calcs!H417</f>
        <v>46.731637093270379</v>
      </c>
      <c r="J417" s="10">
        <f>IF(H417&gt;'Front End'!$B$1*('Front End'!$B$5/100),G417-((('Front End'!$B$1*('Front End'!$B$5/100))/'Front End'!$B$1)*$AA$3),0)</f>
        <v>63.709327037227837</v>
      </c>
      <c r="K417" s="10">
        <f>(J417*('Front End'!$B$6/100))/('Front End'!$B$2*24*60*60)</f>
        <v>0</v>
      </c>
      <c r="L417" s="10">
        <f>(J417*((100-'Front End'!$B$6)/100))/('Front End'!$B$2*24*60*60)</f>
        <v>7.3737647033828527E-2</v>
      </c>
      <c r="M417" s="10">
        <f t="shared" si="26"/>
        <v>7.3737647033828527E-2</v>
      </c>
      <c r="N417" s="10">
        <f>AVERAGE(M416:M417)*('Front End'!$F$5*60)</f>
        <v>8.8677422764208611</v>
      </c>
      <c r="O417" s="10">
        <f>IF(O416+AVERAGE(K416:K417)*('Front End'!$F$5*60)&gt;J417,J417,O416+AVERAGE(K416:K417)*('Front End'!$F$5*60))</f>
        <v>0</v>
      </c>
      <c r="P417" s="10">
        <f>P416+(AVERAGE(L416:L417)*('Front End'!$F$5*60))-W416</f>
        <v>2894.3804130075291</v>
      </c>
      <c r="Q417" s="10">
        <f>(P417/$AA$5)*($AA$4-'Front End'!$F$9)</f>
        <v>2.8943804130075291E-2</v>
      </c>
      <c r="R417" s="10">
        <f>'Front End'!$F$9+Q417</f>
        <v>45.028943804130073</v>
      </c>
      <c r="S417" s="8">
        <f>IF(R417&gt;'Front End'!$F$9+'Front End'!$B$9,(((R417-'Front End'!$F$9)/($AA$4-'Front End'!$F$9))*$AA$5)-((('Front End'!$F$9+'Front End'!$B$9-'Front End'!$F$9)/($AA$4-'Front End'!$F$9))*$AA$5),0)</f>
        <v>2894.3804130072695</v>
      </c>
      <c r="T417" s="8">
        <f>ROUND(S417/('Front End'!$B$3*24*60*60),6)</f>
        <v>3.3500000000000001E-3</v>
      </c>
      <c r="U417" s="8">
        <f>IF(R417&gt;'Front End'!$F$9+'Front End'!$B$10,(((R417-'Front End'!$F$9)/($AA$4-'Front End'!$F$9))*$AA$5)-((('Front End'!$F$9+'Front End'!$B$10-'Front End'!$F$9)/($AA$4-'Front End'!$F$9))*$AA$5),0)</f>
        <v>894.38041300695659</v>
      </c>
      <c r="V417" s="8">
        <f>(U417^0.5)/('Front End'!$B$4*24*60*60)</f>
        <v>3.4613649949035764E-3</v>
      </c>
      <c r="W417" s="8">
        <f>(AVERAGE(T416:T417)*('Front End'!$F$5*60))+(AVERAGE(V416:V417)*('Front End'!$F$5*60))</f>
        <v>0.81588648222870019</v>
      </c>
      <c r="X417" s="8">
        <f t="shared" si="27"/>
        <v>3.4613649949035764E-3</v>
      </c>
    </row>
    <row r="418" spans="1:24" x14ac:dyDescent="0.2">
      <c r="A418" s="1">
        <v>417</v>
      </c>
      <c r="B418" s="1">
        <f>B417+'Front End'!$F$5</f>
        <v>832</v>
      </c>
      <c r="C418" s="10">
        <f t="shared" si="25"/>
        <v>0.57777777777777772</v>
      </c>
      <c r="D418" s="10">
        <f>ROUND(IF(B418&lt;=$AA$2*1.25,('Front End'!$F$4/2)*(1-COS((PI()*B418)/$AA$2)),(4.34*'Front End'!$F$4*EXP(-1.3*B418/$AA$2))),6)</f>
        <v>7.1445999999999996E-2</v>
      </c>
      <c r="E418" s="10">
        <f>D418*('Front End'!$F$3/100)</f>
        <v>0</v>
      </c>
      <c r="F418" s="10">
        <f t="shared" si="24"/>
        <v>7.1445999999999996E-2</v>
      </c>
      <c r="G418" s="10">
        <f>IF((G417+(AVERAGE(F417:F418)*('Front End'!$F$5*60))-(N417))&gt;$AA$3,$AA$3,IF(G417+(AVERAGE(F417:F418)*('Front End'!$F$5*60))-(N417)&lt;0,0,G417+(AVERAGE(F417:F418)*('Front End'!$F$5*60))-(N417)))</f>
        <v>163.43370476080696</v>
      </c>
      <c r="H418" s="10">
        <f>(G418/$AA$3)*'Front End'!$B$1</f>
        <v>1.6343370476080696E-3</v>
      </c>
      <c r="I418" s="10">
        <f>('Front End'!$F$10-'Front End'!$B$1)+Calcs!H418</f>
        <v>46.731634337047609</v>
      </c>
      <c r="J418" s="10">
        <f>IF(H418&gt;'Front End'!$B$1*('Front End'!$B$5/100),G418-((('Front End'!$B$1*('Front End'!$B$5/100))/'Front End'!$B$1)*$AA$3),0)</f>
        <v>63.433704760806961</v>
      </c>
      <c r="K418" s="10">
        <f>(J418*('Front End'!$B$6/100))/('Front End'!$B$2*24*60*60)</f>
        <v>0</v>
      </c>
      <c r="L418" s="10">
        <f>(J418*((100-'Front End'!$B$6)/100))/('Front End'!$B$2*24*60*60)</f>
        <v>7.3418639769452509E-2</v>
      </c>
      <c r="M418" s="10">
        <f t="shared" si="26"/>
        <v>7.3418639769452509E-2</v>
      </c>
      <c r="N418" s="10">
        <f>AVERAGE(M417:M418)*('Front End'!$F$5*60)</f>
        <v>8.8293772081968616</v>
      </c>
      <c r="O418" s="10">
        <f>IF(O417+AVERAGE(K417:K418)*('Front End'!$F$5*60)&gt;J418,J418,O417+AVERAGE(K417:K418)*('Front End'!$F$5*60))</f>
        <v>0</v>
      </c>
      <c r="P418" s="10">
        <f>P417+(AVERAGE(L417:L418)*('Front End'!$F$5*60))-W417</f>
        <v>2902.3939037334976</v>
      </c>
      <c r="Q418" s="10">
        <f>(P418/$AA$5)*($AA$4-'Front End'!$F$9)</f>
        <v>2.9023939037334977E-2</v>
      </c>
      <c r="R418" s="10">
        <f>'Front End'!$F$9+Q418</f>
        <v>45.029023939037337</v>
      </c>
      <c r="S418" s="8">
        <f>IF(R418&gt;'Front End'!$F$9+'Front End'!$B$9,(((R418-'Front End'!$F$9)/($AA$4-'Front End'!$F$9))*$AA$5)-((('Front End'!$F$9+'Front End'!$B$9-'Front End'!$F$9)/($AA$4-'Front End'!$F$9))*$AA$5),0)</f>
        <v>2902.3939037337245</v>
      </c>
      <c r="T418" s="8">
        <f>ROUND(S418/('Front End'!$B$3*24*60*60),6)</f>
        <v>3.359E-3</v>
      </c>
      <c r="U418" s="8">
        <f>IF(R418&gt;'Front End'!$F$9+'Front End'!$B$10,(((R418-'Front End'!$F$9)/($AA$4-'Front End'!$F$9))*$AA$5)-((('Front End'!$F$9+'Front End'!$B$10-'Front End'!$F$9)/($AA$4-'Front End'!$F$9))*$AA$5),0)</f>
        <v>902.39390373341166</v>
      </c>
      <c r="V418" s="8">
        <f>(U418^0.5)/('Front End'!$B$4*24*60*60)</f>
        <v>3.4768370253955403E-3</v>
      </c>
      <c r="W418" s="8">
        <f>(AVERAGE(T417:T418)*('Front End'!$F$5*60))+(AVERAGE(V417:V418)*('Front End'!$F$5*60))</f>
        <v>0.81883212121794702</v>
      </c>
      <c r="X418" s="8">
        <f t="shared" si="27"/>
        <v>3.4768370253955403E-3</v>
      </c>
    </row>
    <row r="419" spans="1:24" x14ac:dyDescent="0.2">
      <c r="A419" s="1">
        <v>418</v>
      </c>
      <c r="B419" s="1">
        <f>B418+'Front End'!$F$5</f>
        <v>834</v>
      </c>
      <c r="C419" s="10">
        <f t="shared" si="25"/>
        <v>0.57916666666666672</v>
      </c>
      <c r="D419" s="10">
        <f>ROUND(IF(B419&lt;=$AA$2*1.25,('Front End'!$F$4/2)*(1-COS((PI()*B419)/$AA$2)),(4.34*'Front End'!$F$4*EXP(-1.3*B419/$AA$2))),6)</f>
        <v>7.1136000000000005E-2</v>
      </c>
      <c r="E419" s="10">
        <f>D419*('Front End'!$F$3/100)</f>
        <v>0</v>
      </c>
      <c r="F419" s="10">
        <f t="shared" si="24"/>
        <v>7.1136000000000005E-2</v>
      </c>
      <c r="G419" s="10">
        <f>IF((G418+(AVERAGE(F418:F419)*('Front End'!$F$5*60))-(N418))&gt;$AA$3,$AA$3,IF(G418+(AVERAGE(F418:F419)*('Front End'!$F$5*60))-(N418)&lt;0,0,G418+(AVERAGE(F418:F419)*('Front End'!$F$5*60))-(N418)))</f>
        <v>163.15924755261011</v>
      </c>
      <c r="H419" s="10">
        <f>(G419/$AA$3)*'Front End'!$B$1</f>
        <v>1.631592475526101E-3</v>
      </c>
      <c r="I419" s="10">
        <f>('Front End'!$F$10-'Front End'!$B$1)+Calcs!H419</f>
        <v>46.73163159247553</v>
      </c>
      <c r="J419" s="10">
        <f>IF(H419&gt;'Front End'!$B$1*('Front End'!$B$5/100),G419-((('Front End'!$B$1*('Front End'!$B$5/100))/'Front End'!$B$1)*$AA$3),0)</f>
        <v>63.159247552610111</v>
      </c>
      <c r="K419" s="10">
        <f>(J419*('Front End'!$B$6/100))/('Front End'!$B$2*24*60*60)</f>
        <v>0</v>
      </c>
      <c r="L419" s="10">
        <f>(J419*((100-'Front End'!$B$6)/100))/('Front End'!$B$2*24*60*60)</f>
        <v>7.3100980963669127E-2</v>
      </c>
      <c r="M419" s="10">
        <f t="shared" si="26"/>
        <v>7.3100980963669127E-2</v>
      </c>
      <c r="N419" s="10">
        <f>AVERAGE(M418:M419)*('Front End'!$F$5*60)</f>
        <v>8.7911772439872991</v>
      </c>
      <c r="O419" s="10">
        <f>IF(O418+AVERAGE(K418:K419)*('Front End'!$F$5*60)&gt;J419,J419,O418+AVERAGE(K418:K419)*('Front End'!$F$5*60))</f>
        <v>0</v>
      </c>
      <c r="P419" s="10">
        <f>P418+(AVERAGE(L418:L419)*('Front End'!$F$5*60))-W418</f>
        <v>2910.3662488562672</v>
      </c>
      <c r="Q419" s="10">
        <f>(P419/$AA$5)*($AA$4-'Front End'!$F$9)</f>
        <v>2.9103662488562668E-2</v>
      </c>
      <c r="R419" s="10">
        <f>'Front End'!$F$9+Q419</f>
        <v>45.029103662488559</v>
      </c>
      <c r="S419" s="8">
        <f>IF(R419&gt;'Front End'!$F$9+'Front End'!$B$9,(((R419-'Front End'!$F$9)/($AA$4-'Front End'!$F$9))*$AA$5)-((('Front End'!$F$9+'Front End'!$B$9-'Front End'!$F$9)/($AA$4-'Front End'!$F$9))*$AA$5),0)</f>
        <v>2910.3662488559225</v>
      </c>
      <c r="T419" s="8">
        <f>ROUND(S419/('Front End'!$B$3*24*60*60),6)</f>
        <v>3.3679999999999999E-3</v>
      </c>
      <c r="U419" s="8">
        <f>IF(R419&gt;'Front End'!$F$9+'Front End'!$B$10,(((R419-'Front End'!$F$9)/($AA$4-'Front End'!$F$9))*$AA$5)-((('Front End'!$F$9+'Front End'!$B$10-'Front End'!$F$9)/($AA$4-'Front End'!$F$9))*$AA$5),0)</f>
        <v>910.36624885560968</v>
      </c>
      <c r="V419" s="8">
        <f>(U419^0.5)/('Front End'!$B$4*24*60*60)</f>
        <v>3.4921615929384173E-3</v>
      </c>
      <c r="W419" s="8">
        <f>(AVERAGE(T418:T419)*('Front End'!$F$5*60))+(AVERAGE(V418:V419)*('Front End'!$F$5*60))</f>
        <v>0.82175991710003748</v>
      </c>
      <c r="X419" s="8">
        <f t="shared" si="27"/>
        <v>3.4921615929384173E-3</v>
      </c>
    </row>
    <row r="420" spans="1:24" x14ac:dyDescent="0.2">
      <c r="A420" s="1">
        <v>419</v>
      </c>
      <c r="B420" s="1">
        <f>B419+'Front End'!$F$5</f>
        <v>836</v>
      </c>
      <c r="C420" s="10">
        <f t="shared" si="25"/>
        <v>0.5805555555555556</v>
      </c>
      <c r="D420" s="10">
        <f>ROUND(IF(B420&lt;=$AA$2*1.25,('Front End'!$F$4/2)*(1-COS((PI()*B420)/$AA$2)),(4.34*'Front End'!$F$4*EXP(-1.3*B420/$AA$2))),6)</f>
        <v>7.0829000000000003E-2</v>
      </c>
      <c r="E420" s="10">
        <f>D420*('Front End'!$F$3/100)</f>
        <v>0</v>
      </c>
      <c r="F420" s="10">
        <f t="shared" si="24"/>
        <v>7.0829000000000003E-2</v>
      </c>
      <c r="G420" s="10">
        <f>IF((G419+(AVERAGE(F419:F420)*('Front End'!$F$5*60))-(N419))&gt;$AA$3,$AA$3,IF(G419+(AVERAGE(F419:F420)*('Front End'!$F$5*60))-(N419)&lt;0,0,G419+(AVERAGE(F419:F420)*('Front End'!$F$5*60))-(N419)))</f>
        <v>162.8859703086228</v>
      </c>
      <c r="H420" s="10">
        <f>(G420/$AA$3)*'Front End'!$B$1</f>
        <v>1.6288597030862282E-3</v>
      </c>
      <c r="I420" s="10">
        <f>('Front End'!$F$10-'Front End'!$B$1)+Calcs!H420</f>
        <v>46.731628859703093</v>
      </c>
      <c r="J420" s="10">
        <f>IF(H420&gt;'Front End'!$B$1*('Front End'!$B$5/100),G420-((('Front End'!$B$1*('Front End'!$B$5/100))/'Front End'!$B$1)*$AA$3),0)</f>
        <v>62.885970308622802</v>
      </c>
      <c r="K420" s="10">
        <f>(J420*('Front End'!$B$6/100))/('Front End'!$B$2*24*60*60)</f>
        <v>0</v>
      </c>
      <c r="L420" s="10">
        <f>(J420*((100-'Front End'!$B$6)/100))/('Front End'!$B$2*24*60*60)</f>
        <v>7.2784687857202324E-2</v>
      </c>
      <c r="M420" s="10">
        <f t="shared" si="26"/>
        <v>7.2784687857202324E-2</v>
      </c>
      <c r="N420" s="10">
        <f>AVERAGE(M419:M420)*('Front End'!$F$5*60)</f>
        <v>8.7531401292522872</v>
      </c>
      <c r="O420" s="10">
        <f>IF(O419+AVERAGE(K419:K420)*('Front End'!$F$5*60)&gt;J420,J420,O419+AVERAGE(K419:K420)*('Front End'!$F$5*60))</f>
        <v>0</v>
      </c>
      <c r="P420" s="10">
        <f>P419+(AVERAGE(L419:L420)*('Front End'!$F$5*60))-W419</f>
        <v>2918.2976290684196</v>
      </c>
      <c r="Q420" s="10">
        <f>(P420/$AA$5)*($AA$4-'Front End'!$F$9)</f>
        <v>2.9182976290684198E-2</v>
      </c>
      <c r="R420" s="10">
        <f>'Front End'!$F$9+Q420</f>
        <v>45.029182976290684</v>
      </c>
      <c r="S420" s="8">
        <f>IF(R420&gt;'Front End'!$F$9+'Front End'!$B$9,(((R420-'Front End'!$F$9)/($AA$4-'Front End'!$F$9))*$AA$5)-((('Front End'!$F$9+'Front End'!$B$9-'Front End'!$F$9)/($AA$4-'Front End'!$F$9))*$AA$5),0)</f>
        <v>2918.2976290684337</v>
      </c>
      <c r="T420" s="8">
        <f>ROUND(S420/('Front End'!$B$3*24*60*60),6)</f>
        <v>3.3779999999999999E-3</v>
      </c>
      <c r="U420" s="8">
        <f>IF(R420&gt;'Front End'!$F$9+'Front End'!$B$10,(((R420-'Front End'!$F$9)/($AA$4-'Front End'!$F$9))*$AA$5)-((('Front End'!$F$9+'Front End'!$B$10-'Front End'!$F$9)/($AA$4-'Front End'!$F$9))*$AA$5),0)</f>
        <v>918.29762906812084</v>
      </c>
      <c r="V420" s="8">
        <f>(U420^0.5)/('Front End'!$B$4*24*60*60)</f>
        <v>3.5073409755272296E-3</v>
      </c>
      <c r="W420" s="8">
        <f>(AVERAGE(T419:T420)*('Front End'!$F$5*60))+(AVERAGE(V419:V420)*('Front End'!$F$5*60))</f>
        <v>0.82473015410793882</v>
      </c>
      <c r="X420" s="8">
        <f t="shared" si="27"/>
        <v>3.5073409755272296E-3</v>
      </c>
    </row>
    <row r="421" spans="1:24" x14ac:dyDescent="0.2">
      <c r="A421" s="1">
        <v>420</v>
      </c>
      <c r="B421" s="1">
        <f>B420+'Front End'!$F$5</f>
        <v>838</v>
      </c>
      <c r="C421" s="10">
        <f t="shared" si="25"/>
        <v>0.58194444444444449</v>
      </c>
      <c r="D421" s="10">
        <f>ROUND(IF(B421&lt;=$AA$2*1.25,('Front End'!$F$4/2)*(1-COS((PI()*B421)/$AA$2)),(4.34*'Front End'!$F$4*EXP(-1.3*B421/$AA$2))),6)</f>
        <v>7.0522000000000001E-2</v>
      </c>
      <c r="E421" s="10">
        <f>D421*('Front End'!$F$3/100)</f>
        <v>0</v>
      </c>
      <c r="F421" s="10">
        <f t="shared" si="24"/>
        <v>7.0522000000000001E-2</v>
      </c>
      <c r="G421" s="10">
        <f>IF((G420+(AVERAGE(F420:F421)*('Front End'!$F$5*60))-(N420))&gt;$AA$3,$AA$3,IF(G420+(AVERAGE(F420:F421)*('Front End'!$F$5*60))-(N420)&lt;0,0,G420+(AVERAGE(F420:F421)*('Front End'!$F$5*60))-(N420)))</f>
        <v>162.61389017937051</v>
      </c>
      <c r="H421" s="10">
        <f>(G421/$AA$3)*'Front End'!$B$1</f>
        <v>1.6261389017937051E-3</v>
      </c>
      <c r="I421" s="10">
        <f>('Front End'!$F$10-'Front End'!$B$1)+Calcs!H421</f>
        <v>46.731626138901795</v>
      </c>
      <c r="J421" s="10">
        <f>IF(H421&gt;'Front End'!$B$1*('Front End'!$B$5/100),G421-((('Front End'!$B$1*('Front End'!$B$5/100))/'Front End'!$B$1)*$AA$3),0)</f>
        <v>62.613890179370514</v>
      </c>
      <c r="K421" s="10">
        <f>(J421*('Front End'!$B$6/100))/('Front End'!$B$2*24*60*60)</f>
        <v>0</v>
      </c>
      <c r="L421" s="10">
        <f>(J421*((100-'Front End'!$B$6)/100))/('Front End'!$B$2*24*60*60)</f>
        <v>7.2469780300197364E-2</v>
      </c>
      <c r="M421" s="10">
        <f t="shared" si="26"/>
        <v>7.2469780300197364E-2</v>
      </c>
      <c r="N421" s="10">
        <f>AVERAGE(M420:M421)*('Front End'!$F$5*60)</f>
        <v>8.7152680894439811</v>
      </c>
      <c r="O421" s="10">
        <f>IF(O420+AVERAGE(K420:K421)*('Front End'!$F$5*60)&gt;J421,J421,O420+AVERAGE(K420:K421)*('Front End'!$F$5*60))</f>
        <v>0</v>
      </c>
      <c r="P421" s="10">
        <f>P420+(AVERAGE(L420:L421)*('Front End'!$F$5*60))-W420</f>
        <v>2926.188167003756</v>
      </c>
      <c r="Q421" s="10">
        <f>(P421/$AA$5)*($AA$4-'Front End'!$F$9)</f>
        <v>2.9261881670037557E-2</v>
      </c>
      <c r="R421" s="10">
        <f>'Front End'!$F$9+Q421</f>
        <v>45.029261881670038</v>
      </c>
      <c r="S421" s="8">
        <f>IF(R421&gt;'Front End'!$F$9+'Front End'!$B$9,(((R421-'Front End'!$F$9)/($AA$4-'Front End'!$F$9))*$AA$5)-((('Front End'!$F$9+'Front End'!$B$9-'Front End'!$F$9)/($AA$4-'Front End'!$F$9))*$AA$5),0)</f>
        <v>2926.1881670038297</v>
      </c>
      <c r="T421" s="8">
        <f>ROUND(S421/('Front End'!$B$3*24*60*60),6)</f>
        <v>3.3869999999999998E-3</v>
      </c>
      <c r="U421" s="8">
        <f>IF(R421&gt;'Front End'!$F$9+'Front End'!$B$10,(((R421-'Front End'!$F$9)/($AA$4-'Front End'!$F$9))*$AA$5)-((('Front End'!$F$9+'Front End'!$B$10-'Front End'!$F$9)/($AA$4-'Front End'!$F$9))*$AA$5),0)</f>
        <v>926.18816700351681</v>
      </c>
      <c r="V421" s="8">
        <f>(U421^0.5)/('Front End'!$B$4*24*60*60)</f>
        <v>3.5223772833402802E-3</v>
      </c>
      <c r="W421" s="8">
        <f>(AVERAGE(T420:T421)*('Front End'!$F$5*60))+(AVERAGE(V420:V421)*('Front End'!$F$5*60))</f>
        <v>0.82768309553205066</v>
      </c>
      <c r="X421" s="8">
        <f t="shared" si="27"/>
        <v>3.5223772833402802E-3</v>
      </c>
    </row>
    <row r="422" spans="1:24" x14ac:dyDescent="0.2">
      <c r="A422" s="1">
        <v>421</v>
      </c>
      <c r="B422" s="1">
        <f>B421+'Front End'!$F$5</f>
        <v>840</v>
      </c>
      <c r="C422" s="10">
        <f t="shared" si="25"/>
        <v>0.58333333333333337</v>
      </c>
      <c r="D422" s="10">
        <f>ROUND(IF(B422&lt;=$AA$2*1.25,('Front End'!$F$4/2)*(1-COS((PI()*B422)/$AA$2)),(4.34*'Front End'!$F$4*EXP(-1.3*B422/$AA$2))),6)</f>
        <v>7.0217000000000002E-2</v>
      </c>
      <c r="E422" s="10">
        <f>D422*('Front End'!$F$3/100)</f>
        <v>0</v>
      </c>
      <c r="F422" s="10">
        <f t="shared" ref="F422:F485" si="28">D422-E422</f>
        <v>7.0217000000000002E-2</v>
      </c>
      <c r="G422" s="10">
        <f>IF((G421+(AVERAGE(F421:F422)*('Front End'!$F$5*60))-(N421))&gt;$AA$3,$AA$3,IF(G421+(AVERAGE(F421:F422)*('Front End'!$F$5*60))-(N421)&lt;0,0,G421+(AVERAGE(F421:F422)*('Front End'!$F$5*60))-(N421)))</f>
        <v>162.34296208992654</v>
      </c>
      <c r="H422" s="10">
        <f>(G422/$AA$3)*'Front End'!$B$1</f>
        <v>1.6234296208992654E-3</v>
      </c>
      <c r="I422" s="10">
        <f>('Front End'!$F$10-'Front End'!$B$1)+Calcs!H422</f>
        <v>46.731623429620903</v>
      </c>
      <c r="J422" s="10">
        <f>IF(H422&gt;'Front End'!$B$1*('Front End'!$B$5/100),G422-((('Front End'!$B$1*('Front End'!$B$5/100))/'Front End'!$B$1)*$AA$3),0)</f>
        <v>62.342962089926544</v>
      </c>
      <c r="K422" s="10">
        <f>(J422*('Front End'!$B$6/100))/('Front End'!$B$2*24*60*60)</f>
        <v>0</v>
      </c>
      <c r="L422" s="10">
        <f>(J422*((100-'Front End'!$B$6)/100))/('Front End'!$B$2*24*60*60)</f>
        <v>7.2156206122600181E-2</v>
      </c>
      <c r="M422" s="10">
        <f t="shared" si="26"/>
        <v>7.2156206122600181E-2</v>
      </c>
      <c r="N422" s="10">
        <f>AVERAGE(M421:M422)*('Front End'!$F$5*60)</f>
        <v>8.6775591853678531</v>
      </c>
      <c r="O422" s="10">
        <f>IF(O421+AVERAGE(K421:K422)*('Front End'!$F$5*60)&gt;J422,J422,O421+AVERAGE(K421:K422)*('Front End'!$F$5*60))</f>
        <v>0</v>
      </c>
      <c r="P422" s="10">
        <f>P421+(AVERAGE(L421:L422)*('Front End'!$F$5*60))-W421</f>
        <v>2934.038043093592</v>
      </c>
      <c r="Q422" s="10">
        <f>(P422/$AA$5)*($AA$4-'Front End'!$F$9)</f>
        <v>2.9340380430935918E-2</v>
      </c>
      <c r="R422" s="10">
        <f>'Front End'!$F$9+Q422</f>
        <v>45.029340380430938</v>
      </c>
      <c r="S422" s="8">
        <f>IF(R422&gt;'Front End'!$F$9+'Front End'!$B$9,(((R422-'Front End'!$F$9)/($AA$4-'Front End'!$F$9))*$AA$5)-((('Front End'!$F$9+'Front End'!$B$9-'Front End'!$F$9)/($AA$4-'Front End'!$F$9))*$AA$5),0)</f>
        <v>2934.0380430937789</v>
      </c>
      <c r="T422" s="8">
        <f>ROUND(S422/('Front End'!$B$3*24*60*60),6)</f>
        <v>3.3960000000000001E-3</v>
      </c>
      <c r="U422" s="8">
        <f>IF(R422&gt;'Front End'!$F$9+'Front End'!$B$10,(((R422-'Front End'!$F$9)/($AA$4-'Front End'!$F$9))*$AA$5)-((('Front End'!$F$9+'Front End'!$B$10-'Front End'!$F$9)/($AA$4-'Front End'!$F$9))*$AA$5),0)</f>
        <v>934.03804309346606</v>
      </c>
      <c r="V422" s="8">
        <f>(U422^0.5)/('Front End'!$B$4*24*60*60)</f>
        <v>3.5372726825875726E-3</v>
      </c>
      <c r="W422" s="8">
        <f>(AVERAGE(T421:T422)*('Front End'!$F$5*60))+(AVERAGE(V421:V422)*('Front End'!$F$5*60))</f>
        <v>0.83055899795567112</v>
      </c>
      <c r="X422" s="8">
        <f t="shared" si="27"/>
        <v>3.5372726825875726E-3</v>
      </c>
    </row>
    <row r="423" spans="1:24" x14ac:dyDescent="0.2">
      <c r="A423" s="1">
        <v>422</v>
      </c>
      <c r="B423" s="1">
        <f>B422+'Front End'!$F$5</f>
        <v>842</v>
      </c>
      <c r="C423" s="10">
        <f t="shared" si="25"/>
        <v>0.58472222222222225</v>
      </c>
      <c r="D423" s="10">
        <f>ROUND(IF(B423&lt;=$AA$2*1.25,('Front End'!$F$4/2)*(1-COS((PI()*B423)/$AA$2)),(4.34*'Front End'!$F$4*EXP(-1.3*B423/$AA$2))),6)</f>
        <v>6.9913000000000003E-2</v>
      </c>
      <c r="E423" s="10">
        <f>D423*('Front End'!$F$3/100)</f>
        <v>0</v>
      </c>
      <c r="F423" s="10">
        <f t="shared" si="28"/>
        <v>6.9913000000000003E-2</v>
      </c>
      <c r="G423" s="10">
        <f>IF((G422+(AVERAGE(F422:F423)*('Front End'!$F$5*60))-(N422))&gt;$AA$3,$AA$3,IF(G422+(AVERAGE(F422:F423)*('Front End'!$F$5*60))-(N422)&lt;0,0,G422+(AVERAGE(F422:F423)*('Front End'!$F$5*60))-(N422)))</f>
        <v>162.07320290455871</v>
      </c>
      <c r="H423" s="10">
        <f>(G423/$AA$3)*'Front End'!$B$1</f>
        <v>1.6207320290455871E-3</v>
      </c>
      <c r="I423" s="10">
        <f>('Front End'!$F$10-'Front End'!$B$1)+Calcs!H423</f>
        <v>46.73162073202905</v>
      </c>
      <c r="J423" s="10">
        <f>IF(H423&gt;'Front End'!$B$1*('Front End'!$B$5/100),G423-((('Front End'!$B$1*('Front End'!$B$5/100))/'Front End'!$B$1)*$AA$3),0)</f>
        <v>62.073202904558713</v>
      </c>
      <c r="K423" s="10">
        <f>(J423*('Front End'!$B$6/100))/('Front End'!$B$2*24*60*60)</f>
        <v>0</v>
      </c>
      <c r="L423" s="10">
        <f>(J423*((100-'Front End'!$B$6)/100))/('Front End'!$B$2*24*60*60)</f>
        <v>7.1843984843239256E-2</v>
      </c>
      <c r="M423" s="10">
        <f t="shared" si="26"/>
        <v>7.1843984843239256E-2</v>
      </c>
      <c r="N423" s="10">
        <f>AVERAGE(M422:M423)*('Front End'!$F$5*60)</f>
        <v>8.6400114579503668</v>
      </c>
      <c r="O423" s="10">
        <f>IF(O422+AVERAGE(K422:K423)*('Front End'!$F$5*60)&gt;J423,J423,O422+AVERAGE(K422:K423)*('Front End'!$F$5*60))</f>
        <v>0</v>
      </c>
      <c r="P423" s="10">
        <f>P422+(AVERAGE(L422:L423)*('Front End'!$F$5*60))-W422</f>
        <v>2941.8474955535871</v>
      </c>
      <c r="Q423" s="10">
        <f>(P423/$AA$5)*($AA$4-'Front End'!$F$9)</f>
        <v>2.9418474955535869E-2</v>
      </c>
      <c r="R423" s="10">
        <f>'Front End'!$F$9+Q423</f>
        <v>45.029418474955534</v>
      </c>
      <c r="S423" s="8">
        <f>IF(R423&gt;'Front End'!$F$9+'Front End'!$B$9,(((R423-'Front End'!$F$9)/($AA$4-'Front End'!$F$9))*$AA$5)-((('Front End'!$F$9+'Front End'!$B$9-'Front End'!$F$9)/($AA$4-'Front End'!$F$9))*$AA$5),0)</f>
        <v>2941.847495553418</v>
      </c>
      <c r="T423" s="8">
        <f>ROUND(S423/('Front End'!$B$3*24*60*60),6)</f>
        <v>3.405E-3</v>
      </c>
      <c r="U423" s="8">
        <f>IF(R423&gt;'Front End'!$F$9+'Front End'!$B$10,(((R423-'Front End'!$F$9)/($AA$4-'Front End'!$F$9))*$AA$5)-((('Front End'!$F$9+'Front End'!$B$10-'Front End'!$F$9)/($AA$4-'Front End'!$F$9))*$AA$5),0)</f>
        <v>941.84749555310509</v>
      </c>
      <c r="V423" s="8">
        <f>(U423^0.5)/('Front End'!$B$4*24*60*60)</f>
        <v>3.5520293951611481E-3</v>
      </c>
      <c r="W423" s="8">
        <f>(AVERAGE(T422:T423)*('Front End'!$F$5*60))+(AVERAGE(V422:V423)*('Front End'!$F$5*60))</f>
        <v>0.83341812466492327</v>
      </c>
      <c r="X423" s="8">
        <f t="shared" si="27"/>
        <v>3.5520293951611481E-3</v>
      </c>
    </row>
    <row r="424" spans="1:24" x14ac:dyDescent="0.2">
      <c r="A424" s="1">
        <v>423</v>
      </c>
      <c r="B424" s="1">
        <f>B423+'Front End'!$F$5</f>
        <v>844</v>
      </c>
      <c r="C424" s="10">
        <f t="shared" si="25"/>
        <v>0.58611111111111114</v>
      </c>
      <c r="D424" s="10">
        <f>ROUND(IF(B424&lt;=$AA$2*1.25,('Front End'!$F$4/2)*(1-COS((PI()*B424)/$AA$2)),(4.34*'Front End'!$F$4*EXP(-1.3*B424/$AA$2))),6)</f>
        <v>6.9610000000000005E-2</v>
      </c>
      <c r="E424" s="10">
        <f>D424*('Front End'!$F$3/100)</f>
        <v>0</v>
      </c>
      <c r="F424" s="10">
        <f t="shared" si="28"/>
        <v>6.9610000000000005E-2</v>
      </c>
      <c r="G424" s="10">
        <f>IF((G423+(AVERAGE(F423:F424)*('Front End'!$F$5*60))-(N423))&gt;$AA$3,$AA$3,IF(G423+(AVERAGE(F423:F424)*('Front End'!$F$5*60))-(N423)&lt;0,0,G423+(AVERAGE(F423:F424)*('Front End'!$F$5*60))-(N423)))</f>
        <v>161.80457144660832</v>
      </c>
      <c r="H424" s="10">
        <f>(G424/$AA$3)*'Front End'!$B$1</f>
        <v>1.6180457144660831E-3</v>
      </c>
      <c r="I424" s="10">
        <f>('Front End'!$F$10-'Front End'!$B$1)+Calcs!H424</f>
        <v>46.73161804571447</v>
      </c>
      <c r="J424" s="10">
        <f>IF(H424&gt;'Front End'!$B$1*('Front End'!$B$5/100),G424-((('Front End'!$B$1*('Front End'!$B$5/100))/'Front End'!$B$1)*$AA$3),0)</f>
        <v>61.804571446608321</v>
      </c>
      <c r="K424" s="10">
        <f>(J424*('Front End'!$B$6/100))/('Front End'!$B$2*24*60*60)</f>
        <v>0</v>
      </c>
      <c r="L424" s="10">
        <f>(J424*((100-'Front End'!$B$6)/100))/('Front End'!$B$2*24*60*60)</f>
        <v>7.1533068803944819E-2</v>
      </c>
      <c r="M424" s="10">
        <f t="shared" si="26"/>
        <v>7.1533068803944819E-2</v>
      </c>
      <c r="N424" s="10">
        <f>AVERAGE(M423:M424)*('Front End'!$F$5*60)</f>
        <v>8.6026232188310434</v>
      </c>
      <c r="O424" s="10">
        <f>IF(O423+AVERAGE(K423:K424)*('Front End'!$F$5*60)&gt;J424,J424,O423+AVERAGE(K423:K424)*('Front End'!$F$5*60))</f>
        <v>0</v>
      </c>
      <c r="P424" s="10">
        <f>P423+(AVERAGE(L423:L424)*('Front End'!$F$5*60))-W423</f>
        <v>2949.6167006477531</v>
      </c>
      <c r="Q424" s="10">
        <f>(P424/$AA$5)*($AA$4-'Front End'!$F$9)</f>
        <v>2.9496167006477527E-2</v>
      </c>
      <c r="R424" s="10">
        <f>'Front End'!$F$9+Q424</f>
        <v>45.029496167006478</v>
      </c>
      <c r="S424" s="8">
        <f>IF(R424&gt;'Front End'!$F$9+'Front End'!$B$9,(((R424-'Front End'!$F$9)/($AA$4-'Front End'!$F$9))*$AA$5)-((('Front End'!$F$9+'Front End'!$B$9-'Front End'!$F$9)/($AA$4-'Front End'!$F$9))*$AA$5),0)</f>
        <v>2949.6167006477949</v>
      </c>
      <c r="T424" s="8">
        <f>ROUND(S424/('Front End'!$B$3*24*60*60),6)</f>
        <v>3.4139999999999999E-3</v>
      </c>
      <c r="U424" s="8">
        <f>IF(R424&gt;'Front End'!$F$9+'Front End'!$B$10,(((R424-'Front End'!$F$9)/($AA$4-'Front End'!$F$9))*$AA$5)-((('Front End'!$F$9+'Front End'!$B$10-'Front End'!$F$9)/($AA$4-'Front End'!$F$9))*$AA$5),0)</f>
        <v>949.61670064748205</v>
      </c>
      <c r="V424" s="8">
        <f>(U424^0.5)/('Front End'!$B$4*24*60*60)</f>
        <v>3.5666494734904555E-3</v>
      </c>
      <c r="W424" s="8">
        <f>(AVERAGE(T423:T424)*('Front End'!$F$5*60))+(AVERAGE(V423:V424)*('Front End'!$F$5*60))</f>
        <v>0.83626073211909624</v>
      </c>
      <c r="X424" s="8">
        <f t="shared" si="27"/>
        <v>3.5666494734904555E-3</v>
      </c>
    </row>
    <row r="425" spans="1:24" x14ac:dyDescent="0.2">
      <c r="A425" s="1">
        <v>424</v>
      </c>
      <c r="B425" s="1">
        <f>B424+'Front End'!$F$5</f>
        <v>846</v>
      </c>
      <c r="C425" s="10">
        <f t="shared" si="25"/>
        <v>0.58750000000000002</v>
      </c>
      <c r="D425" s="10">
        <f>ROUND(IF(B425&lt;=$AA$2*1.25,('Front End'!$F$4/2)*(1-COS((PI()*B425)/$AA$2)),(4.34*'Front End'!$F$4*EXP(-1.3*B425/$AA$2))),6)</f>
        <v>6.9308999999999996E-2</v>
      </c>
      <c r="E425" s="10">
        <f>D425*('Front End'!$F$3/100)</f>
        <v>0</v>
      </c>
      <c r="F425" s="10">
        <f t="shared" si="28"/>
        <v>6.9308999999999996E-2</v>
      </c>
      <c r="G425" s="10">
        <f>IF((G424+(AVERAGE(F424:F425)*('Front End'!$F$5*60))-(N424))&gt;$AA$3,$AA$3,IF(G424+(AVERAGE(F424:F425)*('Front End'!$F$5*60))-(N424)&lt;0,0,G424+(AVERAGE(F424:F425)*('Front End'!$F$5*60))-(N424)))</f>
        <v>161.53708822777728</v>
      </c>
      <c r="H425" s="10">
        <f>(G425/$AA$3)*'Front End'!$B$1</f>
        <v>1.6153708822777726E-3</v>
      </c>
      <c r="I425" s="10">
        <f>('Front End'!$F$10-'Front End'!$B$1)+Calcs!H425</f>
        <v>46.731615370882281</v>
      </c>
      <c r="J425" s="10">
        <f>IF(H425&gt;'Front End'!$B$1*('Front End'!$B$5/100),G425-((('Front End'!$B$1*('Front End'!$B$5/100))/'Front End'!$B$1)*$AA$3),0)</f>
        <v>61.537088227777275</v>
      </c>
      <c r="K425" s="10">
        <f>(J425*('Front End'!$B$6/100))/('Front End'!$B$2*24*60*60)</f>
        <v>0</v>
      </c>
      <c r="L425" s="10">
        <f>(J425*((100-'Front End'!$B$6)/100))/('Front End'!$B$2*24*60*60)</f>
        <v>7.1223481745112602E-2</v>
      </c>
      <c r="M425" s="10">
        <f t="shared" si="26"/>
        <v>7.1223481745112602E-2</v>
      </c>
      <c r="N425" s="10">
        <f>AVERAGE(M424:M425)*('Front End'!$F$5*60)</f>
        <v>8.5653930329434456</v>
      </c>
      <c r="O425" s="10">
        <f>IF(O424+AVERAGE(K424:K425)*('Front End'!$F$5*60)&gt;J425,J425,O424+AVERAGE(K424:K425)*('Front End'!$F$5*60))</f>
        <v>0</v>
      </c>
      <c r="P425" s="10">
        <f>P424+(AVERAGE(L424:L425)*('Front End'!$F$5*60))-W424</f>
        <v>2957.3458329485775</v>
      </c>
      <c r="Q425" s="10">
        <f>(P425/$AA$5)*($AA$4-'Front End'!$F$9)</f>
        <v>2.9573458329485772E-2</v>
      </c>
      <c r="R425" s="10">
        <f>'Front End'!$F$9+Q425</f>
        <v>45.029573458329487</v>
      </c>
      <c r="S425" s="8">
        <f>IF(R425&gt;'Front End'!$F$9+'Front End'!$B$9,(((R425-'Front End'!$F$9)/($AA$4-'Front End'!$F$9))*$AA$5)-((('Front End'!$F$9+'Front End'!$B$9-'Front End'!$F$9)/($AA$4-'Front End'!$F$9))*$AA$5),0)</f>
        <v>2957.3458329487321</v>
      </c>
      <c r="T425" s="8">
        <f>ROUND(S425/('Front End'!$B$3*24*60*60),6)</f>
        <v>3.4229999999999998E-3</v>
      </c>
      <c r="U425" s="8">
        <f>IF(R425&gt;'Front End'!$F$9+'Front End'!$B$10,(((R425-'Front End'!$F$9)/($AA$4-'Front End'!$F$9))*$AA$5)-((('Front End'!$F$9+'Front End'!$B$10-'Front End'!$F$9)/($AA$4-'Front End'!$F$9))*$AA$5),0)</f>
        <v>957.34583294841923</v>
      </c>
      <c r="V425" s="8">
        <f>(U425^0.5)/('Front End'!$B$4*24*60*60)</f>
        <v>3.5811349175244567E-3</v>
      </c>
      <c r="W425" s="8">
        <f>(AVERAGE(T424:T425)*('Front End'!$F$5*60))+(AVERAGE(V424:V425)*('Front End'!$F$5*60))</f>
        <v>0.83908706346089468</v>
      </c>
      <c r="X425" s="8">
        <f t="shared" si="27"/>
        <v>3.5811349175244567E-3</v>
      </c>
    </row>
    <row r="426" spans="1:24" x14ac:dyDescent="0.2">
      <c r="A426" s="1">
        <v>425</v>
      </c>
      <c r="B426" s="1">
        <f>B425+'Front End'!$F$5</f>
        <v>848</v>
      </c>
      <c r="C426" s="10">
        <f t="shared" si="25"/>
        <v>0.58888888888888891</v>
      </c>
      <c r="D426" s="10">
        <f>ROUND(IF(B426&lt;=$AA$2*1.25,('Front End'!$F$4/2)*(1-COS((PI()*B426)/$AA$2)),(4.34*'Front End'!$F$4*EXP(-1.3*B426/$AA$2))),6)</f>
        <v>6.9009000000000001E-2</v>
      </c>
      <c r="E426" s="10">
        <f>D426*('Front End'!$F$3/100)</f>
        <v>0</v>
      </c>
      <c r="F426" s="10">
        <f t="shared" si="28"/>
        <v>6.9009000000000001E-2</v>
      </c>
      <c r="G426" s="10">
        <f>IF((G425+(AVERAGE(F425:F426)*('Front End'!$F$5*60))-(N425))&gt;$AA$3,$AA$3,IF(G425+(AVERAGE(F425:F426)*('Front End'!$F$5*60))-(N425)&lt;0,0,G425+(AVERAGE(F425:F426)*('Front End'!$F$5*60))-(N425)))</f>
        <v>161.27077519483385</v>
      </c>
      <c r="H426" s="10">
        <f>(G426/$AA$3)*'Front End'!$B$1</f>
        <v>1.6127077519483386E-3</v>
      </c>
      <c r="I426" s="10">
        <f>('Front End'!$F$10-'Front End'!$B$1)+Calcs!H426</f>
        <v>46.73161270775195</v>
      </c>
      <c r="J426" s="10">
        <f>IF(H426&gt;'Front End'!$B$1*('Front End'!$B$5/100),G426-((('Front End'!$B$1*('Front End'!$B$5/100))/'Front End'!$B$1)*$AA$3),0)</f>
        <v>61.270775194833845</v>
      </c>
      <c r="K426" s="10">
        <f>(J426*('Front End'!$B$6/100))/('Front End'!$B$2*24*60*60)</f>
        <v>0</v>
      </c>
      <c r="L426" s="10">
        <f>(J426*((100-'Front End'!$B$6)/100))/('Front End'!$B$2*24*60*60)</f>
        <v>7.0915249068094738E-2</v>
      </c>
      <c r="M426" s="10">
        <f t="shared" si="26"/>
        <v>7.0915249068094738E-2</v>
      </c>
      <c r="N426" s="10">
        <f>AVERAGE(M425:M426)*('Front End'!$F$5*60)</f>
        <v>8.5283238487924393</v>
      </c>
      <c r="O426" s="10">
        <f>IF(O425+AVERAGE(K425:K426)*('Front End'!$F$5*60)&gt;J426,J426,O425+AVERAGE(K425:K426)*('Front End'!$F$5*60))</f>
        <v>0</v>
      </c>
      <c r="P426" s="10">
        <f>P425+(AVERAGE(L425:L426)*('Front End'!$F$5*60))-W425</f>
        <v>2965.035069733909</v>
      </c>
      <c r="Q426" s="10">
        <f>(P426/$AA$5)*($AA$4-'Front End'!$F$9)</f>
        <v>2.9650350697339092E-2</v>
      </c>
      <c r="R426" s="10">
        <f>'Front End'!$F$9+Q426</f>
        <v>45.029650350697338</v>
      </c>
      <c r="S426" s="8">
        <f>IF(R426&gt;'Front End'!$F$9+'Front End'!$B$9,(((R426-'Front End'!$F$9)/($AA$4-'Front End'!$F$9))*$AA$5)-((('Front End'!$F$9+'Front End'!$B$9-'Front End'!$F$9)/($AA$4-'Front End'!$F$9))*$AA$5),0)</f>
        <v>2965.0350697338013</v>
      </c>
      <c r="T426" s="8">
        <f>ROUND(S426/('Front End'!$B$3*24*60*60),6)</f>
        <v>3.4320000000000002E-3</v>
      </c>
      <c r="U426" s="8">
        <f>IF(R426&gt;'Front End'!$F$9+'Front End'!$B$10,(((R426-'Front End'!$F$9)/($AA$4-'Front End'!$F$9))*$AA$5)-((('Front End'!$F$9+'Front End'!$B$10-'Front End'!$F$9)/($AA$4-'Front End'!$F$9))*$AA$5),0)</f>
        <v>965.0350697334884</v>
      </c>
      <c r="V426" s="8">
        <f>(U426^0.5)/('Front End'!$B$4*24*60*60)</f>
        <v>3.5954876847479728E-3</v>
      </c>
      <c r="W426" s="8">
        <f>(AVERAGE(T425:T426)*('Front End'!$F$5*60))+(AVERAGE(V425:V426)*('Front End'!$F$5*60))</f>
        <v>0.84189735613634575</v>
      </c>
      <c r="X426" s="8">
        <f t="shared" si="27"/>
        <v>3.5954876847479728E-3</v>
      </c>
    </row>
    <row r="427" spans="1:24" x14ac:dyDescent="0.2">
      <c r="A427" s="1">
        <v>426</v>
      </c>
      <c r="B427" s="1">
        <f>B426+'Front End'!$F$5</f>
        <v>850</v>
      </c>
      <c r="C427" s="10">
        <f t="shared" si="25"/>
        <v>0.59027777777777779</v>
      </c>
      <c r="D427" s="10">
        <f>ROUND(IF(B427&lt;=$AA$2*1.25,('Front End'!$F$4/2)*(1-COS((PI()*B427)/$AA$2)),(4.34*'Front End'!$F$4*EXP(-1.3*B427/$AA$2))),6)</f>
        <v>6.8710999999999994E-2</v>
      </c>
      <c r="E427" s="10">
        <f>D427*('Front End'!$F$3/100)</f>
        <v>0</v>
      </c>
      <c r="F427" s="10">
        <f t="shared" si="28"/>
        <v>6.8710999999999994E-2</v>
      </c>
      <c r="G427" s="10">
        <f>IF((G426+(AVERAGE(F426:F427)*('Front End'!$F$5*60))-(N426))&gt;$AA$3,$AA$3,IF(G426+(AVERAGE(F426:F427)*('Front End'!$F$5*60))-(N426)&lt;0,0,G426+(AVERAGE(F426:F427)*('Front End'!$F$5*60))-(N426)))</f>
        <v>161.00565134604142</v>
      </c>
      <c r="H427" s="10">
        <f>(G427/$AA$3)*'Front End'!$B$1</f>
        <v>1.6100565134604143E-3</v>
      </c>
      <c r="I427" s="10">
        <f>('Front End'!$F$10-'Front End'!$B$1)+Calcs!H427</f>
        <v>46.731610056513468</v>
      </c>
      <c r="J427" s="10">
        <f>IF(H427&gt;'Front End'!$B$1*('Front End'!$B$5/100),G427-((('Front End'!$B$1*('Front End'!$B$5/100))/'Front End'!$B$1)*$AA$3),0)</f>
        <v>61.005651346041418</v>
      </c>
      <c r="K427" s="10">
        <f>(J427*('Front End'!$B$6/100))/('Front End'!$B$2*24*60*60)</f>
        <v>0</v>
      </c>
      <c r="L427" s="10">
        <f>(J427*((100-'Front End'!$B$6)/100))/('Front End'!$B$2*24*60*60)</f>
        <v>7.0608392761622021E-2</v>
      </c>
      <c r="M427" s="10">
        <f t="shared" si="26"/>
        <v>7.0608392761622021E-2</v>
      </c>
      <c r="N427" s="10">
        <f>AVERAGE(M426:M427)*('Front End'!$F$5*60)</f>
        <v>8.4914185097830064</v>
      </c>
      <c r="O427" s="10">
        <f>IF(O426+AVERAGE(K426:K427)*('Front End'!$F$5*60)&gt;J427,J427,O426+AVERAGE(K426:K427)*('Front End'!$F$5*60))</f>
        <v>0</v>
      </c>
      <c r="P427" s="10">
        <f>P426+(AVERAGE(L426:L427)*('Front End'!$F$5*60))-W426</f>
        <v>2972.6845908875557</v>
      </c>
      <c r="Q427" s="10">
        <f>(P427/$AA$5)*($AA$4-'Front End'!$F$9)</f>
        <v>2.9726845908875553E-2</v>
      </c>
      <c r="R427" s="10">
        <f>'Front End'!$F$9+Q427</f>
        <v>45.029726845908876</v>
      </c>
      <c r="S427" s="8">
        <f>IF(R427&gt;'Front End'!$F$9+'Front End'!$B$9,(((R427-'Front End'!$F$9)/($AA$4-'Front End'!$F$9))*$AA$5)-((('Front End'!$F$9+'Front End'!$B$9-'Front End'!$F$9)/($AA$4-'Front End'!$F$9))*$AA$5),0)</f>
        <v>2972.6845908875534</v>
      </c>
      <c r="T427" s="8">
        <f>ROUND(S427/('Front End'!$B$3*24*60*60),6)</f>
        <v>3.441E-3</v>
      </c>
      <c r="U427" s="8">
        <f>IF(R427&gt;'Front End'!$F$9+'Front End'!$B$10,(((R427-'Front End'!$F$9)/($AA$4-'Front End'!$F$9))*$AA$5)-((('Front End'!$F$9+'Front End'!$B$10-'Front End'!$F$9)/($AA$4-'Front End'!$F$9))*$AA$5),0)</f>
        <v>972.68459088724057</v>
      </c>
      <c r="V427" s="8">
        <f>(U427^0.5)/('Front End'!$B$4*24*60*60)</f>
        <v>3.6097096915753426E-3</v>
      </c>
      <c r="W427" s="8">
        <f>(AVERAGE(T426:T427)*('Front End'!$F$5*60))+(AVERAGE(V426:V427)*('Front End'!$F$5*60))</f>
        <v>0.844691842579399</v>
      </c>
      <c r="X427" s="8">
        <f t="shared" si="27"/>
        <v>3.6097096915753426E-3</v>
      </c>
    </row>
    <row r="428" spans="1:24" x14ac:dyDescent="0.2">
      <c r="A428" s="1">
        <v>427</v>
      </c>
      <c r="B428" s="1">
        <f>B427+'Front End'!$F$5</f>
        <v>852</v>
      </c>
      <c r="C428" s="10">
        <f t="shared" si="25"/>
        <v>0.59166666666666667</v>
      </c>
      <c r="D428" s="10">
        <f>ROUND(IF(B428&lt;=$AA$2*1.25,('Front End'!$F$4/2)*(1-COS((PI()*B428)/$AA$2)),(4.34*'Front End'!$F$4*EXP(-1.3*B428/$AA$2))),6)</f>
        <v>6.8413000000000002E-2</v>
      </c>
      <c r="E428" s="10">
        <f>D428*('Front End'!$F$3/100)</f>
        <v>0</v>
      </c>
      <c r="F428" s="10">
        <f t="shared" si="28"/>
        <v>6.8413000000000002E-2</v>
      </c>
      <c r="G428" s="10">
        <f>IF((G427+(AVERAGE(F427:F428)*('Front End'!$F$5*60))-(N427))&gt;$AA$3,$AA$3,IF(G427+(AVERAGE(F427:F428)*('Front End'!$F$5*60))-(N427)&lt;0,0,G427+(AVERAGE(F427:F428)*('Front End'!$F$5*60))-(N427)))</f>
        <v>160.7416728362584</v>
      </c>
      <c r="H428" s="10">
        <f>(G428/$AA$3)*'Front End'!$B$1</f>
        <v>1.607416728362584E-3</v>
      </c>
      <c r="I428" s="10">
        <f>('Front End'!$F$10-'Front End'!$B$1)+Calcs!H428</f>
        <v>46.731607416728366</v>
      </c>
      <c r="J428" s="10">
        <f>IF(H428&gt;'Front End'!$B$1*('Front End'!$B$5/100),G428-((('Front End'!$B$1*('Front End'!$B$5/100))/'Front End'!$B$1)*$AA$3),0)</f>
        <v>60.741672836258402</v>
      </c>
      <c r="K428" s="10">
        <f>(J428*('Front End'!$B$6/100))/('Front End'!$B$2*24*60*60)</f>
        <v>0</v>
      </c>
      <c r="L428" s="10">
        <f>(J428*((100-'Front End'!$B$6)/100))/('Front End'!$B$2*24*60*60)</f>
        <v>7.0302862079002784E-2</v>
      </c>
      <c r="M428" s="10">
        <f t="shared" si="26"/>
        <v>7.0302862079002784E-2</v>
      </c>
      <c r="N428" s="10">
        <f>AVERAGE(M427:M428)*('Front End'!$F$5*60)</f>
        <v>8.4546752904374891</v>
      </c>
      <c r="O428" s="10">
        <f>IF(O427+AVERAGE(K427:K428)*('Front End'!$F$5*60)&gt;J428,J428,O427+AVERAGE(K427:K428)*('Front End'!$F$5*60))</f>
        <v>0</v>
      </c>
      <c r="P428" s="10">
        <f>P427+(AVERAGE(L427:L428)*('Front End'!$F$5*60))-W427</f>
        <v>2980.2945743354139</v>
      </c>
      <c r="Q428" s="10">
        <f>(P428/$AA$5)*($AA$4-'Front End'!$F$9)</f>
        <v>2.9802945743354139E-2</v>
      </c>
      <c r="R428" s="10">
        <f>'Front End'!$F$9+Q428</f>
        <v>45.029802945743356</v>
      </c>
      <c r="S428" s="8">
        <f>IF(R428&gt;'Front End'!$F$9+'Front End'!$B$9,(((R428-'Front End'!$F$9)/($AA$4-'Front End'!$F$9))*$AA$5)-((('Front End'!$F$9+'Front End'!$B$9-'Front End'!$F$9)/($AA$4-'Front End'!$F$9))*$AA$5),0)</f>
        <v>2980.294574335574</v>
      </c>
      <c r="T428" s="8">
        <f>ROUND(S428/('Front End'!$B$3*24*60*60),6)</f>
        <v>3.4489999999999998E-3</v>
      </c>
      <c r="U428" s="8">
        <f>IF(R428&gt;'Front End'!$F$9+'Front End'!$B$10,(((R428-'Front End'!$F$9)/($AA$4-'Front End'!$F$9))*$AA$5)-((('Front End'!$F$9+'Front End'!$B$10-'Front End'!$F$9)/($AA$4-'Front End'!$F$9))*$AA$5),0)</f>
        <v>980.29457433526113</v>
      </c>
      <c r="V428" s="8">
        <f>(U428^0.5)/('Front End'!$B$4*24*60*60)</f>
        <v>3.6238028064211063E-3</v>
      </c>
      <c r="W428" s="8">
        <f>(AVERAGE(T427:T428)*('Front End'!$F$5*60))+(AVERAGE(V427:V428)*('Front End'!$F$5*60))</f>
        <v>0.84741074987978693</v>
      </c>
      <c r="X428" s="8">
        <f t="shared" si="27"/>
        <v>3.6238028064211063E-3</v>
      </c>
    </row>
    <row r="429" spans="1:24" x14ac:dyDescent="0.2">
      <c r="A429" s="1">
        <v>428</v>
      </c>
      <c r="B429" s="1">
        <f>B428+'Front End'!$F$5</f>
        <v>854</v>
      </c>
      <c r="C429" s="10">
        <f t="shared" si="25"/>
        <v>0.59305555555555556</v>
      </c>
      <c r="D429" s="10">
        <f>ROUND(IF(B429&lt;=$AA$2*1.25,('Front End'!$F$4/2)*(1-COS((PI()*B429)/$AA$2)),(4.34*'Front End'!$F$4*EXP(-1.3*B429/$AA$2))),6)</f>
        <v>6.8116999999999997E-2</v>
      </c>
      <c r="E429" s="10">
        <f>D429*('Front End'!$F$3/100)</f>
        <v>0</v>
      </c>
      <c r="F429" s="10">
        <f t="shared" si="28"/>
        <v>6.8116999999999997E-2</v>
      </c>
      <c r="G429" s="10">
        <f>IF((G428+(AVERAGE(F428:F429)*('Front End'!$F$5*60))-(N428))&gt;$AA$3,$AA$3,IF(G428+(AVERAGE(F428:F429)*('Front End'!$F$5*60))-(N428)&lt;0,0,G428+(AVERAGE(F428:F429)*('Front End'!$F$5*60))-(N428)))</f>
        <v>160.47879754582092</v>
      </c>
      <c r="H429" s="10">
        <f>(G429/$AA$3)*'Front End'!$B$1</f>
        <v>1.6047879754582093E-3</v>
      </c>
      <c r="I429" s="10">
        <f>('Front End'!$F$10-'Front End'!$B$1)+Calcs!H429</f>
        <v>46.731604787975463</v>
      </c>
      <c r="J429" s="10">
        <f>IF(H429&gt;'Front End'!$B$1*('Front End'!$B$5/100),G429-((('Front End'!$B$1*('Front End'!$B$5/100))/'Front End'!$B$1)*$AA$3),0)</f>
        <v>60.478797545820925</v>
      </c>
      <c r="K429" s="10">
        <f>(J429*('Front End'!$B$6/100))/('Front End'!$B$2*24*60*60)</f>
        <v>0</v>
      </c>
      <c r="L429" s="10">
        <f>(J429*((100-'Front End'!$B$6)/100))/('Front End'!$B$2*24*60*60)</f>
        <v>6.9998608270626081E-2</v>
      </c>
      <c r="M429" s="10">
        <f t="shared" si="26"/>
        <v>6.9998608270626081E-2</v>
      </c>
      <c r="N429" s="10">
        <f>AVERAGE(M428:M429)*('Front End'!$F$5*60)</f>
        <v>8.4180882209777312</v>
      </c>
      <c r="O429" s="10">
        <f>IF(O428+AVERAGE(K428:K429)*('Front End'!$F$5*60)&gt;J429,J429,O428+AVERAGE(K428:K429)*('Front End'!$F$5*60))</f>
        <v>0</v>
      </c>
      <c r="P429" s="10">
        <f>P428+(AVERAGE(L428:L429)*('Front End'!$F$5*60))-W428</f>
        <v>2987.8652518065119</v>
      </c>
      <c r="Q429" s="10">
        <f>(P429/$AA$5)*($AA$4-'Front End'!$F$9)</f>
        <v>2.9878652518065114E-2</v>
      </c>
      <c r="R429" s="10">
        <f>'Front End'!$F$9+Q429</f>
        <v>45.029878652518065</v>
      </c>
      <c r="S429" s="8">
        <f>IF(R429&gt;'Front End'!$F$9+'Front End'!$B$9,(((R429-'Front End'!$F$9)/($AA$4-'Front End'!$F$9))*$AA$5)-((('Front End'!$F$9+'Front End'!$B$9-'Front End'!$F$9)/($AA$4-'Front End'!$F$9))*$AA$5),0)</f>
        <v>2987.8652518064541</v>
      </c>
      <c r="T429" s="8">
        <f>ROUND(S429/('Front End'!$B$3*24*60*60),6)</f>
        <v>3.4580000000000001E-3</v>
      </c>
      <c r="U429" s="8">
        <f>IF(R429&gt;'Front End'!$F$9+'Front End'!$B$10,(((R429-'Front End'!$F$9)/($AA$4-'Front End'!$F$9))*$AA$5)-((('Front End'!$F$9+'Front End'!$B$10-'Front End'!$F$9)/($AA$4-'Front End'!$F$9))*$AA$5),0)</f>
        <v>987.86525180614126</v>
      </c>
      <c r="V429" s="8">
        <f>(U429^0.5)/('Front End'!$B$4*24*60*60)</f>
        <v>3.6377689539756905E-3</v>
      </c>
      <c r="W429" s="8">
        <f>(AVERAGE(T428:T429)*('Front End'!$F$5*60))+(AVERAGE(V428:V429)*('Front End'!$F$5*60))</f>
        <v>0.85011430562380785</v>
      </c>
      <c r="X429" s="8">
        <f t="shared" si="27"/>
        <v>3.6377689539756905E-3</v>
      </c>
    </row>
    <row r="430" spans="1:24" x14ac:dyDescent="0.2">
      <c r="A430" s="1">
        <v>429</v>
      </c>
      <c r="B430" s="1">
        <f>B429+'Front End'!$F$5</f>
        <v>856</v>
      </c>
      <c r="C430" s="10">
        <f t="shared" si="25"/>
        <v>0.59444444444444444</v>
      </c>
      <c r="D430" s="10">
        <f>ROUND(IF(B430&lt;=$AA$2*1.25,('Front End'!$F$4/2)*(1-COS((PI()*B430)/$AA$2)),(4.34*'Front End'!$F$4*EXP(-1.3*B430/$AA$2))),6)</f>
        <v>6.7822999999999994E-2</v>
      </c>
      <c r="E430" s="10">
        <f>D430*('Front End'!$F$3/100)</f>
        <v>0</v>
      </c>
      <c r="F430" s="10">
        <f t="shared" si="28"/>
        <v>6.7822999999999994E-2</v>
      </c>
      <c r="G430" s="10">
        <f>IF((G429+(AVERAGE(F429:F430)*('Front End'!$F$5*60))-(N429))&gt;$AA$3,$AA$3,IF(G429+(AVERAGE(F429:F430)*('Front End'!$F$5*60))-(N429)&lt;0,0,G429+(AVERAGE(F429:F430)*('Front End'!$F$5*60))-(N429)))</f>
        <v>160.21710932484319</v>
      </c>
      <c r="H430" s="10">
        <f>(G430/$AA$3)*'Front End'!$B$1</f>
        <v>1.6021710932484321E-3</v>
      </c>
      <c r="I430" s="10">
        <f>('Front End'!$F$10-'Front End'!$B$1)+Calcs!H430</f>
        <v>46.73160217109325</v>
      </c>
      <c r="J430" s="10">
        <f>IF(H430&gt;'Front End'!$B$1*('Front End'!$B$5/100),G430-((('Front End'!$B$1*('Front End'!$B$5/100))/'Front End'!$B$1)*$AA$3),0)</f>
        <v>60.217109324843193</v>
      </c>
      <c r="K430" s="10">
        <f>(J430*('Front End'!$B$6/100))/('Front End'!$B$2*24*60*60)</f>
        <v>0</v>
      </c>
      <c r="L430" s="10">
        <f>(J430*((100-'Front End'!$B$6)/100))/('Front End'!$B$2*24*60*60)</f>
        <v>6.9695728385235189E-2</v>
      </c>
      <c r="M430" s="10">
        <f t="shared" si="26"/>
        <v>6.9695728385235189E-2</v>
      </c>
      <c r="N430" s="10">
        <f>AVERAGE(M429:M430)*('Front End'!$F$5*60)</f>
        <v>8.3816601993516766</v>
      </c>
      <c r="O430" s="10">
        <f>IF(O429+AVERAGE(K429:K430)*('Front End'!$F$5*60)&gt;J430,J430,O429+AVERAGE(K429:K430)*('Front End'!$F$5*60))</f>
        <v>0</v>
      </c>
      <c r="P430" s="10">
        <f>P429+(AVERAGE(L429:L430)*('Front End'!$F$5*60))-W429</f>
        <v>2995.3967977002399</v>
      </c>
      <c r="Q430" s="10">
        <f>(P430/$AA$5)*($AA$4-'Front End'!$F$9)</f>
        <v>2.9953967977002394E-2</v>
      </c>
      <c r="R430" s="10">
        <f>'Front End'!$F$9+Q430</f>
        <v>45.029953967977001</v>
      </c>
      <c r="S430" s="8">
        <f>IF(R430&gt;'Front End'!$F$9+'Front End'!$B$9,(((R430-'Front End'!$F$9)/($AA$4-'Front End'!$F$9))*$AA$5)-((('Front End'!$F$9+'Front End'!$B$9-'Front End'!$F$9)/($AA$4-'Front End'!$F$9))*$AA$5),0)</f>
        <v>2995.3967977000675</v>
      </c>
      <c r="T430" s="8">
        <f>ROUND(S430/('Front End'!$B$3*24*60*60),6)</f>
        <v>3.467E-3</v>
      </c>
      <c r="U430" s="8">
        <f>IF(R430&gt;'Front End'!$F$9+'Front End'!$B$10,(((R430-'Front End'!$F$9)/($AA$4-'Front End'!$F$9))*$AA$5)-((('Front End'!$F$9+'Front End'!$B$10-'Front End'!$F$9)/($AA$4-'Front End'!$F$9))*$AA$5),0)</f>
        <v>995.39679769975464</v>
      </c>
      <c r="V430" s="8">
        <f>(U430^0.5)/('Front End'!$B$4*24*60*60)</f>
        <v>3.6516099109504085E-3</v>
      </c>
      <c r="W430" s="8">
        <f>(AVERAGE(T429:T430)*('Front End'!$F$5*60))+(AVERAGE(V429:V430)*('Front End'!$F$5*60))</f>
        <v>0.85286273189556594</v>
      </c>
      <c r="X430" s="8">
        <f t="shared" si="27"/>
        <v>3.6516099109504085E-3</v>
      </c>
    </row>
    <row r="431" spans="1:24" x14ac:dyDescent="0.2">
      <c r="A431" s="1">
        <v>430</v>
      </c>
      <c r="B431" s="1">
        <f>B430+'Front End'!$F$5</f>
        <v>858</v>
      </c>
      <c r="C431" s="10">
        <f t="shared" si="25"/>
        <v>0.59583333333333333</v>
      </c>
      <c r="D431" s="10">
        <f>ROUND(IF(B431&lt;=$AA$2*1.25,('Front End'!$F$4/2)*(1-COS((PI()*B431)/$AA$2)),(4.34*'Front End'!$F$4*EXP(-1.3*B431/$AA$2))),6)</f>
        <v>6.7529000000000006E-2</v>
      </c>
      <c r="E431" s="10">
        <f>D431*('Front End'!$F$3/100)</f>
        <v>0</v>
      </c>
      <c r="F431" s="10">
        <f t="shared" si="28"/>
        <v>6.7529000000000006E-2</v>
      </c>
      <c r="G431" s="10">
        <f>IF((G430+(AVERAGE(F430:F431)*('Front End'!$F$5*60))-(N430))&gt;$AA$3,$AA$3,IF(G430+(AVERAGE(F430:F431)*('Front End'!$F$5*60))-(N430)&lt;0,0,G430+(AVERAGE(F430:F431)*('Front End'!$F$5*60))-(N430)))</f>
        <v>159.95656912549151</v>
      </c>
      <c r="H431" s="10">
        <f>(G431/$AA$3)*'Front End'!$B$1</f>
        <v>1.5995656912549151E-3</v>
      </c>
      <c r="I431" s="10">
        <f>('Front End'!$F$10-'Front End'!$B$1)+Calcs!H431</f>
        <v>46.731599565691262</v>
      </c>
      <c r="J431" s="10">
        <f>IF(H431&gt;'Front End'!$B$1*('Front End'!$B$5/100),G431-((('Front End'!$B$1*('Front End'!$B$5/100))/'Front End'!$B$1)*$AA$3),0)</f>
        <v>59.956569125491512</v>
      </c>
      <c r="K431" s="10">
        <f>(J431*('Front End'!$B$6/100))/('Front End'!$B$2*24*60*60)</f>
        <v>0</v>
      </c>
      <c r="L431" s="10">
        <f>(J431*((100-'Front End'!$B$6)/100))/('Front End'!$B$2*24*60*60)</f>
        <v>6.9394177228578144E-2</v>
      </c>
      <c r="M431" s="10">
        <f t="shared" si="26"/>
        <v>6.9394177228578144E-2</v>
      </c>
      <c r="N431" s="10">
        <f>AVERAGE(M430:M431)*('Front End'!$F$5*60)</f>
        <v>8.3453943368288002</v>
      </c>
      <c r="O431" s="10">
        <f>IF(O430+AVERAGE(K430:K431)*('Front End'!$F$5*60)&gt;J431,J431,O430+AVERAGE(K430:K431)*('Front End'!$F$5*60))</f>
        <v>0</v>
      </c>
      <c r="P431" s="10">
        <f>P430+(AVERAGE(L430:L431)*('Front End'!$F$5*60))-W430</f>
        <v>3002.8893293051729</v>
      </c>
      <c r="Q431" s="10">
        <f>(P431/$AA$5)*($AA$4-'Front End'!$F$9)</f>
        <v>3.0028893293051723E-2</v>
      </c>
      <c r="R431" s="10">
        <f>'Front End'!$F$9+Q431</f>
        <v>45.03002889329305</v>
      </c>
      <c r="S431" s="8">
        <f>IF(R431&gt;'Front End'!$F$9+'Front End'!$B$9,(((R431-'Front End'!$F$9)/($AA$4-'Front End'!$F$9))*$AA$5)-((('Front End'!$F$9+'Front End'!$B$9-'Front End'!$F$9)/($AA$4-'Front End'!$F$9))*$AA$5),0)</f>
        <v>3002.8893293049919</v>
      </c>
      <c r="T431" s="8">
        <f>ROUND(S431/('Front End'!$B$3*24*60*60),6)</f>
        <v>3.4759999999999999E-3</v>
      </c>
      <c r="U431" s="8">
        <f>IF(R431&gt;'Front End'!$F$9+'Front End'!$B$10,(((R431-'Front End'!$F$9)/($AA$4-'Front End'!$F$9))*$AA$5)-((('Front End'!$F$9+'Front End'!$B$10-'Front End'!$F$9)/($AA$4-'Front End'!$F$9))*$AA$5),0)</f>
        <v>1002.889329304679</v>
      </c>
      <c r="V431" s="8">
        <f>(U431^0.5)/('Front End'!$B$4*24*60*60)</f>
        <v>3.6653273099055386E-3</v>
      </c>
      <c r="W431" s="8">
        <f>(AVERAGE(T430:T431)*('Front End'!$F$5*60))+(AVERAGE(V430:V431)*('Front End'!$F$5*60))</f>
        <v>0.85559623325135681</v>
      </c>
      <c r="X431" s="8">
        <f t="shared" si="27"/>
        <v>3.6653273099055386E-3</v>
      </c>
    </row>
    <row r="432" spans="1:24" x14ac:dyDescent="0.2">
      <c r="A432" s="1">
        <v>431</v>
      </c>
      <c r="B432" s="1">
        <f>B431+'Front End'!$F$5</f>
        <v>860</v>
      </c>
      <c r="C432" s="10">
        <f t="shared" si="25"/>
        <v>0.59722222222222221</v>
      </c>
      <c r="D432" s="10">
        <f>ROUND(IF(B432&lt;=$AA$2*1.25,('Front End'!$F$4/2)*(1-COS((PI()*B432)/$AA$2)),(4.34*'Front End'!$F$4*EXP(-1.3*B432/$AA$2))),6)</f>
        <v>6.7237000000000005E-2</v>
      </c>
      <c r="E432" s="10">
        <f>D432*('Front End'!$F$3/100)</f>
        <v>0</v>
      </c>
      <c r="F432" s="10">
        <f t="shared" si="28"/>
        <v>6.7237000000000005E-2</v>
      </c>
      <c r="G432" s="10">
        <f>IF((G431+(AVERAGE(F431:F432)*('Front End'!$F$5*60))-(N431))&gt;$AA$3,$AA$3,IF(G431+(AVERAGE(F431:F432)*('Front End'!$F$5*60))-(N431)&lt;0,0,G431+(AVERAGE(F431:F432)*('Front End'!$F$5*60))-(N431)))</f>
        <v>159.69713478866271</v>
      </c>
      <c r="H432" s="10">
        <f>(G432/$AA$3)*'Front End'!$B$1</f>
        <v>1.596971347886627E-3</v>
      </c>
      <c r="I432" s="10">
        <f>('Front End'!$F$10-'Front End'!$B$1)+Calcs!H432</f>
        <v>46.731596971347891</v>
      </c>
      <c r="J432" s="10">
        <f>IF(H432&gt;'Front End'!$B$1*('Front End'!$B$5/100),G432-((('Front End'!$B$1*('Front End'!$B$5/100))/'Front End'!$B$1)*$AA$3),0)</f>
        <v>59.697134788662709</v>
      </c>
      <c r="K432" s="10">
        <f>(J432*('Front End'!$B$6/100))/('Front End'!$B$2*24*60*60)</f>
        <v>0</v>
      </c>
      <c r="L432" s="10">
        <f>(J432*((100-'Front End'!$B$6)/100))/('Front End'!$B$2*24*60*60)</f>
        <v>6.9093906005396666E-2</v>
      </c>
      <c r="M432" s="10">
        <f t="shared" si="26"/>
        <v>6.9093906005396666E-2</v>
      </c>
      <c r="N432" s="10">
        <f>AVERAGE(M431:M432)*('Front End'!$F$5*60)</f>
        <v>8.3092849940384887</v>
      </c>
      <c r="O432" s="10">
        <f>IF(O431+AVERAGE(K431:K432)*('Front End'!$F$5*60)&gt;J432,J432,O431+AVERAGE(K431:K432)*('Front End'!$F$5*60))</f>
        <v>0</v>
      </c>
      <c r="P432" s="10">
        <f>P431+(AVERAGE(L431:L432)*('Front End'!$F$5*60))-W431</f>
        <v>3010.3430180659602</v>
      </c>
      <c r="Q432" s="10">
        <f>(P432/$AA$5)*($AA$4-'Front End'!$F$9)</f>
        <v>3.0103430180659602E-2</v>
      </c>
      <c r="R432" s="10">
        <f>'Front End'!$F$9+Q432</f>
        <v>45.03010343018066</v>
      </c>
      <c r="S432" s="8">
        <f>IF(R432&gt;'Front End'!$F$9+'Front End'!$B$9,(((R432-'Front End'!$F$9)/($AA$4-'Front End'!$F$9))*$AA$5)-((('Front End'!$F$9+'Front End'!$B$9-'Front End'!$F$9)/($AA$4-'Front End'!$F$9))*$AA$5),0)</f>
        <v>3010.3430180659529</v>
      </c>
      <c r="T432" s="8">
        <f>ROUND(S432/('Front End'!$B$3*24*60*60),6)</f>
        <v>3.4840000000000001E-3</v>
      </c>
      <c r="U432" s="8">
        <f>IF(R432&gt;'Front End'!$F$9+'Front End'!$B$10,(((R432-'Front End'!$F$9)/($AA$4-'Front End'!$F$9))*$AA$5)-((('Front End'!$F$9+'Front End'!$B$10-'Front End'!$F$9)/($AA$4-'Front End'!$F$9))*$AA$5),0)</f>
        <v>1010.3430180656401</v>
      </c>
      <c r="V432" s="8">
        <f>(U432^0.5)/('Front End'!$B$4*24*60*60)</f>
        <v>3.6789228450911306E-3</v>
      </c>
      <c r="W432" s="8">
        <f>(AVERAGE(T431:T432)*('Front End'!$F$5*60))+(AVERAGE(V431:V432)*('Front End'!$F$5*60))</f>
        <v>0.85825500929980025</v>
      </c>
      <c r="X432" s="8">
        <f t="shared" si="27"/>
        <v>3.6789228450911306E-3</v>
      </c>
    </row>
    <row r="433" spans="1:24" x14ac:dyDescent="0.2">
      <c r="A433" s="1">
        <v>432</v>
      </c>
      <c r="B433" s="1">
        <f>B432+'Front End'!$F$5</f>
        <v>862</v>
      </c>
      <c r="C433" s="10">
        <f t="shared" si="25"/>
        <v>0.59861111111111109</v>
      </c>
      <c r="D433" s="10">
        <f>ROUND(IF(B433&lt;=$AA$2*1.25,('Front End'!$F$4/2)*(1-COS((PI()*B433)/$AA$2)),(4.34*'Front End'!$F$4*EXP(-1.3*B433/$AA$2))),6)</f>
        <v>6.6946000000000006E-2</v>
      </c>
      <c r="E433" s="10">
        <f>D433*('Front End'!$F$3/100)</f>
        <v>0</v>
      </c>
      <c r="F433" s="10">
        <f t="shared" si="28"/>
        <v>6.6946000000000006E-2</v>
      </c>
      <c r="G433" s="10">
        <f>IF((G432+(AVERAGE(F432:F433)*('Front End'!$F$5*60))-(N432))&gt;$AA$3,$AA$3,IF(G432+(AVERAGE(F432:F433)*('Front End'!$F$5*60))-(N432)&lt;0,0,G432+(AVERAGE(F432:F433)*('Front End'!$F$5*60))-(N432)))</f>
        <v>159.43882979462424</v>
      </c>
      <c r="H433" s="10">
        <f>(G433/$AA$3)*'Front End'!$B$1</f>
        <v>1.5943882979462423E-3</v>
      </c>
      <c r="I433" s="10">
        <f>('Front End'!$F$10-'Front End'!$B$1)+Calcs!H433</f>
        <v>46.73159438829795</v>
      </c>
      <c r="J433" s="10">
        <f>IF(H433&gt;'Front End'!$B$1*('Front End'!$B$5/100),G433-((('Front End'!$B$1*('Front End'!$B$5/100))/'Front End'!$B$1)*$AA$3),0)</f>
        <v>59.43882979462424</v>
      </c>
      <c r="K433" s="10">
        <f>(J433*('Front End'!$B$6/100))/('Front End'!$B$2*24*60*60)</f>
        <v>0</v>
      </c>
      <c r="L433" s="10">
        <f>(J433*((100-'Front End'!$B$6)/100))/('Front End'!$B$2*24*60*60)</f>
        <v>6.8794941891926212E-2</v>
      </c>
      <c r="M433" s="10">
        <f t="shared" si="26"/>
        <v>6.8794941891926212E-2</v>
      </c>
      <c r="N433" s="10">
        <f>AVERAGE(M432:M433)*('Front End'!$F$5*60)</f>
        <v>8.273330873839372</v>
      </c>
      <c r="O433" s="10">
        <f>IF(O432+AVERAGE(K432:K433)*('Front End'!$F$5*60)&gt;J433,J433,O432+AVERAGE(K432:K433)*('Front End'!$F$5*60))</f>
        <v>0</v>
      </c>
      <c r="P433" s="10">
        <f>P432+(AVERAGE(L432:L433)*('Front End'!$F$5*60))-W432</f>
        <v>3017.7580939304999</v>
      </c>
      <c r="Q433" s="10">
        <f>(P433/$AA$5)*($AA$4-'Front End'!$F$9)</f>
        <v>3.0177580939304997E-2</v>
      </c>
      <c r="R433" s="10">
        <f>'Front End'!$F$9+Q433</f>
        <v>45.030177580939302</v>
      </c>
      <c r="S433" s="8">
        <f>IF(R433&gt;'Front End'!$F$9+'Front End'!$B$9,(((R433-'Front End'!$F$9)/($AA$4-'Front End'!$F$9))*$AA$5)-((('Front End'!$F$9+'Front End'!$B$9-'Front End'!$F$9)/($AA$4-'Front End'!$F$9))*$AA$5),0)</f>
        <v>3017.758093930212</v>
      </c>
      <c r="T433" s="8">
        <f>ROUND(S433/('Front End'!$B$3*24*60*60),6)</f>
        <v>3.493E-3</v>
      </c>
      <c r="U433" s="8">
        <f>IF(R433&gt;'Front End'!$F$9+'Front End'!$B$10,(((R433-'Front End'!$F$9)/($AA$4-'Front End'!$F$9))*$AA$5)-((('Front End'!$F$9+'Front End'!$B$10-'Front End'!$F$9)/($AA$4-'Front End'!$F$9))*$AA$5),0)</f>
        <v>1017.7580939298991</v>
      </c>
      <c r="V433" s="8">
        <f>(U433^0.5)/('Front End'!$B$4*24*60*60)</f>
        <v>3.6923982797483121E-3</v>
      </c>
      <c r="W433" s="8">
        <f>(AVERAGE(T432:T433)*('Front End'!$F$5*60))+(AVERAGE(V432:V433)*('Front End'!$F$5*60))</f>
        <v>0.8608992674903666</v>
      </c>
      <c r="X433" s="8">
        <f t="shared" si="27"/>
        <v>3.6923982797483121E-3</v>
      </c>
    </row>
    <row r="434" spans="1:24" x14ac:dyDescent="0.2">
      <c r="A434" s="1">
        <v>433</v>
      </c>
      <c r="B434" s="1">
        <f>B433+'Front End'!$F$5</f>
        <v>864</v>
      </c>
      <c r="C434" s="10">
        <f t="shared" si="25"/>
        <v>0.6</v>
      </c>
      <c r="D434" s="10">
        <f>ROUND(IF(B434&lt;=$AA$2*1.25,('Front End'!$F$4/2)*(1-COS((PI()*B434)/$AA$2)),(4.34*'Front End'!$F$4*EXP(-1.3*B434/$AA$2))),6)</f>
        <v>6.6656000000000007E-2</v>
      </c>
      <c r="E434" s="10">
        <f>D434*('Front End'!$F$3/100)</f>
        <v>0</v>
      </c>
      <c r="F434" s="10">
        <f t="shared" si="28"/>
        <v>6.6656000000000007E-2</v>
      </c>
      <c r="G434" s="10">
        <f>IF((G433+(AVERAGE(F433:F434)*('Front End'!$F$5*60))-(N433))&gt;$AA$3,$AA$3,IF(G433+(AVERAGE(F433:F434)*('Front End'!$F$5*60))-(N433)&lt;0,0,G433+(AVERAGE(F433:F434)*('Front End'!$F$5*60))-(N433)))</f>
        <v>159.18161892078487</v>
      </c>
      <c r="H434" s="10">
        <f>(G434/$AA$3)*'Front End'!$B$1</f>
        <v>1.5918161892078486E-3</v>
      </c>
      <c r="I434" s="10">
        <f>('Front End'!$F$10-'Front End'!$B$1)+Calcs!H434</f>
        <v>46.731591816189209</v>
      </c>
      <c r="J434" s="10">
        <f>IF(H434&gt;'Front End'!$B$1*('Front End'!$B$5/100),G434-((('Front End'!$B$1*('Front End'!$B$5/100))/'Front End'!$B$1)*$AA$3),0)</f>
        <v>59.181618920784871</v>
      </c>
      <c r="K434" s="10">
        <f>(J434*('Front End'!$B$6/100))/('Front End'!$B$2*24*60*60)</f>
        <v>0</v>
      </c>
      <c r="L434" s="10">
        <f>(J434*((100-'Front End'!$B$6)/100))/('Front End'!$B$2*24*60*60)</f>
        <v>6.8497244121278791E-2</v>
      </c>
      <c r="M434" s="10">
        <f t="shared" si="26"/>
        <v>6.8497244121278791E-2</v>
      </c>
      <c r="N434" s="10">
        <f>AVERAGE(M433:M434)*('Front End'!$F$5*60)</f>
        <v>8.237531160792301</v>
      </c>
      <c r="O434" s="10">
        <f>IF(O433+AVERAGE(K433:K434)*('Front End'!$F$5*60)&gt;J434,J434,O433+AVERAGE(K433:K434)*('Front End'!$F$5*60))</f>
        <v>0</v>
      </c>
      <c r="P434" s="10">
        <f>P433+(AVERAGE(L433:L434)*('Front End'!$F$5*60))-W433</f>
        <v>3025.134725823802</v>
      </c>
      <c r="Q434" s="10">
        <f>(P434/$AA$5)*($AA$4-'Front End'!$F$9)</f>
        <v>3.0251347258238016E-2</v>
      </c>
      <c r="R434" s="10">
        <f>'Front End'!$F$9+Q434</f>
        <v>45.030251347258236</v>
      </c>
      <c r="S434" s="8">
        <f>IF(R434&gt;'Front End'!$F$9+'Front End'!$B$9,(((R434-'Front End'!$F$9)/($AA$4-'Front End'!$F$9))*$AA$5)-((('Front End'!$F$9+'Front End'!$B$9-'Front End'!$F$9)/($AA$4-'Front End'!$F$9))*$AA$5),0)</f>
        <v>3025.1347258236192</v>
      </c>
      <c r="T434" s="8">
        <f>ROUND(S434/('Front End'!$B$3*24*60*60),6)</f>
        <v>3.5010000000000002E-3</v>
      </c>
      <c r="U434" s="8">
        <f>IF(R434&gt;'Front End'!$F$9+'Front End'!$B$10,(((R434-'Front End'!$F$9)/($AA$4-'Front End'!$F$9))*$AA$5)-((('Front End'!$F$9+'Front End'!$B$10-'Front End'!$F$9)/($AA$4-'Front End'!$F$9))*$AA$5),0)</f>
        <v>1025.1347258233063</v>
      </c>
      <c r="V434" s="8">
        <f>(U434^0.5)/('Front End'!$B$4*24*60*60)</f>
        <v>3.7057552293859103E-3</v>
      </c>
      <c r="W434" s="8">
        <f>(AVERAGE(T433:T434)*('Front End'!$F$5*60))+(AVERAGE(V433:V434)*('Front End'!$F$5*60))</f>
        <v>0.86352921054805332</v>
      </c>
      <c r="X434" s="8">
        <f t="shared" si="27"/>
        <v>3.7057552293859103E-3</v>
      </c>
    </row>
    <row r="435" spans="1:24" x14ac:dyDescent="0.2">
      <c r="A435" s="1">
        <v>434</v>
      </c>
      <c r="B435" s="1">
        <f>B434+'Front End'!$F$5</f>
        <v>866</v>
      </c>
      <c r="C435" s="10">
        <f t="shared" si="25"/>
        <v>0.60138888888888886</v>
      </c>
      <c r="D435" s="10">
        <f>ROUND(IF(B435&lt;=$AA$2*1.25,('Front End'!$F$4/2)*(1-COS((PI()*B435)/$AA$2)),(4.34*'Front End'!$F$4*EXP(-1.3*B435/$AA$2))),6)</f>
        <v>6.6367999999999996E-2</v>
      </c>
      <c r="E435" s="10">
        <f>D435*('Front End'!$F$3/100)</f>
        <v>0</v>
      </c>
      <c r="F435" s="10">
        <f t="shared" si="28"/>
        <v>6.6367999999999996E-2</v>
      </c>
      <c r="G435" s="10">
        <f>IF((G434+(AVERAGE(F434:F435)*('Front End'!$F$5*60))-(N434))&gt;$AA$3,$AA$3,IF(G434+(AVERAGE(F434:F435)*('Front End'!$F$5*60))-(N434)&lt;0,0,G434+(AVERAGE(F434:F435)*('Front End'!$F$5*60))-(N434)))</f>
        <v>158.92552775999258</v>
      </c>
      <c r="H435" s="10">
        <f>(G435/$AA$3)*'Front End'!$B$1</f>
        <v>1.5892552775999258E-3</v>
      </c>
      <c r="I435" s="10">
        <f>('Front End'!$F$10-'Front End'!$B$1)+Calcs!H435</f>
        <v>46.731589255277605</v>
      </c>
      <c r="J435" s="10">
        <f>IF(H435&gt;'Front End'!$B$1*('Front End'!$B$5/100),G435-((('Front End'!$B$1*('Front End'!$B$5/100))/'Front End'!$B$1)*$AA$3),0)</f>
        <v>58.925527759992576</v>
      </c>
      <c r="K435" s="10">
        <f>(J435*('Front End'!$B$6/100))/('Front End'!$B$2*24*60*60)</f>
        <v>0</v>
      </c>
      <c r="L435" s="10">
        <f>(J435*((100-'Front End'!$B$6)/100))/('Front End'!$B$2*24*60*60)</f>
        <v>6.8200842314806234E-2</v>
      </c>
      <c r="M435" s="10">
        <f t="shared" si="26"/>
        <v>6.8200842314806234E-2</v>
      </c>
      <c r="N435" s="10">
        <f>AVERAGE(M434:M435)*('Front End'!$F$5*60)</f>
        <v>8.2018851861651019</v>
      </c>
      <c r="O435" s="10">
        <f>IF(O434+AVERAGE(K434:K435)*('Front End'!$F$5*60)&gt;J435,J435,O434+AVERAGE(K434:K435)*('Front End'!$F$5*60))</f>
        <v>0</v>
      </c>
      <c r="P435" s="10">
        <f>P434+(AVERAGE(L434:L435)*('Front End'!$F$5*60))-W434</f>
        <v>3032.4730817994191</v>
      </c>
      <c r="Q435" s="10">
        <f>(P435/$AA$5)*($AA$4-'Front End'!$F$9)</f>
        <v>3.0324730817994191E-2</v>
      </c>
      <c r="R435" s="10">
        <f>'Front End'!$F$9+Q435</f>
        <v>45.030324730817995</v>
      </c>
      <c r="S435" s="8">
        <f>IF(R435&gt;'Front End'!$F$9+'Front End'!$B$9,(((R435-'Front End'!$F$9)/($AA$4-'Front End'!$F$9))*$AA$5)-((('Front End'!$F$9+'Front End'!$B$9-'Front End'!$F$9)/($AA$4-'Front End'!$F$9))*$AA$5),0)</f>
        <v>3032.4730817994805</v>
      </c>
      <c r="T435" s="8">
        <f>ROUND(S435/('Front End'!$B$3*24*60*60),6)</f>
        <v>3.5100000000000001E-3</v>
      </c>
      <c r="U435" s="8">
        <f>IF(R435&gt;'Front End'!$F$9+'Front End'!$B$10,(((R435-'Front End'!$F$9)/($AA$4-'Front End'!$F$9))*$AA$5)-((('Front End'!$F$9+'Front End'!$B$10-'Front End'!$F$9)/($AA$4-'Front End'!$F$9))*$AA$5),0)</f>
        <v>1032.4730817991676</v>
      </c>
      <c r="V435" s="8">
        <f>(U435^0.5)/('Front End'!$B$4*24*60*60)</f>
        <v>3.7189952733043467E-3</v>
      </c>
      <c r="W435" s="8">
        <f>(AVERAGE(T434:T435)*('Front End'!$F$5*60))+(AVERAGE(V434:V435)*('Front End'!$F$5*60))</f>
        <v>0.86614503016141531</v>
      </c>
      <c r="X435" s="8">
        <f t="shared" si="27"/>
        <v>3.7189952733043467E-3</v>
      </c>
    </row>
    <row r="436" spans="1:24" x14ac:dyDescent="0.2">
      <c r="A436" s="1">
        <v>435</v>
      </c>
      <c r="B436" s="1">
        <f>B435+'Front End'!$F$5</f>
        <v>868</v>
      </c>
      <c r="C436" s="10">
        <f t="shared" si="25"/>
        <v>0.60277777777777775</v>
      </c>
      <c r="D436" s="10">
        <f>ROUND(IF(B436&lt;=$AA$2*1.25,('Front End'!$F$4/2)*(1-COS((PI()*B436)/$AA$2)),(4.34*'Front End'!$F$4*EXP(-1.3*B436/$AA$2))),6)</f>
        <v>6.608E-2</v>
      </c>
      <c r="E436" s="10">
        <f>D436*('Front End'!$F$3/100)</f>
        <v>0</v>
      </c>
      <c r="F436" s="10">
        <f t="shared" si="28"/>
        <v>6.608E-2</v>
      </c>
      <c r="G436" s="10">
        <f>IF((G435+(AVERAGE(F435:F436)*('Front End'!$F$5*60))-(N435))&gt;$AA$3,$AA$3,IF(G435+(AVERAGE(F435:F436)*('Front End'!$F$5*60))-(N435)&lt;0,0,G435+(AVERAGE(F435:F436)*('Front End'!$F$5*60))-(N435)))</f>
        <v>158.67052257382747</v>
      </c>
      <c r="H436" s="10">
        <f>(G436/$AA$3)*'Front End'!$B$1</f>
        <v>1.5867052257382747E-3</v>
      </c>
      <c r="I436" s="10">
        <f>('Front End'!$F$10-'Front End'!$B$1)+Calcs!H436</f>
        <v>46.731586705225745</v>
      </c>
      <c r="J436" s="10">
        <f>IF(H436&gt;'Front End'!$B$1*('Front End'!$B$5/100),G436-((('Front End'!$B$1*('Front End'!$B$5/100))/'Front End'!$B$1)*$AA$3),0)</f>
        <v>58.670522573827469</v>
      </c>
      <c r="K436" s="10">
        <f>(J436*('Front End'!$B$6/100))/('Front End'!$B$2*24*60*60)</f>
        <v>0</v>
      </c>
      <c r="L436" s="10">
        <f>(J436*((100-'Front End'!$B$6)/100))/('Front End'!$B$2*24*60*60)</f>
        <v>6.7905697423411432E-2</v>
      </c>
      <c r="M436" s="10">
        <f t="shared" si="26"/>
        <v>6.7905697423411432E-2</v>
      </c>
      <c r="N436" s="10">
        <f>AVERAGE(M435:M436)*('Front End'!$F$5*60)</f>
        <v>8.1663923842930615</v>
      </c>
      <c r="O436" s="10">
        <f>IF(O435+AVERAGE(K435:K436)*('Front End'!$F$5*60)&gt;J436,J436,O435+AVERAGE(K435:K436)*('Front End'!$F$5*60))</f>
        <v>0</v>
      </c>
      <c r="P436" s="10">
        <f>P435+(AVERAGE(L435:L436)*('Front End'!$F$5*60))-W435</f>
        <v>3039.7733291535505</v>
      </c>
      <c r="Q436" s="10">
        <f>(P436/$AA$5)*($AA$4-'Front End'!$F$9)</f>
        <v>3.0397733291535504E-2</v>
      </c>
      <c r="R436" s="10">
        <f>'Front End'!$F$9+Q436</f>
        <v>45.030397733291537</v>
      </c>
      <c r="S436" s="8">
        <f>IF(R436&gt;'Front End'!$F$9+'Front End'!$B$9,(((R436-'Front End'!$F$9)/($AA$4-'Front End'!$F$9))*$AA$5)-((('Front End'!$F$9+'Front End'!$B$9-'Front End'!$F$9)/($AA$4-'Front End'!$F$9))*$AA$5),0)</f>
        <v>3039.7733291536611</v>
      </c>
      <c r="T436" s="8">
        <f>ROUND(S436/('Front End'!$B$3*24*60*60),6)</f>
        <v>3.5179999999999999E-3</v>
      </c>
      <c r="U436" s="8">
        <f>IF(R436&gt;'Front End'!$F$9+'Front End'!$B$10,(((R436-'Front End'!$F$9)/($AA$4-'Front End'!$F$9))*$AA$5)-((('Front End'!$F$9+'Front End'!$B$10-'Front End'!$F$9)/($AA$4-'Front End'!$F$9))*$AA$5),0)</f>
        <v>1039.7733291533482</v>
      </c>
      <c r="V436" s="8">
        <f>(U436^0.5)/('Front End'!$B$4*24*60*60)</f>
        <v>3.7321199559482714E-3</v>
      </c>
      <c r="W436" s="8">
        <f>(AVERAGE(T435:T436)*('Front End'!$F$5*60))+(AVERAGE(V435:V436)*('Front End'!$F$5*60))</f>
        <v>0.868746913755157</v>
      </c>
      <c r="X436" s="8">
        <f t="shared" si="27"/>
        <v>3.7321199559482714E-3</v>
      </c>
    </row>
    <row r="437" spans="1:24" x14ac:dyDescent="0.2">
      <c r="A437" s="1">
        <v>436</v>
      </c>
      <c r="B437" s="1">
        <f>B436+'Front End'!$F$5</f>
        <v>870</v>
      </c>
      <c r="C437" s="10">
        <f t="shared" si="25"/>
        <v>0.60416666666666663</v>
      </c>
      <c r="D437" s="10">
        <f>ROUND(IF(B437&lt;=$AA$2*1.25,('Front End'!$F$4/2)*(1-COS((PI()*B437)/$AA$2)),(4.34*'Front End'!$F$4*EXP(-1.3*B437/$AA$2))),6)</f>
        <v>6.5795000000000006E-2</v>
      </c>
      <c r="E437" s="10">
        <f>D437*('Front End'!$F$3/100)</f>
        <v>0</v>
      </c>
      <c r="F437" s="10">
        <f t="shared" si="28"/>
        <v>6.5795000000000006E-2</v>
      </c>
      <c r="G437" s="10">
        <f>IF((G436+(AVERAGE(F436:F437)*('Front End'!$F$5*60))-(N436))&gt;$AA$3,$AA$3,IF(G436+(AVERAGE(F436:F437)*('Front End'!$F$5*60))-(N436)&lt;0,0,G436+(AVERAGE(F436:F437)*('Front End'!$F$5*60))-(N436)))</f>
        <v>158.4166301895344</v>
      </c>
      <c r="H437" s="10">
        <f>(G437/$AA$3)*'Front End'!$B$1</f>
        <v>1.5841663018953439E-3</v>
      </c>
      <c r="I437" s="10">
        <f>('Front End'!$F$10-'Front End'!$B$1)+Calcs!H437</f>
        <v>46.7315841663019</v>
      </c>
      <c r="J437" s="10">
        <f>IF(H437&gt;'Front End'!$B$1*('Front End'!$B$5/100),G437-((('Front End'!$B$1*('Front End'!$B$5/100))/'Front End'!$B$1)*$AA$3),0)</f>
        <v>58.416630189534402</v>
      </c>
      <c r="K437" s="10">
        <f>(J437*('Front End'!$B$6/100))/('Front End'!$B$2*24*60*60)</f>
        <v>0</v>
      </c>
      <c r="L437" s="10">
        <f>(J437*((100-'Front End'!$B$6)/100))/('Front End'!$B$2*24*60*60)</f>
        <v>6.7611840497146303E-2</v>
      </c>
      <c r="M437" s="10">
        <f t="shared" si="26"/>
        <v>6.7611840497146303E-2</v>
      </c>
      <c r="N437" s="10">
        <f>AVERAGE(M436:M437)*('Front End'!$F$5*60)</f>
        <v>8.1310522752334649</v>
      </c>
      <c r="O437" s="10">
        <f>IF(O436+AVERAGE(K436:K437)*('Front End'!$F$5*60)&gt;J437,J437,O436+AVERAGE(K436:K437)*('Front End'!$F$5*60))</f>
        <v>0</v>
      </c>
      <c r="P437" s="10">
        <f>P436+(AVERAGE(L436:L437)*('Front End'!$F$5*60))-W436</f>
        <v>3047.0356345150285</v>
      </c>
      <c r="Q437" s="10">
        <f>(P437/$AA$5)*($AA$4-'Front End'!$F$9)</f>
        <v>3.047035634515028E-2</v>
      </c>
      <c r="R437" s="10">
        <f>'Front End'!$F$9+Q437</f>
        <v>45.030470356345148</v>
      </c>
      <c r="S437" s="8">
        <f>IF(R437&gt;'Front End'!$F$9+'Front End'!$B$9,(((R437-'Front End'!$F$9)/($AA$4-'Front End'!$F$9))*$AA$5)-((('Front End'!$F$9+'Front End'!$B$9-'Front End'!$F$9)/($AA$4-'Front End'!$F$9))*$AA$5),0)</f>
        <v>3047.035634514828</v>
      </c>
      <c r="T437" s="8">
        <f>ROUND(S437/('Front End'!$B$3*24*60*60),6)</f>
        <v>3.5270000000000002E-3</v>
      </c>
      <c r="U437" s="8">
        <f>IF(R437&gt;'Front End'!$F$9+'Front End'!$B$10,(((R437-'Front End'!$F$9)/($AA$4-'Front End'!$F$9))*$AA$5)-((('Front End'!$F$9+'Front End'!$B$10-'Front End'!$F$9)/($AA$4-'Front End'!$F$9))*$AA$5),0)</f>
        <v>1047.0356345145151</v>
      </c>
      <c r="V437" s="8">
        <f>(U437^0.5)/('Front End'!$B$4*24*60*60)</f>
        <v>3.7451307881630684E-3</v>
      </c>
      <c r="W437" s="8">
        <f>(AVERAGE(T436:T437)*('Front End'!$F$5*60))+(AVERAGE(V436:V437)*('Front End'!$F$5*60))</f>
        <v>0.87133504464668032</v>
      </c>
      <c r="X437" s="8">
        <f t="shared" si="27"/>
        <v>3.7451307881630684E-3</v>
      </c>
    </row>
    <row r="438" spans="1:24" x14ac:dyDescent="0.2">
      <c r="A438" s="1">
        <v>437</v>
      </c>
      <c r="B438" s="1">
        <f>B437+'Front End'!$F$5</f>
        <v>872</v>
      </c>
      <c r="C438" s="10">
        <f t="shared" si="25"/>
        <v>0.60555555555555551</v>
      </c>
      <c r="D438" s="10">
        <f>ROUND(IF(B438&lt;=$AA$2*1.25,('Front End'!$F$4/2)*(1-COS((PI()*B438)/$AA$2)),(4.34*'Front End'!$F$4*EXP(-1.3*B438/$AA$2))),6)</f>
        <v>6.5509999999999999E-2</v>
      </c>
      <c r="E438" s="10">
        <f>D438*('Front End'!$F$3/100)</f>
        <v>0</v>
      </c>
      <c r="F438" s="10">
        <f t="shared" si="28"/>
        <v>6.5509999999999999E-2</v>
      </c>
      <c r="G438" s="10">
        <f>IF((G437+(AVERAGE(F437:F438)*('Front End'!$F$5*60))-(N437))&gt;$AA$3,$AA$3,IF(G437+(AVERAGE(F437:F438)*('Front End'!$F$5*60))-(N437)&lt;0,0,G437+(AVERAGE(F437:F438)*('Front End'!$F$5*60))-(N437)))</f>
        <v>158.16387791430094</v>
      </c>
      <c r="H438" s="10">
        <f>(G438/$AA$3)*'Front End'!$B$1</f>
        <v>1.5816387791430095E-3</v>
      </c>
      <c r="I438" s="10">
        <f>('Front End'!$F$10-'Front End'!$B$1)+Calcs!H438</f>
        <v>46.731581638779147</v>
      </c>
      <c r="J438" s="10">
        <f>IF(H438&gt;'Front End'!$B$1*('Front End'!$B$5/100),G438-((('Front End'!$B$1*('Front End'!$B$5/100))/'Front End'!$B$1)*$AA$3),0)</f>
        <v>58.16387791430094</v>
      </c>
      <c r="K438" s="10">
        <f>(J438*('Front End'!$B$6/100))/('Front End'!$B$2*24*60*60)</f>
        <v>0</v>
      </c>
      <c r="L438" s="10">
        <f>(J438*((100-'Front End'!$B$6)/100))/('Front End'!$B$2*24*60*60)</f>
        <v>6.7319303141552017E-2</v>
      </c>
      <c r="M438" s="10">
        <f t="shared" si="26"/>
        <v>6.7319303141552017E-2</v>
      </c>
      <c r="N438" s="10">
        <f>AVERAGE(M437:M438)*('Front End'!$F$5*60)</f>
        <v>8.0958686183218997</v>
      </c>
      <c r="O438" s="10">
        <f>IF(O437+AVERAGE(K437:K438)*('Front End'!$F$5*60)&gt;J438,J438,O437+AVERAGE(K437:K438)*('Front End'!$F$5*60))</f>
        <v>0</v>
      </c>
      <c r="P438" s="10">
        <f>P437+(AVERAGE(L437:L438)*('Front End'!$F$5*60))-W437</f>
        <v>3054.2601680887037</v>
      </c>
      <c r="Q438" s="10">
        <f>(P438/$AA$5)*($AA$4-'Front End'!$F$9)</f>
        <v>3.0542601680887033E-2</v>
      </c>
      <c r="R438" s="10">
        <f>'Front End'!$F$9+Q438</f>
        <v>45.030542601680885</v>
      </c>
      <c r="S438" s="8">
        <f>IF(R438&gt;'Front End'!$F$9+'Front End'!$B$9,(((R438-'Front End'!$F$9)/($AA$4-'Front End'!$F$9))*$AA$5)-((('Front End'!$F$9+'Front End'!$B$9-'Front End'!$F$9)/($AA$4-'Front End'!$F$9))*$AA$5),0)</f>
        <v>3054.2601680885186</v>
      </c>
      <c r="T438" s="8">
        <f>ROUND(S438/('Front End'!$B$3*24*60*60),6)</f>
        <v>3.5349999999999999E-3</v>
      </c>
      <c r="U438" s="8">
        <f>IF(R438&gt;'Front End'!$F$9+'Front End'!$B$10,(((R438-'Front End'!$F$9)/($AA$4-'Front End'!$F$9))*$AA$5)-((('Front End'!$F$9+'Front End'!$B$10-'Front End'!$F$9)/($AA$4-'Front End'!$F$9))*$AA$5),0)</f>
        <v>1054.2601680882058</v>
      </c>
      <c r="V438" s="8">
        <f>(U438^0.5)/('Front End'!$B$4*24*60*60)</f>
        <v>3.7580292558066206E-3</v>
      </c>
      <c r="W438" s="8">
        <f>(AVERAGE(T437:T438)*('Front End'!$F$5*60))+(AVERAGE(V437:V438)*('Front End'!$F$5*60))</f>
        <v>0.8739096026381814</v>
      </c>
      <c r="X438" s="8">
        <f t="shared" si="27"/>
        <v>3.7580292558066206E-3</v>
      </c>
    </row>
    <row r="439" spans="1:24" x14ac:dyDescent="0.2">
      <c r="A439" s="1">
        <v>438</v>
      </c>
      <c r="B439" s="1">
        <f>B438+'Front End'!$F$5</f>
        <v>874</v>
      </c>
      <c r="C439" s="10">
        <f t="shared" si="25"/>
        <v>0.6069444444444444</v>
      </c>
      <c r="D439" s="10">
        <f>ROUND(IF(B439&lt;=$AA$2*1.25,('Front End'!$F$4/2)*(1-COS((PI()*B439)/$AA$2)),(4.34*'Front End'!$F$4*EXP(-1.3*B439/$AA$2))),6)</f>
        <v>6.5226000000000006E-2</v>
      </c>
      <c r="E439" s="10">
        <f>D439*('Front End'!$F$3/100)</f>
        <v>0</v>
      </c>
      <c r="F439" s="10">
        <f t="shared" si="28"/>
        <v>6.5226000000000006E-2</v>
      </c>
      <c r="G439" s="10">
        <f>IF((G438+(AVERAGE(F438:F439)*('Front End'!$F$5*60))-(N438))&gt;$AA$3,$AA$3,IF(G438+(AVERAGE(F438:F439)*('Front End'!$F$5*60))-(N438)&lt;0,0,G438+(AVERAGE(F438:F439)*('Front End'!$F$5*60))-(N438)))</f>
        <v>157.91216929597903</v>
      </c>
      <c r="H439" s="10">
        <f>(G439/$AA$3)*'Front End'!$B$1</f>
        <v>1.5791216929597904E-3</v>
      </c>
      <c r="I439" s="10">
        <f>('Front End'!$F$10-'Front End'!$B$1)+Calcs!H439</f>
        <v>46.731579121692967</v>
      </c>
      <c r="J439" s="10">
        <f>IF(H439&gt;'Front End'!$B$1*('Front End'!$B$5/100),G439-((('Front End'!$B$1*('Front End'!$B$5/100))/'Front End'!$B$1)*$AA$3),0)</f>
        <v>57.912169295979027</v>
      </c>
      <c r="K439" s="10">
        <f>(J439*('Front End'!$B$6/100))/('Front End'!$B$2*24*60*60)</f>
        <v>0</v>
      </c>
      <c r="L439" s="10">
        <f>(J439*((100-'Front End'!$B$6)/100))/('Front End'!$B$2*24*60*60)</f>
        <v>6.7027973722197959E-2</v>
      </c>
      <c r="M439" s="10">
        <f t="shared" si="26"/>
        <v>6.7027973722197959E-2</v>
      </c>
      <c r="N439" s="10">
        <f>AVERAGE(M438:M439)*('Front End'!$F$5*60)</f>
        <v>8.0608366118249979</v>
      </c>
      <c r="O439" s="10">
        <f>IF(O438+AVERAGE(K438:K439)*('Front End'!$F$5*60)&gt;J439,J439,O438+AVERAGE(K438:K439)*('Front End'!$F$5*60))</f>
        <v>0</v>
      </c>
      <c r="P439" s="10">
        <f>P438+(AVERAGE(L438:L439)*('Front End'!$F$5*60))-W438</f>
        <v>3061.4470950978903</v>
      </c>
      <c r="Q439" s="10">
        <f>(P439/$AA$5)*($AA$4-'Front End'!$F$9)</f>
        <v>3.0614470950978901E-2</v>
      </c>
      <c r="R439" s="10">
        <f>'Front End'!$F$9+Q439</f>
        <v>45.030614470950979</v>
      </c>
      <c r="S439" s="8">
        <f>IF(R439&gt;'Front End'!$F$9+'Front End'!$B$9,(((R439-'Front End'!$F$9)/($AA$4-'Front End'!$F$9))*$AA$5)-((('Front End'!$F$9+'Front End'!$B$9-'Front End'!$F$9)/($AA$4-'Front End'!$F$9))*$AA$5),0)</f>
        <v>3061.4470950979467</v>
      </c>
      <c r="T439" s="8">
        <f>ROUND(S439/('Front End'!$B$3*24*60*60),6)</f>
        <v>3.5430000000000001E-3</v>
      </c>
      <c r="U439" s="8">
        <f>IF(R439&gt;'Front End'!$F$9+'Front End'!$B$10,(((R439-'Front End'!$F$9)/($AA$4-'Front End'!$F$9))*$AA$5)-((('Front End'!$F$9+'Front End'!$B$10-'Front End'!$F$9)/($AA$4-'Front End'!$F$9))*$AA$5),0)</f>
        <v>1061.4470950976338</v>
      </c>
      <c r="V439" s="8">
        <f>(U439^0.5)/('Front End'!$B$4*24*60*60)</f>
        <v>3.7708168054227647E-3</v>
      </c>
      <c r="W439" s="8">
        <f>(AVERAGE(T438:T439)*('Front End'!$F$5*60))+(AVERAGE(V438:V439)*('Front End'!$F$5*60))</f>
        <v>0.87641076367376303</v>
      </c>
      <c r="X439" s="8">
        <f t="shared" si="27"/>
        <v>3.7708168054227647E-3</v>
      </c>
    </row>
    <row r="440" spans="1:24" x14ac:dyDescent="0.2">
      <c r="A440" s="1">
        <v>439</v>
      </c>
      <c r="B440" s="1">
        <f>B439+'Front End'!$F$5</f>
        <v>876</v>
      </c>
      <c r="C440" s="10">
        <f t="shared" si="25"/>
        <v>0.60833333333333328</v>
      </c>
      <c r="D440" s="10">
        <f>ROUND(IF(B440&lt;=$AA$2*1.25,('Front End'!$F$4/2)*(1-COS((PI()*B440)/$AA$2)),(4.34*'Front End'!$F$4*EXP(-1.3*B440/$AA$2))),6)</f>
        <v>6.4944000000000002E-2</v>
      </c>
      <c r="E440" s="10">
        <f>D440*('Front End'!$F$3/100)</f>
        <v>0</v>
      </c>
      <c r="F440" s="10">
        <f t="shared" si="28"/>
        <v>6.4944000000000002E-2</v>
      </c>
      <c r="G440" s="10">
        <f>IF((G439+(AVERAGE(F439:F440)*('Front End'!$F$5*60))-(N439))&gt;$AA$3,$AA$3,IF(G439+(AVERAGE(F439:F440)*('Front End'!$F$5*60))-(N439)&lt;0,0,G439+(AVERAGE(F439:F440)*('Front End'!$F$5*60))-(N439)))</f>
        <v>157.66153268415403</v>
      </c>
      <c r="H440" s="10">
        <f>(G440/$AA$3)*'Front End'!$B$1</f>
        <v>1.5766153268415403E-3</v>
      </c>
      <c r="I440" s="10">
        <f>('Front End'!$F$10-'Front End'!$B$1)+Calcs!H440</f>
        <v>46.731576615326844</v>
      </c>
      <c r="J440" s="10">
        <f>IF(H440&gt;'Front End'!$B$1*('Front End'!$B$5/100),G440-((('Front End'!$B$1*('Front End'!$B$5/100))/'Front End'!$B$1)*$AA$3),0)</f>
        <v>57.661532684154025</v>
      </c>
      <c r="K440" s="10">
        <f>(J440*('Front End'!$B$6/100))/('Front End'!$B$2*24*60*60)</f>
        <v>0</v>
      </c>
      <c r="L440" s="10">
        <f>(J440*((100-'Front End'!$B$6)/100))/('Front End'!$B$2*24*60*60)</f>
        <v>6.6737885051104201E-2</v>
      </c>
      <c r="M440" s="10">
        <f t="shared" si="26"/>
        <v>6.6737885051104201E-2</v>
      </c>
      <c r="N440" s="10">
        <f>AVERAGE(M439:M440)*('Front End'!$F$5*60)</f>
        <v>8.0259515263981296</v>
      </c>
      <c r="O440" s="10">
        <f>IF(O439+AVERAGE(K439:K440)*('Front End'!$F$5*60)&gt;J440,J440,O439+AVERAGE(K439:K440)*('Front End'!$F$5*60))</f>
        <v>0</v>
      </c>
      <c r="P440" s="10">
        <f>P439+(AVERAGE(L439:L440)*('Front End'!$F$5*60))-W439</f>
        <v>3068.5966358606147</v>
      </c>
      <c r="Q440" s="10">
        <f>(P440/$AA$5)*($AA$4-'Front End'!$F$9)</f>
        <v>3.0685966358606143E-2</v>
      </c>
      <c r="R440" s="10">
        <f>'Front End'!$F$9+Q440</f>
        <v>45.030685966358604</v>
      </c>
      <c r="S440" s="8">
        <f>IF(R440&gt;'Front End'!$F$9+'Front End'!$B$9,(((R440-'Front End'!$F$9)/($AA$4-'Front End'!$F$9))*$AA$5)-((('Front End'!$F$9+'Front End'!$B$9-'Front End'!$F$9)/($AA$4-'Front End'!$F$9))*$AA$5),0)</f>
        <v>3068.5966358603882</v>
      </c>
      <c r="T440" s="8">
        <f>ROUND(S440/('Front End'!$B$3*24*60*60),6)</f>
        <v>3.552E-3</v>
      </c>
      <c r="U440" s="8">
        <f>IF(R440&gt;'Front End'!$F$9+'Front End'!$B$10,(((R440-'Front End'!$F$9)/($AA$4-'Front End'!$F$9))*$AA$5)-((('Front End'!$F$9+'Front End'!$B$10-'Front End'!$F$9)/($AA$4-'Front End'!$F$9))*$AA$5),0)</f>
        <v>1068.5966358600754</v>
      </c>
      <c r="V440" s="8">
        <f>(U440^0.5)/('Front End'!$B$4*24*60*60)</f>
        <v>3.7834949516921744E-3</v>
      </c>
      <c r="W440" s="8">
        <f>(AVERAGE(T439:T440)*('Front End'!$F$5*60))+(AVERAGE(V439:V440)*('Front End'!$F$5*60))</f>
        <v>0.87895870542689636</v>
      </c>
      <c r="X440" s="8">
        <f t="shared" si="27"/>
        <v>3.7834949516921744E-3</v>
      </c>
    </row>
    <row r="441" spans="1:24" x14ac:dyDescent="0.2">
      <c r="A441" s="1">
        <v>440</v>
      </c>
      <c r="B441" s="1">
        <f>B440+'Front End'!$F$5</f>
        <v>878</v>
      </c>
      <c r="C441" s="10">
        <f t="shared" si="25"/>
        <v>0.60972222222222228</v>
      </c>
      <c r="D441" s="10">
        <f>ROUND(IF(B441&lt;=$AA$2*1.25,('Front End'!$F$4/2)*(1-COS((PI()*B441)/$AA$2)),(4.34*'Front End'!$F$4*EXP(-1.3*B441/$AA$2))),6)</f>
        <v>6.4662999999999998E-2</v>
      </c>
      <c r="E441" s="10">
        <f>D441*('Front End'!$F$3/100)</f>
        <v>0</v>
      </c>
      <c r="F441" s="10">
        <f t="shared" si="28"/>
        <v>6.4662999999999998E-2</v>
      </c>
      <c r="G441" s="10">
        <f>IF((G440+(AVERAGE(F440:F441)*('Front End'!$F$5*60))-(N440))&gt;$AA$3,$AA$3,IF(G440+(AVERAGE(F440:F441)*('Front End'!$F$5*60))-(N440)&lt;0,0,G440+(AVERAGE(F440:F441)*('Front End'!$F$5*60))-(N440)))</f>
        <v>157.4120011577559</v>
      </c>
      <c r="H441" s="10">
        <f>(G441/$AA$3)*'Front End'!$B$1</f>
        <v>1.5741200115775588E-3</v>
      </c>
      <c r="I441" s="10">
        <f>('Front End'!$F$10-'Front End'!$B$1)+Calcs!H441</f>
        <v>46.73157412001158</v>
      </c>
      <c r="J441" s="10">
        <f>IF(H441&gt;'Front End'!$B$1*('Front End'!$B$5/100),G441-((('Front End'!$B$1*('Front End'!$B$5/100))/'Front End'!$B$1)*$AA$3),0)</f>
        <v>57.412001157755896</v>
      </c>
      <c r="K441" s="10">
        <f>(J441*('Front End'!$B$6/100))/('Front End'!$B$2*24*60*60)</f>
        <v>0</v>
      </c>
      <c r="L441" s="10">
        <f>(J441*((100-'Front End'!$B$6)/100))/('Front End'!$B$2*24*60*60)</f>
        <v>6.6449075414069331E-2</v>
      </c>
      <c r="M441" s="10">
        <f t="shared" si="26"/>
        <v>6.6449075414069331E-2</v>
      </c>
      <c r="N441" s="10">
        <f>AVERAGE(M440:M441)*('Front End'!$F$5*60)</f>
        <v>7.9912176279104123</v>
      </c>
      <c r="O441" s="10">
        <f>IF(O440+AVERAGE(K440:K441)*('Front End'!$F$5*60)&gt;J441,J441,O440+AVERAGE(K440:K441)*('Front End'!$F$5*60))</f>
        <v>0</v>
      </c>
      <c r="P441" s="10">
        <f>P440+(AVERAGE(L440:L441)*('Front End'!$F$5*60))-W440</f>
        <v>3075.708894783098</v>
      </c>
      <c r="Q441" s="10">
        <f>(P441/$AA$5)*($AA$4-'Front End'!$F$9)</f>
        <v>3.0757088947830979E-2</v>
      </c>
      <c r="R441" s="10">
        <f>'Front End'!$F$9+Q441</f>
        <v>45.03075708894783</v>
      </c>
      <c r="S441" s="8">
        <f>IF(R441&gt;'Front End'!$F$9+'Front End'!$B$9,(((R441-'Front End'!$F$9)/($AA$4-'Front End'!$F$9))*$AA$5)-((('Front End'!$F$9+'Front End'!$B$9-'Front End'!$F$9)/($AA$4-'Front End'!$F$9))*$AA$5),0)</f>
        <v>3075.7088947829916</v>
      </c>
      <c r="T441" s="8">
        <f>ROUND(S441/('Front End'!$B$3*24*60*60),6)</f>
        <v>3.5599999999999998E-3</v>
      </c>
      <c r="U441" s="8">
        <f>IF(R441&gt;'Front End'!$F$9+'Front End'!$B$10,(((R441-'Front End'!$F$9)/($AA$4-'Front End'!$F$9))*$AA$5)-((('Front End'!$F$9+'Front End'!$B$10-'Front End'!$F$9)/($AA$4-'Front End'!$F$9))*$AA$5),0)</f>
        <v>1075.7088947826787</v>
      </c>
      <c r="V441" s="8">
        <f>(U441^0.5)/('Front End'!$B$4*24*60*60)</f>
        <v>3.7960649749961398E-3</v>
      </c>
      <c r="W441" s="8">
        <f>(AVERAGE(T440:T441)*('Front End'!$F$5*60))+(AVERAGE(V440:V441)*('Front End'!$F$5*60))</f>
        <v>0.88149359560129881</v>
      </c>
      <c r="X441" s="8">
        <f t="shared" si="27"/>
        <v>3.7960649749961398E-3</v>
      </c>
    </row>
    <row r="442" spans="1:24" x14ac:dyDescent="0.2">
      <c r="A442" s="1">
        <v>441</v>
      </c>
      <c r="B442" s="1">
        <f>B441+'Front End'!$F$5</f>
        <v>880</v>
      </c>
      <c r="C442" s="10">
        <f t="shared" si="25"/>
        <v>0.61111111111111116</v>
      </c>
      <c r="D442" s="10">
        <f>ROUND(IF(B442&lt;=$AA$2*1.25,('Front End'!$F$4/2)*(1-COS((PI()*B442)/$AA$2)),(4.34*'Front End'!$F$4*EXP(-1.3*B442/$AA$2))),6)</f>
        <v>6.4382999999999996E-2</v>
      </c>
      <c r="E442" s="10">
        <f>D442*('Front End'!$F$3/100)</f>
        <v>0</v>
      </c>
      <c r="F442" s="10">
        <f t="shared" si="28"/>
        <v>6.4382999999999996E-2</v>
      </c>
      <c r="G442" s="10">
        <f>IF((G441+(AVERAGE(F441:F442)*('Front End'!$F$5*60))-(N441))&gt;$AA$3,$AA$3,IF(G441+(AVERAGE(F441:F442)*('Front End'!$F$5*60))-(N441)&lt;0,0,G441+(AVERAGE(F441:F442)*('Front End'!$F$5*60))-(N441)))</f>
        <v>157.1635435298455</v>
      </c>
      <c r="H442" s="10">
        <f>(G442/$AA$3)*'Front End'!$B$1</f>
        <v>1.5716354352984549E-3</v>
      </c>
      <c r="I442" s="10">
        <f>('Front End'!$F$10-'Front End'!$B$1)+Calcs!H442</f>
        <v>46.731571635435301</v>
      </c>
      <c r="J442" s="10">
        <f>IF(H442&gt;'Front End'!$B$1*('Front End'!$B$5/100),G442-((('Front End'!$B$1*('Front End'!$B$5/100))/'Front End'!$B$1)*$AA$3),0)</f>
        <v>57.163543529845498</v>
      </c>
      <c r="K442" s="10">
        <f>(J442*('Front End'!$B$6/100))/('Front End'!$B$2*24*60*60)</f>
        <v>0</v>
      </c>
      <c r="L442" s="10">
        <f>(J442*((100-'Front End'!$B$6)/100))/('Front End'!$B$2*24*60*60)</f>
        <v>6.616150871509896E-2</v>
      </c>
      <c r="M442" s="10">
        <f t="shared" si="26"/>
        <v>6.616150871509896E-2</v>
      </c>
      <c r="N442" s="10">
        <f>AVERAGE(M441:M442)*('Front End'!$F$5*60)</f>
        <v>7.9566350477500976</v>
      </c>
      <c r="O442" s="10">
        <f>IF(O441+AVERAGE(K441:K442)*('Front End'!$F$5*60)&gt;J442,J442,O441+AVERAGE(K441:K442)*('Front End'!$F$5*60))</f>
        <v>0</v>
      </c>
      <c r="P442" s="10">
        <f>P441+(AVERAGE(L441:L442)*('Front End'!$F$5*60))-W441</f>
        <v>3082.7840362352472</v>
      </c>
      <c r="Q442" s="10">
        <f>(P442/$AA$5)*($AA$4-'Front End'!$F$9)</f>
        <v>3.082784036235247E-2</v>
      </c>
      <c r="R442" s="10">
        <f>'Front End'!$F$9+Q442</f>
        <v>45.030827840362349</v>
      </c>
      <c r="S442" s="8">
        <f>IF(R442&gt;'Front End'!$F$9+'Front End'!$B$9,(((R442-'Front End'!$F$9)/($AA$4-'Front End'!$F$9))*$AA$5)-((('Front End'!$F$9+'Front End'!$B$9-'Front End'!$F$9)/($AA$4-'Front End'!$F$9))*$AA$5),0)</f>
        <v>3082.7840362348979</v>
      </c>
      <c r="T442" s="8">
        <f>ROUND(S442/('Front End'!$B$3*24*60*60),6)</f>
        <v>3.568E-3</v>
      </c>
      <c r="U442" s="8">
        <f>IF(R442&gt;'Front End'!$F$9+'Front End'!$B$10,(((R442-'Front End'!$F$9)/($AA$4-'Front End'!$F$9))*$AA$5)-((('Front End'!$F$9+'Front End'!$B$10-'Front End'!$F$9)/($AA$4-'Front End'!$F$9))*$AA$5),0)</f>
        <v>1082.7840362345851</v>
      </c>
      <c r="V442" s="8">
        <f>(U442^0.5)/('Front End'!$B$4*24*60*60)</f>
        <v>3.8085282349841236E-3</v>
      </c>
      <c r="W442" s="8">
        <f>(AVERAGE(T441:T442)*('Front End'!$F$5*60))+(AVERAGE(V441:V442)*('Front End'!$F$5*60))</f>
        <v>0.88395559259881584</v>
      </c>
      <c r="X442" s="8">
        <f t="shared" si="27"/>
        <v>3.8085282349841236E-3</v>
      </c>
    </row>
    <row r="443" spans="1:24" x14ac:dyDescent="0.2">
      <c r="A443" s="1">
        <v>442</v>
      </c>
      <c r="B443" s="1">
        <f>B442+'Front End'!$F$5</f>
        <v>882</v>
      </c>
      <c r="C443" s="10">
        <f t="shared" si="25"/>
        <v>0.61250000000000004</v>
      </c>
      <c r="D443" s="10">
        <f>ROUND(IF(B443&lt;=$AA$2*1.25,('Front End'!$F$4/2)*(1-COS((PI()*B443)/$AA$2)),(4.34*'Front End'!$F$4*EXP(-1.3*B443/$AA$2))),6)</f>
        <v>6.4104999999999995E-2</v>
      </c>
      <c r="E443" s="10">
        <f>D443*('Front End'!$F$3/100)</f>
        <v>0</v>
      </c>
      <c r="F443" s="10">
        <f t="shared" si="28"/>
        <v>6.4104999999999995E-2</v>
      </c>
      <c r="G443" s="10">
        <f>IF((G442+(AVERAGE(F442:F443)*('Front End'!$F$5*60))-(N442))&gt;$AA$3,$AA$3,IF(G442+(AVERAGE(F442:F443)*('Front End'!$F$5*60))-(N442)&lt;0,0,G442+(AVERAGE(F442:F443)*('Front End'!$F$5*60))-(N442)))</f>
        <v>156.91618848209541</v>
      </c>
      <c r="H443" s="10">
        <f>(G443/$AA$3)*'Front End'!$B$1</f>
        <v>1.569161884820954E-3</v>
      </c>
      <c r="I443" s="10">
        <f>('Front End'!$F$10-'Front End'!$B$1)+Calcs!H443</f>
        <v>46.731569161884828</v>
      </c>
      <c r="J443" s="10">
        <f>IF(H443&gt;'Front End'!$B$1*('Front End'!$B$5/100),G443-((('Front End'!$B$1*('Front End'!$B$5/100))/'Front End'!$B$1)*$AA$3),0)</f>
        <v>56.916188482095407</v>
      </c>
      <c r="K443" s="10">
        <f>(J443*('Front End'!$B$6/100))/('Front End'!$B$2*24*60*60)</f>
        <v>0</v>
      </c>
      <c r="L443" s="10">
        <f>(J443*((100-'Front End'!$B$6)/100))/('Front End'!$B$2*24*60*60)</f>
        <v>6.58752181505734E-2</v>
      </c>
      <c r="M443" s="10">
        <f t="shared" si="26"/>
        <v>6.58752181505734E-2</v>
      </c>
      <c r="N443" s="10">
        <f>AVERAGE(M442:M443)*('Front End'!$F$5*60)</f>
        <v>7.9222036119403416</v>
      </c>
      <c r="O443" s="10">
        <f>IF(O442+AVERAGE(K442:K443)*('Front End'!$F$5*60)&gt;J443,J443,O442+AVERAGE(K442:K443)*('Front End'!$F$5*60))</f>
        <v>0</v>
      </c>
      <c r="P443" s="10">
        <f>P442+(AVERAGE(L442:L443)*('Front End'!$F$5*60))-W442</f>
        <v>3089.8222842545888</v>
      </c>
      <c r="Q443" s="10">
        <f>(P443/$AA$5)*($AA$4-'Front End'!$F$9)</f>
        <v>3.089822284254589E-2</v>
      </c>
      <c r="R443" s="10">
        <f>'Front End'!$F$9+Q443</f>
        <v>45.030898222842545</v>
      </c>
      <c r="S443" s="8">
        <f>IF(R443&gt;'Front End'!$F$9+'Front End'!$B$9,(((R443-'Front End'!$F$9)/($AA$4-'Front End'!$F$9))*$AA$5)-((('Front End'!$F$9+'Front End'!$B$9-'Front End'!$F$9)/($AA$4-'Front End'!$F$9))*$AA$5),0)</f>
        <v>3089.8222842544956</v>
      </c>
      <c r="T443" s="8">
        <f>ROUND(S443/('Front End'!$B$3*24*60*60),6)</f>
        <v>3.5760000000000002E-3</v>
      </c>
      <c r="U443" s="8">
        <f>IF(R443&gt;'Front End'!$F$9+'Front End'!$B$10,(((R443-'Front End'!$F$9)/($AA$4-'Front End'!$F$9))*$AA$5)-((('Front End'!$F$9+'Front End'!$B$10-'Front End'!$F$9)/($AA$4-'Front End'!$F$9))*$AA$5),0)</f>
        <v>1089.8222842541827</v>
      </c>
      <c r="V443" s="8">
        <f>(U443^0.5)/('Front End'!$B$4*24*60*60)</f>
        <v>3.8208861691388821E-3</v>
      </c>
      <c r="W443" s="8">
        <f>(AVERAGE(T442:T443)*('Front End'!$F$5*60))+(AVERAGE(V442:V443)*('Front End'!$F$5*60))</f>
        <v>0.8864048642473803</v>
      </c>
      <c r="X443" s="8">
        <f t="shared" si="27"/>
        <v>3.8208861691388821E-3</v>
      </c>
    </row>
    <row r="444" spans="1:24" x14ac:dyDescent="0.2">
      <c r="A444" s="1">
        <v>443</v>
      </c>
      <c r="B444" s="1">
        <f>B443+'Front End'!$F$5</f>
        <v>884</v>
      </c>
      <c r="C444" s="10">
        <f t="shared" si="25"/>
        <v>0.61388888888888893</v>
      </c>
      <c r="D444" s="10">
        <f>ROUND(IF(B444&lt;=$AA$2*1.25,('Front End'!$F$4/2)*(1-COS((PI()*B444)/$AA$2)),(4.34*'Front End'!$F$4*EXP(-1.3*B444/$AA$2))),6)</f>
        <v>6.3826999999999995E-2</v>
      </c>
      <c r="E444" s="10">
        <f>D444*('Front End'!$F$3/100)</f>
        <v>0</v>
      </c>
      <c r="F444" s="10">
        <f t="shared" si="28"/>
        <v>6.3826999999999995E-2</v>
      </c>
      <c r="G444" s="10">
        <f>IF((G443+(AVERAGE(F443:F444)*('Front End'!$F$5*60))-(N443))&gt;$AA$3,$AA$3,IF(G443+(AVERAGE(F443:F444)*('Front End'!$F$5*60))-(N443)&lt;0,0,G443+(AVERAGE(F443:F444)*('Front End'!$F$5*60))-(N443)))</f>
        <v>156.66990487015505</v>
      </c>
      <c r="H444" s="10">
        <f>(G444/$AA$3)*'Front End'!$B$1</f>
        <v>1.5666990487015506E-3</v>
      </c>
      <c r="I444" s="10">
        <f>('Front End'!$F$10-'Front End'!$B$1)+Calcs!H444</f>
        <v>46.731566699048706</v>
      </c>
      <c r="J444" s="10">
        <f>IF(H444&gt;'Front End'!$B$1*('Front End'!$B$5/100),G444-((('Front End'!$B$1*('Front End'!$B$5/100))/'Front End'!$B$1)*$AA$3),0)</f>
        <v>56.669904870155051</v>
      </c>
      <c r="K444" s="10">
        <f>(J444*('Front End'!$B$6/100))/('Front End'!$B$2*24*60*60)</f>
        <v>0</v>
      </c>
      <c r="L444" s="10">
        <f>(J444*((100-'Front End'!$B$6)/100))/('Front End'!$B$2*24*60*60)</f>
        <v>6.5590167673790584E-2</v>
      </c>
      <c r="M444" s="10">
        <f t="shared" si="26"/>
        <v>6.5590167673790584E-2</v>
      </c>
      <c r="N444" s="10">
        <f>AVERAGE(M443:M444)*('Front End'!$F$5*60)</f>
        <v>7.8879231494618391</v>
      </c>
      <c r="O444" s="10">
        <f>IF(O443+AVERAGE(K443:K444)*('Front End'!$F$5*60)&gt;J444,J444,O443+AVERAGE(K443:K444)*('Front End'!$F$5*60))</f>
        <v>0</v>
      </c>
      <c r="P444" s="10">
        <f>P443+(AVERAGE(L443:L444)*('Front End'!$F$5*60))-W443</f>
        <v>3096.8238025398036</v>
      </c>
      <c r="Q444" s="10">
        <f>(P444/$AA$5)*($AA$4-'Front End'!$F$9)</f>
        <v>3.0968238025398036E-2</v>
      </c>
      <c r="R444" s="10">
        <f>'Front End'!$F$9+Q444</f>
        <v>45.030968238025395</v>
      </c>
      <c r="S444" s="8">
        <f>IF(R444&gt;'Front End'!$F$9+'Front End'!$B$9,(((R444-'Front End'!$F$9)/($AA$4-'Front End'!$F$9))*$AA$5)-((('Front End'!$F$9+'Front End'!$B$9-'Front End'!$F$9)/($AA$4-'Front End'!$F$9))*$AA$5),0)</f>
        <v>3096.8238025394612</v>
      </c>
      <c r="T444" s="8">
        <f>ROUND(S444/('Front End'!$B$3*24*60*60),6)</f>
        <v>3.5839999999999999E-3</v>
      </c>
      <c r="U444" s="8">
        <f>IF(R444&gt;'Front End'!$F$9+'Front End'!$B$10,(((R444-'Front End'!$F$9)/($AA$4-'Front End'!$F$9))*$AA$5)-((('Front End'!$F$9+'Front End'!$B$10-'Front End'!$F$9)/($AA$4-'Front End'!$F$9))*$AA$5),0)</f>
        <v>1096.8238025391483</v>
      </c>
      <c r="V444" s="8">
        <f>(U444^0.5)/('Front End'!$B$4*24*60*60)</f>
        <v>3.833140082205427E-3</v>
      </c>
      <c r="W444" s="8">
        <f>(AVERAGE(T443:T444)*('Front End'!$F$5*60))+(AVERAGE(V443:V444)*('Front End'!$F$5*60))</f>
        <v>0.88884157508065853</v>
      </c>
      <c r="X444" s="8">
        <f t="shared" si="27"/>
        <v>3.833140082205427E-3</v>
      </c>
    </row>
    <row r="445" spans="1:24" x14ac:dyDescent="0.2">
      <c r="A445" s="1">
        <v>444</v>
      </c>
      <c r="B445" s="1">
        <f>B444+'Front End'!$F$5</f>
        <v>886</v>
      </c>
      <c r="C445" s="10">
        <f t="shared" si="25"/>
        <v>0.61527777777777781</v>
      </c>
      <c r="D445" s="10">
        <f>ROUND(IF(B445&lt;=$AA$2*1.25,('Front End'!$F$4/2)*(1-COS((PI()*B445)/$AA$2)),(4.34*'Front End'!$F$4*EXP(-1.3*B445/$AA$2))),6)</f>
        <v>6.3550999999999996E-2</v>
      </c>
      <c r="E445" s="10">
        <f>D445*('Front End'!$F$3/100)</f>
        <v>0</v>
      </c>
      <c r="F445" s="10">
        <f t="shared" si="28"/>
        <v>6.3550999999999996E-2</v>
      </c>
      <c r="G445" s="10">
        <f>IF((G444+(AVERAGE(F444:F445)*('Front End'!$F$5*60))-(N444))&gt;$AA$3,$AA$3,IF(G444+(AVERAGE(F444:F445)*('Front End'!$F$5*60))-(N444)&lt;0,0,G444+(AVERAGE(F444:F445)*('Front End'!$F$5*60))-(N444)))</f>
        <v>156.42466172069322</v>
      </c>
      <c r="H445" s="10">
        <f>(G445/$AA$3)*'Front End'!$B$1</f>
        <v>1.5642466172069323E-3</v>
      </c>
      <c r="I445" s="10">
        <f>('Front End'!$F$10-'Front End'!$B$1)+Calcs!H445</f>
        <v>46.731564246617211</v>
      </c>
      <c r="J445" s="10">
        <f>IF(H445&gt;'Front End'!$B$1*('Front End'!$B$5/100),G445-((('Front End'!$B$1*('Front End'!$B$5/100))/'Front End'!$B$1)*$AA$3),0)</f>
        <v>56.424661720693223</v>
      </c>
      <c r="K445" s="10">
        <f>(J445*('Front End'!$B$6/100))/('Front End'!$B$2*24*60*60)</f>
        <v>0</v>
      </c>
      <c r="L445" s="10">
        <f>(J445*((100-'Front End'!$B$6)/100))/('Front End'!$B$2*24*60*60)</f>
        <v>6.5306321435987538E-2</v>
      </c>
      <c r="M445" s="10">
        <f t="shared" si="26"/>
        <v>6.5306321435987538E-2</v>
      </c>
      <c r="N445" s="10">
        <f>AVERAGE(M444:M445)*('Front End'!$F$5*60)</f>
        <v>7.8537893465866881</v>
      </c>
      <c r="O445" s="10">
        <f>IF(O444+AVERAGE(K444:K445)*('Front End'!$F$5*60)&gt;J445,J445,O444+AVERAGE(K444:K445)*('Front End'!$F$5*60))</f>
        <v>0</v>
      </c>
      <c r="P445" s="10">
        <f>P444+(AVERAGE(L444:L445)*('Front End'!$F$5*60))-W444</f>
        <v>3103.7887503113097</v>
      </c>
      <c r="Q445" s="10">
        <f>(P445/$AA$5)*($AA$4-'Front End'!$F$9)</f>
        <v>3.1037887503113096E-2</v>
      </c>
      <c r="R445" s="10">
        <f>'Front End'!$F$9+Q445</f>
        <v>45.031037887503111</v>
      </c>
      <c r="S445" s="8">
        <f>IF(R445&gt;'Front End'!$F$9+'Front End'!$B$9,(((R445-'Front End'!$F$9)/($AA$4-'Front End'!$F$9))*$AA$5)-((('Front End'!$F$9+'Front End'!$B$9-'Front End'!$F$9)/($AA$4-'Front End'!$F$9))*$AA$5),0)</f>
        <v>3103.7887503110542</v>
      </c>
      <c r="T445" s="8">
        <f>ROUND(S445/('Front End'!$B$3*24*60*60),6)</f>
        <v>3.5920000000000001E-3</v>
      </c>
      <c r="U445" s="8">
        <f>IF(R445&gt;'Front End'!$F$9+'Front End'!$B$10,(((R445-'Front End'!$F$9)/($AA$4-'Front End'!$F$9))*$AA$5)-((('Front End'!$F$9+'Front End'!$B$10-'Front End'!$F$9)/($AA$4-'Front End'!$F$9))*$AA$5),0)</f>
        <v>1103.7887503107413</v>
      </c>
      <c r="V445" s="8">
        <f>(U445^0.5)/('Front End'!$B$4*24*60*60)</f>
        <v>3.8452912459871584E-3</v>
      </c>
      <c r="W445" s="8">
        <f>(AVERAGE(T444:T445)*('Front End'!$F$5*60))+(AVERAGE(V444:V445)*('Front End'!$F$5*60))</f>
        <v>0.89126587969155513</v>
      </c>
      <c r="X445" s="8">
        <f t="shared" si="27"/>
        <v>3.8452912459871584E-3</v>
      </c>
    </row>
    <row r="446" spans="1:24" x14ac:dyDescent="0.2">
      <c r="A446" s="1">
        <v>445</v>
      </c>
      <c r="B446" s="1">
        <f>B445+'Front End'!$F$5</f>
        <v>888</v>
      </c>
      <c r="C446" s="10">
        <f t="shared" si="25"/>
        <v>0.6166666666666667</v>
      </c>
      <c r="D446" s="10">
        <f>ROUND(IF(B446&lt;=$AA$2*1.25,('Front End'!$F$4/2)*(1-COS((PI()*B446)/$AA$2)),(4.34*'Front End'!$F$4*EXP(-1.3*B446/$AA$2))),6)</f>
        <v>6.3275999999999999E-2</v>
      </c>
      <c r="E446" s="10">
        <f>D446*('Front End'!$F$3/100)</f>
        <v>0</v>
      </c>
      <c r="F446" s="10">
        <f t="shared" si="28"/>
        <v>6.3275999999999999E-2</v>
      </c>
      <c r="G446" s="10">
        <f>IF((G445+(AVERAGE(F445:F446)*('Front End'!$F$5*60))-(N445))&gt;$AA$3,$AA$3,IF(G445+(AVERAGE(F445:F446)*('Front End'!$F$5*60))-(N445)&lt;0,0,G445+(AVERAGE(F445:F446)*('Front End'!$F$5*60))-(N445)))</f>
        <v>156.18049237410654</v>
      </c>
      <c r="H446" s="10">
        <f>(G446/$AA$3)*'Front End'!$B$1</f>
        <v>1.5618049237410654E-3</v>
      </c>
      <c r="I446" s="10">
        <f>('Front End'!$F$10-'Front End'!$B$1)+Calcs!H446</f>
        <v>46.731561804923743</v>
      </c>
      <c r="J446" s="10">
        <f>IF(H446&gt;'Front End'!$B$1*('Front End'!$B$5/100),G446-((('Front End'!$B$1*('Front End'!$B$5/100))/'Front End'!$B$1)*$AA$3),0)</f>
        <v>56.180492374106535</v>
      </c>
      <c r="K446" s="10">
        <f>(J446*('Front End'!$B$6/100))/('Front End'!$B$2*24*60*60)</f>
        <v>0</v>
      </c>
      <c r="L446" s="10">
        <f>(J446*((100-'Front End'!$B$6)/100))/('Front End'!$B$2*24*60*60)</f>
        <v>6.5023718025586277E-2</v>
      </c>
      <c r="M446" s="10">
        <f t="shared" si="26"/>
        <v>6.5023718025586277E-2</v>
      </c>
      <c r="N446" s="10">
        <f>AVERAGE(M445:M446)*('Front End'!$F$5*60)</f>
        <v>7.8198023676944288</v>
      </c>
      <c r="O446" s="10">
        <f>IF(O445+AVERAGE(K445:K446)*('Front End'!$F$5*60)&gt;J446,J446,O445+AVERAGE(K445:K446)*('Front End'!$F$5*60))</f>
        <v>0</v>
      </c>
      <c r="P446" s="10">
        <f>P445+(AVERAGE(L445:L446)*('Front End'!$F$5*60))-W445</f>
        <v>3110.7172867993127</v>
      </c>
      <c r="Q446" s="10">
        <f>(P446/$AA$5)*($AA$4-'Front End'!$F$9)</f>
        <v>3.1107172867993128E-2</v>
      </c>
      <c r="R446" s="10">
        <f>'Front End'!$F$9+Q446</f>
        <v>45.031107172867991</v>
      </c>
      <c r="S446" s="8">
        <f>IF(R446&gt;'Front End'!$F$9+'Front End'!$B$9,(((R446-'Front End'!$F$9)/($AA$4-'Front End'!$F$9))*$AA$5)-((('Front End'!$F$9+'Front End'!$B$9-'Front End'!$F$9)/($AA$4-'Front End'!$F$9))*$AA$5),0)</f>
        <v>3110.7172867990585</v>
      </c>
      <c r="T446" s="8">
        <f>ROUND(S446/('Front End'!$B$3*24*60*60),6)</f>
        <v>3.5999999999999999E-3</v>
      </c>
      <c r="U446" s="8">
        <f>IF(R446&gt;'Front End'!$F$9+'Front End'!$B$10,(((R446-'Front End'!$F$9)/($AA$4-'Front End'!$F$9))*$AA$5)-((('Front End'!$F$9+'Front End'!$B$10-'Front End'!$F$9)/($AA$4-'Front End'!$F$9))*$AA$5),0)</f>
        <v>1110.7172867987456</v>
      </c>
      <c r="V446" s="8">
        <f>(U446^0.5)/('Front End'!$B$4*24*60*60)</f>
        <v>3.8573409079977654E-3</v>
      </c>
      <c r="W446" s="8">
        <f>(AVERAGE(T445:T446)*('Front End'!$F$5*60))+(AVERAGE(V445:V446)*('Front End'!$F$5*60))</f>
        <v>0.8936779292390955</v>
      </c>
      <c r="X446" s="8">
        <f t="shared" si="27"/>
        <v>3.8573409079977654E-3</v>
      </c>
    </row>
    <row r="447" spans="1:24" x14ac:dyDescent="0.2">
      <c r="A447" s="1">
        <v>446</v>
      </c>
      <c r="B447" s="1">
        <f>B446+'Front End'!$F$5</f>
        <v>890</v>
      </c>
      <c r="C447" s="10">
        <f t="shared" si="25"/>
        <v>0.61805555555555558</v>
      </c>
      <c r="D447" s="10">
        <f>ROUND(IF(B447&lt;=$AA$2*1.25,('Front End'!$F$4/2)*(1-COS((PI()*B447)/$AA$2)),(4.34*'Front End'!$F$4*EXP(-1.3*B447/$AA$2))),6)</f>
        <v>6.3002000000000002E-2</v>
      </c>
      <c r="E447" s="10">
        <f>D447*('Front End'!$F$3/100)</f>
        <v>0</v>
      </c>
      <c r="F447" s="10">
        <f t="shared" si="28"/>
        <v>6.3002000000000002E-2</v>
      </c>
      <c r="G447" s="10">
        <f>IF((G446+(AVERAGE(F446:F447)*('Front End'!$F$5*60))-(N446))&gt;$AA$3,$AA$3,IF(G446+(AVERAGE(F446:F447)*('Front End'!$F$5*60))-(N446)&lt;0,0,G446+(AVERAGE(F446:F447)*('Front End'!$F$5*60))-(N446)))</f>
        <v>155.93737000641212</v>
      </c>
      <c r="H447" s="10">
        <f>(G447/$AA$3)*'Front End'!$B$1</f>
        <v>1.5593737000641212E-3</v>
      </c>
      <c r="I447" s="10">
        <f>('Front End'!$F$10-'Front End'!$B$1)+Calcs!H447</f>
        <v>46.731559373700065</v>
      </c>
      <c r="J447" s="10">
        <f>IF(H447&gt;'Front End'!$B$1*('Front End'!$B$5/100),G447-((('Front End'!$B$1*('Front End'!$B$5/100))/'Front End'!$B$1)*$AA$3),0)</f>
        <v>55.937370006412124</v>
      </c>
      <c r="K447" s="10">
        <f>(J447*('Front End'!$B$6/100))/('Front End'!$B$2*24*60*60)</f>
        <v>0</v>
      </c>
      <c r="L447" s="10">
        <f>(J447*((100-'Front End'!$B$6)/100))/('Front End'!$B$2*24*60*60)</f>
        <v>6.4742326396310335E-2</v>
      </c>
      <c r="M447" s="10">
        <f t="shared" si="26"/>
        <v>6.4742326396310335E-2</v>
      </c>
      <c r="N447" s="10">
        <f>AVERAGE(M446:M447)*('Front End'!$F$5*60)</f>
        <v>7.7859626653137957</v>
      </c>
      <c r="O447" s="10">
        <f>IF(O446+AVERAGE(K446:K447)*('Front End'!$F$5*60)&gt;J447,J447,O446+AVERAGE(K446:K447)*('Front End'!$F$5*60))</f>
        <v>0</v>
      </c>
      <c r="P447" s="10">
        <f>P446+(AVERAGE(L446:L447)*('Front End'!$F$5*60))-W446</f>
        <v>3117.6095715353877</v>
      </c>
      <c r="Q447" s="10">
        <f>(P447/$AA$5)*($AA$4-'Front End'!$F$9)</f>
        <v>3.1176095715353874E-2</v>
      </c>
      <c r="R447" s="10">
        <f>'Front End'!$F$9+Q447</f>
        <v>45.031176095715352</v>
      </c>
      <c r="S447" s="8">
        <f>IF(R447&gt;'Front End'!$F$9+'Front End'!$B$9,(((R447-'Front End'!$F$9)/($AA$4-'Front End'!$F$9))*$AA$5)-((('Front End'!$F$9+'Front End'!$B$9-'Front End'!$F$9)/($AA$4-'Front End'!$F$9))*$AA$5),0)</f>
        <v>3117.6095715352408</v>
      </c>
      <c r="T447" s="8">
        <f>ROUND(S447/('Front End'!$B$3*24*60*60),6)</f>
        <v>3.6080000000000001E-3</v>
      </c>
      <c r="U447" s="8">
        <f>IF(R447&gt;'Front End'!$F$9+'Front End'!$B$10,(((R447-'Front End'!$F$9)/($AA$4-'Front End'!$F$9))*$AA$5)-((('Front End'!$F$9+'Front End'!$B$10-'Front End'!$F$9)/($AA$4-'Front End'!$F$9))*$AA$5),0)</f>
        <v>1117.6095715349279</v>
      </c>
      <c r="V447" s="8">
        <f>(U447^0.5)/('Front End'!$B$4*24*60*60)</f>
        <v>3.8692902926799285E-3</v>
      </c>
      <c r="W447" s="8">
        <f>(AVERAGE(T446:T447)*('Front End'!$F$5*60))+(AVERAGE(V446:V447)*('Front End'!$F$5*60))</f>
        <v>0.89607787204066169</v>
      </c>
      <c r="X447" s="8">
        <f t="shared" si="27"/>
        <v>3.8692902926799285E-3</v>
      </c>
    </row>
    <row r="448" spans="1:24" x14ac:dyDescent="0.2">
      <c r="A448" s="1">
        <v>447</v>
      </c>
      <c r="B448" s="1">
        <f>B447+'Front End'!$F$5</f>
        <v>892</v>
      </c>
      <c r="C448" s="10">
        <f t="shared" si="25"/>
        <v>0.61944444444444446</v>
      </c>
      <c r="D448" s="10">
        <f>ROUND(IF(B448&lt;=$AA$2*1.25,('Front End'!$F$4/2)*(1-COS((PI()*B448)/$AA$2)),(4.34*'Front End'!$F$4*EXP(-1.3*B448/$AA$2))),6)</f>
        <v>6.2728999999999993E-2</v>
      </c>
      <c r="E448" s="10">
        <f>D448*('Front End'!$F$3/100)</f>
        <v>0</v>
      </c>
      <c r="F448" s="10">
        <f t="shared" si="28"/>
        <v>6.2728999999999993E-2</v>
      </c>
      <c r="G448" s="10">
        <f>IF((G447+(AVERAGE(F447:F448)*('Front End'!$F$5*60))-(N447))&gt;$AA$3,$AA$3,IF(G447+(AVERAGE(F447:F448)*('Front End'!$F$5*60))-(N447)&lt;0,0,G447+(AVERAGE(F447:F448)*('Front End'!$F$5*60))-(N447)))</f>
        <v>155.69526734109832</v>
      </c>
      <c r="H448" s="10">
        <f>(G448/$AA$3)*'Front End'!$B$1</f>
        <v>1.5569526734109831E-3</v>
      </c>
      <c r="I448" s="10">
        <f>('Front End'!$F$10-'Front End'!$B$1)+Calcs!H448</f>
        <v>46.731556952673415</v>
      </c>
      <c r="J448" s="10">
        <f>IF(H448&gt;'Front End'!$B$1*('Front End'!$B$5/100),G448-((('Front End'!$B$1*('Front End'!$B$5/100))/'Front End'!$B$1)*$AA$3),0)</f>
        <v>55.695267341098315</v>
      </c>
      <c r="K448" s="10">
        <f>(J448*('Front End'!$B$6/100))/('Front End'!$B$2*24*60*60)</f>
        <v>0</v>
      </c>
      <c r="L448" s="10">
        <f>(J448*((100-'Front End'!$B$6)/100))/('Front End'!$B$2*24*60*60)</f>
        <v>6.4462114978123056E-2</v>
      </c>
      <c r="M448" s="10">
        <f t="shared" si="26"/>
        <v>6.4462114978123056E-2</v>
      </c>
      <c r="N448" s="10">
        <f>AVERAGE(M447:M448)*('Front End'!$F$5*60)</f>
        <v>7.7522664824660028</v>
      </c>
      <c r="O448" s="10">
        <f>IF(O447+AVERAGE(K447:K448)*('Front End'!$F$5*60)&gt;J448,J448,O447+AVERAGE(K447:K448)*('Front End'!$F$5*60))</f>
        <v>0</v>
      </c>
      <c r="P448" s="10">
        <f>P447+(AVERAGE(L447:L448)*('Front End'!$F$5*60))-W447</f>
        <v>3124.465760145813</v>
      </c>
      <c r="Q448" s="10">
        <f>(P448/$AA$5)*($AA$4-'Front End'!$F$9)</f>
        <v>3.1244657601458128E-2</v>
      </c>
      <c r="R448" s="10">
        <f>'Front End'!$F$9+Q448</f>
        <v>45.031244657601455</v>
      </c>
      <c r="S448" s="8">
        <f>IF(R448&gt;'Front End'!$F$9+'Front End'!$B$9,(((R448-'Front End'!$F$9)/($AA$4-'Front End'!$F$9))*$AA$5)-((('Front End'!$F$9+'Front End'!$B$9-'Front End'!$F$9)/($AA$4-'Front End'!$F$9))*$AA$5),0)</f>
        <v>3124.4657601455115</v>
      </c>
      <c r="T448" s="8">
        <f>ROUND(S448/('Front End'!$B$3*24*60*60),6)</f>
        <v>3.6159999999999999E-3</v>
      </c>
      <c r="U448" s="8">
        <f>IF(R448&gt;'Front End'!$F$9+'Front End'!$B$10,(((R448-'Front End'!$F$9)/($AA$4-'Front End'!$F$9))*$AA$5)-((('Front End'!$F$9+'Front End'!$B$10-'Front End'!$F$9)/($AA$4-'Front End'!$F$9))*$AA$5),0)</f>
        <v>1124.4657601451986</v>
      </c>
      <c r="V448" s="8">
        <f>(U448^0.5)/('Front End'!$B$4*24*60*60)</f>
        <v>3.881140594820017E-3</v>
      </c>
      <c r="W448" s="8">
        <f>(AVERAGE(T447:T448)*('Front End'!$F$5*60))+(AVERAGE(V447:V448)*('Front End'!$F$5*60))</f>
        <v>0.89846585324999673</v>
      </c>
      <c r="X448" s="8">
        <f t="shared" si="27"/>
        <v>3.881140594820017E-3</v>
      </c>
    </row>
    <row r="449" spans="1:24" x14ac:dyDescent="0.2">
      <c r="A449" s="1">
        <v>448</v>
      </c>
      <c r="B449" s="1">
        <f>B448+'Front End'!$F$5</f>
        <v>894</v>
      </c>
      <c r="C449" s="10">
        <f t="shared" si="25"/>
        <v>0.62083333333333335</v>
      </c>
      <c r="D449" s="10">
        <f>ROUND(IF(B449&lt;=$AA$2*1.25,('Front End'!$F$4/2)*(1-COS((PI()*B449)/$AA$2)),(4.34*'Front End'!$F$4*EXP(-1.3*B449/$AA$2))),6)</f>
        <v>6.2458E-2</v>
      </c>
      <c r="E449" s="10">
        <f>D449*('Front End'!$F$3/100)</f>
        <v>0</v>
      </c>
      <c r="F449" s="10">
        <f t="shared" si="28"/>
        <v>6.2458E-2</v>
      </c>
      <c r="G449" s="10">
        <f>IF((G448+(AVERAGE(F448:F449)*('Front End'!$F$5*60))-(N448))&gt;$AA$3,$AA$3,IF(G448+(AVERAGE(F448:F449)*('Front End'!$F$5*60))-(N448)&lt;0,0,G448+(AVERAGE(F448:F449)*('Front End'!$F$5*60))-(N448)))</f>
        <v>155.45422085863231</v>
      </c>
      <c r="H449" s="10">
        <f>(G449/$AA$3)*'Front End'!$B$1</f>
        <v>1.554542208586323E-3</v>
      </c>
      <c r="I449" s="10">
        <f>('Front End'!$F$10-'Front End'!$B$1)+Calcs!H449</f>
        <v>46.731554542208592</v>
      </c>
      <c r="J449" s="10">
        <f>IF(H449&gt;'Front End'!$B$1*('Front End'!$B$5/100),G449-((('Front End'!$B$1*('Front End'!$B$5/100))/'Front End'!$B$1)*$AA$3),0)</f>
        <v>55.454220858632311</v>
      </c>
      <c r="K449" s="10">
        <f>(J449*('Front End'!$B$6/100))/('Front End'!$B$2*24*60*60)</f>
        <v>0</v>
      </c>
      <c r="L449" s="10">
        <f>(J449*((100-'Front End'!$B$6)/100))/('Front End'!$B$2*24*60*60)</f>
        <v>6.4183125993787407E-2</v>
      </c>
      <c r="M449" s="10">
        <f t="shared" si="26"/>
        <v>6.4183125993787407E-2</v>
      </c>
      <c r="N449" s="10">
        <f>AVERAGE(M448:M449)*('Front End'!$F$5*60)</f>
        <v>7.7187144583146274</v>
      </c>
      <c r="O449" s="10">
        <f>IF(O448+AVERAGE(K448:K449)*('Front End'!$F$5*60)&gt;J449,J449,O448+AVERAGE(K448:K449)*('Front End'!$F$5*60))</f>
        <v>0</v>
      </c>
      <c r="P449" s="10">
        <f>P448+(AVERAGE(L448:L449)*('Front End'!$F$5*60))-W448</f>
        <v>3131.2860087508775</v>
      </c>
      <c r="Q449" s="10">
        <f>(P449/$AA$5)*($AA$4-'Front End'!$F$9)</f>
        <v>3.1312860087508776E-2</v>
      </c>
      <c r="R449" s="10">
        <f>'Front End'!$F$9+Q449</f>
        <v>45.03131286008751</v>
      </c>
      <c r="S449" s="8">
        <f>IF(R449&gt;'Front End'!$F$9+'Front End'!$B$9,(((R449-'Front End'!$F$9)/($AA$4-'Front End'!$F$9))*$AA$5)-((('Front End'!$F$9+'Front End'!$B$9-'Front End'!$F$9)/($AA$4-'Front End'!$F$9))*$AA$5),0)</f>
        <v>3131.286008751033</v>
      </c>
      <c r="T449" s="8">
        <f>ROUND(S449/('Front End'!$B$3*24*60*60),6)</f>
        <v>3.6240000000000001E-3</v>
      </c>
      <c r="U449" s="8">
        <f>IF(R449&gt;'Front End'!$F$9+'Front End'!$B$10,(((R449-'Front End'!$F$9)/($AA$4-'Front End'!$F$9))*$AA$5)-((('Front End'!$F$9+'Front End'!$B$10-'Front End'!$F$9)/($AA$4-'Front End'!$F$9))*$AA$5),0)</f>
        <v>1131.2860087507202</v>
      </c>
      <c r="V449" s="8">
        <f>(U449^0.5)/('Front End'!$B$4*24*60*60)</f>
        <v>3.8928929878816005E-3</v>
      </c>
      <c r="W449" s="8">
        <f>(AVERAGE(T448:T449)*('Front End'!$F$5*60))+(AVERAGE(V448:V449)*('Front End'!$F$5*60))</f>
        <v>0.90084201496209704</v>
      </c>
      <c r="X449" s="8">
        <f t="shared" si="27"/>
        <v>3.8928929878816005E-3</v>
      </c>
    </row>
    <row r="450" spans="1:24" x14ac:dyDescent="0.2">
      <c r="A450" s="1">
        <v>449</v>
      </c>
      <c r="B450" s="1">
        <f>B449+'Front End'!$F$5</f>
        <v>896</v>
      </c>
      <c r="C450" s="10">
        <f t="shared" si="25"/>
        <v>0.62222222222222223</v>
      </c>
      <c r="D450" s="10">
        <f>ROUND(IF(B450&lt;=$AA$2*1.25,('Front End'!$F$4/2)*(1-COS((PI()*B450)/$AA$2)),(4.34*'Front End'!$F$4*EXP(-1.3*B450/$AA$2))),6)</f>
        <v>6.2188E-2</v>
      </c>
      <c r="E450" s="10">
        <f>D450*('Front End'!$F$3/100)</f>
        <v>0</v>
      </c>
      <c r="F450" s="10">
        <f t="shared" si="28"/>
        <v>6.2188E-2</v>
      </c>
      <c r="G450" s="10">
        <f>IF((G449+(AVERAGE(F449:F450)*('Front End'!$F$5*60))-(N449))&gt;$AA$3,$AA$3,IF(G449+(AVERAGE(F449:F450)*('Front End'!$F$5*60))-(N449)&lt;0,0,G449+(AVERAGE(F449:F450)*('Front End'!$F$5*60))-(N449)))</f>
        <v>155.21426640031768</v>
      </c>
      <c r="H450" s="10">
        <f>(G450/$AA$3)*'Front End'!$B$1</f>
        <v>1.5521426640031769E-3</v>
      </c>
      <c r="I450" s="10">
        <f>('Front End'!$F$10-'Front End'!$B$1)+Calcs!H450</f>
        <v>46.731552142664007</v>
      </c>
      <c r="J450" s="10">
        <f>IF(H450&gt;'Front End'!$B$1*('Front End'!$B$5/100),G450-((('Front End'!$B$1*('Front End'!$B$5/100))/'Front End'!$B$1)*$AA$3),0)</f>
        <v>55.214266400317683</v>
      </c>
      <c r="K450" s="10">
        <f>(J450*('Front End'!$B$6/100))/('Front End'!$B$2*24*60*60)</f>
        <v>0</v>
      </c>
      <c r="L450" s="10">
        <f>(J450*((100-'Front End'!$B$6)/100))/('Front End'!$B$2*24*60*60)</f>
        <v>6.3905400926293626E-2</v>
      </c>
      <c r="M450" s="10">
        <f t="shared" si="26"/>
        <v>6.3905400926293626E-2</v>
      </c>
      <c r="N450" s="10">
        <f>AVERAGE(M449:M450)*('Front End'!$F$5*60)</f>
        <v>7.6853116152048626</v>
      </c>
      <c r="O450" s="10">
        <f>IF(O449+AVERAGE(K449:K450)*('Front End'!$F$5*60)&gt;J450,J450,O449+AVERAGE(K449:K450)*('Front End'!$F$5*60))</f>
        <v>0</v>
      </c>
      <c r="P450" s="10">
        <f>P449+(AVERAGE(L449:L450)*('Front End'!$F$5*60))-W449</f>
        <v>3138.0704783511201</v>
      </c>
      <c r="Q450" s="10">
        <f>(P450/$AA$5)*($AA$4-'Front End'!$F$9)</f>
        <v>3.1380704783511203E-2</v>
      </c>
      <c r="R450" s="10">
        <f>'Front End'!$F$9+Q450</f>
        <v>45.031380704783508</v>
      </c>
      <c r="S450" s="8">
        <f>IF(R450&gt;'Front End'!$F$9+'Front End'!$B$9,(((R450-'Front End'!$F$9)/($AA$4-'Front End'!$F$9))*$AA$5)-((('Front End'!$F$9+'Front End'!$B$9-'Front End'!$F$9)/($AA$4-'Front End'!$F$9))*$AA$5),0)</f>
        <v>3138.0704783508409</v>
      </c>
      <c r="T450" s="8">
        <f>ROUND(S450/('Front End'!$B$3*24*60*60),6)</f>
        <v>3.6319999999999998E-3</v>
      </c>
      <c r="U450" s="8">
        <f>IF(R450&gt;'Front End'!$F$9+'Front End'!$B$10,(((R450-'Front End'!$F$9)/($AA$4-'Front End'!$F$9))*$AA$5)-((('Front End'!$F$9+'Front End'!$B$10-'Front End'!$F$9)/($AA$4-'Front End'!$F$9))*$AA$5),0)</f>
        <v>1138.070478350528</v>
      </c>
      <c r="V450" s="8">
        <f>(U450^0.5)/('Front End'!$B$4*24*60*60)</f>
        <v>3.9045486321431237E-3</v>
      </c>
      <c r="W450" s="8">
        <f>(AVERAGE(T449:T450)*('Front End'!$F$5*60))+(AVERAGE(V449:V450)*('Front End'!$F$5*60))</f>
        <v>0.90320649720148349</v>
      </c>
      <c r="X450" s="8">
        <f t="shared" si="27"/>
        <v>3.9045486321431237E-3</v>
      </c>
    </row>
    <row r="451" spans="1:24" x14ac:dyDescent="0.2">
      <c r="A451" s="1">
        <v>450</v>
      </c>
      <c r="B451" s="1">
        <f>B450+'Front End'!$F$5</f>
        <v>898</v>
      </c>
      <c r="C451" s="10">
        <f t="shared" ref="C451:C514" si="29">B451/(60*24)</f>
        <v>0.62361111111111112</v>
      </c>
      <c r="D451" s="10">
        <f>ROUND(IF(B451&lt;=$AA$2*1.25,('Front End'!$F$4/2)*(1-COS((PI()*B451)/$AA$2)),(4.34*'Front End'!$F$4*EXP(-1.3*B451/$AA$2))),6)</f>
        <v>6.1919000000000002E-2</v>
      </c>
      <c r="E451" s="10">
        <f>D451*('Front End'!$F$3/100)</f>
        <v>0</v>
      </c>
      <c r="F451" s="10">
        <f t="shared" si="28"/>
        <v>6.1919000000000002E-2</v>
      </c>
      <c r="G451" s="10">
        <f>IF((G450+(AVERAGE(F450:F451)*('Front End'!$F$5*60))-(N450))&gt;$AA$3,$AA$3,IF(G450+(AVERAGE(F450:F451)*('Front End'!$F$5*60))-(N450)&lt;0,0,G450+(AVERAGE(F450:F451)*('Front End'!$F$5*60))-(N450)))</f>
        <v>154.97537478511282</v>
      </c>
      <c r="H451" s="10">
        <f>(G451/$AA$3)*'Front End'!$B$1</f>
        <v>1.5497537478511281E-3</v>
      </c>
      <c r="I451" s="10">
        <f>('Front End'!$F$10-'Front End'!$B$1)+Calcs!H451</f>
        <v>46.731549753747856</v>
      </c>
      <c r="J451" s="10">
        <f>IF(H451&gt;'Front End'!$B$1*('Front End'!$B$5/100),G451-((('Front End'!$B$1*('Front End'!$B$5/100))/'Front End'!$B$1)*$AA$3),0)</f>
        <v>54.97537478511282</v>
      </c>
      <c r="K451" s="10">
        <f>(J451*('Front End'!$B$6/100))/('Front End'!$B$2*24*60*60)</f>
        <v>0</v>
      </c>
      <c r="L451" s="10">
        <f>(J451*((100-'Front End'!$B$6)/100))/('Front End'!$B$2*24*60*60)</f>
        <v>6.3628906001287996E-2</v>
      </c>
      <c r="M451" s="10">
        <f t="shared" ref="M451:M501" si="30">K451+L451</f>
        <v>6.3628906001287996E-2</v>
      </c>
      <c r="N451" s="10">
        <f>AVERAGE(M450:M451)*('Front End'!$F$5*60)</f>
        <v>7.6520584156548965</v>
      </c>
      <c r="O451" s="10">
        <f>IF(O450+AVERAGE(K450:K451)*('Front End'!$F$5*60)&gt;J451,J451,O450+AVERAGE(K450:K451)*('Front End'!$F$5*60))</f>
        <v>0</v>
      </c>
      <c r="P451" s="10">
        <f>P450+(AVERAGE(L450:L451)*('Front End'!$F$5*60))-W450</f>
        <v>3144.8193302695736</v>
      </c>
      <c r="Q451" s="10">
        <f>(P451/$AA$5)*($AA$4-'Front End'!$F$9)</f>
        <v>3.1448193302695736E-2</v>
      </c>
      <c r="R451" s="10">
        <f>'Front End'!$F$9+Q451</f>
        <v>45.031448193302694</v>
      </c>
      <c r="S451" s="8">
        <f>IF(R451&gt;'Front End'!$F$9+'Front End'!$B$9,(((R451-'Front End'!$F$9)/($AA$4-'Front End'!$F$9))*$AA$5)-((('Front End'!$F$9+'Front End'!$B$9-'Front End'!$F$9)/($AA$4-'Front End'!$F$9))*$AA$5),0)</f>
        <v>3144.8193302693999</v>
      </c>
      <c r="T451" s="8">
        <f>ROUND(S451/('Front End'!$B$3*24*60*60),6)</f>
        <v>3.64E-3</v>
      </c>
      <c r="U451" s="8">
        <f>IF(R451&gt;'Front End'!$F$9+'Front End'!$B$10,(((R451-'Front End'!$F$9)/($AA$4-'Front End'!$F$9))*$AA$5)-((('Front End'!$F$9+'Front End'!$B$10-'Front End'!$F$9)/($AA$4-'Front End'!$F$9))*$AA$5),0)</f>
        <v>1144.819330269087</v>
      </c>
      <c r="V451" s="8">
        <f>(U451^0.5)/('Front End'!$B$4*24*60*60)</f>
        <v>3.916108667397826E-3</v>
      </c>
      <c r="W451" s="8">
        <f>(AVERAGE(T450:T451)*('Front End'!$F$5*60))+(AVERAGE(V450:V451)*('Front End'!$F$5*60))</f>
        <v>0.90555943797245697</v>
      </c>
      <c r="X451" s="8">
        <f t="shared" ref="X451:X514" si="31">V451+K451+E451</f>
        <v>3.916108667397826E-3</v>
      </c>
    </row>
    <row r="452" spans="1:24" x14ac:dyDescent="0.2">
      <c r="A452" s="1">
        <v>451</v>
      </c>
      <c r="B452" s="1">
        <f>B451+'Front End'!$F$5</f>
        <v>900</v>
      </c>
      <c r="C452" s="10">
        <f t="shared" si="29"/>
        <v>0.625</v>
      </c>
      <c r="D452" s="10">
        <f>ROUND(IF(B452&lt;=$AA$2*1.25,('Front End'!$F$4/2)*(1-COS((PI()*B452)/$AA$2)),(4.34*'Front End'!$F$4*EXP(-1.3*B452/$AA$2))),6)</f>
        <v>6.1650999999999997E-2</v>
      </c>
      <c r="E452" s="10">
        <f>D452*('Front End'!$F$3/100)</f>
        <v>0</v>
      </c>
      <c r="F452" s="10">
        <f t="shared" si="28"/>
        <v>6.1650999999999997E-2</v>
      </c>
      <c r="G452" s="10">
        <f>IF((G451+(AVERAGE(F451:F452)*('Front End'!$F$5*60))-(N451))&gt;$AA$3,$AA$3,IF(G451+(AVERAGE(F451:F452)*('Front End'!$F$5*60))-(N451)&lt;0,0,G451+(AVERAGE(F451:F452)*('Front End'!$F$5*60))-(N451)))</f>
        <v>154.73751636945792</v>
      </c>
      <c r="H452" s="10">
        <f>(G452/$AA$3)*'Front End'!$B$1</f>
        <v>1.5473751636945793E-3</v>
      </c>
      <c r="I452" s="10">
        <f>('Front End'!$F$10-'Front End'!$B$1)+Calcs!H452</f>
        <v>46.7315473751637</v>
      </c>
      <c r="J452" s="10">
        <f>IF(H452&gt;'Front End'!$B$1*('Front End'!$B$5/100),G452-((('Front End'!$B$1*('Front End'!$B$5/100))/'Front End'!$B$1)*$AA$3),0)</f>
        <v>54.737516369457921</v>
      </c>
      <c r="K452" s="10">
        <f>(J452*('Front End'!$B$6/100))/('Front End'!$B$2*24*60*60)</f>
        <v>0</v>
      </c>
      <c r="L452" s="10">
        <f>(J452*((100-'Front End'!$B$6)/100))/('Front End'!$B$2*24*60*60)</f>
        <v>6.335360690909482E-2</v>
      </c>
      <c r="M452" s="10">
        <f t="shared" si="30"/>
        <v>6.335360690909482E-2</v>
      </c>
      <c r="N452" s="10">
        <f>AVERAGE(M451:M452)*('Front End'!$F$5*60)</f>
        <v>7.6189507746229692</v>
      </c>
      <c r="O452" s="10">
        <f>IF(O451+AVERAGE(K451:K452)*('Front End'!$F$5*60)&gt;J452,J452,O451+AVERAGE(K451:K452)*('Front End'!$F$5*60))</f>
        <v>0</v>
      </c>
      <c r="P452" s="10">
        <f>P451+(AVERAGE(L451:L452)*('Front End'!$F$5*60))-W451</f>
        <v>3151.5327216062242</v>
      </c>
      <c r="Q452" s="10">
        <f>(P452/$AA$5)*($AA$4-'Front End'!$F$9)</f>
        <v>3.151532721606224E-2</v>
      </c>
      <c r="R452" s="10">
        <f>'Front End'!$F$9+Q452</f>
        <v>45.031515327216063</v>
      </c>
      <c r="S452" s="8">
        <f>IF(R452&gt;'Front End'!$F$9+'Front End'!$B$9,(((R452-'Front End'!$F$9)/($AA$4-'Front End'!$F$9))*$AA$5)-((('Front End'!$F$9+'Front End'!$B$9-'Front End'!$F$9)/($AA$4-'Front End'!$F$9))*$AA$5),0)</f>
        <v>3151.5327216062874</v>
      </c>
      <c r="T452" s="8">
        <f>ROUND(S452/('Front End'!$B$3*24*60*60),6)</f>
        <v>3.6480000000000002E-3</v>
      </c>
      <c r="U452" s="8">
        <f>IF(R452&gt;'Front End'!$F$9+'Front End'!$B$10,(((R452-'Front End'!$F$9)/($AA$4-'Front End'!$F$9))*$AA$5)-((('Front End'!$F$9+'Front End'!$B$10-'Front End'!$F$9)/($AA$4-'Front End'!$F$9))*$AA$5),0)</f>
        <v>1151.5327216059745</v>
      </c>
      <c r="V452" s="8">
        <f>(U452^0.5)/('Front End'!$B$4*24*60*60)</f>
        <v>3.927574205776877E-3</v>
      </c>
      <c r="W452" s="8">
        <f>(AVERAGE(T451:T452)*('Front End'!$F$5*60))+(AVERAGE(V451:V452)*('Front End'!$F$5*60))</f>
        <v>0.90790097239048229</v>
      </c>
      <c r="X452" s="8">
        <f t="shared" si="31"/>
        <v>3.927574205776877E-3</v>
      </c>
    </row>
    <row r="453" spans="1:24" x14ac:dyDescent="0.2">
      <c r="A453" s="1">
        <v>452</v>
      </c>
      <c r="B453" s="1">
        <f>B452+'Front End'!$F$5</f>
        <v>902</v>
      </c>
      <c r="C453" s="10">
        <f t="shared" si="29"/>
        <v>0.62638888888888888</v>
      </c>
      <c r="D453" s="10">
        <f>ROUND(IF(B453&lt;=$AA$2*1.25,('Front End'!$F$4/2)*(1-COS((PI()*B453)/$AA$2)),(4.34*'Front End'!$F$4*EXP(-1.3*B453/$AA$2))),6)</f>
        <v>6.1384000000000001E-2</v>
      </c>
      <c r="E453" s="10">
        <f>D453*('Front End'!$F$3/100)</f>
        <v>0</v>
      </c>
      <c r="F453" s="10">
        <f t="shared" si="28"/>
        <v>6.1384000000000001E-2</v>
      </c>
      <c r="G453" s="10">
        <f>IF((G452+(AVERAGE(F452:F453)*('Front End'!$F$5*60))-(N452))&gt;$AA$3,$AA$3,IF(G452+(AVERAGE(F452:F453)*('Front End'!$F$5*60))-(N452)&lt;0,0,G452+(AVERAGE(F452:F453)*('Front End'!$F$5*60))-(N452)))</f>
        <v>154.50066559483497</v>
      </c>
      <c r="H453" s="10">
        <f>(G453/$AA$3)*'Front End'!$B$1</f>
        <v>1.5450066559483497E-3</v>
      </c>
      <c r="I453" s="10">
        <f>('Front End'!$F$10-'Front End'!$B$1)+Calcs!H453</f>
        <v>46.731545006655949</v>
      </c>
      <c r="J453" s="10">
        <f>IF(H453&gt;'Front End'!$B$1*('Front End'!$B$5/100),G453-((('Front End'!$B$1*('Front End'!$B$5/100))/'Front End'!$B$1)*$AA$3),0)</f>
        <v>54.50066559483497</v>
      </c>
      <c r="K453" s="10">
        <f>(J453*('Front End'!$B$6/100))/('Front End'!$B$2*24*60*60)</f>
        <v>0</v>
      </c>
      <c r="L453" s="10">
        <f>(J453*((100-'Front End'!$B$6)/100))/('Front End'!$B$2*24*60*60)</f>
        <v>6.3079474068096039E-2</v>
      </c>
      <c r="M453" s="10">
        <f t="shared" si="30"/>
        <v>6.3079474068096039E-2</v>
      </c>
      <c r="N453" s="10">
        <f>AVERAGE(M452:M453)*('Front End'!$F$5*60)</f>
        <v>7.585984858631452</v>
      </c>
      <c r="O453" s="10">
        <f>IF(O452+AVERAGE(K452:K453)*('Front End'!$F$5*60)&gt;J453,J453,O452+AVERAGE(K452:K453)*('Front End'!$F$5*60))</f>
        <v>0</v>
      </c>
      <c r="P453" s="10">
        <f>P452+(AVERAGE(L452:L453)*('Front End'!$F$5*60))-W452</f>
        <v>3158.2108054924652</v>
      </c>
      <c r="Q453" s="10">
        <f>(P453/$AA$5)*($AA$4-'Front End'!$F$9)</f>
        <v>3.1582108054924653E-2</v>
      </c>
      <c r="R453" s="10">
        <f>'Front End'!$F$9+Q453</f>
        <v>45.031582108054927</v>
      </c>
      <c r="S453" s="8">
        <f>IF(R453&gt;'Front End'!$F$9+'Front End'!$B$9,(((R453-'Front End'!$F$9)/($AA$4-'Front End'!$F$9))*$AA$5)-((('Front End'!$F$9+'Front End'!$B$9-'Front End'!$F$9)/($AA$4-'Front End'!$F$9))*$AA$5),0)</f>
        <v>3158.2108054927007</v>
      </c>
      <c r="T453" s="8">
        <f>ROUND(S453/('Front End'!$B$3*24*60*60),6)</f>
        <v>3.6549999999999998E-3</v>
      </c>
      <c r="U453" s="8">
        <f>IF(R453&gt;'Front End'!$F$9+'Front End'!$B$10,(((R453-'Front End'!$F$9)/($AA$4-'Front End'!$F$9))*$AA$5)-((('Front End'!$F$9+'Front End'!$B$10-'Front End'!$F$9)/($AA$4-'Front End'!$F$9))*$AA$5),0)</f>
        <v>1158.2108054923879</v>
      </c>
      <c r="V453" s="8">
        <f>(U453^0.5)/('Front End'!$B$4*24*60*60)</f>
        <v>3.9389463328598851E-3</v>
      </c>
      <c r="W453" s="8">
        <f>(AVERAGE(T452:T453)*('Front End'!$F$5*60))+(AVERAGE(V452:V453)*('Front End'!$F$5*60))</f>
        <v>0.91017123231820574</v>
      </c>
      <c r="X453" s="8">
        <f t="shared" si="31"/>
        <v>3.9389463328598851E-3</v>
      </c>
    </row>
    <row r="454" spans="1:24" x14ac:dyDescent="0.2">
      <c r="A454" s="1">
        <v>453</v>
      </c>
      <c r="B454" s="1">
        <f>B453+'Front End'!$F$5</f>
        <v>904</v>
      </c>
      <c r="C454" s="10">
        <f t="shared" si="29"/>
        <v>0.62777777777777777</v>
      </c>
      <c r="D454" s="10">
        <f>ROUND(IF(B454&lt;=$AA$2*1.25,('Front End'!$F$4/2)*(1-COS((PI()*B454)/$AA$2)),(4.34*'Front End'!$F$4*EXP(-1.3*B454/$AA$2))),6)</f>
        <v>6.1117999999999999E-2</v>
      </c>
      <c r="E454" s="10">
        <f>D454*('Front End'!$F$3/100)</f>
        <v>0</v>
      </c>
      <c r="F454" s="10">
        <f t="shared" si="28"/>
        <v>6.1117999999999999E-2</v>
      </c>
      <c r="G454" s="10">
        <f>IF((G453+(AVERAGE(F453:F454)*('Front End'!$F$5*60))-(N453))&gt;$AA$3,$AA$3,IF(G453+(AVERAGE(F453:F454)*('Front End'!$F$5*60))-(N453)&lt;0,0,G453+(AVERAGE(F453:F454)*('Front End'!$F$5*60))-(N453)))</f>
        <v>154.26480073620351</v>
      </c>
      <c r="H454" s="10">
        <f>(G454/$AA$3)*'Front End'!$B$1</f>
        <v>1.5426480073620352E-3</v>
      </c>
      <c r="I454" s="10">
        <f>('Front End'!$F$10-'Front End'!$B$1)+Calcs!H454</f>
        <v>46.731542648007363</v>
      </c>
      <c r="J454" s="10">
        <f>IF(H454&gt;'Front End'!$B$1*('Front End'!$B$5/100),G454-((('Front End'!$B$1*('Front End'!$B$5/100))/'Front End'!$B$1)*$AA$3),0)</f>
        <v>54.264800736203512</v>
      </c>
      <c r="K454" s="10">
        <f>(J454*('Front End'!$B$6/100))/('Front End'!$B$2*24*60*60)</f>
        <v>0</v>
      </c>
      <c r="L454" s="10">
        <f>(J454*((100-'Front End'!$B$6)/100))/('Front End'!$B$2*24*60*60)</f>
        <v>6.2806482333568892E-2</v>
      </c>
      <c r="M454" s="10">
        <f t="shared" si="30"/>
        <v>6.2806482333568892E-2</v>
      </c>
      <c r="N454" s="10">
        <f>AVERAGE(M453:M454)*('Front End'!$F$5*60)</f>
        <v>7.5531573840998965</v>
      </c>
      <c r="O454" s="10">
        <f>IF(O453+AVERAGE(K453:K454)*('Front End'!$F$5*60)&gt;J454,J454,O453+AVERAGE(K453:K454)*('Front End'!$F$5*60))</f>
        <v>0</v>
      </c>
      <c r="P454" s="10">
        <f>P453+(AVERAGE(L453:L454)*('Front End'!$F$5*60))-W453</f>
        <v>3164.8537916442469</v>
      </c>
      <c r="Q454" s="10">
        <f>(P454/$AA$5)*($AA$4-'Front End'!$F$9)</f>
        <v>3.1648537916442468E-2</v>
      </c>
      <c r="R454" s="10">
        <f>'Front End'!$F$9+Q454</f>
        <v>45.031648537916439</v>
      </c>
      <c r="S454" s="8">
        <f>IF(R454&gt;'Front End'!$F$9+'Front End'!$B$9,(((R454-'Front End'!$F$9)/($AA$4-'Front End'!$F$9))*$AA$5)-((('Front End'!$F$9+'Front End'!$B$9-'Front End'!$F$9)/($AA$4-'Front End'!$F$9))*$AA$5),0)</f>
        <v>3164.8537916439068</v>
      </c>
      <c r="T454" s="8">
        <f>ROUND(S454/('Front End'!$B$3*24*60*60),6)</f>
        <v>3.663E-3</v>
      </c>
      <c r="U454" s="8">
        <f>IF(R454&gt;'Front End'!$F$9+'Front End'!$B$10,(((R454-'Front End'!$F$9)/($AA$4-'Front End'!$F$9))*$AA$5)-((('Front End'!$F$9+'Front End'!$B$10-'Front End'!$F$9)/($AA$4-'Front End'!$F$9))*$AA$5),0)</f>
        <v>1164.8537916435939</v>
      </c>
      <c r="V454" s="8">
        <f>(U454^0.5)/('Front End'!$B$4*24*60*60)</f>
        <v>3.9502262109905205E-3</v>
      </c>
      <c r="W454" s="8">
        <f>(AVERAGE(T453:T454)*('Front End'!$F$5*60))+(AVERAGE(V453:V454)*('Front End'!$F$5*60))</f>
        <v>0.91243035263102423</v>
      </c>
      <c r="X454" s="8">
        <f t="shared" si="31"/>
        <v>3.9502262109905205E-3</v>
      </c>
    </row>
    <row r="455" spans="1:24" x14ac:dyDescent="0.2">
      <c r="A455" s="1">
        <v>454</v>
      </c>
      <c r="B455" s="1">
        <f>B454+'Front End'!$F$5</f>
        <v>906</v>
      </c>
      <c r="C455" s="10">
        <f t="shared" si="29"/>
        <v>0.62916666666666665</v>
      </c>
      <c r="D455" s="10">
        <f>ROUND(IF(B455&lt;=$AA$2*1.25,('Front End'!$F$4/2)*(1-COS((PI()*B455)/$AA$2)),(4.34*'Front End'!$F$4*EXP(-1.3*B455/$AA$2))),6)</f>
        <v>6.0853999999999998E-2</v>
      </c>
      <c r="E455" s="10">
        <f>D455*('Front End'!$F$3/100)</f>
        <v>0</v>
      </c>
      <c r="F455" s="10">
        <f t="shared" si="28"/>
        <v>6.0853999999999998E-2</v>
      </c>
      <c r="G455" s="10">
        <f>IF((G454+(AVERAGE(F454:F455)*('Front End'!$F$5*60))-(N454))&gt;$AA$3,$AA$3,IF(G454+(AVERAGE(F454:F455)*('Front End'!$F$5*60))-(N454)&lt;0,0,G454+(AVERAGE(F454:F455)*('Front End'!$F$5*60))-(N454)))</f>
        <v>154.02996335210361</v>
      </c>
      <c r="H455" s="10">
        <f>(G455/$AA$3)*'Front End'!$B$1</f>
        <v>1.5402996335210362E-3</v>
      </c>
      <c r="I455" s="10">
        <f>('Front End'!$F$10-'Front End'!$B$1)+Calcs!H455</f>
        <v>46.731540299633522</v>
      </c>
      <c r="J455" s="10">
        <f>IF(H455&gt;'Front End'!$B$1*('Front End'!$B$5/100),G455-((('Front End'!$B$1*('Front End'!$B$5/100))/'Front End'!$B$1)*$AA$3),0)</f>
        <v>54.029963352103607</v>
      </c>
      <c r="K455" s="10">
        <f>(J455*('Front End'!$B$6/100))/('Front End'!$B$2*24*60*60)</f>
        <v>0</v>
      </c>
      <c r="L455" s="10">
        <f>(J455*((100-'Front End'!$B$6)/100))/('Front End'!$B$2*24*60*60)</f>
        <v>6.253467980567548E-2</v>
      </c>
      <c r="M455" s="10">
        <f t="shared" si="30"/>
        <v>6.253467980567548E-2</v>
      </c>
      <c r="N455" s="10">
        <f>AVERAGE(M454:M455)*('Front End'!$F$5*60)</f>
        <v>7.5204697283546622</v>
      </c>
      <c r="O455" s="10">
        <f>IF(O454+AVERAGE(K454:K455)*('Front End'!$F$5*60)&gt;J455,J455,O454+AVERAGE(K454:K455)*('Front End'!$F$5*60))</f>
        <v>0</v>
      </c>
      <c r="P455" s="10">
        <f>P454+(AVERAGE(L454:L455)*('Front End'!$F$5*60))-W454</f>
        <v>3171.4618310199708</v>
      </c>
      <c r="Q455" s="10">
        <f>(P455/$AA$5)*($AA$4-'Front End'!$F$9)</f>
        <v>3.1714618310199706E-2</v>
      </c>
      <c r="R455" s="10">
        <f>'Front End'!$F$9+Q455</f>
        <v>45.031714618310197</v>
      </c>
      <c r="S455" s="8">
        <f>IF(R455&gt;'Front End'!$F$9+'Front End'!$B$9,(((R455-'Front End'!$F$9)/($AA$4-'Front End'!$F$9))*$AA$5)-((('Front End'!$F$9+'Front End'!$B$9-'Front End'!$F$9)/($AA$4-'Front End'!$F$9))*$AA$5),0)</f>
        <v>3171.4618310196843</v>
      </c>
      <c r="T455" s="8">
        <f>ROUND(S455/('Front End'!$B$3*24*60*60),6)</f>
        <v>3.6709999999999998E-3</v>
      </c>
      <c r="U455" s="8">
        <f>IF(R455&gt;'Front End'!$F$9+'Front End'!$B$10,(((R455-'Front End'!$F$9)/($AA$4-'Front End'!$F$9))*$AA$5)-((('Front End'!$F$9+'Front End'!$B$10-'Front End'!$F$9)/($AA$4-'Front End'!$F$9))*$AA$5),0)</f>
        <v>1171.4618310193714</v>
      </c>
      <c r="V455" s="8">
        <f>(U455^0.5)/('Front End'!$B$4*24*60*60)</f>
        <v>3.9614148834308449E-3</v>
      </c>
      <c r="W455" s="8">
        <f>(AVERAGE(T454:T455)*('Front End'!$F$5*60))+(AVERAGE(V454:V455)*('Front End'!$F$5*60))</f>
        <v>0.91473846566528194</v>
      </c>
      <c r="X455" s="8">
        <f t="shared" si="31"/>
        <v>3.9614148834308449E-3</v>
      </c>
    </row>
    <row r="456" spans="1:24" x14ac:dyDescent="0.2">
      <c r="A456" s="1">
        <v>455</v>
      </c>
      <c r="B456" s="1">
        <f>B455+'Front End'!$F$5</f>
        <v>908</v>
      </c>
      <c r="C456" s="10">
        <f t="shared" si="29"/>
        <v>0.63055555555555554</v>
      </c>
      <c r="D456" s="10">
        <f>ROUND(IF(B456&lt;=$AA$2*1.25,('Front End'!$F$4/2)*(1-COS((PI()*B456)/$AA$2)),(4.34*'Front End'!$F$4*EXP(-1.3*B456/$AA$2))),6)</f>
        <v>6.0589999999999998E-2</v>
      </c>
      <c r="E456" s="10">
        <f>D456*('Front End'!$F$3/100)</f>
        <v>0</v>
      </c>
      <c r="F456" s="10">
        <f t="shared" si="28"/>
        <v>6.0589999999999998E-2</v>
      </c>
      <c r="G456" s="10">
        <f>IF((G455+(AVERAGE(F455:F456)*('Front End'!$F$5*60))-(N455))&gt;$AA$3,$AA$3,IF(G455+(AVERAGE(F455:F456)*('Front End'!$F$5*60))-(N455)&lt;0,0,G455+(AVERAGE(F455:F456)*('Front End'!$F$5*60))-(N455)))</f>
        <v>153.79613362374894</v>
      </c>
      <c r="H456" s="10">
        <f>(G456/$AA$3)*'Front End'!$B$1</f>
        <v>1.5379613362374895E-3</v>
      </c>
      <c r="I456" s="10">
        <f>('Front End'!$F$10-'Front End'!$B$1)+Calcs!H456</f>
        <v>46.731537961336244</v>
      </c>
      <c r="J456" s="10">
        <f>IF(H456&gt;'Front End'!$B$1*('Front End'!$B$5/100),G456-((('Front End'!$B$1*('Front End'!$B$5/100))/'Front End'!$B$1)*$AA$3),0)</f>
        <v>53.796133623748943</v>
      </c>
      <c r="K456" s="10">
        <f>(J456*('Front End'!$B$6/100))/('Front End'!$B$2*24*60*60)</f>
        <v>0</v>
      </c>
      <c r="L456" s="10">
        <f>(J456*((100-'Front End'!$B$6)/100))/('Front End'!$B$2*24*60*60)</f>
        <v>6.2264043546005732E-2</v>
      </c>
      <c r="M456" s="10">
        <f t="shared" si="30"/>
        <v>6.2264043546005732E-2</v>
      </c>
      <c r="N456" s="10">
        <f>AVERAGE(M455:M456)*('Front End'!$F$5*60)</f>
        <v>7.4879234011008728</v>
      </c>
      <c r="O456" s="10">
        <f>IF(O455+AVERAGE(K455:K456)*('Front End'!$F$5*60)&gt;J456,J456,O455+AVERAGE(K455:K456)*('Front End'!$F$5*60))</f>
        <v>0</v>
      </c>
      <c r="P456" s="10">
        <f>P455+(AVERAGE(L455:L456)*('Front End'!$F$5*60))-W455</f>
        <v>3178.0350159554064</v>
      </c>
      <c r="Q456" s="10">
        <f>(P456/$AA$5)*($AA$4-'Front End'!$F$9)</f>
        <v>3.1780350159554063E-2</v>
      </c>
      <c r="R456" s="10">
        <f>'Front End'!$F$9+Q456</f>
        <v>45.031780350159551</v>
      </c>
      <c r="S456" s="8">
        <f>IF(R456&gt;'Front End'!$F$9+'Front End'!$B$9,(((R456-'Front End'!$F$9)/($AA$4-'Front End'!$F$9))*$AA$5)-((('Front End'!$F$9+'Front End'!$B$9-'Front End'!$F$9)/($AA$4-'Front End'!$F$9))*$AA$5),0)</f>
        <v>3178.0350159550608</v>
      </c>
      <c r="T456" s="8">
        <f>ROUND(S456/('Front End'!$B$3*24*60*60),6)</f>
        <v>3.6779999999999998E-3</v>
      </c>
      <c r="U456" s="8">
        <f>IF(R456&gt;'Front End'!$F$9+'Front End'!$B$10,(((R456-'Front End'!$F$9)/($AA$4-'Front End'!$F$9))*$AA$5)-((('Front End'!$F$9+'Front End'!$B$10-'Front End'!$F$9)/($AA$4-'Front End'!$F$9))*$AA$5),0)</f>
        <v>1178.0350159547479</v>
      </c>
      <c r="V456" s="8">
        <f>(U456^0.5)/('Front End'!$B$4*24*60*60)</f>
        <v>3.972513276513441E-3</v>
      </c>
      <c r="W456" s="8">
        <f>(AVERAGE(T455:T456)*('Front End'!$F$5*60))+(AVERAGE(V455:V456)*('Front End'!$F$5*60))</f>
        <v>0.91697568959665721</v>
      </c>
      <c r="X456" s="8">
        <f t="shared" si="31"/>
        <v>3.972513276513441E-3</v>
      </c>
    </row>
    <row r="457" spans="1:24" x14ac:dyDescent="0.2">
      <c r="A457" s="1">
        <v>456</v>
      </c>
      <c r="B457" s="1">
        <f>B456+'Front End'!$F$5</f>
        <v>910</v>
      </c>
      <c r="C457" s="10">
        <f t="shared" si="29"/>
        <v>0.63194444444444442</v>
      </c>
      <c r="D457" s="10">
        <f>ROUND(IF(B457&lt;=$AA$2*1.25,('Front End'!$F$4/2)*(1-COS((PI()*B457)/$AA$2)),(4.34*'Front End'!$F$4*EXP(-1.3*B457/$AA$2))),6)</f>
        <v>6.0328E-2</v>
      </c>
      <c r="E457" s="10">
        <f>D457*('Front End'!$F$3/100)</f>
        <v>0</v>
      </c>
      <c r="F457" s="10">
        <f t="shared" si="28"/>
        <v>6.0328E-2</v>
      </c>
      <c r="G457" s="10">
        <f>IF((G456+(AVERAGE(F456:F457)*('Front End'!$F$5*60))-(N456))&gt;$AA$3,$AA$3,IF(G456+(AVERAGE(F456:F457)*('Front End'!$F$5*60))-(N456)&lt;0,0,G456+(AVERAGE(F456:F457)*('Front End'!$F$5*60))-(N456)))</f>
        <v>153.56329022264805</v>
      </c>
      <c r="H457" s="10">
        <f>(G457/$AA$3)*'Front End'!$B$1</f>
        <v>1.5356329022264807E-3</v>
      </c>
      <c r="I457" s="10">
        <f>('Front End'!$F$10-'Front End'!$B$1)+Calcs!H457</f>
        <v>46.731535632902229</v>
      </c>
      <c r="J457" s="10">
        <f>IF(H457&gt;'Front End'!$B$1*('Front End'!$B$5/100),G457-((('Front End'!$B$1*('Front End'!$B$5/100))/'Front End'!$B$1)*$AA$3),0)</f>
        <v>53.56329022264805</v>
      </c>
      <c r="K457" s="10">
        <f>(J457*('Front End'!$B$6/100))/('Front End'!$B$2*24*60*60)</f>
        <v>0</v>
      </c>
      <c r="L457" s="10">
        <f>(J457*((100-'Front End'!$B$6)/100))/('Front End'!$B$2*24*60*60)</f>
        <v>6.1994548868805621E-2</v>
      </c>
      <c r="M457" s="10">
        <f t="shared" si="30"/>
        <v>6.1994548868805621E-2</v>
      </c>
      <c r="N457" s="10">
        <f>AVERAGE(M456:M457)*('Front End'!$F$5*60)</f>
        <v>7.455515544888681</v>
      </c>
      <c r="O457" s="10">
        <f>IF(O456+AVERAGE(K456:K457)*('Front End'!$F$5*60)&gt;J457,J457,O456+AVERAGE(K456:K457)*('Front End'!$F$5*60))</f>
        <v>0</v>
      </c>
      <c r="P457" s="10">
        <f>P456+(AVERAGE(L456:L457)*('Front End'!$F$5*60))-W456</f>
        <v>3184.5735558106985</v>
      </c>
      <c r="Q457" s="10">
        <f>(P457/$AA$5)*($AA$4-'Front End'!$F$9)</f>
        <v>3.1845735558106984E-2</v>
      </c>
      <c r="R457" s="10">
        <f>'Front End'!$F$9+Q457</f>
        <v>45.031845735558107</v>
      </c>
      <c r="S457" s="8">
        <f>IF(R457&gt;'Front End'!$F$9+'Front End'!$B$9,(((R457-'Front End'!$F$9)/($AA$4-'Front End'!$F$9))*$AA$5)-((('Front End'!$F$9+'Front End'!$B$9-'Front End'!$F$9)/($AA$4-'Front End'!$F$9))*$AA$5),0)</f>
        <v>3184.5735558107435</v>
      </c>
      <c r="T457" s="8">
        <f>ROUND(S457/('Front End'!$B$3*24*60*60),6)</f>
        <v>3.686E-3</v>
      </c>
      <c r="U457" s="8">
        <f>IF(R457&gt;'Front End'!$F$9+'Front End'!$B$10,(((R457-'Front End'!$F$9)/($AA$4-'Front End'!$F$9))*$AA$5)-((('Front End'!$F$9+'Front End'!$B$10-'Front End'!$F$9)/($AA$4-'Front End'!$F$9))*$AA$5),0)</f>
        <v>1184.5735558104307</v>
      </c>
      <c r="V457" s="8">
        <f>(U457^0.5)/('Front End'!$B$4*24*60*60)</f>
        <v>3.9835224968361917E-3</v>
      </c>
      <c r="W457" s="8">
        <f>(AVERAGE(T456:T457)*('Front End'!$F$5*60))+(AVERAGE(V456:V457)*('Front End'!$F$5*60))</f>
        <v>0.91920214640097797</v>
      </c>
      <c r="X457" s="8">
        <f t="shared" si="31"/>
        <v>3.9835224968361917E-3</v>
      </c>
    </row>
    <row r="458" spans="1:24" x14ac:dyDescent="0.2">
      <c r="A458" s="1">
        <v>457</v>
      </c>
      <c r="B458" s="1">
        <f>B457+'Front End'!$F$5</f>
        <v>912</v>
      </c>
      <c r="C458" s="10">
        <f t="shared" si="29"/>
        <v>0.6333333333333333</v>
      </c>
      <c r="D458" s="10">
        <f>ROUND(IF(B458&lt;=$AA$2*1.25,('Front End'!$F$4/2)*(1-COS((PI()*B458)/$AA$2)),(4.34*'Front End'!$F$4*EXP(-1.3*B458/$AA$2))),6)</f>
        <v>6.0067000000000002E-2</v>
      </c>
      <c r="E458" s="10">
        <f>D458*('Front End'!$F$3/100)</f>
        <v>0</v>
      </c>
      <c r="F458" s="10">
        <f t="shared" si="28"/>
        <v>6.0067000000000002E-2</v>
      </c>
      <c r="G458" s="10">
        <f>IF((G457+(AVERAGE(F457:F458)*('Front End'!$F$5*60))-(N457))&gt;$AA$3,$AA$3,IF(G457+(AVERAGE(F457:F458)*('Front End'!$F$5*60))-(N457)&lt;0,0,G457+(AVERAGE(F457:F458)*('Front End'!$F$5*60))-(N457)))</f>
        <v>153.33147467775939</v>
      </c>
      <c r="H458" s="10">
        <f>(G458/$AA$3)*'Front End'!$B$1</f>
        <v>1.533314746777594E-3</v>
      </c>
      <c r="I458" s="10">
        <f>('Front End'!$F$10-'Front End'!$B$1)+Calcs!H458</f>
        <v>46.731533314746784</v>
      </c>
      <c r="J458" s="10">
        <f>IF(H458&gt;'Front End'!$B$1*('Front End'!$B$5/100),G458-((('Front End'!$B$1*('Front End'!$B$5/100))/'Front End'!$B$1)*$AA$3),0)</f>
        <v>53.331474677759388</v>
      </c>
      <c r="K458" s="10">
        <f>(J458*('Front End'!$B$6/100))/('Front End'!$B$2*24*60*60)</f>
        <v>0</v>
      </c>
      <c r="L458" s="10">
        <f>(J458*((100-'Front End'!$B$6)/100))/('Front End'!$B$2*24*60*60)</f>
        <v>6.1726243839999299E-2</v>
      </c>
      <c r="M458" s="10">
        <f t="shared" si="30"/>
        <v>6.1726243839999299E-2</v>
      </c>
      <c r="N458" s="10">
        <f>AVERAGE(M457:M458)*('Front End'!$F$5*60)</f>
        <v>7.4232475625282959</v>
      </c>
      <c r="O458" s="10">
        <f>IF(O457+AVERAGE(K457:K458)*('Front End'!$F$5*60)&gt;J458,J458,O457+AVERAGE(K457:K458)*('Front End'!$F$5*60))</f>
        <v>0</v>
      </c>
      <c r="P458" s="10">
        <f>P457+(AVERAGE(L457:L458)*('Front End'!$F$5*60))-W457</f>
        <v>3191.0776012268257</v>
      </c>
      <c r="Q458" s="10">
        <f>(P458/$AA$5)*($AA$4-'Front End'!$F$9)</f>
        <v>3.1910776012268251E-2</v>
      </c>
      <c r="R458" s="10">
        <f>'Front End'!$F$9+Q458</f>
        <v>45.031910776012268</v>
      </c>
      <c r="S458" s="8">
        <f>IF(R458&gt;'Front End'!$F$9+'Front End'!$B$9,(((R458-'Front End'!$F$9)/($AA$4-'Front End'!$F$9))*$AA$5)-((('Front End'!$F$9+'Front End'!$B$9-'Front End'!$F$9)/($AA$4-'Front End'!$F$9))*$AA$5),0)</f>
        <v>3191.0776012267661</v>
      </c>
      <c r="T458" s="8">
        <f>ROUND(S458/('Front End'!$B$3*24*60*60),6)</f>
        <v>3.6930000000000001E-3</v>
      </c>
      <c r="U458" s="8">
        <f>IF(R458&gt;'Front End'!$F$9+'Front End'!$B$10,(((R458-'Front End'!$F$9)/($AA$4-'Front End'!$F$9))*$AA$5)-((('Front End'!$F$9+'Front End'!$B$10-'Front End'!$F$9)/($AA$4-'Front End'!$F$9))*$AA$5),0)</f>
        <v>1191.0776012264532</v>
      </c>
      <c r="V458" s="8">
        <f>(U458^0.5)/('Front End'!$B$4*24*60*60)</f>
        <v>3.994443534311453E-3</v>
      </c>
      <c r="W458" s="8">
        <f>(AVERAGE(T457:T458)*('Front End'!$F$5*60))+(AVERAGE(V457:V458)*('Front End'!$F$5*60))</f>
        <v>0.92141796186885871</v>
      </c>
      <c r="X458" s="8">
        <f t="shared" si="31"/>
        <v>3.994443534311453E-3</v>
      </c>
    </row>
    <row r="459" spans="1:24" x14ac:dyDescent="0.2">
      <c r="A459" s="1">
        <v>458</v>
      </c>
      <c r="B459" s="1">
        <f>B458+'Front End'!$F$5</f>
        <v>914</v>
      </c>
      <c r="C459" s="10">
        <f t="shared" si="29"/>
        <v>0.63472222222222219</v>
      </c>
      <c r="D459" s="10">
        <f>ROUND(IF(B459&lt;=$AA$2*1.25,('Front End'!$F$4/2)*(1-COS((PI()*B459)/$AA$2)),(4.34*'Front End'!$F$4*EXP(-1.3*B459/$AA$2))),6)</f>
        <v>5.9806999999999999E-2</v>
      </c>
      <c r="E459" s="10">
        <f>D459*('Front End'!$F$3/100)</f>
        <v>0</v>
      </c>
      <c r="F459" s="10">
        <f t="shared" si="28"/>
        <v>5.9806999999999999E-2</v>
      </c>
      <c r="G459" s="10">
        <f>IF((G458+(AVERAGE(F458:F459)*('Front End'!$F$5*60))-(N458))&gt;$AA$3,$AA$3,IF(G458+(AVERAGE(F458:F459)*('Front End'!$F$5*60))-(N458)&lt;0,0,G458+(AVERAGE(F458:F459)*('Front End'!$F$5*60))-(N458)))</f>
        <v>153.10066711523109</v>
      </c>
      <c r="H459" s="10">
        <f>(G459/$AA$3)*'Front End'!$B$1</f>
        <v>1.5310066711523109E-3</v>
      </c>
      <c r="I459" s="10">
        <f>('Front End'!$F$10-'Front End'!$B$1)+Calcs!H459</f>
        <v>46.731531006671155</v>
      </c>
      <c r="J459" s="10">
        <f>IF(H459&gt;'Front End'!$B$1*('Front End'!$B$5/100),G459-((('Front End'!$B$1*('Front End'!$B$5/100))/'Front End'!$B$1)*$AA$3),0)</f>
        <v>53.10066711523109</v>
      </c>
      <c r="K459" s="10">
        <f>(J459*('Front End'!$B$6/100))/('Front End'!$B$2*24*60*60)</f>
        <v>0</v>
      </c>
      <c r="L459" s="10">
        <f>(J459*((100-'Front End'!$B$6)/100))/('Front End'!$B$2*24*60*60)</f>
        <v>6.1459105457443403E-2</v>
      </c>
      <c r="M459" s="10">
        <f t="shared" si="30"/>
        <v>6.1459105457443403E-2</v>
      </c>
      <c r="N459" s="10">
        <f>AVERAGE(M458:M459)*('Front End'!$F$5*60)</f>
        <v>7.3911209578465629</v>
      </c>
      <c r="O459" s="10">
        <f>IF(O458+AVERAGE(K458:K459)*('Front End'!$F$5*60)&gt;J459,J459,O458+AVERAGE(K458:K459)*('Front End'!$F$5*60))</f>
        <v>0</v>
      </c>
      <c r="P459" s="10">
        <f>P458+(AVERAGE(L458:L459)*('Front End'!$F$5*60))-W458</f>
        <v>3197.5473042228032</v>
      </c>
      <c r="Q459" s="10">
        <f>(P459/$AA$5)*($AA$4-'Front End'!$F$9)</f>
        <v>3.1975473042228031E-2</v>
      </c>
      <c r="R459" s="10">
        <f>'Front End'!$F$9+Q459</f>
        <v>45.03197547304223</v>
      </c>
      <c r="S459" s="8">
        <f>IF(R459&gt;'Front End'!$F$9+'Front End'!$B$9,(((R459-'Front End'!$F$9)/($AA$4-'Front End'!$F$9))*$AA$5)-((('Front End'!$F$9+'Front End'!$B$9-'Front End'!$F$9)/($AA$4-'Front End'!$F$9))*$AA$5),0)</f>
        <v>3197.5473042230369</v>
      </c>
      <c r="T459" s="8">
        <f>ROUND(S459/('Front End'!$B$3*24*60*60),6)</f>
        <v>3.7009999999999999E-3</v>
      </c>
      <c r="U459" s="8">
        <f>IF(R459&gt;'Front End'!$F$9+'Front End'!$B$10,(((R459-'Front End'!$F$9)/($AA$4-'Front End'!$F$9))*$AA$5)-((('Front End'!$F$9+'Front End'!$B$10-'Front End'!$F$9)/($AA$4-'Front End'!$F$9))*$AA$5),0)</f>
        <v>1197.5473042227241</v>
      </c>
      <c r="V459" s="8">
        <f>(U459^0.5)/('Front End'!$B$4*24*60*60)</f>
        <v>4.0052773644941924E-3</v>
      </c>
      <c r="W459" s="8">
        <f>(AVERAGE(T458:T459)*('Front End'!$F$5*60))+(AVERAGE(V458:V459)*('Front End'!$F$5*60))</f>
        <v>0.92362325392833877</v>
      </c>
      <c r="X459" s="8">
        <f t="shared" si="31"/>
        <v>4.0052773644941924E-3</v>
      </c>
    </row>
    <row r="460" spans="1:24" x14ac:dyDescent="0.2">
      <c r="A460" s="1">
        <v>459</v>
      </c>
      <c r="B460" s="1">
        <f>B459+'Front End'!$F$5</f>
        <v>916</v>
      </c>
      <c r="C460" s="10">
        <f t="shared" si="29"/>
        <v>0.63611111111111107</v>
      </c>
      <c r="D460" s="10">
        <f>ROUND(IF(B460&lt;=$AA$2*1.25,('Front End'!$F$4/2)*(1-COS((PI()*B460)/$AA$2)),(4.34*'Front End'!$F$4*EXP(-1.3*B460/$AA$2))),6)</f>
        <v>5.9547999999999997E-2</v>
      </c>
      <c r="E460" s="10">
        <f>D460*('Front End'!$F$3/100)</f>
        <v>0</v>
      </c>
      <c r="F460" s="10">
        <f t="shared" si="28"/>
        <v>5.9547999999999997E-2</v>
      </c>
      <c r="G460" s="10">
        <f>IF((G459+(AVERAGE(F459:F460)*('Front End'!$F$5*60))-(N459))&gt;$AA$3,$AA$3,IF(G459+(AVERAGE(F459:F460)*('Front End'!$F$5*60))-(N459)&lt;0,0,G459+(AVERAGE(F459:F460)*('Front End'!$F$5*60))-(N459)))</f>
        <v>152.87084615738453</v>
      </c>
      <c r="H460" s="10">
        <f>(G460/$AA$3)*'Front End'!$B$1</f>
        <v>1.5287084615738453E-3</v>
      </c>
      <c r="I460" s="10">
        <f>('Front End'!$F$10-'Front End'!$B$1)+Calcs!H460</f>
        <v>46.731528708461575</v>
      </c>
      <c r="J460" s="10">
        <f>IF(H460&gt;'Front End'!$B$1*('Front End'!$B$5/100),G460-((('Front End'!$B$1*('Front End'!$B$5/100))/'Front End'!$B$1)*$AA$3),0)</f>
        <v>52.870846157384534</v>
      </c>
      <c r="K460" s="10">
        <f>(J460*('Front End'!$B$6/100))/('Front End'!$B$2*24*60*60)</f>
        <v>0</v>
      </c>
      <c r="L460" s="10">
        <f>(J460*((100-'Front End'!$B$6)/100))/('Front End'!$B$2*24*60*60)</f>
        <v>6.1193108978454328E-2</v>
      </c>
      <c r="M460" s="10">
        <f t="shared" si="30"/>
        <v>6.1193108978454328E-2</v>
      </c>
      <c r="N460" s="10">
        <f>AVERAGE(M459:M460)*('Front End'!$F$5*60)</f>
        <v>7.359132866153864</v>
      </c>
      <c r="O460" s="10">
        <f>IF(O459+AVERAGE(K459:K460)*('Front End'!$F$5*60)&gt;J460,J460,O459+AVERAGE(K459:K460)*('Front End'!$F$5*60))</f>
        <v>0</v>
      </c>
      <c r="P460" s="10">
        <f>P459+(AVERAGE(L459:L460)*('Front End'!$F$5*60))-W459</f>
        <v>3203.9828138350285</v>
      </c>
      <c r="Q460" s="10">
        <f>(P460/$AA$5)*($AA$4-'Front End'!$F$9)</f>
        <v>3.2039828138350282E-2</v>
      </c>
      <c r="R460" s="10">
        <f>'Front End'!$F$9+Q460</f>
        <v>45.032039828138352</v>
      </c>
      <c r="S460" s="8">
        <f>IF(R460&gt;'Front End'!$F$9+'Front End'!$B$9,(((R460-'Front End'!$F$9)/($AA$4-'Front End'!$F$9))*$AA$5)-((('Front End'!$F$9+'Front End'!$B$9-'Front End'!$F$9)/($AA$4-'Front End'!$F$9))*$AA$5),0)</f>
        <v>3203.9828138351822</v>
      </c>
      <c r="T460" s="8">
        <f>ROUND(S460/('Front End'!$B$3*24*60*60),6)</f>
        <v>3.7079999999999999E-3</v>
      </c>
      <c r="U460" s="8">
        <f>IF(R460&gt;'Front End'!$F$9+'Front End'!$B$10,(((R460-'Front End'!$F$9)/($AA$4-'Front End'!$F$9))*$AA$5)-((('Front End'!$F$9+'Front End'!$B$10-'Front End'!$F$9)/($AA$4-'Front End'!$F$9))*$AA$5),0)</f>
        <v>1203.9828138348694</v>
      </c>
      <c r="V460" s="8">
        <f>(U460^0.5)/('Front End'!$B$4*24*60*60)</f>
        <v>4.0160249417116583E-3</v>
      </c>
      <c r="W460" s="8">
        <f>(AVERAGE(T459:T460)*('Front End'!$F$5*60))+(AVERAGE(V459:V460)*('Front End'!$F$5*60))</f>
        <v>0.92581813837235094</v>
      </c>
      <c r="X460" s="8">
        <f t="shared" si="31"/>
        <v>4.0160249417116583E-3</v>
      </c>
    </row>
    <row r="461" spans="1:24" x14ac:dyDescent="0.2">
      <c r="A461" s="1">
        <v>460</v>
      </c>
      <c r="B461" s="1">
        <f>B460+'Front End'!$F$5</f>
        <v>918</v>
      </c>
      <c r="C461" s="10">
        <f t="shared" si="29"/>
        <v>0.63749999999999996</v>
      </c>
      <c r="D461" s="10">
        <f>ROUND(IF(B461&lt;=$AA$2*1.25,('Front End'!$F$4/2)*(1-COS((PI()*B461)/$AA$2)),(4.34*'Front End'!$F$4*EXP(-1.3*B461/$AA$2))),6)</f>
        <v>5.9291000000000003E-2</v>
      </c>
      <c r="E461" s="10">
        <f>D461*('Front End'!$F$3/100)</f>
        <v>0</v>
      </c>
      <c r="F461" s="10">
        <f t="shared" si="28"/>
        <v>5.9291000000000003E-2</v>
      </c>
      <c r="G461" s="10">
        <f>IF((G460+(AVERAGE(F460:F461)*('Front End'!$F$5*60))-(N460))&gt;$AA$3,$AA$3,IF(G460+(AVERAGE(F460:F461)*('Front End'!$F$5*60))-(N460)&lt;0,0,G460+(AVERAGE(F460:F461)*('Front End'!$F$5*60))-(N460)))</f>
        <v>152.64205329123067</v>
      </c>
      <c r="H461" s="10">
        <f>(G461/$AA$3)*'Front End'!$B$1</f>
        <v>1.5264205329123069E-3</v>
      </c>
      <c r="I461" s="10">
        <f>('Front End'!$F$10-'Front End'!$B$1)+Calcs!H461</f>
        <v>46.731526420532916</v>
      </c>
      <c r="J461" s="10">
        <f>IF(H461&gt;'Front End'!$B$1*('Front End'!$B$5/100),G461-((('Front End'!$B$1*('Front End'!$B$5/100))/'Front End'!$B$1)*$AA$3),0)</f>
        <v>52.642053291230667</v>
      </c>
      <c r="K461" s="10">
        <f>(J461*('Front End'!$B$6/100))/('Front End'!$B$2*24*60*60)</f>
        <v>0</v>
      </c>
      <c r="L461" s="10">
        <f>(J461*((100-'Front End'!$B$6)/100))/('Front End'!$B$2*24*60*60)</f>
        <v>6.0928302420405873E-2</v>
      </c>
      <c r="M461" s="10">
        <f t="shared" si="30"/>
        <v>6.0928302420405873E-2</v>
      </c>
      <c r="N461" s="10">
        <f>AVERAGE(M460:M461)*('Front End'!$F$5*60)</f>
        <v>7.3272846839316124</v>
      </c>
      <c r="O461" s="10">
        <f>IF(O460+AVERAGE(K460:K461)*('Front End'!$F$5*60)&gt;J461,J461,O460+AVERAGE(K460:K461)*('Front End'!$F$5*60))</f>
        <v>0</v>
      </c>
      <c r="P461" s="10">
        <f>P460+(AVERAGE(L460:L461)*('Front End'!$F$5*60))-W460</f>
        <v>3210.3842803805878</v>
      </c>
      <c r="Q461" s="10">
        <f>(P461/$AA$5)*($AA$4-'Front End'!$F$9)</f>
        <v>3.2103842803805877E-2</v>
      </c>
      <c r="R461" s="10">
        <f>'Front End'!$F$9+Q461</f>
        <v>45.032103842803807</v>
      </c>
      <c r="S461" s="8">
        <f>IF(R461&gt;'Front End'!$F$9+'Front End'!$B$9,(((R461-'Front End'!$F$9)/($AA$4-'Front End'!$F$9))*$AA$5)-((('Front End'!$F$9+'Front End'!$B$9-'Front End'!$F$9)/($AA$4-'Front End'!$F$9))*$AA$5),0)</f>
        <v>3210.3842803806515</v>
      </c>
      <c r="T461" s="8">
        <f>ROUND(S461/('Front End'!$B$3*24*60*60),6)</f>
        <v>3.7160000000000001E-3</v>
      </c>
      <c r="U461" s="8">
        <f>IF(R461&gt;'Front End'!$F$9+'Front End'!$B$10,(((R461-'Front End'!$F$9)/($AA$4-'Front End'!$F$9))*$AA$5)-((('Front End'!$F$9+'Front End'!$B$10-'Front End'!$F$9)/($AA$4-'Front End'!$F$9))*$AA$5),0)</f>
        <v>1210.3842803803386</v>
      </c>
      <c r="V461" s="8">
        <f>(U461^0.5)/('Front End'!$B$4*24*60*60)</f>
        <v>4.0266872066507375E-3</v>
      </c>
      <c r="W461" s="8">
        <f>(AVERAGE(T460:T461)*('Front End'!$F$5*60))+(AVERAGE(V460:V461)*('Front End'!$F$5*60))</f>
        <v>0.92800272890174373</v>
      </c>
      <c r="X461" s="8">
        <f t="shared" si="31"/>
        <v>4.0266872066507375E-3</v>
      </c>
    </row>
    <row r="462" spans="1:24" x14ac:dyDescent="0.2">
      <c r="A462" s="1">
        <v>461</v>
      </c>
      <c r="B462" s="1">
        <f>B461+'Front End'!$F$5</f>
        <v>920</v>
      </c>
      <c r="C462" s="10">
        <f t="shared" si="29"/>
        <v>0.63888888888888884</v>
      </c>
      <c r="D462" s="10">
        <f>ROUND(IF(B462&lt;=$AA$2*1.25,('Front End'!$F$4/2)*(1-COS((PI()*B462)/$AA$2)),(4.34*'Front End'!$F$4*EXP(-1.3*B462/$AA$2))),6)</f>
        <v>5.9034000000000003E-2</v>
      </c>
      <c r="E462" s="10">
        <f>D462*('Front End'!$F$3/100)</f>
        <v>0</v>
      </c>
      <c r="F462" s="10">
        <f t="shared" si="28"/>
        <v>5.9034000000000003E-2</v>
      </c>
      <c r="G462" s="10">
        <f>IF((G461+(AVERAGE(F461:F462)*('Front End'!$F$5*60))-(N461))&gt;$AA$3,$AA$3,IF(G461+(AVERAGE(F461:F462)*('Front End'!$F$5*60))-(N461)&lt;0,0,G461+(AVERAGE(F461:F462)*('Front End'!$F$5*60))-(N461)))</f>
        <v>152.41426860729905</v>
      </c>
      <c r="H462" s="10">
        <f>(G462/$AA$3)*'Front End'!$B$1</f>
        <v>1.5241426860729908E-3</v>
      </c>
      <c r="I462" s="10">
        <f>('Front End'!$F$10-'Front End'!$B$1)+Calcs!H462</f>
        <v>46.731524142686077</v>
      </c>
      <c r="J462" s="10">
        <f>IF(H462&gt;'Front End'!$B$1*('Front End'!$B$5/100),G462-((('Front End'!$B$1*('Front End'!$B$5/100))/'Front End'!$B$1)*$AA$3),0)</f>
        <v>52.41426860729905</v>
      </c>
      <c r="K462" s="10">
        <f>(J462*('Front End'!$B$6/100))/('Front End'!$B$2*24*60*60)</f>
        <v>0</v>
      </c>
      <c r="L462" s="10">
        <f>(J462*((100-'Front End'!$B$6)/100))/('Front End'!$B$2*24*60*60)</f>
        <v>6.0664662739929466E-2</v>
      </c>
      <c r="M462" s="10">
        <f t="shared" si="30"/>
        <v>6.0664662739929466E-2</v>
      </c>
      <c r="N462" s="10">
        <f>AVERAGE(M461:M462)*('Front End'!$F$5*60)</f>
        <v>7.2955779096201203</v>
      </c>
      <c r="O462" s="10">
        <f>IF(O461+AVERAGE(K461:K462)*('Front End'!$F$5*60)&gt;J462,J462,O461+AVERAGE(K461:K462)*('Front End'!$F$5*60))</f>
        <v>0</v>
      </c>
      <c r="P462" s="10">
        <f>P461+(AVERAGE(L461:L462)*('Front End'!$F$5*60))-W461</f>
        <v>3216.751855561306</v>
      </c>
      <c r="Q462" s="10">
        <f>(P462/$AA$5)*($AA$4-'Front End'!$F$9)</f>
        <v>3.2167518555613062E-2</v>
      </c>
      <c r="R462" s="10">
        <f>'Front End'!$F$9+Q462</f>
        <v>45.03216751855561</v>
      </c>
      <c r="S462" s="8">
        <f>IF(R462&gt;'Front End'!$F$9+'Front End'!$B$9,(((R462-'Front End'!$F$9)/($AA$4-'Front End'!$F$9))*$AA$5)-((('Front End'!$F$9+'Front End'!$B$9-'Front End'!$F$9)/($AA$4-'Front End'!$F$9))*$AA$5),0)</f>
        <v>3216.7518555610286</v>
      </c>
      <c r="T462" s="8">
        <f>ROUND(S462/('Front End'!$B$3*24*60*60),6)</f>
        <v>3.7230000000000002E-3</v>
      </c>
      <c r="U462" s="8">
        <f>IF(R462&gt;'Front End'!$F$9+'Front End'!$B$10,(((R462-'Front End'!$F$9)/($AA$4-'Front End'!$F$9))*$AA$5)-((('Front End'!$F$9+'Front End'!$B$10-'Front End'!$F$9)/($AA$4-'Front End'!$F$9))*$AA$5),0)</f>
        <v>1216.7518555607157</v>
      </c>
      <c r="V462" s="8">
        <f>(U462^0.5)/('Front End'!$B$4*24*60*60)</f>
        <v>4.0372650869091387E-3</v>
      </c>
      <c r="W462" s="8">
        <f>(AVERAGE(T461:T462)*('Front End'!$F$5*60))+(AVERAGE(V461:V462)*('Front End'!$F$5*60))</f>
        <v>0.93017713761359255</v>
      </c>
      <c r="X462" s="8">
        <f t="shared" si="31"/>
        <v>4.0372650869091387E-3</v>
      </c>
    </row>
    <row r="463" spans="1:24" x14ac:dyDescent="0.2">
      <c r="A463" s="1">
        <v>462</v>
      </c>
      <c r="B463" s="1">
        <f>B462+'Front End'!$F$5</f>
        <v>922</v>
      </c>
      <c r="C463" s="10">
        <f t="shared" si="29"/>
        <v>0.64027777777777772</v>
      </c>
      <c r="D463" s="10">
        <f>ROUND(IF(B463&lt;=$AA$2*1.25,('Front End'!$F$4/2)*(1-COS((PI()*B463)/$AA$2)),(4.34*'Front End'!$F$4*EXP(-1.3*B463/$AA$2))),6)</f>
        <v>5.8778999999999998E-2</v>
      </c>
      <c r="E463" s="10">
        <f>D463*('Front End'!$F$3/100)</f>
        <v>0</v>
      </c>
      <c r="F463" s="10">
        <f t="shared" si="28"/>
        <v>5.8778999999999998E-2</v>
      </c>
      <c r="G463" s="10">
        <f>IF((G462+(AVERAGE(F462:F463)*('Front End'!$F$5*60))-(N462))&gt;$AA$3,$AA$3,IF(G462+(AVERAGE(F462:F463)*('Front End'!$F$5*60))-(N462)&lt;0,0,G462+(AVERAGE(F462:F463)*('Front End'!$F$5*60))-(N462)))</f>
        <v>152.18747069767895</v>
      </c>
      <c r="H463" s="10">
        <f>(G463/$AA$3)*'Front End'!$B$1</f>
        <v>1.5218747069767893E-3</v>
      </c>
      <c r="I463" s="10">
        <f>('Front End'!$F$10-'Front End'!$B$1)+Calcs!H463</f>
        <v>46.731521874706978</v>
      </c>
      <c r="J463" s="10">
        <f>IF(H463&gt;'Front End'!$B$1*('Front End'!$B$5/100),G463-((('Front End'!$B$1*('Front End'!$B$5/100))/'Front End'!$B$1)*$AA$3),0)</f>
        <v>52.187470697678947</v>
      </c>
      <c r="K463" s="10">
        <f>(J463*('Front End'!$B$6/100))/('Front End'!$B$2*24*60*60)</f>
        <v>0</v>
      </c>
      <c r="L463" s="10">
        <f>(J463*((100-'Front End'!$B$6)/100))/('Front End'!$B$2*24*60*60)</f>
        <v>6.0402165159350638E-2</v>
      </c>
      <c r="M463" s="10">
        <f t="shared" si="30"/>
        <v>6.0402165159350638E-2</v>
      </c>
      <c r="N463" s="10">
        <f>AVERAGE(M462:M463)*('Front End'!$F$5*60)</f>
        <v>7.2640096739568065</v>
      </c>
      <c r="O463" s="10">
        <f>IF(O462+AVERAGE(K462:K463)*('Front End'!$F$5*60)&gt;J463,J463,O462+AVERAGE(K462:K463)*('Front End'!$F$5*60))</f>
        <v>0</v>
      </c>
      <c r="P463" s="10">
        <f>P462+(AVERAGE(L462:L463)*('Front End'!$F$5*60))-W462</f>
        <v>3223.0856880976494</v>
      </c>
      <c r="Q463" s="10">
        <f>(P463/$AA$5)*($AA$4-'Front End'!$F$9)</f>
        <v>3.2230856880976488E-2</v>
      </c>
      <c r="R463" s="10">
        <f>'Front End'!$F$9+Q463</f>
        <v>45.032230856880979</v>
      </c>
      <c r="S463" s="8">
        <f>IF(R463&gt;'Front End'!$F$9+'Front End'!$B$9,(((R463-'Front End'!$F$9)/($AA$4-'Front End'!$F$9))*$AA$5)-((('Front End'!$F$9+'Front End'!$B$9-'Front End'!$F$9)/($AA$4-'Front End'!$F$9))*$AA$5),0)</f>
        <v>3223.0856880978822</v>
      </c>
      <c r="T463" s="8">
        <f>ROUND(S463/('Front End'!$B$3*24*60*60),6)</f>
        <v>3.7299999999999998E-3</v>
      </c>
      <c r="U463" s="8">
        <f>IF(R463&gt;'Front End'!$F$9+'Front End'!$B$10,(((R463-'Front End'!$F$9)/($AA$4-'Front End'!$F$9))*$AA$5)-((('Front End'!$F$9+'Front End'!$B$10-'Front End'!$F$9)/($AA$4-'Front End'!$F$9))*$AA$5),0)</f>
        <v>1223.0856880975693</v>
      </c>
      <c r="V463" s="8">
        <f>(U463^0.5)/('Front End'!$B$4*24*60*60)</f>
        <v>4.0477594901407428E-3</v>
      </c>
      <c r="W463" s="8">
        <f>(AVERAGE(T462:T463)*('Front End'!$F$5*60))+(AVERAGE(V462:V463)*('Front End'!$F$5*60))</f>
        <v>0.93228147462299282</v>
      </c>
      <c r="X463" s="8">
        <f t="shared" si="31"/>
        <v>4.0477594901407428E-3</v>
      </c>
    </row>
    <row r="464" spans="1:24" x14ac:dyDescent="0.2">
      <c r="A464" s="1">
        <v>463</v>
      </c>
      <c r="B464" s="1">
        <f>B463+'Front End'!$F$5</f>
        <v>924</v>
      </c>
      <c r="C464" s="10">
        <f t="shared" si="29"/>
        <v>0.64166666666666672</v>
      </c>
      <c r="D464" s="10">
        <f>ROUND(IF(B464&lt;=$AA$2*1.25,('Front End'!$F$4/2)*(1-COS((PI()*B464)/$AA$2)),(4.34*'Front End'!$F$4*EXP(-1.3*B464/$AA$2))),6)</f>
        <v>5.8524E-2</v>
      </c>
      <c r="E464" s="10">
        <f>D464*('Front End'!$F$3/100)</f>
        <v>0</v>
      </c>
      <c r="F464" s="10">
        <f t="shared" si="28"/>
        <v>5.8524E-2</v>
      </c>
      <c r="G464" s="10">
        <f>IF((G463+(AVERAGE(F463:F464)*('Front End'!$F$5*60))-(N463))&gt;$AA$3,$AA$3,IF(G463+(AVERAGE(F463:F464)*('Front End'!$F$5*60))-(N463)&lt;0,0,G463+(AVERAGE(F463:F464)*('Front End'!$F$5*60))-(N463)))</f>
        <v>151.96164102372217</v>
      </c>
      <c r="H464" s="10">
        <f>(G464/$AA$3)*'Front End'!$B$1</f>
        <v>1.5196164102372217E-3</v>
      </c>
      <c r="I464" s="10">
        <f>('Front End'!$F$10-'Front End'!$B$1)+Calcs!H464</f>
        <v>46.731519616410239</v>
      </c>
      <c r="J464" s="10">
        <f>IF(H464&gt;'Front End'!$B$1*('Front End'!$B$5/100),G464-((('Front End'!$B$1*('Front End'!$B$5/100))/'Front End'!$B$1)*$AA$3),0)</f>
        <v>51.961641023722166</v>
      </c>
      <c r="K464" s="10">
        <f>(J464*('Front End'!$B$6/100))/('Front End'!$B$2*24*60*60)</f>
        <v>0</v>
      </c>
      <c r="L464" s="10">
        <f>(J464*((100-'Front End'!$B$6)/100))/('Front End'!$B$2*24*60*60)</f>
        <v>6.0140788221900665E-2</v>
      </c>
      <c r="M464" s="10">
        <f t="shared" si="30"/>
        <v>6.0140788221900665E-2</v>
      </c>
      <c r="N464" s="10">
        <f>AVERAGE(M463:M464)*('Front End'!$F$5*60)</f>
        <v>7.2325772028750785</v>
      </c>
      <c r="O464" s="10">
        <f>IF(O463+AVERAGE(K463:K464)*('Front End'!$F$5*60)&gt;J464,J464,O463+AVERAGE(K463:K464)*('Front End'!$F$5*60))</f>
        <v>0</v>
      </c>
      <c r="P464" s="10">
        <f>P463+(AVERAGE(L463:L464)*('Front End'!$F$5*60))-W463</f>
        <v>3229.3859838259018</v>
      </c>
      <c r="Q464" s="10">
        <f>(P464/$AA$5)*($AA$4-'Front End'!$F$9)</f>
        <v>3.2293859838259019E-2</v>
      </c>
      <c r="R464" s="10">
        <f>'Front End'!$F$9+Q464</f>
        <v>45.032293859838262</v>
      </c>
      <c r="S464" s="8">
        <f>IF(R464&gt;'Front End'!$F$9+'Front End'!$B$9,(((R464-'Front End'!$F$9)/($AA$4-'Front End'!$F$9))*$AA$5)-((('Front End'!$F$9+'Front End'!$B$9-'Front End'!$F$9)/($AA$4-'Front End'!$F$9))*$AA$5),0)</f>
        <v>3229.3859838262051</v>
      </c>
      <c r="T464" s="8">
        <f>ROUND(S464/('Front End'!$B$3*24*60*60),6)</f>
        <v>3.738E-3</v>
      </c>
      <c r="U464" s="8">
        <f>IF(R464&gt;'Front End'!$F$9+'Front End'!$B$10,(((R464-'Front End'!$F$9)/($AA$4-'Front End'!$F$9))*$AA$5)-((('Front End'!$F$9+'Front End'!$B$10-'Front End'!$F$9)/($AA$4-'Front End'!$F$9))*$AA$5),0)</f>
        <v>1229.3859838258923</v>
      </c>
      <c r="V464" s="8">
        <f>(U464^0.5)/('Front End'!$B$4*24*60*60)</f>
        <v>4.0581714036867127E-3</v>
      </c>
      <c r="W464" s="8">
        <f>(AVERAGE(T463:T464)*('Front End'!$F$5*60))+(AVERAGE(V463:V464)*('Front End'!$F$5*60))</f>
        <v>0.93443585362964732</v>
      </c>
      <c r="X464" s="8">
        <f t="shared" si="31"/>
        <v>4.0581714036867127E-3</v>
      </c>
    </row>
    <row r="465" spans="1:24" x14ac:dyDescent="0.2">
      <c r="A465" s="1">
        <v>464</v>
      </c>
      <c r="B465" s="1">
        <f>B464+'Front End'!$F$5</f>
        <v>926</v>
      </c>
      <c r="C465" s="10">
        <f t="shared" si="29"/>
        <v>0.6430555555555556</v>
      </c>
      <c r="D465" s="10">
        <f>ROUND(IF(B465&lt;=$AA$2*1.25,('Front End'!$F$4/2)*(1-COS((PI()*B465)/$AA$2)),(4.34*'Front End'!$F$4*EXP(-1.3*B465/$AA$2))),6)</f>
        <v>5.8271000000000003E-2</v>
      </c>
      <c r="E465" s="10">
        <f>D465*('Front End'!$F$3/100)</f>
        <v>0</v>
      </c>
      <c r="F465" s="10">
        <f t="shared" si="28"/>
        <v>5.8271000000000003E-2</v>
      </c>
      <c r="G465" s="10">
        <f>IF((G464+(AVERAGE(F464:F465)*('Front End'!$F$5*60))-(N464))&gt;$AA$3,$AA$3,IF(G464+(AVERAGE(F464:F465)*('Front End'!$F$5*60))-(N464)&lt;0,0,G464+(AVERAGE(F464:F465)*('Front End'!$F$5*60))-(N464)))</f>
        <v>151.73676382084707</v>
      </c>
      <c r="H465" s="10">
        <f>(G465/$AA$3)*'Front End'!$B$1</f>
        <v>1.5173676382084708E-3</v>
      </c>
      <c r="I465" s="10">
        <f>('Front End'!$F$10-'Front End'!$B$1)+Calcs!H465</f>
        <v>46.731517367638212</v>
      </c>
      <c r="J465" s="10">
        <f>IF(H465&gt;'Front End'!$B$1*('Front End'!$B$5/100),G465-((('Front End'!$B$1*('Front End'!$B$5/100))/'Front End'!$B$1)*$AA$3),0)</f>
        <v>51.736763820847074</v>
      </c>
      <c r="K465" s="10">
        <f>(J465*('Front End'!$B$6/100))/('Front End'!$B$2*24*60*60)</f>
        <v>0</v>
      </c>
      <c r="L465" s="10">
        <f>(J465*((100-'Front End'!$B$6)/100))/('Front End'!$B$2*24*60*60)</f>
        <v>5.988051368153597E-2</v>
      </c>
      <c r="M465" s="10">
        <f t="shared" si="30"/>
        <v>5.988051368153597E-2</v>
      </c>
      <c r="N465" s="10">
        <f>AVERAGE(M464:M465)*('Front End'!$F$5*60)</f>
        <v>7.2012781142061977</v>
      </c>
      <c r="O465" s="10">
        <f>IF(O464+AVERAGE(K464:K465)*('Front End'!$F$5*60)&gt;J465,J465,O464+AVERAGE(K464:K465)*('Front End'!$F$5*60))</f>
        <v>0</v>
      </c>
      <c r="P465" s="10">
        <f>P464+(AVERAGE(L464:L465)*('Front End'!$F$5*60))-W464</f>
        <v>3235.6528260864784</v>
      </c>
      <c r="Q465" s="10">
        <f>(P465/$AA$5)*($AA$4-'Front End'!$F$9)</f>
        <v>3.2356528260864784E-2</v>
      </c>
      <c r="R465" s="10">
        <f>'Front End'!$F$9+Q465</f>
        <v>45.032356528260863</v>
      </c>
      <c r="S465" s="8">
        <f>IF(R465&gt;'Front End'!$F$9+'Front End'!$B$9,(((R465-'Front End'!$F$9)/($AA$4-'Front End'!$F$9))*$AA$5)-((('Front End'!$F$9+'Front End'!$B$9-'Front End'!$F$9)/($AA$4-'Front End'!$F$9))*$AA$5),0)</f>
        <v>3235.652826086266</v>
      </c>
      <c r="T465" s="8">
        <f>ROUND(S465/('Front End'!$B$3*24*60*60),6)</f>
        <v>3.7450000000000001E-3</v>
      </c>
      <c r="U465" s="8">
        <f>IF(R465&gt;'Front End'!$F$9+'Front End'!$B$10,(((R465-'Front End'!$F$9)/($AA$4-'Front End'!$F$9))*$AA$5)-((('Front End'!$F$9+'Front End'!$B$10-'Front End'!$F$9)/($AA$4-'Front End'!$F$9))*$AA$5),0)</f>
        <v>1235.6528260859532</v>
      </c>
      <c r="V465" s="8">
        <f>(U465^0.5)/('Front End'!$B$4*24*60*60)</f>
        <v>4.0685015980608096E-3</v>
      </c>
      <c r="W465" s="8">
        <f>(AVERAGE(T464:T465)*('Front End'!$F$5*60))+(AVERAGE(V464:V465)*('Front End'!$F$5*60))</f>
        <v>0.93658038010485134</v>
      </c>
      <c r="X465" s="8">
        <f t="shared" si="31"/>
        <v>4.0685015980608096E-3</v>
      </c>
    </row>
    <row r="466" spans="1:24" x14ac:dyDescent="0.2">
      <c r="A466" s="1">
        <v>465</v>
      </c>
      <c r="B466" s="1">
        <f>B465+'Front End'!$F$5</f>
        <v>928</v>
      </c>
      <c r="C466" s="10">
        <f t="shared" si="29"/>
        <v>0.64444444444444449</v>
      </c>
      <c r="D466" s="10">
        <f>ROUND(IF(B466&lt;=$AA$2*1.25,('Front End'!$F$4/2)*(1-COS((PI()*B466)/$AA$2)),(4.34*'Front End'!$F$4*EXP(-1.3*B466/$AA$2))),6)</f>
        <v>5.8019000000000001E-2</v>
      </c>
      <c r="E466" s="10">
        <f>D466*('Front End'!$F$3/100)</f>
        <v>0</v>
      </c>
      <c r="F466" s="10">
        <f t="shared" si="28"/>
        <v>5.8019000000000001E-2</v>
      </c>
      <c r="G466" s="10">
        <f>IF((G465+(AVERAGE(F465:F466)*('Front End'!$F$5*60))-(N465))&gt;$AA$3,$AA$3,IF(G465+(AVERAGE(F465:F466)*('Front End'!$F$5*60))-(N465)&lt;0,0,G465+(AVERAGE(F465:F466)*('Front End'!$F$5*60))-(N465)))</f>
        <v>151.51288570664087</v>
      </c>
      <c r="H466" s="10">
        <f>(G466/$AA$3)*'Front End'!$B$1</f>
        <v>1.5151288570664086E-3</v>
      </c>
      <c r="I466" s="10">
        <f>('Front End'!$F$10-'Front End'!$B$1)+Calcs!H466</f>
        <v>46.731515128857069</v>
      </c>
      <c r="J466" s="10">
        <f>IF(H466&gt;'Front End'!$B$1*('Front End'!$B$5/100),G466-((('Front End'!$B$1*('Front End'!$B$5/100))/'Front End'!$B$1)*$AA$3),0)</f>
        <v>51.512885706640873</v>
      </c>
      <c r="K466" s="10">
        <f>(J466*('Front End'!$B$6/100))/('Front End'!$B$2*24*60*60)</f>
        <v>0</v>
      </c>
      <c r="L466" s="10">
        <f>(J466*((100-'Front End'!$B$6)/100))/('Front End'!$B$2*24*60*60)</f>
        <v>5.9621395493797316E-2</v>
      </c>
      <c r="M466" s="10">
        <f t="shared" si="30"/>
        <v>5.9621395493797316E-2</v>
      </c>
      <c r="N466" s="10">
        <f>AVERAGE(M465:M466)*('Front End'!$F$5*60)</f>
        <v>7.1701145505199975</v>
      </c>
      <c r="O466" s="10">
        <f>IF(O465+AVERAGE(K465:K466)*('Front End'!$F$5*60)&gt;J466,J466,O465+AVERAGE(K465:K466)*('Front End'!$F$5*60))</f>
        <v>0</v>
      </c>
      <c r="P466" s="10">
        <f>P465+(AVERAGE(L465:L466)*('Front End'!$F$5*60))-W465</f>
        <v>3241.8863602568936</v>
      </c>
      <c r="Q466" s="10">
        <f>(P466/$AA$5)*($AA$4-'Front End'!$F$9)</f>
        <v>3.2418863602568931E-2</v>
      </c>
      <c r="R466" s="10">
        <f>'Front End'!$F$9+Q466</f>
        <v>45.032418863602572</v>
      </c>
      <c r="S466" s="8">
        <f>IF(R466&gt;'Front End'!$F$9+'Front End'!$B$9,(((R466-'Front End'!$F$9)/($AA$4-'Front End'!$F$9))*$AA$5)-((('Front End'!$F$9+'Front End'!$B$9-'Front End'!$F$9)/($AA$4-'Front End'!$F$9))*$AA$5),0)</f>
        <v>3241.8863602572405</v>
      </c>
      <c r="T466" s="8">
        <f>ROUND(S466/('Front End'!$B$3*24*60*60),6)</f>
        <v>3.7520000000000001E-3</v>
      </c>
      <c r="U466" s="8">
        <f>IF(R466&gt;'Front End'!$F$9+'Front End'!$B$10,(((R466-'Front End'!$F$9)/($AA$4-'Front End'!$F$9))*$AA$5)-((('Front End'!$F$9+'Front End'!$B$10-'Front End'!$F$9)/($AA$4-'Front End'!$F$9))*$AA$5),0)</f>
        <v>1241.8863602569277</v>
      </c>
      <c r="V466" s="8">
        <f>(U466^0.5)/('Front End'!$B$4*24*60*60)</f>
        <v>4.0787509329058644E-3</v>
      </c>
      <c r="W466" s="8">
        <f>(AVERAGE(T465:T466)*('Front End'!$F$5*60))+(AVERAGE(V465:V466)*('Front End'!$F$5*60))</f>
        <v>0.93865515185800041</v>
      </c>
      <c r="X466" s="8">
        <f t="shared" si="31"/>
        <v>4.0787509329058644E-3</v>
      </c>
    </row>
    <row r="467" spans="1:24" x14ac:dyDescent="0.2">
      <c r="A467" s="1">
        <v>466</v>
      </c>
      <c r="B467" s="1">
        <f>B466+'Front End'!$F$5</f>
        <v>930</v>
      </c>
      <c r="C467" s="10">
        <f t="shared" si="29"/>
        <v>0.64583333333333337</v>
      </c>
      <c r="D467" s="10">
        <f>ROUND(IF(B467&lt;=$AA$2*1.25,('Front End'!$F$4/2)*(1-COS((PI()*B467)/$AA$2)),(4.34*'Front End'!$F$4*EXP(-1.3*B467/$AA$2))),6)</f>
        <v>5.7768E-2</v>
      </c>
      <c r="E467" s="10">
        <f>D467*('Front End'!$F$3/100)</f>
        <v>0</v>
      </c>
      <c r="F467" s="10">
        <f t="shared" si="28"/>
        <v>5.7768E-2</v>
      </c>
      <c r="G467" s="10">
        <f>IF((G466+(AVERAGE(F466:F467)*('Front End'!$F$5*60))-(N466))&gt;$AA$3,$AA$3,IF(G466+(AVERAGE(F466:F467)*('Front End'!$F$5*60))-(N466)&lt;0,0,G466+(AVERAGE(F466:F467)*('Front End'!$F$5*60))-(N466)))</f>
        <v>151.28999115612086</v>
      </c>
      <c r="H467" s="10">
        <f>(G467/$AA$3)*'Front End'!$B$1</f>
        <v>1.5128999115612085E-3</v>
      </c>
      <c r="I467" s="10">
        <f>('Front End'!$F$10-'Front End'!$B$1)+Calcs!H467</f>
        <v>46.731512899911564</v>
      </c>
      <c r="J467" s="10">
        <f>IF(H467&gt;'Front End'!$B$1*('Front End'!$B$5/100),G467-((('Front End'!$B$1*('Front End'!$B$5/100))/'Front End'!$B$1)*$AA$3),0)</f>
        <v>51.289991156120863</v>
      </c>
      <c r="K467" s="10">
        <f>(J467*('Front End'!$B$6/100))/('Front End'!$B$2*24*60*60)</f>
        <v>0</v>
      </c>
      <c r="L467" s="10">
        <f>(J467*((100-'Front End'!$B$6)/100))/('Front End'!$B$2*24*60*60)</f>
        <v>5.9363415689954707E-2</v>
      </c>
      <c r="M467" s="10">
        <f t="shared" si="30"/>
        <v>5.9363415689954707E-2</v>
      </c>
      <c r="N467" s="10">
        <f>AVERAGE(M466:M467)*('Front End'!$F$5*60)</f>
        <v>7.1390886710251218</v>
      </c>
      <c r="O467" s="10">
        <f>IF(O466+AVERAGE(K466:K467)*('Front End'!$F$5*60)&gt;J467,J467,O466+AVERAGE(K466:K467)*('Front End'!$F$5*60))</f>
        <v>0</v>
      </c>
      <c r="P467" s="10">
        <f>P466+(AVERAGE(L466:L467)*('Front End'!$F$5*60))-W466</f>
        <v>3248.0867937760609</v>
      </c>
      <c r="Q467" s="10">
        <f>(P467/$AA$5)*($AA$4-'Front End'!$F$9)</f>
        <v>3.2480867937760609E-2</v>
      </c>
      <c r="R467" s="10">
        <f>'Front End'!$F$9+Q467</f>
        <v>45.032480867937764</v>
      </c>
      <c r="S467" s="8">
        <f>IF(R467&gt;'Front End'!$F$9+'Front End'!$B$9,(((R467-'Front End'!$F$9)/($AA$4-'Front End'!$F$9))*$AA$5)-((('Front End'!$F$9+'Front End'!$B$9-'Front End'!$F$9)/($AA$4-'Front End'!$F$9))*$AA$5),0)</f>
        <v>3248.0867937763946</v>
      </c>
      <c r="T467" s="8">
        <f>ROUND(S467/('Front End'!$B$3*24*60*60),6)</f>
        <v>3.7590000000000002E-3</v>
      </c>
      <c r="U467" s="8">
        <f>IF(R467&gt;'Front End'!$F$9+'Front End'!$B$10,(((R467-'Front End'!$F$9)/($AA$4-'Front End'!$F$9))*$AA$5)-((('Front End'!$F$9+'Front End'!$B$10-'Front End'!$F$9)/($AA$4-'Front End'!$F$9))*$AA$5),0)</f>
        <v>1248.0867937760818</v>
      </c>
      <c r="V467" s="8">
        <f>(U467^0.5)/('Front End'!$B$4*24*60*60)</f>
        <v>4.0889203560701319E-3</v>
      </c>
      <c r="W467" s="8">
        <f>(AVERAGE(T466:T467)*('Front End'!$F$5*60))+(AVERAGE(V466:V467)*('Front End'!$F$5*60))</f>
        <v>0.9407202773385599</v>
      </c>
      <c r="X467" s="8">
        <f t="shared" si="31"/>
        <v>4.0889203560701319E-3</v>
      </c>
    </row>
    <row r="468" spans="1:24" x14ac:dyDescent="0.2">
      <c r="A468" s="1">
        <v>467</v>
      </c>
      <c r="B468" s="1">
        <f>B467+'Front End'!$F$5</f>
        <v>932</v>
      </c>
      <c r="C468" s="10">
        <f t="shared" si="29"/>
        <v>0.64722222222222225</v>
      </c>
      <c r="D468" s="10">
        <f>ROUND(IF(B468&lt;=$AA$2*1.25,('Front End'!$F$4/2)*(1-COS((PI()*B468)/$AA$2)),(4.34*'Front End'!$F$4*EXP(-1.3*B468/$AA$2))),6)</f>
        <v>5.7518E-2</v>
      </c>
      <c r="E468" s="10">
        <f>D468*('Front End'!$F$3/100)</f>
        <v>0</v>
      </c>
      <c r="F468" s="10">
        <f t="shared" si="28"/>
        <v>5.7518E-2</v>
      </c>
      <c r="G468" s="10">
        <f>IF((G467+(AVERAGE(F467:F468)*('Front End'!$F$5*60))-(N467))&gt;$AA$3,$AA$3,IF(G467+(AVERAGE(F467:F468)*('Front End'!$F$5*60))-(N467)&lt;0,0,G467+(AVERAGE(F467:F468)*('Front End'!$F$5*60))-(N467)))</f>
        <v>151.06806248509574</v>
      </c>
      <c r="H468" s="10">
        <f>(G468/$AA$3)*'Front End'!$B$1</f>
        <v>1.5106806248509576E-3</v>
      </c>
      <c r="I468" s="10">
        <f>('Front End'!$F$10-'Front End'!$B$1)+Calcs!H468</f>
        <v>46.731510680624858</v>
      </c>
      <c r="J468" s="10">
        <f>IF(H468&gt;'Front End'!$B$1*('Front End'!$B$5/100),G468-((('Front End'!$B$1*('Front End'!$B$5/100))/'Front End'!$B$1)*$AA$3),0)</f>
        <v>51.068062485095737</v>
      </c>
      <c r="K468" s="10">
        <f>(J468*('Front End'!$B$6/100))/('Front End'!$B$2*24*60*60)</f>
        <v>0</v>
      </c>
      <c r="L468" s="10">
        <f>(J468*((100-'Front End'!$B$6)/100))/('Front End'!$B$2*24*60*60)</f>
        <v>5.9106553802194151E-2</v>
      </c>
      <c r="M468" s="10">
        <f t="shared" si="30"/>
        <v>5.9106553802194151E-2</v>
      </c>
      <c r="N468" s="10">
        <f>AVERAGE(M467:M468)*('Front End'!$F$5*60)</f>
        <v>7.1081981695289311</v>
      </c>
      <c r="O468" s="10">
        <f>IF(O467+AVERAGE(K467:K468)*('Front End'!$F$5*60)&gt;J468,J468,O467+AVERAGE(K467:K468)*('Front End'!$F$5*60))</f>
        <v>0</v>
      </c>
      <c r="P468" s="10">
        <f>P467+(AVERAGE(L467:L468)*('Front End'!$F$5*60))-W467</f>
        <v>3254.254271668251</v>
      </c>
      <c r="Q468" s="10">
        <f>(P468/$AA$5)*($AA$4-'Front End'!$F$9)</f>
        <v>3.2542542716682513E-2</v>
      </c>
      <c r="R468" s="10">
        <f>'Front End'!$F$9+Q468</f>
        <v>45.032542542716683</v>
      </c>
      <c r="S468" s="8">
        <f>IF(R468&gt;'Front End'!$F$9+'Front End'!$B$9,(((R468-'Front End'!$F$9)/($AA$4-'Front End'!$F$9))*$AA$5)-((('Front End'!$F$9+'Front End'!$B$9-'Front End'!$F$9)/($AA$4-'Front End'!$F$9))*$AA$5),0)</f>
        <v>3254.2542716683442</v>
      </c>
      <c r="T468" s="8">
        <f>ROUND(S468/('Front End'!$B$3*24*60*60),6)</f>
        <v>3.7659999999999998E-3</v>
      </c>
      <c r="U468" s="8">
        <f>IF(R468&gt;'Front End'!$F$9+'Front End'!$B$10,(((R468-'Front End'!$F$9)/($AA$4-'Front End'!$F$9))*$AA$5)-((('Front End'!$F$9+'Front End'!$B$10-'Front End'!$F$9)/($AA$4-'Front End'!$F$9))*$AA$5),0)</f>
        <v>1254.2542716680314</v>
      </c>
      <c r="V468" s="8">
        <f>(U468^0.5)/('Front End'!$B$4*24*60*60)</f>
        <v>4.0990106992997823E-3</v>
      </c>
      <c r="W468" s="8">
        <f>(AVERAGE(T467:T468)*('Front End'!$F$5*60))+(AVERAGE(V467:V468)*('Front End'!$F$5*60))</f>
        <v>0.94277586332219487</v>
      </c>
      <c r="X468" s="8">
        <f t="shared" si="31"/>
        <v>4.0990106992997823E-3</v>
      </c>
    </row>
    <row r="469" spans="1:24" x14ac:dyDescent="0.2">
      <c r="A469" s="1">
        <v>468</v>
      </c>
      <c r="B469" s="1">
        <f>B468+'Front End'!$F$5</f>
        <v>934</v>
      </c>
      <c r="C469" s="10">
        <f t="shared" si="29"/>
        <v>0.64861111111111114</v>
      </c>
      <c r="D469" s="10">
        <f>ROUND(IF(B469&lt;=$AA$2*1.25,('Front End'!$F$4/2)*(1-COS((PI()*B469)/$AA$2)),(4.34*'Front End'!$F$4*EXP(-1.3*B469/$AA$2))),6)</f>
        <v>5.7269E-2</v>
      </c>
      <c r="E469" s="10">
        <f>D469*('Front End'!$F$3/100)</f>
        <v>0</v>
      </c>
      <c r="F469" s="10">
        <f t="shared" si="28"/>
        <v>5.7269E-2</v>
      </c>
      <c r="G469" s="10">
        <f>IF((G468+(AVERAGE(F468:F469)*('Front End'!$F$5*60))-(N468))&gt;$AA$3,$AA$3,IF(G468+(AVERAGE(F468:F469)*('Front End'!$F$5*60))-(N468)&lt;0,0,G468+(AVERAGE(F468:F469)*('Front End'!$F$5*60))-(N468)))</f>
        <v>150.84708431556683</v>
      </c>
      <c r="H469" s="10">
        <f>(G469/$AA$3)*'Front End'!$B$1</f>
        <v>1.5084708431556684E-3</v>
      </c>
      <c r="I469" s="10">
        <f>('Front End'!$F$10-'Front End'!$B$1)+Calcs!H469</f>
        <v>46.73150847084316</v>
      </c>
      <c r="J469" s="10">
        <f>IF(H469&gt;'Front End'!$B$1*('Front End'!$B$5/100),G469-((('Front End'!$B$1*('Front End'!$B$5/100))/'Front End'!$B$1)*$AA$3),0)</f>
        <v>50.847084315566832</v>
      </c>
      <c r="K469" s="10">
        <f>(J469*('Front End'!$B$6/100))/('Front End'!$B$2*24*60*60)</f>
        <v>0</v>
      </c>
      <c r="L469" s="10">
        <f>(J469*((100-'Front End'!$B$6)/100))/('Front End'!$B$2*24*60*60)</f>
        <v>5.885079203190606E-2</v>
      </c>
      <c r="M469" s="10">
        <f t="shared" si="30"/>
        <v>5.885079203190606E-2</v>
      </c>
      <c r="N469" s="10">
        <f>AVERAGE(M468:M469)*('Front End'!$F$5*60)</f>
        <v>7.077440750046013</v>
      </c>
      <c r="O469" s="10">
        <f>IF(O468+AVERAGE(K468:K469)*('Front End'!$F$5*60)&gt;J469,J469,O468+AVERAGE(K468:K469)*('Front End'!$F$5*60))</f>
        <v>0</v>
      </c>
      <c r="P469" s="10">
        <f>P468+(AVERAGE(L468:L469)*('Front End'!$F$5*60))-W468</f>
        <v>3260.3889365549749</v>
      </c>
      <c r="Q469" s="10">
        <f>(P469/$AA$5)*($AA$4-'Front End'!$F$9)</f>
        <v>3.2603889365549747E-2</v>
      </c>
      <c r="R469" s="10">
        <f>'Front End'!$F$9+Q469</f>
        <v>45.032603889365546</v>
      </c>
      <c r="S469" s="8">
        <f>IF(R469&gt;'Front End'!$F$9+'Front End'!$B$9,(((R469-'Front End'!$F$9)/($AA$4-'Front End'!$F$9))*$AA$5)-((('Front End'!$F$9+'Front End'!$B$9-'Front End'!$F$9)/($AA$4-'Front End'!$F$9))*$AA$5),0)</f>
        <v>3260.3889365546484</v>
      </c>
      <c r="T469" s="8">
        <f>ROUND(S469/('Front End'!$B$3*24*60*60),6)</f>
        <v>3.774E-3</v>
      </c>
      <c r="U469" s="8">
        <f>IF(R469&gt;'Front End'!$F$9+'Front End'!$B$10,(((R469-'Front End'!$F$9)/($AA$4-'Front End'!$F$9))*$AA$5)-((('Front End'!$F$9+'Front End'!$B$10-'Front End'!$F$9)/($AA$4-'Front End'!$F$9))*$AA$5),0)</f>
        <v>1260.3889365543355</v>
      </c>
      <c r="V469" s="8">
        <f>(U469^0.5)/('Front End'!$B$4*24*60*60)</f>
        <v>4.1090227776559608E-3</v>
      </c>
      <c r="W469" s="8">
        <f>(AVERAGE(T468:T469)*('Front End'!$F$5*60))+(AVERAGE(V468:V469)*('Front End'!$F$5*60))</f>
        <v>0.9448820086173445</v>
      </c>
      <c r="X469" s="8">
        <f t="shared" si="31"/>
        <v>4.1090227776559608E-3</v>
      </c>
    </row>
    <row r="470" spans="1:24" x14ac:dyDescent="0.2">
      <c r="A470" s="1">
        <v>469</v>
      </c>
      <c r="B470" s="1">
        <f>B469+'Front End'!$F$5</f>
        <v>936</v>
      </c>
      <c r="C470" s="10">
        <f t="shared" si="29"/>
        <v>0.65</v>
      </c>
      <c r="D470" s="10">
        <f>ROUND(IF(B470&lt;=$AA$2*1.25,('Front End'!$F$4/2)*(1-COS((PI()*B470)/$AA$2)),(4.34*'Front End'!$F$4*EXP(-1.3*B470/$AA$2))),6)</f>
        <v>5.7021000000000002E-2</v>
      </c>
      <c r="E470" s="10">
        <f>D470*('Front End'!$F$3/100)</f>
        <v>0</v>
      </c>
      <c r="F470" s="10">
        <f t="shared" si="28"/>
        <v>5.7021000000000002E-2</v>
      </c>
      <c r="G470" s="10">
        <f>IF((G469+(AVERAGE(F469:F470)*('Front End'!$F$5*60))-(N469))&gt;$AA$3,$AA$3,IF(G469+(AVERAGE(F469:F470)*('Front End'!$F$5*60))-(N469)&lt;0,0,G469+(AVERAGE(F469:F470)*('Front End'!$F$5*60))-(N469)))</f>
        <v>150.62704356552084</v>
      </c>
      <c r="H470" s="10">
        <f>(G470/$AA$3)*'Front End'!$B$1</f>
        <v>1.5062704356552084E-3</v>
      </c>
      <c r="I470" s="10">
        <f>('Front End'!$F$10-'Front End'!$B$1)+Calcs!H470</f>
        <v>46.731506270435659</v>
      </c>
      <c r="J470" s="10">
        <f>IF(H470&gt;'Front End'!$B$1*('Front End'!$B$5/100),G470-((('Front End'!$B$1*('Front End'!$B$5/100))/'Front End'!$B$1)*$AA$3),0)</f>
        <v>50.627043565520836</v>
      </c>
      <c r="K470" s="10">
        <f>(J470*('Front End'!$B$6/100))/('Front End'!$B$2*24*60*60)</f>
        <v>0</v>
      </c>
      <c r="L470" s="10">
        <f>(J470*((100-'Front End'!$B$6)/100))/('Front End'!$B$2*24*60*60)</f>
        <v>5.8596115237871345E-2</v>
      </c>
      <c r="M470" s="10">
        <f t="shared" si="30"/>
        <v>5.8596115237871345E-2</v>
      </c>
      <c r="N470" s="10">
        <f>AVERAGE(M469:M470)*('Front End'!$F$5*60)</f>
        <v>7.0468144361866445</v>
      </c>
      <c r="O470" s="10">
        <f>IF(O469+AVERAGE(K469:K470)*('Front End'!$F$5*60)&gt;J470,J470,O469+AVERAGE(K469:K470)*('Front End'!$F$5*60))</f>
        <v>0</v>
      </c>
      <c r="P470" s="10">
        <f>P469+(AVERAGE(L469:L470)*('Front End'!$F$5*60))-W469</f>
        <v>3266.4908689825443</v>
      </c>
      <c r="Q470" s="10">
        <f>(P470/$AA$5)*($AA$4-'Front End'!$F$9)</f>
        <v>3.2664908689825446E-2</v>
      </c>
      <c r="R470" s="10">
        <f>'Front End'!$F$9+Q470</f>
        <v>45.032664908689824</v>
      </c>
      <c r="S470" s="8">
        <f>IF(R470&gt;'Front End'!$F$9+'Front End'!$B$9,(((R470-'Front End'!$F$9)/($AA$4-'Front End'!$F$9))*$AA$5)-((('Front End'!$F$9+'Front End'!$B$9-'Front End'!$F$9)/($AA$4-'Front End'!$F$9))*$AA$5),0)</f>
        <v>3266.4908689824306</v>
      </c>
      <c r="T470" s="8">
        <f>ROUND(S470/('Front End'!$B$3*24*60*60),6)</f>
        <v>3.7810000000000001E-3</v>
      </c>
      <c r="U470" s="8">
        <f>IF(R470&gt;'Front End'!$F$9+'Front End'!$B$10,(((R470-'Front End'!$F$9)/($AA$4-'Front End'!$F$9))*$AA$5)-((('Front End'!$F$9+'Front End'!$B$10-'Front End'!$F$9)/($AA$4-'Front End'!$F$9))*$AA$5),0)</f>
        <v>1266.4908689821177</v>
      </c>
      <c r="V470" s="8">
        <f>(U470^0.5)/('Front End'!$B$4*24*60*60)</f>
        <v>4.1189572928414415E-3</v>
      </c>
      <c r="W470" s="8">
        <f>(AVERAGE(T469:T470)*('Front End'!$F$5*60))+(AVERAGE(V469:V470)*('Front End'!$F$5*60))</f>
        <v>0.94697880422984415</v>
      </c>
      <c r="X470" s="8">
        <f t="shared" si="31"/>
        <v>4.1189572928414415E-3</v>
      </c>
    </row>
    <row r="471" spans="1:24" x14ac:dyDescent="0.2">
      <c r="A471" s="1">
        <v>470</v>
      </c>
      <c r="B471" s="1">
        <f>B470+'Front End'!$F$5</f>
        <v>938</v>
      </c>
      <c r="C471" s="10">
        <f t="shared" si="29"/>
        <v>0.65138888888888891</v>
      </c>
      <c r="D471" s="10">
        <f>ROUND(IF(B471&lt;=$AA$2*1.25,('Front End'!$F$4/2)*(1-COS((PI()*B471)/$AA$2)),(4.34*'Front End'!$F$4*EXP(-1.3*B471/$AA$2))),6)</f>
        <v>5.6773999999999998E-2</v>
      </c>
      <c r="E471" s="10">
        <f>D471*('Front End'!$F$3/100)</f>
        <v>0</v>
      </c>
      <c r="F471" s="10">
        <f t="shared" si="28"/>
        <v>5.6773999999999998E-2</v>
      </c>
      <c r="G471" s="10">
        <f>IF((G470+(AVERAGE(F470:F471)*('Front End'!$F$5*60))-(N470))&gt;$AA$3,$AA$3,IF(G470+(AVERAGE(F470:F471)*('Front End'!$F$5*60))-(N470)&lt;0,0,G470+(AVERAGE(F470:F471)*('Front End'!$F$5*60))-(N470)))</f>
        <v>150.40792912933418</v>
      </c>
      <c r="H471" s="10">
        <f>(G471/$AA$3)*'Front End'!$B$1</f>
        <v>1.5040792912933418E-3</v>
      </c>
      <c r="I471" s="10">
        <f>('Front End'!$F$10-'Front End'!$B$1)+Calcs!H471</f>
        <v>46.731504079291298</v>
      </c>
      <c r="J471" s="10">
        <f>IF(H471&gt;'Front End'!$B$1*('Front End'!$B$5/100),G471-((('Front End'!$B$1*('Front End'!$B$5/100))/'Front End'!$B$1)*$AA$3),0)</f>
        <v>50.407929129334178</v>
      </c>
      <c r="K471" s="10">
        <f>(J471*('Front End'!$B$6/100))/('Front End'!$B$2*24*60*60)</f>
        <v>0</v>
      </c>
      <c r="L471" s="10">
        <f>(J471*((100-'Front End'!$B$6)/100))/('Front End'!$B$2*24*60*60)</f>
        <v>5.8342510566359009E-2</v>
      </c>
      <c r="M471" s="10">
        <f t="shared" si="30"/>
        <v>5.8342510566359009E-2</v>
      </c>
      <c r="N471" s="10">
        <f>AVERAGE(M470:M471)*('Front End'!$F$5*60)</f>
        <v>7.0163175482538209</v>
      </c>
      <c r="O471" s="10">
        <f>IF(O470+AVERAGE(K470:K471)*('Front End'!$F$5*60)&gt;J471,J471,O470+AVERAGE(K470:K471)*('Front End'!$F$5*60))</f>
        <v>0</v>
      </c>
      <c r="P471" s="10">
        <f>P470+(AVERAGE(L470:L471)*('Front End'!$F$5*60))-W470</f>
        <v>3272.5602077265685</v>
      </c>
      <c r="Q471" s="10">
        <f>(P471/$AA$5)*($AA$4-'Front End'!$F$9)</f>
        <v>3.2725602077265679E-2</v>
      </c>
      <c r="R471" s="10">
        <f>'Front End'!$F$9+Q471</f>
        <v>45.032725602077264</v>
      </c>
      <c r="S471" s="8">
        <f>IF(R471&gt;'Front End'!$F$9+'Front End'!$B$9,(((R471-'Front End'!$F$9)/($AA$4-'Front End'!$F$9))*$AA$5)-((('Front End'!$F$9+'Front End'!$B$9-'Front End'!$F$9)/($AA$4-'Front End'!$F$9))*$AA$5),0)</f>
        <v>3272.560207726372</v>
      </c>
      <c r="T471" s="8">
        <f>ROUND(S471/('Front End'!$B$3*24*60*60),6)</f>
        <v>3.7880000000000001E-3</v>
      </c>
      <c r="U471" s="8">
        <f>IF(R471&gt;'Front End'!$F$9+'Front End'!$B$10,(((R471-'Front End'!$F$9)/($AA$4-'Front End'!$F$9))*$AA$5)-((('Front End'!$F$9+'Front End'!$B$10-'Front End'!$F$9)/($AA$4-'Front End'!$F$9))*$AA$5),0)</f>
        <v>1272.5602077260592</v>
      </c>
      <c r="V471" s="8">
        <f>(U471^0.5)/('Front End'!$B$4*24*60*60)</f>
        <v>4.1288150298671713E-3</v>
      </c>
      <c r="W471" s="8">
        <f>(AVERAGE(T470:T471)*('Front End'!$F$5*60))+(AVERAGE(V470:V471)*('Front End'!$F$5*60))</f>
        <v>0.94900633936251677</v>
      </c>
      <c r="X471" s="8">
        <f t="shared" si="31"/>
        <v>4.1288150298671713E-3</v>
      </c>
    </row>
    <row r="472" spans="1:24" x14ac:dyDescent="0.2">
      <c r="A472" s="1">
        <v>471</v>
      </c>
      <c r="B472" s="1">
        <f>B471+'Front End'!$F$5</f>
        <v>940</v>
      </c>
      <c r="C472" s="10">
        <f t="shared" si="29"/>
        <v>0.65277777777777779</v>
      </c>
      <c r="D472" s="10">
        <f>ROUND(IF(B472&lt;=$AA$2*1.25,('Front End'!$F$4/2)*(1-COS((PI()*B472)/$AA$2)),(4.34*'Front End'!$F$4*EXP(-1.3*B472/$AA$2))),6)</f>
        <v>5.6529000000000003E-2</v>
      </c>
      <c r="E472" s="10">
        <f>D472*('Front End'!$F$3/100)</f>
        <v>0</v>
      </c>
      <c r="F472" s="10">
        <f t="shared" si="28"/>
        <v>5.6529000000000003E-2</v>
      </c>
      <c r="G472" s="10">
        <f>IF((G471+(AVERAGE(F471:F472)*('Front End'!$F$5*60))-(N471))&gt;$AA$3,$AA$3,IF(G471+(AVERAGE(F471:F472)*('Front End'!$F$5*60))-(N471)&lt;0,0,G471+(AVERAGE(F471:F472)*('Front End'!$F$5*60))-(N471)))</f>
        <v>150.18979158108036</v>
      </c>
      <c r="H472" s="10">
        <f>(G472/$AA$3)*'Front End'!$B$1</f>
        <v>1.5018979158108038E-3</v>
      </c>
      <c r="I472" s="10">
        <f>('Front End'!$F$10-'Front End'!$B$1)+Calcs!H472</f>
        <v>46.731501897915813</v>
      </c>
      <c r="J472" s="10">
        <f>IF(H472&gt;'Front End'!$B$1*('Front End'!$B$5/100),G472-((('Front End'!$B$1*('Front End'!$B$5/100))/'Front End'!$B$1)*$AA$3),0)</f>
        <v>50.189791581080357</v>
      </c>
      <c r="K472" s="10">
        <f>(J472*('Front End'!$B$6/100))/('Front End'!$B$2*24*60*60)</f>
        <v>0</v>
      </c>
      <c r="L472" s="10">
        <f>(J472*((100-'Front End'!$B$6)/100))/('Front End'!$B$2*24*60*60)</f>
        <v>5.8090036552176344E-2</v>
      </c>
      <c r="M472" s="10">
        <f t="shared" si="30"/>
        <v>5.8090036552176344E-2</v>
      </c>
      <c r="N472" s="10">
        <f>AVERAGE(M471:M472)*('Front End'!$F$5*60)</f>
        <v>6.9859528271121203</v>
      </c>
      <c r="O472" s="10">
        <f>IF(O471+AVERAGE(K471:K472)*('Front End'!$F$5*60)&gt;J472,J472,O471+AVERAGE(K471:K472)*('Front End'!$F$5*60))</f>
        <v>0</v>
      </c>
      <c r="P472" s="10">
        <f>P471+(AVERAGE(L471:L472)*('Front End'!$F$5*60))-W471</f>
        <v>3278.5971542143184</v>
      </c>
      <c r="Q472" s="10">
        <f>(P472/$AA$5)*($AA$4-'Front End'!$F$9)</f>
        <v>3.2785971542143182E-2</v>
      </c>
      <c r="R472" s="10">
        <f>'Front End'!$F$9+Q472</f>
        <v>45.03278597154214</v>
      </c>
      <c r="S472" s="8">
        <f>IF(R472&gt;'Front End'!$F$9+'Front End'!$B$9,(((R472-'Front End'!$F$9)/($AA$4-'Front End'!$F$9))*$AA$5)-((('Front End'!$F$9+'Front End'!$B$9-'Front End'!$F$9)/($AA$4-'Front End'!$F$9))*$AA$5),0)</f>
        <v>3278.5971542139696</v>
      </c>
      <c r="T472" s="8">
        <f>ROUND(S472/('Front End'!$B$3*24*60*60),6)</f>
        <v>3.7950000000000002E-3</v>
      </c>
      <c r="U472" s="8">
        <f>IF(R472&gt;'Front End'!$F$9+'Front End'!$B$10,(((R472-'Front End'!$F$9)/($AA$4-'Front End'!$F$9))*$AA$5)-((('Front End'!$F$9+'Front End'!$B$10-'Front End'!$F$9)/($AA$4-'Front End'!$F$9))*$AA$5),0)</f>
        <v>1278.5971542136567</v>
      </c>
      <c r="V472" s="8">
        <f>(U472^0.5)/('Front End'!$B$4*24*60*60)</f>
        <v>4.1385968633605779E-3</v>
      </c>
      <c r="W472" s="8">
        <f>(AVERAGE(T471:T472)*('Front End'!$F$5*60))+(AVERAGE(V471:V472)*('Front End'!$F$5*60))</f>
        <v>0.95102471359366492</v>
      </c>
      <c r="X472" s="8">
        <f t="shared" si="31"/>
        <v>4.1385968633605779E-3</v>
      </c>
    </row>
    <row r="473" spans="1:24" x14ac:dyDescent="0.2">
      <c r="A473" s="1">
        <v>472</v>
      </c>
      <c r="B473" s="1">
        <f>B472+'Front End'!$F$5</f>
        <v>942</v>
      </c>
      <c r="C473" s="10">
        <f t="shared" si="29"/>
        <v>0.65416666666666667</v>
      </c>
      <c r="D473" s="10">
        <f>ROUND(IF(B473&lt;=$AA$2*1.25,('Front End'!$F$4/2)*(1-COS((PI()*B473)/$AA$2)),(4.34*'Front End'!$F$4*EXP(-1.3*B473/$AA$2))),6)</f>
        <v>5.6284000000000001E-2</v>
      </c>
      <c r="E473" s="10">
        <f>D473*('Front End'!$F$3/100)</f>
        <v>0</v>
      </c>
      <c r="F473" s="10">
        <f t="shared" si="28"/>
        <v>5.6284000000000001E-2</v>
      </c>
      <c r="G473" s="10">
        <f>IF((G472+(AVERAGE(F472:F473)*('Front End'!$F$5*60))-(N472))&gt;$AA$3,$AA$3,IF(G472+(AVERAGE(F472:F473)*('Front End'!$F$5*60))-(N472)&lt;0,0,G472+(AVERAGE(F472:F473)*('Front End'!$F$5*60))-(N472)))</f>
        <v>149.97261875396822</v>
      </c>
      <c r="H473" s="10">
        <f>(G473/$AA$3)*'Front End'!$B$1</f>
        <v>1.4997261875396822E-3</v>
      </c>
      <c r="I473" s="10">
        <f>('Front End'!$F$10-'Front End'!$B$1)+Calcs!H473</f>
        <v>46.731499726187543</v>
      </c>
      <c r="J473" s="10">
        <f>IF(H473&gt;'Front End'!$B$1*('Front End'!$B$5/100),G473-((('Front End'!$B$1*('Front End'!$B$5/100))/'Front End'!$B$1)*$AA$3),0)</f>
        <v>49.97261875396822</v>
      </c>
      <c r="K473" s="10">
        <f>(J473*('Front End'!$B$6/100))/('Front End'!$B$2*24*60*60)</f>
        <v>0</v>
      </c>
      <c r="L473" s="10">
        <f>(J473*((100-'Front End'!$B$6)/100))/('Front End'!$B$2*24*60*60)</f>
        <v>5.7838679113389149E-2</v>
      </c>
      <c r="M473" s="10">
        <f t="shared" si="30"/>
        <v>5.7838679113389149E-2</v>
      </c>
      <c r="N473" s="10">
        <f>AVERAGE(M472:M473)*('Front End'!$F$5*60)</f>
        <v>6.9557229399339295</v>
      </c>
      <c r="O473" s="10">
        <f>IF(O472+AVERAGE(K472:K473)*('Front End'!$F$5*60)&gt;J473,J473,O472+AVERAGE(K472:K473)*('Front End'!$F$5*60))</f>
        <v>0</v>
      </c>
      <c r="P473" s="10">
        <f>P472+(AVERAGE(L472:L473)*('Front End'!$F$5*60))-W472</f>
        <v>3284.6018524406586</v>
      </c>
      <c r="Q473" s="10">
        <f>(P473/$AA$5)*($AA$4-'Front End'!$F$9)</f>
        <v>3.2846018524406585E-2</v>
      </c>
      <c r="R473" s="10">
        <f>'Front End'!$F$9+Q473</f>
        <v>45.03284601852441</v>
      </c>
      <c r="S473" s="8">
        <f>IF(R473&gt;'Front End'!$F$9+'Front End'!$B$9,(((R473-'Front End'!$F$9)/($AA$4-'Front End'!$F$9))*$AA$5)-((('Front End'!$F$9+'Front End'!$B$9-'Front End'!$F$9)/($AA$4-'Front End'!$F$9))*$AA$5),0)</f>
        <v>3284.6018524409719</v>
      </c>
      <c r="T473" s="8">
        <f>ROUND(S473/('Front End'!$B$3*24*60*60),6)</f>
        <v>3.8019999999999998E-3</v>
      </c>
      <c r="U473" s="8">
        <f>IF(R473&gt;'Front End'!$F$9+'Front End'!$B$10,(((R473-'Front End'!$F$9)/($AA$4-'Front End'!$F$9))*$AA$5)-((('Front End'!$F$9+'Front End'!$B$10-'Front End'!$F$9)/($AA$4-'Front End'!$F$9))*$AA$5),0)</f>
        <v>1284.6018524406591</v>
      </c>
      <c r="V473" s="8">
        <f>(U473^0.5)/('Front End'!$B$4*24*60*60)</f>
        <v>4.1483035627699668E-3</v>
      </c>
      <c r="W473" s="8">
        <f>(AVERAGE(T472:T473)*('Front End'!$F$5*60))+(AVERAGE(V472:V473)*('Front End'!$F$5*60))</f>
        <v>0.95303402556783268</v>
      </c>
      <c r="X473" s="8">
        <f t="shared" si="31"/>
        <v>4.1483035627699668E-3</v>
      </c>
    </row>
    <row r="474" spans="1:24" x14ac:dyDescent="0.2">
      <c r="A474" s="1">
        <v>473</v>
      </c>
      <c r="B474" s="1">
        <f>B473+'Front End'!$F$5</f>
        <v>944</v>
      </c>
      <c r="C474" s="10">
        <f t="shared" si="29"/>
        <v>0.65555555555555556</v>
      </c>
      <c r="D474" s="10">
        <f>ROUND(IF(B474&lt;=$AA$2*1.25,('Front End'!$F$4/2)*(1-COS((PI()*B474)/$AA$2)),(4.34*'Front End'!$F$4*EXP(-1.3*B474/$AA$2))),6)</f>
        <v>5.6041000000000001E-2</v>
      </c>
      <c r="E474" s="10">
        <f>D474*('Front End'!$F$3/100)</f>
        <v>0</v>
      </c>
      <c r="F474" s="10">
        <f t="shared" si="28"/>
        <v>5.6041000000000001E-2</v>
      </c>
      <c r="G474" s="10">
        <f>IF((G473+(AVERAGE(F473:F474)*('Front End'!$F$5*60))-(N473))&gt;$AA$3,$AA$3,IF(G473+(AVERAGE(F473:F474)*('Front End'!$F$5*60))-(N473)&lt;0,0,G473+(AVERAGE(F473:F474)*('Front End'!$F$5*60))-(N473)))</f>
        <v>149.75639581403428</v>
      </c>
      <c r="H474" s="10">
        <f>(G474/$AA$3)*'Front End'!$B$1</f>
        <v>1.4975639581403428E-3</v>
      </c>
      <c r="I474" s="10">
        <f>('Front End'!$F$10-'Front End'!$B$1)+Calcs!H474</f>
        <v>46.731497563958143</v>
      </c>
      <c r="J474" s="10">
        <f>IF(H474&gt;'Front End'!$B$1*('Front End'!$B$5/100),G474-((('Front End'!$B$1*('Front End'!$B$5/100))/'Front End'!$B$1)*$AA$3),0)</f>
        <v>49.756395814034278</v>
      </c>
      <c r="K474" s="10">
        <f>(J474*('Front End'!$B$6/100))/('Front End'!$B$2*24*60*60)</f>
        <v>0</v>
      </c>
      <c r="L474" s="10">
        <f>(J474*((100-'Front End'!$B$6)/100))/('Front End'!$B$2*24*60*60)</f>
        <v>5.7588421081058203E-2</v>
      </c>
      <c r="M474" s="10">
        <f t="shared" si="30"/>
        <v>5.7588421081058203E-2</v>
      </c>
      <c r="N474" s="10">
        <f>AVERAGE(M473:M474)*('Front End'!$F$5*60)</f>
        <v>6.9256260116668411</v>
      </c>
      <c r="O474" s="10">
        <f>IF(O473+AVERAGE(K473:K474)*('Front End'!$F$5*60)&gt;J474,J474,O473+AVERAGE(K473:K474)*('Front End'!$F$5*60))</f>
        <v>0</v>
      </c>
      <c r="P474" s="10">
        <f>P473+(AVERAGE(L473:L474)*('Front End'!$F$5*60))-W473</f>
        <v>3290.5744444267575</v>
      </c>
      <c r="Q474" s="10">
        <f>(P474/$AA$5)*($AA$4-'Front End'!$F$9)</f>
        <v>3.2905744444267575E-2</v>
      </c>
      <c r="R474" s="10">
        <f>'Front End'!$F$9+Q474</f>
        <v>45.032905744444271</v>
      </c>
      <c r="S474" s="8">
        <f>IF(R474&gt;'Front End'!$F$9+'Front End'!$B$9,(((R474-'Front End'!$F$9)/($AA$4-'Front End'!$F$9))*$AA$5)-((('Front End'!$F$9+'Front End'!$B$9-'Front End'!$F$9)/($AA$4-'Front End'!$F$9))*$AA$5),0)</f>
        <v>3290.5744444271077</v>
      </c>
      <c r="T474" s="8">
        <f>ROUND(S474/('Front End'!$B$3*24*60*60),6)</f>
        <v>3.8089999999999999E-3</v>
      </c>
      <c r="U474" s="8">
        <f>IF(R474&gt;'Front End'!$F$9+'Front End'!$B$10,(((R474-'Front End'!$F$9)/($AA$4-'Front End'!$F$9))*$AA$5)-((('Front End'!$F$9+'Front End'!$B$10-'Front End'!$F$9)/($AA$4-'Front End'!$F$9))*$AA$5),0)</f>
        <v>1290.5744444267948</v>
      </c>
      <c r="V474" s="8">
        <f>(U474^0.5)/('Front End'!$B$4*24*60*60)</f>
        <v>4.1579358830744094E-3</v>
      </c>
      <c r="W474" s="8">
        <f>(AVERAGE(T473:T474)*('Front End'!$F$5*60))+(AVERAGE(V473:V474)*('Front End'!$F$5*60))</f>
        <v>0.95503436675066244</v>
      </c>
      <c r="X474" s="8">
        <f t="shared" si="31"/>
        <v>4.1579358830744094E-3</v>
      </c>
    </row>
    <row r="475" spans="1:24" x14ac:dyDescent="0.2">
      <c r="A475" s="1">
        <v>474</v>
      </c>
      <c r="B475" s="1">
        <f>B474+'Front End'!$F$5</f>
        <v>946</v>
      </c>
      <c r="C475" s="10">
        <f t="shared" si="29"/>
        <v>0.65694444444444444</v>
      </c>
      <c r="D475" s="10">
        <f>ROUND(IF(B475&lt;=$AA$2*1.25,('Front End'!$F$4/2)*(1-COS((PI()*B475)/$AA$2)),(4.34*'Front End'!$F$4*EXP(-1.3*B475/$AA$2))),6)</f>
        <v>5.5798E-2</v>
      </c>
      <c r="E475" s="10">
        <f>D475*('Front End'!$F$3/100)</f>
        <v>0</v>
      </c>
      <c r="F475" s="10">
        <f t="shared" si="28"/>
        <v>5.5798E-2</v>
      </c>
      <c r="G475" s="10">
        <f>IF((G474+(AVERAGE(F474:F475)*('Front End'!$F$5*60))-(N474))&gt;$AA$3,$AA$3,IF(G474+(AVERAGE(F474:F475)*('Front End'!$F$5*60))-(N474)&lt;0,0,G474+(AVERAGE(F474:F475)*('Front End'!$F$5*60))-(N474)))</f>
        <v>149.54110980236743</v>
      </c>
      <c r="H475" s="10">
        <f>(G475/$AA$3)*'Front End'!$B$1</f>
        <v>1.4954110980236743E-3</v>
      </c>
      <c r="I475" s="10">
        <f>('Front End'!$F$10-'Front End'!$B$1)+Calcs!H475</f>
        <v>46.731495411098031</v>
      </c>
      <c r="J475" s="10">
        <f>IF(H475&gt;'Front End'!$B$1*('Front End'!$B$5/100),G475-((('Front End'!$B$1*('Front End'!$B$5/100))/'Front End'!$B$1)*$AA$3),0)</f>
        <v>49.54110980236743</v>
      </c>
      <c r="K475" s="10">
        <f>(J475*('Front End'!$B$6/100))/('Front End'!$B$2*24*60*60)</f>
        <v>0</v>
      </c>
      <c r="L475" s="10">
        <f>(J475*((100-'Front End'!$B$6)/100))/('Front End'!$B$2*24*60*60)</f>
        <v>5.7339247456443795E-2</v>
      </c>
      <c r="M475" s="10">
        <f t="shared" si="30"/>
        <v>5.7339247456443795E-2</v>
      </c>
      <c r="N475" s="10">
        <f>AVERAGE(M474:M475)*('Front End'!$F$5*60)</f>
        <v>6.8956601122501198</v>
      </c>
      <c r="O475" s="10">
        <f>IF(O474+AVERAGE(K474:K475)*('Front End'!$F$5*60)&gt;J475,J475,O474+AVERAGE(K474:K475)*('Front End'!$F$5*60))</f>
        <v>0</v>
      </c>
      <c r="P475" s="10">
        <f>P474+(AVERAGE(L474:L475)*('Front End'!$F$5*60))-W474</f>
        <v>3296.5150701722569</v>
      </c>
      <c r="Q475" s="10">
        <f>(P475/$AA$5)*($AA$4-'Front End'!$F$9)</f>
        <v>3.2965150701722568E-2</v>
      </c>
      <c r="R475" s="10">
        <f>'Front End'!$F$9+Q475</f>
        <v>45.03296515070172</v>
      </c>
      <c r="S475" s="8">
        <f>IF(R475&gt;'Front End'!$F$9+'Front End'!$B$9,(((R475-'Front End'!$F$9)/($AA$4-'Front End'!$F$9))*$AA$5)-((('Front End'!$F$9+'Front End'!$B$9-'Front End'!$F$9)/($AA$4-'Front End'!$F$9))*$AA$5),0)</f>
        <v>3296.5150701720345</v>
      </c>
      <c r="T475" s="8">
        <f>ROUND(S475/('Front End'!$B$3*24*60*60),6)</f>
        <v>3.8149999999999998E-3</v>
      </c>
      <c r="U475" s="8">
        <f>IF(R475&gt;'Front End'!$F$9+'Front End'!$B$10,(((R475-'Front End'!$F$9)/($AA$4-'Front End'!$F$9))*$AA$5)-((('Front End'!$F$9+'Front End'!$B$10-'Front End'!$F$9)/($AA$4-'Front End'!$F$9))*$AA$5),0)</f>
        <v>1296.5150701717216</v>
      </c>
      <c r="V475" s="8">
        <f>(U475^0.5)/('Front End'!$B$4*24*60*60)</f>
        <v>4.1674945650169021E-3</v>
      </c>
      <c r="W475" s="8">
        <f>(AVERAGE(T474:T475)*('Front End'!$F$5*60))+(AVERAGE(V474:V475)*('Front End'!$F$5*60))</f>
        <v>0.95696582688547871</v>
      </c>
      <c r="X475" s="8">
        <f t="shared" si="31"/>
        <v>4.1674945650169021E-3</v>
      </c>
    </row>
    <row r="476" spans="1:24" x14ac:dyDescent="0.2">
      <c r="A476" s="1">
        <v>475</v>
      </c>
      <c r="B476" s="1">
        <f>B475+'Front End'!$F$5</f>
        <v>948</v>
      </c>
      <c r="C476" s="10">
        <f t="shared" si="29"/>
        <v>0.65833333333333333</v>
      </c>
      <c r="D476" s="10">
        <f>ROUND(IF(B476&lt;=$AA$2*1.25,('Front End'!$F$4/2)*(1-COS((PI()*B476)/$AA$2)),(4.34*'Front End'!$F$4*EXP(-1.3*B476/$AA$2))),6)</f>
        <v>5.5557000000000002E-2</v>
      </c>
      <c r="E476" s="10">
        <f>D476*('Front End'!$F$3/100)</f>
        <v>0</v>
      </c>
      <c r="F476" s="10">
        <f t="shared" si="28"/>
        <v>5.5557000000000002E-2</v>
      </c>
      <c r="G476" s="10">
        <f>IF((G475+(AVERAGE(F475:F476)*('Front End'!$F$5*60))-(N475))&gt;$AA$3,$AA$3,IF(G475+(AVERAGE(F475:F476)*('Front End'!$F$5*60))-(N475)&lt;0,0,G475+(AVERAGE(F475:F476)*('Front End'!$F$5*60))-(N475)))</f>
        <v>149.32674969011731</v>
      </c>
      <c r="H476" s="10">
        <f>(G476/$AA$3)*'Front End'!$B$1</f>
        <v>1.4932674969011731E-3</v>
      </c>
      <c r="I476" s="10">
        <f>('Front End'!$F$10-'Front End'!$B$1)+Calcs!H476</f>
        <v>46.731493267496909</v>
      </c>
      <c r="J476" s="10">
        <f>IF(H476&gt;'Front End'!$B$1*('Front End'!$B$5/100),G476-((('Front End'!$B$1*('Front End'!$B$5/100))/'Front End'!$B$1)*$AA$3),0)</f>
        <v>49.32674969011731</v>
      </c>
      <c r="K476" s="10">
        <f>(J476*('Front End'!$B$6/100))/('Front End'!$B$2*24*60*60)</f>
        <v>0</v>
      </c>
      <c r="L476" s="10">
        <f>(J476*((100-'Front End'!$B$6)/100))/('Front End'!$B$2*24*60*60)</f>
        <v>5.7091145474672818E-2</v>
      </c>
      <c r="M476" s="10">
        <f t="shared" si="30"/>
        <v>5.7091145474672818E-2</v>
      </c>
      <c r="N476" s="10">
        <f>AVERAGE(M475:M476)*('Front End'!$F$5*60)</f>
        <v>6.8658235758669974</v>
      </c>
      <c r="O476" s="10">
        <f>IF(O475+AVERAGE(K475:K476)*('Front End'!$F$5*60)&gt;J476,J476,O475+AVERAGE(K475:K476)*('Front End'!$F$5*60))</f>
        <v>0</v>
      </c>
      <c r="P476" s="10">
        <f>P475+(AVERAGE(L475:L476)*('Front End'!$F$5*60))-W475</f>
        <v>3302.4239279212384</v>
      </c>
      <c r="Q476" s="10">
        <f>(P476/$AA$5)*($AA$4-'Front End'!$F$9)</f>
        <v>3.3024239279212379E-2</v>
      </c>
      <c r="R476" s="10">
        <f>'Front End'!$F$9+Q476</f>
        <v>45.033024239279214</v>
      </c>
      <c r="S476" s="8">
        <f>IF(R476&gt;'Front End'!$F$9+'Front End'!$B$9,(((R476-'Front End'!$F$9)/($AA$4-'Front End'!$F$9))*$AA$5)-((('Front End'!$F$9+'Front End'!$B$9-'Front End'!$F$9)/($AA$4-'Front End'!$F$9))*$AA$5),0)</f>
        <v>3302.4239279214385</v>
      </c>
      <c r="T476" s="8">
        <f>ROUND(S476/('Front End'!$B$3*24*60*60),6)</f>
        <v>3.8219999999999999E-3</v>
      </c>
      <c r="U476" s="8">
        <f>IF(R476&gt;'Front End'!$F$9+'Front End'!$B$10,(((R476-'Front End'!$F$9)/($AA$4-'Front End'!$F$9))*$AA$5)-((('Front End'!$F$9+'Front End'!$B$10-'Front End'!$F$9)/($AA$4-'Front End'!$F$9))*$AA$5),0)</f>
        <v>1302.4239279211256</v>
      </c>
      <c r="V476" s="8">
        <f>(U476^0.5)/('Front End'!$B$4*24*60*60)</f>
        <v>4.1769804320389301E-3</v>
      </c>
      <c r="W476" s="8">
        <f>(AVERAGE(T475:T476)*('Front End'!$F$5*60))+(AVERAGE(V475:V476)*('Front End'!$F$5*60))</f>
        <v>0.95888849982334989</v>
      </c>
      <c r="X476" s="8">
        <f t="shared" si="31"/>
        <v>4.1769804320389301E-3</v>
      </c>
    </row>
    <row r="477" spans="1:24" x14ac:dyDescent="0.2">
      <c r="A477" s="1">
        <v>476</v>
      </c>
      <c r="B477" s="1">
        <f>B476+'Front End'!$F$5</f>
        <v>950</v>
      </c>
      <c r="C477" s="10">
        <f t="shared" si="29"/>
        <v>0.65972222222222221</v>
      </c>
      <c r="D477" s="10">
        <f>ROUND(IF(B477&lt;=$AA$2*1.25,('Front End'!$F$4/2)*(1-COS((PI()*B477)/$AA$2)),(4.34*'Front End'!$F$4*EXP(-1.3*B477/$AA$2))),6)</f>
        <v>5.5315999999999997E-2</v>
      </c>
      <c r="E477" s="10">
        <f>D477*('Front End'!$F$3/100)</f>
        <v>0</v>
      </c>
      <c r="F477" s="10">
        <f t="shared" si="28"/>
        <v>5.5315999999999997E-2</v>
      </c>
      <c r="G477" s="10">
        <f>IF((G476+(AVERAGE(F476:F477)*('Front End'!$F$5*60))-(N476))&gt;$AA$3,$AA$3,IF(G476+(AVERAGE(F476:F477)*('Front End'!$F$5*60))-(N476)&lt;0,0,G476+(AVERAGE(F476:F477)*('Front End'!$F$5*60))-(N476)))</f>
        <v>149.11330611425029</v>
      </c>
      <c r="H477" s="10">
        <f>(G477/$AA$3)*'Front End'!$B$1</f>
        <v>1.4911330611425031E-3</v>
      </c>
      <c r="I477" s="10">
        <f>('Front End'!$F$10-'Front End'!$B$1)+Calcs!H477</f>
        <v>46.731491133061148</v>
      </c>
      <c r="J477" s="10">
        <f>IF(H477&gt;'Front End'!$B$1*('Front End'!$B$5/100),G477-((('Front End'!$B$1*('Front End'!$B$5/100))/'Front End'!$B$1)*$AA$3),0)</f>
        <v>49.113306114250292</v>
      </c>
      <c r="K477" s="10">
        <f>(J477*('Front End'!$B$6/100))/('Front End'!$B$2*24*60*60)</f>
        <v>0</v>
      </c>
      <c r="L477" s="10">
        <f>(J477*((100-'Front End'!$B$6)/100))/('Front End'!$B$2*24*60*60)</f>
        <v>5.6844104298900806E-2</v>
      </c>
      <c r="M477" s="10">
        <f t="shared" si="30"/>
        <v>5.6844104298900806E-2</v>
      </c>
      <c r="N477" s="10">
        <f>AVERAGE(M476:M477)*('Front End'!$F$5*60)</f>
        <v>6.8361149864144171</v>
      </c>
      <c r="O477" s="10">
        <f>IF(O476+AVERAGE(K476:K477)*('Front End'!$F$5*60)&gt;J477,J477,O476+AVERAGE(K476:K477)*('Front End'!$F$5*60))</f>
        <v>0</v>
      </c>
      <c r="P477" s="10">
        <f>P476+(AVERAGE(L476:L477)*('Front End'!$F$5*60))-W476</f>
        <v>3308.3011544078295</v>
      </c>
      <c r="Q477" s="10">
        <f>(P477/$AA$5)*($AA$4-'Front End'!$F$9)</f>
        <v>3.3083011544078299E-2</v>
      </c>
      <c r="R477" s="10">
        <f>'Front End'!$F$9+Q477</f>
        <v>45.033083011544079</v>
      </c>
      <c r="S477" s="8">
        <f>IF(R477&gt;'Front End'!$F$9+'Front End'!$B$9,(((R477-'Front End'!$F$9)/($AA$4-'Front End'!$F$9))*$AA$5)-((('Front End'!$F$9+'Front End'!$B$9-'Front End'!$F$9)/($AA$4-'Front End'!$F$9))*$AA$5),0)</f>
        <v>3308.3011544079</v>
      </c>
      <c r="T477" s="8">
        <f>ROUND(S477/('Front End'!$B$3*24*60*60),6)</f>
        <v>3.8289999999999999E-3</v>
      </c>
      <c r="U477" s="8">
        <f>IF(R477&gt;'Front End'!$F$9+'Front End'!$B$10,(((R477-'Front End'!$F$9)/($AA$4-'Front End'!$F$9))*$AA$5)-((('Front End'!$F$9+'Front End'!$B$10-'Front End'!$F$9)/($AA$4-'Front End'!$F$9))*$AA$5),0)</f>
        <v>1308.3011544075871</v>
      </c>
      <c r="V477" s="8">
        <f>(U477^0.5)/('Front End'!$B$4*24*60*60)</f>
        <v>4.1863941978734472E-3</v>
      </c>
      <c r="W477" s="8">
        <f>(AVERAGE(T476:T477)*('Front End'!$F$5*60))+(AVERAGE(V476:V477)*('Front End'!$F$5*60))</f>
        <v>0.96086247779474254</v>
      </c>
      <c r="X477" s="8">
        <f t="shared" si="31"/>
        <v>4.1863941978734472E-3</v>
      </c>
    </row>
    <row r="478" spans="1:24" x14ac:dyDescent="0.2">
      <c r="A478" s="1">
        <v>477</v>
      </c>
      <c r="B478" s="1">
        <f>B477+'Front End'!$F$5</f>
        <v>952</v>
      </c>
      <c r="C478" s="10">
        <f t="shared" si="29"/>
        <v>0.66111111111111109</v>
      </c>
      <c r="D478" s="10">
        <f>ROUND(IF(B478&lt;=$AA$2*1.25,('Front End'!$F$4/2)*(1-COS((PI()*B478)/$AA$2)),(4.34*'Front End'!$F$4*EXP(-1.3*B478/$AA$2))),6)</f>
        <v>5.5077000000000001E-2</v>
      </c>
      <c r="E478" s="10">
        <f>D478*('Front End'!$F$3/100)</f>
        <v>0</v>
      </c>
      <c r="F478" s="10">
        <f t="shared" si="28"/>
        <v>5.5077000000000001E-2</v>
      </c>
      <c r="G478" s="10">
        <f>IF((G477+(AVERAGE(F477:F478)*('Front End'!$F$5*60))-(N477))&gt;$AA$3,$AA$3,IF(G477+(AVERAGE(F477:F478)*('Front End'!$F$5*60))-(N477)&lt;0,0,G477+(AVERAGE(F477:F478)*('Front End'!$F$5*60))-(N477)))</f>
        <v>148.90077112783587</v>
      </c>
      <c r="H478" s="10">
        <f>(G478/$AA$3)*'Front End'!$B$1</f>
        <v>1.4890077112783588E-3</v>
      </c>
      <c r="I478" s="10">
        <f>('Front End'!$F$10-'Front End'!$B$1)+Calcs!H478</f>
        <v>46.731489007711282</v>
      </c>
      <c r="J478" s="10">
        <f>IF(H478&gt;'Front End'!$B$1*('Front End'!$B$5/100),G478-((('Front End'!$B$1*('Front End'!$B$5/100))/'Front End'!$B$1)*$AA$3),0)</f>
        <v>48.900771127835867</v>
      </c>
      <c r="K478" s="10">
        <f>(J478*('Front End'!$B$6/100))/('Front End'!$B$2*24*60*60)</f>
        <v>0</v>
      </c>
      <c r="L478" s="10">
        <f>(J478*((100-'Front End'!$B$6)/100))/('Front End'!$B$2*24*60*60)</f>
        <v>5.6598114731291518E-2</v>
      </c>
      <c r="M478" s="10">
        <f t="shared" si="30"/>
        <v>5.6598114731291518E-2</v>
      </c>
      <c r="N478" s="10">
        <f>AVERAGE(M477:M478)*('Front End'!$F$5*60)</f>
        <v>6.8065331418115402</v>
      </c>
      <c r="O478" s="10">
        <f>IF(O477+AVERAGE(K477:K478)*('Front End'!$F$5*60)&gt;J478,J478,O477+AVERAGE(K477:K478)*('Front End'!$F$5*60))</f>
        <v>0</v>
      </c>
      <c r="P478" s="10">
        <f>P477+(AVERAGE(L477:L478)*('Front End'!$F$5*60))-W477</f>
        <v>3314.1468250718463</v>
      </c>
      <c r="Q478" s="10">
        <f>(P478/$AA$5)*($AA$4-'Front End'!$F$9)</f>
        <v>3.314146825071846E-2</v>
      </c>
      <c r="R478" s="10">
        <f>'Front End'!$F$9+Q478</f>
        <v>45.033141468250719</v>
      </c>
      <c r="S478" s="8">
        <f>IF(R478&gt;'Front End'!$F$9+'Front End'!$B$9,(((R478-'Front End'!$F$9)/($AA$4-'Front End'!$F$9))*$AA$5)-((('Front End'!$F$9+'Front End'!$B$9-'Front End'!$F$9)/($AA$4-'Front End'!$F$9))*$AA$5),0)</f>
        <v>3314.1468250718731</v>
      </c>
      <c r="T478" s="8">
        <f>ROUND(S478/('Front End'!$B$3*24*60*60),6)</f>
        <v>3.836E-3</v>
      </c>
      <c r="U478" s="8">
        <f>IF(R478&gt;'Front End'!$F$9+'Front End'!$B$10,(((R478-'Front End'!$F$9)/($AA$4-'Front End'!$F$9))*$AA$5)-((('Front End'!$F$9+'Front End'!$B$10-'Front End'!$F$9)/($AA$4-'Front End'!$F$9))*$AA$5),0)</f>
        <v>1314.1468250715602</v>
      </c>
      <c r="V478" s="8">
        <f>(U478^0.5)/('Front End'!$B$4*24*60*60)</f>
        <v>4.195736468261161E-3</v>
      </c>
      <c r="W478" s="8">
        <f>(AVERAGE(T477:T478)*('Front End'!$F$5*60))+(AVERAGE(V477:V478)*('Front End'!$F$5*60))</f>
        <v>0.96282783996807642</v>
      </c>
      <c r="X478" s="8">
        <f t="shared" si="31"/>
        <v>4.195736468261161E-3</v>
      </c>
    </row>
    <row r="479" spans="1:24" x14ac:dyDescent="0.2">
      <c r="A479" s="1">
        <v>478</v>
      </c>
      <c r="B479" s="1">
        <f>B478+'Front End'!$F$5</f>
        <v>954</v>
      </c>
      <c r="C479" s="10">
        <f t="shared" si="29"/>
        <v>0.66249999999999998</v>
      </c>
      <c r="D479" s="10">
        <f>ROUND(IF(B479&lt;=$AA$2*1.25,('Front End'!$F$4/2)*(1-COS((PI()*B479)/$AA$2)),(4.34*'Front End'!$F$4*EXP(-1.3*B479/$AA$2))),6)</f>
        <v>5.4837999999999998E-2</v>
      </c>
      <c r="E479" s="10">
        <f>D479*('Front End'!$F$3/100)</f>
        <v>0</v>
      </c>
      <c r="F479" s="10">
        <f t="shared" si="28"/>
        <v>5.4837999999999998E-2</v>
      </c>
      <c r="G479" s="10">
        <f>IF((G478+(AVERAGE(F478:F479)*('Front End'!$F$5*60))-(N478))&gt;$AA$3,$AA$3,IF(G478+(AVERAGE(F478:F479)*('Front End'!$F$5*60))-(N478)&lt;0,0,G478+(AVERAGE(F478:F479)*('Front End'!$F$5*60))-(N478)))</f>
        <v>148.68913798602432</v>
      </c>
      <c r="H479" s="10">
        <f>(G479/$AA$3)*'Front End'!$B$1</f>
        <v>1.4868913798602433E-3</v>
      </c>
      <c r="I479" s="10">
        <f>('Front End'!$F$10-'Front End'!$B$1)+Calcs!H479</f>
        <v>46.731486891379866</v>
      </c>
      <c r="J479" s="10">
        <f>IF(H479&gt;'Front End'!$B$1*('Front End'!$B$5/100),G479-((('Front End'!$B$1*('Front End'!$B$5/100))/'Front End'!$B$1)*$AA$3),0)</f>
        <v>48.689137986024321</v>
      </c>
      <c r="K479" s="10">
        <f>(J479*('Front End'!$B$6/100))/('Front End'!$B$2*24*60*60)</f>
        <v>0</v>
      </c>
      <c r="L479" s="10">
        <f>(J479*((100-'Front End'!$B$6)/100))/('Front End'!$B$2*24*60*60)</f>
        <v>5.6353168965305935E-2</v>
      </c>
      <c r="M479" s="10">
        <f t="shared" si="30"/>
        <v>5.6353168965305935E-2</v>
      </c>
      <c r="N479" s="10">
        <f>AVERAGE(M478:M479)*('Front End'!$F$5*60)</f>
        <v>6.7770770217958471</v>
      </c>
      <c r="O479" s="10">
        <f>IF(O478+AVERAGE(K478:K479)*('Front End'!$F$5*60)&gt;J479,J479,O478+AVERAGE(K478:K479)*('Front End'!$F$5*60))</f>
        <v>0</v>
      </c>
      <c r="P479" s="10">
        <f>P478+(AVERAGE(L478:L479)*('Front End'!$F$5*60))-W478</f>
        <v>3319.9610742536738</v>
      </c>
      <c r="Q479" s="10">
        <f>(P479/$AA$5)*($AA$4-'Front End'!$F$9)</f>
        <v>3.3199610742536738E-2</v>
      </c>
      <c r="R479" s="10">
        <f>'Front End'!$F$9+Q479</f>
        <v>45.033199610742535</v>
      </c>
      <c r="S479" s="8">
        <f>IF(R479&gt;'Front End'!$F$9+'Front End'!$B$9,(((R479-'Front End'!$F$9)/($AA$4-'Front End'!$F$9))*$AA$5)-((('Front End'!$F$9+'Front End'!$B$9-'Front End'!$F$9)/($AA$4-'Front End'!$F$9))*$AA$5),0)</f>
        <v>3319.9610742535415</v>
      </c>
      <c r="T479" s="8">
        <f>ROUND(S479/('Front End'!$B$3*24*60*60),6)</f>
        <v>3.8430000000000001E-3</v>
      </c>
      <c r="U479" s="8">
        <f>IF(R479&gt;'Front End'!$F$9+'Front End'!$B$10,(((R479-'Front End'!$F$9)/($AA$4-'Front End'!$F$9))*$AA$5)-((('Front End'!$F$9+'Front End'!$B$10-'Front End'!$F$9)/($AA$4-'Front End'!$F$9))*$AA$5),0)</f>
        <v>1319.9610742532286</v>
      </c>
      <c r="V479" s="8">
        <f>(U479^0.5)/('Front End'!$B$4*24*60*60)</f>
        <v>4.2050079337108146E-3</v>
      </c>
      <c r="W479" s="8">
        <f>(AVERAGE(T478:T479)*('Front End'!$F$5*60))+(AVERAGE(V478:V479)*('Front End'!$F$5*60))</f>
        <v>0.96478466411831842</v>
      </c>
      <c r="X479" s="8">
        <f t="shared" si="31"/>
        <v>4.2050079337108146E-3</v>
      </c>
    </row>
    <row r="480" spans="1:24" x14ac:dyDescent="0.2">
      <c r="A480" s="1">
        <v>479</v>
      </c>
      <c r="B480" s="1">
        <f>B479+'Front End'!$F$5</f>
        <v>956</v>
      </c>
      <c r="C480" s="10">
        <f t="shared" si="29"/>
        <v>0.66388888888888886</v>
      </c>
      <c r="D480" s="10">
        <f>ROUND(IF(B480&lt;=$AA$2*1.25,('Front End'!$F$4/2)*(1-COS((PI()*B480)/$AA$2)),(4.34*'Front End'!$F$4*EXP(-1.3*B480/$AA$2))),6)</f>
        <v>5.4600999999999997E-2</v>
      </c>
      <c r="E480" s="10">
        <f>D480*('Front End'!$F$3/100)</f>
        <v>0</v>
      </c>
      <c r="F480" s="10">
        <f t="shared" si="28"/>
        <v>5.4600999999999997E-2</v>
      </c>
      <c r="G480" s="10">
        <f>IF((G479+(AVERAGE(F479:F480)*('Front End'!$F$5*60))-(N479))&gt;$AA$3,$AA$3,IF(G479+(AVERAGE(F479:F480)*('Front End'!$F$5*60))-(N479)&lt;0,0,G479+(AVERAGE(F479:F480)*('Front End'!$F$5*60))-(N479)))</f>
        <v>148.47840096422846</v>
      </c>
      <c r="H480" s="10">
        <f>(G480/$AA$3)*'Front End'!$B$1</f>
        <v>1.4847840096422846E-3</v>
      </c>
      <c r="I480" s="10">
        <f>('Front End'!$F$10-'Front End'!$B$1)+Calcs!H480</f>
        <v>46.731484784009645</v>
      </c>
      <c r="J480" s="10">
        <f>IF(H480&gt;'Front End'!$B$1*('Front End'!$B$5/100),G480-((('Front End'!$B$1*('Front End'!$B$5/100))/'Front End'!$B$1)*$AA$3),0)</f>
        <v>48.478400964228456</v>
      </c>
      <c r="K480" s="10">
        <f>(J480*('Front End'!$B$6/100))/('Front End'!$B$2*24*60*60)</f>
        <v>0</v>
      </c>
      <c r="L480" s="10">
        <f>(J480*((100-'Front End'!$B$6)/100))/('Front End'!$B$2*24*60*60)</f>
        <v>5.6109260375264425E-2</v>
      </c>
      <c r="M480" s="10">
        <f t="shared" si="30"/>
        <v>5.6109260375264425E-2</v>
      </c>
      <c r="N480" s="10">
        <f>AVERAGE(M479:M480)*('Front End'!$F$5*60)</f>
        <v>6.7477457604342215</v>
      </c>
      <c r="O480" s="10">
        <f>IF(O479+AVERAGE(K479:K480)*('Front End'!$F$5*60)&gt;J480,J480,O479+AVERAGE(K479:K480)*('Front End'!$F$5*60))</f>
        <v>0</v>
      </c>
      <c r="P480" s="10">
        <f>P479+(AVERAGE(L479:L480)*('Front End'!$F$5*60))-W479</f>
        <v>3325.7440353499896</v>
      </c>
      <c r="Q480" s="10">
        <f>(P480/$AA$5)*($AA$4-'Front End'!$F$9)</f>
        <v>3.3257440353499895E-2</v>
      </c>
      <c r="R480" s="10">
        <f>'Front End'!$F$9+Q480</f>
        <v>45.033257440353502</v>
      </c>
      <c r="S480" s="8">
        <f>IF(R480&gt;'Front End'!$F$9+'Front End'!$B$9,(((R480-'Front End'!$F$9)/($AA$4-'Front End'!$F$9))*$AA$5)-((('Front End'!$F$9+'Front End'!$B$9-'Front End'!$F$9)/($AA$4-'Front End'!$F$9))*$AA$5),0)</f>
        <v>3325.7440353501975</v>
      </c>
      <c r="T480" s="8">
        <f>ROUND(S480/('Front End'!$B$3*24*60*60),6)</f>
        <v>3.849E-3</v>
      </c>
      <c r="U480" s="8">
        <f>IF(R480&gt;'Front End'!$F$9+'Front End'!$B$10,(((R480-'Front End'!$F$9)/($AA$4-'Front End'!$F$9))*$AA$5)-((('Front End'!$F$9+'Front End'!$B$10-'Front End'!$F$9)/($AA$4-'Front End'!$F$9))*$AA$5),0)</f>
        <v>1325.7440353498846</v>
      </c>
      <c r="V480" s="8">
        <f>(U480^0.5)/('Front End'!$B$4*24*60*60)</f>
        <v>4.2142092735637307E-3</v>
      </c>
      <c r="W480" s="8">
        <f>(AVERAGE(T479:T480)*('Front End'!$F$5*60))+(AVERAGE(V479:V480)*('Front End'!$F$5*60))</f>
        <v>0.96667303243647273</v>
      </c>
      <c r="X480" s="8">
        <f t="shared" si="31"/>
        <v>4.2142092735637307E-3</v>
      </c>
    </row>
    <row r="481" spans="1:24" x14ac:dyDescent="0.2">
      <c r="A481" s="1">
        <v>480</v>
      </c>
      <c r="B481" s="1">
        <f>B480+'Front End'!$F$5</f>
        <v>958</v>
      </c>
      <c r="C481" s="10">
        <f t="shared" si="29"/>
        <v>0.66527777777777775</v>
      </c>
      <c r="D481" s="10">
        <f>ROUND(IF(B481&lt;=$AA$2*1.25,('Front End'!$F$4/2)*(1-COS((PI()*B481)/$AA$2)),(4.34*'Front End'!$F$4*EXP(-1.3*B481/$AA$2))),6)</f>
        <v>5.4364999999999997E-2</v>
      </c>
      <c r="E481" s="10">
        <f>D481*('Front End'!$F$3/100)</f>
        <v>0</v>
      </c>
      <c r="F481" s="10">
        <f t="shared" si="28"/>
        <v>5.4364999999999997E-2</v>
      </c>
      <c r="G481" s="10">
        <f>IF((G480+(AVERAGE(F480:F481)*('Front End'!$F$5*60))-(N480))&gt;$AA$3,$AA$3,IF(G480+(AVERAGE(F480:F481)*('Front End'!$F$5*60))-(N480)&lt;0,0,G480+(AVERAGE(F480:F481)*('Front End'!$F$5*60))-(N480)))</f>
        <v>148.26861520379424</v>
      </c>
      <c r="H481" s="10">
        <f>(G481/$AA$3)*'Front End'!$B$1</f>
        <v>1.4826861520379426E-3</v>
      </c>
      <c r="I481" s="10">
        <f>('Front End'!$F$10-'Front End'!$B$1)+Calcs!H481</f>
        <v>46.731482686152042</v>
      </c>
      <c r="J481" s="10">
        <f>IF(H481&gt;'Front End'!$B$1*('Front End'!$B$5/100),G481-((('Front End'!$B$1*('Front End'!$B$5/100))/'Front End'!$B$1)*$AA$3),0)</f>
        <v>48.268615203794241</v>
      </c>
      <c r="K481" s="10">
        <f>(J481*('Front End'!$B$6/100))/('Front End'!$B$2*24*60*60)</f>
        <v>0</v>
      </c>
      <c r="L481" s="10">
        <f>(J481*((100-'Front End'!$B$6)/100))/('Front End'!$B$2*24*60*60)</f>
        <v>5.5866452782169271E-2</v>
      </c>
      <c r="M481" s="10">
        <f t="shared" si="30"/>
        <v>5.5866452782169271E-2</v>
      </c>
      <c r="N481" s="10">
        <f>AVERAGE(M480:M481)*('Front End'!$F$5*60)</f>
        <v>6.7185427894460217</v>
      </c>
      <c r="O481" s="10">
        <f>IF(O480+AVERAGE(K480:K481)*('Front End'!$F$5*60)&gt;J481,J481,O480+AVERAGE(K480:K481)*('Front End'!$F$5*60))</f>
        <v>0</v>
      </c>
      <c r="P481" s="10">
        <f>P480+(AVERAGE(L480:L481)*('Front End'!$F$5*60))-W480</f>
        <v>3331.4959051069991</v>
      </c>
      <c r="Q481" s="10">
        <f>(P481/$AA$5)*($AA$4-'Front End'!$F$9)</f>
        <v>3.3314959051069994E-2</v>
      </c>
      <c r="R481" s="10">
        <f>'Front End'!$F$9+Q481</f>
        <v>45.033314959051069</v>
      </c>
      <c r="S481" s="8">
        <f>IF(R481&gt;'Front End'!$F$9+'Front End'!$B$9,(((R481-'Front End'!$F$9)/($AA$4-'Front End'!$F$9))*$AA$5)-((('Front End'!$F$9+'Front End'!$B$9-'Front End'!$F$9)/($AA$4-'Front End'!$F$9))*$AA$5),0)</f>
        <v>3331.4959051068631</v>
      </c>
      <c r="T481" s="8">
        <f>ROUND(S481/('Front End'!$B$3*24*60*60),6)</f>
        <v>3.8560000000000001E-3</v>
      </c>
      <c r="U481" s="8">
        <f>IF(R481&gt;'Front End'!$F$9+'Front End'!$B$10,(((R481-'Front End'!$F$9)/($AA$4-'Front End'!$F$9))*$AA$5)-((('Front End'!$F$9+'Front End'!$B$10-'Front End'!$F$9)/($AA$4-'Front End'!$F$9))*$AA$5),0)</f>
        <v>1331.4959051065503</v>
      </c>
      <c r="V481" s="8">
        <f>(U481^0.5)/('Front End'!$B$4*24*60*60)</f>
        <v>4.2233412581907234E-3</v>
      </c>
      <c r="W481" s="8">
        <f>(AVERAGE(T480:T481)*('Front End'!$F$5*60))+(AVERAGE(V480:V481)*('Front End'!$F$5*60))</f>
        <v>0.96855303190526731</v>
      </c>
      <c r="X481" s="8">
        <f t="shared" si="31"/>
        <v>4.2233412581907234E-3</v>
      </c>
    </row>
    <row r="482" spans="1:24" x14ac:dyDescent="0.2">
      <c r="A482" s="1">
        <v>481</v>
      </c>
      <c r="B482" s="1">
        <f>B481+'Front End'!$F$5</f>
        <v>960</v>
      </c>
      <c r="C482" s="10">
        <f t="shared" si="29"/>
        <v>0.66666666666666663</v>
      </c>
      <c r="D482" s="10">
        <f>ROUND(IF(B482&lt;=$AA$2*1.25,('Front End'!$F$4/2)*(1-COS((PI()*B482)/$AA$2)),(4.34*'Front End'!$F$4*EXP(-1.3*B482/$AA$2))),6)</f>
        <v>5.4129999999999998E-2</v>
      </c>
      <c r="E482" s="10">
        <f>D482*('Front End'!$F$3/100)</f>
        <v>0</v>
      </c>
      <c r="F482" s="10">
        <f t="shared" si="28"/>
        <v>5.4129999999999998E-2</v>
      </c>
      <c r="G482" s="10">
        <f>IF((G481+(AVERAGE(F481:F482)*('Front End'!$F$5*60))-(N481))&gt;$AA$3,$AA$3,IF(G481+(AVERAGE(F481:F482)*('Front End'!$F$5*60))-(N481)&lt;0,0,G481+(AVERAGE(F481:F482)*('Front End'!$F$5*60))-(N481)))</f>
        <v>148.05977241434823</v>
      </c>
      <c r="H482" s="10">
        <f>(G482/$AA$3)*'Front End'!$B$1</f>
        <v>1.4805977241434823E-3</v>
      </c>
      <c r="I482" s="10">
        <f>('Front End'!$F$10-'Front End'!$B$1)+Calcs!H482</f>
        <v>46.731480597724151</v>
      </c>
      <c r="J482" s="10">
        <f>IF(H482&gt;'Front End'!$B$1*('Front End'!$B$5/100),G482-((('Front End'!$B$1*('Front End'!$B$5/100))/'Front End'!$B$1)*$AA$3),0)</f>
        <v>48.059772414348231</v>
      </c>
      <c r="K482" s="10">
        <f>(J482*('Front End'!$B$6/100))/('Front End'!$B$2*24*60*60)</f>
        <v>0</v>
      </c>
      <c r="L482" s="10">
        <f>(J482*((100-'Front End'!$B$6)/100))/('Front End'!$B$2*24*60*60)</f>
        <v>5.5624736590680832E-2</v>
      </c>
      <c r="M482" s="10">
        <f t="shared" si="30"/>
        <v>5.5624736590680832E-2</v>
      </c>
      <c r="N482" s="10">
        <f>AVERAGE(M481:M482)*('Front End'!$F$5*60)</f>
        <v>6.6894713623710063</v>
      </c>
      <c r="O482" s="10">
        <f>IF(O481+AVERAGE(K481:K482)*('Front End'!$F$5*60)&gt;J482,J482,O481+AVERAGE(K481:K482)*('Front End'!$F$5*60))</f>
        <v>0</v>
      </c>
      <c r="P482" s="10">
        <f>P481+(AVERAGE(L481:L482)*('Front End'!$F$5*60))-W481</f>
        <v>3337.2168234374649</v>
      </c>
      <c r="Q482" s="10">
        <f>(P482/$AA$5)*($AA$4-'Front End'!$F$9)</f>
        <v>3.3372168234374645E-2</v>
      </c>
      <c r="R482" s="10">
        <f>'Front End'!$F$9+Q482</f>
        <v>45.033372168234372</v>
      </c>
      <c r="S482" s="8">
        <f>IF(R482&gt;'Front End'!$F$9+'Front End'!$B$9,(((R482-'Front End'!$F$9)/($AA$4-'Front End'!$F$9))*$AA$5)-((('Front End'!$F$9+'Front End'!$B$9-'Front End'!$F$9)/($AA$4-'Front End'!$F$9))*$AA$5),0)</f>
        <v>3337.216823437217</v>
      </c>
      <c r="T482" s="8">
        <f>ROUND(S482/('Front End'!$B$3*24*60*60),6)</f>
        <v>3.8630000000000001E-3</v>
      </c>
      <c r="U482" s="8">
        <f>IF(R482&gt;'Front End'!$F$9+'Front End'!$B$10,(((R482-'Front End'!$F$9)/($AA$4-'Front End'!$F$9))*$AA$5)-((('Front End'!$F$9+'Front End'!$B$10-'Front End'!$F$9)/($AA$4-'Front End'!$F$9))*$AA$5),0)</f>
        <v>1337.2168234369042</v>
      </c>
      <c r="V482" s="8">
        <f>(U482^0.5)/('Front End'!$B$4*24*60*60)</f>
        <v>4.2324045579409794E-3</v>
      </c>
      <c r="W482" s="8">
        <f>(AVERAGE(T481:T482)*('Front End'!$F$5*60))+(AVERAGE(V481:V482)*('Front End'!$F$5*60))</f>
        <v>0.97048474896790216</v>
      </c>
      <c r="X482" s="8">
        <f t="shared" si="31"/>
        <v>4.2324045579409794E-3</v>
      </c>
    </row>
    <row r="483" spans="1:24" x14ac:dyDescent="0.2">
      <c r="A483" s="1">
        <v>482</v>
      </c>
      <c r="B483" s="1">
        <f>B482+'Front End'!$F$5</f>
        <v>962</v>
      </c>
      <c r="C483" s="10">
        <f t="shared" si="29"/>
        <v>0.66805555555555551</v>
      </c>
      <c r="D483" s="10">
        <f>ROUND(IF(B483&lt;=$AA$2*1.25,('Front End'!$F$4/2)*(1-COS((PI()*B483)/$AA$2)),(4.34*'Front End'!$F$4*EXP(-1.3*B483/$AA$2))),6)</f>
        <v>5.3894999999999998E-2</v>
      </c>
      <c r="E483" s="10">
        <f>D483*('Front End'!$F$3/100)</f>
        <v>0</v>
      </c>
      <c r="F483" s="10">
        <f t="shared" si="28"/>
        <v>5.3894999999999998E-2</v>
      </c>
      <c r="G483" s="10">
        <f>IF((G482+(AVERAGE(F482:F483)*('Front End'!$F$5*60))-(N482))&gt;$AA$3,$AA$3,IF(G482+(AVERAGE(F482:F483)*('Front End'!$F$5*60))-(N482)&lt;0,0,G482+(AVERAGE(F482:F483)*('Front End'!$F$5*60))-(N482)))</f>
        <v>147.85180105197725</v>
      </c>
      <c r="H483" s="10">
        <f>(G483/$AA$3)*'Front End'!$B$1</f>
        <v>1.4785180105197726E-3</v>
      </c>
      <c r="I483" s="10">
        <f>('Front End'!$F$10-'Front End'!$B$1)+Calcs!H483</f>
        <v>46.731478518010526</v>
      </c>
      <c r="J483" s="10">
        <f>IF(H483&gt;'Front End'!$B$1*('Front End'!$B$5/100),G483-((('Front End'!$B$1*('Front End'!$B$5/100))/'Front End'!$B$1)*$AA$3),0)</f>
        <v>47.851801051977247</v>
      </c>
      <c r="K483" s="10">
        <f>(J483*('Front End'!$B$6/100))/('Front End'!$B$2*24*60*60)</f>
        <v>0</v>
      </c>
      <c r="L483" s="10">
        <f>(J483*((100-'Front End'!$B$6)/100))/('Front End'!$B$2*24*60*60)</f>
        <v>5.5384028995344045E-2</v>
      </c>
      <c r="M483" s="10">
        <f t="shared" si="30"/>
        <v>5.5384028995344045E-2</v>
      </c>
      <c r="N483" s="10">
        <f>AVERAGE(M482:M483)*('Front End'!$F$5*60)</f>
        <v>6.6605259351614929</v>
      </c>
      <c r="O483" s="10">
        <f>IF(O482+AVERAGE(K482:K483)*('Front End'!$F$5*60)&gt;J483,J483,O482+AVERAGE(K482:K483)*('Front End'!$F$5*60))</f>
        <v>0</v>
      </c>
      <c r="P483" s="10">
        <f>P482+(AVERAGE(L482:L483)*('Front End'!$F$5*60))-W482</f>
        <v>3342.9068646236583</v>
      </c>
      <c r="Q483" s="10">
        <f>(P483/$AA$5)*($AA$4-'Front End'!$F$9)</f>
        <v>3.3429068646236584E-2</v>
      </c>
      <c r="R483" s="10">
        <f>'Front End'!$F$9+Q483</f>
        <v>45.033429068646235</v>
      </c>
      <c r="S483" s="8">
        <f>IF(R483&gt;'Front End'!$F$9+'Front End'!$B$9,(((R483-'Front End'!$F$9)/($AA$4-'Front End'!$F$9))*$AA$5)-((('Front End'!$F$9+'Front End'!$B$9-'Front End'!$F$9)/($AA$4-'Front End'!$F$9))*$AA$5),0)</f>
        <v>3342.9068646235296</v>
      </c>
      <c r="T483" s="8">
        <f>ROUND(S483/('Front End'!$B$3*24*60*60),6)</f>
        <v>3.869E-3</v>
      </c>
      <c r="U483" s="8">
        <f>IF(R483&gt;'Front End'!$F$9+'Front End'!$B$10,(((R483-'Front End'!$F$9)/($AA$4-'Front End'!$F$9))*$AA$5)-((('Front End'!$F$9+'Front End'!$B$10-'Front End'!$F$9)/($AA$4-'Front End'!$F$9))*$AA$5),0)</f>
        <v>1342.9068646232167</v>
      </c>
      <c r="V483" s="8">
        <f>(U483^0.5)/('Front End'!$B$4*24*60*60)</f>
        <v>4.2413997304310454E-3</v>
      </c>
      <c r="W483" s="8">
        <f>(AVERAGE(T482:T483)*('Front End'!$F$5*60))+(AVERAGE(V482:V483)*('Front End'!$F$5*60))</f>
        <v>0.97234825730232155</v>
      </c>
      <c r="X483" s="8">
        <f t="shared" si="31"/>
        <v>4.2413997304310454E-3</v>
      </c>
    </row>
    <row r="484" spans="1:24" x14ac:dyDescent="0.2">
      <c r="A484" s="1">
        <v>483</v>
      </c>
      <c r="B484" s="1">
        <f>B483+'Front End'!$F$5</f>
        <v>964</v>
      </c>
      <c r="C484" s="10">
        <f t="shared" si="29"/>
        <v>0.6694444444444444</v>
      </c>
      <c r="D484" s="10">
        <f>ROUND(IF(B484&lt;=$AA$2*1.25,('Front End'!$F$4/2)*(1-COS((PI()*B484)/$AA$2)),(4.34*'Front End'!$F$4*EXP(-1.3*B484/$AA$2))),6)</f>
        <v>5.3662000000000001E-2</v>
      </c>
      <c r="E484" s="10">
        <f>D484*('Front End'!$F$3/100)</f>
        <v>0</v>
      </c>
      <c r="F484" s="10">
        <f t="shared" si="28"/>
        <v>5.3662000000000001E-2</v>
      </c>
      <c r="G484" s="10">
        <f>IF((G483+(AVERAGE(F483:F484)*('Front End'!$F$5*60))-(N483))&gt;$AA$3,$AA$3,IF(G483+(AVERAGE(F483:F484)*('Front End'!$F$5*60))-(N483)&lt;0,0,G483+(AVERAGE(F483:F484)*('Front End'!$F$5*60))-(N483)))</f>
        <v>147.64469511681574</v>
      </c>
      <c r="H484" s="10">
        <f>(G484/$AA$3)*'Front End'!$B$1</f>
        <v>1.4764469511681574E-3</v>
      </c>
      <c r="I484" s="10">
        <f>('Front End'!$F$10-'Front End'!$B$1)+Calcs!H484</f>
        <v>46.73147644695117</v>
      </c>
      <c r="J484" s="10">
        <f>IF(H484&gt;'Front End'!$B$1*('Front End'!$B$5/100),G484-((('Front End'!$B$1*('Front End'!$B$5/100))/'Front End'!$B$1)*$AA$3),0)</f>
        <v>47.64469511681574</v>
      </c>
      <c r="K484" s="10">
        <f>(J484*('Front End'!$B$6/100))/('Front End'!$B$2*24*60*60)</f>
        <v>0</v>
      </c>
      <c r="L484" s="10">
        <f>(J484*((100-'Front End'!$B$6)/100))/('Front End'!$B$2*24*60*60)</f>
        <v>5.514432305187008E-2</v>
      </c>
      <c r="M484" s="10">
        <f t="shared" si="30"/>
        <v>5.514432305187008E-2</v>
      </c>
      <c r="N484" s="10">
        <f>AVERAGE(M483:M484)*('Front End'!$F$5*60)</f>
        <v>6.6317011228328475</v>
      </c>
      <c r="O484" s="10">
        <f>IF(O483+AVERAGE(K483:K484)*('Front End'!$F$5*60)&gt;J484,J484,O483+AVERAGE(K483:K484)*('Front End'!$F$5*60))</f>
        <v>0</v>
      </c>
      <c r="P484" s="10">
        <f>P483+(AVERAGE(L483:L484)*('Front End'!$F$5*60))-W483</f>
        <v>3348.5662174891891</v>
      </c>
      <c r="Q484" s="10">
        <f>(P484/$AA$5)*($AA$4-'Front End'!$F$9)</f>
        <v>3.3485662174891885E-2</v>
      </c>
      <c r="R484" s="10">
        <f>'Front End'!$F$9+Q484</f>
        <v>45.03348566217489</v>
      </c>
      <c r="S484" s="8">
        <f>IF(R484&gt;'Front End'!$F$9+'Front End'!$B$9,(((R484-'Front End'!$F$9)/($AA$4-'Front End'!$F$9))*$AA$5)-((('Front End'!$F$9+'Front End'!$B$9-'Front End'!$F$9)/($AA$4-'Front End'!$F$9))*$AA$5),0)</f>
        <v>3348.5662174889799</v>
      </c>
      <c r="T484" s="8">
        <f>ROUND(S484/('Front End'!$B$3*24*60*60),6)</f>
        <v>3.8760000000000001E-3</v>
      </c>
      <c r="U484" s="8">
        <f>IF(R484&gt;'Front End'!$F$9+'Front End'!$B$10,(((R484-'Front End'!$F$9)/($AA$4-'Front End'!$F$9))*$AA$5)-((('Front End'!$F$9+'Front End'!$B$10-'Front End'!$F$9)/($AA$4-'Front End'!$F$9))*$AA$5),0)</f>
        <v>1348.566217488667</v>
      </c>
      <c r="V484" s="8">
        <f>(U484^0.5)/('Front End'!$B$4*24*60*60)</f>
        <v>4.2503275057645768E-3</v>
      </c>
      <c r="W484" s="8">
        <f>(AVERAGE(T483:T484)*('Front End'!$F$5*60))+(AVERAGE(V483:V484)*('Front End'!$F$5*60))</f>
        <v>0.97420363417173739</v>
      </c>
      <c r="X484" s="8">
        <f t="shared" si="31"/>
        <v>4.2503275057645768E-3</v>
      </c>
    </row>
    <row r="485" spans="1:24" x14ac:dyDescent="0.2">
      <c r="A485" s="1">
        <v>484</v>
      </c>
      <c r="B485" s="1">
        <f>B484+'Front End'!$F$5</f>
        <v>966</v>
      </c>
      <c r="C485" s="10">
        <f t="shared" si="29"/>
        <v>0.67083333333333328</v>
      </c>
      <c r="D485" s="10">
        <f>ROUND(IF(B485&lt;=$AA$2*1.25,('Front End'!$F$4/2)*(1-COS((PI()*B485)/$AA$2)),(4.34*'Front End'!$F$4*EXP(-1.3*B485/$AA$2))),6)</f>
        <v>5.3429999999999998E-2</v>
      </c>
      <c r="E485" s="10">
        <f>D485*('Front End'!$F$3/100)</f>
        <v>0</v>
      </c>
      <c r="F485" s="10">
        <f t="shared" si="28"/>
        <v>5.3429999999999998E-2</v>
      </c>
      <c r="G485" s="10">
        <f>IF((G484+(AVERAGE(F484:F485)*('Front End'!$F$5*60))-(N484))&gt;$AA$3,$AA$3,IF(G484+(AVERAGE(F484:F485)*('Front End'!$F$5*60))-(N484)&lt;0,0,G484+(AVERAGE(F484:F485)*('Front End'!$F$5*60))-(N484)))</f>
        <v>147.43851399398289</v>
      </c>
      <c r="H485" s="10">
        <f>(G485/$AA$3)*'Front End'!$B$1</f>
        <v>1.474385139939829E-3</v>
      </c>
      <c r="I485" s="10">
        <f>('Front End'!$F$10-'Front End'!$B$1)+Calcs!H485</f>
        <v>46.731474385139947</v>
      </c>
      <c r="J485" s="10">
        <f>IF(H485&gt;'Front End'!$B$1*('Front End'!$B$5/100),G485-((('Front End'!$B$1*('Front End'!$B$5/100))/'Front End'!$B$1)*$AA$3),0)</f>
        <v>47.438513993982895</v>
      </c>
      <c r="K485" s="10">
        <f>(J485*('Front End'!$B$6/100))/('Front End'!$B$2*24*60*60)</f>
        <v>0</v>
      </c>
      <c r="L485" s="10">
        <f>(J485*((100-'Front End'!$B$6)/100))/('Front End'!$B$2*24*60*60)</f>
        <v>5.4905687493035767E-2</v>
      </c>
      <c r="M485" s="10">
        <f t="shared" si="30"/>
        <v>5.4905687493035767E-2</v>
      </c>
      <c r="N485" s="10">
        <f>AVERAGE(M484:M485)*('Front End'!$F$5*60)</f>
        <v>6.6030006326943509</v>
      </c>
      <c r="O485" s="10">
        <f>IF(O484+AVERAGE(K484:K485)*('Front End'!$F$5*60)&gt;J485,J485,O484+AVERAGE(K484:K485)*('Front End'!$F$5*60))</f>
        <v>0</v>
      </c>
      <c r="P485" s="10">
        <f>P484+(AVERAGE(L484:L485)*('Front End'!$F$5*60))-W484</f>
        <v>3354.1950144877114</v>
      </c>
      <c r="Q485" s="10">
        <f>(P485/$AA$5)*($AA$4-'Front End'!$F$9)</f>
        <v>3.3541950144877111E-2</v>
      </c>
      <c r="R485" s="10">
        <f>'Front End'!$F$9+Q485</f>
        <v>45.03354195014488</v>
      </c>
      <c r="S485" s="8">
        <f>IF(R485&gt;'Front End'!$F$9+'Front End'!$B$9,(((R485-'Front End'!$F$9)/($AA$4-'Front End'!$F$9))*$AA$5)-((('Front End'!$F$9+'Front End'!$B$9-'Front End'!$F$9)/($AA$4-'Front End'!$F$9))*$AA$5),0)</f>
        <v>3354.1950144879711</v>
      </c>
      <c r="T485" s="8">
        <f>ROUND(S485/('Front End'!$B$3*24*60*60),6)</f>
        <v>3.882E-3</v>
      </c>
      <c r="U485" s="8">
        <f>IF(R485&gt;'Front End'!$F$9+'Front End'!$B$10,(((R485-'Front End'!$F$9)/($AA$4-'Front End'!$F$9))*$AA$5)-((('Front End'!$F$9+'Front End'!$B$10-'Front End'!$F$9)/($AA$4-'Front End'!$F$9))*$AA$5),0)</f>
        <v>1354.1950144876582</v>
      </c>
      <c r="V485" s="8">
        <f>(U485^0.5)/('Front End'!$B$4*24*60*60)</f>
        <v>4.2591885160559867E-3</v>
      </c>
      <c r="W485" s="8">
        <f>(AVERAGE(T484:T485)*('Front End'!$F$5*60))+(AVERAGE(V484:V485)*('Front End'!$F$5*60))</f>
        <v>0.97605096130923386</v>
      </c>
      <c r="X485" s="8">
        <f t="shared" si="31"/>
        <v>4.2591885160559867E-3</v>
      </c>
    </row>
    <row r="486" spans="1:24" x14ac:dyDescent="0.2">
      <c r="A486" s="1">
        <v>485</v>
      </c>
      <c r="B486" s="1">
        <f>B485+'Front End'!$F$5</f>
        <v>968</v>
      </c>
      <c r="C486" s="10">
        <f t="shared" si="29"/>
        <v>0.67222222222222228</v>
      </c>
      <c r="D486" s="10">
        <f>ROUND(IF(B486&lt;=$AA$2*1.25,('Front End'!$F$4/2)*(1-COS((PI()*B486)/$AA$2)),(4.34*'Front End'!$F$4*EXP(-1.3*B486/$AA$2))),6)</f>
        <v>5.3199000000000003E-2</v>
      </c>
      <c r="E486" s="10">
        <f>D486*('Front End'!$F$3/100)</f>
        <v>0</v>
      </c>
      <c r="F486" s="10">
        <f t="shared" ref="F486:F501" si="32">D486-E486</f>
        <v>5.3199000000000003E-2</v>
      </c>
      <c r="G486" s="10">
        <f>IF((G485+(AVERAGE(F485:F486)*('Front End'!$F$5*60))-(N485))&gt;$AA$3,$AA$3,IF(G485+(AVERAGE(F485:F486)*('Front End'!$F$5*60))-(N485)&lt;0,0,G485+(AVERAGE(F485:F486)*('Front End'!$F$5*60))-(N485)))</f>
        <v>147.23325336128855</v>
      </c>
      <c r="H486" s="10">
        <f>(G486/$AA$3)*'Front End'!$B$1</f>
        <v>1.4723325336128855E-3</v>
      </c>
      <c r="I486" s="10">
        <f>('Front End'!$F$10-'Front End'!$B$1)+Calcs!H486</f>
        <v>46.73147233253362</v>
      </c>
      <c r="J486" s="10">
        <f>IF(H486&gt;'Front End'!$B$1*('Front End'!$B$5/100),G486-((('Front End'!$B$1*('Front End'!$B$5/100))/'Front End'!$B$1)*$AA$3),0)</f>
        <v>47.233253361288547</v>
      </c>
      <c r="K486" s="10">
        <f>(J486*('Front End'!$B$6/100))/('Front End'!$B$2*24*60*60)</f>
        <v>0</v>
      </c>
      <c r="L486" s="10">
        <f>(J486*((100-'Front End'!$B$6)/100))/('Front End'!$B$2*24*60*60)</f>
        <v>5.4668117316306199E-2</v>
      </c>
      <c r="M486" s="10">
        <f t="shared" si="30"/>
        <v>5.4668117316306199E-2</v>
      </c>
      <c r="N486" s="10">
        <f>AVERAGE(M485:M486)*('Front End'!$F$5*60)</f>
        <v>6.5744282885605179</v>
      </c>
      <c r="O486" s="10">
        <f>IF(O485+AVERAGE(K485:K486)*('Front End'!$F$5*60)&gt;J486,J486,O485+AVERAGE(K485:K486)*('Front End'!$F$5*60))</f>
        <v>0</v>
      </c>
      <c r="P486" s="10">
        <f>P485+(AVERAGE(L485:L486)*('Front End'!$F$5*60))-W485</f>
        <v>3359.7933918149629</v>
      </c>
      <c r="Q486" s="10">
        <f>(P486/$AA$5)*($AA$4-'Front End'!$F$9)</f>
        <v>3.3597933918149629E-2</v>
      </c>
      <c r="R486" s="10">
        <f>'Front End'!$F$9+Q486</f>
        <v>45.033597933918152</v>
      </c>
      <c r="S486" s="8">
        <f>IF(R486&gt;'Front End'!$F$9+'Front End'!$B$9,(((R486-'Front End'!$F$9)/($AA$4-'Front End'!$F$9))*$AA$5)-((('Front End'!$F$9+'Front End'!$B$9-'Front End'!$F$9)/($AA$4-'Front End'!$F$9))*$AA$5),0)</f>
        <v>3359.7933918152025</v>
      </c>
      <c r="T486" s="8">
        <f>ROUND(S486/('Front End'!$B$3*24*60*60),6)</f>
        <v>3.8890000000000001E-3</v>
      </c>
      <c r="U486" s="8">
        <f>IF(R486&gt;'Front End'!$F$9+'Front End'!$B$10,(((R486-'Front End'!$F$9)/($AA$4-'Front End'!$F$9))*$AA$5)-((('Front End'!$F$9+'Front End'!$B$10-'Front End'!$F$9)/($AA$4-'Front End'!$F$9))*$AA$5),0)</f>
        <v>1359.7933918148897</v>
      </c>
      <c r="V486" s="8">
        <f>(U486^0.5)/('Front End'!$B$4*24*60*60)</f>
        <v>4.2679833908869091E-3</v>
      </c>
      <c r="W486" s="8">
        <f>(AVERAGE(T485:T486)*('Front End'!$F$5*60))+(AVERAGE(V485:V486)*('Front End'!$F$5*60))</f>
        <v>0.9778903144165737</v>
      </c>
      <c r="X486" s="8">
        <f t="shared" si="31"/>
        <v>4.2679833908869091E-3</v>
      </c>
    </row>
    <row r="487" spans="1:24" x14ac:dyDescent="0.2">
      <c r="A487" s="1">
        <v>486</v>
      </c>
      <c r="B487" s="1">
        <f>B486+'Front End'!$F$5</f>
        <v>970</v>
      </c>
      <c r="C487" s="10">
        <f t="shared" si="29"/>
        <v>0.67361111111111116</v>
      </c>
      <c r="D487" s="10">
        <f>ROUND(IF(B487&lt;=$AA$2*1.25,('Front End'!$F$4/2)*(1-COS((PI()*B487)/$AA$2)),(4.34*'Front End'!$F$4*EXP(-1.3*B487/$AA$2))),6)</f>
        <v>5.2968000000000001E-2</v>
      </c>
      <c r="E487" s="10">
        <f>D487*('Front End'!$F$3/100)</f>
        <v>0</v>
      </c>
      <c r="F487" s="10">
        <f t="shared" si="32"/>
        <v>5.2968000000000001E-2</v>
      </c>
      <c r="G487" s="10">
        <f>IF((G486+(AVERAGE(F486:F487)*('Front End'!$F$5*60))-(N486))&gt;$AA$3,$AA$3,IF(G486+(AVERAGE(F486:F487)*('Front End'!$F$5*60))-(N486)&lt;0,0,G486+(AVERAGE(F486:F487)*('Front End'!$F$5*60))-(N486)))</f>
        <v>147.02884507272805</v>
      </c>
      <c r="H487" s="10">
        <f>(G487/$AA$3)*'Front End'!$B$1</f>
        <v>1.4702884507272803E-3</v>
      </c>
      <c r="I487" s="10">
        <f>('Front End'!$F$10-'Front End'!$B$1)+Calcs!H487</f>
        <v>46.73147028845073</v>
      </c>
      <c r="J487" s="10">
        <f>IF(H487&gt;'Front End'!$B$1*('Front End'!$B$5/100),G487-((('Front End'!$B$1*('Front End'!$B$5/100))/'Front End'!$B$1)*$AA$3),0)</f>
        <v>47.028845072728046</v>
      </c>
      <c r="K487" s="10">
        <f>(J487*('Front End'!$B$6/100))/('Front End'!$B$2*24*60*60)</f>
        <v>0</v>
      </c>
      <c r="L487" s="10">
        <f>(J487*((100-'Front End'!$B$6)/100))/('Front End'!$B$2*24*60*60)</f>
        <v>5.4431533648990803E-2</v>
      </c>
      <c r="M487" s="10">
        <f t="shared" si="30"/>
        <v>5.4431533648990803E-2</v>
      </c>
      <c r="N487" s="10">
        <f>AVERAGE(M486:M487)*('Front End'!$F$5*60)</f>
        <v>6.5459790579178199</v>
      </c>
      <c r="O487" s="10">
        <f>IF(O486+AVERAGE(K486:K487)*('Front End'!$F$5*60)&gt;J487,J487,O486+AVERAGE(K486:K487)*('Front End'!$F$5*60))</f>
        <v>0</v>
      </c>
      <c r="P487" s="10">
        <f>P486+(AVERAGE(L486:L487)*('Front End'!$F$5*60))-W486</f>
        <v>3365.3614805584643</v>
      </c>
      <c r="Q487" s="10">
        <f>(P487/$AA$5)*($AA$4-'Front End'!$F$9)</f>
        <v>3.3653614805584646E-2</v>
      </c>
      <c r="R487" s="10">
        <f>'Front End'!$F$9+Q487</f>
        <v>45.033653614805587</v>
      </c>
      <c r="S487" s="8">
        <f>IF(R487&gt;'Front End'!$F$9+'Front End'!$B$9,(((R487-'Front End'!$F$9)/($AA$4-'Front End'!$F$9))*$AA$5)-((('Front End'!$F$9+'Front End'!$B$9-'Front End'!$F$9)/($AA$4-'Front End'!$F$9))*$AA$5),0)</f>
        <v>3365.361480558704</v>
      </c>
      <c r="T487" s="8">
        <f>ROUND(S487/('Front End'!$B$3*24*60*60),6)</f>
        <v>3.895E-3</v>
      </c>
      <c r="U487" s="8">
        <f>IF(R487&gt;'Front End'!$F$9+'Front End'!$B$10,(((R487-'Front End'!$F$9)/($AA$4-'Front End'!$F$9))*$AA$5)-((('Front End'!$F$9+'Front End'!$B$10-'Front End'!$F$9)/($AA$4-'Front End'!$F$9))*$AA$5),0)</f>
        <v>1365.3614805583911</v>
      </c>
      <c r="V487" s="8">
        <f>(U487^0.5)/('Front End'!$B$4*24*60*60)</f>
        <v>4.2767127435746188E-3</v>
      </c>
      <c r="W487" s="8">
        <f>(AVERAGE(T486:T487)*('Front End'!$F$5*60))+(AVERAGE(V486:V487)*('Front End'!$F$5*60))</f>
        <v>0.97972176806769173</v>
      </c>
      <c r="X487" s="8">
        <f t="shared" si="31"/>
        <v>4.2767127435746188E-3</v>
      </c>
    </row>
    <row r="488" spans="1:24" x14ac:dyDescent="0.2">
      <c r="A488" s="1">
        <v>487</v>
      </c>
      <c r="B488" s="1">
        <f>B487+'Front End'!$F$5</f>
        <v>972</v>
      </c>
      <c r="C488" s="10">
        <f t="shared" si="29"/>
        <v>0.67500000000000004</v>
      </c>
      <c r="D488" s="10">
        <f>ROUND(IF(B488&lt;=$AA$2*1.25,('Front End'!$F$4/2)*(1-COS((PI()*B488)/$AA$2)),(4.34*'Front End'!$F$4*EXP(-1.3*B488/$AA$2))),6)</f>
        <v>5.2739000000000001E-2</v>
      </c>
      <c r="E488" s="10">
        <f>D488*('Front End'!$F$3/100)</f>
        <v>0</v>
      </c>
      <c r="F488" s="10">
        <f t="shared" si="32"/>
        <v>5.2739000000000001E-2</v>
      </c>
      <c r="G488" s="10">
        <f>IF((G487+(AVERAGE(F487:F488)*('Front End'!$F$5*60))-(N487))&gt;$AA$3,$AA$3,IF(G487+(AVERAGE(F487:F488)*('Front End'!$F$5*60))-(N487)&lt;0,0,G487+(AVERAGE(F487:F488)*('Front End'!$F$5*60))-(N487)))</f>
        <v>146.82528601481022</v>
      </c>
      <c r="H488" s="10">
        <f>(G488/$AA$3)*'Front End'!$B$1</f>
        <v>1.468252860148102E-3</v>
      </c>
      <c r="I488" s="10">
        <f>('Front End'!$F$10-'Front End'!$B$1)+Calcs!H488</f>
        <v>46.731468252860154</v>
      </c>
      <c r="J488" s="10">
        <f>IF(H488&gt;'Front End'!$B$1*('Front End'!$B$5/100),G488-((('Front End'!$B$1*('Front End'!$B$5/100))/'Front End'!$B$1)*$AA$3),0)</f>
        <v>46.825286014810217</v>
      </c>
      <c r="K488" s="10">
        <f>(J488*('Front End'!$B$6/100))/('Front End'!$B$2*24*60*60)</f>
        <v>0</v>
      </c>
      <c r="L488" s="10">
        <f>(J488*((100-'Front End'!$B$6)/100))/('Front End'!$B$2*24*60*60)</f>
        <v>5.419593288751183E-2</v>
      </c>
      <c r="M488" s="10">
        <f t="shared" si="30"/>
        <v>5.419593288751183E-2</v>
      </c>
      <c r="N488" s="10">
        <f>AVERAGE(M487:M488)*('Front End'!$F$5*60)</f>
        <v>6.5176479921901578</v>
      </c>
      <c r="O488" s="10">
        <f>IF(O487+AVERAGE(K487:K488)*('Front End'!$F$5*60)&gt;J488,J488,O487+AVERAGE(K487:K488)*('Front End'!$F$5*60))</f>
        <v>0</v>
      </c>
      <c r="P488" s="10">
        <f>P487+(AVERAGE(L487:L488)*('Front End'!$F$5*60))-W487</f>
        <v>3370.899406782587</v>
      </c>
      <c r="Q488" s="10">
        <f>(P488/$AA$5)*($AA$4-'Front End'!$F$9)</f>
        <v>3.3708994067825869E-2</v>
      </c>
      <c r="R488" s="10">
        <f>'Front End'!$F$9+Q488</f>
        <v>45.033708994067823</v>
      </c>
      <c r="S488" s="8">
        <f>IF(R488&gt;'Front End'!$F$9+'Front End'!$B$9,(((R488-'Front End'!$F$9)/($AA$4-'Front End'!$F$9))*$AA$5)-((('Front End'!$F$9+'Front End'!$B$9-'Front End'!$F$9)/($AA$4-'Front End'!$F$9))*$AA$5),0)</f>
        <v>3370.8994067822573</v>
      </c>
      <c r="T488" s="8">
        <f>ROUND(S488/('Front End'!$B$3*24*60*60),6)</f>
        <v>3.9020000000000001E-3</v>
      </c>
      <c r="U488" s="8">
        <f>IF(R488&gt;'Front End'!$F$9+'Front End'!$B$10,(((R488-'Front End'!$F$9)/($AA$4-'Front End'!$F$9))*$AA$5)-((('Front End'!$F$9+'Front End'!$B$10-'Front End'!$F$9)/($AA$4-'Front End'!$F$9))*$AA$5),0)</f>
        <v>1370.8994067819444</v>
      </c>
      <c r="V488" s="8">
        <f>(U488^0.5)/('Front End'!$B$4*24*60*60)</f>
        <v>4.2853771715619703E-3</v>
      </c>
      <c r="W488" s="8">
        <f>(AVERAGE(T487:T488)*('Front End'!$F$5*60))+(AVERAGE(V487:V488)*('Front End'!$F$5*60))</f>
        <v>0.98154539490819537</v>
      </c>
      <c r="X488" s="8">
        <f t="shared" si="31"/>
        <v>4.2853771715619703E-3</v>
      </c>
    </row>
    <row r="489" spans="1:24" x14ac:dyDescent="0.2">
      <c r="A489" s="1">
        <v>488</v>
      </c>
      <c r="B489" s="1">
        <f>B488+'Front End'!$F$5</f>
        <v>974</v>
      </c>
      <c r="C489" s="10">
        <f t="shared" si="29"/>
        <v>0.67638888888888893</v>
      </c>
      <c r="D489" s="10">
        <f>ROUND(IF(B489&lt;=$AA$2*1.25,('Front End'!$F$4/2)*(1-COS((PI()*B489)/$AA$2)),(4.34*'Front End'!$F$4*EXP(-1.3*B489/$AA$2))),6)</f>
        <v>5.2511000000000002E-2</v>
      </c>
      <c r="E489" s="10">
        <f>D489*('Front End'!$F$3/100)</f>
        <v>0</v>
      </c>
      <c r="F489" s="10">
        <f t="shared" si="32"/>
        <v>5.2511000000000002E-2</v>
      </c>
      <c r="G489" s="10">
        <f>IF((G488+(AVERAGE(F488:F489)*('Front End'!$F$5*60))-(N488))&gt;$AA$3,$AA$3,IF(G488+(AVERAGE(F488:F489)*('Front End'!$F$5*60))-(N488)&lt;0,0,G488+(AVERAGE(F488:F489)*('Front End'!$F$5*60))-(N488)))</f>
        <v>146.62263802262007</v>
      </c>
      <c r="H489" s="10">
        <f>(G489/$AA$3)*'Front End'!$B$1</f>
        <v>1.4662263802262007E-3</v>
      </c>
      <c r="I489" s="10">
        <f>('Front End'!$F$10-'Front End'!$B$1)+Calcs!H489</f>
        <v>46.731466226380228</v>
      </c>
      <c r="J489" s="10">
        <f>IF(H489&gt;'Front End'!$B$1*('Front End'!$B$5/100),G489-((('Front End'!$B$1*('Front End'!$B$5/100))/'Front End'!$B$1)*$AA$3),0)</f>
        <v>46.622638022620066</v>
      </c>
      <c r="K489" s="10">
        <f>(J489*('Front End'!$B$6/100))/('Front End'!$B$2*24*60*60)</f>
        <v>0</v>
      </c>
      <c r="L489" s="10">
        <f>(J489*((100-'Front End'!$B$6)/100))/('Front End'!$B$2*24*60*60)</f>
        <v>5.3961386600254714E-2</v>
      </c>
      <c r="M489" s="10">
        <f t="shared" si="30"/>
        <v>5.3961386600254714E-2</v>
      </c>
      <c r="N489" s="10">
        <f>AVERAGE(M488:M489)*('Front End'!$F$5*60)</f>
        <v>6.4894391692659932</v>
      </c>
      <c r="O489" s="10">
        <f>IF(O488+AVERAGE(K488:K489)*('Front End'!$F$5*60)&gt;J489,J489,O488+AVERAGE(K488:K489)*('Front End'!$F$5*60))</f>
        <v>0</v>
      </c>
      <c r="P489" s="10">
        <f>P488+(AVERAGE(L488:L489)*('Front End'!$F$5*60))-W488</f>
        <v>3376.4073005569448</v>
      </c>
      <c r="Q489" s="10">
        <f>(P489/$AA$5)*($AA$4-'Front End'!$F$9)</f>
        <v>3.3764073005569446E-2</v>
      </c>
      <c r="R489" s="10">
        <f>'Front End'!$F$9+Q489</f>
        <v>45.033764073005571</v>
      </c>
      <c r="S489" s="8">
        <f>IF(R489&gt;'Front End'!$F$9+'Front End'!$B$9,(((R489-'Front End'!$F$9)/($AA$4-'Front End'!$F$9))*$AA$5)-((('Front End'!$F$9+'Front End'!$B$9-'Front End'!$F$9)/($AA$4-'Front End'!$F$9))*$AA$5),0)</f>
        <v>3376.4073005571049</v>
      </c>
      <c r="T489" s="8">
        <f>ROUND(S489/('Front End'!$B$3*24*60*60),6)</f>
        <v>3.908E-3</v>
      </c>
      <c r="U489" s="8">
        <f>IF(R489&gt;'Front End'!$F$9+'Front End'!$B$10,(((R489-'Front End'!$F$9)/($AA$4-'Front End'!$F$9))*$AA$5)-((('Front End'!$F$9+'Front End'!$B$10-'Front End'!$F$9)/($AA$4-'Front End'!$F$9))*$AA$5),0)</f>
        <v>1376.4073005567921</v>
      </c>
      <c r="V489" s="8">
        <f>(U489^0.5)/('Front End'!$B$4*24*60*60)</f>
        <v>4.2939772707576308E-3</v>
      </c>
      <c r="W489" s="8">
        <f>(AVERAGE(T488:T489)*('Front End'!$F$5*60))+(AVERAGE(V488:V489)*('Front End'!$F$5*60))</f>
        <v>0.9833612665391761</v>
      </c>
      <c r="X489" s="8">
        <f t="shared" si="31"/>
        <v>4.2939772707576308E-3</v>
      </c>
    </row>
    <row r="490" spans="1:24" x14ac:dyDescent="0.2">
      <c r="A490" s="1">
        <v>489</v>
      </c>
      <c r="B490" s="1">
        <f>B489+'Front End'!$F$5</f>
        <v>976</v>
      </c>
      <c r="C490" s="10">
        <f t="shared" si="29"/>
        <v>0.67777777777777781</v>
      </c>
      <c r="D490" s="10">
        <f>ROUND(IF(B490&lt;=$AA$2*1.25,('Front End'!$F$4/2)*(1-COS((PI()*B490)/$AA$2)),(4.34*'Front End'!$F$4*EXP(-1.3*B490/$AA$2))),6)</f>
        <v>5.2283999999999997E-2</v>
      </c>
      <c r="E490" s="10">
        <f>D490*('Front End'!$F$3/100)</f>
        <v>0</v>
      </c>
      <c r="F490" s="10">
        <f t="shared" si="32"/>
        <v>5.2283999999999997E-2</v>
      </c>
      <c r="G490" s="10">
        <f>IF((G489+(AVERAGE(F489:F490)*('Front End'!$F$5*60))-(N489))&gt;$AA$3,$AA$3,IF(G489+(AVERAGE(F489:F490)*('Front End'!$F$5*60))-(N489)&lt;0,0,G489+(AVERAGE(F489:F490)*('Front End'!$F$5*60))-(N489)))</f>
        <v>146.42089885335406</v>
      </c>
      <c r="H490" s="10">
        <f>(G490/$AA$3)*'Front End'!$B$1</f>
        <v>1.4642089885335404E-3</v>
      </c>
      <c r="I490" s="10">
        <f>('Front End'!$F$10-'Front End'!$B$1)+Calcs!H490</f>
        <v>46.731464208988541</v>
      </c>
      <c r="J490" s="10">
        <f>IF(H490&gt;'Front End'!$B$1*('Front End'!$B$5/100),G490-((('Front End'!$B$1*('Front End'!$B$5/100))/'Front End'!$B$1)*$AA$3),0)</f>
        <v>46.420898853354061</v>
      </c>
      <c r="K490" s="10">
        <f>(J490*('Front End'!$B$6/100))/('Front End'!$B$2*24*60*60)</f>
        <v>0</v>
      </c>
      <c r="L490" s="10">
        <f>(J490*((100-'Front End'!$B$6)/100))/('Front End'!$B$2*24*60*60)</f>
        <v>5.3727892191382021E-2</v>
      </c>
      <c r="M490" s="10">
        <f t="shared" si="30"/>
        <v>5.3727892191382021E-2</v>
      </c>
      <c r="N490" s="10">
        <f>AVERAGE(M489:M490)*('Front End'!$F$5*60)</f>
        <v>6.4613567274982033</v>
      </c>
      <c r="O490" s="10">
        <f>IF(O489+AVERAGE(K489:K490)*('Front End'!$F$5*60)&gt;J490,J490,O489+AVERAGE(K489:K490)*('Front End'!$F$5*60))</f>
        <v>0</v>
      </c>
      <c r="P490" s="10">
        <f>P489+(AVERAGE(L489:L490)*('Front End'!$F$5*60))-W489</f>
        <v>3381.8852960179038</v>
      </c>
      <c r="Q490" s="10">
        <f>(P490/$AA$5)*($AA$4-'Front End'!$F$9)</f>
        <v>3.3818852960179037E-2</v>
      </c>
      <c r="R490" s="10">
        <f>'Front End'!$F$9+Q490</f>
        <v>45.033818852960181</v>
      </c>
      <c r="S490" s="8">
        <f>IF(R490&gt;'Front End'!$F$9+'Front End'!$B$9,(((R490-'Front End'!$F$9)/($AA$4-'Front End'!$F$9))*$AA$5)-((('Front End'!$F$9+'Front End'!$B$9-'Front End'!$F$9)/($AA$4-'Front End'!$F$9))*$AA$5),0)</f>
        <v>3381.8852960180834</v>
      </c>
      <c r="T490" s="8">
        <f>ROUND(S490/('Front End'!$B$3*24*60*60),6)</f>
        <v>3.9139999999999999E-3</v>
      </c>
      <c r="U490" s="8">
        <f>IF(R490&gt;'Front End'!$F$9+'Front End'!$B$10,(((R490-'Front End'!$F$9)/($AA$4-'Front End'!$F$9))*$AA$5)-((('Front End'!$F$9+'Front End'!$B$10-'Front End'!$F$9)/($AA$4-'Front End'!$F$9))*$AA$5),0)</f>
        <v>1381.8852960177705</v>
      </c>
      <c r="V490" s="8">
        <f>(U490^0.5)/('Front End'!$B$4*24*60*60)</f>
        <v>4.3025136357284204E-3</v>
      </c>
      <c r="W490" s="8">
        <f>(AVERAGE(T489:T490)*('Front End'!$F$5*60))+(AVERAGE(V489:V490)*('Front End'!$F$5*60))</f>
        <v>0.98510945438916298</v>
      </c>
      <c r="X490" s="8">
        <f t="shared" si="31"/>
        <v>4.3025136357284204E-3</v>
      </c>
    </row>
    <row r="491" spans="1:24" x14ac:dyDescent="0.2">
      <c r="A491" s="1">
        <v>490</v>
      </c>
      <c r="B491" s="1">
        <f>B490+'Front End'!$F$5</f>
        <v>978</v>
      </c>
      <c r="C491" s="10">
        <f t="shared" si="29"/>
        <v>0.6791666666666667</v>
      </c>
      <c r="D491" s="10">
        <f>ROUND(IF(B491&lt;=$AA$2*1.25,('Front End'!$F$4/2)*(1-COS((PI()*B491)/$AA$2)),(4.34*'Front End'!$F$4*EXP(-1.3*B491/$AA$2))),6)</f>
        <v>5.2058E-2</v>
      </c>
      <c r="E491" s="10">
        <f>D491*('Front End'!$F$3/100)</f>
        <v>0</v>
      </c>
      <c r="F491" s="10">
        <f t="shared" si="32"/>
        <v>5.2058E-2</v>
      </c>
      <c r="G491" s="10">
        <f>IF((G490+(AVERAGE(F490:F491)*('Front End'!$F$5*60))-(N490))&gt;$AA$3,$AA$3,IF(G490+(AVERAGE(F490:F491)*('Front End'!$F$5*60))-(N490)&lt;0,0,G490+(AVERAGE(F490:F491)*('Front End'!$F$5*60))-(N490)))</f>
        <v>146.22006212585583</v>
      </c>
      <c r="H491" s="10">
        <f>(G491/$AA$3)*'Front End'!$B$1</f>
        <v>1.4622006212585584E-3</v>
      </c>
      <c r="I491" s="10">
        <f>('Front End'!$F$10-'Front End'!$B$1)+Calcs!H491</f>
        <v>46.731462200621266</v>
      </c>
      <c r="J491" s="10">
        <f>IF(H491&gt;'Front End'!$B$1*('Front End'!$B$5/100),G491-((('Front End'!$B$1*('Front End'!$B$5/100))/'Front End'!$B$1)*$AA$3),0)</f>
        <v>46.220062125855833</v>
      </c>
      <c r="K491" s="10">
        <f>(J491*('Front End'!$B$6/100))/('Front End'!$B$2*24*60*60)</f>
        <v>0</v>
      </c>
      <c r="L491" s="10">
        <f>(J491*((100-'Front End'!$B$6)/100))/('Front End'!$B$2*24*60*60)</f>
        <v>5.349544227529611E-2</v>
      </c>
      <c r="M491" s="10">
        <f t="shared" si="30"/>
        <v>5.349544227529611E-2</v>
      </c>
      <c r="N491" s="10">
        <f>AVERAGE(M490:M491)*('Front End'!$F$5*60)</f>
        <v>6.4334000680006875</v>
      </c>
      <c r="O491" s="10">
        <f>IF(O490+AVERAGE(K490:K491)*('Front End'!$F$5*60)&gt;J491,J491,O490+AVERAGE(K490:K491)*('Front End'!$F$5*60))</f>
        <v>0</v>
      </c>
      <c r="P491" s="10">
        <f>P490+(AVERAGE(L490:L491)*('Front End'!$F$5*60))-W490</f>
        <v>3387.3335866315151</v>
      </c>
      <c r="Q491" s="10">
        <f>(P491/$AA$5)*($AA$4-'Front End'!$F$9)</f>
        <v>3.3873335866315149E-2</v>
      </c>
      <c r="R491" s="10">
        <f>'Front End'!$F$9+Q491</f>
        <v>45.033873335866318</v>
      </c>
      <c r="S491" s="8">
        <f>IF(R491&gt;'Front End'!$F$9+'Front End'!$B$9,(((R491-'Front End'!$F$9)/($AA$4-'Front End'!$F$9))*$AA$5)-((('Front End'!$F$9+'Front End'!$B$9-'Front End'!$F$9)/($AA$4-'Front End'!$F$9))*$AA$5),0)</f>
        <v>3387.3335866317689</v>
      </c>
      <c r="T491" s="8">
        <f>ROUND(S491/('Front End'!$B$3*24*60*60),6)</f>
        <v>3.921E-3</v>
      </c>
      <c r="U491" s="8">
        <f>IF(R491&gt;'Front End'!$F$9+'Front End'!$B$10,(((R491-'Front End'!$F$9)/($AA$4-'Front End'!$F$9))*$AA$5)-((('Front End'!$F$9+'Front End'!$B$10-'Front End'!$F$9)/($AA$4-'Front End'!$F$9))*$AA$5),0)</f>
        <v>1387.333586631456</v>
      </c>
      <c r="V491" s="8">
        <f>(U491^0.5)/('Front End'!$B$4*24*60*60)</f>
        <v>4.310986945670863E-3</v>
      </c>
      <c r="W491" s="8">
        <f>(AVERAGE(T490:T491)*('Front End'!$F$5*60))+(AVERAGE(V490:V491)*('Front End'!$F$5*60))</f>
        <v>0.98691003488395701</v>
      </c>
      <c r="X491" s="8">
        <f t="shared" si="31"/>
        <v>4.310986945670863E-3</v>
      </c>
    </row>
    <row r="492" spans="1:24" x14ac:dyDescent="0.2">
      <c r="A492" s="1">
        <v>491</v>
      </c>
      <c r="B492" s="1">
        <f>B491+'Front End'!$F$5</f>
        <v>980</v>
      </c>
      <c r="C492" s="10">
        <f t="shared" si="29"/>
        <v>0.68055555555555558</v>
      </c>
      <c r="D492" s="10">
        <f>ROUND(IF(B492&lt;=$AA$2*1.25,('Front End'!$F$4/2)*(1-COS((PI()*B492)/$AA$2)),(4.34*'Front End'!$F$4*EXP(-1.3*B492/$AA$2))),6)</f>
        <v>5.1832000000000003E-2</v>
      </c>
      <c r="E492" s="10">
        <f>D492*('Front End'!$F$3/100)</f>
        <v>0</v>
      </c>
      <c r="F492" s="10">
        <f t="shared" si="32"/>
        <v>5.1832000000000003E-2</v>
      </c>
      <c r="G492" s="10">
        <f>IF((G491+(AVERAGE(F491:F492)*('Front End'!$F$5*60))-(N491))&gt;$AA$3,$AA$3,IF(G491+(AVERAGE(F491:F492)*('Front End'!$F$5*60))-(N491)&lt;0,0,G491+(AVERAGE(F491:F492)*('Front End'!$F$5*60))-(N491)))</f>
        <v>146.02006205785514</v>
      </c>
      <c r="H492" s="10">
        <f>(G492/$AA$3)*'Front End'!$B$1</f>
        <v>1.4602006205785515E-3</v>
      </c>
      <c r="I492" s="10">
        <f>('Front End'!$F$10-'Front End'!$B$1)+Calcs!H492</f>
        <v>46.731460200620582</v>
      </c>
      <c r="J492" s="10">
        <f>IF(H492&gt;'Front End'!$B$1*('Front End'!$B$5/100),G492-((('Front End'!$B$1*('Front End'!$B$5/100))/'Front End'!$B$1)*$AA$3),0)</f>
        <v>46.020062057855142</v>
      </c>
      <c r="K492" s="10">
        <f>(J492*('Front End'!$B$6/100))/('Front End'!$B$2*24*60*60)</f>
        <v>0</v>
      </c>
      <c r="L492" s="10">
        <f>(J492*((100-'Front End'!$B$6)/100))/('Front End'!$B$2*24*60*60)</f>
        <v>5.3263960715110123E-2</v>
      </c>
      <c r="M492" s="10">
        <f t="shared" si="30"/>
        <v>5.3263960715110123E-2</v>
      </c>
      <c r="N492" s="10">
        <f>AVERAGE(M491:M492)*('Front End'!$F$5*60)</f>
        <v>6.4055641794243741</v>
      </c>
      <c r="O492" s="10">
        <f>IF(O491+AVERAGE(K491:K492)*('Front End'!$F$5*60)&gt;J492,J492,O491+AVERAGE(K491:K492)*('Front End'!$F$5*60))</f>
        <v>0</v>
      </c>
      <c r="P492" s="10">
        <f>P491+(AVERAGE(L491:L492)*('Front End'!$F$5*60))-W491</f>
        <v>3392.7522407760557</v>
      </c>
      <c r="Q492" s="10">
        <f>(P492/$AA$5)*($AA$4-'Front End'!$F$9)</f>
        <v>3.3927522407760556E-2</v>
      </c>
      <c r="R492" s="10">
        <f>'Front End'!$F$9+Q492</f>
        <v>45.033927522407758</v>
      </c>
      <c r="S492" s="8">
        <f>IF(R492&gt;'Front End'!$F$9+'Front End'!$B$9,(((R492-'Front End'!$F$9)/($AA$4-'Front End'!$F$9))*$AA$5)-((('Front End'!$F$9+'Front End'!$B$9-'Front End'!$F$9)/($AA$4-'Front End'!$F$9))*$AA$5),0)</f>
        <v>3392.7522407758211</v>
      </c>
      <c r="T492" s="8">
        <f>ROUND(S492/('Front End'!$B$3*24*60*60),6)</f>
        <v>3.9269999999999999E-3</v>
      </c>
      <c r="U492" s="8">
        <f>IF(R492&gt;'Front End'!$F$9+'Front End'!$B$10,(((R492-'Front End'!$F$9)/($AA$4-'Front End'!$F$9))*$AA$5)-((('Front End'!$F$9+'Front End'!$B$10-'Front End'!$F$9)/($AA$4-'Front End'!$F$9))*$AA$5),0)</f>
        <v>1392.7522407755082</v>
      </c>
      <c r="V492" s="8">
        <f>(U492^0.5)/('Front End'!$B$4*24*60*60)</f>
        <v>4.3193976776990037E-3</v>
      </c>
      <c r="W492" s="8">
        <f>(AVERAGE(T491:T492)*('Front End'!$F$5*60))+(AVERAGE(V491:V492)*('Front End'!$F$5*60))</f>
        <v>0.9887030774021921</v>
      </c>
      <c r="X492" s="8">
        <f t="shared" si="31"/>
        <v>4.3193976776990037E-3</v>
      </c>
    </row>
    <row r="493" spans="1:24" x14ac:dyDescent="0.2">
      <c r="A493" s="1">
        <v>492</v>
      </c>
      <c r="B493" s="1">
        <f>B492+'Front End'!$F$5</f>
        <v>982</v>
      </c>
      <c r="C493" s="10">
        <f t="shared" si="29"/>
        <v>0.68194444444444446</v>
      </c>
      <c r="D493" s="10">
        <f>ROUND(IF(B493&lt;=$AA$2*1.25,('Front End'!$F$4/2)*(1-COS((PI()*B493)/$AA$2)),(4.34*'Front End'!$F$4*EXP(-1.3*B493/$AA$2))),6)</f>
        <v>5.1608000000000001E-2</v>
      </c>
      <c r="E493" s="10">
        <f>D493*('Front End'!$F$3/100)</f>
        <v>0</v>
      </c>
      <c r="F493" s="10">
        <f t="shared" si="32"/>
        <v>5.1608000000000001E-2</v>
      </c>
      <c r="G493" s="10">
        <f>IF((G492+(AVERAGE(F492:F493)*('Front End'!$F$5*60))-(N492))&gt;$AA$3,$AA$3,IF(G492+(AVERAGE(F492:F493)*('Front End'!$F$5*60))-(N492)&lt;0,0,G492+(AVERAGE(F492:F493)*('Front End'!$F$5*60))-(N492)))</f>
        <v>145.82089787843077</v>
      </c>
      <c r="H493" s="10">
        <f>(G493/$AA$3)*'Front End'!$B$1</f>
        <v>1.4582089787843078E-3</v>
      </c>
      <c r="I493" s="10">
        <f>('Front End'!$F$10-'Front End'!$B$1)+Calcs!H493</f>
        <v>46.731458208978786</v>
      </c>
      <c r="J493" s="10">
        <f>IF(H493&gt;'Front End'!$B$1*('Front End'!$B$5/100),G493-((('Front End'!$B$1*('Front End'!$B$5/100))/'Front End'!$B$1)*$AA$3),0)</f>
        <v>45.82089787843077</v>
      </c>
      <c r="K493" s="10">
        <f>(J493*('Front End'!$B$6/100))/('Front End'!$B$2*24*60*60)</f>
        <v>0</v>
      </c>
      <c r="L493" s="10">
        <f>(J493*((100-'Front End'!$B$6)/100))/('Front End'!$B$2*24*60*60)</f>
        <v>5.3033446618554136E-2</v>
      </c>
      <c r="M493" s="10">
        <f t="shared" si="30"/>
        <v>5.3033446618554136E-2</v>
      </c>
      <c r="N493" s="10">
        <f>AVERAGE(M492:M493)*('Front End'!$F$5*60)</f>
        <v>6.3778444400198557</v>
      </c>
      <c r="O493" s="10">
        <f>IF(O492+AVERAGE(K492:K493)*('Front End'!$F$5*60)&gt;J493,J493,O492+AVERAGE(K492:K493)*('Front End'!$F$5*60))</f>
        <v>0</v>
      </c>
      <c r="P493" s="10">
        <f>P492+(AVERAGE(L492:L493)*('Front End'!$F$5*60))-W492</f>
        <v>3398.1413821386736</v>
      </c>
      <c r="Q493" s="10">
        <f>(P493/$AA$5)*($AA$4-'Front End'!$F$9)</f>
        <v>3.3981413821386731E-2</v>
      </c>
      <c r="R493" s="10">
        <f>'Front End'!$F$9+Q493</f>
        <v>45.033981413821387</v>
      </c>
      <c r="S493" s="8">
        <f>IF(R493&gt;'Front End'!$F$9+'Front End'!$B$9,(((R493-'Front End'!$F$9)/($AA$4-'Front End'!$F$9))*$AA$5)-((('Front End'!$F$9+'Front End'!$B$9-'Front End'!$F$9)/($AA$4-'Front End'!$F$9))*$AA$5),0)</f>
        <v>3398.1413821386755</v>
      </c>
      <c r="T493" s="8">
        <f>ROUND(S493/('Front End'!$B$3*24*60*60),6)</f>
        <v>3.9329999999999999E-3</v>
      </c>
      <c r="U493" s="8">
        <f>IF(R493&gt;'Front End'!$F$9+'Front End'!$B$10,(((R493-'Front End'!$F$9)/($AA$4-'Front End'!$F$9))*$AA$5)-((('Front End'!$F$9+'Front End'!$B$10-'Front End'!$F$9)/($AA$4-'Front End'!$F$9))*$AA$5),0)</f>
        <v>1398.1413821383626</v>
      </c>
      <c r="V493" s="8">
        <f>(U493^0.5)/('Front End'!$B$4*24*60*60)</f>
        <v>4.3277463880927831E-3</v>
      </c>
      <c r="W493" s="8">
        <f>(AVERAGE(T492:T493)*('Front End'!$F$5*60))+(AVERAGE(V492:V493)*('Front End'!$F$5*60))</f>
        <v>0.99042864394750718</v>
      </c>
      <c r="X493" s="8">
        <f t="shared" si="31"/>
        <v>4.3277463880927831E-3</v>
      </c>
    </row>
    <row r="494" spans="1:24" x14ac:dyDescent="0.2">
      <c r="A494" s="1">
        <v>493</v>
      </c>
      <c r="B494" s="1">
        <f>B493+'Front End'!$F$5</f>
        <v>984</v>
      </c>
      <c r="C494" s="10">
        <f t="shared" si="29"/>
        <v>0.68333333333333335</v>
      </c>
      <c r="D494" s="10">
        <f>ROUND(IF(B494&lt;=$AA$2*1.25,('Front End'!$F$4/2)*(1-COS((PI()*B494)/$AA$2)),(4.34*'Front End'!$F$4*EXP(-1.3*B494/$AA$2))),6)</f>
        <v>5.1385E-2</v>
      </c>
      <c r="E494" s="10">
        <f>D494*('Front End'!$F$3/100)</f>
        <v>0</v>
      </c>
      <c r="F494" s="10">
        <f t="shared" si="32"/>
        <v>5.1385E-2</v>
      </c>
      <c r="G494" s="10">
        <f>IF((G493+(AVERAGE(F493:F494)*('Front End'!$F$5*60))-(N493))&gt;$AA$3,$AA$3,IF(G493+(AVERAGE(F493:F494)*('Front End'!$F$5*60))-(N493)&lt;0,0,G493+(AVERAGE(F493:F494)*('Front End'!$F$5*60))-(N493)))</f>
        <v>145.6226334384109</v>
      </c>
      <c r="H494" s="10">
        <f>(G494/$AA$3)*'Front End'!$B$1</f>
        <v>1.4562263343841089E-3</v>
      </c>
      <c r="I494" s="10">
        <f>('Front End'!$F$10-'Front End'!$B$1)+Calcs!H494</f>
        <v>46.731456226334387</v>
      </c>
      <c r="J494" s="10">
        <f>IF(H494&gt;'Front End'!$B$1*('Front End'!$B$5/100),G494-((('Front End'!$B$1*('Front End'!$B$5/100))/'Front End'!$B$1)*$AA$3),0)</f>
        <v>45.622633438410901</v>
      </c>
      <c r="K494" s="10">
        <f>(J494*('Front End'!$B$6/100))/('Front End'!$B$2*24*60*60)</f>
        <v>0</v>
      </c>
      <c r="L494" s="10">
        <f>(J494*((100-'Front End'!$B$6)/100))/('Front End'!$B$2*24*60*60)</f>
        <v>5.280397388704966E-2</v>
      </c>
      <c r="M494" s="10">
        <f t="shared" si="30"/>
        <v>5.280397388704966E-2</v>
      </c>
      <c r="N494" s="10">
        <f>AVERAGE(M493:M494)*('Front End'!$F$5*60)</f>
        <v>6.3502452303362276</v>
      </c>
      <c r="O494" s="10">
        <f>IF(O493+AVERAGE(K493:K494)*('Front End'!$F$5*60)&gt;J494,J494,O493+AVERAGE(K493:K494)*('Front End'!$F$5*60))</f>
        <v>0</v>
      </c>
      <c r="P494" s="10">
        <f>P493+(AVERAGE(L493:L494)*('Front End'!$F$5*60))-W493</f>
        <v>3403.5011987250627</v>
      </c>
      <c r="Q494" s="10">
        <f>(P494/$AA$5)*($AA$4-'Front End'!$F$9)</f>
        <v>3.4035011987250625E-2</v>
      </c>
      <c r="R494" s="10">
        <f>'Front End'!$F$9+Q494</f>
        <v>45.03403501198725</v>
      </c>
      <c r="S494" s="8">
        <f>IF(R494&gt;'Front End'!$F$9+'Front End'!$B$9,(((R494-'Front End'!$F$9)/($AA$4-'Front End'!$F$9))*$AA$5)-((('Front End'!$F$9+'Front End'!$B$9-'Front End'!$F$9)/($AA$4-'Front End'!$F$9))*$AA$5),0)</f>
        <v>3403.5011987249677</v>
      </c>
      <c r="T494" s="8">
        <f>ROUND(S494/('Front End'!$B$3*24*60*60),6)</f>
        <v>3.9389999999999998E-3</v>
      </c>
      <c r="U494" s="8">
        <f>IF(R494&gt;'Front End'!$F$9+'Front End'!$B$10,(((R494-'Front End'!$F$9)/($AA$4-'Front End'!$F$9))*$AA$5)-((('Front End'!$F$9+'Front End'!$B$10-'Front End'!$F$9)/($AA$4-'Front End'!$F$9))*$AA$5),0)</f>
        <v>1403.5011987246548</v>
      </c>
      <c r="V494" s="8">
        <f>(U494^0.5)/('Front End'!$B$4*24*60*60)</f>
        <v>4.336033725520964E-3</v>
      </c>
      <c r="W494" s="8">
        <f>(AVERAGE(T493:T494)*('Front End'!$F$5*60))+(AVERAGE(V493:V494)*('Front End'!$F$5*60))</f>
        <v>0.99214680681682488</v>
      </c>
      <c r="X494" s="8">
        <f t="shared" si="31"/>
        <v>4.336033725520964E-3</v>
      </c>
    </row>
    <row r="495" spans="1:24" x14ac:dyDescent="0.2">
      <c r="A495" s="1">
        <v>494</v>
      </c>
      <c r="B495" s="1">
        <f>B494+'Front End'!$F$5</f>
        <v>986</v>
      </c>
      <c r="C495" s="10">
        <f t="shared" si="29"/>
        <v>0.68472222222222223</v>
      </c>
      <c r="D495" s="10">
        <f>ROUND(IF(B495&lt;=$AA$2*1.25,('Front End'!$F$4/2)*(1-COS((PI()*B495)/$AA$2)),(4.34*'Front End'!$F$4*EXP(-1.3*B495/$AA$2))),6)</f>
        <v>5.1161999999999999E-2</v>
      </c>
      <c r="E495" s="10">
        <f>D495*('Front End'!$F$3/100)</f>
        <v>0</v>
      </c>
      <c r="F495" s="10">
        <f t="shared" si="32"/>
        <v>5.1161999999999999E-2</v>
      </c>
      <c r="G495" s="10">
        <f>IF((G494+(AVERAGE(F494:F495)*('Front End'!$F$5*60))-(N494))&gt;$AA$3,$AA$3,IF(G494+(AVERAGE(F494:F495)*('Front End'!$F$5*60))-(N494)&lt;0,0,G494+(AVERAGE(F494:F495)*('Front End'!$F$5*60))-(N494)))</f>
        <v>145.42520820807465</v>
      </c>
      <c r="H495" s="10">
        <f>(G495/$AA$3)*'Front End'!$B$1</f>
        <v>1.4542520820807463E-3</v>
      </c>
      <c r="I495" s="10">
        <f>('Front End'!$F$10-'Front End'!$B$1)+Calcs!H495</f>
        <v>46.731454252082088</v>
      </c>
      <c r="J495" s="10">
        <f>IF(H495&gt;'Front End'!$B$1*('Front End'!$B$5/100),G495-((('Front End'!$B$1*('Front End'!$B$5/100))/'Front End'!$B$1)*$AA$3),0)</f>
        <v>45.42520820807465</v>
      </c>
      <c r="K495" s="10">
        <f>(J495*('Front End'!$B$6/100))/('Front End'!$B$2*24*60*60)</f>
        <v>0</v>
      </c>
      <c r="L495" s="10">
        <f>(J495*((100-'Front End'!$B$6)/100))/('Front End'!$B$2*24*60*60)</f>
        <v>5.2575472463049368E-2</v>
      </c>
      <c r="M495" s="10">
        <f t="shared" si="30"/>
        <v>5.2575472463049368E-2</v>
      </c>
      <c r="N495" s="10">
        <f>AVERAGE(M494:M495)*('Front End'!$F$5*60)</f>
        <v>6.3227667810059414</v>
      </c>
      <c r="O495" s="10">
        <f>IF(O494+AVERAGE(K494:K495)*('Front End'!$F$5*60)&gt;J495,J495,O494+AVERAGE(K494:K495)*('Front End'!$F$5*60))</f>
        <v>0</v>
      </c>
      <c r="P495" s="10">
        <f>P494+(AVERAGE(L494:L495)*('Front End'!$F$5*60))-W494</f>
        <v>3408.8318186992519</v>
      </c>
      <c r="Q495" s="10">
        <f>(P495/$AA$5)*($AA$4-'Front End'!$F$9)</f>
        <v>3.4088318186992518E-2</v>
      </c>
      <c r="R495" s="10">
        <f>'Front End'!$F$9+Q495</f>
        <v>45.034088318186996</v>
      </c>
      <c r="S495" s="8">
        <f>IF(R495&gt;'Front End'!$F$9+'Front End'!$B$9,(((R495-'Front End'!$F$9)/($AA$4-'Front End'!$F$9))*$AA$5)-((('Front End'!$F$9+'Front End'!$B$9-'Front End'!$F$9)/($AA$4-'Front End'!$F$9))*$AA$5),0)</f>
        <v>3408.8318186995543</v>
      </c>
      <c r="T495" s="8">
        <f>ROUND(S495/('Front End'!$B$3*24*60*60),6)</f>
        <v>3.9449999999999997E-3</v>
      </c>
      <c r="U495" s="8">
        <f>IF(R495&gt;'Front End'!$F$9+'Front End'!$B$10,(((R495-'Front End'!$F$9)/($AA$4-'Front End'!$F$9))*$AA$5)-((('Front End'!$F$9+'Front End'!$B$10-'Front End'!$F$9)/($AA$4-'Front End'!$F$9))*$AA$5),0)</f>
        <v>1408.8318186992415</v>
      </c>
      <c r="V495" s="8">
        <f>(U495^0.5)/('Front End'!$B$4*24*60*60)</f>
        <v>4.3442602388223542E-3</v>
      </c>
      <c r="W495" s="8">
        <f>(AVERAGE(T494:T495)*('Front End'!$F$5*60))+(AVERAGE(V494:V495)*('Front End'!$F$5*60))</f>
        <v>0.993857637860599</v>
      </c>
      <c r="X495" s="8">
        <f t="shared" si="31"/>
        <v>4.3442602388223542E-3</v>
      </c>
    </row>
    <row r="496" spans="1:24" x14ac:dyDescent="0.2">
      <c r="A496" s="1">
        <v>495</v>
      </c>
      <c r="B496" s="1">
        <f>B495+'Front End'!$F$5</f>
        <v>988</v>
      </c>
      <c r="C496" s="10">
        <f t="shared" si="29"/>
        <v>0.68611111111111112</v>
      </c>
      <c r="D496" s="10">
        <f>ROUND(IF(B496&lt;=$AA$2*1.25,('Front End'!$F$4/2)*(1-COS((PI()*B496)/$AA$2)),(4.34*'Front End'!$F$4*EXP(-1.3*B496/$AA$2))),6)</f>
        <v>5.0941E-2</v>
      </c>
      <c r="E496" s="10">
        <f>D496*('Front End'!$F$3/100)</f>
        <v>0</v>
      </c>
      <c r="F496" s="10">
        <f t="shared" si="32"/>
        <v>5.0941E-2</v>
      </c>
      <c r="G496" s="10">
        <f>IF((G495+(AVERAGE(F495:F496)*('Front End'!$F$5*60))-(N495))&gt;$AA$3,$AA$3,IF(G495+(AVERAGE(F495:F496)*('Front End'!$F$5*60))-(N495)&lt;0,0,G495+(AVERAGE(F495:F496)*('Front End'!$F$5*60))-(N495)))</f>
        <v>145.2286214270687</v>
      </c>
      <c r="H496" s="10">
        <f>(G496/$AA$3)*'Front End'!$B$1</f>
        <v>1.4522862142706872E-3</v>
      </c>
      <c r="I496" s="10">
        <f>('Front End'!$F$10-'Front End'!$B$1)+Calcs!H496</f>
        <v>46.731452286214278</v>
      </c>
      <c r="J496" s="10">
        <f>IF(H496&gt;'Front End'!$B$1*('Front End'!$B$5/100),G496-((('Front End'!$B$1*('Front End'!$B$5/100))/'Front End'!$B$1)*$AA$3),0)</f>
        <v>45.228621427068703</v>
      </c>
      <c r="K496" s="10">
        <f>(J496*('Front End'!$B$6/100))/('Front End'!$B$2*24*60*60)</f>
        <v>0</v>
      </c>
      <c r="L496" s="10">
        <f>(J496*((100-'Front End'!$B$6)/100))/('Front End'!$B$2*24*60*60)</f>
        <v>5.2347941466514711E-2</v>
      </c>
      <c r="M496" s="10">
        <f t="shared" si="30"/>
        <v>5.2347941466514711E-2</v>
      </c>
      <c r="N496" s="10">
        <f>AVERAGE(M495:M496)*('Front End'!$F$5*60)</f>
        <v>6.2954048357738452</v>
      </c>
      <c r="O496" s="10">
        <f>IF(O495+AVERAGE(K495:K496)*('Front End'!$F$5*60)&gt;J496,J496,O495+AVERAGE(K495:K496)*('Front End'!$F$5*60))</f>
        <v>0</v>
      </c>
      <c r="P496" s="10">
        <f>P495+(AVERAGE(L495:L496)*('Front End'!$F$5*60))-W495</f>
        <v>3414.1333658971653</v>
      </c>
      <c r="Q496" s="10">
        <f>(P496/$AA$5)*($AA$4-'Front End'!$F$9)</f>
        <v>3.4141333658971651E-2</v>
      </c>
      <c r="R496" s="10">
        <f>'Front End'!$F$9+Q496</f>
        <v>45.034141333658972</v>
      </c>
      <c r="S496" s="8">
        <f>IF(R496&gt;'Front End'!$F$9+'Front End'!$B$9,(((R496-'Front End'!$F$9)/($AA$4-'Front End'!$F$9))*$AA$5)-((('Front End'!$F$9+'Front End'!$B$9-'Front End'!$F$9)/($AA$4-'Front End'!$F$9))*$AA$5),0)</f>
        <v>3414.1333658972435</v>
      </c>
      <c r="T496" s="8">
        <f>ROUND(S496/('Front End'!$B$3*24*60*60),6)</f>
        <v>3.9519999999999998E-3</v>
      </c>
      <c r="U496" s="8">
        <f>IF(R496&gt;'Front End'!$F$9+'Front End'!$B$10,(((R496-'Front End'!$F$9)/($AA$4-'Front End'!$F$9))*$AA$5)-((('Front End'!$F$9+'Front End'!$B$10-'Front End'!$F$9)/($AA$4-'Front End'!$F$9))*$AA$5),0)</f>
        <v>1414.1333658969306</v>
      </c>
      <c r="V496" s="8">
        <f>(U496^0.5)/('Front End'!$B$4*24*60*60)</f>
        <v>4.3524264634573814E-3</v>
      </c>
      <c r="W496" s="8">
        <f>(AVERAGE(T495:T496)*('Front End'!$F$5*60))+(AVERAGE(V495:V496)*('Front End'!$F$5*60))</f>
        <v>0.99562120213678407</v>
      </c>
      <c r="X496" s="8">
        <f t="shared" si="31"/>
        <v>4.3524264634573814E-3</v>
      </c>
    </row>
    <row r="497" spans="1:24" x14ac:dyDescent="0.2">
      <c r="A497" s="1">
        <v>496</v>
      </c>
      <c r="B497" s="1">
        <f>B496+'Front End'!$F$5</f>
        <v>990</v>
      </c>
      <c r="C497" s="10">
        <f t="shared" si="29"/>
        <v>0.6875</v>
      </c>
      <c r="D497" s="10">
        <f>ROUND(IF(B497&lt;=$AA$2*1.25,('Front End'!$F$4/2)*(1-COS((PI()*B497)/$AA$2)),(4.34*'Front End'!$F$4*EXP(-1.3*B497/$AA$2))),6)</f>
        <v>5.0720000000000001E-2</v>
      </c>
      <c r="E497" s="10">
        <f>D497*('Front End'!$F$3/100)</f>
        <v>0</v>
      </c>
      <c r="F497" s="10">
        <f t="shared" si="32"/>
        <v>5.0720000000000001E-2</v>
      </c>
      <c r="G497" s="10">
        <f>IF((G496+(AVERAGE(F496:F497)*('Front End'!$F$5*60))-(N496))&gt;$AA$3,$AA$3,IF(G496+(AVERAGE(F496:F497)*('Front End'!$F$5*60))-(N496)&lt;0,0,G496+(AVERAGE(F496:F497)*('Front End'!$F$5*60))-(N496)))</f>
        <v>145.03287659129487</v>
      </c>
      <c r="H497" s="10">
        <f>(G497/$AA$3)*'Front End'!$B$1</f>
        <v>1.4503287659129488E-3</v>
      </c>
      <c r="I497" s="10">
        <f>('Front End'!$F$10-'Front End'!$B$1)+Calcs!H497</f>
        <v>46.731450328765916</v>
      </c>
      <c r="J497" s="10">
        <f>IF(H497&gt;'Front End'!$B$1*('Front End'!$B$5/100),G497-((('Front End'!$B$1*('Front End'!$B$5/100))/'Front End'!$B$1)*$AA$3),0)</f>
        <v>45.032876591294865</v>
      </c>
      <c r="K497" s="10">
        <f>(J497*('Front End'!$B$6/100))/('Front End'!$B$2*24*60*60)</f>
        <v>0</v>
      </c>
      <c r="L497" s="10">
        <f>(J497*((100-'Front End'!$B$6)/100))/('Front End'!$B$2*24*60*60)</f>
        <v>5.2121384943628321E-2</v>
      </c>
      <c r="M497" s="10">
        <f t="shared" si="30"/>
        <v>5.2121384943628321E-2</v>
      </c>
      <c r="N497" s="10">
        <f>AVERAGE(M496:M497)*('Front End'!$F$5*60)</f>
        <v>6.2681595846085818</v>
      </c>
      <c r="O497" s="10">
        <f>IF(O496+AVERAGE(K496:K497)*('Front End'!$F$5*60)&gt;J497,J497,O496+AVERAGE(K496:K497)*('Front End'!$F$5*60))</f>
        <v>0</v>
      </c>
      <c r="P497" s="10">
        <f>P496+(AVERAGE(L496:L497)*('Front End'!$F$5*60))-W496</f>
        <v>3419.4059042796371</v>
      </c>
      <c r="Q497" s="10">
        <f>(P497/$AA$5)*($AA$4-'Front End'!$F$9)</f>
        <v>3.4194059042796369E-2</v>
      </c>
      <c r="R497" s="10">
        <f>'Front End'!$F$9+Q497</f>
        <v>45.034194059042797</v>
      </c>
      <c r="S497" s="8">
        <f>IF(R497&gt;'Front End'!$F$9+'Front End'!$B$9,(((R497-'Front End'!$F$9)/($AA$4-'Front End'!$F$9))*$AA$5)-((('Front End'!$F$9+'Front End'!$B$9-'Front End'!$F$9)/($AA$4-'Front End'!$F$9))*$AA$5),0)</f>
        <v>3419.4059042796712</v>
      </c>
      <c r="T497" s="8">
        <f>ROUND(S497/('Front End'!$B$3*24*60*60),6)</f>
        <v>3.9579999999999997E-3</v>
      </c>
      <c r="U497" s="8">
        <f>IF(R497&gt;'Front End'!$F$9+'Front End'!$B$10,(((R497-'Front End'!$F$9)/($AA$4-'Front End'!$F$9))*$AA$5)-((('Front End'!$F$9+'Front End'!$B$10-'Front End'!$F$9)/($AA$4-'Front End'!$F$9))*$AA$5),0)</f>
        <v>1419.4059042793583</v>
      </c>
      <c r="V497" s="8">
        <f>(U497^0.5)/('Front End'!$B$4*24*60*60)</f>
        <v>4.3605328363921208E-3</v>
      </c>
      <c r="W497" s="8">
        <f>(AVERAGE(T496:T497)*('Front End'!$F$5*60))+(AVERAGE(V496:V497)*('Front End'!$F$5*60))</f>
        <v>0.99737755799097016</v>
      </c>
      <c r="X497" s="8">
        <f t="shared" si="31"/>
        <v>4.3605328363921208E-3</v>
      </c>
    </row>
    <row r="498" spans="1:24" x14ac:dyDescent="0.2">
      <c r="A498" s="1">
        <v>497</v>
      </c>
      <c r="B498" s="1">
        <f>B497+'Front End'!$F$5</f>
        <v>992</v>
      </c>
      <c r="C498" s="10">
        <f t="shared" si="29"/>
        <v>0.68888888888888888</v>
      </c>
      <c r="D498" s="10">
        <f>ROUND(IF(B498&lt;=$AA$2*1.25,('Front End'!$F$4/2)*(1-COS((PI()*B498)/$AA$2)),(4.34*'Front End'!$F$4*EXP(-1.3*B498/$AA$2))),6)</f>
        <v>5.0500999999999997E-2</v>
      </c>
      <c r="E498" s="10">
        <f>D498*('Front End'!$F$3/100)</f>
        <v>0</v>
      </c>
      <c r="F498" s="10">
        <f t="shared" si="32"/>
        <v>5.0500999999999997E-2</v>
      </c>
      <c r="G498" s="10">
        <f>IF((G497+(AVERAGE(F497:F498)*('Front End'!$F$5*60))-(N497))&gt;$AA$3,$AA$3,IF(G497+(AVERAGE(F497:F498)*('Front End'!$F$5*60))-(N497)&lt;0,0,G497+(AVERAGE(F497:F498)*('Front End'!$F$5*60))-(N497)))</f>
        <v>144.83797700668629</v>
      </c>
      <c r="H498" s="10">
        <f>(G498/$AA$3)*'Front End'!$B$1</f>
        <v>1.448379770066863E-3</v>
      </c>
      <c r="I498" s="10">
        <f>('Front End'!$F$10-'Front End'!$B$1)+Calcs!H498</f>
        <v>46.731448379770072</v>
      </c>
      <c r="J498" s="10">
        <f>IF(H498&gt;'Front End'!$B$1*('Front End'!$B$5/100),G498-((('Front End'!$B$1*('Front End'!$B$5/100))/'Front End'!$B$1)*$AA$3),0)</f>
        <v>44.837977006686287</v>
      </c>
      <c r="K498" s="10">
        <f>(J498*('Front End'!$B$6/100))/('Front End'!$B$2*24*60*60)</f>
        <v>0</v>
      </c>
      <c r="L498" s="10">
        <f>(J498*((100-'Front End'!$B$6)/100))/('Front End'!$B$2*24*60*60)</f>
        <v>5.189580672070173E-2</v>
      </c>
      <c r="M498" s="10">
        <f t="shared" si="30"/>
        <v>5.189580672070173E-2</v>
      </c>
      <c r="N498" s="10">
        <f>AVERAGE(M497:M498)*('Front End'!$F$5*60)</f>
        <v>6.2410314998598029</v>
      </c>
      <c r="O498" s="10">
        <f>IF(O497+AVERAGE(K497:K498)*('Front End'!$F$5*60)&gt;J498,J498,O497+AVERAGE(K497:K498)*('Front End'!$F$5*60))</f>
        <v>0</v>
      </c>
      <c r="P498" s="10">
        <f>P497+(AVERAGE(L497:L498)*('Front End'!$F$5*60))-W497</f>
        <v>3424.6495582215057</v>
      </c>
      <c r="Q498" s="10">
        <f>(P498/$AA$5)*($AA$4-'Front End'!$F$9)</f>
        <v>3.4246495582215056E-2</v>
      </c>
      <c r="R498" s="10">
        <f>'Front End'!$F$9+Q498</f>
        <v>45.034246495582217</v>
      </c>
      <c r="S498" s="8">
        <f>IF(R498&gt;'Front End'!$F$9+'Front End'!$B$9,(((R498-'Front End'!$F$9)/($AA$4-'Front End'!$F$9))*$AA$5)-((('Front End'!$F$9+'Front End'!$B$9-'Front End'!$F$9)/($AA$4-'Front End'!$F$9))*$AA$5),0)</f>
        <v>3424.6495582216598</v>
      </c>
      <c r="T498" s="8">
        <f>ROUND(S498/('Front End'!$B$3*24*60*60),6)</f>
        <v>3.9639999999999996E-3</v>
      </c>
      <c r="U498" s="8">
        <f>IF(R498&gt;'Front End'!$F$9+'Front End'!$B$10,(((R498-'Front End'!$F$9)/($AA$4-'Front End'!$F$9))*$AA$5)-((('Front End'!$F$9+'Front End'!$B$10-'Front End'!$F$9)/($AA$4-'Front End'!$F$9))*$AA$5),0)</f>
        <v>1424.649558221347</v>
      </c>
      <c r="V498" s="8">
        <f>(U498^0.5)/('Front End'!$B$4*24*60*60)</f>
        <v>4.3685798815035161E-3</v>
      </c>
      <c r="W498" s="8">
        <f>(AVERAGE(T497:T498)*('Front End'!$F$5*60))+(AVERAGE(V497:V498)*('Front End'!$F$5*60))</f>
        <v>0.99906676307373798</v>
      </c>
      <c r="X498" s="8">
        <f t="shared" si="31"/>
        <v>4.3685798815035161E-3</v>
      </c>
    </row>
    <row r="499" spans="1:24" x14ac:dyDescent="0.2">
      <c r="A499" s="1">
        <v>498</v>
      </c>
      <c r="B499" s="1">
        <f>B498+'Front End'!$F$5</f>
        <v>994</v>
      </c>
      <c r="C499" s="10">
        <f t="shared" si="29"/>
        <v>0.69027777777777777</v>
      </c>
      <c r="D499" s="10">
        <f>ROUND(IF(B499&lt;=$AA$2*1.25,('Front End'!$F$4/2)*(1-COS((PI()*B499)/$AA$2)),(4.34*'Front End'!$F$4*EXP(-1.3*B499/$AA$2))),6)</f>
        <v>5.0282E-2</v>
      </c>
      <c r="E499" s="10">
        <f>D499*('Front End'!$F$3/100)</f>
        <v>0</v>
      </c>
      <c r="F499" s="10">
        <f t="shared" si="32"/>
        <v>5.0282E-2</v>
      </c>
      <c r="G499" s="10">
        <f>IF((G498+(AVERAGE(F498:F499)*('Front End'!$F$5*60))-(N498))&gt;$AA$3,$AA$3,IF(G498+(AVERAGE(F498:F499)*('Front End'!$F$5*60))-(N498)&lt;0,0,G498+(AVERAGE(F498:F499)*('Front End'!$F$5*60))-(N498)))</f>
        <v>144.64392550682646</v>
      </c>
      <c r="H499" s="10">
        <f>(G499/$AA$3)*'Front End'!$B$1</f>
        <v>1.4464392550682648E-3</v>
      </c>
      <c r="I499" s="10">
        <f>('Front End'!$F$10-'Front End'!$B$1)+Calcs!H499</f>
        <v>46.731446439255073</v>
      </c>
      <c r="J499" s="10">
        <f>IF(H499&gt;'Front End'!$B$1*('Front End'!$B$5/100),G499-((('Front End'!$B$1*('Front End'!$B$5/100))/'Front End'!$B$1)*$AA$3),0)</f>
        <v>44.643925506826463</v>
      </c>
      <c r="K499" s="10">
        <f>(J499*('Front End'!$B$6/100))/('Front End'!$B$2*24*60*60)</f>
        <v>0</v>
      </c>
      <c r="L499" s="10">
        <f>(J499*((100-'Front End'!$B$6)/100))/('Front End'!$B$2*24*60*60)</f>
        <v>5.1671210077345452E-2</v>
      </c>
      <c r="M499" s="10">
        <f t="shared" si="30"/>
        <v>5.1671210077345452E-2</v>
      </c>
      <c r="N499" s="10">
        <f>AVERAGE(M498:M499)*('Front End'!$F$5*60)</f>
        <v>6.2140210078828311</v>
      </c>
      <c r="O499" s="10">
        <f>IF(O498+AVERAGE(K498:K499)*('Front End'!$F$5*60)&gt;J499,J499,O498+AVERAGE(K498:K499)*('Front End'!$F$5*60))</f>
        <v>0</v>
      </c>
      <c r="P499" s="10">
        <f>P498+(AVERAGE(L498:L499)*('Front End'!$F$5*60))-W498</f>
        <v>3429.8645124663149</v>
      </c>
      <c r="Q499" s="10">
        <f>(P499/$AA$5)*($AA$4-'Front End'!$F$9)</f>
        <v>3.429864512466315E-2</v>
      </c>
      <c r="R499" s="10">
        <f>'Front End'!$F$9+Q499</f>
        <v>45.034298645124665</v>
      </c>
      <c r="S499" s="8">
        <f>IF(R499&gt;'Front End'!$F$9+'Front End'!$B$9,(((R499-'Front End'!$F$9)/($AA$4-'Front End'!$F$9))*$AA$5)-((('Front End'!$F$9+'Front End'!$B$9-'Front End'!$F$9)/($AA$4-'Front End'!$F$9))*$AA$5),0)</f>
        <v>3429.8645124664517</v>
      </c>
      <c r="T499" s="8">
        <f>ROUND(S499/('Front End'!$B$3*24*60*60),6)</f>
        <v>3.9699999999999996E-3</v>
      </c>
      <c r="U499" s="8">
        <f>IF(R499&gt;'Front End'!$F$9+'Front End'!$B$10,(((R499-'Front End'!$F$9)/($AA$4-'Front End'!$F$9))*$AA$5)-((('Front End'!$F$9+'Front End'!$B$10-'Front End'!$F$9)/($AA$4-'Front End'!$F$9))*$AA$5),0)</f>
        <v>1429.8645124661389</v>
      </c>
      <c r="V499" s="8">
        <f>(U499^0.5)/('Front End'!$B$4*24*60*60)</f>
        <v>4.3765682087772541E-3</v>
      </c>
      <c r="W499" s="8">
        <f>(AVERAGE(T498:T499)*('Front End'!$F$5*60))+(AVERAGE(V498:V499)*('Front End'!$F$5*60))</f>
        <v>1.0007488854168463</v>
      </c>
      <c r="X499" s="8">
        <f t="shared" si="31"/>
        <v>4.3765682087772541E-3</v>
      </c>
    </row>
    <row r="500" spans="1:24" x14ac:dyDescent="0.2">
      <c r="A500" s="1">
        <v>499</v>
      </c>
      <c r="B500" s="1">
        <f>B499+'Front End'!$F$5</f>
        <v>996</v>
      </c>
      <c r="C500" s="10">
        <f t="shared" si="29"/>
        <v>0.69166666666666665</v>
      </c>
      <c r="D500" s="10">
        <f>ROUND(IF(B500&lt;=$AA$2*1.25,('Front End'!$F$4/2)*(1-COS((PI()*B500)/$AA$2)),(4.34*'Front End'!$F$4*EXP(-1.3*B500/$AA$2))),6)</f>
        <v>5.0064999999999998E-2</v>
      </c>
      <c r="E500" s="10">
        <f>D500*('Front End'!$F$3/100)</f>
        <v>0</v>
      </c>
      <c r="F500" s="10">
        <f t="shared" si="32"/>
        <v>5.0064999999999998E-2</v>
      </c>
      <c r="G500" s="10">
        <f>IF((G499+(AVERAGE(F499:F500)*('Front End'!$F$5*60))-(N499))&gt;$AA$3,$AA$3,IF(G499+(AVERAGE(F499:F500)*('Front End'!$F$5*60))-(N499)&lt;0,0,G499+(AVERAGE(F499:F500)*('Front End'!$F$5*60))-(N499)))</f>
        <v>144.45072449894363</v>
      </c>
      <c r="H500" s="10">
        <f>(G500/$AA$3)*'Front End'!$B$1</f>
        <v>1.4445072449894363E-3</v>
      </c>
      <c r="I500" s="10">
        <f>('Front End'!$F$10-'Front End'!$B$1)+Calcs!H500</f>
        <v>46.731444507244994</v>
      </c>
      <c r="J500" s="10">
        <f>IF(H500&gt;'Front End'!$B$1*('Front End'!$B$5/100),G500-((('Front End'!$B$1*('Front End'!$B$5/100))/'Front End'!$B$1)*$AA$3),0)</f>
        <v>44.450724498943629</v>
      </c>
      <c r="K500" s="10">
        <f>(J500*('Front End'!$B$6/100))/('Front End'!$B$2*24*60*60)</f>
        <v>0</v>
      </c>
      <c r="L500" s="10">
        <f>(J500*((100-'Front End'!$B$6)/100))/('Front End'!$B$2*24*60*60)</f>
        <v>5.144759779970328E-2</v>
      </c>
      <c r="M500" s="10">
        <f t="shared" si="30"/>
        <v>5.144759779970328E-2</v>
      </c>
      <c r="N500" s="10">
        <f>AVERAGE(M499:M500)*('Front End'!$F$5*60)</f>
        <v>6.1871284726229243</v>
      </c>
      <c r="O500" s="10">
        <f>IF(O499+AVERAGE(K499:K500)*('Front End'!$F$5*60)&gt;J500,J500,O499+AVERAGE(K499:K500)*('Front End'!$F$5*60))</f>
        <v>0</v>
      </c>
      <c r="P500" s="10">
        <f>P499+(AVERAGE(L499:L500)*('Front End'!$F$5*60))-W499</f>
        <v>3435.0508920535212</v>
      </c>
      <c r="Q500" s="10">
        <f>(P500/$AA$5)*($AA$4-'Front End'!$F$9)</f>
        <v>3.4350508920535205E-2</v>
      </c>
      <c r="R500" s="10">
        <f>'Front End'!$F$9+Q500</f>
        <v>45.034350508920532</v>
      </c>
      <c r="S500" s="8">
        <f>IF(R500&gt;'Front End'!$F$9+'Front End'!$B$9,(((R500-'Front End'!$F$9)/($AA$4-'Front End'!$F$9))*$AA$5)-((('Front End'!$F$9+'Front End'!$B$9-'Front End'!$F$9)/($AA$4-'Front End'!$F$9))*$AA$5),0)</f>
        <v>3435.0508920532261</v>
      </c>
      <c r="T500" s="8">
        <f>ROUND(S500/('Front End'!$B$3*24*60*60),6)</f>
        <v>3.9760000000000004E-3</v>
      </c>
      <c r="U500" s="8">
        <f>IF(R500&gt;'Front End'!$F$9+'Front End'!$B$10,(((R500-'Front End'!$F$9)/($AA$4-'Front End'!$F$9))*$AA$5)-((('Front End'!$F$9+'Front End'!$B$10-'Front End'!$F$9)/($AA$4-'Front End'!$F$9))*$AA$5),0)</f>
        <v>1435.0508920529132</v>
      </c>
      <c r="V500" s="8">
        <f>(U500^0.5)/('Front End'!$B$4*24*60*60)</f>
        <v>4.3844983301714264E-3</v>
      </c>
      <c r="W500" s="8">
        <f>(AVERAGE(T499:T500)*('Front End'!$F$5*60))+(AVERAGE(V499:V500)*('Front End'!$F$5*60))</f>
        <v>1.0024239923369209</v>
      </c>
      <c r="X500" s="8">
        <f t="shared" si="31"/>
        <v>4.3844983301714264E-3</v>
      </c>
    </row>
    <row r="501" spans="1:24" x14ac:dyDescent="0.2">
      <c r="A501" s="1">
        <v>500</v>
      </c>
      <c r="B501" s="1">
        <f>B500+'Front End'!$F$5</f>
        <v>998</v>
      </c>
      <c r="C501" s="10">
        <f t="shared" si="29"/>
        <v>0.69305555555555554</v>
      </c>
      <c r="D501" s="10">
        <f>ROUND(IF(B501&lt;=$AA$2*1.25,('Front End'!$F$4/2)*(1-COS((PI()*B501)/$AA$2)),(4.34*'Front End'!$F$4*EXP(-1.3*B501/$AA$2))),6)</f>
        <v>4.9848000000000003E-2</v>
      </c>
      <c r="E501" s="10">
        <f>D501*('Front End'!$F$3/100)</f>
        <v>0</v>
      </c>
      <c r="F501" s="10">
        <f t="shared" si="32"/>
        <v>4.9848000000000003E-2</v>
      </c>
      <c r="G501" s="10">
        <f>IF((G500+(AVERAGE(F500:F501)*('Front End'!$F$5*60))-(N500))&gt;$AA$3,$AA$3,IF(G500+(AVERAGE(F500:F501)*('Front End'!$F$5*60))-(N500)&lt;0,0,G500+(AVERAGE(F500:F501)*('Front End'!$F$5*60))-(N500)))</f>
        <v>144.25837602632069</v>
      </c>
      <c r="H501" s="10">
        <f>(G501/$AA$3)*'Front End'!$B$1</f>
        <v>1.4425837602632069E-3</v>
      </c>
      <c r="I501" s="10">
        <f>('Front End'!$F$10-'Front End'!$B$1)+Calcs!H501</f>
        <v>46.73144258376027</v>
      </c>
      <c r="J501" s="10">
        <f>IF(H501&gt;'Front End'!$B$1*('Front End'!$B$5/100),G501-((('Front End'!$B$1*('Front End'!$B$5/100))/'Front End'!$B$1)*$AA$3),0)</f>
        <v>44.25837602632069</v>
      </c>
      <c r="K501" s="10">
        <f>(J501*('Front End'!$B$6/100))/('Front End'!$B$2*24*60*60)</f>
        <v>0</v>
      </c>
      <c r="L501" s="10">
        <f>(J501*((100-'Front End'!$B$6)/100))/('Front End'!$B$2*24*60*60)</f>
        <v>5.1224972252685991E-2</v>
      </c>
      <c r="M501" s="10">
        <f t="shared" si="30"/>
        <v>5.1224972252685991E-2</v>
      </c>
      <c r="N501" s="10">
        <f>AVERAGE(M500:M501)*('Front End'!$F$5*60)</f>
        <v>6.1603542031433562</v>
      </c>
      <c r="O501" s="10">
        <f>IF(O500+AVERAGE(K500:K501)*('Front End'!$F$5*60)&gt;J501,J501,O500+AVERAGE(K500:K501)*('Front End'!$F$5*60))</f>
        <v>0</v>
      </c>
      <c r="P501" s="10">
        <f>P500+(AVERAGE(L500:L501)*('Front End'!$F$5*60))-W500</f>
        <v>3440.2088222643279</v>
      </c>
      <c r="Q501" s="10">
        <f>(P501/$AA$5)*($AA$4-'Front End'!$F$9)</f>
        <v>3.4402088222643276E-2</v>
      </c>
      <c r="R501" s="10">
        <f>'Front End'!$F$9+Q501</f>
        <v>45.034402088222642</v>
      </c>
      <c r="S501" s="8">
        <f>IF(R501&gt;'Front End'!$F$9+'Front End'!$B$9,(((R501-'Front End'!$F$9)/($AA$4-'Front End'!$F$9))*$AA$5)-((('Front End'!$F$9+'Front End'!$B$9-'Front End'!$F$9)/($AA$4-'Front End'!$F$9))*$AA$5),0)</f>
        <v>3440.2088222641687</v>
      </c>
      <c r="T501" s="8">
        <f>ROUND(S501/('Front End'!$B$3*24*60*60),6)</f>
        <v>3.9820000000000003E-3</v>
      </c>
      <c r="U501" s="8">
        <f>IF(R501&gt;'Front End'!$F$9+'Front End'!$B$10,(((R501-'Front End'!$F$9)/($AA$4-'Front End'!$F$9))*$AA$5)-((('Front End'!$F$9+'Front End'!$B$10-'Front End'!$F$9)/($AA$4-'Front End'!$F$9))*$AA$5),0)</f>
        <v>1440.2088222638558</v>
      </c>
      <c r="V501" s="8">
        <f>(U501^0.5)/('Front End'!$B$4*24*60*60)</f>
        <v>4.3923707519898814E-3</v>
      </c>
      <c r="W501" s="8">
        <f>(AVERAGE(T500:T501)*('Front End'!$F$5*60))+(AVERAGE(V500:V501)*('Front End'!$F$5*60))</f>
        <v>1.0040921449296785</v>
      </c>
      <c r="X501" s="8">
        <f t="shared" si="31"/>
        <v>4.3923707519898814E-3</v>
      </c>
    </row>
    <row r="502" spans="1:24" x14ac:dyDescent="0.2">
      <c r="A502" s="1">
        <v>501</v>
      </c>
      <c r="B502" s="1">
        <f>B501+'Front End'!$F$5</f>
        <v>1000</v>
      </c>
      <c r="C502" s="10">
        <f t="shared" si="29"/>
        <v>0.69444444444444442</v>
      </c>
      <c r="D502" s="10">
        <f>ROUND(IF(B502&lt;=$AA$2*1.25,('Front End'!$F$4/2)*(1-COS((PI()*B502)/$AA$2)),(4.34*'Front End'!$F$4*EXP(-1.3*B502/$AA$2))),6)</f>
        <v>4.9632000000000003E-2</v>
      </c>
      <c r="E502" s="10">
        <f>D502*('Front End'!$F$3/100)</f>
        <v>0</v>
      </c>
      <c r="F502" s="10">
        <f t="shared" ref="F502:F565" si="33">D502-E502</f>
        <v>4.9632000000000003E-2</v>
      </c>
      <c r="G502" s="10">
        <f>IF((G501+(AVERAGE(F501:F502)*('Front End'!$F$5*60))-(N501))&gt;$AA$3,$AA$3,IF(G501+(AVERAGE(F501:F502)*('Front End'!$F$5*60))-(N501)&lt;0,0,G501+(AVERAGE(F501:F502)*('Front End'!$F$5*60))-(N501)))</f>
        <v>144.06682182317732</v>
      </c>
      <c r="H502" s="10">
        <f>(G502/$AA$3)*'Front End'!$B$1</f>
        <v>1.4406682182317731E-3</v>
      </c>
      <c r="I502" s="10">
        <f>('Front End'!$F$10-'Front End'!$B$1)+Calcs!H502</f>
        <v>46.731440668218234</v>
      </c>
      <c r="J502" s="10">
        <f>IF(H502&gt;'Front End'!$B$1*('Front End'!$B$5/100),G502-((('Front End'!$B$1*('Front End'!$B$5/100))/'Front End'!$B$1)*$AA$3),0)</f>
        <v>44.066821823177321</v>
      </c>
      <c r="K502" s="10">
        <f>(J502*('Front End'!$B$6/100))/('Front End'!$B$2*24*60*60)</f>
        <v>0</v>
      </c>
      <c r="L502" s="10">
        <f>(J502*((100-'Front End'!$B$6)/100))/('Front End'!$B$2*24*60*60)</f>
        <v>5.100326599904783E-2</v>
      </c>
      <c r="M502" s="10">
        <f t="shared" ref="M502:M565" si="34">K502+L502</f>
        <v>5.100326599904783E-2</v>
      </c>
      <c r="N502" s="10">
        <f>AVERAGE(M501:M502)*('Front End'!$F$5*60)</f>
        <v>6.1336942951040294</v>
      </c>
      <c r="O502" s="10">
        <f>IF(O501+AVERAGE(K501:K502)*('Front End'!$F$5*60)&gt;J502,J502,O501+AVERAGE(K501:K502)*('Front End'!$F$5*60))</f>
        <v>0</v>
      </c>
      <c r="P502" s="10">
        <f>P501+(AVERAGE(L501:L502)*('Front End'!$F$5*60))-W501</f>
        <v>3445.3384244145022</v>
      </c>
      <c r="Q502" s="10">
        <f>(P502/$AA$5)*($AA$4-'Front End'!$F$9)</f>
        <v>3.445338424414502E-2</v>
      </c>
      <c r="R502" s="10">
        <f>'Front End'!$F$9+Q502</f>
        <v>45.034453384244145</v>
      </c>
      <c r="S502" s="8">
        <f>IF(R502&gt;'Front End'!$F$9+'Front End'!$B$9,(((R502-'Front End'!$F$9)/($AA$4-'Front End'!$F$9))*$AA$5)-((('Front End'!$F$9+'Front End'!$B$9-'Front End'!$F$9)/($AA$4-'Front End'!$F$9))*$AA$5),0)</f>
        <v>3445.3384244145018</v>
      </c>
      <c r="T502" s="8">
        <f>ROUND(S502/('Front End'!$B$3*24*60*60),6)</f>
        <v>3.9880000000000002E-3</v>
      </c>
      <c r="U502" s="8">
        <f>IF(R502&gt;'Front End'!$F$9+'Front End'!$B$10,(((R502-'Front End'!$F$9)/($AA$4-'Front End'!$F$9))*$AA$5)-((('Front End'!$F$9+'Front End'!$B$10-'Front End'!$F$9)/($AA$4-'Front End'!$F$9))*$AA$5),0)</f>
        <v>1445.3384244141889</v>
      </c>
      <c r="V502" s="8">
        <f>(U502^0.5)/('Front End'!$B$4*24*60*60)</f>
        <v>4.4001859685914449E-3</v>
      </c>
      <c r="W502" s="8">
        <f>(AVERAGE(T501:T502)*('Front End'!$F$5*60))+(AVERAGE(V501:V502)*('Front End'!$F$5*60))</f>
        <v>1.0057534032348796</v>
      </c>
      <c r="X502" s="8">
        <f t="shared" si="31"/>
        <v>4.4001859685914449E-3</v>
      </c>
    </row>
    <row r="503" spans="1:24" x14ac:dyDescent="0.2">
      <c r="A503" s="1">
        <v>502</v>
      </c>
      <c r="B503" s="1">
        <f>B502+'Front End'!$F$5</f>
        <v>1002</v>
      </c>
      <c r="C503" s="10">
        <f t="shared" si="29"/>
        <v>0.6958333333333333</v>
      </c>
      <c r="D503" s="10">
        <f>ROUND(IF(B503&lt;=$AA$2*1.25,('Front End'!$F$4/2)*(1-COS((PI()*B503)/$AA$2)),(4.34*'Front End'!$F$4*EXP(-1.3*B503/$AA$2))),6)</f>
        <v>4.9417999999999997E-2</v>
      </c>
      <c r="E503" s="10">
        <f>D503*('Front End'!$F$3/100)</f>
        <v>0</v>
      </c>
      <c r="F503" s="10">
        <f t="shared" si="33"/>
        <v>4.9417999999999997E-2</v>
      </c>
      <c r="G503" s="10">
        <f>IF((G502+(AVERAGE(F502:F503)*('Front End'!$F$5*60))-(N502))&gt;$AA$3,$AA$3,IF(G502+(AVERAGE(F502:F503)*('Front End'!$F$5*60))-(N502)&lt;0,0,G502+(AVERAGE(F502:F503)*('Front End'!$F$5*60))-(N502)))</f>
        <v>143.87612752807331</v>
      </c>
      <c r="H503" s="10">
        <f>(G503/$AA$3)*'Front End'!$B$1</f>
        <v>1.4387612752807331E-3</v>
      </c>
      <c r="I503" s="10">
        <f>('Front End'!$F$10-'Front End'!$B$1)+Calcs!H503</f>
        <v>46.731438761275285</v>
      </c>
      <c r="J503" s="10">
        <f>IF(H503&gt;'Front End'!$B$1*('Front End'!$B$5/100),G503-((('Front End'!$B$1*('Front End'!$B$5/100))/'Front End'!$B$1)*$AA$3),0)</f>
        <v>43.876127528073312</v>
      </c>
      <c r="K503" s="10">
        <f>(J503*('Front End'!$B$6/100))/('Front End'!$B$2*24*60*60)</f>
        <v>0</v>
      </c>
      <c r="L503" s="10">
        <f>(J503*((100-'Front End'!$B$6)/100))/('Front End'!$B$2*24*60*60)</f>
        <v>5.0782555009344116E-2</v>
      </c>
      <c r="M503" s="10">
        <f t="shared" si="34"/>
        <v>5.0782555009344116E-2</v>
      </c>
      <c r="N503" s="10">
        <f>AVERAGE(M502:M503)*('Front End'!$F$5*60)</f>
        <v>6.1071492605035171</v>
      </c>
      <c r="O503" s="10">
        <f>IF(O502+AVERAGE(K502:K503)*('Front End'!$F$5*60)&gt;J503,J503,O502+AVERAGE(K502:K503)*('Front End'!$F$5*60))</f>
        <v>0</v>
      </c>
      <c r="P503" s="10">
        <f>P502+(AVERAGE(L502:L503)*('Front End'!$F$5*60))-W502</f>
        <v>3450.4398202717707</v>
      </c>
      <c r="Q503" s="10">
        <f>(P503/$AA$5)*($AA$4-'Front End'!$F$9)</f>
        <v>3.4504398202717709E-2</v>
      </c>
      <c r="R503" s="10">
        <f>'Front End'!$F$9+Q503</f>
        <v>45.034504398202721</v>
      </c>
      <c r="S503" s="8">
        <f>IF(R503&gt;'Front End'!$F$9+'Front End'!$B$9,(((R503-'Front End'!$F$9)/($AA$4-'Front End'!$F$9))*$AA$5)-((('Front End'!$F$9+'Front End'!$B$9-'Front End'!$F$9)/($AA$4-'Front End'!$F$9))*$AA$5),0)</f>
        <v>3450.4398202720668</v>
      </c>
      <c r="T503" s="8">
        <f>ROUND(S503/('Front End'!$B$3*24*60*60),6)</f>
        <v>3.9940000000000002E-3</v>
      </c>
      <c r="U503" s="8">
        <f>IF(R503&gt;'Front End'!$F$9+'Front End'!$B$10,(((R503-'Front End'!$F$9)/($AA$4-'Front End'!$F$9))*$AA$5)-((('Front End'!$F$9+'Front End'!$B$10-'Front End'!$F$9)/($AA$4-'Front End'!$F$9))*$AA$5),0)</f>
        <v>1450.4398202717539</v>
      </c>
      <c r="V503" s="8">
        <f>(U503^0.5)/('Front End'!$B$4*24*60*60)</f>
        <v>4.4079444692766718E-3</v>
      </c>
      <c r="W503" s="8">
        <f>(AVERAGE(T502:T503)*('Front End'!$F$5*60))+(AVERAGE(V502:V503)*('Front End'!$F$5*60))</f>
        <v>1.0074078262720869</v>
      </c>
      <c r="X503" s="8">
        <f t="shared" si="31"/>
        <v>4.4079444692766718E-3</v>
      </c>
    </row>
    <row r="504" spans="1:24" x14ac:dyDescent="0.2">
      <c r="A504" s="1">
        <v>503</v>
      </c>
      <c r="B504" s="1">
        <f>B503+'Front End'!$F$5</f>
        <v>1004</v>
      </c>
      <c r="C504" s="10">
        <f t="shared" si="29"/>
        <v>0.69722222222222219</v>
      </c>
      <c r="D504" s="10">
        <f>ROUND(IF(B504&lt;=$AA$2*1.25,('Front End'!$F$4/2)*(1-COS((PI()*B504)/$AA$2)),(4.34*'Front End'!$F$4*EXP(-1.3*B504/$AA$2))),6)</f>
        <v>4.9203999999999998E-2</v>
      </c>
      <c r="E504" s="10">
        <f>D504*('Front End'!$F$3/100)</f>
        <v>0</v>
      </c>
      <c r="F504" s="10">
        <f t="shared" si="33"/>
        <v>4.9203999999999998E-2</v>
      </c>
      <c r="G504" s="10">
        <f>IF((G503+(AVERAGE(F503:F504)*('Front End'!$F$5*60))-(N503))&gt;$AA$3,$AA$3,IF(G503+(AVERAGE(F503:F504)*('Front End'!$F$5*60))-(N503)&lt;0,0,G503+(AVERAGE(F503:F504)*('Front End'!$F$5*60))-(N503)))</f>
        <v>143.68629826756978</v>
      </c>
      <c r="H504" s="10">
        <f>(G504/$AA$3)*'Front End'!$B$1</f>
        <v>1.4368629826756979E-3</v>
      </c>
      <c r="I504" s="10">
        <f>('Front End'!$F$10-'Front End'!$B$1)+Calcs!H504</f>
        <v>46.731436862982683</v>
      </c>
      <c r="J504" s="10">
        <f>IF(H504&gt;'Front End'!$B$1*('Front End'!$B$5/100),G504-((('Front End'!$B$1*('Front End'!$B$5/100))/'Front End'!$B$1)*$AA$3),0)</f>
        <v>43.686298267569782</v>
      </c>
      <c r="K504" s="10">
        <f>(J504*('Front End'!$B$6/100))/('Front End'!$B$2*24*60*60)</f>
        <v>0</v>
      </c>
      <c r="L504" s="10">
        <f>(J504*((100-'Front End'!$B$6)/100))/('Front End'!$B$2*24*60*60)</f>
        <v>5.0562845217094664E-2</v>
      </c>
      <c r="M504" s="10">
        <f t="shared" si="34"/>
        <v>5.0562845217094664E-2</v>
      </c>
      <c r="N504" s="10">
        <f>AVERAGE(M503:M504)*('Front End'!$F$5*60)</f>
        <v>6.0807240135863267</v>
      </c>
      <c r="O504" s="10">
        <f>IF(O503+AVERAGE(K503:K504)*('Front End'!$F$5*60)&gt;J504,J504,O503+AVERAGE(K503:K504)*('Front End'!$F$5*60))</f>
        <v>0</v>
      </c>
      <c r="P504" s="10">
        <f>P503+(AVERAGE(L503:L504)*('Front End'!$F$5*60))-W503</f>
        <v>3455.5131364590852</v>
      </c>
      <c r="Q504" s="10">
        <f>(P504/$AA$5)*($AA$4-'Front End'!$F$9)</f>
        <v>3.4555131364590853E-2</v>
      </c>
      <c r="R504" s="10">
        <f>'Front End'!$F$9+Q504</f>
        <v>45.034555131364591</v>
      </c>
      <c r="S504" s="8">
        <f>IF(R504&gt;'Front End'!$F$9+'Front End'!$B$9,(((R504-'Front End'!$F$9)/($AA$4-'Front End'!$F$9))*$AA$5)-((('Front End'!$F$9+'Front End'!$B$9-'Front End'!$F$9)/($AA$4-'Front End'!$F$9))*$AA$5),0)</f>
        <v>3455.5131364591321</v>
      </c>
      <c r="T504" s="8">
        <f>ROUND(S504/('Front End'!$B$3*24*60*60),6)</f>
        <v>3.999E-3</v>
      </c>
      <c r="U504" s="8">
        <f>IF(R504&gt;'Front End'!$F$9+'Front End'!$B$10,(((R504-'Front End'!$F$9)/($AA$4-'Front End'!$F$9))*$AA$5)-((('Front End'!$F$9+'Front End'!$B$10-'Front End'!$F$9)/($AA$4-'Front End'!$F$9))*$AA$5),0)</f>
        <v>1455.5131364588192</v>
      </c>
      <c r="V504" s="8">
        <f>(U504^0.5)/('Front End'!$B$4*24*60*60)</f>
        <v>4.4156467450726994E-3</v>
      </c>
      <c r="W504" s="8">
        <f>(AVERAGE(T503:T504)*('Front End'!$F$5*60))+(AVERAGE(V503:V504)*('Front End'!$F$5*60))</f>
        <v>1.0089954728609623</v>
      </c>
      <c r="X504" s="8">
        <f t="shared" si="31"/>
        <v>4.4156467450726994E-3</v>
      </c>
    </row>
    <row r="505" spans="1:24" x14ac:dyDescent="0.2">
      <c r="A505" s="1">
        <v>504</v>
      </c>
      <c r="B505" s="1">
        <f>B504+'Front End'!$F$5</f>
        <v>1006</v>
      </c>
      <c r="C505" s="10">
        <f t="shared" si="29"/>
        <v>0.69861111111111107</v>
      </c>
      <c r="D505" s="10">
        <f>ROUND(IF(B505&lt;=$AA$2*1.25,('Front End'!$F$4/2)*(1-COS((PI()*B505)/$AA$2)),(4.34*'Front End'!$F$4*EXP(-1.3*B505/$AA$2))),6)</f>
        <v>4.8991E-2</v>
      </c>
      <c r="E505" s="10">
        <f>D505*('Front End'!$F$3/100)</f>
        <v>0</v>
      </c>
      <c r="F505" s="10">
        <f t="shared" si="33"/>
        <v>4.8991E-2</v>
      </c>
      <c r="G505" s="10">
        <f>IF((G504+(AVERAGE(F504:F505)*('Front End'!$F$5*60))-(N504))&gt;$AA$3,$AA$3,IF(G504+(AVERAGE(F504:F505)*('Front End'!$F$5*60))-(N504)&lt;0,0,G504+(AVERAGE(F504:F505)*('Front End'!$F$5*60))-(N504)))</f>
        <v>143.49727425398348</v>
      </c>
      <c r="H505" s="10">
        <f>(G505/$AA$3)*'Front End'!$B$1</f>
        <v>1.4349727425398348E-3</v>
      </c>
      <c r="I505" s="10">
        <f>('Front End'!$F$10-'Front End'!$B$1)+Calcs!H505</f>
        <v>46.731434972742541</v>
      </c>
      <c r="J505" s="10">
        <f>IF(H505&gt;'Front End'!$B$1*('Front End'!$B$5/100),G505-((('Front End'!$B$1*('Front End'!$B$5/100))/'Front End'!$B$1)*$AA$3),0)</f>
        <v>43.497274253983477</v>
      </c>
      <c r="K505" s="10">
        <f>(J505*('Front End'!$B$6/100))/('Front End'!$B$2*24*60*60)</f>
        <v>0</v>
      </c>
      <c r="L505" s="10">
        <f>(J505*((100-'Front End'!$B$6)/100))/('Front End'!$B$2*24*60*60)</f>
        <v>5.0344067423591994E-2</v>
      </c>
      <c r="M505" s="10">
        <f t="shared" si="34"/>
        <v>5.0344067423591994E-2</v>
      </c>
      <c r="N505" s="10">
        <f>AVERAGE(M504:M505)*('Front End'!$F$5*60)</f>
        <v>6.0544147584411991</v>
      </c>
      <c r="O505" s="10">
        <f>IF(O504+AVERAGE(K504:K505)*('Front End'!$F$5*60)&gt;J505,J505,O504+AVERAGE(K504:K505)*('Front End'!$F$5*60))</f>
        <v>0</v>
      </c>
      <c r="P505" s="10">
        <f>P504+(AVERAGE(L504:L505)*('Front End'!$F$5*60))-W504</f>
        <v>3460.5585557446652</v>
      </c>
      <c r="Q505" s="10">
        <f>(P505/$AA$5)*($AA$4-'Front End'!$F$9)</f>
        <v>3.4605585557446646E-2</v>
      </c>
      <c r="R505" s="10">
        <f>'Front End'!$F$9+Q505</f>
        <v>45.034605585557443</v>
      </c>
      <c r="S505" s="8">
        <f>IF(R505&gt;'Front End'!$F$9+'Front End'!$B$9,(((R505-'Front End'!$F$9)/($AA$4-'Front End'!$F$9))*$AA$5)-((('Front End'!$F$9+'Front End'!$B$9-'Front End'!$F$9)/($AA$4-'Front End'!$F$9))*$AA$5),0)</f>
        <v>3460.5585557443419</v>
      </c>
      <c r="T505" s="8">
        <f>ROUND(S505/('Front End'!$B$3*24*60*60),6)</f>
        <v>4.0049999999999999E-3</v>
      </c>
      <c r="U505" s="8">
        <f>IF(R505&gt;'Front End'!$F$9+'Front End'!$B$10,(((R505-'Front End'!$F$9)/($AA$4-'Front End'!$F$9))*$AA$5)-((('Front End'!$F$9+'Front End'!$B$10-'Front End'!$F$9)/($AA$4-'Front End'!$F$9))*$AA$5),0)</f>
        <v>1460.558555744029</v>
      </c>
      <c r="V505" s="8">
        <f>(U505^0.5)/('Front End'!$B$4*24*60*60)</f>
        <v>4.4232933664494784E-3</v>
      </c>
      <c r="W505" s="8">
        <f>(AVERAGE(T504:T505)*('Front End'!$F$5*60))+(AVERAGE(V504:V505)*('Front End'!$F$5*60))</f>
        <v>1.0105764066913308</v>
      </c>
      <c r="X505" s="8">
        <f t="shared" si="31"/>
        <v>4.4232933664494784E-3</v>
      </c>
    </row>
    <row r="506" spans="1:24" x14ac:dyDescent="0.2">
      <c r="A506" s="1">
        <v>505</v>
      </c>
      <c r="B506" s="1">
        <f>B505+'Front End'!$F$5</f>
        <v>1008</v>
      </c>
      <c r="C506" s="10">
        <f t="shared" si="29"/>
        <v>0.7</v>
      </c>
      <c r="D506" s="10">
        <f>ROUND(IF(B506&lt;=$AA$2*1.25,('Front End'!$F$4/2)*(1-COS((PI()*B506)/$AA$2)),(4.34*'Front End'!$F$4*EXP(-1.3*B506/$AA$2))),6)</f>
        <v>4.8779000000000003E-2</v>
      </c>
      <c r="E506" s="10">
        <f>D506*('Front End'!$F$3/100)</f>
        <v>0</v>
      </c>
      <c r="F506" s="10">
        <f t="shared" si="33"/>
        <v>4.8779000000000003E-2</v>
      </c>
      <c r="G506" s="10">
        <f>IF((G505+(AVERAGE(F505:F506)*('Front End'!$F$5*60))-(N505))&gt;$AA$3,$AA$3,IF(G505+(AVERAGE(F505:F506)*('Front End'!$F$5*60))-(N505)&lt;0,0,G505+(AVERAGE(F505:F506)*('Front End'!$F$5*60))-(N505)))</f>
        <v>143.30905949554227</v>
      </c>
      <c r="H506" s="10">
        <f>(G506/$AA$3)*'Front End'!$B$1</f>
        <v>1.4330905949554227E-3</v>
      </c>
      <c r="I506" s="10">
        <f>('Front End'!$F$10-'Front End'!$B$1)+Calcs!H506</f>
        <v>46.731433090594962</v>
      </c>
      <c r="J506" s="10">
        <f>IF(H506&gt;'Front End'!$B$1*('Front End'!$B$5/100),G506-((('Front End'!$B$1*('Front End'!$B$5/100))/'Front End'!$B$1)*$AA$3),0)</f>
        <v>43.309059495542272</v>
      </c>
      <c r="K506" s="10">
        <f>(J506*('Front End'!$B$6/100))/('Front End'!$B$2*24*60*60)</f>
        <v>0</v>
      </c>
      <c r="L506" s="10">
        <f>(J506*((100-'Front End'!$B$6)/100))/('Front End'!$B$2*24*60*60)</f>
        <v>5.0126226267988745E-2</v>
      </c>
      <c r="M506" s="10">
        <f t="shared" si="34"/>
        <v>5.0126226267988745E-2</v>
      </c>
      <c r="N506" s="10">
        <f>AVERAGE(M505:M506)*('Front End'!$F$5*60)</f>
        <v>6.0282176214948446</v>
      </c>
      <c r="O506" s="10">
        <f>IF(O505+AVERAGE(K505:K506)*('Front End'!$F$5*60)&gt;J506,J506,O505+AVERAGE(K505:K506)*('Front End'!$F$5*60))</f>
        <v>0</v>
      </c>
      <c r="P506" s="10">
        <f>P505+(AVERAGE(L505:L506)*('Front End'!$F$5*60))-W505</f>
        <v>3465.5761969594691</v>
      </c>
      <c r="Q506" s="10">
        <f>(P506/$AA$5)*($AA$4-'Front End'!$F$9)</f>
        <v>3.4655761969594689E-2</v>
      </c>
      <c r="R506" s="10">
        <f>'Front End'!$F$9+Q506</f>
        <v>45.034655761969596</v>
      </c>
      <c r="S506" s="8">
        <f>IF(R506&gt;'Front End'!$F$9+'Front End'!$B$9,(((R506-'Front End'!$F$9)/($AA$4-'Front End'!$F$9))*$AA$5)-((('Front End'!$F$9+'Front End'!$B$9-'Front End'!$F$9)/($AA$4-'Front End'!$F$9))*$AA$5),0)</f>
        <v>3465.5761969595751</v>
      </c>
      <c r="T506" s="8">
        <f>ROUND(S506/('Front End'!$B$3*24*60*60),6)</f>
        <v>4.0109999999999998E-3</v>
      </c>
      <c r="U506" s="8">
        <f>IF(R506&gt;'Front End'!$F$9+'Front End'!$B$10,(((R506-'Front End'!$F$9)/($AA$4-'Front End'!$F$9))*$AA$5)-((('Front End'!$F$9+'Front End'!$B$10-'Front End'!$F$9)/($AA$4-'Front End'!$F$9))*$AA$5),0)</f>
        <v>1465.5761969592622</v>
      </c>
      <c r="V506" s="8">
        <f>(U506^0.5)/('Front End'!$B$4*24*60*60)</f>
        <v>4.4308848011772491E-3</v>
      </c>
      <c r="W506" s="8">
        <f>(AVERAGE(T505:T506)*('Front End'!$F$5*60))+(AVERAGE(V505:V506)*('Front End'!$F$5*60))</f>
        <v>1.0122106900576036</v>
      </c>
      <c r="X506" s="8">
        <f t="shared" si="31"/>
        <v>4.4308848011772491E-3</v>
      </c>
    </row>
    <row r="507" spans="1:24" x14ac:dyDescent="0.2">
      <c r="A507" s="1">
        <v>506</v>
      </c>
      <c r="B507" s="1">
        <f>B506+'Front End'!$F$5</f>
        <v>1010</v>
      </c>
      <c r="C507" s="10">
        <f t="shared" si="29"/>
        <v>0.70138888888888884</v>
      </c>
      <c r="D507" s="10">
        <f>ROUND(IF(B507&lt;=$AA$2*1.25,('Front End'!$F$4/2)*(1-COS((PI()*B507)/$AA$2)),(4.34*'Front End'!$F$4*EXP(-1.3*B507/$AA$2))),6)</f>
        <v>4.8568E-2</v>
      </c>
      <c r="E507" s="10">
        <f>D507*('Front End'!$F$3/100)</f>
        <v>0</v>
      </c>
      <c r="F507" s="10">
        <f t="shared" si="33"/>
        <v>4.8568E-2</v>
      </c>
      <c r="G507" s="10">
        <f>IF((G506+(AVERAGE(F506:F507)*('Front End'!$F$5*60))-(N506))&gt;$AA$3,$AA$3,IF(G506+(AVERAGE(F506:F507)*('Front End'!$F$5*60))-(N506)&lt;0,0,G506+(AVERAGE(F506:F507)*('Front End'!$F$5*60))-(N506)))</f>
        <v>143.12166187404745</v>
      </c>
      <c r="H507" s="10">
        <f>(G507/$AA$3)*'Front End'!$B$1</f>
        <v>1.4312166187404746E-3</v>
      </c>
      <c r="I507" s="10">
        <f>('Front End'!$F$10-'Front End'!$B$1)+Calcs!H507</f>
        <v>46.731431216618745</v>
      </c>
      <c r="J507" s="10">
        <f>IF(H507&gt;'Front End'!$B$1*('Front End'!$B$5/100),G507-((('Front End'!$B$1*('Front End'!$B$5/100))/'Front End'!$B$1)*$AA$3),0)</f>
        <v>43.121661874047447</v>
      </c>
      <c r="K507" s="10">
        <f>(J507*('Front End'!$B$6/100))/('Front End'!$B$2*24*60*60)</f>
        <v>0</v>
      </c>
      <c r="L507" s="10">
        <f>(J507*((100-'Front End'!$B$6)/100))/('Front End'!$B$2*24*60*60)</f>
        <v>4.9909330872740111E-2</v>
      </c>
      <c r="M507" s="10">
        <f t="shared" si="34"/>
        <v>4.9909330872740111E-2</v>
      </c>
      <c r="N507" s="10">
        <f>AVERAGE(M506:M507)*('Front End'!$F$5*60)</f>
        <v>6.0021334284437318</v>
      </c>
      <c r="O507" s="10">
        <f>IF(O506+AVERAGE(K506:K507)*('Front End'!$F$5*60)&gt;J507,J507,O506+AVERAGE(K506:K507)*('Front End'!$F$5*60))</f>
        <v>0</v>
      </c>
      <c r="P507" s="10">
        <f>P506+(AVERAGE(L506:L507)*('Front End'!$F$5*60))-W506</f>
        <v>3470.5661196978554</v>
      </c>
      <c r="Q507" s="10">
        <f>(P507/$AA$5)*($AA$4-'Front End'!$F$9)</f>
        <v>3.4705661196978557E-2</v>
      </c>
      <c r="R507" s="10">
        <f>'Front End'!$F$9+Q507</f>
        <v>45.03470566119698</v>
      </c>
      <c r="S507" s="8">
        <f>IF(R507&gt;'Front End'!$F$9+'Front End'!$B$9,(((R507-'Front End'!$F$9)/($AA$4-'Front End'!$F$9))*$AA$5)-((('Front End'!$F$9+'Front End'!$B$9-'Front End'!$F$9)/($AA$4-'Front End'!$F$9))*$AA$5),0)</f>
        <v>3470.5661196980491</v>
      </c>
      <c r="T507" s="8">
        <f>ROUND(S507/('Front End'!$B$3*24*60*60),6)</f>
        <v>4.0169999999999997E-3</v>
      </c>
      <c r="U507" s="8">
        <f>IF(R507&gt;'Front End'!$F$9+'Front End'!$B$10,(((R507-'Front End'!$F$9)/($AA$4-'Front End'!$F$9))*$AA$5)-((('Front End'!$F$9+'Front End'!$B$10-'Front End'!$F$9)/($AA$4-'Front End'!$F$9))*$AA$5),0)</f>
        <v>1470.5661196977362</v>
      </c>
      <c r="V507" s="8">
        <f>(U507^0.5)/('Front End'!$B$4*24*60*60)</f>
        <v>4.438421422359509E-3</v>
      </c>
      <c r="W507" s="8">
        <f>(AVERAGE(T506:T507)*('Front End'!$F$5*60))+(AVERAGE(V506:V507)*('Front End'!$F$5*60))</f>
        <v>1.0138383734122054</v>
      </c>
      <c r="X507" s="8">
        <f t="shared" si="31"/>
        <v>4.438421422359509E-3</v>
      </c>
    </row>
    <row r="508" spans="1:24" x14ac:dyDescent="0.2">
      <c r="A508" s="1">
        <v>507</v>
      </c>
      <c r="B508" s="1">
        <f>B507+'Front End'!$F$5</f>
        <v>1012</v>
      </c>
      <c r="C508" s="10">
        <f t="shared" si="29"/>
        <v>0.70277777777777772</v>
      </c>
      <c r="D508" s="10">
        <f>ROUND(IF(B508&lt;=$AA$2*1.25,('Front End'!$F$4/2)*(1-COS((PI()*B508)/$AA$2)),(4.34*'Front End'!$F$4*EXP(-1.3*B508/$AA$2))),6)</f>
        <v>4.8357999999999998E-2</v>
      </c>
      <c r="E508" s="10">
        <f>D508*('Front End'!$F$3/100)</f>
        <v>0</v>
      </c>
      <c r="F508" s="10">
        <f t="shared" si="33"/>
        <v>4.8357999999999998E-2</v>
      </c>
      <c r="G508" s="10">
        <f>IF((G507+(AVERAGE(F507:F508)*('Front End'!$F$5*60))-(N507))&gt;$AA$3,$AA$3,IF(G507+(AVERAGE(F507:F508)*('Front End'!$F$5*60))-(N507)&lt;0,0,G507+(AVERAGE(F507:F508)*('Front End'!$F$5*60))-(N507)))</f>
        <v>142.93508844560372</v>
      </c>
      <c r="H508" s="10">
        <f>(G508/$AA$3)*'Front End'!$B$1</f>
        <v>1.4293508844560373E-3</v>
      </c>
      <c r="I508" s="10">
        <f>('Front End'!$F$10-'Front End'!$B$1)+Calcs!H508</f>
        <v>46.731429350884461</v>
      </c>
      <c r="J508" s="10">
        <f>IF(H508&gt;'Front End'!$B$1*('Front End'!$B$5/100),G508-((('Front End'!$B$1*('Front End'!$B$5/100))/'Front End'!$B$1)*$AA$3),0)</f>
        <v>42.935088445603725</v>
      </c>
      <c r="K508" s="10">
        <f>(J508*('Front End'!$B$6/100))/('Front End'!$B$2*24*60*60)</f>
        <v>0</v>
      </c>
      <c r="L508" s="10">
        <f>(J508*((100-'Front End'!$B$6)/100))/('Front End'!$B$2*24*60*60)</f>
        <v>4.9693389404633949E-2</v>
      </c>
      <c r="M508" s="10">
        <f t="shared" si="34"/>
        <v>4.9693389404633949E-2</v>
      </c>
      <c r="N508" s="10">
        <f>AVERAGE(M507:M508)*('Front End'!$F$5*60)</f>
        <v>5.9761632166424432</v>
      </c>
      <c r="O508" s="10">
        <f>IF(O507+AVERAGE(K507:K508)*('Front End'!$F$5*60)&gt;J508,J508,O507+AVERAGE(K507:K508)*('Front End'!$F$5*60))</f>
        <v>0</v>
      </c>
      <c r="P508" s="10">
        <f>P507+(AVERAGE(L507:L508)*('Front End'!$F$5*60))-W507</f>
        <v>3475.5284445410857</v>
      </c>
      <c r="Q508" s="10">
        <f>(P508/$AA$5)*($AA$4-'Front End'!$F$9)</f>
        <v>3.4755284445410858E-2</v>
      </c>
      <c r="R508" s="10">
        <f>'Front End'!$F$9+Q508</f>
        <v>45.03475528444541</v>
      </c>
      <c r="S508" s="8">
        <f>IF(R508&gt;'Front End'!$F$9+'Front End'!$B$9,(((R508-'Front End'!$F$9)/($AA$4-'Front End'!$F$9))*$AA$5)-((('Front End'!$F$9+'Front End'!$B$9-'Front End'!$F$9)/($AA$4-'Front End'!$F$9))*$AA$5),0)</f>
        <v>3475.5284445409989</v>
      </c>
      <c r="T508" s="8">
        <f>ROUND(S508/('Front End'!$B$3*24*60*60),6)</f>
        <v>4.0229999999999997E-3</v>
      </c>
      <c r="U508" s="8">
        <f>IF(R508&gt;'Front End'!$F$9+'Front End'!$B$10,(((R508-'Front End'!$F$9)/($AA$4-'Front End'!$F$9))*$AA$5)-((('Front End'!$F$9+'Front End'!$B$10-'Front End'!$F$9)/($AA$4-'Front End'!$F$9))*$AA$5),0)</f>
        <v>1475.528444540686</v>
      </c>
      <c r="V508" s="8">
        <f>(U508^0.5)/('Front End'!$B$4*24*60*60)</f>
        <v>4.4459036904144914E-3</v>
      </c>
      <c r="W508" s="8">
        <f>(AVERAGE(T507:T508)*('Front End'!$F$5*60))+(AVERAGE(V507:V508)*('Front End'!$F$5*60))</f>
        <v>1.0154595067664398</v>
      </c>
      <c r="X508" s="8">
        <f t="shared" si="31"/>
        <v>4.4459036904144914E-3</v>
      </c>
    </row>
    <row r="509" spans="1:24" x14ac:dyDescent="0.2">
      <c r="A509" s="1">
        <v>508</v>
      </c>
      <c r="B509" s="1">
        <f>B508+'Front End'!$F$5</f>
        <v>1014</v>
      </c>
      <c r="C509" s="10">
        <f t="shared" si="29"/>
        <v>0.70416666666666672</v>
      </c>
      <c r="D509" s="10">
        <f>ROUND(IF(B509&lt;=$AA$2*1.25,('Front End'!$F$4/2)*(1-COS((PI()*B509)/$AA$2)),(4.34*'Front End'!$F$4*EXP(-1.3*B509/$AA$2))),6)</f>
        <v>4.8148000000000003E-2</v>
      </c>
      <c r="E509" s="10">
        <f>D509*('Front End'!$F$3/100)</f>
        <v>0</v>
      </c>
      <c r="F509" s="10">
        <f t="shared" si="33"/>
        <v>4.8148000000000003E-2</v>
      </c>
      <c r="G509" s="10">
        <f>IF((G508+(AVERAGE(F508:F509)*('Front End'!$F$5*60))-(N508))&gt;$AA$3,$AA$3,IF(G508+(AVERAGE(F508:F509)*('Front End'!$F$5*60))-(N508)&lt;0,0,G508+(AVERAGE(F508:F509)*('Front End'!$F$5*60))-(N508)))</f>
        <v>142.74928522896127</v>
      </c>
      <c r="H509" s="10">
        <f>(G509/$AA$3)*'Front End'!$B$1</f>
        <v>1.4274928522896126E-3</v>
      </c>
      <c r="I509" s="10">
        <f>('Front End'!$F$10-'Front End'!$B$1)+Calcs!H509</f>
        <v>46.731427492852291</v>
      </c>
      <c r="J509" s="10">
        <f>IF(H509&gt;'Front End'!$B$1*('Front End'!$B$5/100),G509-((('Front End'!$B$1*('Front End'!$B$5/100))/'Front End'!$B$1)*$AA$3),0)</f>
        <v>42.74928522896127</v>
      </c>
      <c r="K509" s="10">
        <f>(J509*('Front End'!$B$6/100))/('Front End'!$B$2*24*60*60)</f>
        <v>0</v>
      </c>
      <c r="L509" s="10">
        <f>(J509*((100-'Front End'!$B$6)/100))/('Front End'!$B$2*24*60*60)</f>
        <v>4.9478339385371849E-2</v>
      </c>
      <c r="M509" s="10">
        <f t="shared" si="34"/>
        <v>4.9478339385371849E-2</v>
      </c>
      <c r="N509" s="10">
        <f>AVERAGE(M508:M509)*('Front End'!$F$5*60)</f>
        <v>5.9503037274003479</v>
      </c>
      <c r="O509" s="10">
        <f>IF(O508+AVERAGE(K508:K509)*('Front End'!$F$5*60)&gt;J509,J509,O508+AVERAGE(K508:K509)*('Front End'!$F$5*60))</f>
        <v>0</v>
      </c>
      <c r="P509" s="10">
        <f>P508+(AVERAGE(L508:L509)*('Front End'!$F$5*60))-W508</f>
        <v>3480.4632887617195</v>
      </c>
      <c r="Q509" s="10">
        <f>(P509/$AA$5)*($AA$4-'Front End'!$F$9)</f>
        <v>3.480463288761719E-2</v>
      </c>
      <c r="R509" s="10">
        <f>'Front End'!$F$9+Q509</f>
        <v>45.034804632887614</v>
      </c>
      <c r="S509" s="8">
        <f>IF(R509&gt;'Front End'!$F$9+'Front End'!$B$9,(((R509-'Front End'!$F$9)/($AA$4-'Front End'!$F$9))*$AA$5)-((('Front End'!$F$9+'Front End'!$B$9-'Front End'!$F$9)/($AA$4-'Front End'!$F$9))*$AA$5),0)</f>
        <v>3480.4632887613711</v>
      </c>
      <c r="T509" s="8">
        <f>ROUND(S509/('Front End'!$B$3*24*60*60),6)</f>
        <v>4.0280000000000003E-3</v>
      </c>
      <c r="U509" s="8">
        <f>IF(R509&gt;'Front End'!$F$9+'Front End'!$B$10,(((R509-'Front End'!$F$9)/($AA$4-'Front End'!$F$9))*$AA$5)-((('Front End'!$F$9+'Front End'!$B$10-'Front End'!$F$9)/($AA$4-'Front End'!$F$9))*$AA$5),0)</f>
        <v>1480.4632887610583</v>
      </c>
      <c r="V509" s="8">
        <f>(U509^0.5)/('Front End'!$B$4*24*60*60)</f>
        <v>4.4533320556889326E-3</v>
      </c>
      <c r="W509" s="8">
        <f>(AVERAGE(T508:T509)*('Front End'!$F$5*60))+(AVERAGE(V508:V509)*('Front End'!$F$5*60))</f>
        <v>1.0170141447662053</v>
      </c>
      <c r="X509" s="8">
        <f t="shared" si="31"/>
        <v>4.4533320556889326E-3</v>
      </c>
    </row>
    <row r="510" spans="1:24" x14ac:dyDescent="0.2">
      <c r="A510" s="1">
        <v>509</v>
      </c>
      <c r="B510" s="1">
        <f>B509+'Front End'!$F$5</f>
        <v>1016</v>
      </c>
      <c r="C510" s="10">
        <f t="shared" si="29"/>
        <v>0.7055555555555556</v>
      </c>
      <c r="D510" s="10">
        <f>ROUND(IF(B510&lt;=$AA$2*1.25,('Front End'!$F$4/2)*(1-COS((PI()*B510)/$AA$2)),(4.34*'Front End'!$F$4*EXP(-1.3*B510/$AA$2))),6)</f>
        <v>4.7940000000000003E-2</v>
      </c>
      <c r="E510" s="10">
        <f>D510*('Front End'!$F$3/100)</f>
        <v>0</v>
      </c>
      <c r="F510" s="10">
        <f t="shared" si="33"/>
        <v>4.7940000000000003E-2</v>
      </c>
      <c r="G510" s="10">
        <f>IF((G509+(AVERAGE(F509:F510)*('Front End'!$F$5*60))-(N509))&gt;$AA$3,$AA$3,IF(G509+(AVERAGE(F509:F510)*('Front End'!$F$5*60))-(N509)&lt;0,0,G509+(AVERAGE(F509:F510)*('Front End'!$F$5*60))-(N509)))</f>
        <v>142.56426150156091</v>
      </c>
      <c r="H510" s="10">
        <f>(G510/$AA$3)*'Front End'!$B$1</f>
        <v>1.4256426150156089E-3</v>
      </c>
      <c r="I510" s="10">
        <f>('Front End'!$F$10-'Front End'!$B$1)+Calcs!H510</f>
        <v>46.731425642615022</v>
      </c>
      <c r="J510" s="10">
        <f>IF(H510&gt;'Front End'!$B$1*('Front End'!$B$5/100),G510-((('Front End'!$B$1*('Front End'!$B$5/100))/'Front End'!$B$1)*$AA$3),0)</f>
        <v>42.564261501560907</v>
      </c>
      <c r="K510" s="10">
        <f>(J510*('Front End'!$B$6/100))/('Front End'!$B$2*24*60*60)</f>
        <v>0</v>
      </c>
      <c r="L510" s="10">
        <f>(J510*((100-'Front End'!$B$6)/100))/('Front End'!$B$2*24*60*60)</f>
        <v>4.9264191552732539E-2</v>
      </c>
      <c r="M510" s="10">
        <f t="shared" si="34"/>
        <v>4.9264191552732539E-2</v>
      </c>
      <c r="N510" s="10">
        <f>AVERAGE(M509:M510)*('Front End'!$F$5*60)</f>
        <v>5.9245518562862634</v>
      </c>
      <c r="O510" s="10">
        <f>IF(O509+AVERAGE(K509:K510)*('Front End'!$F$5*60)&gt;J510,J510,O509+AVERAGE(K509:K510)*('Front End'!$F$5*60))</f>
        <v>0</v>
      </c>
      <c r="P510" s="10">
        <f>P509+(AVERAGE(L509:L510)*('Front End'!$F$5*60))-W509</f>
        <v>3485.3708264732395</v>
      </c>
      <c r="Q510" s="10">
        <f>(P510/$AA$5)*($AA$4-'Front End'!$F$9)</f>
        <v>3.4853708264732393E-2</v>
      </c>
      <c r="R510" s="10">
        <f>'Front End'!$F$9+Q510</f>
        <v>45.034853708264734</v>
      </c>
      <c r="S510" s="8">
        <f>IF(R510&gt;'Front End'!$F$9+'Front End'!$B$9,(((R510-'Front End'!$F$9)/($AA$4-'Front End'!$F$9))*$AA$5)-((('Front End'!$F$9+'Front End'!$B$9-'Front End'!$F$9)/($AA$4-'Front End'!$F$9))*$AA$5),0)</f>
        <v>3485.3708264733996</v>
      </c>
      <c r="T510" s="8">
        <f>ROUND(S510/('Front End'!$B$3*24*60*60),6)</f>
        <v>4.0340000000000003E-3</v>
      </c>
      <c r="U510" s="8">
        <f>IF(R510&gt;'Front End'!$F$9+'Front End'!$B$10,(((R510-'Front End'!$F$9)/($AA$4-'Front End'!$F$9))*$AA$5)-((('Front End'!$F$9+'Front End'!$B$10-'Front End'!$F$9)/($AA$4-'Front End'!$F$9))*$AA$5),0)</f>
        <v>1485.3708264730867</v>
      </c>
      <c r="V510" s="8">
        <f>(U510^0.5)/('Front End'!$B$4*24*60*60)</f>
        <v>4.4607070489145846E-3</v>
      </c>
      <c r="W510" s="8">
        <f>(AVERAGE(T509:T510)*('Front End'!$F$5*60))+(AVERAGE(V509:V510)*('Front End'!$F$5*60))</f>
        <v>1.018562346276211</v>
      </c>
      <c r="X510" s="8">
        <f t="shared" si="31"/>
        <v>4.4607070489145846E-3</v>
      </c>
    </row>
    <row r="511" spans="1:24" x14ac:dyDescent="0.2">
      <c r="A511" s="1">
        <v>510</v>
      </c>
      <c r="B511" s="1">
        <f>B510+'Front End'!$F$5</f>
        <v>1018</v>
      </c>
      <c r="C511" s="10">
        <f t="shared" si="29"/>
        <v>0.70694444444444449</v>
      </c>
      <c r="D511" s="10">
        <f>ROUND(IF(B511&lt;=$AA$2*1.25,('Front End'!$F$4/2)*(1-COS((PI()*B511)/$AA$2)),(4.34*'Front End'!$F$4*EXP(-1.3*B511/$AA$2))),6)</f>
        <v>4.7732999999999998E-2</v>
      </c>
      <c r="E511" s="10">
        <f>D511*('Front End'!$F$3/100)</f>
        <v>0</v>
      </c>
      <c r="F511" s="10">
        <f t="shared" si="33"/>
        <v>4.7732999999999998E-2</v>
      </c>
      <c r="G511" s="10">
        <f>IF((G510+(AVERAGE(F510:F511)*('Front End'!$F$5*60))-(N510))&gt;$AA$3,$AA$3,IF(G510+(AVERAGE(F510:F511)*('Front End'!$F$5*60))-(N510)&lt;0,0,G510+(AVERAGE(F510:F511)*('Front End'!$F$5*60))-(N510)))</f>
        <v>142.38008964527464</v>
      </c>
      <c r="H511" s="10">
        <f>(G511/$AA$3)*'Front End'!$B$1</f>
        <v>1.4238008964527463E-3</v>
      </c>
      <c r="I511" s="10">
        <f>('Front End'!$F$10-'Front End'!$B$1)+Calcs!H511</f>
        <v>46.731423800896458</v>
      </c>
      <c r="J511" s="10">
        <f>IF(H511&gt;'Front End'!$B$1*('Front End'!$B$5/100),G511-((('Front End'!$B$1*('Front End'!$B$5/100))/'Front End'!$B$1)*$AA$3),0)</f>
        <v>42.380089645274637</v>
      </c>
      <c r="K511" s="10">
        <f>(J511*('Front End'!$B$6/100))/('Front End'!$B$2*24*60*60)</f>
        <v>0</v>
      </c>
      <c r="L511" s="10">
        <f>(J511*((100-'Front End'!$B$6)/100))/('Front End'!$B$2*24*60*60)</f>
        <v>4.9051029682030838E-2</v>
      </c>
      <c r="M511" s="10">
        <f t="shared" si="34"/>
        <v>4.9051029682030838E-2</v>
      </c>
      <c r="N511" s="10">
        <f>AVERAGE(M510:M511)*('Front End'!$F$5*60)</f>
        <v>5.8989132740858032</v>
      </c>
      <c r="O511" s="10">
        <f>IF(O510+AVERAGE(K510:K511)*('Front End'!$F$5*60)&gt;J511,J511,O510+AVERAGE(K510:K511)*('Front End'!$F$5*60))</f>
        <v>0</v>
      </c>
      <c r="P511" s="10">
        <f>P510+(AVERAGE(L510:L511)*('Front End'!$F$5*60))-W510</f>
        <v>3490.2511774010491</v>
      </c>
      <c r="Q511" s="10">
        <f>(P511/$AA$5)*($AA$4-'Front End'!$F$9)</f>
        <v>3.4902511774010492E-2</v>
      </c>
      <c r="R511" s="10">
        <f>'Front End'!$F$9+Q511</f>
        <v>45.034902511774007</v>
      </c>
      <c r="S511" s="8">
        <f>IF(R511&gt;'Front End'!$F$9+'Front End'!$B$9,(((R511-'Front End'!$F$9)/($AA$4-'Front End'!$F$9))*$AA$5)-((('Front End'!$F$9+'Front End'!$B$9-'Front End'!$F$9)/($AA$4-'Front End'!$F$9))*$AA$5),0)</f>
        <v>3490.2511774006939</v>
      </c>
      <c r="T511" s="8">
        <f>ROUND(S511/('Front End'!$B$3*24*60*60),6)</f>
        <v>4.0400000000000002E-3</v>
      </c>
      <c r="U511" s="8">
        <f>IF(R511&gt;'Front End'!$F$9+'Front End'!$B$10,(((R511-'Front End'!$F$9)/($AA$4-'Front End'!$F$9))*$AA$5)-((('Front End'!$F$9+'Front End'!$B$10-'Front End'!$F$9)/($AA$4-'Front End'!$F$9))*$AA$5),0)</f>
        <v>1490.251177400381</v>
      </c>
      <c r="V511" s="8">
        <f>(U511^0.5)/('Front End'!$B$4*24*60*60)</f>
        <v>4.4680291138574626E-3</v>
      </c>
      <c r="W511" s="8">
        <f>(AVERAGE(T510:T511)*('Front End'!$F$5*60))+(AVERAGE(V510:V511)*('Front End'!$F$5*60))</f>
        <v>1.0201641697663231</v>
      </c>
      <c r="X511" s="8">
        <f t="shared" si="31"/>
        <v>4.4680291138574626E-3</v>
      </c>
    </row>
    <row r="512" spans="1:24" x14ac:dyDescent="0.2">
      <c r="A512" s="1">
        <v>511</v>
      </c>
      <c r="B512" s="1">
        <f>B511+'Front End'!$F$5</f>
        <v>1020</v>
      </c>
      <c r="C512" s="10">
        <f t="shared" si="29"/>
        <v>0.70833333333333337</v>
      </c>
      <c r="D512" s="10">
        <f>ROUND(IF(B512&lt;=$AA$2*1.25,('Front End'!$F$4/2)*(1-COS((PI()*B512)/$AA$2)),(4.34*'Front End'!$F$4*EXP(-1.3*B512/$AA$2))),6)</f>
        <v>4.7525999999999999E-2</v>
      </c>
      <c r="E512" s="10">
        <f>D512*('Front End'!$F$3/100)</f>
        <v>0</v>
      </c>
      <c r="F512" s="10">
        <f t="shared" si="33"/>
        <v>4.7525999999999999E-2</v>
      </c>
      <c r="G512" s="10">
        <f>IF((G511+(AVERAGE(F511:F512)*('Front End'!$F$5*60))-(N511))&gt;$AA$3,$AA$3,IF(G511+(AVERAGE(F511:F512)*('Front End'!$F$5*60))-(N511)&lt;0,0,G511+(AVERAGE(F511:F512)*('Front End'!$F$5*60))-(N511)))</f>
        <v>142.19671637118884</v>
      </c>
      <c r="H512" s="10">
        <f>(G512/$AA$3)*'Front End'!$B$1</f>
        <v>1.4219671637118883E-3</v>
      </c>
      <c r="I512" s="10">
        <f>('Front End'!$F$10-'Front End'!$B$1)+Calcs!H512</f>
        <v>46.731421967163719</v>
      </c>
      <c r="J512" s="10">
        <f>IF(H512&gt;'Front End'!$B$1*('Front End'!$B$5/100),G512-((('Front End'!$B$1*('Front End'!$B$5/100))/'Front End'!$B$1)*$AA$3),0)</f>
        <v>42.196716371188842</v>
      </c>
      <c r="K512" s="10">
        <f>(J512*('Front End'!$B$6/100))/('Front End'!$B$2*24*60*60)</f>
        <v>0</v>
      </c>
      <c r="L512" s="10">
        <f>(J512*((100-'Front End'!$B$6)/100))/('Front End'!$B$2*24*60*60)</f>
        <v>4.883879209628339E-2</v>
      </c>
      <c r="M512" s="10">
        <f t="shared" si="34"/>
        <v>4.883879209628339E-2</v>
      </c>
      <c r="N512" s="10">
        <f>AVERAGE(M511:M512)*('Front End'!$F$5*60)</f>
        <v>5.8733893066988543</v>
      </c>
      <c r="O512" s="10">
        <f>IF(O511+AVERAGE(K511:K512)*('Front End'!$F$5*60)&gt;J512,J512,O511+AVERAGE(K511:K512)*('Front End'!$F$5*60))</f>
        <v>0</v>
      </c>
      <c r="P512" s="10">
        <f>P511+(AVERAGE(L511:L512)*('Front End'!$F$5*60))-W511</f>
        <v>3495.1044025379815</v>
      </c>
      <c r="Q512" s="10">
        <f>(P512/$AA$5)*($AA$4-'Front End'!$F$9)</f>
        <v>3.495104402537981E-2</v>
      </c>
      <c r="R512" s="10">
        <f>'Front End'!$F$9+Q512</f>
        <v>45.034951044025377</v>
      </c>
      <c r="S512" s="8">
        <f>IF(R512&gt;'Front End'!$F$9+'Front End'!$B$9,(((R512-'Front End'!$F$9)/($AA$4-'Front End'!$F$9))*$AA$5)-((('Front End'!$F$9+'Front End'!$B$9-'Front End'!$F$9)/($AA$4-'Front End'!$F$9))*$AA$5),0)</f>
        <v>3495.1044025376632</v>
      </c>
      <c r="T512" s="8">
        <f>ROUND(S512/('Front End'!$B$3*24*60*60),6)</f>
        <v>4.045E-3</v>
      </c>
      <c r="U512" s="8">
        <f>IF(R512&gt;'Front End'!$F$9+'Front End'!$B$10,(((R512-'Front End'!$F$9)/($AA$4-'Front End'!$F$9))*$AA$5)-((('Front End'!$F$9+'Front End'!$B$10-'Front End'!$F$9)/($AA$4-'Front End'!$F$9))*$AA$5),0)</f>
        <v>1495.1044025373503</v>
      </c>
      <c r="V512" s="8">
        <f>(U512^0.5)/('Front End'!$B$4*24*60*60)</f>
        <v>4.4752986015938329E-3</v>
      </c>
      <c r="W512" s="8">
        <f>(AVERAGE(T511:T512)*('Front End'!$F$5*60))+(AVERAGE(V511:V512)*('Front End'!$F$5*60))</f>
        <v>1.0216996629270778</v>
      </c>
      <c r="X512" s="8">
        <f t="shared" si="31"/>
        <v>4.4752986015938329E-3</v>
      </c>
    </row>
    <row r="513" spans="1:24" x14ac:dyDescent="0.2">
      <c r="A513" s="1">
        <v>512</v>
      </c>
      <c r="B513" s="1">
        <f>B512+'Front End'!$F$5</f>
        <v>1022</v>
      </c>
      <c r="C513" s="10">
        <f t="shared" si="29"/>
        <v>0.70972222222222225</v>
      </c>
      <c r="D513" s="10">
        <f>ROUND(IF(B513&lt;=$AA$2*1.25,('Front End'!$F$4/2)*(1-COS((PI()*B513)/$AA$2)),(4.34*'Front End'!$F$4*EXP(-1.3*B513/$AA$2))),6)</f>
        <v>4.7320000000000001E-2</v>
      </c>
      <c r="E513" s="10">
        <f>D513*('Front End'!$F$3/100)</f>
        <v>0</v>
      </c>
      <c r="F513" s="10">
        <f t="shared" si="33"/>
        <v>4.7320000000000001E-2</v>
      </c>
      <c r="G513" s="10">
        <f>IF((G512+(AVERAGE(F512:F513)*('Front End'!$F$5*60))-(N512))&gt;$AA$3,$AA$3,IF(G512+(AVERAGE(F512:F513)*('Front End'!$F$5*60))-(N512)&lt;0,0,G512+(AVERAGE(F512:F513)*('Front End'!$F$5*60))-(N512)))</f>
        <v>142.01408706449001</v>
      </c>
      <c r="H513" s="10">
        <f>(G513/$AA$3)*'Front End'!$B$1</f>
        <v>1.4201408706449E-3</v>
      </c>
      <c r="I513" s="10">
        <f>('Front End'!$F$10-'Front End'!$B$1)+Calcs!H513</f>
        <v>46.731420140870647</v>
      </c>
      <c r="J513" s="10">
        <f>IF(H513&gt;'Front End'!$B$1*('Front End'!$B$5/100),G513-((('Front End'!$B$1*('Front End'!$B$5/100))/'Front End'!$B$1)*$AA$3),0)</f>
        <v>42.014087064490013</v>
      </c>
      <c r="K513" s="10">
        <f>(J513*('Front End'!$B$6/100))/('Front End'!$B$2*24*60*60)</f>
        <v>0</v>
      </c>
      <c r="L513" s="10">
        <f>(J513*((100-'Front End'!$B$6)/100))/('Front End'!$B$2*24*60*60)</f>
        <v>4.8627415583900484E-2</v>
      </c>
      <c r="M513" s="10">
        <f t="shared" si="34"/>
        <v>4.8627415583900484E-2</v>
      </c>
      <c r="N513" s="10">
        <f>AVERAGE(M512:M513)*('Front End'!$F$5*60)</f>
        <v>5.8479724608110324</v>
      </c>
      <c r="O513" s="10">
        <f>IF(O512+AVERAGE(K512:K513)*('Front End'!$F$5*60)&gt;J513,J513,O512+AVERAGE(K512:K513)*('Front End'!$F$5*60))</f>
        <v>0</v>
      </c>
      <c r="P513" s="10">
        <f>P512+(AVERAGE(L512:L513)*('Front End'!$F$5*60))-W512</f>
        <v>3499.9306753358655</v>
      </c>
      <c r="Q513" s="10">
        <f>(P513/$AA$5)*($AA$4-'Front End'!$F$9)</f>
        <v>3.4999306753358654E-2</v>
      </c>
      <c r="R513" s="10">
        <f>'Front End'!$F$9+Q513</f>
        <v>45.034999306753356</v>
      </c>
      <c r="S513" s="8">
        <f>IF(R513&gt;'Front End'!$F$9+'Front End'!$B$9,(((R513-'Front End'!$F$9)/($AA$4-'Front End'!$F$9))*$AA$5)-((('Front End'!$F$9+'Front End'!$B$9-'Front End'!$F$9)/($AA$4-'Front End'!$F$9))*$AA$5),0)</f>
        <v>3499.9306753356054</v>
      </c>
      <c r="T513" s="8">
        <f>ROUND(S513/('Front End'!$B$3*24*60*60),6)</f>
        <v>4.0509999999999999E-3</v>
      </c>
      <c r="U513" s="8">
        <f>IF(R513&gt;'Front End'!$F$9+'Front End'!$B$10,(((R513-'Front End'!$F$9)/($AA$4-'Front End'!$F$9))*$AA$5)-((('Front End'!$F$9+'Front End'!$B$10-'Front End'!$F$9)/($AA$4-'Front End'!$F$9))*$AA$5),0)</f>
        <v>1499.9306753352926</v>
      </c>
      <c r="V513" s="8">
        <f>(U513^0.5)/('Front End'!$B$4*24*60*60)</f>
        <v>4.482516027101883E-3</v>
      </c>
      <c r="W513" s="8">
        <f>(AVERAGE(T512:T513)*('Front End'!$F$5*60))+(AVERAGE(V512:V513)*('Front End'!$F$5*60))</f>
        <v>1.0232288777217429</v>
      </c>
      <c r="X513" s="8">
        <f t="shared" si="31"/>
        <v>4.482516027101883E-3</v>
      </c>
    </row>
    <row r="514" spans="1:24" x14ac:dyDescent="0.2">
      <c r="A514" s="1">
        <v>513</v>
      </c>
      <c r="B514" s="1">
        <f>B513+'Front End'!$F$5</f>
        <v>1024</v>
      </c>
      <c r="C514" s="10">
        <f t="shared" si="29"/>
        <v>0.71111111111111114</v>
      </c>
      <c r="D514" s="10">
        <f>ROUND(IF(B514&lt;=$AA$2*1.25,('Front End'!$F$4/2)*(1-COS((PI()*B514)/$AA$2)),(4.34*'Front End'!$F$4*EXP(-1.3*B514/$AA$2))),6)</f>
        <v>4.7115999999999998E-2</v>
      </c>
      <c r="E514" s="10">
        <f>D514*('Front End'!$F$3/100)</f>
        <v>0</v>
      </c>
      <c r="F514" s="10">
        <f t="shared" si="33"/>
        <v>4.7115999999999998E-2</v>
      </c>
      <c r="G514" s="10">
        <f>IF((G513+(AVERAGE(F513:F514)*('Front End'!$F$5*60))-(N513))&gt;$AA$3,$AA$3,IF(G513+(AVERAGE(F513:F514)*('Front End'!$F$5*60))-(N513)&lt;0,0,G513+(AVERAGE(F513:F514)*('Front End'!$F$5*60))-(N513)))</f>
        <v>141.83227460367897</v>
      </c>
      <c r="H514" s="10">
        <f>(G514/$AA$3)*'Front End'!$B$1</f>
        <v>1.4183227460367897E-3</v>
      </c>
      <c r="I514" s="10">
        <f>('Front End'!$F$10-'Front End'!$B$1)+Calcs!H514</f>
        <v>46.731418322746038</v>
      </c>
      <c r="J514" s="10">
        <f>IF(H514&gt;'Front End'!$B$1*('Front End'!$B$5/100),G514-((('Front End'!$B$1*('Front End'!$B$5/100))/'Front End'!$B$1)*$AA$3),0)</f>
        <v>41.832274603678968</v>
      </c>
      <c r="K514" s="10">
        <f>(J514*('Front End'!$B$6/100))/('Front End'!$B$2*24*60*60)</f>
        <v>0</v>
      </c>
      <c r="L514" s="10">
        <f>(J514*((100-'Front End'!$B$6)/100))/('Front End'!$B$2*24*60*60)</f>
        <v>4.8416984494998809E-2</v>
      </c>
      <c r="M514" s="10">
        <f t="shared" si="34"/>
        <v>4.8416984494998809E-2</v>
      </c>
      <c r="N514" s="10">
        <f>AVERAGE(M513:M514)*('Front End'!$F$5*60)</f>
        <v>5.8226640047339577</v>
      </c>
      <c r="O514" s="10">
        <f>IF(O513+AVERAGE(K513:K514)*('Front End'!$F$5*60)&gt;J514,J514,O513+AVERAGE(K513:K514)*('Front End'!$F$5*60))</f>
        <v>0</v>
      </c>
      <c r="P514" s="10">
        <f>P513+(AVERAGE(L513:L514)*('Front End'!$F$5*60))-W513</f>
        <v>3504.7301104628782</v>
      </c>
      <c r="Q514" s="10">
        <f>(P514/$AA$5)*($AA$4-'Front End'!$F$9)</f>
        <v>3.5047301104628781E-2</v>
      </c>
      <c r="R514" s="10">
        <f>'Front End'!$F$9+Q514</f>
        <v>45.035047301104626</v>
      </c>
      <c r="S514" s="8">
        <f>IF(R514&gt;'Front End'!$F$9+'Front End'!$B$9,(((R514-'Front End'!$F$9)/($AA$4-'Front End'!$F$9))*$AA$5)-((('Front End'!$F$9+'Front End'!$B$9-'Front End'!$F$9)/($AA$4-'Front End'!$F$9))*$AA$5),0)</f>
        <v>3504.7301104626176</v>
      </c>
      <c r="T514" s="8">
        <f>ROUND(S514/('Front End'!$B$3*24*60*60),6)</f>
        <v>4.0559999999999997E-3</v>
      </c>
      <c r="U514" s="8">
        <f>IF(R514&gt;'Front End'!$F$9+'Front End'!$B$10,(((R514-'Front End'!$F$9)/($AA$4-'Front End'!$F$9))*$AA$5)-((('Front End'!$F$9+'Front End'!$B$10-'Front End'!$F$9)/($AA$4-'Front End'!$F$9))*$AA$5),0)</f>
        <v>1504.7301104623048</v>
      </c>
      <c r="V514" s="8">
        <f>(U514^0.5)/('Front End'!$B$4*24*60*60)</f>
        <v>4.4896818125291522E-3</v>
      </c>
      <c r="W514" s="8">
        <f>(AVERAGE(T513:T514)*('Front End'!$F$5*60))+(AVERAGE(V513:V514)*('Front End'!$F$5*60))</f>
        <v>1.024751870377862</v>
      </c>
      <c r="X514" s="8">
        <f t="shared" si="31"/>
        <v>4.4896818125291522E-3</v>
      </c>
    </row>
    <row r="515" spans="1:24" x14ac:dyDescent="0.2">
      <c r="A515" s="1">
        <v>514</v>
      </c>
      <c r="B515" s="1">
        <f>B514+'Front End'!$F$5</f>
        <v>1026</v>
      </c>
      <c r="C515" s="10">
        <f t="shared" ref="C515:C578" si="35">B515/(60*24)</f>
        <v>0.71250000000000002</v>
      </c>
      <c r="D515" s="10">
        <f>ROUND(IF(B515&lt;=$AA$2*1.25,('Front End'!$F$4/2)*(1-COS((PI()*B515)/$AA$2)),(4.34*'Front End'!$F$4*EXP(-1.3*B515/$AA$2))),6)</f>
        <v>4.6912000000000002E-2</v>
      </c>
      <c r="E515" s="10">
        <f>D515*('Front End'!$F$3/100)</f>
        <v>0</v>
      </c>
      <c r="F515" s="10">
        <f t="shared" si="33"/>
        <v>4.6912000000000002E-2</v>
      </c>
      <c r="G515" s="10">
        <f>IF((G514+(AVERAGE(F514:F515)*('Front End'!$F$5*60))-(N514))&gt;$AA$3,$AA$3,IF(G514+(AVERAGE(F514:F515)*('Front End'!$F$5*60))-(N514)&lt;0,0,G514+(AVERAGE(F514:F515)*('Front End'!$F$5*60))-(N514)))</f>
        <v>141.65129059894502</v>
      </c>
      <c r="H515" s="10">
        <f>(G515/$AA$3)*'Front End'!$B$1</f>
        <v>1.4165129059894501E-3</v>
      </c>
      <c r="I515" s="10">
        <f>('Front End'!$F$10-'Front End'!$B$1)+Calcs!H515</f>
        <v>46.731416512905994</v>
      </c>
      <c r="J515" s="10">
        <f>IF(H515&gt;'Front End'!$B$1*('Front End'!$B$5/100),G515-((('Front End'!$B$1*('Front End'!$B$5/100))/'Front End'!$B$1)*$AA$3),0)</f>
        <v>41.651290598945025</v>
      </c>
      <c r="K515" s="10">
        <f>(J515*('Front End'!$B$6/100))/('Front End'!$B$2*24*60*60)</f>
        <v>0</v>
      </c>
      <c r="L515" s="10">
        <f>(J515*((100-'Front End'!$B$6)/100))/('Front End'!$B$2*24*60*60)</f>
        <v>4.8207512267297491E-2</v>
      </c>
      <c r="M515" s="10">
        <f t="shared" si="34"/>
        <v>4.8207512267297491E-2</v>
      </c>
      <c r="N515" s="10">
        <f>AVERAGE(M514:M515)*('Front End'!$F$5*60)</f>
        <v>5.7974698057377783</v>
      </c>
      <c r="O515" s="10">
        <f>IF(O514+AVERAGE(K514:K515)*('Front End'!$F$5*60)&gt;J515,J515,O514+AVERAGE(K514:K515)*('Front End'!$F$5*60))</f>
        <v>0</v>
      </c>
      <c r="P515" s="10">
        <f>P514+(AVERAGE(L514:L515)*('Front End'!$F$5*60))-W514</f>
        <v>3509.5028283982383</v>
      </c>
      <c r="Q515" s="10">
        <f>(P515/$AA$5)*($AA$4-'Front End'!$F$9)</f>
        <v>3.509502828398238E-2</v>
      </c>
      <c r="R515" s="10">
        <f>'Front End'!$F$9+Q515</f>
        <v>45.035095028283983</v>
      </c>
      <c r="S515" s="8">
        <f>IF(R515&gt;'Front End'!$F$9+'Front End'!$B$9,(((R515-'Front End'!$F$9)/($AA$4-'Front End'!$F$9))*$AA$5)-((('Front End'!$F$9+'Front End'!$B$9-'Front End'!$F$9)/($AA$4-'Front End'!$F$9))*$AA$5),0)</f>
        <v>3509.5028283983256</v>
      </c>
      <c r="T515" s="8">
        <f>ROUND(S515/('Front End'!$B$3*24*60*60),6)</f>
        <v>4.0619999999999996E-3</v>
      </c>
      <c r="U515" s="8">
        <f>IF(R515&gt;'Front End'!$F$9+'Front End'!$B$10,(((R515-'Front End'!$F$9)/($AA$4-'Front End'!$F$9))*$AA$5)-((('Front End'!$F$9+'Front End'!$B$10-'Front End'!$F$9)/($AA$4-'Front End'!$F$9))*$AA$5),0)</f>
        <v>1509.5028283980128</v>
      </c>
      <c r="V515" s="8">
        <f>(U515^0.5)/('Front End'!$B$4*24*60*60)</f>
        <v>4.4967963841998056E-3</v>
      </c>
      <c r="W515" s="8">
        <f>(AVERAGE(T514:T515)*('Front End'!$F$5*60))+(AVERAGE(V514:V515)*('Front End'!$F$5*60))</f>
        <v>1.0262686918037376</v>
      </c>
      <c r="X515" s="8">
        <f t="shared" ref="X515:X578" si="36">V515+K515+E515</f>
        <v>4.4967963841998056E-3</v>
      </c>
    </row>
    <row r="516" spans="1:24" x14ac:dyDescent="0.2">
      <c r="A516" s="1">
        <v>515</v>
      </c>
      <c r="B516" s="1">
        <f>B515+'Front End'!$F$5</f>
        <v>1028</v>
      </c>
      <c r="C516" s="10">
        <f t="shared" si="35"/>
        <v>0.71388888888888891</v>
      </c>
      <c r="D516" s="10">
        <f>ROUND(IF(B516&lt;=$AA$2*1.25,('Front End'!$F$4/2)*(1-COS((PI()*B516)/$AA$2)),(4.34*'Front End'!$F$4*EXP(-1.3*B516/$AA$2))),6)</f>
        <v>4.6709000000000001E-2</v>
      </c>
      <c r="E516" s="10">
        <f>D516*('Front End'!$F$3/100)</f>
        <v>0</v>
      </c>
      <c r="F516" s="10">
        <f t="shared" si="33"/>
        <v>4.6709000000000001E-2</v>
      </c>
      <c r="G516" s="10">
        <f>IF((G515+(AVERAGE(F515:F516)*('Front End'!$F$5*60))-(N515))&gt;$AA$3,$AA$3,IF(G515+(AVERAGE(F515:F516)*('Front End'!$F$5*60))-(N515)&lt;0,0,G515+(AVERAGE(F515:F516)*('Front End'!$F$5*60))-(N515)))</f>
        <v>141.47108079320722</v>
      </c>
      <c r="H516" s="10">
        <f>(G516/$AA$3)*'Front End'!$B$1</f>
        <v>1.4147108079320722E-3</v>
      </c>
      <c r="I516" s="10">
        <f>('Front End'!$F$10-'Front End'!$B$1)+Calcs!H516</f>
        <v>46.731414710807933</v>
      </c>
      <c r="J516" s="10">
        <f>IF(H516&gt;'Front End'!$B$1*('Front End'!$B$5/100),G516-((('Front End'!$B$1*('Front End'!$B$5/100))/'Front End'!$B$1)*$AA$3),0)</f>
        <v>41.471080793207221</v>
      </c>
      <c r="K516" s="10">
        <f>(J516*('Front End'!$B$6/100))/('Front End'!$B$2*24*60*60)</f>
        <v>0</v>
      </c>
      <c r="L516" s="10">
        <f>(J516*((100-'Front End'!$B$6)/100))/('Front End'!$B$2*24*60*60)</f>
        <v>4.7998936103249103E-2</v>
      </c>
      <c r="M516" s="10">
        <f t="shared" si="34"/>
        <v>4.7998936103249103E-2</v>
      </c>
      <c r="N516" s="10">
        <f>AVERAGE(M515:M516)*('Front End'!$F$5*60)</f>
        <v>5.772386902232796</v>
      </c>
      <c r="O516" s="10">
        <f>IF(O515+AVERAGE(K515:K516)*('Front End'!$F$5*60)&gt;J516,J516,O515+AVERAGE(K515:K516)*('Front End'!$F$5*60))</f>
        <v>0</v>
      </c>
      <c r="P516" s="10">
        <f>P515+(AVERAGE(L515:L516)*('Front End'!$F$5*60))-W515</f>
        <v>3514.2489466086677</v>
      </c>
      <c r="Q516" s="10">
        <f>(P516/$AA$5)*($AA$4-'Front End'!$F$9)</f>
        <v>3.5142489466086675E-2</v>
      </c>
      <c r="R516" s="10">
        <f>'Front End'!$F$9+Q516</f>
        <v>45.035142489466089</v>
      </c>
      <c r="S516" s="8">
        <f>IF(R516&gt;'Front End'!$F$9+'Front End'!$B$9,(((R516-'Front End'!$F$9)/($AA$4-'Front End'!$F$9))*$AA$5)-((('Front End'!$F$9+'Front End'!$B$9-'Front End'!$F$9)/($AA$4-'Front End'!$F$9))*$AA$5),0)</f>
        <v>3514.2489466089446</v>
      </c>
      <c r="T516" s="8">
        <f>ROUND(S516/('Front End'!$B$3*24*60*60),6)</f>
        <v>4.0670000000000003E-3</v>
      </c>
      <c r="U516" s="8">
        <f>IF(R516&gt;'Front End'!$F$9+'Front End'!$B$10,(((R516-'Front End'!$F$9)/($AA$4-'Front End'!$F$9))*$AA$5)-((('Front End'!$F$9+'Front End'!$B$10-'Front End'!$F$9)/($AA$4-'Front End'!$F$9))*$AA$5),0)</f>
        <v>1514.2489466086317</v>
      </c>
      <c r="V516" s="8">
        <f>(U516^0.5)/('Front End'!$B$4*24*60*60)</f>
        <v>4.5038601595059919E-3</v>
      </c>
      <c r="W516" s="8">
        <f>(AVERAGE(T515:T516)*('Front End'!$F$5*60))+(AVERAGE(V515:V516)*('Front End'!$F$5*60))</f>
        <v>1.027779392622348</v>
      </c>
      <c r="X516" s="8">
        <f t="shared" si="36"/>
        <v>4.5038601595059919E-3</v>
      </c>
    </row>
    <row r="517" spans="1:24" x14ac:dyDescent="0.2">
      <c r="A517" s="1">
        <v>516</v>
      </c>
      <c r="B517" s="1">
        <f>B516+'Front End'!$F$5</f>
        <v>1030</v>
      </c>
      <c r="C517" s="10">
        <f t="shared" si="35"/>
        <v>0.71527777777777779</v>
      </c>
      <c r="D517" s="10">
        <f>ROUND(IF(B517&lt;=$AA$2*1.25,('Front End'!$F$4/2)*(1-COS((PI()*B517)/$AA$2)),(4.34*'Front End'!$F$4*EXP(-1.3*B517/$AA$2))),6)</f>
        <v>4.6507E-2</v>
      </c>
      <c r="E517" s="10">
        <f>D517*('Front End'!$F$3/100)</f>
        <v>0</v>
      </c>
      <c r="F517" s="10">
        <f t="shared" si="33"/>
        <v>4.6507E-2</v>
      </c>
      <c r="G517" s="10">
        <f>IF((G516+(AVERAGE(F516:F517)*('Front End'!$F$5*60))-(N516))&gt;$AA$3,$AA$3,IF(G516+(AVERAGE(F516:F517)*('Front End'!$F$5*60))-(N516)&lt;0,0,G516+(AVERAGE(F516:F517)*('Front End'!$F$5*60))-(N516)))</f>
        <v>141.29165389097443</v>
      </c>
      <c r="H517" s="10">
        <f>(G517/$AA$3)*'Front End'!$B$1</f>
        <v>1.4129165389097443E-3</v>
      </c>
      <c r="I517" s="10">
        <f>('Front End'!$F$10-'Front End'!$B$1)+Calcs!H517</f>
        <v>46.731412916538915</v>
      </c>
      <c r="J517" s="10">
        <f>IF(H517&gt;'Front End'!$B$1*('Front End'!$B$5/100),G517-((('Front End'!$B$1*('Front End'!$B$5/100))/'Front End'!$B$1)*$AA$3),0)</f>
        <v>41.29165389097443</v>
      </c>
      <c r="K517" s="10">
        <f>(J517*('Front End'!$B$6/100))/('Front End'!$B$2*24*60*60)</f>
        <v>0</v>
      </c>
      <c r="L517" s="10">
        <f>(J517*((100-'Front End'!$B$6)/100))/('Front End'!$B$2*24*60*60)</f>
        <v>4.7791266077516707E-2</v>
      </c>
      <c r="M517" s="10">
        <f t="shared" si="34"/>
        <v>4.7791266077516707E-2</v>
      </c>
      <c r="N517" s="10">
        <f>AVERAGE(M516:M517)*('Front End'!$F$5*60)</f>
        <v>5.7474121308459489</v>
      </c>
      <c r="O517" s="10">
        <f>IF(O516+AVERAGE(K516:K517)*('Front End'!$F$5*60)&gt;J517,J517,O516+AVERAGE(K516:K517)*('Front End'!$F$5*60))</f>
        <v>0</v>
      </c>
      <c r="P517" s="10">
        <f>P516+(AVERAGE(L516:L517)*('Front End'!$F$5*60))-W516</f>
        <v>3518.9685793468911</v>
      </c>
      <c r="Q517" s="10">
        <f>(P517/$AA$5)*($AA$4-'Front End'!$F$9)</f>
        <v>3.5189685793468914E-2</v>
      </c>
      <c r="R517" s="10">
        <f>'Front End'!$F$9+Q517</f>
        <v>45.035189685793469</v>
      </c>
      <c r="S517" s="8">
        <f>IF(R517&gt;'Front End'!$F$9+'Front End'!$B$9,(((R517-'Front End'!$F$9)/($AA$4-'Front End'!$F$9))*$AA$5)-((('Front End'!$F$9+'Front End'!$B$9-'Front End'!$F$9)/($AA$4-'Front End'!$F$9))*$AA$5),0)</f>
        <v>3518.9685793469039</v>
      </c>
      <c r="T517" s="8">
        <f>ROUND(S517/('Front End'!$B$3*24*60*60),6)</f>
        <v>4.0730000000000002E-3</v>
      </c>
      <c r="U517" s="8">
        <f>IF(R517&gt;'Front End'!$F$9+'Front End'!$B$10,(((R517-'Front End'!$F$9)/($AA$4-'Front End'!$F$9))*$AA$5)-((('Front End'!$F$9+'Front End'!$B$10-'Front End'!$F$9)/($AA$4-'Front End'!$F$9))*$AA$5),0)</f>
        <v>1518.968579346591</v>
      </c>
      <c r="V517" s="8">
        <f>(U517^0.5)/('Front End'!$B$4*24*60*60)</f>
        <v>4.5108735467279532E-3</v>
      </c>
      <c r="W517" s="8">
        <f>(AVERAGE(T516:T517)*('Front End'!$F$5*60))+(AVERAGE(V516:V517)*('Front End'!$F$5*60))</f>
        <v>1.0292840223740367</v>
      </c>
      <c r="X517" s="8">
        <f t="shared" si="36"/>
        <v>4.5108735467279532E-3</v>
      </c>
    </row>
    <row r="518" spans="1:24" x14ac:dyDescent="0.2">
      <c r="A518" s="1">
        <v>517</v>
      </c>
      <c r="B518" s="1">
        <f>B517+'Front End'!$F$5</f>
        <v>1032</v>
      </c>
      <c r="C518" s="10">
        <f t="shared" si="35"/>
        <v>0.71666666666666667</v>
      </c>
      <c r="D518" s="10">
        <f>ROUND(IF(B518&lt;=$AA$2*1.25,('Front End'!$F$4/2)*(1-COS((PI()*B518)/$AA$2)),(4.34*'Front End'!$F$4*EXP(-1.3*B518/$AA$2))),6)</f>
        <v>4.6304999999999999E-2</v>
      </c>
      <c r="E518" s="10">
        <f>D518*('Front End'!$F$3/100)</f>
        <v>0</v>
      </c>
      <c r="F518" s="10">
        <f t="shared" si="33"/>
        <v>4.6304999999999999E-2</v>
      </c>
      <c r="G518" s="10">
        <f>IF((G517+(AVERAGE(F517:F518)*('Front End'!$F$5*60))-(N517))&gt;$AA$3,$AA$3,IF(G517+(AVERAGE(F517:F518)*('Front End'!$F$5*60))-(N517)&lt;0,0,G517+(AVERAGE(F517:F518)*('Front End'!$F$5*60))-(N517)))</f>
        <v>141.11296176012848</v>
      </c>
      <c r="H518" s="10">
        <f>(G518/$AA$3)*'Front End'!$B$1</f>
        <v>1.4111296176012849E-3</v>
      </c>
      <c r="I518" s="10">
        <f>('Front End'!$F$10-'Front End'!$B$1)+Calcs!H518</f>
        <v>46.731411129617605</v>
      </c>
      <c r="J518" s="10">
        <f>IF(H518&gt;'Front End'!$B$1*('Front End'!$B$5/100),G518-((('Front End'!$B$1*('Front End'!$B$5/100))/'Front End'!$B$1)*$AA$3),0)</f>
        <v>41.112961760128485</v>
      </c>
      <c r="K518" s="10">
        <f>(J518*('Front End'!$B$6/100))/('Front End'!$B$2*24*60*60)</f>
        <v>0</v>
      </c>
      <c r="L518" s="10">
        <f>(J518*((100-'Front End'!$B$6)/100))/('Front End'!$B$2*24*60*60)</f>
        <v>4.7584446481630197E-2</v>
      </c>
      <c r="M518" s="10">
        <f t="shared" si="34"/>
        <v>4.7584446481630197E-2</v>
      </c>
      <c r="N518" s="10">
        <f>AVERAGE(M517:M518)*('Front End'!$F$5*60)</f>
        <v>5.7225427535488134</v>
      </c>
      <c r="O518" s="10">
        <f>IF(O517+AVERAGE(K517:K518)*('Front End'!$F$5*60)&gt;J518,J518,O517+AVERAGE(K517:K518)*('Front End'!$F$5*60))</f>
        <v>0</v>
      </c>
      <c r="P518" s="10">
        <f>P517+(AVERAGE(L517:L518)*('Front End'!$F$5*60))-W517</f>
        <v>3523.6618380780656</v>
      </c>
      <c r="Q518" s="10">
        <f>(P518/$AA$5)*($AA$4-'Front End'!$F$9)</f>
        <v>3.5236618380780654E-2</v>
      </c>
      <c r="R518" s="10">
        <f>'Front End'!$F$9+Q518</f>
        <v>45.035236618380779</v>
      </c>
      <c r="S518" s="8">
        <f>IF(R518&gt;'Front End'!$F$9+'Front End'!$B$9,(((R518-'Front End'!$F$9)/($AA$4-'Front End'!$F$9))*$AA$5)-((('Front End'!$F$9+'Front End'!$B$9-'Front End'!$F$9)/($AA$4-'Front End'!$F$9))*$AA$5),0)</f>
        <v>3523.661838077885</v>
      </c>
      <c r="T518" s="8">
        <f>ROUND(S518/('Front End'!$B$3*24*60*60),6)</f>
        <v>4.078E-3</v>
      </c>
      <c r="U518" s="8">
        <f>IF(R518&gt;'Front End'!$F$9+'Front End'!$B$10,(((R518-'Front End'!$F$9)/($AA$4-'Front End'!$F$9))*$AA$5)-((('Front End'!$F$9+'Front End'!$B$10-'Front End'!$F$9)/($AA$4-'Front End'!$F$9))*$AA$5),0)</f>
        <v>1523.6618380775722</v>
      </c>
      <c r="V518" s="8">
        <f>(U518^0.5)/('Front End'!$B$4*24*60*60)</f>
        <v>4.5178369457840933E-3</v>
      </c>
      <c r="W518" s="8">
        <f>(AVERAGE(T517:T518)*('Front End'!$F$5*60))+(AVERAGE(V517:V518)*('Front End'!$F$5*60))</f>
        <v>1.0307826295507228</v>
      </c>
      <c r="X518" s="8">
        <f t="shared" si="36"/>
        <v>4.5178369457840933E-3</v>
      </c>
    </row>
    <row r="519" spans="1:24" x14ac:dyDescent="0.2">
      <c r="A519" s="1">
        <v>518</v>
      </c>
      <c r="B519" s="1">
        <f>B518+'Front End'!$F$5</f>
        <v>1034</v>
      </c>
      <c r="C519" s="10">
        <f t="shared" si="35"/>
        <v>0.71805555555555556</v>
      </c>
      <c r="D519" s="10">
        <f>ROUND(IF(B519&lt;=$AA$2*1.25,('Front End'!$F$4/2)*(1-COS((PI()*B519)/$AA$2)),(4.34*'Front End'!$F$4*EXP(-1.3*B519/$AA$2))),6)</f>
        <v>4.6105E-2</v>
      </c>
      <c r="E519" s="10">
        <f>D519*('Front End'!$F$3/100)</f>
        <v>0</v>
      </c>
      <c r="F519" s="10">
        <f t="shared" si="33"/>
        <v>4.6105E-2</v>
      </c>
      <c r="G519" s="10">
        <f>IF((G518+(AVERAGE(F518:F519)*('Front End'!$F$5*60))-(N518))&gt;$AA$3,$AA$3,IF(G518+(AVERAGE(F518:F519)*('Front End'!$F$5*60))-(N518)&lt;0,0,G518+(AVERAGE(F518:F519)*('Front End'!$F$5*60))-(N518)))</f>
        <v>140.93501900657967</v>
      </c>
      <c r="H519" s="10">
        <f>(G519/$AA$3)*'Front End'!$B$1</f>
        <v>1.4093501900657968E-3</v>
      </c>
      <c r="I519" s="10">
        <f>('Front End'!$F$10-'Front End'!$B$1)+Calcs!H519</f>
        <v>46.73140935019007</v>
      </c>
      <c r="J519" s="10">
        <f>IF(H519&gt;'Front End'!$B$1*('Front End'!$B$5/100),G519-((('Front End'!$B$1*('Front End'!$B$5/100))/'Front End'!$B$1)*$AA$3),0)</f>
        <v>40.935019006579665</v>
      </c>
      <c r="K519" s="10">
        <f>(J519*('Front End'!$B$6/100))/('Front End'!$B$2*24*60*60)</f>
        <v>0</v>
      </c>
      <c r="L519" s="10">
        <f>(J519*((100-'Front End'!$B$6)/100))/('Front End'!$B$2*24*60*60)</f>
        <v>4.737849422057832E-2</v>
      </c>
      <c r="M519" s="10">
        <f t="shared" si="34"/>
        <v>4.737849422057832E-2</v>
      </c>
      <c r="N519" s="10">
        <f>AVERAGE(M518:M519)*('Front End'!$F$5*60)</f>
        <v>5.6977764421325103</v>
      </c>
      <c r="O519" s="10">
        <f>IF(O518+AVERAGE(K518:K519)*('Front End'!$F$5*60)&gt;J519,J519,O518+AVERAGE(K518:K519)*('Front End'!$F$5*60))</f>
        <v>0</v>
      </c>
      <c r="P519" s="10">
        <f>P518+(AVERAGE(L518:L519)*('Front End'!$F$5*60))-W518</f>
        <v>3528.3288318906475</v>
      </c>
      <c r="Q519" s="10">
        <f>(P519/$AA$5)*($AA$4-'Front End'!$F$9)</f>
        <v>3.5283288318906474E-2</v>
      </c>
      <c r="R519" s="10">
        <f>'Front End'!$F$9+Q519</f>
        <v>45.035283288318908</v>
      </c>
      <c r="S519" s="8">
        <f>IF(R519&gt;'Front End'!$F$9+'Front End'!$B$9,(((R519-'Front End'!$F$9)/($AA$4-'Front End'!$F$9))*$AA$5)-((('Front End'!$F$9+'Front End'!$B$9-'Front End'!$F$9)/($AA$4-'Front End'!$F$9))*$AA$5),0)</f>
        <v>3528.3288318908035</v>
      </c>
      <c r="T519" s="8">
        <f>ROUND(S519/('Front End'!$B$3*24*60*60),6)</f>
        <v>4.084E-3</v>
      </c>
      <c r="U519" s="8">
        <f>IF(R519&gt;'Front End'!$F$9+'Front End'!$B$10,(((R519-'Front End'!$F$9)/($AA$4-'Front End'!$F$9))*$AA$5)-((('Front End'!$F$9+'Front End'!$B$10-'Front End'!$F$9)/($AA$4-'Front End'!$F$9))*$AA$5),0)</f>
        <v>1528.3288318904906</v>
      </c>
      <c r="V519" s="8">
        <f>(U519^0.5)/('Front End'!$B$4*24*60*60)</f>
        <v>4.5247507489470399E-3</v>
      </c>
      <c r="W519" s="8">
        <f>(AVERAGE(T518:T519)*('Front End'!$F$5*60))+(AVERAGE(V518:V519)*('Front End'!$F$5*60))</f>
        <v>1.032275261683868</v>
      </c>
      <c r="X519" s="8">
        <f t="shared" si="36"/>
        <v>4.5247507489470399E-3</v>
      </c>
    </row>
    <row r="520" spans="1:24" x14ac:dyDescent="0.2">
      <c r="A520" s="1">
        <v>519</v>
      </c>
      <c r="B520" s="1">
        <f>B519+'Front End'!$F$5</f>
        <v>1036</v>
      </c>
      <c r="C520" s="10">
        <f t="shared" si="35"/>
        <v>0.71944444444444444</v>
      </c>
      <c r="D520" s="10">
        <f>ROUND(IF(B520&lt;=$AA$2*1.25,('Front End'!$F$4/2)*(1-COS((PI()*B520)/$AA$2)),(4.34*'Front End'!$F$4*EXP(-1.3*B520/$AA$2))),6)</f>
        <v>4.5905000000000001E-2</v>
      </c>
      <c r="E520" s="10">
        <f>D520*('Front End'!$F$3/100)</f>
        <v>0</v>
      </c>
      <c r="F520" s="10">
        <f t="shared" si="33"/>
        <v>4.5905000000000001E-2</v>
      </c>
      <c r="G520" s="10">
        <f>IF((G519+(AVERAGE(F519:F520)*('Front End'!$F$5*60))-(N519))&gt;$AA$3,$AA$3,IF(G519+(AVERAGE(F519:F520)*('Front End'!$F$5*60))-(N519)&lt;0,0,G519+(AVERAGE(F519:F520)*('Front End'!$F$5*60))-(N519)))</f>
        <v>140.75784256444715</v>
      </c>
      <c r="H520" s="10">
        <f>(G520/$AA$3)*'Front End'!$B$1</f>
        <v>1.4075784256444715E-3</v>
      </c>
      <c r="I520" s="10">
        <f>('Front End'!$F$10-'Front End'!$B$1)+Calcs!H520</f>
        <v>46.731407578425646</v>
      </c>
      <c r="J520" s="10">
        <f>IF(H520&gt;'Front End'!$B$1*('Front End'!$B$5/100),G520-((('Front End'!$B$1*('Front End'!$B$5/100))/'Front End'!$B$1)*$AA$3),0)</f>
        <v>40.757842564447145</v>
      </c>
      <c r="K520" s="10">
        <f>(J520*('Front End'!$B$6/100))/('Front End'!$B$2*24*60*60)</f>
        <v>0</v>
      </c>
      <c r="L520" s="10">
        <f>(J520*((100-'Front End'!$B$6)/100))/('Front End'!$B$2*24*60*60)</f>
        <v>4.7173428894036057E-2</v>
      </c>
      <c r="M520" s="10">
        <f t="shared" si="34"/>
        <v>4.7173428894036057E-2</v>
      </c>
      <c r="N520" s="10">
        <f>AVERAGE(M519:M520)*('Front End'!$F$5*60)</f>
        <v>5.6731153868768631</v>
      </c>
      <c r="O520" s="10">
        <f>IF(O519+AVERAGE(K519:K520)*('Front End'!$F$5*60)&gt;J520,J520,O519+AVERAGE(K519:K520)*('Front End'!$F$5*60))</f>
        <v>0</v>
      </c>
      <c r="P520" s="10">
        <f>P519+(AVERAGE(L519:L520)*('Front End'!$F$5*60))-W519</f>
        <v>3532.9696720158404</v>
      </c>
      <c r="Q520" s="10">
        <f>(P520/$AA$5)*($AA$4-'Front End'!$F$9)</f>
        <v>3.5329696720158406E-2</v>
      </c>
      <c r="R520" s="10">
        <f>'Front End'!$F$9+Q520</f>
        <v>45.035329696720162</v>
      </c>
      <c r="S520" s="8">
        <f>IF(R520&gt;'Front End'!$F$9+'Front End'!$B$9,(((R520-'Front End'!$F$9)/($AA$4-'Front End'!$F$9))*$AA$5)-((('Front End'!$F$9+'Front End'!$B$9-'Front End'!$F$9)/($AA$4-'Front End'!$F$9))*$AA$5),0)</f>
        <v>3532.969672016151</v>
      </c>
      <c r="T520" s="8">
        <f>ROUND(S520/('Front End'!$B$3*24*60*60),6)</f>
        <v>4.0889999999999998E-3</v>
      </c>
      <c r="U520" s="8">
        <f>IF(R520&gt;'Front End'!$F$9+'Front End'!$B$10,(((R520-'Front End'!$F$9)/($AA$4-'Front End'!$F$9))*$AA$5)-((('Front End'!$F$9+'Front End'!$B$10-'Front End'!$F$9)/($AA$4-'Front End'!$F$9))*$AA$5),0)</f>
        <v>1532.9696720158381</v>
      </c>
      <c r="V520" s="8">
        <f>(U520^0.5)/('Front End'!$B$4*24*60*60)</f>
        <v>4.5316153476238292E-3</v>
      </c>
      <c r="W520" s="8">
        <f>(AVERAGE(T519:T520)*('Front End'!$F$5*60))+(AVERAGE(V519:V520)*('Front End'!$F$5*60))</f>
        <v>1.0337619657942521</v>
      </c>
      <c r="X520" s="8">
        <f t="shared" si="36"/>
        <v>4.5316153476238292E-3</v>
      </c>
    </row>
    <row r="521" spans="1:24" x14ac:dyDescent="0.2">
      <c r="A521" s="1">
        <v>520</v>
      </c>
      <c r="B521" s="1">
        <f>B520+'Front End'!$F$5</f>
        <v>1038</v>
      </c>
      <c r="C521" s="10">
        <f t="shared" si="35"/>
        <v>0.72083333333333333</v>
      </c>
      <c r="D521" s="10">
        <f>ROUND(IF(B521&lt;=$AA$2*1.25,('Front End'!$F$4/2)*(1-COS((PI()*B521)/$AA$2)),(4.34*'Front End'!$F$4*EXP(-1.3*B521/$AA$2))),6)</f>
        <v>4.5706999999999998E-2</v>
      </c>
      <c r="E521" s="10">
        <f>D521*('Front End'!$F$3/100)</f>
        <v>0</v>
      </c>
      <c r="F521" s="10">
        <f t="shared" si="33"/>
        <v>4.5706999999999998E-2</v>
      </c>
      <c r="G521" s="10">
        <f>IF((G520+(AVERAGE(F520:F521)*('Front End'!$F$5*60))-(N520))&gt;$AA$3,$AA$3,IF(G520+(AVERAGE(F520:F521)*('Front End'!$F$5*60))-(N520)&lt;0,0,G520+(AVERAGE(F520:F521)*('Front End'!$F$5*60))-(N520)))</f>
        <v>140.58144717757028</v>
      </c>
      <c r="H521" s="10">
        <f>(G521/$AA$3)*'Front End'!$B$1</f>
        <v>1.4058144717757029E-3</v>
      </c>
      <c r="I521" s="10">
        <f>('Front End'!$F$10-'Front End'!$B$1)+Calcs!H521</f>
        <v>46.731405814471778</v>
      </c>
      <c r="J521" s="10">
        <f>IF(H521&gt;'Front End'!$B$1*('Front End'!$B$5/100),G521-((('Front End'!$B$1*('Front End'!$B$5/100))/'Front End'!$B$1)*$AA$3),0)</f>
        <v>40.581447177570283</v>
      </c>
      <c r="K521" s="10">
        <f>(J521*('Front End'!$B$6/100))/('Front End'!$B$2*24*60*60)</f>
        <v>0</v>
      </c>
      <c r="L521" s="10">
        <f>(J521*((100-'Front End'!$B$6)/100))/('Front End'!$B$2*24*60*60)</f>
        <v>4.6969267566632278E-2</v>
      </c>
      <c r="M521" s="10">
        <f t="shared" si="34"/>
        <v>4.6969267566632278E-2</v>
      </c>
      <c r="N521" s="10">
        <f>AVERAGE(M520:M521)*('Front End'!$F$5*60)</f>
        <v>5.6485617876400998</v>
      </c>
      <c r="O521" s="10">
        <f>IF(O520+AVERAGE(K520:K521)*('Front End'!$F$5*60)&gt;J521,J521,O520+AVERAGE(K520:K521)*('Front End'!$F$5*60))</f>
        <v>0</v>
      </c>
      <c r="P521" s="10">
        <f>P520+(AVERAGE(L520:L521)*('Front End'!$F$5*60))-W520</f>
        <v>3537.5844718376861</v>
      </c>
      <c r="Q521" s="10">
        <f>(P521/$AA$5)*($AA$4-'Front End'!$F$9)</f>
        <v>3.5375844718376855E-2</v>
      </c>
      <c r="R521" s="10">
        <f>'Front End'!$F$9+Q521</f>
        <v>45.035375844718374</v>
      </c>
      <c r="S521" s="8">
        <f>IF(R521&gt;'Front End'!$F$9+'Front End'!$B$9,(((R521-'Front End'!$F$9)/($AA$4-'Front End'!$F$9))*$AA$5)-((('Front End'!$F$9+'Front End'!$B$9-'Front End'!$F$9)/($AA$4-'Front End'!$F$9))*$AA$5),0)</f>
        <v>3537.5844718373628</v>
      </c>
      <c r="T521" s="8">
        <f>ROUND(S521/('Front End'!$B$3*24*60*60),6)</f>
        <v>4.0940000000000004E-3</v>
      </c>
      <c r="U521" s="8">
        <f>IF(R521&gt;'Front End'!$F$9+'Front End'!$B$10,(((R521-'Front End'!$F$9)/($AA$4-'Front End'!$F$9))*$AA$5)-((('Front End'!$F$9+'Front End'!$B$10-'Front End'!$F$9)/($AA$4-'Front End'!$F$9))*$AA$5),0)</f>
        <v>1537.5844718370499</v>
      </c>
      <c r="V521" s="8">
        <f>(U521^0.5)/('Front End'!$B$4*24*60*60)</f>
        <v>4.538431132421885E-3</v>
      </c>
      <c r="W521" s="8">
        <f>(AVERAGE(T520:T521)*('Front End'!$F$5*60))+(AVERAGE(V520:V521)*('Front End'!$F$5*60))</f>
        <v>1.0351827888027427</v>
      </c>
      <c r="X521" s="8">
        <f t="shared" si="36"/>
        <v>4.538431132421885E-3</v>
      </c>
    </row>
    <row r="522" spans="1:24" x14ac:dyDescent="0.2">
      <c r="A522" s="1">
        <v>521</v>
      </c>
      <c r="B522" s="1">
        <f>B521+'Front End'!$F$5</f>
        <v>1040</v>
      </c>
      <c r="C522" s="10">
        <f t="shared" si="35"/>
        <v>0.72222222222222221</v>
      </c>
      <c r="D522" s="10">
        <f>ROUND(IF(B522&lt;=$AA$2*1.25,('Front End'!$F$4/2)*(1-COS((PI()*B522)/$AA$2)),(4.34*'Front End'!$F$4*EXP(-1.3*B522/$AA$2))),6)</f>
        <v>4.5509000000000001E-2</v>
      </c>
      <c r="E522" s="10">
        <f>D522*('Front End'!$F$3/100)</f>
        <v>0</v>
      </c>
      <c r="F522" s="10">
        <f t="shared" si="33"/>
        <v>4.5509000000000001E-2</v>
      </c>
      <c r="G522" s="10">
        <f>IF((G521+(AVERAGE(F521:F522)*('Front End'!$F$5*60))-(N521))&gt;$AA$3,$AA$3,IF(G521+(AVERAGE(F521:F522)*('Front End'!$F$5*60))-(N521)&lt;0,0,G521+(AVERAGE(F521:F522)*('Front End'!$F$5*60))-(N521)))</f>
        <v>140.40584538993019</v>
      </c>
      <c r="H522" s="10">
        <f>(G522/$AA$3)*'Front End'!$B$1</f>
        <v>1.404058453899302E-3</v>
      </c>
      <c r="I522" s="10">
        <f>('Front End'!$F$10-'Front End'!$B$1)+Calcs!H522</f>
        <v>46.731404058453904</v>
      </c>
      <c r="J522" s="10">
        <f>IF(H522&gt;'Front End'!$B$1*('Front End'!$B$5/100),G522-((('Front End'!$B$1*('Front End'!$B$5/100))/'Front End'!$B$1)*$AA$3),0)</f>
        <v>40.405845389930192</v>
      </c>
      <c r="K522" s="10">
        <f>(J522*('Front End'!$B$6/100))/('Front End'!$B$2*24*60*60)</f>
        <v>0</v>
      </c>
      <c r="L522" s="10">
        <f>(J522*((100-'Front End'!$B$6)/100))/('Front End'!$B$2*24*60*60)</f>
        <v>4.6766024756863651E-2</v>
      </c>
      <c r="M522" s="10">
        <f t="shared" si="34"/>
        <v>4.6766024756863651E-2</v>
      </c>
      <c r="N522" s="10">
        <f>AVERAGE(M521:M522)*('Front End'!$F$5*60)</f>
        <v>5.6241175394097551</v>
      </c>
      <c r="O522" s="10">
        <f>IF(O521+AVERAGE(K521:K522)*('Front End'!$F$5*60)&gt;J522,J522,O521+AVERAGE(K521:K522)*('Front End'!$F$5*60))</f>
        <v>0</v>
      </c>
      <c r="P522" s="10">
        <f>P521+(AVERAGE(L521:L522)*('Front End'!$F$5*60))-W521</f>
        <v>3542.1734065882933</v>
      </c>
      <c r="Q522" s="10">
        <f>(P522/$AA$5)*($AA$4-'Front End'!$F$9)</f>
        <v>3.5421734065882934E-2</v>
      </c>
      <c r="R522" s="10">
        <f>'Front End'!$F$9+Q522</f>
        <v>45.035421734065885</v>
      </c>
      <c r="S522" s="8">
        <f>IF(R522&gt;'Front End'!$F$9+'Front End'!$B$9,(((R522-'Front End'!$F$9)/($AA$4-'Front End'!$F$9))*$AA$5)-((('Front End'!$F$9+'Front End'!$B$9-'Front End'!$F$9)/($AA$4-'Front End'!$F$9))*$AA$5),0)</f>
        <v>3542.1734065884893</v>
      </c>
      <c r="T522" s="8">
        <f>ROUND(S522/('Front End'!$B$3*24*60*60),6)</f>
        <v>4.1000000000000003E-3</v>
      </c>
      <c r="U522" s="8">
        <f>IF(R522&gt;'Front End'!$F$9+'Front End'!$B$10,(((R522-'Front End'!$F$9)/($AA$4-'Front End'!$F$9))*$AA$5)-((('Front End'!$F$9+'Front End'!$B$10-'Front End'!$F$9)/($AA$4-'Front End'!$F$9))*$AA$5),0)</f>
        <v>1542.1734065881765</v>
      </c>
      <c r="V522" s="8">
        <f>(U522^0.5)/('Front End'!$B$4*24*60*60)</f>
        <v>4.5451985811696951E-3</v>
      </c>
      <c r="W522" s="8">
        <f>(AVERAGE(T521:T522)*('Front End'!$F$5*60))+(AVERAGE(V521:V522)*('Front End'!$F$5*60))</f>
        <v>1.0366577828154948</v>
      </c>
      <c r="X522" s="8">
        <f t="shared" si="36"/>
        <v>4.5451985811696951E-3</v>
      </c>
    </row>
    <row r="523" spans="1:24" x14ac:dyDescent="0.2">
      <c r="A523" s="1">
        <v>522</v>
      </c>
      <c r="B523" s="1">
        <f>B522+'Front End'!$F$5</f>
        <v>1042</v>
      </c>
      <c r="C523" s="10">
        <f t="shared" si="35"/>
        <v>0.72361111111111109</v>
      </c>
      <c r="D523" s="10">
        <f>ROUND(IF(B523&lt;=$AA$2*1.25,('Front End'!$F$4/2)*(1-COS((PI()*B523)/$AA$2)),(4.34*'Front End'!$F$4*EXP(-1.3*B523/$AA$2))),6)</f>
        <v>4.5311999999999998E-2</v>
      </c>
      <c r="E523" s="10">
        <f>D523*('Front End'!$F$3/100)</f>
        <v>0</v>
      </c>
      <c r="F523" s="10">
        <f t="shared" si="33"/>
        <v>4.5311999999999998E-2</v>
      </c>
      <c r="G523" s="10">
        <f>IF((G522+(AVERAGE(F522:F523)*('Front End'!$F$5*60))-(N522))&gt;$AA$3,$AA$3,IF(G522+(AVERAGE(F522:F523)*('Front End'!$F$5*60))-(N522)&lt;0,0,G522+(AVERAGE(F522:F523)*('Front End'!$F$5*60))-(N522)))</f>
        <v>140.23098785052045</v>
      </c>
      <c r="H523" s="10">
        <f>(G523/$AA$3)*'Front End'!$B$1</f>
        <v>1.4023098785052046E-3</v>
      </c>
      <c r="I523" s="10">
        <f>('Front End'!$F$10-'Front End'!$B$1)+Calcs!H523</f>
        <v>46.731402309878511</v>
      </c>
      <c r="J523" s="10">
        <f>IF(H523&gt;'Front End'!$B$1*('Front End'!$B$5/100),G523-((('Front End'!$B$1*('Front End'!$B$5/100))/'Front End'!$B$1)*$AA$3),0)</f>
        <v>40.230987850520449</v>
      </c>
      <c r="K523" s="10">
        <f>(J523*('Front End'!$B$6/100))/('Front End'!$B$2*24*60*60)</f>
        <v>0</v>
      </c>
      <c r="L523" s="10">
        <f>(J523*((100-'Front End'!$B$6)/100))/('Front End'!$B$2*24*60*60)</f>
        <v>4.6563643345509782E-2</v>
      </c>
      <c r="M523" s="10">
        <f t="shared" si="34"/>
        <v>4.6563643345509782E-2</v>
      </c>
      <c r="N523" s="10">
        <f>AVERAGE(M522:M523)*('Front End'!$F$5*60)</f>
        <v>5.5997800861424061</v>
      </c>
      <c r="O523" s="10">
        <f>IF(O522+AVERAGE(K522:K523)*('Front End'!$F$5*60)&gt;J523,J523,O522+AVERAGE(K522:K523)*('Front End'!$F$5*60))</f>
        <v>0</v>
      </c>
      <c r="P523" s="10">
        <f>P522+(AVERAGE(L522:L523)*('Front End'!$F$5*60))-W522</f>
        <v>3546.7365288916203</v>
      </c>
      <c r="Q523" s="10">
        <f>(P523/$AA$5)*($AA$4-'Front End'!$F$9)</f>
        <v>3.5467365288916197E-2</v>
      </c>
      <c r="R523" s="10">
        <f>'Front End'!$F$9+Q523</f>
        <v>45.035467365288916</v>
      </c>
      <c r="S523" s="8">
        <f>IF(R523&gt;'Front End'!$F$9+'Front End'!$B$9,(((R523-'Front End'!$F$9)/($AA$4-'Front End'!$F$9))*$AA$5)-((('Front End'!$F$9+'Front End'!$B$9-'Front End'!$F$9)/($AA$4-'Front End'!$F$9))*$AA$5),0)</f>
        <v>3546.7365288916139</v>
      </c>
      <c r="T523" s="8">
        <f>ROUND(S523/('Front End'!$B$3*24*60*60),6)</f>
        <v>4.1050000000000001E-3</v>
      </c>
      <c r="U523" s="8">
        <f>IF(R523&gt;'Front End'!$F$9+'Front End'!$B$10,(((R523-'Front End'!$F$9)/($AA$4-'Front End'!$F$9))*$AA$5)-((('Front End'!$F$9+'Front End'!$B$10-'Front End'!$F$9)/($AA$4-'Front End'!$F$9))*$AA$5),0)</f>
        <v>1546.7365288913011</v>
      </c>
      <c r="V523" s="8">
        <f>(U523^0.5)/('Front End'!$B$4*24*60*60)</f>
        <v>4.5519179868856903E-3</v>
      </c>
      <c r="W523" s="8">
        <f>(AVERAGE(T522:T523)*('Front End'!$F$5*60))+(AVERAGE(V522:V523)*('Front End'!$F$5*60))</f>
        <v>1.0381269940833231</v>
      </c>
      <c r="X523" s="8">
        <f t="shared" si="36"/>
        <v>4.5519179868856903E-3</v>
      </c>
    </row>
    <row r="524" spans="1:24" x14ac:dyDescent="0.2">
      <c r="A524" s="1">
        <v>523</v>
      </c>
      <c r="B524" s="1">
        <f>B523+'Front End'!$F$5</f>
        <v>1044</v>
      </c>
      <c r="C524" s="10">
        <f t="shared" si="35"/>
        <v>0.72499999999999998</v>
      </c>
      <c r="D524" s="10">
        <f>ROUND(IF(B524&lt;=$AA$2*1.25,('Front End'!$F$4/2)*(1-COS((PI()*B524)/$AA$2)),(4.34*'Front End'!$F$4*EXP(-1.3*B524/$AA$2))),6)</f>
        <v>4.5116000000000003E-2</v>
      </c>
      <c r="E524" s="10">
        <f>D524*('Front End'!$F$3/100)</f>
        <v>0</v>
      </c>
      <c r="F524" s="10">
        <f t="shared" si="33"/>
        <v>4.5116000000000003E-2</v>
      </c>
      <c r="G524" s="10">
        <f>IF((G523+(AVERAGE(F523:F524)*('Front End'!$F$5*60))-(N523))&gt;$AA$3,$AA$3,IF(G523+(AVERAGE(F523:F524)*('Front End'!$F$5*60))-(N523)&lt;0,0,G523+(AVERAGE(F523:F524)*('Front End'!$F$5*60))-(N523)))</f>
        <v>140.05688776437805</v>
      </c>
      <c r="H524" s="10">
        <f>(G524/$AA$3)*'Front End'!$B$1</f>
        <v>1.4005688776437806E-3</v>
      </c>
      <c r="I524" s="10">
        <f>('Front End'!$F$10-'Front End'!$B$1)+Calcs!H524</f>
        <v>46.731400568877646</v>
      </c>
      <c r="J524" s="10">
        <f>IF(H524&gt;'Front End'!$B$1*('Front End'!$B$5/100),G524-((('Front End'!$B$1*('Front End'!$B$5/100))/'Front End'!$B$1)*$AA$3),0)</f>
        <v>40.056887764378047</v>
      </c>
      <c r="K524" s="10">
        <f>(J524*('Front End'!$B$6/100))/('Front End'!$B$2*24*60*60)</f>
        <v>0</v>
      </c>
      <c r="L524" s="10">
        <f>(J524*((100-'Front End'!$B$6)/100))/('Front End'!$B$2*24*60*60)</f>
        <v>4.63621386161783E-2</v>
      </c>
      <c r="M524" s="10">
        <f t="shared" si="34"/>
        <v>4.63621386161783E-2</v>
      </c>
      <c r="N524" s="10">
        <f>AVERAGE(M523:M524)*('Front End'!$F$5*60)</f>
        <v>5.5755469177012849</v>
      </c>
      <c r="O524" s="10">
        <f>IF(O523+AVERAGE(K523:K524)*('Front End'!$F$5*60)&gt;J524,J524,O523+AVERAGE(K523:K524)*('Front End'!$F$5*60))</f>
        <v>0</v>
      </c>
      <c r="P524" s="10">
        <f>P523+(AVERAGE(L523:L524)*('Front End'!$F$5*60))-W523</f>
        <v>3551.2739488152379</v>
      </c>
      <c r="Q524" s="10">
        <f>(P524/$AA$5)*($AA$4-'Front End'!$F$9)</f>
        <v>3.5512739488152374E-2</v>
      </c>
      <c r="R524" s="10">
        <f>'Front End'!$F$9+Q524</f>
        <v>45.035512739488155</v>
      </c>
      <c r="S524" s="8">
        <f>IF(R524&gt;'Front End'!$F$9+'Front End'!$B$9,(((R524-'Front End'!$F$9)/($AA$4-'Front End'!$F$9))*$AA$5)-((('Front End'!$F$9+'Front End'!$B$9-'Front End'!$F$9)/($AA$4-'Front End'!$F$9))*$AA$5),0)</f>
        <v>3551.2739488154925</v>
      </c>
      <c r="T524" s="8">
        <f>ROUND(S524/('Front End'!$B$3*24*60*60),6)</f>
        <v>4.1099999999999999E-3</v>
      </c>
      <c r="U524" s="8">
        <f>IF(R524&gt;'Front End'!$F$9+'Front End'!$B$10,(((R524-'Front End'!$F$9)/($AA$4-'Front End'!$F$9))*$AA$5)-((('Front End'!$F$9+'Front End'!$B$10-'Front End'!$F$9)/($AA$4-'Front End'!$F$9))*$AA$5),0)</f>
        <v>1551.2739488151797</v>
      </c>
      <c r="V524" s="8">
        <f>(U524^0.5)/('Front End'!$B$4*24*60*60)</f>
        <v>4.5585897237421713E-3</v>
      </c>
      <c r="W524" s="8">
        <f>(AVERAGE(T523:T524)*('Front End'!$F$5*60))+(AVERAGE(V523:V524)*('Front End'!$F$5*60))</f>
        <v>1.0395304626376718</v>
      </c>
      <c r="X524" s="8">
        <f t="shared" si="36"/>
        <v>4.5585897237421713E-3</v>
      </c>
    </row>
    <row r="525" spans="1:24" x14ac:dyDescent="0.2">
      <c r="A525" s="1">
        <v>524</v>
      </c>
      <c r="B525" s="1">
        <f>B524+'Front End'!$F$5</f>
        <v>1046</v>
      </c>
      <c r="C525" s="10">
        <f t="shared" si="35"/>
        <v>0.72638888888888886</v>
      </c>
      <c r="D525" s="10">
        <f>ROUND(IF(B525&lt;=$AA$2*1.25,('Front End'!$F$4/2)*(1-COS((PI()*B525)/$AA$2)),(4.34*'Front End'!$F$4*EXP(-1.3*B525/$AA$2))),6)</f>
        <v>4.4921000000000003E-2</v>
      </c>
      <c r="E525" s="10">
        <f>D525*('Front End'!$F$3/100)</f>
        <v>0</v>
      </c>
      <c r="F525" s="10">
        <f t="shared" si="33"/>
        <v>4.4921000000000003E-2</v>
      </c>
      <c r="G525" s="10">
        <f>IF((G524+(AVERAGE(F524:F525)*('Front End'!$F$5*60))-(N524))&gt;$AA$3,$AA$3,IF(G524+(AVERAGE(F524:F525)*('Front End'!$F$5*60))-(N524)&lt;0,0,G524+(AVERAGE(F524:F525)*('Front End'!$F$5*60))-(N524)))</f>
        <v>139.88356084667677</v>
      </c>
      <c r="H525" s="10">
        <f>(G525/$AA$3)*'Front End'!$B$1</f>
        <v>1.3988356084667678E-3</v>
      </c>
      <c r="I525" s="10">
        <f>('Front End'!$F$10-'Front End'!$B$1)+Calcs!H525</f>
        <v>46.731398835608474</v>
      </c>
      <c r="J525" s="10">
        <f>IF(H525&gt;'Front End'!$B$1*('Front End'!$B$5/100),G525-((('Front End'!$B$1*('Front End'!$B$5/100))/'Front End'!$B$1)*$AA$3),0)</f>
        <v>39.883560846676772</v>
      </c>
      <c r="K525" s="10">
        <f>(J525*('Front End'!$B$6/100))/('Front End'!$B$2*24*60*60)</f>
        <v>0</v>
      </c>
      <c r="L525" s="10">
        <f>(J525*((100-'Front End'!$B$6)/100))/('Front End'!$B$2*24*60*60)</f>
        <v>4.6161528757727749E-2</v>
      </c>
      <c r="M525" s="10">
        <f t="shared" si="34"/>
        <v>4.6161528757727749E-2</v>
      </c>
      <c r="N525" s="10">
        <f>AVERAGE(M524:M525)*('Front End'!$F$5*60)</f>
        <v>5.5514200424343629</v>
      </c>
      <c r="O525" s="10">
        <f>IF(O524+AVERAGE(K524:K525)*('Front End'!$F$5*60)&gt;J525,J525,O524+AVERAGE(K524:K525)*('Front End'!$F$5*60))</f>
        <v>0</v>
      </c>
      <c r="P525" s="10">
        <f>P524+(AVERAGE(L524:L525)*('Front End'!$F$5*60))-W524</f>
        <v>3555.7858383950347</v>
      </c>
      <c r="Q525" s="10">
        <f>(P525/$AA$5)*($AA$4-'Front End'!$F$9)</f>
        <v>3.5557858383950348E-2</v>
      </c>
      <c r="R525" s="10">
        <f>'Front End'!$F$9+Q525</f>
        <v>45.035557858383953</v>
      </c>
      <c r="S525" s="8">
        <f>IF(R525&gt;'Front End'!$F$9+'Front End'!$B$9,(((R525-'Front End'!$F$9)/($AA$4-'Front End'!$F$9))*$AA$5)-((('Front End'!$F$9+'Front End'!$B$9-'Front End'!$F$9)/($AA$4-'Front End'!$F$9))*$AA$5),0)</f>
        <v>3555.7858383953089</v>
      </c>
      <c r="T525" s="8">
        <f>ROUND(S525/('Front End'!$B$3*24*60*60),6)</f>
        <v>4.1149999999999997E-3</v>
      </c>
      <c r="U525" s="8">
        <f>IF(R525&gt;'Front End'!$F$9+'Front End'!$B$10,(((R525-'Front End'!$F$9)/($AA$4-'Front End'!$F$9))*$AA$5)-((('Front End'!$F$9+'Front End'!$B$10-'Front End'!$F$9)/($AA$4-'Front End'!$F$9))*$AA$5),0)</f>
        <v>1555.7858383949961</v>
      </c>
      <c r="V525" s="8">
        <f>(U525^0.5)/('Front End'!$B$4*24*60*60)</f>
        <v>4.5652142531385272E-3</v>
      </c>
      <c r="W525" s="8">
        <f>(AVERAGE(T524:T525)*('Front End'!$F$5*60))+(AVERAGE(V524:V525)*('Front End'!$F$5*60))</f>
        <v>1.0409282386128418</v>
      </c>
      <c r="X525" s="8">
        <f t="shared" si="36"/>
        <v>4.5652142531385272E-3</v>
      </c>
    </row>
    <row r="526" spans="1:24" x14ac:dyDescent="0.2">
      <c r="A526" s="1">
        <v>525</v>
      </c>
      <c r="B526" s="1">
        <f>B525+'Front End'!$F$5</f>
        <v>1048</v>
      </c>
      <c r="C526" s="10">
        <f t="shared" si="35"/>
        <v>0.72777777777777775</v>
      </c>
      <c r="D526" s="10">
        <f>ROUND(IF(B526&lt;=$AA$2*1.25,('Front End'!$F$4/2)*(1-COS((PI()*B526)/$AA$2)),(4.34*'Front End'!$F$4*EXP(-1.3*B526/$AA$2))),6)</f>
        <v>4.4726000000000002E-2</v>
      </c>
      <c r="E526" s="10">
        <f>D526*('Front End'!$F$3/100)</f>
        <v>0</v>
      </c>
      <c r="F526" s="10">
        <f t="shared" si="33"/>
        <v>4.4726000000000002E-2</v>
      </c>
      <c r="G526" s="10">
        <f>IF((G525+(AVERAGE(F525:F526)*('Front End'!$F$5*60))-(N525))&gt;$AA$3,$AA$3,IF(G525+(AVERAGE(F525:F526)*('Front End'!$F$5*60))-(N525)&lt;0,0,G525+(AVERAGE(F525:F526)*('Front End'!$F$5*60))-(N525)))</f>
        <v>139.7109608042424</v>
      </c>
      <c r="H526" s="10">
        <f>(G526/$AA$3)*'Front End'!$B$1</f>
        <v>1.3971096080424242E-3</v>
      </c>
      <c r="I526" s="10">
        <f>('Front End'!$F$10-'Front End'!$B$1)+Calcs!H526</f>
        <v>46.731397109608046</v>
      </c>
      <c r="J526" s="10">
        <f>IF(H526&gt;'Front End'!$B$1*('Front End'!$B$5/100),G526-((('Front End'!$B$1*('Front End'!$B$5/100))/'Front End'!$B$1)*$AA$3),0)</f>
        <v>39.710960804242404</v>
      </c>
      <c r="K526" s="10">
        <f>(J526*('Front End'!$B$6/100))/('Front End'!$B$2*24*60*60)</f>
        <v>0</v>
      </c>
      <c r="L526" s="10">
        <f>(J526*((100-'Front End'!$B$6)/100))/('Front End'!$B$2*24*60*60)</f>
        <v>4.5961760190095381E-2</v>
      </c>
      <c r="M526" s="10">
        <f t="shared" si="34"/>
        <v>4.5961760190095381E-2</v>
      </c>
      <c r="N526" s="10">
        <f>AVERAGE(M525:M526)*('Front End'!$F$5*60)</f>
        <v>5.5273973368693872</v>
      </c>
      <c r="O526" s="10">
        <f>IF(O525+AVERAGE(K525:K526)*('Front End'!$F$5*60)&gt;J526,J526,O525+AVERAGE(K525:K526)*('Front End'!$F$5*60))</f>
        <v>0</v>
      </c>
      <c r="P526" s="10">
        <f>P525+(AVERAGE(L525:L526)*('Front End'!$F$5*60))-W525</f>
        <v>3560.2723074932915</v>
      </c>
      <c r="Q526" s="10">
        <f>(P526/$AA$5)*($AA$4-'Front End'!$F$9)</f>
        <v>3.560272307493291E-2</v>
      </c>
      <c r="R526" s="10">
        <f>'Front End'!$F$9+Q526</f>
        <v>45.035602723074931</v>
      </c>
      <c r="S526" s="8">
        <f>IF(R526&gt;'Front End'!$F$9+'Front End'!$B$9,(((R526-'Front End'!$F$9)/($AA$4-'Front End'!$F$9))*$AA$5)-((('Front End'!$F$9+'Front End'!$B$9-'Front End'!$F$9)/($AA$4-'Front End'!$F$9))*$AA$5),0)</f>
        <v>3560.2723074930514</v>
      </c>
      <c r="T526" s="8">
        <f>ROUND(S526/('Front End'!$B$3*24*60*60),6)</f>
        <v>4.1209999999999997E-3</v>
      </c>
      <c r="U526" s="8">
        <f>IF(R526&gt;'Front End'!$F$9+'Front End'!$B$10,(((R526-'Front End'!$F$9)/($AA$4-'Front End'!$F$9))*$AA$5)-((('Front End'!$F$9+'Front End'!$B$10-'Front End'!$F$9)/($AA$4-'Front End'!$F$9))*$AA$5),0)</f>
        <v>1560.2723074927385</v>
      </c>
      <c r="V526" s="8">
        <f>(U526^0.5)/('Front End'!$B$4*24*60*60)</f>
        <v>4.5717919412403361E-3</v>
      </c>
      <c r="W526" s="8">
        <f>(AVERAGE(T525:T526)*('Front End'!$F$5*60))+(AVERAGE(V525:V526)*('Front End'!$F$5*60))</f>
        <v>1.0423803716627318</v>
      </c>
      <c r="X526" s="8">
        <f t="shared" si="36"/>
        <v>4.5717919412403361E-3</v>
      </c>
    </row>
    <row r="527" spans="1:24" x14ac:dyDescent="0.2">
      <c r="A527" s="1">
        <v>526</v>
      </c>
      <c r="B527" s="1">
        <f>B526+'Front End'!$F$5</f>
        <v>1050</v>
      </c>
      <c r="C527" s="10">
        <f t="shared" si="35"/>
        <v>0.72916666666666663</v>
      </c>
      <c r="D527" s="10">
        <f>ROUND(IF(B527&lt;=$AA$2*1.25,('Front End'!$F$4/2)*(1-COS((PI()*B527)/$AA$2)),(4.34*'Front End'!$F$4*EXP(-1.3*B527/$AA$2))),6)</f>
        <v>4.4533000000000003E-2</v>
      </c>
      <c r="E527" s="10">
        <f>D527*('Front End'!$F$3/100)</f>
        <v>0</v>
      </c>
      <c r="F527" s="10">
        <f t="shared" si="33"/>
        <v>4.4533000000000003E-2</v>
      </c>
      <c r="G527" s="10">
        <f>IF((G526+(AVERAGE(F526:F527)*('Front End'!$F$5*60))-(N526))&gt;$AA$3,$AA$3,IF(G526+(AVERAGE(F526:F527)*('Front End'!$F$5*60))-(N526)&lt;0,0,G526+(AVERAGE(F526:F527)*('Front End'!$F$5*60))-(N526)))</f>
        <v>139.539103467373</v>
      </c>
      <c r="H527" s="10">
        <f>(G527/$AA$3)*'Front End'!$B$1</f>
        <v>1.39539103467373E-3</v>
      </c>
      <c r="I527" s="10">
        <f>('Front End'!$F$10-'Front End'!$B$1)+Calcs!H527</f>
        <v>46.731395391034681</v>
      </c>
      <c r="J527" s="10">
        <f>IF(H527&gt;'Front End'!$B$1*('Front End'!$B$5/100),G527-((('Front End'!$B$1*('Front End'!$B$5/100))/'Front End'!$B$1)*$AA$3),0)</f>
        <v>39.539103467372996</v>
      </c>
      <c r="K527" s="10">
        <f>(J527*('Front End'!$B$6/100))/('Front End'!$B$2*24*60*60)</f>
        <v>0</v>
      </c>
      <c r="L527" s="10">
        <f>(J527*((100-'Front End'!$B$6)/100))/('Front End'!$B$2*24*60*60)</f>
        <v>4.576285123538542E-2</v>
      </c>
      <c r="M527" s="10">
        <f t="shared" si="34"/>
        <v>4.576285123538542E-2</v>
      </c>
      <c r="N527" s="10">
        <f>AVERAGE(M526:M527)*('Front End'!$F$5*60)</f>
        <v>5.5034766855288479</v>
      </c>
      <c r="O527" s="10">
        <f>IF(O526+AVERAGE(K526:K527)*('Front End'!$F$5*60)&gt;J527,J527,O526+AVERAGE(K526:K527)*('Front End'!$F$5*60))</f>
        <v>0</v>
      </c>
      <c r="P527" s="10">
        <f>P526+(AVERAGE(L526:L527)*('Front End'!$F$5*60))-W526</f>
        <v>3564.7334038071576</v>
      </c>
      <c r="Q527" s="10">
        <f>(P527/$AA$5)*($AA$4-'Front End'!$F$9)</f>
        <v>3.5647334038071569E-2</v>
      </c>
      <c r="R527" s="10">
        <f>'Front End'!$F$9+Q527</f>
        <v>45.035647334038075</v>
      </c>
      <c r="S527" s="8">
        <f>IF(R527&gt;'Front End'!$F$9+'Front End'!$B$9,(((R527-'Front End'!$F$9)/($AA$4-'Front End'!$F$9))*$AA$5)-((('Front End'!$F$9+'Front End'!$B$9-'Front End'!$F$9)/($AA$4-'Front End'!$F$9))*$AA$5),0)</f>
        <v>3564.7334038074523</v>
      </c>
      <c r="T527" s="8">
        <f>ROUND(S527/('Front End'!$B$3*24*60*60),6)</f>
        <v>4.1260000000000003E-3</v>
      </c>
      <c r="U527" s="8">
        <f>IF(R527&gt;'Front End'!$F$9+'Front End'!$B$10,(((R527-'Front End'!$F$9)/($AA$4-'Front End'!$F$9))*$AA$5)-((('Front End'!$F$9+'Front End'!$B$10-'Front End'!$F$9)/($AA$4-'Front End'!$F$9))*$AA$5),0)</f>
        <v>1564.7334038071394</v>
      </c>
      <c r="V527" s="8">
        <f>(U527^0.5)/('Front End'!$B$4*24*60*60)</f>
        <v>4.5783230597205397E-3</v>
      </c>
      <c r="W527" s="8">
        <f>(AVERAGE(T526:T527)*('Front End'!$F$5*60))+(AVERAGE(V526:V527)*('Front End'!$F$5*60))</f>
        <v>1.0438269000576526</v>
      </c>
      <c r="X527" s="8">
        <f t="shared" si="36"/>
        <v>4.5783230597205397E-3</v>
      </c>
    </row>
    <row r="528" spans="1:24" x14ac:dyDescent="0.2">
      <c r="A528" s="1">
        <v>527</v>
      </c>
      <c r="B528" s="1">
        <f>B527+'Front End'!$F$5</f>
        <v>1052</v>
      </c>
      <c r="C528" s="10">
        <f t="shared" si="35"/>
        <v>0.73055555555555551</v>
      </c>
      <c r="D528" s="10">
        <f>ROUND(IF(B528&lt;=$AA$2*1.25,('Front End'!$F$4/2)*(1-COS((PI()*B528)/$AA$2)),(4.34*'Front End'!$F$4*EXP(-1.3*B528/$AA$2))),6)</f>
        <v>4.4339999999999997E-2</v>
      </c>
      <c r="E528" s="10">
        <f>D528*('Front End'!$F$3/100)</f>
        <v>0</v>
      </c>
      <c r="F528" s="10">
        <f t="shared" si="33"/>
        <v>4.4339999999999997E-2</v>
      </c>
      <c r="G528" s="10">
        <f>IF((G527+(AVERAGE(F527:F528)*('Front End'!$F$5*60))-(N527))&gt;$AA$3,$AA$3,IF(G527+(AVERAGE(F527:F528)*('Front End'!$F$5*60))-(N527)&lt;0,0,G527+(AVERAGE(F527:F528)*('Front End'!$F$5*60))-(N527)))</f>
        <v>139.36800678184414</v>
      </c>
      <c r="H528" s="10">
        <f>(G528/$AA$3)*'Front End'!$B$1</f>
        <v>1.3936800678184414E-3</v>
      </c>
      <c r="I528" s="10">
        <f>('Front End'!$F$10-'Front End'!$B$1)+Calcs!H528</f>
        <v>46.731393680067825</v>
      </c>
      <c r="J528" s="10">
        <f>IF(H528&gt;'Front End'!$B$1*('Front End'!$B$5/100),G528-((('Front End'!$B$1*('Front End'!$B$5/100))/'Front End'!$B$1)*$AA$3),0)</f>
        <v>39.368006781844144</v>
      </c>
      <c r="K528" s="10">
        <f>(J528*('Front End'!$B$6/100))/('Front End'!$B$2*24*60*60)</f>
        <v>0</v>
      </c>
      <c r="L528" s="10">
        <f>(J528*((100-'Front End'!$B$6)/100))/('Front End'!$B$2*24*60*60)</f>
        <v>4.5564822664171473E-2</v>
      </c>
      <c r="M528" s="10">
        <f t="shared" si="34"/>
        <v>4.5564822664171473E-2</v>
      </c>
      <c r="N528" s="10">
        <f>AVERAGE(M527:M528)*('Front End'!$F$5*60)</f>
        <v>5.4796604339734136</v>
      </c>
      <c r="O528" s="10">
        <f>IF(O527+AVERAGE(K527:K528)*('Front End'!$F$5*60)&gt;J528,J528,O527+AVERAGE(K527:K528)*('Front End'!$F$5*60))</f>
        <v>0</v>
      </c>
      <c r="P528" s="10">
        <f>P527+(AVERAGE(L527:L528)*('Front End'!$F$5*60))-W527</f>
        <v>3569.1692373410733</v>
      </c>
      <c r="Q528" s="10">
        <f>(P528/$AA$5)*($AA$4-'Front End'!$F$9)</f>
        <v>3.569169237341073E-2</v>
      </c>
      <c r="R528" s="10">
        <f>'Front End'!$F$9+Q528</f>
        <v>45.035691692373412</v>
      </c>
      <c r="S528" s="8">
        <f>IF(R528&gt;'Front End'!$F$9+'Front End'!$B$9,(((R528-'Front End'!$F$9)/($AA$4-'Front End'!$F$9))*$AA$5)-((('Front End'!$F$9+'Front End'!$B$9-'Front End'!$F$9)/($AA$4-'Front End'!$F$9))*$AA$5),0)</f>
        <v>3569.1692373411856</v>
      </c>
      <c r="T528" s="8">
        <f>ROUND(S528/('Front End'!$B$3*24*60*60),6)</f>
        <v>4.1310000000000001E-3</v>
      </c>
      <c r="U528" s="8">
        <f>IF(R528&gt;'Front End'!$F$9+'Front End'!$B$10,(((R528-'Front End'!$F$9)/($AA$4-'Front End'!$F$9))*$AA$5)-((('Front End'!$F$9+'Front End'!$B$10-'Front End'!$F$9)/($AA$4-'Front End'!$F$9))*$AA$5),0)</f>
        <v>1569.1692373408728</v>
      </c>
      <c r="V528" s="8">
        <f>(U528^0.5)/('Front End'!$B$4*24*60*60)</f>
        <v>4.5848079682994777E-3</v>
      </c>
      <c r="W528" s="8">
        <f>(AVERAGE(T527:T528)*('Front End'!$F$5*60))+(AVERAGE(V527:V528)*('Front End'!$F$5*60))</f>
        <v>1.0452078616812011</v>
      </c>
      <c r="X528" s="8">
        <f t="shared" si="36"/>
        <v>4.5848079682994777E-3</v>
      </c>
    </row>
    <row r="529" spans="1:24" x14ac:dyDescent="0.2">
      <c r="A529" s="1">
        <v>528</v>
      </c>
      <c r="B529" s="1">
        <f>B528+'Front End'!$F$5</f>
        <v>1054</v>
      </c>
      <c r="C529" s="10">
        <f t="shared" si="35"/>
        <v>0.7319444444444444</v>
      </c>
      <c r="D529" s="10">
        <f>ROUND(IF(B529&lt;=$AA$2*1.25,('Front End'!$F$4/2)*(1-COS((PI()*B529)/$AA$2)),(4.34*'Front End'!$F$4*EXP(-1.3*B529/$AA$2))),6)</f>
        <v>4.4148E-2</v>
      </c>
      <c r="E529" s="10">
        <f>D529*('Front End'!$F$3/100)</f>
        <v>0</v>
      </c>
      <c r="F529" s="10">
        <f t="shared" si="33"/>
        <v>4.4148E-2</v>
      </c>
      <c r="G529" s="10">
        <f>IF((G528+(AVERAGE(F528:F529)*('Front End'!$F$5*60))-(N528))&gt;$AA$3,$AA$3,IF(G528+(AVERAGE(F528:F529)*('Front End'!$F$5*60))-(N528)&lt;0,0,G528+(AVERAGE(F528:F529)*('Front End'!$F$5*60))-(N528)))</f>
        <v>139.19762634787074</v>
      </c>
      <c r="H529" s="10">
        <f>(G529/$AA$3)*'Front End'!$B$1</f>
        <v>1.3919762634787074E-3</v>
      </c>
      <c r="I529" s="10">
        <f>('Front End'!$F$10-'Front End'!$B$1)+Calcs!H529</f>
        <v>46.731391976263481</v>
      </c>
      <c r="J529" s="10">
        <f>IF(H529&gt;'Front End'!$B$1*('Front End'!$B$5/100),G529-((('Front End'!$B$1*('Front End'!$B$5/100))/'Front End'!$B$1)*$AA$3),0)</f>
        <v>39.197626347870738</v>
      </c>
      <c r="K529" s="10">
        <f>(J529*('Front End'!$B$6/100))/('Front End'!$B$2*24*60*60)</f>
        <v>0</v>
      </c>
      <c r="L529" s="10">
        <f>(J529*((100-'Front End'!$B$6)/100))/('Front End'!$B$2*24*60*60)</f>
        <v>4.5367623087813364E-2</v>
      </c>
      <c r="M529" s="10">
        <f t="shared" si="34"/>
        <v>4.5367623087813364E-2</v>
      </c>
      <c r="N529" s="10">
        <f>AVERAGE(M528:M529)*('Front End'!$F$5*60)</f>
        <v>5.4559467451190899</v>
      </c>
      <c r="O529" s="10">
        <f>IF(O528+AVERAGE(K528:K529)*('Front End'!$F$5*60)&gt;J529,J529,O528+AVERAGE(K528:K529)*('Front End'!$F$5*60))</f>
        <v>0</v>
      </c>
      <c r="P529" s="10">
        <f>P528+(AVERAGE(L528:L529)*('Front End'!$F$5*60))-W528</f>
        <v>3573.579976224511</v>
      </c>
      <c r="Q529" s="10">
        <f>(P529/$AA$5)*($AA$4-'Front End'!$F$9)</f>
        <v>3.5735799762245113E-2</v>
      </c>
      <c r="R529" s="10">
        <f>'Front End'!$F$9+Q529</f>
        <v>45.035735799762243</v>
      </c>
      <c r="S529" s="8">
        <f>IF(R529&gt;'Front End'!$F$9+'Front End'!$B$9,(((R529-'Front End'!$F$9)/($AA$4-'Front End'!$F$9))*$AA$5)-((('Front End'!$F$9+'Front End'!$B$9-'Front End'!$F$9)/($AA$4-'Front End'!$F$9))*$AA$5),0)</f>
        <v>3573.579976224295</v>
      </c>
      <c r="T529" s="8">
        <f>ROUND(S529/('Front End'!$B$3*24*60*60),6)</f>
        <v>4.1359999999999999E-3</v>
      </c>
      <c r="U529" s="8">
        <f>IF(R529&gt;'Front End'!$F$9+'Front End'!$B$10,(((R529-'Front End'!$F$9)/($AA$4-'Front End'!$F$9))*$AA$5)-((('Front End'!$F$9+'Front End'!$B$10-'Front End'!$F$9)/($AA$4-'Front End'!$F$9))*$AA$5),0)</f>
        <v>1573.5799762239822</v>
      </c>
      <c r="V529" s="8">
        <f>(U529^0.5)/('Front End'!$B$4*24*60*60)</f>
        <v>4.5912471080619402E-3</v>
      </c>
      <c r="W529" s="8">
        <f>(AVERAGE(T528:T529)*('Front End'!$F$5*60))+(AVERAGE(V528:V529)*('Front End'!$F$5*60))</f>
        <v>1.0465833045816852</v>
      </c>
      <c r="X529" s="8">
        <f t="shared" si="36"/>
        <v>4.5912471080619402E-3</v>
      </c>
    </row>
    <row r="530" spans="1:24" x14ac:dyDescent="0.2">
      <c r="A530" s="1">
        <v>529</v>
      </c>
      <c r="B530" s="1">
        <f>B529+'Front End'!$F$5</f>
        <v>1056</v>
      </c>
      <c r="C530" s="10">
        <f t="shared" si="35"/>
        <v>0.73333333333333328</v>
      </c>
      <c r="D530" s="10">
        <f>ROUND(IF(B530&lt;=$AA$2*1.25,('Front End'!$F$4/2)*(1-COS((PI()*B530)/$AA$2)),(4.34*'Front End'!$F$4*EXP(-1.3*B530/$AA$2))),6)</f>
        <v>4.3957000000000003E-2</v>
      </c>
      <c r="E530" s="10">
        <f>D530*('Front End'!$F$3/100)</f>
        <v>0</v>
      </c>
      <c r="F530" s="10">
        <f t="shared" si="33"/>
        <v>4.3957000000000003E-2</v>
      </c>
      <c r="G530" s="10">
        <f>IF((G529+(AVERAGE(F529:F530)*('Front End'!$F$5*60))-(N529))&gt;$AA$3,$AA$3,IF(G529+(AVERAGE(F529:F530)*('Front End'!$F$5*60))-(N529)&lt;0,0,G529+(AVERAGE(F529:F530)*('Front End'!$F$5*60))-(N529)))</f>
        <v>139.02797960275166</v>
      </c>
      <c r="H530" s="10">
        <f>(G530/$AA$3)*'Front End'!$B$1</f>
        <v>1.3902797960275166E-3</v>
      </c>
      <c r="I530" s="10">
        <f>('Front End'!$F$10-'Front End'!$B$1)+Calcs!H530</f>
        <v>46.731390279796031</v>
      </c>
      <c r="J530" s="10">
        <f>IF(H530&gt;'Front End'!$B$1*('Front End'!$B$5/100),G530-((('Front End'!$B$1*('Front End'!$B$5/100))/'Front End'!$B$1)*$AA$3),0)</f>
        <v>39.027979602751657</v>
      </c>
      <c r="K530" s="10">
        <f>(J530*('Front End'!$B$6/100))/('Front End'!$B$2*24*60*60)</f>
        <v>0</v>
      </c>
      <c r="L530" s="10">
        <f>(J530*((100-'Front End'!$B$6)/100))/('Front End'!$B$2*24*60*60)</f>
        <v>4.5171272688369977E-2</v>
      </c>
      <c r="M530" s="10">
        <f t="shared" si="34"/>
        <v>4.5171272688369977E-2</v>
      </c>
      <c r="N530" s="10">
        <f>AVERAGE(M529:M530)*('Front End'!$F$5*60)</f>
        <v>5.4323337465710004</v>
      </c>
      <c r="O530" s="10">
        <f>IF(O529+AVERAGE(K529:K530)*('Front End'!$F$5*60)&gt;J530,J530,O529+AVERAGE(K529:K530)*('Front End'!$F$5*60))</f>
        <v>0</v>
      </c>
      <c r="P530" s="10">
        <f>P529+(AVERAGE(L529:L530)*('Front End'!$F$5*60))-W529</f>
        <v>3577.9657266665004</v>
      </c>
      <c r="Q530" s="10">
        <f>(P530/$AA$5)*($AA$4-'Front End'!$F$9)</f>
        <v>3.5779657266665002E-2</v>
      </c>
      <c r="R530" s="10">
        <f>'Front End'!$F$9+Q530</f>
        <v>45.035779657266666</v>
      </c>
      <c r="S530" s="8">
        <f>IF(R530&gt;'Front End'!$F$9+'Front End'!$B$9,(((R530-'Front End'!$F$9)/($AA$4-'Front End'!$F$9))*$AA$5)-((('Front End'!$F$9+'Front End'!$B$9-'Front End'!$F$9)/($AA$4-'Front End'!$F$9))*$AA$5),0)</f>
        <v>3577.9657266665768</v>
      </c>
      <c r="T530" s="8">
        <f>ROUND(S530/('Front End'!$B$3*24*60*60),6)</f>
        <v>4.1409999999999997E-3</v>
      </c>
      <c r="U530" s="8">
        <f>IF(R530&gt;'Front End'!$F$9+'Front End'!$B$10,(((R530-'Front End'!$F$9)/($AA$4-'Front End'!$F$9))*$AA$5)-((('Front End'!$F$9+'Front End'!$B$10-'Front End'!$F$9)/($AA$4-'Front End'!$F$9))*$AA$5),0)</f>
        <v>1577.9657266662639</v>
      </c>
      <c r="V530" s="8">
        <f>(U530^0.5)/('Front End'!$B$4*24*60*60)</f>
        <v>4.5976408260390402E-3</v>
      </c>
      <c r="W530" s="8">
        <f>(AVERAGE(T529:T530)*('Front End'!$F$5*60))+(AVERAGE(V529:V530)*('Front End'!$F$5*60))</f>
        <v>1.0479532760460588</v>
      </c>
      <c r="X530" s="8">
        <f t="shared" si="36"/>
        <v>4.5976408260390402E-3</v>
      </c>
    </row>
    <row r="531" spans="1:24" x14ac:dyDescent="0.2">
      <c r="A531" s="1">
        <v>530</v>
      </c>
      <c r="B531" s="1">
        <f>B530+'Front End'!$F$5</f>
        <v>1058</v>
      </c>
      <c r="C531" s="10">
        <f t="shared" si="35"/>
        <v>0.73472222222222228</v>
      </c>
      <c r="D531" s="10">
        <f>ROUND(IF(B531&lt;=$AA$2*1.25,('Front End'!$F$4/2)*(1-COS((PI()*B531)/$AA$2)),(4.34*'Front End'!$F$4*EXP(-1.3*B531/$AA$2))),6)</f>
        <v>4.3767E-2</v>
      </c>
      <c r="E531" s="10">
        <f>D531*('Front End'!$F$3/100)</f>
        <v>0</v>
      </c>
      <c r="F531" s="10">
        <f t="shared" si="33"/>
        <v>4.3767E-2</v>
      </c>
      <c r="G531" s="10">
        <f>IF((G530+(AVERAGE(F530:F531)*('Front End'!$F$5*60))-(N530))&gt;$AA$3,$AA$3,IF(G530+(AVERAGE(F530:F531)*('Front End'!$F$5*60))-(N530)&lt;0,0,G530+(AVERAGE(F530:F531)*('Front End'!$F$5*60))-(N530)))</f>
        <v>138.85908585618066</v>
      </c>
      <c r="H531" s="10">
        <f>(G531/$AA$3)*'Front End'!$B$1</f>
        <v>1.3885908585618066E-3</v>
      </c>
      <c r="I531" s="10">
        <f>('Front End'!$F$10-'Front End'!$B$1)+Calcs!H531</f>
        <v>46.731388590858565</v>
      </c>
      <c r="J531" s="10">
        <f>IF(H531&gt;'Front End'!$B$1*('Front End'!$B$5/100),G531-((('Front End'!$B$1*('Front End'!$B$5/100))/'Front End'!$B$1)*$AA$3),0)</f>
        <v>38.859085856180656</v>
      </c>
      <c r="K531" s="10">
        <f>(J531*('Front End'!$B$6/100))/('Front End'!$B$2*24*60*60)</f>
        <v>0</v>
      </c>
      <c r="L531" s="10">
        <f>(J531*((100-'Front End'!$B$6)/100))/('Front End'!$B$2*24*60*60)</f>
        <v>4.4975793815023909E-2</v>
      </c>
      <c r="M531" s="10">
        <f t="shared" si="34"/>
        <v>4.4975793815023909E-2</v>
      </c>
      <c r="N531" s="10">
        <f>AVERAGE(M530:M531)*('Front End'!$F$5*60)</f>
        <v>5.4088239902036328</v>
      </c>
      <c r="O531" s="10">
        <f>IF(O530+AVERAGE(K530:K531)*('Front End'!$F$5*60)&gt;J531,J531,O530+AVERAGE(K530:K531)*('Front End'!$F$5*60))</f>
        <v>0</v>
      </c>
      <c r="P531" s="10">
        <f>P530+(AVERAGE(L530:L531)*('Front End'!$F$5*60))-W530</f>
        <v>3582.3265973806579</v>
      </c>
      <c r="Q531" s="10">
        <f>(P531/$AA$5)*($AA$4-'Front End'!$F$9)</f>
        <v>3.5823265973806577E-2</v>
      </c>
      <c r="R531" s="10">
        <f>'Front End'!$F$9+Q531</f>
        <v>45.035823265973804</v>
      </c>
      <c r="S531" s="8">
        <f>IF(R531&gt;'Front End'!$F$9+'Front End'!$B$9,(((R531-'Front End'!$F$9)/($AA$4-'Front End'!$F$9))*$AA$5)-((('Front End'!$F$9+'Front End'!$B$9-'Front End'!$F$9)/($AA$4-'Front End'!$F$9))*$AA$5),0)</f>
        <v>3582.3265973803586</v>
      </c>
      <c r="T531" s="8">
        <f>ROUND(S531/('Front End'!$B$3*24*60*60),6)</f>
        <v>4.1460000000000004E-3</v>
      </c>
      <c r="U531" s="8">
        <f>IF(R531&gt;'Front End'!$F$9+'Front End'!$B$10,(((R531-'Front End'!$F$9)/($AA$4-'Front End'!$F$9))*$AA$5)-((('Front End'!$F$9+'Front End'!$B$10-'Front End'!$F$9)/($AA$4-'Front End'!$F$9))*$AA$5),0)</f>
        <v>1582.3265973800458</v>
      </c>
      <c r="V531" s="8">
        <f>(U531^0.5)/('Front End'!$B$4*24*60*60)</f>
        <v>4.6039894696236388E-3</v>
      </c>
      <c r="W531" s="8">
        <f>(AVERAGE(T530:T531)*('Front End'!$F$5*60))+(AVERAGE(V530:V531)*('Front End'!$F$5*60))</f>
        <v>1.0493178177397606</v>
      </c>
      <c r="X531" s="8">
        <f t="shared" si="36"/>
        <v>4.6039894696236388E-3</v>
      </c>
    </row>
    <row r="532" spans="1:24" x14ac:dyDescent="0.2">
      <c r="A532" s="1">
        <v>531</v>
      </c>
      <c r="B532" s="1">
        <f>B531+'Front End'!$F$5</f>
        <v>1060</v>
      </c>
      <c r="C532" s="10">
        <f t="shared" si="35"/>
        <v>0.73611111111111116</v>
      </c>
      <c r="D532" s="10">
        <f>ROUND(IF(B532&lt;=$AA$2*1.25,('Front End'!$F$4/2)*(1-COS((PI()*B532)/$AA$2)),(4.34*'Front End'!$F$4*EXP(-1.3*B532/$AA$2))),6)</f>
        <v>4.3576999999999998E-2</v>
      </c>
      <c r="E532" s="10">
        <f>D532*('Front End'!$F$3/100)</f>
        <v>0</v>
      </c>
      <c r="F532" s="10">
        <f t="shared" si="33"/>
        <v>4.3576999999999998E-2</v>
      </c>
      <c r="G532" s="10">
        <f>IF((G531+(AVERAGE(F531:F532)*('Front End'!$F$5*60))-(N531))&gt;$AA$3,$AA$3,IF(G531+(AVERAGE(F531:F532)*('Front End'!$F$5*60))-(N531)&lt;0,0,G531+(AVERAGE(F531:F532)*('Front End'!$F$5*60))-(N531)))</f>
        <v>138.69090186597703</v>
      </c>
      <c r="H532" s="10">
        <f>(G532/$AA$3)*'Front End'!$B$1</f>
        <v>1.3869090186597701E-3</v>
      </c>
      <c r="I532" s="10">
        <f>('Front End'!$F$10-'Front End'!$B$1)+Calcs!H532</f>
        <v>46.731386909018667</v>
      </c>
      <c r="J532" s="10">
        <f>IF(H532&gt;'Front End'!$B$1*('Front End'!$B$5/100),G532-((('Front End'!$B$1*('Front End'!$B$5/100))/'Front End'!$B$1)*$AA$3),0)</f>
        <v>38.690901865977025</v>
      </c>
      <c r="K532" s="10">
        <f>(J532*('Front End'!$B$6/100))/('Front End'!$B$2*24*60*60)</f>
        <v>0</v>
      </c>
      <c r="L532" s="10">
        <f>(J532*((100-'Front End'!$B$6)/100))/('Front End'!$B$2*24*60*60)</f>
        <v>4.4781136418954898E-2</v>
      </c>
      <c r="M532" s="10">
        <f t="shared" si="34"/>
        <v>4.4781136418954898E-2</v>
      </c>
      <c r="N532" s="10">
        <f>AVERAGE(M531:M532)*('Front End'!$F$5*60)</f>
        <v>5.385415814038728</v>
      </c>
      <c r="O532" s="10">
        <f>IF(O531+AVERAGE(K531:K532)*('Front End'!$F$5*60)&gt;J532,J532,O531+AVERAGE(K531:K532)*('Front End'!$F$5*60))</f>
        <v>0</v>
      </c>
      <c r="P532" s="10">
        <f>P531+(AVERAGE(L531:L532)*('Front End'!$F$5*60))-W531</f>
        <v>3586.6626953769569</v>
      </c>
      <c r="Q532" s="10">
        <f>(P532/$AA$5)*($AA$4-'Front End'!$F$9)</f>
        <v>3.5866626953769569E-2</v>
      </c>
      <c r="R532" s="10">
        <f>'Front End'!$F$9+Q532</f>
        <v>45.035866626953769</v>
      </c>
      <c r="S532" s="8">
        <f>IF(R532&gt;'Front End'!$F$9+'Front End'!$B$9,(((R532-'Front End'!$F$9)/($AA$4-'Front End'!$F$9))*$AA$5)-((('Front End'!$F$9+'Front End'!$B$9-'Front End'!$F$9)/($AA$4-'Front End'!$F$9))*$AA$5),0)</f>
        <v>3586.6626953769301</v>
      </c>
      <c r="T532" s="8">
        <f>ROUND(S532/('Front End'!$B$3*24*60*60),6)</f>
        <v>4.1510000000000002E-3</v>
      </c>
      <c r="U532" s="8">
        <f>IF(R532&gt;'Front End'!$F$9+'Front End'!$B$10,(((R532-'Front End'!$F$9)/($AA$4-'Front End'!$F$9))*$AA$5)-((('Front End'!$F$9+'Front End'!$B$10-'Front End'!$F$9)/($AA$4-'Front End'!$F$9))*$AA$5),0)</f>
        <v>1586.6626953766172</v>
      </c>
      <c r="V532" s="8">
        <f>(U532^0.5)/('Front End'!$B$4*24*60*60)</f>
        <v>4.6102933804948835E-3</v>
      </c>
      <c r="W532" s="8">
        <f>(AVERAGE(T531:T532)*('Front End'!$F$5*60))+(AVERAGE(V531:V532)*('Front End'!$F$5*60))</f>
        <v>1.0506769710071113</v>
      </c>
      <c r="X532" s="8">
        <f t="shared" si="36"/>
        <v>4.6102933804948835E-3</v>
      </c>
    </row>
    <row r="533" spans="1:24" x14ac:dyDescent="0.2">
      <c r="A533" s="1">
        <v>532</v>
      </c>
      <c r="B533" s="1">
        <f>B532+'Front End'!$F$5</f>
        <v>1062</v>
      </c>
      <c r="C533" s="10">
        <f t="shared" si="35"/>
        <v>0.73750000000000004</v>
      </c>
      <c r="D533" s="10">
        <f>ROUND(IF(B533&lt;=$AA$2*1.25,('Front End'!$F$4/2)*(1-COS((PI()*B533)/$AA$2)),(4.34*'Front End'!$F$4*EXP(-1.3*B533/$AA$2))),6)</f>
        <v>4.3388999999999997E-2</v>
      </c>
      <c r="E533" s="10">
        <f>D533*('Front End'!$F$3/100)</f>
        <v>0</v>
      </c>
      <c r="F533" s="10">
        <f t="shared" si="33"/>
        <v>4.3388999999999997E-2</v>
      </c>
      <c r="G533" s="10">
        <f>IF((G532+(AVERAGE(F532:F533)*('Front End'!$F$5*60))-(N532))&gt;$AA$3,$AA$3,IF(G532+(AVERAGE(F532:F533)*('Front End'!$F$5*60))-(N532)&lt;0,0,G532+(AVERAGE(F532:F533)*('Front End'!$F$5*60))-(N532)))</f>
        <v>138.52344605193829</v>
      </c>
      <c r="H533" s="10">
        <f>(G533/$AA$3)*'Front End'!$B$1</f>
        <v>1.3852344605193828E-3</v>
      </c>
      <c r="I533" s="10">
        <f>('Front End'!$F$10-'Front End'!$B$1)+Calcs!H533</f>
        <v>46.731385234460525</v>
      </c>
      <c r="J533" s="10">
        <f>IF(H533&gt;'Front End'!$B$1*('Front End'!$B$5/100),G533-((('Front End'!$B$1*('Front End'!$B$5/100))/'Front End'!$B$1)*$AA$3),0)</f>
        <v>38.523446051938294</v>
      </c>
      <c r="K533" s="10">
        <f>(J533*('Front End'!$B$6/100))/('Front End'!$B$2*24*60*60)</f>
        <v>0</v>
      </c>
      <c r="L533" s="10">
        <f>(J533*((100-'Front End'!$B$6)/100))/('Front End'!$B$2*24*60*60)</f>
        <v>4.4587321819373034E-2</v>
      </c>
      <c r="M533" s="10">
        <f t="shared" si="34"/>
        <v>4.4587321819373034E-2</v>
      </c>
      <c r="N533" s="10">
        <f>AVERAGE(M532:M533)*('Front End'!$F$5*60)</f>
        <v>5.3621074942996758</v>
      </c>
      <c r="O533" s="10">
        <f>IF(O532+AVERAGE(K532:K533)*('Front End'!$F$5*60)&gt;J533,J533,O532+AVERAGE(K532:K533)*('Front End'!$F$5*60))</f>
        <v>0</v>
      </c>
      <c r="P533" s="10">
        <f>P532+(AVERAGE(L532:L533)*('Front End'!$F$5*60))-W532</f>
        <v>3590.9741259002494</v>
      </c>
      <c r="Q533" s="10">
        <f>(P533/$AA$5)*($AA$4-'Front End'!$F$9)</f>
        <v>3.5909741259002495E-2</v>
      </c>
      <c r="R533" s="10">
        <f>'Front End'!$F$9+Q533</f>
        <v>45.035909741259005</v>
      </c>
      <c r="S533" s="8">
        <f>IF(R533&gt;'Front End'!$F$9+'Front End'!$B$9,(((R533-'Front End'!$F$9)/($AA$4-'Front End'!$F$9))*$AA$5)-((('Front End'!$F$9+'Front End'!$B$9-'Front End'!$F$9)/($AA$4-'Front End'!$F$9))*$AA$5),0)</f>
        <v>3590.9741259004591</v>
      </c>
      <c r="T533" s="8">
        <f>ROUND(S533/('Front End'!$B$3*24*60*60),6)</f>
        <v>4.156E-3</v>
      </c>
      <c r="U533" s="8">
        <f>IF(R533&gt;'Front End'!$F$9+'Front End'!$B$10,(((R533-'Front End'!$F$9)/($AA$4-'Front End'!$F$9))*$AA$5)-((('Front End'!$F$9+'Front End'!$B$10-'Front End'!$F$9)/($AA$4-'Front End'!$F$9))*$AA$5),0)</f>
        <v>1590.9741259001462</v>
      </c>
      <c r="V533" s="8">
        <f>(U533^0.5)/('Front End'!$B$4*24*60*60)</f>
        <v>4.6165528945948464E-3</v>
      </c>
      <c r="W533" s="8">
        <f>(AVERAGE(T532:T533)*('Front End'!$F$5*60))+(AVERAGE(V532:V533)*('Front End'!$F$5*60))</f>
        <v>1.0520307765053838</v>
      </c>
      <c r="X533" s="8">
        <f t="shared" si="36"/>
        <v>4.6165528945948464E-3</v>
      </c>
    </row>
    <row r="534" spans="1:24" x14ac:dyDescent="0.2">
      <c r="A534" s="1">
        <v>533</v>
      </c>
      <c r="B534" s="1">
        <f>B533+'Front End'!$F$5</f>
        <v>1064</v>
      </c>
      <c r="C534" s="10">
        <f t="shared" si="35"/>
        <v>0.73888888888888893</v>
      </c>
      <c r="D534" s="10">
        <f>ROUND(IF(B534&lt;=$AA$2*1.25,('Front End'!$F$4/2)*(1-COS((PI()*B534)/$AA$2)),(4.34*'Front End'!$F$4*EXP(-1.3*B534/$AA$2))),6)</f>
        <v>4.3201000000000003E-2</v>
      </c>
      <c r="E534" s="10">
        <f>D534*('Front End'!$F$3/100)</f>
        <v>0</v>
      </c>
      <c r="F534" s="10">
        <f t="shared" si="33"/>
        <v>4.3201000000000003E-2</v>
      </c>
      <c r="G534" s="10">
        <f>IF((G533+(AVERAGE(F533:F534)*('Front End'!$F$5*60))-(N533))&gt;$AA$3,$AA$3,IF(G533+(AVERAGE(F533:F534)*('Front End'!$F$5*60))-(N533)&lt;0,0,G533+(AVERAGE(F533:F534)*('Front End'!$F$5*60))-(N533)))</f>
        <v>138.35673855763864</v>
      </c>
      <c r="H534" s="10">
        <f>(G534/$AA$3)*'Front End'!$B$1</f>
        <v>1.3835673855763864E-3</v>
      </c>
      <c r="I534" s="10">
        <f>('Front End'!$F$10-'Front End'!$B$1)+Calcs!H534</f>
        <v>46.731383567385578</v>
      </c>
      <c r="J534" s="10">
        <f>IF(H534&gt;'Front End'!$B$1*('Front End'!$B$5/100),G534-((('Front End'!$B$1*('Front End'!$B$5/100))/'Front End'!$B$1)*$AA$3),0)</f>
        <v>38.356738557638636</v>
      </c>
      <c r="K534" s="10">
        <f>(J534*('Front End'!$B$6/100))/('Front End'!$B$2*24*60*60)</f>
        <v>0</v>
      </c>
      <c r="L534" s="10">
        <f>(J534*((100-'Front End'!$B$6)/100))/('Front End'!$B$2*24*60*60)</f>
        <v>4.4394373330600277E-2</v>
      </c>
      <c r="M534" s="10">
        <f t="shared" si="34"/>
        <v>4.4394373330600277E-2</v>
      </c>
      <c r="N534" s="10">
        <f>AVERAGE(M533:M534)*('Front End'!$F$5*60)</f>
        <v>5.3389017089983986</v>
      </c>
      <c r="O534" s="10">
        <f>IF(O533+AVERAGE(K533:K534)*('Front End'!$F$5*60)&gt;J534,J534,O533+AVERAGE(K533:K534)*('Front End'!$F$5*60))</f>
        <v>0</v>
      </c>
      <c r="P534" s="10">
        <f>P533+(AVERAGE(L533:L534)*('Front End'!$F$5*60))-W533</f>
        <v>3595.2609968327424</v>
      </c>
      <c r="Q534" s="10">
        <f>(P534/$AA$5)*($AA$4-'Front End'!$F$9)</f>
        <v>3.5952609968327422E-2</v>
      </c>
      <c r="R534" s="10">
        <f>'Front End'!$F$9+Q534</f>
        <v>45.035952609968326</v>
      </c>
      <c r="S534" s="8">
        <f>IF(R534&gt;'Front End'!$F$9+'Front End'!$B$9,(((R534-'Front End'!$F$9)/($AA$4-'Front End'!$F$9))*$AA$5)-((('Front End'!$F$9+'Front End'!$B$9-'Front End'!$F$9)/($AA$4-'Front End'!$F$9))*$AA$5),0)</f>
        <v>3595.2609968326506</v>
      </c>
      <c r="T534" s="8">
        <f>ROUND(S534/('Front End'!$B$3*24*60*60),6)</f>
        <v>4.1609999999999998E-3</v>
      </c>
      <c r="U534" s="8">
        <f>IF(R534&gt;'Front End'!$F$9+'Front End'!$B$10,(((R534-'Front End'!$F$9)/($AA$4-'Front End'!$F$9))*$AA$5)-((('Front End'!$F$9+'Front End'!$B$10-'Front End'!$F$9)/($AA$4-'Front End'!$F$9))*$AA$5),0)</f>
        <v>1595.2609968323377</v>
      </c>
      <c r="V534" s="8">
        <f>(U534^0.5)/('Front End'!$B$4*24*60*60)</f>
        <v>4.6227683485819716E-3</v>
      </c>
      <c r="W534" s="8">
        <f>(AVERAGE(T533:T534)*('Front End'!$F$5*60))+(AVERAGE(V533:V534)*('Front End'!$F$5*60))</f>
        <v>1.053379274590609</v>
      </c>
      <c r="X534" s="8">
        <f t="shared" si="36"/>
        <v>4.6227683485819716E-3</v>
      </c>
    </row>
    <row r="535" spans="1:24" x14ac:dyDescent="0.2">
      <c r="A535" s="1">
        <v>534</v>
      </c>
      <c r="B535" s="1">
        <f>B534+'Front End'!$F$5</f>
        <v>1066</v>
      </c>
      <c r="C535" s="10">
        <f t="shared" si="35"/>
        <v>0.74027777777777781</v>
      </c>
      <c r="D535" s="10">
        <f>ROUND(IF(B535&lt;=$AA$2*1.25,('Front End'!$F$4/2)*(1-COS((PI()*B535)/$AA$2)),(4.34*'Front End'!$F$4*EXP(-1.3*B535/$AA$2))),6)</f>
        <v>4.3013999999999997E-2</v>
      </c>
      <c r="E535" s="10">
        <f>D535*('Front End'!$F$3/100)</f>
        <v>0</v>
      </c>
      <c r="F535" s="10">
        <f t="shared" si="33"/>
        <v>4.3013999999999997E-2</v>
      </c>
      <c r="G535" s="10">
        <f>IF((G534+(AVERAGE(F534:F535)*('Front End'!$F$5*60))-(N534))&gt;$AA$3,$AA$3,IF(G534+(AVERAGE(F534:F535)*('Front End'!$F$5*60))-(N534)&lt;0,0,G534+(AVERAGE(F534:F535)*('Front End'!$F$5*60))-(N534)))</f>
        <v>138.19073684864023</v>
      </c>
      <c r="H535" s="10">
        <f>(G535/$AA$3)*'Front End'!$B$1</f>
        <v>1.3819073684864023E-3</v>
      </c>
      <c r="I535" s="10">
        <f>('Front End'!$F$10-'Front End'!$B$1)+Calcs!H535</f>
        <v>46.731381907368487</v>
      </c>
      <c r="J535" s="10">
        <f>IF(H535&gt;'Front End'!$B$1*('Front End'!$B$5/100),G535-((('Front End'!$B$1*('Front End'!$B$5/100))/'Front End'!$B$1)*$AA$3),0)</f>
        <v>38.190736848640228</v>
      </c>
      <c r="K535" s="10">
        <f>(J535*('Front End'!$B$6/100))/('Front End'!$B$2*24*60*60)</f>
        <v>0</v>
      </c>
      <c r="L535" s="10">
        <f>(J535*((100-'Front End'!$B$6)/100))/('Front End'!$B$2*24*60*60)</f>
        <v>4.4202241722963234E-2</v>
      </c>
      <c r="M535" s="10">
        <f t="shared" si="34"/>
        <v>4.4202241722963234E-2</v>
      </c>
      <c r="N535" s="10">
        <f>AVERAGE(M534:M535)*('Front End'!$F$5*60)</f>
        <v>5.3157969032138102</v>
      </c>
      <c r="O535" s="10">
        <f>IF(O534+AVERAGE(K534:K535)*('Front End'!$F$5*60)&gt;J535,J535,O534+AVERAGE(K534:K535)*('Front End'!$F$5*60))</f>
        <v>0</v>
      </c>
      <c r="P535" s="10">
        <f>P534+(AVERAGE(L534:L535)*('Front End'!$F$5*60))-W534</f>
        <v>3599.5234144613655</v>
      </c>
      <c r="Q535" s="10">
        <f>(P535/$AA$5)*($AA$4-'Front End'!$F$9)</f>
        <v>3.5995234144613648E-2</v>
      </c>
      <c r="R535" s="10">
        <f>'Front End'!$F$9+Q535</f>
        <v>45.035995234144615</v>
      </c>
      <c r="S535" s="8">
        <f>IF(R535&gt;'Front End'!$F$9+'Front End'!$B$9,(((R535-'Front End'!$F$9)/($AA$4-'Front End'!$F$9))*$AA$5)-((('Front End'!$F$9+'Front End'!$B$9-'Front End'!$F$9)/($AA$4-'Front End'!$F$9))*$AA$5),0)</f>
        <v>3599.5234144614587</v>
      </c>
      <c r="T535" s="8">
        <f>ROUND(S535/('Front End'!$B$3*24*60*60),6)</f>
        <v>4.1660000000000004E-3</v>
      </c>
      <c r="U535" s="8">
        <f>IF(R535&gt;'Front End'!$F$9+'Front End'!$B$10,(((R535-'Front End'!$F$9)/($AA$4-'Front End'!$F$9))*$AA$5)-((('Front End'!$F$9+'Front End'!$B$10-'Front End'!$F$9)/($AA$4-'Front End'!$F$9))*$AA$5),0)</f>
        <v>1599.5234144611459</v>
      </c>
      <c r="V535" s="8">
        <f>(U535^0.5)/('Front End'!$B$4*24*60*60)</f>
        <v>4.6289400737358306E-3</v>
      </c>
      <c r="W535" s="8">
        <f>(AVERAGE(T534:T535)*('Front End'!$F$5*60))+(AVERAGE(V534:V535)*('Front End'!$F$5*60))</f>
        <v>1.0547225053390683</v>
      </c>
      <c r="X535" s="8">
        <f t="shared" si="36"/>
        <v>4.6289400737358306E-3</v>
      </c>
    </row>
    <row r="536" spans="1:24" x14ac:dyDescent="0.2">
      <c r="A536" s="1">
        <v>535</v>
      </c>
      <c r="B536" s="1">
        <f>B535+'Front End'!$F$5</f>
        <v>1068</v>
      </c>
      <c r="C536" s="10">
        <f t="shared" si="35"/>
        <v>0.7416666666666667</v>
      </c>
      <c r="D536" s="10">
        <f>ROUND(IF(B536&lt;=$AA$2*1.25,('Front End'!$F$4/2)*(1-COS((PI()*B536)/$AA$2)),(4.34*'Front End'!$F$4*EXP(-1.3*B536/$AA$2))),6)</f>
        <v>4.2827999999999998E-2</v>
      </c>
      <c r="E536" s="10">
        <f>D536*('Front End'!$F$3/100)</f>
        <v>0</v>
      </c>
      <c r="F536" s="10">
        <f t="shared" si="33"/>
        <v>4.2827999999999998E-2</v>
      </c>
      <c r="G536" s="10">
        <f>IF((G535+(AVERAGE(F535:F536)*('Front End'!$F$5*60))-(N535))&gt;$AA$3,$AA$3,IF(G535+(AVERAGE(F535:F536)*('Front End'!$F$5*60))-(N535)&lt;0,0,G535+(AVERAGE(F535:F536)*('Front End'!$F$5*60))-(N535)))</f>
        <v>138.02545994542641</v>
      </c>
      <c r="H536" s="10">
        <f>(G536/$AA$3)*'Front End'!$B$1</f>
        <v>1.380254599454264E-3</v>
      </c>
      <c r="I536" s="10">
        <f>('Front End'!$F$10-'Front End'!$B$1)+Calcs!H536</f>
        <v>46.731380254599458</v>
      </c>
      <c r="J536" s="10">
        <f>IF(H536&gt;'Front End'!$B$1*('Front End'!$B$5/100),G536-((('Front End'!$B$1*('Front End'!$B$5/100))/'Front End'!$B$1)*$AA$3),0)</f>
        <v>38.025459945426405</v>
      </c>
      <c r="K536" s="10">
        <f>(J536*('Front End'!$B$6/100))/('Front End'!$B$2*24*60*60)</f>
        <v>0</v>
      </c>
      <c r="L536" s="10">
        <f>(J536*((100-'Front End'!$B$6)/100))/('Front End'!$B$2*24*60*60)</f>
        <v>4.4010949010910197E-2</v>
      </c>
      <c r="M536" s="10">
        <f t="shared" si="34"/>
        <v>4.4010949010910197E-2</v>
      </c>
      <c r="N536" s="10">
        <f>AVERAGE(M535:M536)*('Front End'!$F$5*60)</f>
        <v>5.2927914440324058</v>
      </c>
      <c r="O536" s="10">
        <f>IF(O535+AVERAGE(K535:K536)*('Front End'!$F$5*60)&gt;J536,J536,O535+AVERAGE(K535:K536)*('Front End'!$F$5*60))</f>
        <v>0</v>
      </c>
      <c r="P536" s="10">
        <f>P535+(AVERAGE(L535:L536)*('Front End'!$F$5*60))-W535</f>
        <v>3603.7614834000588</v>
      </c>
      <c r="Q536" s="10">
        <f>(P536/$AA$5)*($AA$4-'Front End'!$F$9)</f>
        <v>3.6037614834000586E-2</v>
      </c>
      <c r="R536" s="10">
        <f>'Front End'!$F$9+Q536</f>
        <v>45.036037614834001</v>
      </c>
      <c r="S536" s="8">
        <f>IF(R536&gt;'Front End'!$F$9+'Front End'!$B$9,(((R536-'Front End'!$F$9)/($AA$4-'Front End'!$F$9))*$AA$5)-((('Front End'!$F$9+'Front End'!$B$9-'Front End'!$F$9)/($AA$4-'Front End'!$F$9))*$AA$5),0)</f>
        <v>3603.7614834000924</v>
      </c>
      <c r="T536" s="8">
        <f>ROUND(S536/('Front End'!$B$3*24*60*60),6)</f>
        <v>4.1710000000000002E-3</v>
      </c>
      <c r="U536" s="8">
        <f>IF(R536&gt;'Front End'!$F$9+'Front End'!$B$10,(((R536-'Front End'!$F$9)/($AA$4-'Front End'!$F$9))*$AA$5)-((('Front End'!$F$9+'Front End'!$B$10-'Front End'!$F$9)/($AA$4-'Front End'!$F$9))*$AA$5),0)</f>
        <v>1603.7614833997795</v>
      </c>
      <c r="V536" s="8">
        <f>(U536^0.5)/('Front End'!$B$4*24*60*60)</f>
        <v>4.6350683959075186E-3</v>
      </c>
      <c r="W536" s="8">
        <f>(AVERAGE(T535:T536)*('Front End'!$F$5*60))+(AVERAGE(V535:V536)*('Front End'!$F$5*60))</f>
        <v>1.056060508178601</v>
      </c>
      <c r="X536" s="8">
        <f t="shared" si="36"/>
        <v>4.6350683959075186E-3</v>
      </c>
    </row>
    <row r="537" spans="1:24" x14ac:dyDescent="0.2">
      <c r="A537" s="1">
        <v>536</v>
      </c>
      <c r="B537" s="1">
        <f>B536+'Front End'!$F$5</f>
        <v>1070</v>
      </c>
      <c r="C537" s="10">
        <f t="shared" si="35"/>
        <v>0.74305555555555558</v>
      </c>
      <c r="D537" s="10">
        <f>ROUND(IF(B537&lt;=$AA$2*1.25,('Front End'!$F$4/2)*(1-COS((PI()*B537)/$AA$2)),(4.34*'Front End'!$F$4*EXP(-1.3*B537/$AA$2))),6)</f>
        <v>4.2643E-2</v>
      </c>
      <c r="E537" s="10">
        <f>D537*('Front End'!$F$3/100)</f>
        <v>0</v>
      </c>
      <c r="F537" s="10">
        <f t="shared" si="33"/>
        <v>4.2643E-2</v>
      </c>
      <c r="G537" s="10">
        <f>IF((G536+(AVERAGE(F536:F537)*('Front End'!$F$5*60))-(N536))&gt;$AA$3,$AA$3,IF(G536+(AVERAGE(F536:F537)*('Front End'!$F$5*60))-(N536)&lt;0,0,G536+(AVERAGE(F536:F537)*('Front End'!$F$5*60))-(N536)))</f>
        <v>137.860928501394</v>
      </c>
      <c r="H537" s="10">
        <f>(G537/$AA$3)*'Front End'!$B$1</f>
        <v>1.37860928501394E-3</v>
      </c>
      <c r="I537" s="10">
        <f>('Front End'!$F$10-'Front End'!$B$1)+Calcs!H537</f>
        <v>46.731378609285017</v>
      </c>
      <c r="J537" s="10">
        <f>IF(H537&gt;'Front End'!$B$1*('Front End'!$B$5/100),G537-((('Front End'!$B$1*('Front End'!$B$5/100))/'Front End'!$B$1)*$AA$3),0)</f>
        <v>37.860928501394</v>
      </c>
      <c r="K537" s="10">
        <f>(J537*('Front End'!$B$6/100))/('Front End'!$B$2*24*60*60)</f>
        <v>0</v>
      </c>
      <c r="L537" s="10">
        <f>(J537*((100-'Front End'!$B$6)/100))/('Front End'!$B$2*24*60*60)</f>
        <v>4.382051909883565E-2</v>
      </c>
      <c r="M537" s="10">
        <f t="shared" si="34"/>
        <v>4.382051909883565E-2</v>
      </c>
      <c r="N537" s="10">
        <f>AVERAGE(M536:M537)*('Front End'!$F$5*60)</f>
        <v>5.2698880865847508</v>
      </c>
      <c r="O537" s="10">
        <f>IF(O536+AVERAGE(K536:K537)*('Front End'!$F$5*60)&gt;J537,J537,O536+AVERAGE(K536:K537)*('Front End'!$F$5*60))</f>
        <v>0</v>
      </c>
      <c r="P537" s="10">
        <f>P536+(AVERAGE(L536:L537)*('Front End'!$F$5*60))-W536</f>
        <v>3607.9753109784647</v>
      </c>
      <c r="Q537" s="10">
        <f>(P537/$AA$5)*($AA$4-'Front End'!$F$9)</f>
        <v>3.6079753109784646E-2</v>
      </c>
      <c r="R537" s="10">
        <f>'Front End'!$F$9+Q537</f>
        <v>45.036079753109782</v>
      </c>
      <c r="S537" s="8">
        <f>IF(R537&gt;'Front End'!$F$9+'Front End'!$B$9,(((R537-'Front End'!$F$9)/($AA$4-'Front End'!$F$9))*$AA$5)-((('Front End'!$F$9+'Front End'!$B$9-'Front End'!$F$9)/($AA$4-'Front End'!$F$9))*$AA$5),0)</f>
        <v>3607.9753109781618</v>
      </c>
      <c r="T537" s="8">
        <f>ROUND(S537/('Front End'!$B$3*24*60*60),6)</f>
        <v>4.176E-3</v>
      </c>
      <c r="U537" s="8">
        <f>IF(R537&gt;'Front End'!$F$9+'Front End'!$B$10,(((R537-'Front End'!$F$9)/($AA$4-'Front End'!$F$9))*$AA$5)-((('Front End'!$F$9+'Front End'!$B$10-'Front End'!$F$9)/($AA$4-'Front End'!$F$9))*$AA$5),0)</f>
        <v>1607.9753109778489</v>
      </c>
      <c r="V537" s="8">
        <f>(U537^0.5)/('Front End'!$B$4*24*60*60)</f>
        <v>4.6411536419234938E-3</v>
      </c>
      <c r="W537" s="8">
        <f>(AVERAGE(T536:T537)*('Front End'!$F$5*60))+(AVERAGE(V536:V537)*('Front End'!$F$5*60))</f>
        <v>1.0573933222698608</v>
      </c>
      <c r="X537" s="8">
        <f t="shared" si="36"/>
        <v>4.6411536419234938E-3</v>
      </c>
    </row>
    <row r="538" spans="1:24" x14ac:dyDescent="0.2">
      <c r="A538" s="1">
        <v>537</v>
      </c>
      <c r="B538" s="1">
        <f>B537+'Front End'!$F$5</f>
        <v>1072</v>
      </c>
      <c r="C538" s="10">
        <f t="shared" si="35"/>
        <v>0.74444444444444446</v>
      </c>
      <c r="D538" s="10">
        <f>ROUND(IF(B538&lt;=$AA$2*1.25,('Front End'!$F$4/2)*(1-COS((PI()*B538)/$AA$2)),(4.34*'Front End'!$F$4*EXP(-1.3*B538/$AA$2))),6)</f>
        <v>4.2458000000000003E-2</v>
      </c>
      <c r="E538" s="10">
        <f>D538*('Front End'!$F$3/100)</f>
        <v>0</v>
      </c>
      <c r="F538" s="10">
        <f t="shared" si="33"/>
        <v>4.2458000000000003E-2</v>
      </c>
      <c r="G538" s="10">
        <f>IF((G537+(AVERAGE(F537:F538)*('Front End'!$F$5*60))-(N537))&gt;$AA$3,$AA$3,IF(G537+(AVERAGE(F537:F538)*('Front End'!$F$5*60))-(N537)&lt;0,0,G537+(AVERAGE(F537:F538)*('Front End'!$F$5*60))-(N537)))</f>
        <v>137.69710041480926</v>
      </c>
      <c r="H538" s="10">
        <f>(G538/$AA$3)*'Front End'!$B$1</f>
        <v>1.3769710041480925E-3</v>
      </c>
      <c r="I538" s="10">
        <f>('Front End'!$F$10-'Front End'!$B$1)+Calcs!H538</f>
        <v>46.731376971004153</v>
      </c>
      <c r="J538" s="10">
        <f>IF(H538&gt;'Front End'!$B$1*('Front End'!$B$5/100),G538-((('Front End'!$B$1*('Front End'!$B$5/100))/'Front End'!$B$1)*$AA$3),0)</f>
        <v>37.697100414809256</v>
      </c>
      <c r="K538" s="10">
        <f>(J538*('Front End'!$B$6/100))/('Front End'!$B$2*24*60*60)</f>
        <v>0</v>
      </c>
      <c r="L538" s="10">
        <f>(J538*((100-'Front End'!$B$6)/100))/('Front End'!$B$2*24*60*60)</f>
        <v>4.363090325788109E-2</v>
      </c>
      <c r="M538" s="10">
        <f t="shared" si="34"/>
        <v>4.363090325788109E-2</v>
      </c>
      <c r="N538" s="10">
        <f>AVERAGE(M537:M538)*('Front End'!$F$5*60)</f>
        <v>5.2470853414030048</v>
      </c>
      <c r="O538" s="10">
        <f>IF(O537+AVERAGE(K537:K538)*('Front End'!$F$5*60)&gt;J538,J538,O537+AVERAGE(K537:K538)*('Front End'!$F$5*60))</f>
        <v>0</v>
      </c>
      <c r="P538" s="10">
        <f>P537+(AVERAGE(L537:L538)*('Front End'!$F$5*60))-W537</f>
        <v>3612.1650029975976</v>
      </c>
      <c r="Q538" s="10">
        <f>(P538/$AA$5)*($AA$4-'Front End'!$F$9)</f>
        <v>3.6121650029975971E-2</v>
      </c>
      <c r="R538" s="10">
        <f>'Front End'!$F$9+Q538</f>
        <v>45.036121650029976</v>
      </c>
      <c r="S538" s="8">
        <f>IF(R538&gt;'Front End'!$F$9+'Front End'!$B$9,(((R538-'Front End'!$F$9)/($AA$4-'Front End'!$F$9))*$AA$5)-((('Front End'!$F$9+'Front End'!$B$9-'Front End'!$F$9)/($AA$4-'Front End'!$F$9))*$AA$5),0)</f>
        <v>3612.165002997614</v>
      </c>
      <c r="T538" s="8">
        <f>ROUND(S538/('Front End'!$B$3*24*60*60),6)</f>
        <v>4.1809999999999998E-3</v>
      </c>
      <c r="U538" s="8">
        <f>IF(R538&gt;'Front End'!$F$9+'Front End'!$B$10,(((R538-'Front End'!$F$9)/($AA$4-'Front End'!$F$9))*$AA$5)-((('Front End'!$F$9+'Front End'!$B$10-'Front End'!$F$9)/($AA$4-'Front End'!$F$9))*$AA$5),0)</f>
        <v>1612.1650029973011</v>
      </c>
      <c r="V538" s="8">
        <f>(U538^0.5)/('Front End'!$B$4*24*60*60)</f>
        <v>4.6471961334926303E-3</v>
      </c>
      <c r="W538" s="8">
        <f>(AVERAGE(T537:T538)*('Front End'!$F$5*60))+(AVERAGE(V537:V538)*('Front End'!$F$5*60))</f>
        <v>1.0587209865249676</v>
      </c>
      <c r="X538" s="8">
        <f t="shared" si="36"/>
        <v>4.6471961334926303E-3</v>
      </c>
    </row>
    <row r="539" spans="1:24" x14ac:dyDescent="0.2">
      <c r="A539" s="1">
        <v>538</v>
      </c>
      <c r="B539" s="1">
        <f>B538+'Front End'!$F$5</f>
        <v>1074</v>
      </c>
      <c r="C539" s="10">
        <f t="shared" si="35"/>
        <v>0.74583333333333335</v>
      </c>
      <c r="D539" s="10">
        <f>ROUND(IF(B539&lt;=$AA$2*1.25,('Front End'!$F$4/2)*(1-COS((PI()*B539)/$AA$2)),(4.34*'Front End'!$F$4*EXP(-1.3*B539/$AA$2))),6)</f>
        <v>4.2273999999999999E-2</v>
      </c>
      <c r="E539" s="10">
        <f>D539*('Front End'!$F$3/100)</f>
        <v>0</v>
      </c>
      <c r="F539" s="10">
        <f t="shared" si="33"/>
        <v>4.2273999999999999E-2</v>
      </c>
      <c r="G539" s="10">
        <f>IF((G538+(AVERAGE(F538:F539)*('Front End'!$F$5*60))-(N538))&gt;$AA$3,$AA$3,IF(G538+(AVERAGE(F538:F539)*('Front End'!$F$5*60))-(N538)&lt;0,0,G538+(AVERAGE(F538:F539)*('Front End'!$F$5*60))-(N538)))</f>
        <v>137.53393507340627</v>
      </c>
      <c r="H539" s="10">
        <f>(G539/$AA$3)*'Front End'!$B$1</f>
        <v>1.3753393507340628E-3</v>
      </c>
      <c r="I539" s="10">
        <f>('Front End'!$F$10-'Front End'!$B$1)+Calcs!H539</f>
        <v>46.731375339350741</v>
      </c>
      <c r="J539" s="10">
        <f>IF(H539&gt;'Front End'!$B$1*('Front End'!$B$5/100),G539-((('Front End'!$B$1*('Front End'!$B$5/100))/'Front End'!$B$1)*$AA$3),0)</f>
        <v>37.533935073406269</v>
      </c>
      <c r="K539" s="10">
        <f>(J539*('Front End'!$B$6/100))/('Front End'!$B$2*24*60*60)</f>
        <v>0</v>
      </c>
      <c r="L539" s="10">
        <f>(J539*((100-'Front End'!$B$6)/100))/('Front End'!$B$2*24*60*60)</f>
        <v>4.3442054483109116E-2</v>
      </c>
      <c r="M539" s="10">
        <f t="shared" si="34"/>
        <v>4.3442054483109116E-2</v>
      </c>
      <c r="N539" s="10">
        <f>AVERAGE(M538:M539)*('Front End'!$F$5*60)</f>
        <v>5.2243774644594128</v>
      </c>
      <c r="O539" s="10">
        <f>IF(O538+AVERAGE(K538:K539)*('Front End'!$F$5*60)&gt;J539,J539,O538+AVERAGE(K538:K539)*('Front End'!$F$5*60))</f>
        <v>0</v>
      </c>
      <c r="P539" s="10">
        <f>P538+(AVERAGE(L538:L539)*('Front End'!$F$5*60))-W538</f>
        <v>3616.3306594755322</v>
      </c>
      <c r="Q539" s="10">
        <f>(P539/$AA$5)*($AA$4-'Front End'!$F$9)</f>
        <v>3.6163306594755321E-2</v>
      </c>
      <c r="R539" s="10">
        <f>'Front End'!$F$9+Q539</f>
        <v>45.036163306594759</v>
      </c>
      <c r="S539" s="8">
        <f>IF(R539&gt;'Front End'!$F$9+'Front End'!$B$9,(((R539-'Front End'!$F$9)/($AA$4-'Front End'!$F$9))*$AA$5)-((('Front End'!$F$9+'Front End'!$B$9-'Front End'!$F$9)/($AA$4-'Front End'!$F$9))*$AA$5),0)</f>
        <v>3616.3306594758637</v>
      </c>
      <c r="T539" s="8">
        <f>ROUND(S539/('Front End'!$B$3*24*60*60),6)</f>
        <v>4.1859999999999996E-3</v>
      </c>
      <c r="U539" s="8">
        <f>IF(R539&gt;'Front End'!$F$9+'Front End'!$B$10,(((R539-'Front End'!$F$9)/($AA$4-'Front End'!$F$9))*$AA$5)-((('Front End'!$F$9+'Front End'!$B$10-'Front End'!$F$9)/($AA$4-'Front End'!$F$9))*$AA$5),0)</f>
        <v>1616.3306594755509</v>
      </c>
      <c r="V539" s="8">
        <f>(U539^0.5)/('Front End'!$B$4*24*60*60)</f>
        <v>4.6531961811418724E-3</v>
      </c>
      <c r="W539" s="8">
        <f>(AVERAGE(T538:T539)*('Front End'!$F$5*60))+(AVERAGE(V538:V539)*('Front End'!$F$5*60))</f>
        <v>1.06004353887807</v>
      </c>
      <c r="X539" s="8">
        <f t="shared" si="36"/>
        <v>4.6531961811418724E-3</v>
      </c>
    </row>
    <row r="540" spans="1:24" x14ac:dyDescent="0.2">
      <c r="A540" s="1">
        <v>539</v>
      </c>
      <c r="B540" s="1">
        <f>B539+'Front End'!$F$5</f>
        <v>1076</v>
      </c>
      <c r="C540" s="10">
        <f t="shared" si="35"/>
        <v>0.74722222222222223</v>
      </c>
      <c r="D540" s="10">
        <f>ROUND(IF(B540&lt;=$AA$2*1.25,('Front End'!$F$4/2)*(1-COS((PI()*B540)/$AA$2)),(4.34*'Front End'!$F$4*EXP(-1.3*B540/$AA$2))),6)</f>
        <v>4.2091999999999997E-2</v>
      </c>
      <c r="E540" s="10">
        <f>D540*('Front End'!$F$3/100)</f>
        <v>0</v>
      </c>
      <c r="F540" s="10">
        <f t="shared" si="33"/>
        <v>4.2091999999999997E-2</v>
      </c>
      <c r="G540" s="10">
        <f>IF((G539+(AVERAGE(F539:F540)*('Front End'!$F$5*60))-(N539))&gt;$AA$3,$AA$3,IF(G539+(AVERAGE(F539:F540)*('Front End'!$F$5*60))-(N539)&lt;0,0,G539+(AVERAGE(F539:F540)*('Front End'!$F$5*60))-(N539)))</f>
        <v>137.37151760894685</v>
      </c>
      <c r="H540" s="10">
        <f>(G540/$AA$3)*'Front End'!$B$1</f>
        <v>1.3737151760894685E-3</v>
      </c>
      <c r="I540" s="10">
        <f>('Front End'!$F$10-'Front End'!$B$1)+Calcs!H540</f>
        <v>46.73137371517609</v>
      </c>
      <c r="J540" s="10">
        <f>IF(H540&gt;'Front End'!$B$1*('Front End'!$B$5/100),G540-((('Front End'!$B$1*('Front End'!$B$5/100))/'Front End'!$B$1)*$AA$3),0)</f>
        <v>37.371517608946846</v>
      </c>
      <c r="K540" s="10">
        <f>(J540*('Front End'!$B$6/100))/('Front End'!$B$2*24*60*60)</f>
        <v>0</v>
      </c>
      <c r="L540" s="10">
        <f>(J540*((100-'Front End'!$B$6)/100))/('Front End'!$B$2*24*60*60)</f>
        <v>4.3254071306651445E-2</v>
      </c>
      <c r="M540" s="10">
        <f t="shared" si="34"/>
        <v>4.3254071306651445E-2</v>
      </c>
      <c r="N540" s="10">
        <f>AVERAGE(M539:M540)*('Front End'!$F$5*60)</f>
        <v>5.201767547385634</v>
      </c>
      <c r="O540" s="10">
        <f>IF(O539+AVERAGE(K539:K540)*('Front End'!$F$5*60)&gt;J540,J540,O539+AVERAGE(K539:K540)*('Front End'!$F$5*60))</f>
        <v>0</v>
      </c>
      <c r="P540" s="10">
        <f>P539+(AVERAGE(L539:L540)*('Front End'!$F$5*60))-W539</f>
        <v>3620.4723834840397</v>
      </c>
      <c r="Q540" s="10">
        <f>(P540/$AA$5)*($AA$4-'Front End'!$F$9)</f>
        <v>3.6204723834840399E-2</v>
      </c>
      <c r="R540" s="10">
        <f>'Front End'!$F$9+Q540</f>
        <v>45.036204723834842</v>
      </c>
      <c r="S540" s="8">
        <f>IF(R540&gt;'Front End'!$F$9+'Front End'!$B$9,(((R540-'Front End'!$F$9)/($AA$4-'Front End'!$F$9))*$AA$5)-((('Front End'!$F$9+'Front End'!$B$9-'Front End'!$F$9)/($AA$4-'Front End'!$F$9))*$AA$5),0)</f>
        <v>3620.4723834842416</v>
      </c>
      <c r="T540" s="8">
        <f>ROUND(S540/('Front End'!$B$3*24*60*60),6)</f>
        <v>4.1900000000000001E-3</v>
      </c>
      <c r="U540" s="8">
        <f>IF(R540&gt;'Front End'!$F$9+'Front End'!$B$10,(((R540-'Front End'!$F$9)/($AA$4-'Front End'!$F$9))*$AA$5)-((('Front End'!$F$9+'Front End'!$B$10-'Front End'!$F$9)/($AA$4-'Front End'!$F$9))*$AA$5),0)</f>
        <v>1620.4723834839288</v>
      </c>
      <c r="V540" s="8">
        <f>(U540^0.5)/('Front End'!$B$4*24*60*60)</f>
        <v>4.6591540970232223E-3</v>
      </c>
      <c r="W540" s="8">
        <f>(AVERAGE(T539:T540)*('Front End'!$F$5*60))+(AVERAGE(V539:V540)*('Front End'!$F$5*60))</f>
        <v>1.0613010166899057</v>
      </c>
      <c r="X540" s="8">
        <f t="shared" si="36"/>
        <v>4.6591540970232223E-3</v>
      </c>
    </row>
    <row r="541" spans="1:24" x14ac:dyDescent="0.2">
      <c r="A541" s="1">
        <v>540</v>
      </c>
      <c r="B541" s="1">
        <f>B540+'Front End'!$F$5</f>
        <v>1078</v>
      </c>
      <c r="C541" s="10">
        <f t="shared" si="35"/>
        <v>0.74861111111111112</v>
      </c>
      <c r="D541" s="10">
        <f>ROUND(IF(B541&lt;=$AA$2*1.25,('Front End'!$F$4/2)*(1-COS((PI()*B541)/$AA$2)),(4.34*'Front End'!$F$4*EXP(-1.3*B541/$AA$2))),6)</f>
        <v>4.1909000000000002E-2</v>
      </c>
      <c r="E541" s="10">
        <f>D541*('Front End'!$F$3/100)</f>
        <v>0</v>
      </c>
      <c r="F541" s="10">
        <f t="shared" si="33"/>
        <v>4.1909000000000002E-2</v>
      </c>
      <c r="G541" s="10">
        <f>IF((G540+(AVERAGE(F540:F541)*('Front End'!$F$5*60))-(N540))&gt;$AA$3,$AA$3,IF(G540+(AVERAGE(F540:F541)*('Front End'!$F$5*60))-(N540)&lt;0,0,G540+(AVERAGE(F540:F541)*('Front End'!$F$5*60))-(N540)))</f>
        <v>137.20981006156123</v>
      </c>
      <c r="H541" s="10">
        <f>(G541/$AA$3)*'Front End'!$B$1</f>
        <v>1.3720981006156122E-3</v>
      </c>
      <c r="I541" s="10">
        <f>('Front End'!$F$10-'Front End'!$B$1)+Calcs!H541</f>
        <v>46.731372098100621</v>
      </c>
      <c r="J541" s="10">
        <f>IF(H541&gt;'Front End'!$B$1*('Front End'!$B$5/100),G541-((('Front End'!$B$1*('Front End'!$B$5/100))/'Front End'!$B$1)*$AA$3),0)</f>
        <v>37.209810061561228</v>
      </c>
      <c r="K541" s="10">
        <f>(J541*('Front End'!$B$6/100))/('Front End'!$B$2*24*60*60)</f>
        <v>0</v>
      </c>
      <c r="L541" s="10">
        <f>(J541*((100-'Front End'!$B$6)/100))/('Front End'!$B$2*24*60*60)</f>
        <v>4.3066909793473648E-2</v>
      </c>
      <c r="M541" s="10">
        <f t="shared" si="34"/>
        <v>4.3066909793473648E-2</v>
      </c>
      <c r="N541" s="10">
        <f>AVERAGE(M540:M541)*('Front End'!$F$5*60)</f>
        <v>5.1792588660075056</v>
      </c>
      <c r="O541" s="10">
        <f>IF(O540+AVERAGE(K540:K541)*('Front End'!$F$5*60)&gt;J541,J541,O540+AVERAGE(K540:K541)*('Front End'!$F$5*60))</f>
        <v>0</v>
      </c>
      <c r="P541" s="10">
        <f>P540+(AVERAGE(L540:L541)*('Front End'!$F$5*60))-W540</f>
        <v>3624.5903413333572</v>
      </c>
      <c r="Q541" s="10">
        <f>(P541/$AA$5)*($AA$4-'Front End'!$F$9)</f>
        <v>3.6245903413333572E-2</v>
      </c>
      <c r="R541" s="10">
        <f>'Front End'!$F$9+Q541</f>
        <v>45.036245903413331</v>
      </c>
      <c r="S541" s="8">
        <f>IF(R541&gt;'Front End'!$F$9+'Front End'!$B$9,(((R541-'Front End'!$F$9)/($AA$4-'Front End'!$F$9))*$AA$5)-((('Front End'!$F$9+'Front End'!$B$9-'Front End'!$F$9)/($AA$4-'Front End'!$F$9))*$AA$5),0)</f>
        <v>3624.5903413330893</v>
      </c>
      <c r="T541" s="8">
        <f>ROUND(S541/('Front End'!$B$3*24*60*60),6)</f>
        <v>4.1949999999999999E-3</v>
      </c>
      <c r="U541" s="8">
        <f>IF(R541&gt;'Front End'!$F$9+'Front End'!$B$10,(((R541-'Front End'!$F$9)/($AA$4-'Front End'!$F$9))*$AA$5)-((('Front End'!$F$9+'Front End'!$B$10-'Front End'!$F$9)/($AA$4-'Front End'!$F$9))*$AA$5),0)</f>
        <v>1624.5903413327765</v>
      </c>
      <c r="V541" s="8">
        <f>(U541^0.5)/('Front End'!$B$4*24*60*60)</f>
        <v>4.665070281343428E-3</v>
      </c>
      <c r="W541" s="8">
        <f>(AVERAGE(T540:T541)*('Front End'!$F$5*60))+(AVERAGE(V540:V541)*('Front End'!$F$5*60))</f>
        <v>1.0625534627019988</v>
      </c>
      <c r="X541" s="8">
        <f t="shared" si="36"/>
        <v>4.665070281343428E-3</v>
      </c>
    </row>
    <row r="542" spans="1:24" x14ac:dyDescent="0.2">
      <c r="A542" s="1">
        <v>541</v>
      </c>
      <c r="B542" s="1">
        <f>B541+'Front End'!$F$5</f>
        <v>1080</v>
      </c>
      <c r="C542" s="10">
        <f t="shared" si="35"/>
        <v>0.75</v>
      </c>
      <c r="D542" s="10">
        <f>ROUND(IF(B542&lt;=$AA$2*1.25,('Front End'!$F$4/2)*(1-COS((PI()*B542)/$AA$2)),(4.34*'Front End'!$F$4*EXP(-1.3*B542/$AA$2))),6)</f>
        <v>4.1728000000000001E-2</v>
      </c>
      <c r="E542" s="10">
        <f>D542*('Front End'!$F$3/100)</f>
        <v>0</v>
      </c>
      <c r="F542" s="10">
        <f t="shared" si="33"/>
        <v>4.1728000000000001E-2</v>
      </c>
      <c r="G542" s="10">
        <f>IF((G541+(AVERAGE(F541:F542)*('Front End'!$F$5*60))-(N541))&gt;$AA$3,$AA$3,IF(G541+(AVERAGE(F541:F542)*('Front End'!$F$5*60))-(N541)&lt;0,0,G541+(AVERAGE(F541:F542)*('Front End'!$F$5*60))-(N541)))</f>
        <v>137.04877119555374</v>
      </c>
      <c r="H542" s="10">
        <f>(G542/$AA$3)*'Front End'!$B$1</f>
        <v>1.3704877119555376E-3</v>
      </c>
      <c r="I542" s="10">
        <f>('Front End'!$F$10-'Front End'!$B$1)+Calcs!H542</f>
        <v>46.731370487711956</v>
      </c>
      <c r="J542" s="10">
        <f>IF(H542&gt;'Front End'!$B$1*('Front End'!$B$5/100),G542-((('Front End'!$B$1*('Front End'!$B$5/100))/'Front End'!$B$1)*$AA$3),0)</f>
        <v>37.048771195553741</v>
      </c>
      <c r="K542" s="10">
        <f>(J542*('Front End'!$B$6/100))/('Front End'!$B$2*24*60*60)</f>
        <v>0</v>
      </c>
      <c r="L542" s="10">
        <f>(J542*((100-'Front End'!$B$6)/100))/('Front End'!$B$2*24*60*60)</f>
        <v>4.2880522217076097E-2</v>
      </c>
      <c r="M542" s="10">
        <f t="shared" si="34"/>
        <v>4.2880522217076097E-2</v>
      </c>
      <c r="N542" s="10">
        <f>AVERAGE(M541:M542)*('Front End'!$F$5*60)</f>
        <v>5.1568459206329846</v>
      </c>
      <c r="O542" s="10">
        <f>IF(O541+AVERAGE(K541:K542)*('Front End'!$F$5*60)&gt;J542,J542,O541+AVERAGE(K541:K542)*('Front End'!$F$5*60))</f>
        <v>0</v>
      </c>
      <c r="P542" s="10">
        <f>P541+(AVERAGE(L541:L542)*('Front End'!$F$5*60))-W541</f>
        <v>3628.684633791288</v>
      </c>
      <c r="Q542" s="10">
        <f>(P542/$AA$5)*($AA$4-'Front End'!$F$9)</f>
        <v>3.6286846337912876E-2</v>
      </c>
      <c r="R542" s="10">
        <f>'Front End'!$F$9+Q542</f>
        <v>45.036286846337916</v>
      </c>
      <c r="S542" s="8">
        <f>IF(R542&gt;'Front End'!$F$9+'Front End'!$B$9,(((R542-'Front End'!$F$9)/($AA$4-'Front End'!$F$9))*$AA$5)-((('Front End'!$F$9+'Front End'!$B$9-'Front End'!$F$9)/($AA$4-'Front End'!$F$9))*$AA$5),0)</f>
        <v>3628.684633791579</v>
      </c>
      <c r="T542" s="8">
        <f>ROUND(S542/('Front End'!$B$3*24*60*60),6)</f>
        <v>4.1999999999999997E-3</v>
      </c>
      <c r="U542" s="8">
        <f>IF(R542&gt;'Front End'!$F$9+'Front End'!$B$10,(((R542-'Front End'!$F$9)/($AA$4-'Front End'!$F$9))*$AA$5)-((('Front End'!$F$9+'Front End'!$B$10-'Front End'!$F$9)/($AA$4-'Front End'!$F$9))*$AA$5),0)</f>
        <v>1628.6846337912662</v>
      </c>
      <c r="V542" s="8">
        <f>(U542^0.5)/('Front End'!$B$4*24*60*60)</f>
        <v>4.6709450371723582E-3</v>
      </c>
      <c r="W542" s="8">
        <f>(AVERAGE(T541:T542)*('Front End'!$F$5*60))+(AVERAGE(V541:V542)*('Front End'!$F$5*60))</f>
        <v>1.0638609191109472</v>
      </c>
      <c r="X542" s="8">
        <f t="shared" si="36"/>
        <v>4.6709450371723582E-3</v>
      </c>
    </row>
    <row r="543" spans="1:24" x14ac:dyDescent="0.2">
      <c r="A543" s="1">
        <v>542</v>
      </c>
      <c r="B543" s="1">
        <f>B542+'Front End'!$F$5</f>
        <v>1082</v>
      </c>
      <c r="C543" s="10">
        <f t="shared" si="35"/>
        <v>0.75138888888888888</v>
      </c>
      <c r="D543" s="10">
        <f>ROUND(IF(B543&lt;=$AA$2*1.25,('Front End'!$F$4/2)*(1-COS((PI()*B543)/$AA$2)),(4.34*'Front End'!$F$4*EXP(-1.3*B543/$AA$2))),6)</f>
        <v>4.1547000000000001E-2</v>
      </c>
      <c r="E543" s="10">
        <f>D543*('Front End'!$F$3/100)</f>
        <v>0</v>
      </c>
      <c r="F543" s="10">
        <f t="shared" si="33"/>
        <v>4.1547000000000001E-2</v>
      </c>
      <c r="G543" s="10">
        <f>IF((G542+(AVERAGE(F542:F543)*('Front End'!$F$5*60))-(N542))&gt;$AA$3,$AA$3,IF(G542+(AVERAGE(F542:F543)*('Front End'!$F$5*60))-(N542)&lt;0,0,G542+(AVERAGE(F542:F543)*('Front End'!$F$5*60))-(N542)))</f>
        <v>136.88842527492076</v>
      </c>
      <c r="H543" s="10">
        <f>(G543/$AA$3)*'Front End'!$B$1</f>
        <v>1.3688842527492075E-3</v>
      </c>
      <c r="I543" s="10">
        <f>('Front End'!$F$10-'Front End'!$B$1)+Calcs!H543</f>
        <v>46.731368884252753</v>
      </c>
      <c r="J543" s="10">
        <f>IF(H543&gt;'Front End'!$B$1*('Front End'!$B$5/100),G543-((('Front End'!$B$1*('Front End'!$B$5/100))/'Front End'!$B$1)*$AA$3),0)</f>
        <v>36.888425274920763</v>
      </c>
      <c r="K543" s="10">
        <f>(J543*('Front End'!$B$6/100))/('Front End'!$B$2*24*60*60)</f>
        <v>0</v>
      </c>
      <c r="L543" s="10">
        <f>(J543*((100-'Front End'!$B$6)/100))/('Front End'!$B$2*24*60*60)</f>
        <v>4.2694936660787927E-2</v>
      </c>
      <c r="M543" s="10">
        <f t="shared" si="34"/>
        <v>4.2694936660787927E-2</v>
      </c>
      <c r="N543" s="10">
        <f>AVERAGE(M542:M543)*('Front End'!$F$5*60)</f>
        <v>5.1345275326718411</v>
      </c>
      <c r="O543" s="10">
        <f>IF(O542+AVERAGE(K542:K543)*('Front End'!$F$5*60)&gt;J543,J543,O542+AVERAGE(K542:K543)*('Front End'!$F$5*60))</f>
        <v>0</v>
      </c>
      <c r="P543" s="10">
        <f>P542+(AVERAGE(L542:L543)*('Front End'!$F$5*60))-W542</f>
        <v>3632.7553004048486</v>
      </c>
      <c r="Q543" s="10">
        <f>(P543/$AA$5)*($AA$4-'Front End'!$F$9)</f>
        <v>3.6327553004048489E-2</v>
      </c>
      <c r="R543" s="10">
        <f>'Front End'!$F$9+Q543</f>
        <v>45.03632755300405</v>
      </c>
      <c r="S543" s="8">
        <f>IF(R543&gt;'Front End'!$F$9+'Front End'!$B$9,(((R543-'Front End'!$F$9)/($AA$4-'Front End'!$F$9))*$AA$5)-((('Front End'!$F$9+'Front End'!$B$9-'Front End'!$F$9)/($AA$4-'Front End'!$F$9))*$AA$5),0)</f>
        <v>3632.7553004049664</v>
      </c>
      <c r="T543" s="8">
        <f>ROUND(S543/('Front End'!$B$3*24*60*60),6)</f>
        <v>4.2050000000000004E-3</v>
      </c>
      <c r="U543" s="8">
        <f>IF(R543&gt;'Front End'!$F$9+'Front End'!$B$10,(((R543-'Front End'!$F$9)/($AA$4-'Front End'!$F$9))*$AA$5)-((('Front End'!$F$9+'Front End'!$B$10-'Front End'!$F$9)/($AA$4-'Front End'!$F$9))*$AA$5),0)</f>
        <v>1632.7553004046536</v>
      </c>
      <c r="V543" s="8">
        <f>(U543^0.5)/('Front End'!$B$4*24*60*60)</f>
        <v>4.6767785772674373E-3</v>
      </c>
      <c r="W543" s="8">
        <f>(AVERAGE(T542:T543)*('Front End'!$F$5*60))+(AVERAGE(V542:V543)*('Front End'!$F$5*60))</f>
        <v>1.0651634168663877</v>
      </c>
      <c r="X543" s="8">
        <f t="shared" si="36"/>
        <v>4.6767785772674373E-3</v>
      </c>
    </row>
    <row r="544" spans="1:24" x14ac:dyDescent="0.2">
      <c r="A544" s="1">
        <v>543</v>
      </c>
      <c r="B544" s="1">
        <f>B543+'Front End'!$F$5</f>
        <v>1084</v>
      </c>
      <c r="C544" s="10">
        <f t="shared" si="35"/>
        <v>0.75277777777777777</v>
      </c>
      <c r="D544" s="10">
        <f>ROUND(IF(B544&lt;=$AA$2*1.25,('Front End'!$F$4/2)*(1-COS((PI()*B544)/$AA$2)),(4.34*'Front End'!$F$4*EXP(-1.3*B544/$AA$2))),6)</f>
        <v>4.1368000000000002E-2</v>
      </c>
      <c r="E544" s="10">
        <f>D544*('Front End'!$F$3/100)</f>
        <v>0</v>
      </c>
      <c r="F544" s="10">
        <f t="shared" si="33"/>
        <v>4.1368000000000002E-2</v>
      </c>
      <c r="G544" s="10">
        <f>IF((G543+(AVERAGE(F543:F544)*('Front End'!$F$5*60))-(N543))&gt;$AA$3,$AA$3,IF(G543+(AVERAGE(F543:F544)*('Front End'!$F$5*60))-(N543)&lt;0,0,G543+(AVERAGE(F543:F544)*('Front End'!$F$5*60))-(N543)))</f>
        <v>136.7287977422489</v>
      </c>
      <c r="H544" s="10">
        <f>(G544/$AA$3)*'Front End'!$B$1</f>
        <v>1.3672879774224891E-3</v>
      </c>
      <c r="I544" s="10">
        <f>('Front End'!$F$10-'Front End'!$B$1)+Calcs!H544</f>
        <v>46.731367287977427</v>
      </c>
      <c r="J544" s="10">
        <f>IF(H544&gt;'Front End'!$B$1*('Front End'!$B$5/100),G544-((('Front End'!$B$1*('Front End'!$B$5/100))/'Front End'!$B$1)*$AA$3),0)</f>
        <v>36.728797742248901</v>
      </c>
      <c r="K544" s="10">
        <f>(J544*('Front End'!$B$6/100))/('Front End'!$B$2*24*60*60)</f>
        <v>0</v>
      </c>
      <c r="L544" s="10">
        <f>(J544*((100-'Front End'!$B$6)/100))/('Front End'!$B$2*24*60*60)</f>
        <v>4.2510182572047348E-2</v>
      </c>
      <c r="M544" s="10">
        <f t="shared" si="34"/>
        <v>4.2510182572047348E-2</v>
      </c>
      <c r="N544" s="10">
        <f>AVERAGE(M543:M544)*('Front End'!$F$5*60)</f>
        <v>5.1123071539701161</v>
      </c>
      <c r="O544" s="10">
        <f>IF(O543+AVERAGE(K543:K544)*('Front End'!$F$5*60)&gt;J544,J544,O543+AVERAGE(K543:K544)*('Front End'!$F$5*60))</f>
        <v>0</v>
      </c>
      <c r="P544" s="10">
        <f>P543+(AVERAGE(L543:L544)*('Front End'!$F$5*60))-W543</f>
        <v>3636.8024441419525</v>
      </c>
      <c r="Q544" s="10">
        <f>(P544/$AA$5)*($AA$4-'Front End'!$F$9)</f>
        <v>3.6368024441419518E-2</v>
      </c>
      <c r="R544" s="10">
        <f>'Front End'!$F$9+Q544</f>
        <v>45.036368024441423</v>
      </c>
      <c r="S544" s="8">
        <f>IF(R544&gt;'Front End'!$F$9+'Front End'!$B$9,(((R544-'Front End'!$F$9)/($AA$4-'Front End'!$F$9))*$AA$5)-((('Front End'!$F$9+'Front End'!$B$9-'Front End'!$F$9)/($AA$4-'Front End'!$F$9))*$AA$5),0)</f>
        <v>3636.8024441422622</v>
      </c>
      <c r="T544" s="8">
        <f>ROUND(S544/('Front End'!$B$3*24*60*60),6)</f>
        <v>4.2090000000000001E-3</v>
      </c>
      <c r="U544" s="8">
        <f>IF(R544&gt;'Front End'!$F$9+'Front End'!$B$10,(((R544-'Front End'!$F$9)/($AA$4-'Front End'!$F$9))*$AA$5)-((('Front End'!$F$9+'Front End'!$B$10-'Front End'!$F$9)/($AA$4-'Front End'!$F$9))*$AA$5),0)</f>
        <v>1636.8024441419493</v>
      </c>
      <c r="V544" s="8">
        <f>(U544^0.5)/('Front End'!$B$4*24*60*60)</f>
        <v>4.6825712029552567E-3</v>
      </c>
      <c r="W544" s="8">
        <f>(AVERAGE(T543:T544)*('Front End'!$F$5*60))+(AVERAGE(V543:V544)*('Front End'!$F$5*60))</f>
        <v>1.0664009868133619</v>
      </c>
      <c r="X544" s="8">
        <f t="shared" si="36"/>
        <v>4.6825712029552567E-3</v>
      </c>
    </row>
    <row r="545" spans="1:24" x14ac:dyDescent="0.2">
      <c r="A545" s="1">
        <v>544</v>
      </c>
      <c r="B545" s="1">
        <f>B544+'Front End'!$F$5</f>
        <v>1086</v>
      </c>
      <c r="C545" s="10">
        <f t="shared" si="35"/>
        <v>0.75416666666666665</v>
      </c>
      <c r="D545" s="10">
        <f>ROUND(IF(B545&lt;=$AA$2*1.25,('Front End'!$F$4/2)*(1-COS((PI()*B545)/$AA$2)),(4.34*'Front End'!$F$4*EXP(-1.3*B545/$AA$2))),6)</f>
        <v>4.1189000000000003E-2</v>
      </c>
      <c r="E545" s="10">
        <f>D545*('Front End'!$F$3/100)</f>
        <v>0</v>
      </c>
      <c r="F545" s="10">
        <f t="shared" si="33"/>
        <v>4.1189000000000003E-2</v>
      </c>
      <c r="G545" s="10">
        <f>IF((G544+(AVERAGE(F544:F545)*('Front End'!$F$5*60))-(N544))&gt;$AA$3,$AA$3,IF(G544+(AVERAGE(F544:F545)*('Front End'!$F$5*60))-(N544)&lt;0,0,G544+(AVERAGE(F544:F545)*('Front End'!$F$5*60))-(N544)))</f>
        <v>136.56991058827879</v>
      </c>
      <c r="H545" s="10">
        <f>(G545/$AA$3)*'Front End'!$B$1</f>
        <v>1.3656991058827877E-3</v>
      </c>
      <c r="I545" s="10">
        <f>('Front End'!$F$10-'Front End'!$B$1)+Calcs!H545</f>
        <v>46.731365699105886</v>
      </c>
      <c r="J545" s="10">
        <f>IF(H545&gt;'Front End'!$B$1*('Front End'!$B$5/100),G545-((('Front End'!$B$1*('Front End'!$B$5/100))/'Front End'!$B$1)*$AA$3),0)</f>
        <v>36.569910588278788</v>
      </c>
      <c r="K545" s="10">
        <f>(J545*('Front End'!$B$6/100))/('Front End'!$B$2*24*60*60)</f>
        <v>0</v>
      </c>
      <c r="L545" s="10">
        <f>(J545*((100-'Front End'!$B$6)/100))/('Front End'!$B$2*24*60*60)</f>
        <v>4.2326285403100454E-2</v>
      </c>
      <c r="M545" s="10">
        <f t="shared" si="34"/>
        <v>4.2326285403100454E-2</v>
      </c>
      <c r="N545" s="10">
        <f>AVERAGE(M544:M545)*('Front End'!$F$5*60)</f>
        <v>5.0901880785088673</v>
      </c>
      <c r="O545" s="10">
        <f>IF(O544+AVERAGE(K544:K545)*('Front End'!$F$5*60)&gt;J545,J545,O544+AVERAGE(K544:K545)*('Front End'!$F$5*60))</f>
        <v>0</v>
      </c>
      <c r="P545" s="10">
        <f>P544+(AVERAGE(L544:L545)*('Front End'!$F$5*60))-W544</f>
        <v>3640.8262312336483</v>
      </c>
      <c r="Q545" s="10">
        <f>(P545/$AA$5)*($AA$4-'Front End'!$F$9)</f>
        <v>3.640826231233648E-2</v>
      </c>
      <c r="R545" s="10">
        <f>'Front End'!$F$9+Q545</f>
        <v>45.036408262312335</v>
      </c>
      <c r="S545" s="8">
        <f>IF(R545&gt;'Front End'!$F$9+'Front End'!$B$9,(((R545-'Front End'!$F$9)/($AA$4-'Front End'!$F$9))*$AA$5)-((('Front End'!$F$9+'Front End'!$B$9-'Front End'!$F$9)/($AA$4-'Front End'!$F$9))*$AA$5),0)</f>
        <v>3640.8262312335187</v>
      </c>
      <c r="T545" s="8">
        <f>ROUND(S545/('Front End'!$B$3*24*60*60),6)</f>
        <v>4.2139999999999999E-3</v>
      </c>
      <c r="U545" s="8">
        <f>IF(R545&gt;'Front End'!$F$9+'Front End'!$B$10,(((R545-'Front End'!$F$9)/($AA$4-'Front End'!$F$9))*$AA$5)-((('Front End'!$F$9+'Front End'!$B$10-'Front End'!$F$9)/($AA$4-'Front End'!$F$9))*$AA$5),0)</f>
        <v>1640.8262312332058</v>
      </c>
      <c r="V545" s="8">
        <f>(U545^0.5)/('Front End'!$B$4*24*60*60)</f>
        <v>4.6883233033744613E-3</v>
      </c>
      <c r="W545" s="8">
        <f>(AVERAGE(T544:T545)*('Front End'!$F$5*60))+(AVERAGE(V544:V545)*('Front End'!$F$5*60))</f>
        <v>1.0676336703797831</v>
      </c>
      <c r="X545" s="8">
        <f t="shared" si="36"/>
        <v>4.6883233033744613E-3</v>
      </c>
    </row>
    <row r="546" spans="1:24" x14ac:dyDescent="0.2">
      <c r="A546" s="1">
        <v>545</v>
      </c>
      <c r="B546" s="1">
        <f>B545+'Front End'!$F$5</f>
        <v>1088</v>
      </c>
      <c r="C546" s="10">
        <f t="shared" si="35"/>
        <v>0.75555555555555554</v>
      </c>
      <c r="D546" s="10">
        <f>ROUND(IF(B546&lt;=$AA$2*1.25,('Front End'!$F$4/2)*(1-COS((PI()*B546)/$AA$2)),(4.34*'Front End'!$F$4*EXP(-1.3*B546/$AA$2))),6)</f>
        <v>4.1009999999999998E-2</v>
      </c>
      <c r="E546" s="10">
        <f>D546*('Front End'!$F$3/100)</f>
        <v>0</v>
      </c>
      <c r="F546" s="10">
        <f t="shared" si="33"/>
        <v>4.1009999999999998E-2</v>
      </c>
      <c r="G546" s="10">
        <f>IF((G545+(AVERAGE(F545:F546)*('Front End'!$F$5*60))-(N545))&gt;$AA$3,$AA$3,IF(G545+(AVERAGE(F545:F546)*('Front End'!$F$5*60))-(N545)&lt;0,0,G545+(AVERAGE(F545:F546)*('Front End'!$F$5*60))-(N545)))</f>
        <v>136.41166250976991</v>
      </c>
      <c r="H546" s="10">
        <f>(G546/$AA$3)*'Front End'!$B$1</f>
        <v>1.3641166250976992E-3</v>
      </c>
      <c r="I546" s="10">
        <f>('Front End'!$F$10-'Front End'!$B$1)+Calcs!H546</f>
        <v>46.731364116625102</v>
      </c>
      <c r="J546" s="10">
        <f>IF(H546&gt;'Front End'!$B$1*('Front End'!$B$5/100),G546-((('Front End'!$B$1*('Front End'!$B$5/100))/'Front End'!$B$1)*$AA$3),0)</f>
        <v>36.411662509769911</v>
      </c>
      <c r="K546" s="10">
        <f>(J546*('Front End'!$B$6/100))/('Front End'!$B$2*24*60*60)</f>
        <v>0</v>
      </c>
      <c r="L546" s="10">
        <f>(J546*((100-'Front End'!$B$6)/100))/('Front End'!$B$2*24*60*60)</f>
        <v>4.2143127904826293E-2</v>
      </c>
      <c r="M546" s="10">
        <f t="shared" si="34"/>
        <v>4.2143127904826293E-2</v>
      </c>
      <c r="N546" s="10">
        <f>AVERAGE(M545:M546)*('Front End'!$F$5*60)</f>
        <v>5.0681647984756051</v>
      </c>
      <c r="O546" s="10">
        <f>IF(O545+AVERAGE(K545:K546)*('Front End'!$F$5*60)&gt;J546,J546,O545+AVERAGE(K545:K546)*('Front End'!$F$5*60))</f>
        <v>0</v>
      </c>
      <c r="P546" s="10">
        <f>P545+(AVERAGE(L545:L546)*('Front End'!$F$5*60))-W545</f>
        <v>3644.8267623617444</v>
      </c>
      <c r="Q546" s="10">
        <f>(P546/$AA$5)*($AA$4-'Front End'!$F$9)</f>
        <v>3.6448267623617442E-2</v>
      </c>
      <c r="R546" s="10">
        <f>'Front End'!$F$9+Q546</f>
        <v>45.036448267623619</v>
      </c>
      <c r="S546" s="8">
        <f>IF(R546&gt;'Front End'!$F$9+'Front End'!$B$9,(((R546-'Front End'!$F$9)/($AA$4-'Front End'!$F$9))*$AA$5)-((('Front End'!$F$9+'Front End'!$B$9-'Front End'!$F$9)/($AA$4-'Front End'!$F$9))*$AA$5),0)</f>
        <v>3644.8267623619304</v>
      </c>
      <c r="T546" s="8">
        <f>ROUND(S546/('Front End'!$B$3*24*60*60),6)</f>
        <v>4.2189999999999997E-3</v>
      </c>
      <c r="U546" s="8">
        <f>IF(R546&gt;'Front End'!$F$9+'Front End'!$B$10,(((R546-'Front End'!$F$9)/($AA$4-'Front End'!$F$9))*$AA$5)-((('Front End'!$F$9+'Front End'!$B$10-'Front End'!$F$9)/($AA$4-'Front End'!$F$9))*$AA$5),0)</f>
        <v>1644.8267623616175</v>
      </c>
      <c r="V546" s="8">
        <f>(U546^0.5)/('Front End'!$B$4*24*60*60)</f>
        <v>4.6940351711705457E-3</v>
      </c>
      <c r="W546" s="8">
        <f>(AVERAGE(T545:T546)*('Front End'!$F$5*60))+(AVERAGE(V545:V546)*('Front End'!$F$5*60))</f>
        <v>1.0689215084727004</v>
      </c>
      <c r="X546" s="8">
        <f t="shared" si="36"/>
        <v>4.6940351711705457E-3</v>
      </c>
    </row>
    <row r="547" spans="1:24" x14ac:dyDescent="0.2">
      <c r="A547" s="1">
        <v>546</v>
      </c>
      <c r="B547" s="1">
        <f>B546+'Front End'!$F$5</f>
        <v>1090</v>
      </c>
      <c r="C547" s="10">
        <f t="shared" si="35"/>
        <v>0.75694444444444442</v>
      </c>
      <c r="D547" s="10">
        <f>ROUND(IF(B547&lt;=$AA$2*1.25,('Front End'!$F$4/2)*(1-COS((PI()*B547)/$AA$2)),(4.34*'Front End'!$F$4*EXP(-1.3*B547/$AA$2))),6)</f>
        <v>4.0833000000000001E-2</v>
      </c>
      <c r="E547" s="10">
        <f>D547*('Front End'!$F$3/100)</f>
        <v>0</v>
      </c>
      <c r="F547" s="10">
        <f t="shared" si="33"/>
        <v>4.0833000000000001E-2</v>
      </c>
      <c r="G547" s="10">
        <f>IF((G546+(AVERAGE(F546:F547)*('Front End'!$F$5*60))-(N546))&gt;$AA$3,$AA$3,IF(G546+(AVERAGE(F546:F547)*('Front End'!$F$5*60))-(N546)&lt;0,0,G546+(AVERAGE(F546:F547)*('Front End'!$F$5*60))-(N546)))</f>
        <v>136.25407771129431</v>
      </c>
      <c r="H547" s="10">
        <f>(G547/$AA$3)*'Front End'!$B$1</f>
        <v>1.362540777112943E-3</v>
      </c>
      <c r="I547" s="10">
        <f>('Front End'!$F$10-'Front End'!$B$1)+Calcs!H547</f>
        <v>46.73136254077712</v>
      </c>
      <c r="J547" s="10">
        <f>IF(H547&gt;'Front End'!$B$1*('Front End'!$B$5/100),G547-((('Front End'!$B$1*('Front End'!$B$5/100))/'Front End'!$B$1)*$AA$3),0)</f>
        <v>36.254077711294315</v>
      </c>
      <c r="K547" s="10">
        <f>(J547*('Front End'!$B$6/100))/('Front End'!$B$2*24*60*60)</f>
        <v>0</v>
      </c>
      <c r="L547" s="10">
        <f>(J547*((100-'Front End'!$B$6)/100))/('Front End'!$B$2*24*60*60)</f>
        <v>4.1960738091775834E-2</v>
      </c>
      <c r="M547" s="10">
        <f t="shared" si="34"/>
        <v>4.1960738091775834E-2</v>
      </c>
      <c r="N547" s="10">
        <f>AVERAGE(M546:M547)*('Front End'!$F$5*60)</f>
        <v>5.0462319597961276</v>
      </c>
      <c r="O547" s="10">
        <f>IF(O546+AVERAGE(K546:K547)*('Front End'!$F$5*60)&gt;J547,J547,O546+AVERAGE(K546:K547)*('Front End'!$F$5*60))</f>
        <v>0</v>
      </c>
      <c r="P547" s="10">
        <f>P546+(AVERAGE(L546:L547)*('Front End'!$F$5*60))-W546</f>
        <v>3648.8040728130677</v>
      </c>
      <c r="Q547" s="10">
        <f>(P547/$AA$5)*($AA$4-'Front End'!$F$9)</f>
        <v>3.6488040728130673E-2</v>
      </c>
      <c r="R547" s="10">
        <f>'Front End'!$F$9+Q547</f>
        <v>45.03648804072813</v>
      </c>
      <c r="S547" s="8">
        <f>IF(R547&gt;'Front End'!$F$9+'Front End'!$B$9,(((R547-'Front End'!$F$9)/($AA$4-'Front End'!$F$9))*$AA$5)-((('Front End'!$F$9+'Front End'!$B$9-'Front End'!$F$9)/($AA$4-'Front End'!$F$9))*$AA$5),0)</f>
        <v>3648.80407281305</v>
      </c>
      <c r="T547" s="8">
        <f>ROUND(S547/('Front End'!$B$3*24*60*60),6)</f>
        <v>4.2230000000000002E-3</v>
      </c>
      <c r="U547" s="8">
        <f>IF(R547&gt;'Front End'!$F$9+'Front End'!$B$10,(((R547-'Front End'!$F$9)/($AA$4-'Front End'!$F$9))*$AA$5)-((('Front End'!$F$9+'Front End'!$B$10-'Front End'!$F$9)/($AA$4-'Front End'!$F$9))*$AA$5),0)</f>
        <v>1648.8040728127371</v>
      </c>
      <c r="V547" s="8">
        <f>(U547^0.5)/('Front End'!$B$4*24*60*60)</f>
        <v>4.6997070033241951E-3</v>
      </c>
      <c r="W547" s="8">
        <f>(AVERAGE(T546:T547)*('Front End'!$F$5*60))+(AVERAGE(V546:V547)*('Front End'!$F$5*60))</f>
        <v>1.0701445304696846</v>
      </c>
      <c r="X547" s="8">
        <f t="shared" si="36"/>
        <v>4.6997070033241951E-3</v>
      </c>
    </row>
    <row r="548" spans="1:24" x14ac:dyDescent="0.2">
      <c r="A548" s="1">
        <v>547</v>
      </c>
      <c r="B548" s="1">
        <f>B547+'Front End'!$F$5</f>
        <v>1092</v>
      </c>
      <c r="C548" s="10">
        <f t="shared" si="35"/>
        <v>0.7583333333333333</v>
      </c>
      <c r="D548" s="10">
        <f>ROUND(IF(B548&lt;=$AA$2*1.25,('Front End'!$F$4/2)*(1-COS((PI()*B548)/$AA$2)),(4.34*'Front End'!$F$4*EXP(-1.3*B548/$AA$2))),6)</f>
        <v>4.0655999999999998E-2</v>
      </c>
      <c r="E548" s="10">
        <f>D548*('Front End'!$F$3/100)</f>
        <v>0</v>
      </c>
      <c r="F548" s="10">
        <f t="shared" si="33"/>
        <v>4.0655999999999998E-2</v>
      </c>
      <c r="G548" s="10">
        <f>IF((G547+(AVERAGE(F547:F548)*('Front End'!$F$5*60))-(N547))&gt;$AA$3,$AA$3,IF(G547+(AVERAGE(F547:F548)*('Front End'!$F$5*60))-(N547)&lt;0,0,G547+(AVERAGE(F547:F548)*('Front End'!$F$5*60))-(N547)))</f>
        <v>136.09718575149819</v>
      </c>
      <c r="H548" s="10">
        <f>(G548/$AA$3)*'Front End'!$B$1</f>
        <v>1.3609718575149819E-3</v>
      </c>
      <c r="I548" s="10">
        <f>('Front End'!$F$10-'Front End'!$B$1)+Calcs!H548</f>
        <v>46.731360971857519</v>
      </c>
      <c r="J548" s="10">
        <f>IF(H548&gt;'Front End'!$B$1*('Front End'!$B$5/100),G548-((('Front End'!$B$1*('Front End'!$B$5/100))/'Front End'!$B$1)*$AA$3),0)</f>
        <v>36.097185751498188</v>
      </c>
      <c r="K548" s="10">
        <f>(J548*('Front End'!$B$6/100))/('Front End'!$B$2*24*60*60)</f>
        <v>0</v>
      </c>
      <c r="L548" s="10">
        <f>(J548*((100-'Front End'!$B$6)/100))/('Front End'!$B$2*24*60*60)</f>
        <v>4.1779150175345128E-2</v>
      </c>
      <c r="M548" s="10">
        <f t="shared" si="34"/>
        <v>4.1779150175345128E-2</v>
      </c>
      <c r="N548" s="10">
        <f>AVERAGE(M547:M548)*('Front End'!$F$5*60)</f>
        <v>5.0243932960272577</v>
      </c>
      <c r="O548" s="10">
        <f>IF(O547+AVERAGE(K547:K548)*('Front End'!$F$5*60)&gt;J548,J548,O547+AVERAGE(K547:K548)*('Front End'!$F$5*60))</f>
        <v>0</v>
      </c>
      <c r="P548" s="10">
        <f>P547+(AVERAGE(L547:L548)*('Front End'!$F$5*60))-W547</f>
        <v>3652.7583215786253</v>
      </c>
      <c r="Q548" s="10">
        <f>(P548/$AA$5)*($AA$4-'Front End'!$F$9)</f>
        <v>3.6527583215786252E-2</v>
      </c>
      <c r="R548" s="10">
        <f>'Front End'!$F$9+Q548</f>
        <v>45.036527583215786</v>
      </c>
      <c r="S548" s="8">
        <f>IF(R548&gt;'Front End'!$F$9+'Front End'!$B$9,(((R548-'Front End'!$F$9)/($AA$4-'Front End'!$F$9))*$AA$5)-((('Front End'!$F$9+'Front End'!$B$9-'Front End'!$F$9)/($AA$4-'Front End'!$F$9))*$AA$5),0)</f>
        <v>3652.7583215786308</v>
      </c>
      <c r="T548" s="8">
        <f>ROUND(S548/('Front End'!$B$3*24*60*60),6)</f>
        <v>4.228E-3</v>
      </c>
      <c r="U548" s="8">
        <f>IF(R548&gt;'Front End'!$F$9+'Front End'!$B$10,(((R548-'Front End'!$F$9)/($AA$4-'Front End'!$F$9))*$AA$5)-((('Front End'!$F$9+'Front End'!$B$10-'Front End'!$F$9)/($AA$4-'Front End'!$F$9))*$AA$5),0)</f>
        <v>1652.7583215783179</v>
      </c>
      <c r="V548" s="8">
        <f>(U548^0.5)/('Front End'!$B$4*24*60*60)</f>
        <v>4.7053391709344231E-3</v>
      </c>
      <c r="W548" s="8">
        <f>(AVERAGE(T547:T548)*('Front End'!$F$5*60))+(AVERAGE(V547:V548)*('Front End'!$F$5*60))</f>
        <v>1.0713627704555173</v>
      </c>
      <c r="X548" s="8">
        <f t="shared" si="36"/>
        <v>4.7053391709344231E-3</v>
      </c>
    </row>
    <row r="549" spans="1:24" x14ac:dyDescent="0.2">
      <c r="A549" s="1">
        <v>548</v>
      </c>
      <c r="B549" s="1">
        <f>B548+'Front End'!$F$5</f>
        <v>1094</v>
      </c>
      <c r="C549" s="10">
        <f t="shared" si="35"/>
        <v>0.75972222222222219</v>
      </c>
      <c r="D549" s="10">
        <f>ROUND(IF(B549&lt;=$AA$2*1.25,('Front End'!$F$4/2)*(1-COS((PI()*B549)/$AA$2)),(4.34*'Front End'!$F$4*EXP(-1.3*B549/$AA$2))),6)</f>
        <v>4.0480000000000002E-2</v>
      </c>
      <c r="E549" s="10">
        <f>D549*('Front End'!$F$3/100)</f>
        <v>0</v>
      </c>
      <c r="F549" s="10">
        <f t="shared" si="33"/>
        <v>4.0480000000000002E-2</v>
      </c>
      <c r="G549" s="10">
        <f>IF((G548+(AVERAGE(F548:F549)*('Front End'!$F$5*60))-(N548))&gt;$AA$3,$AA$3,IF(G548+(AVERAGE(F548:F549)*('Front End'!$F$5*60))-(N548)&lt;0,0,G548+(AVERAGE(F548:F549)*('Front End'!$F$5*60))-(N548)))</f>
        <v>135.94095245547092</v>
      </c>
      <c r="H549" s="10">
        <f>(G549/$AA$3)*'Front End'!$B$1</f>
        <v>1.3594095245547091E-3</v>
      </c>
      <c r="I549" s="10">
        <f>('Front End'!$F$10-'Front End'!$B$1)+Calcs!H549</f>
        <v>46.731359409524558</v>
      </c>
      <c r="J549" s="10">
        <f>IF(H549&gt;'Front End'!$B$1*('Front End'!$B$5/100),G549-((('Front End'!$B$1*('Front End'!$B$5/100))/'Front End'!$B$1)*$AA$3),0)</f>
        <v>35.940952455470921</v>
      </c>
      <c r="K549" s="10">
        <f>(J549*('Front End'!$B$6/100))/('Front End'!$B$2*24*60*60)</f>
        <v>0</v>
      </c>
      <c r="L549" s="10">
        <f>(J549*((100-'Front End'!$B$6)/100))/('Front End'!$B$2*24*60*60)</f>
        <v>4.1598324601239495E-2</v>
      </c>
      <c r="M549" s="10">
        <f t="shared" si="34"/>
        <v>4.1598324601239495E-2</v>
      </c>
      <c r="N549" s="10">
        <f>AVERAGE(M548:M549)*('Front End'!$F$5*60)</f>
        <v>5.0026484865950778</v>
      </c>
      <c r="O549" s="10">
        <f>IF(O548+AVERAGE(K548:K549)*('Front End'!$F$5*60)&gt;J549,J549,O548+AVERAGE(K548:K549)*('Front End'!$F$5*60))</f>
        <v>0</v>
      </c>
      <c r="P549" s="10">
        <f>P548+(AVERAGE(L548:L549)*('Front End'!$F$5*60))-W548</f>
        <v>3656.6896072947652</v>
      </c>
      <c r="Q549" s="10">
        <f>(P549/$AA$5)*($AA$4-'Front End'!$F$9)</f>
        <v>3.6566896072947649E-2</v>
      </c>
      <c r="R549" s="10">
        <f>'Front End'!$F$9+Q549</f>
        <v>45.036566896072948</v>
      </c>
      <c r="S549" s="8">
        <f>IF(R549&gt;'Front End'!$F$9+'Front End'!$B$9,(((R549-'Front End'!$F$9)/($AA$4-'Front End'!$F$9))*$AA$5)-((('Front End'!$F$9+'Front End'!$B$9-'Front End'!$F$9)/($AA$4-'Front End'!$F$9))*$AA$5),0)</f>
        <v>3656.6896072947943</v>
      </c>
      <c r="T549" s="8">
        <f>ROUND(S549/('Front End'!$B$3*24*60*60),6)</f>
        <v>4.2319999999999997E-3</v>
      </c>
      <c r="U549" s="8">
        <f>IF(R549&gt;'Front End'!$F$9+'Front End'!$B$10,(((R549-'Front End'!$F$9)/($AA$4-'Front End'!$F$9))*$AA$5)-((('Front End'!$F$9+'Front End'!$B$10-'Front End'!$F$9)/($AA$4-'Front End'!$F$9))*$AA$5),0)</f>
        <v>1656.6896072944814</v>
      </c>
      <c r="V549" s="8">
        <f>(U549^0.5)/('Front End'!$B$4*24*60*60)</f>
        <v>4.7109319565043252E-3</v>
      </c>
      <c r="W549" s="8">
        <f>(AVERAGE(T548:T549)*('Front End'!$F$5*60))+(AVERAGE(V548:V549)*('Front End'!$F$5*60))</f>
        <v>1.0725762676463249</v>
      </c>
      <c r="X549" s="8">
        <f t="shared" si="36"/>
        <v>4.7109319565043252E-3</v>
      </c>
    </row>
    <row r="550" spans="1:24" x14ac:dyDescent="0.2">
      <c r="A550" s="1">
        <v>549</v>
      </c>
      <c r="B550" s="1">
        <f>B549+'Front End'!$F$5</f>
        <v>1096</v>
      </c>
      <c r="C550" s="10">
        <f t="shared" si="35"/>
        <v>0.76111111111111107</v>
      </c>
      <c r="D550" s="10">
        <f>ROUND(IF(B550&lt;=$AA$2*1.25,('Front End'!$F$4/2)*(1-COS((PI()*B550)/$AA$2)),(4.34*'Front End'!$F$4*EXP(-1.3*B550/$AA$2))),6)</f>
        <v>4.0305000000000001E-2</v>
      </c>
      <c r="E550" s="10">
        <f>D550*('Front End'!$F$3/100)</f>
        <v>0</v>
      </c>
      <c r="F550" s="10">
        <f t="shared" si="33"/>
        <v>4.0305000000000001E-2</v>
      </c>
      <c r="G550" s="10">
        <f>IF((G549+(AVERAGE(F549:F550)*('Front End'!$F$5*60))-(N549))&gt;$AA$3,$AA$3,IF(G549+(AVERAGE(F549:F550)*('Front End'!$F$5*60))-(N549)&lt;0,0,G549+(AVERAGE(F549:F550)*('Front End'!$F$5*60))-(N549)))</f>
        <v>135.78540396887587</v>
      </c>
      <c r="H550" s="10">
        <f>(G550/$AA$3)*'Front End'!$B$1</f>
        <v>1.3578540396887587E-3</v>
      </c>
      <c r="I550" s="10">
        <f>('Front End'!$F$10-'Front End'!$B$1)+Calcs!H550</f>
        <v>46.731357854039693</v>
      </c>
      <c r="J550" s="10">
        <f>IF(H550&gt;'Front End'!$B$1*('Front End'!$B$5/100),G550-((('Front End'!$B$1*('Front End'!$B$5/100))/'Front End'!$B$1)*$AA$3),0)</f>
        <v>35.785403968875869</v>
      </c>
      <c r="K550" s="10">
        <f>(J550*('Front End'!$B$6/100))/('Front End'!$B$2*24*60*60)</f>
        <v>0</v>
      </c>
      <c r="L550" s="10">
        <f>(J550*((100-'Front End'!$B$6)/100))/('Front End'!$B$2*24*60*60)</f>
        <v>4.1418291630643374E-2</v>
      </c>
      <c r="M550" s="10">
        <f t="shared" si="34"/>
        <v>4.1418291630643374E-2</v>
      </c>
      <c r="N550" s="10">
        <f>AVERAGE(M549:M550)*('Front End'!$F$5*60)</f>
        <v>4.9809969739129718</v>
      </c>
      <c r="O550" s="10">
        <f>IF(O549+AVERAGE(K549:K550)*('Front End'!$F$5*60)&gt;J550,J550,O549+AVERAGE(K549:K550)*('Front End'!$F$5*60))</f>
        <v>0</v>
      </c>
      <c r="P550" s="10">
        <f>P549+(AVERAGE(L549:L550)*('Front End'!$F$5*60))-W549</f>
        <v>3660.5980280010322</v>
      </c>
      <c r="Q550" s="10">
        <f>(P550/$AA$5)*($AA$4-'Front End'!$F$9)</f>
        <v>3.6605980280010317E-2</v>
      </c>
      <c r="R550" s="10">
        <f>'Front End'!$F$9+Q550</f>
        <v>45.036605980280008</v>
      </c>
      <c r="S550" s="8">
        <f>IF(R550&gt;'Front End'!$F$9+'Front End'!$B$9,(((R550-'Front End'!$F$9)/($AA$4-'Front End'!$F$9))*$AA$5)-((('Front End'!$F$9+'Front End'!$B$9-'Front End'!$F$9)/($AA$4-'Front End'!$F$9))*$AA$5),0)</f>
        <v>3660.5980280008057</v>
      </c>
      <c r="T550" s="8">
        <f>ROUND(S550/('Front End'!$B$3*24*60*60),6)</f>
        <v>4.2370000000000003E-3</v>
      </c>
      <c r="U550" s="8">
        <f>IF(R550&gt;'Front End'!$F$9+'Front End'!$B$10,(((R550-'Front End'!$F$9)/($AA$4-'Front End'!$F$9))*$AA$5)-((('Front End'!$F$9+'Front End'!$B$10-'Front End'!$F$9)/($AA$4-'Front End'!$F$9))*$AA$5),0)</f>
        <v>1660.5980280004928</v>
      </c>
      <c r="V550" s="8">
        <f>(U550^0.5)/('Front End'!$B$4*24*60*60)</f>
        <v>4.7164856393581891E-3</v>
      </c>
      <c r="W550" s="8">
        <f>(AVERAGE(T549:T550)*('Front End'!$F$5*60))+(AVERAGE(V549:V550)*('Front End'!$F$5*60))</f>
        <v>1.0737850557517508</v>
      </c>
      <c r="X550" s="8">
        <f t="shared" si="36"/>
        <v>4.7164856393581891E-3</v>
      </c>
    </row>
    <row r="551" spans="1:24" x14ac:dyDescent="0.2">
      <c r="A551" s="1">
        <v>550</v>
      </c>
      <c r="B551" s="1">
        <f>B550+'Front End'!$F$5</f>
        <v>1098</v>
      </c>
      <c r="C551" s="10">
        <f t="shared" si="35"/>
        <v>0.76249999999999996</v>
      </c>
      <c r="D551" s="10">
        <f>ROUND(IF(B551&lt;=$AA$2*1.25,('Front End'!$F$4/2)*(1-COS((PI()*B551)/$AA$2)),(4.34*'Front End'!$F$4*EXP(-1.3*B551/$AA$2))),6)</f>
        <v>4.0131E-2</v>
      </c>
      <c r="E551" s="10">
        <f>D551*('Front End'!$F$3/100)</f>
        <v>0</v>
      </c>
      <c r="F551" s="10">
        <f t="shared" si="33"/>
        <v>4.0131E-2</v>
      </c>
      <c r="G551" s="10">
        <f>IF((G550+(AVERAGE(F550:F551)*('Front End'!$F$5*60))-(N550))&gt;$AA$3,$AA$3,IF(G550+(AVERAGE(F550:F551)*('Front End'!$F$5*60))-(N550)&lt;0,0,G550+(AVERAGE(F550:F551)*('Front End'!$F$5*60))-(N550)))</f>
        <v>135.63056699496289</v>
      </c>
      <c r="H551" s="10">
        <f>(G551/$AA$3)*'Front End'!$B$1</f>
        <v>1.3563056699496289E-3</v>
      </c>
      <c r="I551" s="10">
        <f>('Front End'!$F$10-'Front End'!$B$1)+Calcs!H551</f>
        <v>46.731356305669955</v>
      </c>
      <c r="J551" s="10">
        <f>IF(H551&gt;'Front End'!$B$1*('Front End'!$B$5/100),G551-((('Front End'!$B$1*('Front End'!$B$5/100))/'Front End'!$B$1)*$AA$3),0)</f>
        <v>35.630566994962891</v>
      </c>
      <c r="K551" s="10">
        <f>(J551*('Front End'!$B$6/100))/('Front End'!$B$2*24*60*60)</f>
        <v>0</v>
      </c>
      <c r="L551" s="10">
        <f>(J551*((100-'Front End'!$B$6)/100))/('Front End'!$B$2*24*60*60)</f>
        <v>4.1239082170095941E-2</v>
      </c>
      <c r="M551" s="10">
        <f t="shared" si="34"/>
        <v>4.1239082170095941E-2</v>
      </c>
      <c r="N551" s="10">
        <f>AVERAGE(M550:M551)*('Front End'!$F$5*60)</f>
        <v>4.9594424280443592</v>
      </c>
      <c r="O551" s="10">
        <f>IF(O550+AVERAGE(K550:K551)*('Front End'!$F$5*60)&gt;J551,J551,O550+AVERAGE(K550:K551)*('Front End'!$F$5*60))</f>
        <v>0</v>
      </c>
      <c r="P551" s="10">
        <f>P550+(AVERAGE(L550:L551)*('Front End'!$F$5*60))-W550</f>
        <v>3664.483685373325</v>
      </c>
      <c r="Q551" s="10">
        <f>(P551/$AA$5)*($AA$4-'Front End'!$F$9)</f>
        <v>3.6644836853733244E-2</v>
      </c>
      <c r="R551" s="10">
        <f>'Front End'!$F$9+Q551</f>
        <v>45.036644836853732</v>
      </c>
      <c r="S551" s="8">
        <f>IF(R551&gt;'Front End'!$F$9+'Front End'!$B$9,(((R551-'Front End'!$F$9)/($AA$4-'Front End'!$F$9))*$AA$5)-((('Front End'!$F$9+'Front End'!$B$9-'Front End'!$F$9)/($AA$4-'Front End'!$F$9))*$AA$5),0)</f>
        <v>3664.4836853731995</v>
      </c>
      <c r="T551" s="8">
        <f>ROUND(S551/('Front End'!$B$3*24*60*60),6)</f>
        <v>4.241E-3</v>
      </c>
      <c r="U551" s="8">
        <f>IF(R551&gt;'Front End'!$F$9+'Front End'!$B$10,(((R551-'Front End'!$F$9)/($AA$4-'Front End'!$F$9))*$AA$5)-((('Front End'!$F$9+'Front End'!$B$10-'Front End'!$F$9)/($AA$4-'Front End'!$F$9))*$AA$5),0)</f>
        <v>1664.4836853728866</v>
      </c>
      <c r="V551" s="8">
        <f>(U551^0.5)/('Front End'!$B$4*24*60*60)</f>
        <v>4.722000501689463E-3</v>
      </c>
      <c r="W551" s="8">
        <f>(AVERAGE(T550:T551)*('Front End'!$F$5*60))+(AVERAGE(V550:V551)*('Front End'!$F$5*60))</f>
        <v>1.0749891684628592</v>
      </c>
      <c r="X551" s="8">
        <f t="shared" si="36"/>
        <v>4.722000501689463E-3</v>
      </c>
    </row>
    <row r="552" spans="1:24" x14ac:dyDescent="0.2">
      <c r="A552" s="1">
        <v>551</v>
      </c>
      <c r="B552" s="1">
        <f>B551+'Front End'!$F$5</f>
        <v>1100</v>
      </c>
      <c r="C552" s="10">
        <f t="shared" si="35"/>
        <v>0.76388888888888884</v>
      </c>
      <c r="D552" s="10">
        <f>ROUND(IF(B552&lt;=$AA$2*1.25,('Front End'!$F$4/2)*(1-COS((PI()*B552)/$AA$2)),(4.34*'Front End'!$F$4*EXP(-1.3*B552/$AA$2))),6)</f>
        <v>3.9956999999999999E-2</v>
      </c>
      <c r="E552" s="10">
        <f>D552*('Front End'!$F$3/100)</f>
        <v>0</v>
      </c>
      <c r="F552" s="10">
        <f t="shared" si="33"/>
        <v>3.9956999999999999E-2</v>
      </c>
      <c r="G552" s="10">
        <f>IF((G551+(AVERAGE(F551:F552)*('Front End'!$F$5*60))-(N551))&gt;$AA$3,$AA$3,IF(G551+(AVERAGE(F551:F552)*('Front End'!$F$5*60))-(N551)&lt;0,0,G551+(AVERAGE(F551:F552)*('Front End'!$F$5*60))-(N551)))</f>
        <v>135.47640456691855</v>
      </c>
      <c r="H552" s="10">
        <f>(G552/$AA$3)*'Front End'!$B$1</f>
        <v>1.3547640456691853E-3</v>
      </c>
      <c r="I552" s="10">
        <f>('Front End'!$F$10-'Front End'!$B$1)+Calcs!H552</f>
        <v>46.731354764045676</v>
      </c>
      <c r="J552" s="10">
        <f>IF(H552&gt;'Front End'!$B$1*('Front End'!$B$5/100),G552-((('Front End'!$B$1*('Front End'!$B$5/100))/'Front End'!$B$1)*$AA$3),0)</f>
        <v>35.476404566918546</v>
      </c>
      <c r="K552" s="10">
        <f>(J552*('Front End'!$B$6/100))/('Front End'!$B$2*24*60*60)</f>
        <v>0</v>
      </c>
      <c r="L552" s="10">
        <f>(J552*((100-'Front End'!$B$6)/100))/('Front End'!$B$2*24*60*60)</f>
        <v>4.106065343393351E-2</v>
      </c>
      <c r="M552" s="10">
        <f t="shared" si="34"/>
        <v>4.106065343393351E-2</v>
      </c>
      <c r="N552" s="10">
        <f>AVERAGE(M551:M552)*('Front End'!$F$5*60)</f>
        <v>4.9379841362417674</v>
      </c>
      <c r="O552" s="10">
        <f>IF(O551+AVERAGE(K551:K552)*('Front End'!$F$5*60)&gt;J552,J552,O551+AVERAGE(K551:K552)*('Front End'!$F$5*60))</f>
        <v>0</v>
      </c>
      <c r="P552" s="10">
        <f>P551+(AVERAGE(L551:L552)*('Front End'!$F$5*60))-W551</f>
        <v>3668.3466803411043</v>
      </c>
      <c r="Q552" s="10">
        <f>(P552/$AA$5)*($AA$4-'Front End'!$F$9)</f>
        <v>3.6683466803411044E-2</v>
      </c>
      <c r="R552" s="10">
        <f>'Front End'!$F$9+Q552</f>
        <v>45.03668346680341</v>
      </c>
      <c r="S552" s="8">
        <f>IF(R552&gt;'Front End'!$F$9+'Front End'!$B$9,(((R552-'Front End'!$F$9)/($AA$4-'Front End'!$F$9))*$AA$5)-((('Front End'!$F$9+'Front End'!$B$9-'Front End'!$F$9)/($AA$4-'Front End'!$F$9))*$AA$5),0)</f>
        <v>3668.3466803410174</v>
      </c>
      <c r="T552" s="8">
        <f>ROUND(S552/('Front End'!$B$3*24*60*60),6)</f>
        <v>4.2459999999999998E-3</v>
      </c>
      <c r="U552" s="8">
        <f>IF(R552&gt;'Front End'!$F$9+'Front End'!$B$10,(((R552-'Front End'!$F$9)/($AA$4-'Front End'!$F$9))*$AA$5)-((('Front End'!$F$9+'Front End'!$B$10-'Front End'!$F$9)/($AA$4-'Front End'!$F$9))*$AA$5),0)</f>
        <v>1668.3466803407046</v>
      </c>
      <c r="V552" s="8">
        <f>(U552^0.5)/('Front End'!$B$4*24*60*60)</f>
        <v>4.7274768223547637E-3</v>
      </c>
      <c r="W552" s="8">
        <f>(AVERAGE(T551:T552)*('Front End'!$F$5*60))+(AVERAGE(V551:V552)*('Front End'!$F$5*60))</f>
        <v>1.0761886394426536</v>
      </c>
      <c r="X552" s="8">
        <f t="shared" si="36"/>
        <v>4.7274768223547637E-3</v>
      </c>
    </row>
    <row r="553" spans="1:24" x14ac:dyDescent="0.2">
      <c r="A553" s="1">
        <v>552</v>
      </c>
      <c r="B553" s="1">
        <f>B552+'Front End'!$F$5</f>
        <v>1102</v>
      </c>
      <c r="C553" s="10">
        <f t="shared" si="35"/>
        <v>0.76527777777777772</v>
      </c>
      <c r="D553" s="10">
        <f>ROUND(IF(B553&lt;=$AA$2*1.25,('Front End'!$F$4/2)*(1-COS((PI()*B553)/$AA$2)),(4.34*'Front End'!$F$4*EXP(-1.3*B553/$AA$2))),6)</f>
        <v>3.9784E-2</v>
      </c>
      <c r="E553" s="10">
        <f>D553*('Front End'!$F$3/100)</f>
        <v>0</v>
      </c>
      <c r="F553" s="10">
        <f t="shared" si="33"/>
        <v>3.9784E-2</v>
      </c>
      <c r="G553" s="10">
        <f>IF((G552+(AVERAGE(F552:F553)*('Front End'!$F$5*60))-(N552))&gt;$AA$3,$AA$3,IF(G552+(AVERAGE(F552:F553)*('Front End'!$F$5*60))-(N552)&lt;0,0,G552+(AVERAGE(F552:F553)*('Front End'!$F$5*60))-(N552)))</f>
        <v>135.32288043067678</v>
      </c>
      <c r="H553" s="10">
        <f>(G553/$AA$3)*'Front End'!$B$1</f>
        <v>1.3532288043067678E-3</v>
      </c>
      <c r="I553" s="10">
        <f>('Front End'!$F$10-'Front End'!$B$1)+Calcs!H553</f>
        <v>46.731353228804309</v>
      </c>
      <c r="J553" s="10">
        <f>IF(H553&gt;'Front End'!$B$1*('Front End'!$B$5/100),G553-((('Front End'!$B$1*('Front End'!$B$5/100))/'Front End'!$B$1)*$AA$3),0)</f>
        <v>35.322880430676776</v>
      </c>
      <c r="K553" s="10">
        <f>(J553*('Front End'!$B$6/100))/('Front End'!$B$2*24*60*60)</f>
        <v>0</v>
      </c>
      <c r="L553" s="10">
        <f>(J553*((100-'Front End'!$B$6)/100))/('Front End'!$B$2*24*60*60)</f>
        <v>4.0882963461431457E-2</v>
      </c>
      <c r="M553" s="10">
        <f t="shared" si="34"/>
        <v>4.0882963461431457E-2</v>
      </c>
      <c r="N553" s="10">
        <f>AVERAGE(M552:M553)*('Front End'!$F$5*60)</f>
        <v>4.9166170137218987</v>
      </c>
      <c r="O553" s="10">
        <f>IF(O552+AVERAGE(K552:K553)*('Front End'!$F$5*60)&gt;J553,J553,O552+AVERAGE(K552:K553)*('Front End'!$F$5*60))</f>
        <v>0</v>
      </c>
      <c r="P553" s="10">
        <f>P552+(AVERAGE(L552:L553)*('Front End'!$F$5*60))-W552</f>
        <v>3672.1871087153836</v>
      </c>
      <c r="Q553" s="10">
        <f>(P553/$AA$5)*($AA$4-'Front End'!$F$9)</f>
        <v>3.6721871087153829E-2</v>
      </c>
      <c r="R553" s="10">
        <f>'Front End'!$F$9+Q553</f>
        <v>45.036721871087153</v>
      </c>
      <c r="S553" s="8">
        <f>IF(R553&gt;'Front End'!$F$9+'Front End'!$B$9,(((R553-'Front End'!$F$9)/($AA$4-'Front End'!$F$9))*$AA$5)-((('Front End'!$F$9+'Front End'!$B$9-'Front End'!$F$9)/($AA$4-'Front End'!$F$9))*$AA$5),0)</f>
        <v>3672.187108715264</v>
      </c>
      <c r="T553" s="8">
        <f>ROUND(S553/('Front End'!$B$3*24*60*60),6)</f>
        <v>4.2500000000000003E-3</v>
      </c>
      <c r="U553" s="8">
        <f>IF(R553&gt;'Front End'!$F$9+'Front End'!$B$10,(((R553-'Front End'!$F$9)/($AA$4-'Front End'!$F$9))*$AA$5)-((('Front End'!$F$9+'Front End'!$B$10-'Front End'!$F$9)/($AA$4-'Front End'!$F$9))*$AA$5),0)</f>
        <v>1672.1871087149511</v>
      </c>
      <c r="V553" s="8">
        <f>(U553^0.5)/('Front End'!$B$4*24*60*60)</f>
        <v>4.7329148707309678E-3</v>
      </c>
      <c r="W553" s="8">
        <f>(AVERAGE(T552:T553)*('Front End'!$F$5*60))+(AVERAGE(V552:V553)*('Front End'!$F$5*60))</f>
        <v>1.0773835015851438</v>
      </c>
      <c r="X553" s="8">
        <f t="shared" si="36"/>
        <v>4.7329148707309678E-3</v>
      </c>
    </row>
    <row r="554" spans="1:24" x14ac:dyDescent="0.2">
      <c r="A554" s="1">
        <v>553</v>
      </c>
      <c r="B554" s="1">
        <f>B553+'Front End'!$F$5</f>
        <v>1104</v>
      </c>
      <c r="C554" s="10">
        <f t="shared" si="35"/>
        <v>0.76666666666666672</v>
      </c>
      <c r="D554" s="10">
        <f>ROUND(IF(B554&lt;=$AA$2*1.25,('Front End'!$F$4/2)*(1-COS((PI()*B554)/$AA$2)),(4.34*'Front End'!$F$4*EXP(-1.3*B554/$AA$2))),6)</f>
        <v>3.9612000000000001E-2</v>
      </c>
      <c r="E554" s="10">
        <f>D554*('Front End'!$F$3/100)</f>
        <v>0</v>
      </c>
      <c r="F554" s="10">
        <f t="shared" si="33"/>
        <v>3.9612000000000001E-2</v>
      </c>
      <c r="G554" s="10">
        <f>IF((G553+(AVERAGE(F553:F554)*('Front End'!$F$5*60))-(N553))&gt;$AA$3,$AA$3,IF(G553+(AVERAGE(F553:F554)*('Front End'!$F$5*60))-(N553)&lt;0,0,G553+(AVERAGE(F553:F554)*('Front End'!$F$5*60))-(N553)))</f>
        <v>135.17002341695488</v>
      </c>
      <c r="H554" s="10">
        <f>(G554/$AA$3)*'Front End'!$B$1</f>
        <v>1.3517002341695489E-3</v>
      </c>
      <c r="I554" s="10">
        <f>('Front End'!$F$10-'Front End'!$B$1)+Calcs!H554</f>
        <v>46.731351700234171</v>
      </c>
      <c r="J554" s="10">
        <f>IF(H554&gt;'Front End'!$B$1*('Front End'!$B$5/100),G554-((('Front End'!$B$1*('Front End'!$B$5/100))/'Front End'!$B$1)*$AA$3),0)</f>
        <v>35.170023416954876</v>
      </c>
      <c r="K554" s="10">
        <f>(J554*('Front End'!$B$6/100))/('Front End'!$B$2*24*60*60)</f>
        <v>0</v>
      </c>
      <c r="L554" s="10">
        <f>(J554*((100-'Front End'!$B$6)/100))/('Front End'!$B$2*24*60*60)</f>
        <v>4.0706045621475555E-2</v>
      </c>
      <c r="M554" s="10">
        <f t="shared" si="34"/>
        <v>4.0706045621475555E-2</v>
      </c>
      <c r="N554" s="10">
        <f>AVERAGE(M553:M554)*('Front End'!$F$5*60)</f>
        <v>4.8953405449744203</v>
      </c>
      <c r="O554" s="10">
        <f>IF(O553+AVERAGE(K553:K554)*('Front End'!$F$5*60)&gt;J554,J554,O553+AVERAGE(K553:K554)*('Front End'!$F$5*60))</f>
        <v>0</v>
      </c>
      <c r="P554" s="10">
        <f>P553+(AVERAGE(L553:L554)*('Front End'!$F$5*60))-W553</f>
        <v>3676.0050657587726</v>
      </c>
      <c r="Q554" s="10">
        <f>(P554/$AA$5)*($AA$4-'Front End'!$F$9)</f>
        <v>3.676005065758773E-2</v>
      </c>
      <c r="R554" s="10">
        <f>'Front End'!$F$9+Q554</f>
        <v>45.036760050657591</v>
      </c>
      <c r="S554" s="8">
        <f>IF(R554&gt;'Front End'!$F$9+'Front End'!$B$9,(((R554-'Front End'!$F$9)/($AA$4-'Front End'!$F$9))*$AA$5)-((('Front End'!$F$9+'Front End'!$B$9-'Front End'!$F$9)/($AA$4-'Front End'!$F$9))*$AA$5),0)</f>
        <v>3676.0050657591137</v>
      </c>
      <c r="T554" s="8">
        <f>ROUND(S554/('Front End'!$B$3*24*60*60),6)</f>
        <v>4.2550000000000001E-3</v>
      </c>
      <c r="U554" s="8">
        <f>IF(R554&gt;'Front End'!$F$9+'Front End'!$B$10,(((R554-'Front End'!$F$9)/($AA$4-'Front End'!$F$9))*$AA$5)-((('Front End'!$F$9+'Front End'!$B$10-'Front End'!$F$9)/($AA$4-'Front End'!$F$9))*$AA$5),0)</f>
        <v>1676.0050657588008</v>
      </c>
      <c r="V554" s="8">
        <f>(U554^0.5)/('Front End'!$B$4*24*60*60)</f>
        <v>4.7383149132521627E-3</v>
      </c>
      <c r="W554" s="8">
        <f>(AVERAGE(T553:T554)*('Front End'!$F$5*60))+(AVERAGE(V553:V554)*('Front End'!$F$5*60))</f>
        <v>1.0785737870389878</v>
      </c>
      <c r="X554" s="8">
        <f t="shared" si="36"/>
        <v>4.7383149132521627E-3</v>
      </c>
    </row>
    <row r="555" spans="1:24" x14ac:dyDescent="0.2">
      <c r="A555" s="1">
        <v>554</v>
      </c>
      <c r="B555" s="1">
        <f>B554+'Front End'!$F$5</f>
        <v>1106</v>
      </c>
      <c r="C555" s="10">
        <f t="shared" si="35"/>
        <v>0.7680555555555556</v>
      </c>
      <c r="D555" s="10">
        <f>ROUND(IF(B555&lt;=$AA$2*1.25,('Front End'!$F$4/2)*(1-COS((PI()*B555)/$AA$2)),(4.34*'Front End'!$F$4*EXP(-1.3*B555/$AA$2))),6)</f>
        <v>3.9440999999999997E-2</v>
      </c>
      <c r="E555" s="10">
        <f>D555*('Front End'!$F$3/100)</f>
        <v>0</v>
      </c>
      <c r="F555" s="10">
        <f t="shared" si="33"/>
        <v>3.9440999999999997E-2</v>
      </c>
      <c r="G555" s="10">
        <f>IF((G554+(AVERAGE(F554:F555)*('Front End'!$F$5*60))-(N554))&gt;$AA$3,$AA$3,IF(G554+(AVERAGE(F554:F555)*('Front End'!$F$5*60))-(N554)&lt;0,0,G554+(AVERAGE(F554:F555)*('Front End'!$F$5*60))-(N554)))</f>
        <v>135.01786287198044</v>
      </c>
      <c r="H555" s="10">
        <f>(G555/$AA$3)*'Front End'!$B$1</f>
        <v>1.3501786287198046E-3</v>
      </c>
      <c r="I555" s="10">
        <f>('Front End'!$F$10-'Front End'!$B$1)+Calcs!H555</f>
        <v>46.731350178628723</v>
      </c>
      <c r="J555" s="10">
        <f>IF(H555&gt;'Front End'!$B$1*('Front End'!$B$5/100),G555-((('Front End'!$B$1*('Front End'!$B$5/100))/'Front End'!$B$1)*$AA$3),0)</f>
        <v>35.017862871980441</v>
      </c>
      <c r="K555" s="10">
        <f>(J555*('Front End'!$B$6/100))/('Front End'!$B$2*24*60*60)</f>
        <v>0</v>
      </c>
      <c r="L555" s="10">
        <f>(J555*((100-'Front End'!$B$6)/100))/('Front End'!$B$2*24*60*60)</f>
        <v>4.0529933879606996E-2</v>
      </c>
      <c r="M555" s="10">
        <f t="shared" si="34"/>
        <v>4.0529933879606996E-2</v>
      </c>
      <c r="N555" s="10">
        <f>AVERAGE(M554:M555)*('Front End'!$F$5*60)</f>
        <v>4.8741587700649527</v>
      </c>
      <c r="O555" s="10">
        <f>IF(O554+AVERAGE(K554:K555)*('Front End'!$F$5*60)&gt;J555,J555,O554+AVERAGE(K554:K555)*('Front End'!$F$5*60))</f>
        <v>0</v>
      </c>
      <c r="P555" s="10">
        <f>P554+(AVERAGE(L554:L555)*('Front End'!$F$5*60))-W554</f>
        <v>3679.8006507417986</v>
      </c>
      <c r="Q555" s="10">
        <f>(P555/$AA$5)*($AA$4-'Front End'!$F$9)</f>
        <v>3.6798006507417984E-2</v>
      </c>
      <c r="R555" s="10">
        <f>'Front End'!$F$9+Q555</f>
        <v>45.036798006507418</v>
      </c>
      <c r="S555" s="8">
        <f>IF(R555&gt;'Front End'!$F$9+'Front End'!$B$9,(((R555-'Front End'!$F$9)/($AA$4-'Front End'!$F$9))*$AA$5)-((('Front End'!$F$9+'Front End'!$B$9-'Front End'!$F$9)/($AA$4-'Front End'!$F$9))*$AA$5),0)</f>
        <v>3679.8006507417826</v>
      </c>
      <c r="T555" s="8">
        <f>ROUND(S555/('Front End'!$B$3*24*60*60),6)</f>
        <v>4.2589999999999998E-3</v>
      </c>
      <c r="U555" s="8">
        <f>IF(R555&gt;'Front End'!$F$9+'Front End'!$B$10,(((R555-'Front End'!$F$9)/($AA$4-'Front End'!$F$9))*$AA$5)-((('Front End'!$F$9+'Front End'!$B$10-'Front End'!$F$9)/($AA$4-'Front End'!$F$9))*$AA$5),0)</f>
        <v>1679.8006507414698</v>
      </c>
      <c r="V555" s="8">
        <f>(U555^0.5)/('Front End'!$B$4*24*60*60)</f>
        <v>4.7436772198778893E-3</v>
      </c>
      <c r="W555" s="8">
        <f>(AVERAGE(T554:T555)*('Front End'!$F$5*60))+(AVERAGE(V554:V555)*('Front End'!$F$5*60))</f>
        <v>1.0797595279878032</v>
      </c>
      <c r="X555" s="8">
        <f t="shared" si="36"/>
        <v>4.7436772198778893E-3</v>
      </c>
    </row>
    <row r="556" spans="1:24" x14ac:dyDescent="0.2">
      <c r="A556" s="1">
        <v>555</v>
      </c>
      <c r="B556" s="1">
        <f>B555+'Front End'!$F$5</f>
        <v>1108</v>
      </c>
      <c r="C556" s="10">
        <f t="shared" si="35"/>
        <v>0.76944444444444449</v>
      </c>
      <c r="D556" s="10">
        <f>ROUND(IF(B556&lt;=$AA$2*1.25,('Front End'!$F$4/2)*(1-COS((PI()*B556)/$AA$2)),(4.34*'Front End'!$F$4*EXP(-1.3*B556/$AA$2))),6)</f>
        <v>3.9269999999999999E-2</v>
      </c>
      <c r="E556" s="10">
        <f>D556*('Front End'!$F$3/100)</f>
        <v>0</v>
      </c>
      <c r="F556" s="10">
        <f t="shared" si="33"/>
        <v>3.9269999999999999E-2</v>
      </c>
      <c r="G556" s="10">
        <f>IF((G555+(AVERAGE(F555:F556)*('Front End'!$F$5*60))-(N555))&gt;$AA$3,$AA$3,IF(G555+(AVERAGE(F555:F556)*('Front End'!$F$5*60))-(N555)&lt;0,0,G555+(AVERAGE(F555:F556)*('Front End'!$F$5*60))-(N555)))</f>
        <v>134.86636410191548</v>
      </c>
      <c r="H556" s="10">
        <f>(G556/$AA$3)*'Front End'!$B$1</f>
        <v>1.348663641019155E-3</v>
      </c>
      <c r="I556" s="10">
        <f>('Front End'!$F$10-'Front End'!$B$1)+Calcs!H556</f>
        <v>46.731348663641022</v>
      </c>
      <c r="J556" s="10">
        <f>IF(H556&gt;'Front End'!$B$1*('Front End'!$B$5/100),G556-((('Front End'!$B$1*('Front End'!$B$5/100))/'Front End'!$B$1)*$AA$3),0)</f>
        <v>34.86636410191548</v>
      </c>
      <c r="K556" s="10">
        <f>(J556*('Front End'!$B$6/100))/('Front End'!$B$2*24*60*60)</f>
        <v>0</v>
      </c>
      <c r="L556" s="10">
        <f>(J556*((100-'Front End'!$B$6)/100))/('Front End'!$B$2*24*60*60)</f>
        <v>4.0354588080920697E-2</v>
      </c>
      <c r="M556" s="10">
        <f t="shared" si="34"/>
        <v>4.0354588080920697E-2</v>
      </c>
      <c r="N556" s="10">
        <f>AVERAGE(M555:M556)*('Front End'!$F$5*60)</f>
        <v>4.8530713176316622</v>
      </c>
      <c r="O556" s="10">
        <f>IF(O555+AVERAGE(K555:K556)*('Front End'!$F$5*60)&gt;J556,J556,O555+AVERAGE(K555:K556)*('Front End'!$F$5*60))</f>
        <v>0</v>
      </c>
      <c r="P556" s="10">
        <f>P555+(AVERAGE(L555:L556)*('Front End'!$F$5*60))-W555</f>
        <v>3683.5739625314422</v>
      </c>
      <c r="Q556" s="10">
        <f>(P556/$AA$5)*($AA$4-'Front End'!$F$9)</f>
        <v>3.6835739625314418E-2</v>
      </c>
      <c r="R556" s="10">
        <f>'Front End'!$F$9+Q556</f>
        <v>45.036835739625317</v>
      </c>
      <c r="S556" s="8">
        <f>IF(R556&gt;'Front End'!$F$9+'Front End'!$B$9,(((R556-'Front End'!$F$9)/($AA$4-'Front End'!$F$9))*$AA$5)-((('Front End'!$F$9+'Front End'!$B$9-'Front End'!$F$9)/($AA$4-'Front End'!$F$9))*$AA$5),0)</f>
        <v>3683.5739625317392</v>
      </c>
      <c r="T556" s="8">
        <f>ROUND(S556/('Front End'!$B$3*24*60*60),6)</f>
        <v>4.2630000000000003E-3</v>
      </c>
      <c r="U556" s="8">
        <f>IF(R556&gt;'Front End'!$F$9+'Front End'!$B$10,(((R556-'Front End'!$F$9)/($AA$4-'Front End'!$F$9))*$AA$5)-((('Front End'!$F$9+'Front End'!$B$10-'Front End'!$F$9)/($AA$4-'Front End'!$F$9))*$AA$5),0)</f>
        <v>1683.5739625314263</v>
      </c>
      <c r="V556" s="8">
        <f>(U556^0.5)/('Front End'!$B$4*24*60*60)</f>
        <v>4.7490020578793233E-3</v>
      </c>
      <c r="W556" s="8">
        <f>(AVERAGE(T555:T556)*('Front End'!$F$5*60))+(AVERAGE(V555:V556)*('Front End'!$F$5*60))</f>
        <v>1.0808807566654328</v>
      </c>
      <c r="X556" s="8">
        <f t="shared" si="36"/>
        <v>4.7490020578793233E-3</v>
      </c>
    </row>
    <row r="557" spans="1:24" x14ac:dyDescent="0.2">
      <c r="A557" s="1">
        <v>556</v>
      </c>
      <c r="B557" s="1">
        <f>B556+'Front End'!$F$5</f>
        <v>1110</v>
      </c>
      <c r="C557" s="10">
        <f t="shared" si="35"/>
        <v>0.77083333333333337</v>
      </c>
      <c r="D557" s="10">
        <f>ROUND(IF(B557&lt;=$AA$2*1.25,('Front End'!$F$4/2)*(1-COS((PI()*B557)/$AA$2)),(4.34*'Front End'!$F$4*EXP(-1.3*B557/$AA$2))),6)</f>
        <v>3.9100000000000003E-2</v>
      </c>
      <c r="E557" s="10">
        <f>D557*('Front End'!$F$3/100)</f>
        <v>0</v>
      </c>
      <c r="F557" s="10">
        <f t="shared" si="33"/>
        <v>3.9100000000000003E-2</v>
      </c>
      <c r="G557" s="10">
        <f>IF((G556+(AVERAGE(F556:F557)*('Front End'!$F$5*60))-(N556))&gt;$AA$3,$AA$3,IF(G556+(AVERAGE(F556:F557)*('Front End'!$F$5*60))-(N556)&lt;0,0,G556+(AVERAGE(F556:F557)*('Front End'!$F$5*60))-(N556)))</f>
        <v>134.71549278428381</v>
      </c>
      <c r="H557" s="10">
        <f>(G557/$AA$3)*'Front End'!$B$1</f>
        <v>1.3471549278428381E-3</v>
      </c>
      <c r="I557" s="10">
        <f>('Front End'!$F$10-'Front End'!$B$1)+Calcs!H557</f>
        <v>46.731347154927846</v>
      </c>
      <c r="J557" s="10">
        <f>IF(H557&gt;'Front End'!$B$1*('Front End'!$B$5/100),G557-((('Front End'!$B$1*('Front End'!$B$5/100))/'Front End'!$B$1)*$AA$3),0)</f>
        <v>34.715492784283811</v>
      </c>
      <c r="K557" s="10">
        <f>(J557*('Front End'!$B$6/100))/('Front End'!$B$2*24*60*60)</f>
        <v>0</v>
      </c>
      <c r="L557" s="10">
        <f>(J557*((100-'Front End'!$B$6)/100))/('Front End'!$B$2*24*60*60)</f>
        <v>4.017996850032849E-2</v>
      </c>
      <c r="M557" s="10">
        <f t="shared" si="34"/>
        <v>4.017996850032849E-2</v>
      </c>
      <c r="N557" s="10">
        <f>AVERAGE(M556:M557)*('Front End'!$F$5*60)</f>
        <v>4.8320733948749517</v>
      </c>
      <c r="O557" s="10">
        <f>IF(O556+AVERAGE(K556:K557)*('Front End'!$F$5*60)&gt;J557,J557,O556+AVERAGE(K556:K557)*('Front End'!$F$5*60))</f>
        <v>0</v>
      </c>
      <c r="P557" s="10">
        <f>P556+(AVERAGE(L556:L557)*('Front End'!$F$5*60))-W556</f>
        <v>3687.3251551696517</v>
      </c>
      <c r="Q557" s="10">
        <f>(P557/$AA$5)*($AA$4-'Front End'!$F$9)</f>
        <v>3.6873251551696511E-2</v>
      </c>
      <c r="R557" s="10">
        <f>'Front End'!$F$9+Q557</f>
        <v>45.036873251551697</v>
      </c>
      <c r="S557" s="8">
        <f>IF(R557&gt;'Front End'!$F$9+'Front End'!$B$9,(((R557-'Front End'!$F$9)/($AA$4-'Front End'!$F$9))*$AA$5)-((('Front End'!$F$9+'Front End'!$B$9-'Front End'!$F$9)/($AA$4-'Front End'!$F$9))*$AA$5),0)</f>
        <v>3687.3251551696744</v>
      </c>
      <c r="T557" s="8">
        <f>ROUND(S557/('Front End'!$B$3*24*60*60),6)</f>
        <v>4.2680000000000001E-3</v>
      </c>
      <c r="U557" s="8">
        <f>IF(R557&gt;'Front End'!$F$9+'Front End'!$B$10,(((R557-'Front End'!$F$9)/($AA$4-'Front End'!$F$9))*$AA$5)-((('Front End'!$F$9+'Front End'!$B$10-'Front End'!$F$9)/($AA$4-'Front End'!$F$9))*$AA$5),0)</f>
        <v>1687.3251551693616</v>
      </c>
      <c r="V557" s="8">
        <f>(U557^0.5)/('Front End'!$B$4*24*60*60)</f>
        <v>4.7542897701681333E-3</v>
      </c>
      <c r="W557" s="8">
        <f>(AVERAGE(T556:T557)*('Front End'!$F$5*60))+(AVERAGE(V556:V557)*('Front End'!$F$5*60))</f>
        <v>1.0820575096828473</v>
      </c>
      <c r="X557" s="8">
        <f t="shared" si="36"/>
        <v>4.7542897701681333E-3</v>
      </c>
    </row>
    <row r="558" spans="1:24" x14ac:dyDescent="0.2">
      <c r="A558" s="1">
        <v>557</v>
      </c>
      <c r="B558" s="1">
        <f>B557+'Front End'!$F$5</f>
        <v>1112</v>
      </c>
      <c r="C558" s="10">
        <f t="shared" si="35"/>
        <v>0.77222222222222225</v>
      </c>
      <c r="D558" s="10">
        <f>ROUND(IF(B558&lt;=$AA$2*1.25,('Front End'!$F$4/2)*(1-COS((PI()*B558)/$AA$2)),(4.34*'Front End'!$F$4*EXP(-1.3*B558/$AA$2))),6)</f>
        <v>3.8931E-2</v>
      </c>
      <c r="E558" s="10">
        <f>D558*('Front End'!$F$3/100)</f>
        <v>0</v>
      </c>
      <c r="F558" s="10">
        <f t="shared" si="33"/>
        <v>3.8931E-2</v>
      </c>
      <c r="G558" s="10">
        <f>IF((G557+(AVERAGE(F557:F558)*('Front End'!$F$5*60))-(N557))&gt;$AA$3,$AA$3,IF(G557+(AVERAGE(F557:F558)*('Front End'!$F$5*60))-(N557)&lt;0,0,G557+(AVERAGE(F557:F558)*('Front End'!$F$5*60))-(N557)))</f>
        <v>134.56527938940886</v>
      </c>
      <c r="H558" s="10">
        <f>(G558/$AA$3)*'Front End'!$B$1</f>
        <v>1.3456527938940884E-3</v>
      </c>
      <c r="I558" s="10">
        <f>('Front End'!$F$10-'Front End'!$B$1)+Calcs!H558</f>
        <v>46.731345652793898</v>
      </c>
      <c r="J558" s="10">
        <f>IF(H558&gt;'Front End'!$B$1*('Front End'!$B$5/100),G558-((('Front End'!$B$1*('Front End'!$B$5/100))/'Front End'!$B$1)*$AA$3),0)</f>
        <v>34.565279389408857</v>
      </c>
      <c r="K558" s="10">
        <f>(J558*('Front End'!$B$6/100))/('Front End'!$B$2*24*60*60)</f>
        <v>0</v>
      </c>
      <c r="L558" s="10">
        <f>(J558*((100-'Front End'!$B$6)/100))/('Front End'!$B$2*24*60*60)</f>
        <v>4.0006110404408407E-2</v>
      </c>
      <c r="M558" s="10">
        <f t="shared" si="34"/>
        <v>4.0006110404408407E-2</v>
      </c>
      <c r="N558" s="10">
        <f>AVERAGE(M557:M558)*('Front End'!$F$5*60)</f>
        <v>4.8111647342842137</v>
      </c>
      <c r="O558" s="10">
        <f>IF(O557+AVERAGE(K557:K558)*('Front End'!$F$5*60)&gt;J558,J558,O557+AVERAGE(K557:K558)*('Front End'!$F$5*60))</f>
        <v>0</v>
      </c>
      <c r="P558" s="10">
        <f>P557+(AVERAGE(L557:L558)*('Front End'!$F$5*60))-W557</f>
        <v>3691.0542623942533</v>
      </c>
      <c r="Q558" s="10">
        <f>(P558/$AA$5)*($AA$4-'Front End'!$F$9)</f>
        <v>3.6910542623942527E-2</v>
      </c>
      <c r="R558" s="10">
        <f>'Front End'!$F$9+Q558</f>
        <v>45.036910542623943</v>
      </c>
      <c r="S558" s="8">
        <f>IF(R558&gt;'Front End'!$F$9+'Front End'!$B$9,(((R558-'Front End'!$F$9)/($AA$4-'Front End'!$F$9))*$AA$5)-((('Front End'!$F$9+'Front End'!$B$9-'Front End'!$F$9)/($AA$4-'Front End'!$F$9))*$AA$5),0)</f>
        <v>3691.0542623942893</v>
      </c>
      <c r="T558" s="8">
        <f>ROUND(S558/('Front End'!$B$3*24*60*60),6)</f>
        <v>4.2719999999999998E-3</v>
      </c>
      <c r="U558" s="8">
        <f>IF(R558&gt;'Front End'!$F$9+'Front End'!$B$10,(((R558-'Front End'!$F$9)/($AA$4-'Front End'!$F$9))*$AA$5)-((('Front End'!$F$9+'Front End'!$B$10-'Front End'!$F$9)/($AA$4-'Front End'!$F$9))*$AA$5),0)</f>
        <v>1691.0542623939764</v>
      </c>
      <c r="V558" s="8">
        <f>(U558^0.5)/('Front End'!$B$4*24*60*60)</f>
        <v>4.7595405279605794E-3</v>
      </c>
      <c r="W558" s="8">
        <f>(AVERAGE(T557:T558)*('Front End'!$F$5*60))+(AVERAGE(V557:V558)*('Front End'!$F$5*60))</f>
        <v>1.0832298178877227</v>
      </c>
      <c r="X558" s="8">
        <f t="shared" si="36"/>
        <v>4.7595405279605794E-3</v>
      </c>
    </row>
    <row r="559" spans="1:24" x14ac:dyDescent="0.2">
      <c r="A559" s="1">
        <v>558</v>
      </c>
      <c r="B559" s="1">
        <f>B558+'Front End'!$F$5</f>
        <v>1114</v>
      </c>
      <c r="C559" s="10">
        <f t="shared" si="35"/>
        <v>0.77361111111111114</v>
      </c>
      <c r="D559" s="10">
        <f>ROUND(IF(B559&lt;=$AA$2*1.25,('Front End'!$F$4/2)*(1-COS((PI()*B559)/$AA$2)),(4.34*'Front End'!$F$4*EXP(-1.3*B559/$AA$2))),6)</f>
        <v>3.8761999999999998E-2</v>
      </c>
      <c r="E559" s="10">
        <f>D559*('Front End'!$F$3/100)</f>
        <v>0</v>
      </c>
      <c r="F559" s="10">
        <f t="shared" si="33"/>
        <v>3.8761999999999998E-2</v>
      </c>
      <c r="G559" s="10">
        <f>IF((G558+(AVERAGE(F558:F559)*('Front End'!$F$5*60))-(N558))&gt;$AA$3,$AA$3,IF(G558+(AVERAGE(F558:F559)*('Front End'!$F$5*60))-(N558)&lt;0,0,G558+(AVERAGE(F558:F559)*('Front End'!$F$5*60))-(N558)))</f>
        <v>134.41569465512464</v>
      </c>
      <c r="H559" s="10">
        <f>(G559/$AA$3)*'Front End'!$B$1</f>
        <v>1.3441569465512465E-3</v>
      </c>
      <c r="I559" s="10">
        <f>('Front End'!$F$10-'Front End'!$B$1)+Calcs!H559</f>
        <v>46.731344156946555</v>
      </c>
      <c r="J559" s="10">
        <f>IF(H559&gt;'Front End'!$B$1*('Front End'!$B$5/100),G559-((('Front End'!$B$1*('Front End'!$B$5/100))/'Front End'!$B$1)*$AA$3),0)</f>
        <v>34.415694655124639</v>
      </c>
      <c r="K559" s="10">
        <f>(J559*('Front End'!$B$6/100))/('Front End'!$B$2*24*60*60)</f>
        <v>0</v>
      </c>
      <c r="L559" s="10">
        <f>(J559*((100-'Front End'!$B$6)/100))/('Front End'!$B$2*24*60*60)</f>
        <v>3.9832979924912783E-2</v>
      </c>
      <c r="M559" s="10">
        <f t="shared" si="34"/>
        <v>3.9832979924912783E-2</v>
      </c>
      <c r="N559" s="10">
        <f>AVERAGE(M558:M559)*('Front End'!$F$5*60)</f>
        <v>4.7903454197592712</v>
      </c>
      <c r="O559" s="10">
        <f>IF(O558+AVERAGE(K558:K559)*('Front End'!$F$5*60)&gt;J559,J559,O558+AVERAGE(K558:K559)*('Front End'!$F$5*60))</f>
        <v>0</v>
      </c>
      <c r="P559" s="10">
        <f>P558+(AVERAGE(L558:L559)*('Front End'!$F$5*60))-W558</f>
        <v>3694.7613779961252</v>
      </c>
      <c r="Q559" s="10">
        <f>(P559/$AA$5)*($AA$4-'Front End'!$F$9)</f>
        <v>3.6947613779961253E-2</v>
      </c>
      <c r="R559" s="10">
        <f>'Front End'!$F$9+Q559</f>
        <v>45.036947613779958</v>
      </c>
      <c r="S559" s="8">
        <f>IF(R559&gt;'Front End'!$F$9+'Front End'!$B$9,(((R559-'Front End'!$F$9)/($AA$4-'Front End'!$F$9))*$AA$5)-((('Front End'!$F$9+'Front End'!$B$9-'Front End'!$F$9)/($AA$4-'Front End'!$F$9))*$AA$5),0)</f>
        <v>3694.7613779958033</v>
      </c>
      <c r="T559" s="8">
        <f>ROUND(S559/('Front End'!$B$3*24*60*60),6)</f>
        <v>4.2760000000000003E-3</v>
      </c>
      <c r="U559" s="8">
        <f>IF(R559&gt;'Front End'!$F$9+'Front End'!$B$10,(((R559-'Front End'!$F$9)/($AA$4-'Front End'!$F$9))*$AA$5)-((('Front End'!$F$9+'Front End'!$B$10-'Front End'!$F$9)/($AA$4-'Front End'!$F$9))*$AA$5),0)</f>
        <v>1694.7613779954904</v>
      </c>
      <c r="V559" s="8">
        <f>(U559^0.5)/('Front End'!$B$4*24*60*60)</f>
        <v>4.7647545852719389E-3</v>
      </c>
      <c r="W559" s="8">
        <f>(AVERAGE(T558:T559)*('Front End'!$F$5*60))+(AVERAGE(V558:V559)*('Front End'!$F$5*60))</f>
        <v>1.084337706793951</v>
      </c>
      <c r="X559" s="8">
        <f t="shared" si="36"/>
        <v>4.7647545852719389E-3</v>
      </c>
    </row>
    <row r="560" spans="1:24" x14ac:dyDescent="0.2">
      <c r="A560" s="1">
        <v>559</v>
      </c>
      <c r="B560" s="1">
        <f>B559+'Front End'!$F$5</f>
        <v>1116</v>
      </c>
      <c r="C560" s="10">
        <f t="shared" si="35"/>
        <v>0.77500000000000002</v>
      </c>
      <c r="D560" s="10">
        <f>ROUND(IF(B560&lt;=$AA$2*1.25,('Front End'!$F$4/2)*(1-COS((PI()*B560)/$AA$2)),(4.34*'Front End'!$F$4*EXP(-1.3*B560/$AA$2))),6)</f>
        <v>3.8594999999999997E-2</v>
      </c>
      <c r="E560" s="10">
        <f>D560*('Front End'!$F$3/100)</f>
        <v>0</v>
      </c>
      <c r="F560" s="10">
        <f t="shared" si="33"/>
        <v>3.8594999999999997E-2</v>
      </c>
      <c r="G560" s="10">
        <f>IF((G559+(AVERAGE(F559:F560)*('Front End'!$F$5*60))-(N559))&gt;$AA$3,$AA$3,IF(G559+(AVERAGE(F559:F560)*('Front End'!$F$5*60))-(N559)&lt;0,0,G559+(AVERAGE(F559:F560)*('Front End'!$F$5*60))-(N559)))</f>
        <v>134.26676923536539</v>
      </c>
      <c r="H560" s="10">
        <f>(G560/$AA$3)*'Front End'!$B$1</f>
        <v>1.3426676923536539E-3</v>
      </c>
      <c r="I560" s="10">
        <f>('Front End'!$F$10-'Front End'!$B$1)+Calcs!H560</f>
        <v>46.73134266769236</v>
      </c>
      <c r="J560" s="10">
        <f>IF(H560&gt;'Front End'!$B$1*('Front End'!$B$5/100),G560-((('Front End'!$B$1*('Front End'!$B$5/100))/'Front End'!$B$1)*$AA$3),0)</f>
        <v>34.266769235365388</v>
      </c>
      <c r="K560" s="10">
        <f>(J560*('Front End'!$B$6/100))/('Front End'!$B$2*24*60*60)</f>
        <v>0</v>
      </c>
      <c r="L560" s="10">
        <f>(J560*((100-'Front End'!$B$6)/100))/('Front End'!$B$2*24*60*60)</f>
        <v>3.9660612540932165E-2</v>
      </c>
      <c r="M560" s="10">
        <f t="shared" si="34"/>
        <v>3.9660612540932165E-2</v>
      </c>
      <c r="N560" s="10">
        <f>AVERAGE(M559:M560)*('Front End'!$F$5*60)</f>
        <v>4.7696155479506972</v>
      </c>
      <c r="O560" s="10">
        <f>IF(O559+AVERAGE(K559:K560)*('Front End'!$F$5*60)&gt;J560,J560,O559+AVERAGE(K559:K560)*('Front End'!$F$5*60))</f>
        <v>0</v>
      </c>
      <c r="P560" s="10">
        <f>P559+(AVERAGE(L559:L560)*('Front End'!$F$5*60))-W559</f>
        <v>3698.4466558372819</v>
      </c>
      <c r="Q560" s="10">
        <f>(P560/$AA$5)*($AA$4-'Front End'!$F$9)</f>
        <v>3.6984466558372821E-2</v>
      </c>
      <c r="R560" s="10">
        <f>'Front End'!$F$9+Q560</f>
        <v>45.036984466558373</v>
      </c>
      <c r="S560" s="8">
        <f>IF(R560&gt;'Front End'!$F$9+'Front End'!$B$9,(((R560-'Front End'!$F$9)/($AA$4-'Front End'!$F$9))*$AA$5)-((('Front End'!$F$9+'Front End'!$B$9-'Front End'!$F$9)/($AA$4-'Front End'!$F$9))*$AA$5),0)</f>
        <v>3698.4466558372728</v>
      </c>
      <c r="T560" s="8">
        <f>ROUND(S560/('Front End'!$B$3*24*60*60),6)</f>
        <v>4.2810000000000001E-3</v>
      </c>
      <c r="U560" s="8">
        <f>IF(R560&gt;'Front End'!$F$9+'Front End'!$B$10,(((R560-'Front End'!$F$9)/($AA$4-'Front End'!$F$9))*$AA$5)-((('Front End'!$F$9+'Front End'!$B$10-'Front End'!$F$9)/($AA$4-'Front End'!$F$9))*$AA$5),0)</f>
        <v>1698.44665583696</v>
      </c>
      <c r="V560" s="8">
        <f>(U560^0.5)/('Front End'!$B$4*24*60*60)</f>
        <v>4.7699322785103035E-3</v>
      </c>
      <c r="W560" s="8">
        <f>(AVERAGE(T559:T560)*('Front End'!$F$5*60))+(AVERAGE(V559:V560)*('Front End'!$F$5*60))</f>
        <v>1.0855012118269345</v>
      </c>
      <c r="X560" s="8">
        <f t="shared" si="36"/>
        <v>4.7699322785103035E-3</v>
      </c>
    </row>
    <row r="561" spans="1:24" x14ac:dyDescent="0.2">
      <c r="A561" s="1">
        <v>560</v>
      </c>
      <c r="B561" s="1">
        <f>B560+'Front End'!$F$5</f>
        <v>1118</v>
      </c>
      <c r="C561" s="10">
        <f t="shared" si="35"/>
        <v>0.77638888888888891</v>
      </c>
      <c r="D561" s="10">
        <f>ROUND(IF(B561&lt;=$AA$2*1.25,('Front End'!$F$4/2)*(1-COS((PI()*B561)/$AA$2)),(4.34*'Front End'!$F$4*EXP(-1.3*B561/$AA$2))),6)</f>
        <v>3.8427000000000003E-2</v>
      </c>
      <c r="E561" s="10">
        <f>D561*('Front End'!$F$3/100)</f>
        <v>0</v>
      </c>
      <c r="F561" s="10">
        <f t="shared" si="33"/>
        <v>3.8427000000000003E-2</v>
      </c>
      <c r="G561" s="10">
        <f>IF((G560+(AVERAGE(F560:F561)*('Front End'!$F$5*60))-(N560))&gt;$AA$3,$AA$3,IF(G560+(AVERAGE(F560:F561)*('Front End'!$F$5*60))-(N560)&lt;0,0,G560+(AVERAGE(F560:F561)*('Front End'!$F$5*60))-(N560)))</f>
        <v>134.11847368741468</v>
      </c>
      <c r="H561" s="10">
        <f>(G561/$AA$3)*'Front End'!$B$1</f>
        <v>1.3411847368741468E-3</v>
      </c>
      <c r="I561" s="10">
        <f>('Front End'!$F$10-'Front End'!$B$1)+Calcs!H561</f>
        <v>46.731341184736877</v>
      </c>
      <c r="J561" s="10">
        <f>IF(H561&gt;'Front End'!$B$1*('Front End'!$B$5/100),G561-((('Front End'!$B$1*('Front End'!$B$5/100))/'Front End'!$B$1)*$AA$3),0)</f>
        <v>34.118473687414678</v>
      </c>
      <c r="K561" s="10">
        <f>(J561*('Front End'!$B$6/100))/('Front End'!$B$2*24*60*60)</f>
        <v>0</v>
      </c>
      <c r="L561" s="10">
        <f>(J561*((100-'Front End'!$B$6)/100))/('Front End'!$B$2*24*60*60)</f>
        <v>3.9488974175248472E-2</v>
      </c>
      <c r="M561" s="10">
        <f t="shared" si="34"/>
        <v>3.9488974175248472E-2</v>
      </c>
      <c r="N561" s="10">
        <f>AVERAGE(M560:M561)*('Front End'!$F$5*60)</f>
        <v>4.7489752029708381</v>
      </c>
      <c r="O561" s="10">
        <f>IF(O560+AVERAGE(K560:K561)*('Front End'!$F$5*60)&gt;J561,J561,O560+AVERAGE(K560:K561)*('Front End'!$F$5*60))</f>
        <v>0</v>
      </c>
      <c r="P561" s="10">
        <f>P560+(AVERAGE(L560:L561)*('Front End'!$F$5*60))-W560</f>
        <v>3702.1101298284261</v>
      </c>
      <c r="Q561" s="10">
        <f>(P561/$AA$5)*($AA$4-'Front End'!$F$9)</f>
        <v>3.7021101298284259E-2</v>
      </c>
      <c r="R561" s="10">
        <f>'Front End'!$F$9+Q561</f>
        <v>45.037021101298286</v>
      </c>
      <c r="S561" s="8">
        <f>IF(R561&gt;'Front End'!$F$9+'Front End'!$B$9,(((R561-'Front End'!$F$9)/($AA$4-'Front End'!$F$9))*$AA$5)-((('Front End'!$F$9+'Front End'!$B$9-'Front End'!$F$9)/($AA$4-'Front End'!$F$9))*$AA$5),0)</f>
        <v>3702.1101298286399</v>
      </c>
      <c r="T561" s="8">
        <f>ROUND(S561/('Front End'!$B$3*24*60*60),6)</f>
        <v>4.2849999999999997E-3</v>
      </c>
      <c r="U561" s="8">
        <f>IF(R561&gt;'Front End'!$F$9+'Front End'!$B$10,(((R561-'Front End'!$F$9)/($AA$4-'Front End'!$F$9))*$AA$5)-((('Front End'!$F$9+'Front End'!$B$10-'Front End'!$F$9)/($AA$4-'Front End'!$F$9))*$AA$5),0)</f>
        <v>1702.110129828327</v>
      </c>
      <c r="V561" s="8">
        <f>(U561^0.5)/('Front End'!$B$4*24*60*60)</f>
        <v>4.7750737735314302E-3</v>
      </c>
      <c r="W561" s="8">
        <f>(AVERAGE(T560:T561)*('Front End'!$F$5*60))+(AVERAGE(V560:V561)*('Front End'!$F$5*60))</f>
        <v>1.0866603631225042</v>
      </c>
      <c r="X561" s="8">
        <f t="shared" si="36"/>
        <v>4.7750737735314302E-3</v>
      </c>
    </row>
    <row r="562" spans="1:24" x14ac:dyDescent="0.2">
      <c r="A562" s="1">
        <v>561</v>
      </c>
      <c r="B562" s="1">
        <f>B561+'Front End'!$F$5</f>
        <v>1120</v>
      </c>
      <c r="C562" s="10">
        <f t="shared" si="35"/>
        <v>0.77777777777777779</v>
      </c>
      <c r="D562" s="10">
        <f>ROUND(IF(B562&lt;=$AA$2*1.25,('Front End'!$F$4/2)*(1-COS((PI()*B562)/$AA$2)),(4.34*'Front End'!$F$4*EXP(-1.3*B562/$AA$2))),6)</f>
        <v>3.8261000000000003E-2</v>
      </c>
      <c r="E562" s="10">
        <f>D562*('Front End'!$F$3/100)</f>
        <v>0</v>
      </c>
      <c r="F562" s="10">
        <f t="shared" si="33"/>
        <v>3.8261000000000003E-2</v>
      </c>
      <c r="G562" s="10">
        <f>IF((G561+(AVERAGE(F561:F562)*('Front End'!$F$5*60))-(N561))&gt;$AA$3,$AA$3,IF(G561+(AVERAGE(F561:F562)*('Front End'!$F$5*60))-(N561)&lt;0,0,G561+(AVERAGE(F561:F562)*('Front End'!$F$5*60))-(N561)))</f>
        <v>133.97077848444385</v>
      </c>
      <c r="H562" s="10">
        <f>(G562/$AA$3)*'Front End'!$B$1</f>
        <v>1.3397077848444387E-3</v>
      </c>
      <c r="I562" s="10">
        <f>('Front End'!$F$10-'Front End'!$B$1)+Calcs!H562</f>
        <v>46.731339707784848</v>
      </c>
      <c r="J562" s="10">
        <f>IF(H562&gt;'Front End'!$B$1*('Front End'!$B$5/100),G562-((('Front End'!$B$1*('Front End'!$B$5/100))/'Front End'!$B$1)*$AA$3),0)</f>
        <v>33.970778484443855</v>
      </c>
      <c r="K562" s="10">
        <f>(J562*('Front End'!$B$6/100))/('Front End'!$B$2*24*60*60)</f>
        <v>0</v>
      </c>
      <c r="L562" s="10">
        <f>(J562*((100-'Front End'!$B$6)/100))/('Front End'!$B$2*24*60*60)</f>
        <v>3.9318030653291501E-2</v>
      </c>
      <c r="M562" s="10">
        <f t="shared" si="34"/>
        <v>3.9318030653291501E-2</v>
      </c>
      <c r="N562" s="10">
        <f>AVERAGE(M561:M562)*('Front End'!$F$5*60)</f>
        <v>4.7284202897123979</v>
      </c>
      <c r="O562" s="10">
        <f>IF(O561+AVERAGE(K561:K562)*('Front End'!$F$5*60)&gt;J562,J562,O561+AVERAGE(K561:K562)*('Front End'!$F$5*60))</f>
        <v>0</v>
      </c>
      <c r="P562" s="10">
        <f>P561+(AVERAGE(L561:L562)*('Front End'!$F$5*60))-W561</f>
        <v>3705.7518897550158</v>
      </c>
      <c r="Q562" s="10">
        <f>(P562/$AA$5)*($AA$4-'Front End'!$F$9)</f>
        <v>3.7057518897550157E-2</v>
      </c>
      <c r="R562" s="10">
        <f>'Front End'!$F$9+Q562</f>
        <v>45.037057518897548</v>
      </c>
      <c r="S562" s="8">
        <f>IF(R562&gt;'Front End'!$F$9+'Front End'!$B$9,(((R562-'Front End'!$F$9)/($AA$4-'Front End'!$F$9))*$AA$5)-((('Front End'!$F$9+'Front End'!$B$9-'Front End'!$F$9)/($AA$4-'Front End'!$F$9))*$AA$5),0)</f>
        <v>3705.7518897547939</v>
      </c>
      <c r="T562" s="8">
        <f>ROUND(S562/('Front End'!$B$3*24*60*60),6)</f>
        <v>4.2890000000000003E-3</v>
      </c>
      <c r="U562" s="8">
        <f>IF(R562&gt;'Front End'!$F$9+'Front End'!$B$10,(((R562-'Front End'!$F$9)/($AA$4-'Front End'!$F$9))*$AA$5)-((('Front End'!$F$9+'Front End'!$B$10-'Front End'!$F$9)/($AA$4-'Front End'!$F$9))*$AA$5),0)</f>
        <v>1705.751889754481</v>
      </c>
      <c r="V562" s="8">
        <f>(U562^0.5)/('Front End'!$B$4*24*60*60)</f>
        <v>4.780179312944304E-3</v>
      </c>
      <c r="W562" s="8">
        <f>(AVERAGE(T561:T562)*('Front End'!$F$5*60))+(AVERAGE(V561:V562)*('Front End'!$F$5*60))</f>
        <v>1.0877551851885441</v>
      </c>
      <c r="X562" s="8">
        <f t="shared" si="36"/>
        <v>4.780179312944304E-3</v>
      </c>
    </row>
    <row r="563" spans="1:24" x14ac:dyDescent="0.2">
      <c r="A563" s="1">
        <v>562</v>
      </c>
      <c r="B563" s="1">
        <f>B562+'Front End'!$F$5</f>
        <v>1122</v>
      </c>
      <c r="C563" s="10">
        <f t="shared" si="35"/>
        <v>0.77916666666666667</v>
      </c>
      <c r="D563" s="10">
        <f>ROUND(IF(B563&lt;=$AA$2*1.25,('Front End'!$F$4/2)*(1-COS((PI()*B563)/$AA$2)),(4.34*'Front End'!$F$4*EXP(-1.3*B563/$AA$2))),6)</f>
        <v>3.8095999999999998E-2</v>
      </c>
      <c r="E563" s="10">
        <f>D563*('Front End'!$F$3/100)</f>
        <v>0</v>
      </c>
      <c r="F563" s="10">
        <f t="shared" si="33"/>
        <v>3.8095999999999998E-2</v>
      </c>
      <c r="G563" s="10">
        <f>IF((G562+(AVERAGE(F562:F563)*('Front End'!$F$5*60))-(N562))&gt;$AA$3,$AA$3,IF(G562+(AVERAGE(F562:F563)*('Front End'!$F$5*60))-(N562)&lt;0,0,G562+(AVERAGE(F562:F563)*('Front End'!$F$5*60))-(N562)))</f>
        <v>133.82377819473146</v>
      </c>
      <c r="H563" s="10">
        <f>(G563/$AA$3)*'Front End'!$B$1</f>
        <v>1.3382377819473146E-3</v>
      </c>
      <c r="I563" s="10">
        <f>('Front End'!$F$10-'Front End'!$B$1)+Calcs!H563</f>
        <v>46.731338237781948</v>
      </c>
      <c r="J563" s="10">
        <f>IF(H563&gt;'Front End'!$B$1*('Front End'!$B$5/100),G563-((('Front End'!$B$1*('Front End'!$B$5/100))/'Front End'!$B$1)*$AA$3),0)</f>
        <v>33.82377819473146</v>
      </c>
      <c r="K563" s="10">
        <f>(J563*('Front End'!$B$6/100))/('Front End'!$B$2*24*60*60)</f>
        <v>0</v>
      </c>
      <c r="L563" s="10">
        <f>(J563*((100-'Front End'!$B$6)/100))/('Front End'!$B$2*24*60*60)</f>
        <v>3.9147891429087346E-2</v>
      </c>
      <c r="M563" s="10">
        <f t="shared" si="34"/>
        <v>3.9147891429087346E-2</v>
      </c>
      <c r="N563" s="10">
        <f>AVERAGE(M562:M563)*('Front End'!$F$5*60)</f>
        <v>4.7079553249427306</v>
      </c>
      <c r="O563" s="10">
        <f>IF(O562+AVERAGE(K562:K563)*('Front End'!$F$5*60)&gt;J563,J563,O562+AVERAGE(K562:K563)*('Front End'!$F$5*60))</f>
        <v>0</v>
      </c>
      <c r="P563" s="10">
        <f>P562+(AVERAGE(L562:L563)*('Front End'!$F$5*60))-W562</f>
        <v>3709.3720898947699</v>
      </c>
      <c r="Q563" s="10">
        <f>(P563/$AA$5)*($AA$4-'Front End'!$F$9)</f>
        <v>3.7093720898947698E-2</v>
      </c>
      <c r="R563" s="10">
        <f>'Front End'!$F$9+Q563</f>
        <v>45.037093720898945</v>
      </c>
      <c r="S563" s="8">
        <f>IF(R563&gt;'Front End'!$F$9+'Front End'!$B$9,(((R563-'Front End'!$F$9)/($AA$4-'Front End'!$F$9))*$AA$5)-((('Front End'!$F$9+'Front End'!$B$9-'Front End'!$F$9)/($AA$4-'Front End'!$F$9))*$AA$5),0)</f>
        <v>3709.3720898944584</v>
      </c>
      <c r="T563" s="8">
        <f>ROUND(S563/('Front End'!$B$3*24*60*60),6)</f>
        <v>4.2929999999999999E-3</v>
      </c>
      <c r="U563" s="8">
        <f>IF(R563&gt;'Front End'!$F$9+'Front End'!$B$10,(((R563-'Front End'!$F$9)/($AA$4-'Front End'!$F$9))*$AA$5)-((('Front End'!$F$9+'Front End'!$B$10-'Front End'!$F$9)/($AA$4-'Front End'!$F$9))*$AA$5),0)</f>
        <v>1709.3720898941456</v>
      </c>
      <c r="V563" s="8">
        <f>(U563^0.5)/('Front End'!$B$4*24*60*60)</f>
        <v>4.7852492277810103E-3</v>
      </c>
      <c r="W563" s="8">
        <f>(AVERAGE(T562:T563)*('Front End'!$F$5*60))+(AVERAGE(V562:V563)*('Front End'!$F$5*60))</f>
        <v>1.0888457124435189</v>
      </c>
      <c r="X563" s="8">
        <f t="shared" si="36"/>
        <v>4.7852492277810103E-3</v>
      </c>
    </row>
    <row r="564" spans="1:24" x14ac:dyDescent="0.2">
      <c r="A564" s="1">
        <v>563</v>
      </c>
      <c r="B564" s="1">
        <f>B563+'Front End'!$F$5</f>
        <v>1124</v>
      </c>
      <c r="C564" s="10">
        <f t="shared" si="35"/>
        <v>0.78055555555555556</v>
      </c>
      <c r="D564" s="10">
        <f>ROUND(IF(B564&lt;=$AA$2*1.25,('Front End'!$F$4/2)*(1-COS((PI()*B564)/$AA$2)),(4.34*'Front End'!$F$4*EXP(-1.3*B564/$AA$2))),6)</f>
        <v>3.7930999999999999E-2</v>
      </c>
      <c r="E564" s="10">
        <f>D564*('Front End'!$F$3/100)</f>
        <v>0</v>
      </c>
      <c r="F564" s="10">
        <f t="shared" si="33"/>
        <v>3.7930999999999999E-2</v>
      </c>
      <c r="G564" s="10">
        <f>IF((G563+(AVERAGE(F563:F564)*('Front End'!$F$5*60))-(N563))&gt;$AA$3,$AA$3,IF(G563+(AVERAGE(F563:F564)*('Front End'!$F$5*60))-(N563)&lt;0,0,G563+(AVERAGE(F563:F564)*('Front End'!$F$5*60))-(N563)))</f>
        <v>133.67744286978873</v>
      </c>
      <c r="H564" s="10">
        <f>(G564/$AA$3)*'Front End'!$B$1</f>
        <v>1.3367744286978873E-3</v>
      </c>
      <c r="I564" s="10">
        <f>('Front End'!$F$10-'Front End'!$B$1)+Calcs!H564</f>
        <v>46.731336774428705</v>
      </c>
      <c r="J564" s="10">
        <f>IF(H564&gt;'Front End'!$B$1*('Front End'!$B$5/100),G564-((('Front End'!$B$1*('Front End'!$B$5/100))/'Front End'!$B$1)*$AA$3),0)</f>
        <v>33.677442869788734</v>
      </c>
      <c r="K564" s="10">
        <f>(J564*('Front End'!$B$6/100))/('Front End'!$B$2*24*60*60)</f>
        <v>0</v>
      </c>
      <c r="L564" s="10">
        <f>(J564*((100-'Front End'!$B$6)/100))/('Front End'!$B$2*24*60*60)</f>
        <v>3.897852184003326E-2</v>
      </c>
      <c r="M564" s="10">
        <f t="shared" si="34"/>
        <v>3.897852184003326E-2</v>
      </c>
      <c r="N564" s="10">
        <f>AVERAGE(M563:M564)*('Front End'!$F$5*60)</f>
        <v>4.6875847961472363</v>
      </c>
      <c r="O564" s="10">
        <f>IF(O563+AVERAGE(K563:K564)*('Front End'!$F$5*60)&gt;J564,J564,O563+AVERAGE(K563:K564)*('Front End'!$F$5*60))</f>
        <v>0</v>
      </c>
      <c r="P564" s="10">
        <f>P563+(AVERAGE(L563:L564)*('Front End'!$F$5*60))-W563</f>
        <v>3712.9708289784739</v>
      </c>
      <c r="Q564" s="10">
        <f>(P564/$AA$5)*($AA$4-'Front End'!$F$9)</f>
        <v>3.7129708289784735E-2</v>
      </c>
      <c r="R564" s="10">
        <f>'Front End'!$F$9+Q564</f>
        <v>45.037129708289783</v>
      </c>
      <c r="S564" s="8">
        <f>IF(R564&gt;'Front End'!$F$9+'Front End'!$B$9,(((R564-'Front End'!$F$9)/($AA$4-'Front End'!$F$9))*$AA$5)-((('Front End'!$F$9+'Front End'!$B$9-'Front End'!$F$9)/($AA$4-'Front End'!$F$9))*$AA$5),0)</f>
        <v>3712.970828978257</v>
      </c>
      <c r="T564" s="8">
        <f>ROUND(S564/('Front End'!$B$3*24*60*60),6)</f>
        <v>4.2969999999999996E-3</v>
      </c>
      <c r="U564" s="8">
        <f>IF(R564&gt;'Front End'!$F$9+'Front End'!$B$10,(((R564-'Front End'!$F$9)/($AA$4-'Front End'!$F$9))*$AA$5)-((('Front End'!$F$9+'Front End'!$B$10-'Front End'!$F$9)/($AA$4-'Front End'!$F$9))*$AA$5),0)</f>
        <v>1712.9708289779442</v>
      </c>
      <c r="V564" s="8">
        <f>(U564^0.5)/('Front End'!$B$4*24*60*60)</f>
        <v>4.790283769202962E-3</v>
      </c>
      <c r="W564" s="8">
        <f>(AVERAGE(T563:T564)*('Front End'!$F$5*60))+(AVERAGE(V563:V564)*('Front End'!$F$5*60))</f>
        <v>1.0899319798190383</v>
      </c>
      <c r="X564" s="8">
        <f t="shared" si="36"/>
        <v>4.790283769202962E-3</v>
      </c>
    </row>
    <row r="565" spans="1:24" x14ac:dyDescent="0.2">
      <c r="A565" s="1">
        <v>564</v>
      </c>
      <c r="B565" s="1">
        <f>B564+'Front End'!$F$5</f>
        <v>1126</v>
      </c>
      <c r="C565" s="10">
        <f t="shared" si="35"/>
        <v>0.78194444444444444</v>
      </c>
      <c r="D565" s="10">
        <f>ROUND(IF(B565&lt;=$AA$2*1.25,('Front End'!$F$4/2)*(1-COS((PI()*B565)/$AA$2)),(4.34*'Front End'!$F$4*EXP(-1.3*B565/$AA$2))),6)</f>
        <v>3.7767000000000002E-2</v>
      </c>
      <c r="E565" s="10">
        <f>D565*('Front End'!$F$3/100)</f>
        <v>0</v>
      </c>
      <c r="F565" s="10">
        <f t="shared" si="33"/>
        <v>3.7767000000000002E-2</v>
      </c>
      <c r="G565" s="10">
        <f>IF((G564+(AVERAGE(F564:F565)*('Front End'!$F$5*60))-(N564))&gt;$AA$3,$AA$3,IF(G564+(AVERAGE(F564:F565)*('Front End'!$F$5*60))-(N564)&lt;0,0,G564+(AVERAGE(F564:F565)*('Front End'!$F$5*60))-(N564)))</f>
        <v>133.53173807364149</v>
      </c>
      <c r="H565" s="10">
        <f>(G565/$AA$3)*'Front End'!$B$1</f>
        <v>1.335317380736415E-3</v>
      </c>
      <c r="I565" s="10">
        <f>('Front End'!$F$10-'Front End'!$B$1)+Calcs!H565</f>
        <v>46.73133531738074</v>
      </c>
      <c r="J565" s="10">
        <f>IF(H565&gt;'Front End'!$B$1*('Front End'!$B$5/100),G565-((('Front End'!$B$1*('Front End'!$B$5/100))/'Front End'!$B$1)*$AA$3),0)</f>
        <v>33.531738073641492</v>
      </c>
      <c r="K565" s="10">
        <f>(J565*('Front End'!$B$6/100))/('Front End'!$B$2*24*60*60)</f>
        <v>0</v>
      </c>
      <c r="L565" s="10">
        <f>(J565*((100-'Front End'!$B$6)/100))/('Front End'!$B$2*24*60*60)</f>
        <v>3.880988202967766E-2</v>
      </c>
      <c r="M565" s="10">
        <f t="shared" si="34"/>
        <v>3.880988202967766E-2</v>
      </c>
      <c r="N565" s="10">
        <f>AVERAGE(M564:M565)*('Front End'!$F$5*60)</f>
        <v>4.667304232182655</v>
      </c>
      <c r="O565" s="10">
        <f>IF(O564+AVERAGE(K564:K565)*('Front End'!$F$5*60)&gt;J565,J565,O564+AVERAGE(K564:K565)*('Front End'!$F$5*60))</f>
        <v>0</v>
      </c>
      <c r="P565" s="10">
        <f>P564+(AVERAGE(L564:L565)*('Front End'!$F$5*60))-W564</f>
        <v>3716.5482012308375</v>
      </c>
      <c r="Q565" s="10">
        <f>(P565/$AA$5)*($AA$4-'Front End'!$F$9)</f>
        <v>3.7165482012308376E-2</v>
      </c>
      <c r="R565" s="10">
        <f>'Front End'!$F$9+Q565</f>
        <v>45.037165482012306</v>
      </c>
      <c r="S565" s="8">
        <f>IF(R565&gt;'Front End'!$F$9+'Front End'!$B$9,(((R565-'Front End'!$F$9)/($AA$4-'Front End'!$F$9))*$AA$5)-((('Front End'!$F$9+'Front End'!$B$9-'Front End'!$F$9)/($AA$4-'Front End'!$F$9))*$AA$5),0)</f>
        <v>3716.548201230552</v>
      </c>
      <c r="T565" s="8">
        <f>ROUND(S565/('Front End'!$B$3*24*60*60),6)</f>
        <v>4.3020000000000003E-3</v>
      </c>
      <c r="U565" s="8">
        <f>IF(R565&gt;'Front End'!$F$9+'Front End'!$B$10,(((R565-'Front End'!$F$9)/($AA$4-'Front End'!$F$9))*$AA$5)-((('Front End'!$F$9+'Front End'!$B$10-'Front End'!$F$9)/($AA$4-'Front End'!$F$9))*$AA$5),0)</f>
        <v>1716.5482012302391</v>
      </c>
      <c r="V565" s="8">
        <f>(U565^0.5)/('Front End'!$B$4*24*60*60)</f>
        <v>4.7952831802360102E-3</v>
      </c>
      <c r="W565" s="8">
        <f>(AVERAGE(T564:T565)*('Front End'!$F$5*60))+(AVERAGE(V564:V565)*('Front End'!$F$5*60))</f>
        <v>1.0910740169663384</v>
      </c>
      <c r="X565" s="8">
        <f t="shared" si="36"/>
        <v>4.7952831802360102E-3</v>
      </c>
    </row>
    <row r="566" spans="1:24" x14ac:dyDescent="0.2">
      <c r="A566" s="1">
        <v>565</v>
      </c>
      <c r="B566" s="1">
        <f>B565+'Front End'!$F$5</f>
        <v>1128</v>
      </c>
      <c r="C566" s="10">
        <f t="shared" si="35"/>
        <v>0.78333333333333333</v>
      </c>
      <c r="D566" s="10">
        <f>ROUND(IF(B566&lt;=$AA$2*1.25,('Front End'!$F$4/2)*(1-COS((PI()*B566)/$AA$2)),(4.34*'Front End'!$F$4*EXP(-1.3*B566/$AA$2))),6)</f>
        <v>3.7602999999999998E-2</v>
      </c>
      <c r="E566" s="10">
        <f>D566*('Front End'!$F$3/100)</f>
        <v>0</v>
      </c>
      <c r="F566" s="10">
        <f t="shared" ref="F566:F629" si="37">D566-E566</f>
        <v>3.7602999999999998E-2</v>
      </c>
      <c r="G566" s="10">
        <f>IF((G565+(AVERAGE(F565:F566)*('Front End'!$F$5*60))-(N565))&gt;$AA$3,$AA$3,IF(G565+(AVERAGE(F565:F566)*('Front End'!$F$5*60))-(N565)&lt;0,0,G565+(AVERAGE(F565:F566)*('Front End'!$F$5*60))-(N565)))</f>
        <v>133.38663384145883</v>
      </c>
      <c r="H566" s="10">
        <f>(G566/$AA$3)*'Front End'!$B$1</f>
        <v>1.3338663384145882E-3</v>
      </c>
      <c r="I566" s="10">
        <f>('Front End'!$F$10-'Front End'!$B$1)+Calcs!H566</f>
        <v>46.731333866338417</v>
      </c>
      <c r="J566" s="10">
        <f>IF(H566&gt;'Front End'!$B$1*('Front End'!$B$5/100),G566-((('Front End'!$B$1*('Front End'!$B$5/100))/'Front End'!$B$1)*$AA$3),0)</f>
        <v>33.386633841458831</v>
      </c>
      <c r="K566" s="10">
        <f>(J566*('Front End'!$B$6/100))/('Front End'!$B$2*24*60*60)</f>
        <v>0</v>
      </c>
      <c r="L566" s="10">
        <f>(J566*((100-'Front End'!$B$6)/100))/('Front End'!$B$2*24*60*60)</f>
        <v>3.8641937316503283E-2</v>
      </c>
      <c r="M566" s="10">
        <f t="shared" ref="M566:M629" si="38">K566+L566</f>
        <v>3.8641937316503283E-2</v>
      </c>
      <c r="N566" s="10">
        <f>AVERAGE(M565:M566)*('Front End'!$F$5*60)</f>
        <v>4.6471091607708566</v>
      </c>
      <c r="O566" s="10">
        <f>IF(O565+AVERAGE(K565:K566)*('Front End'!$F$5*60)&gt;J566,J566,O565+AVERAGE(K565:K566)*('Front End'!$F$5*60))</f>
        <v>0</v>
      </c>
      <c r="P566" s="10">
        <f>P565+(AVERAGE(L565:L566)*('Front End'!$F$5*60))-W565</f>
        <v>3720.1042363746419</v>
      </c>
      <c r="Q566" s="10">
        <f>(P566/$AA$5)*($AA$4-'Front End'!$F$9)</f>
        <v>3.7201042363746419E-2</v>
      </c>
      <c r="R566" s="10">
        <f>'Front End'!$F$9+Q566</f>
        <v>45.037201042363748</v>
      </c>
      <c r="S566" s="8">
        <f>IF(R566&gt;'Front End'!$F$9+'Front End'!$B$9,(((R566-'Front End'!$F$9)/($AA$4-'Front End'!$F$9))*$AA$5)-((('Front End'!$F$9+'Front End'!$B$9-'Front End'!$F$9)/($AA$4-'Front End'!$F$9))*$AA$5),0)</f>
        <v>3720.1042363747665</v>
      </c>
      <c r="T566" s="8">
        <f>ROUND(S566/('Front End'!$B$3*24*60*60),6)</f>
        <v>4.3059999999999999E-3</v>
      </c>
      <c r="U566" s="8">
        <f>IF(R566&gt;'Front End'!$F$9+'Front End'!$B$10,(((R566-'Front End'!$F$9)/($AA$4-'Front End'!$F$9))*$AA$5)-((('Front End'!$F$9+'Front End'!$B$10-'Front End'!$F$9)/($AA$4-'Front End'!$F$9))*$AA$5),0)</f>
        <v>1720.1042363744536</v>
      </c>
      <c r="V566" s="8">
        <f>(U566^0.5)/('Front End'!$B$4*24*60*60)</f>
        <v>4.8002476121181978E-3</v>
      </c>
      <c r="W566" s="8">
        <f>(AVERAGE(T565:T566)*('Front End'!$F$5*60))+(AVERAGE(V565:V566)*('Front End'!$F$5*60))</f>
        <v>1.0922118475412526</v>
      </c>
      <c r="X566" s="8">
        <f t="shared" si="36"/>
        <v>4.8002476121181978E-3</v>
      </c>
    </row>
    <row r="567" spans="1:24" x14ac:dyDescent="0.2">
      <c r="A567" s="1">
        <v>566</v>
      </c>
      <c r="B567" s="1">
        <f>B566+'Front End'!$F$5</f>
        <v>1130</v>
      </c>
      <c r="C567" s="10">
        <f t="shared" si="35"/>
        <v>0.78472222222222221</v>
      </c>
      <c r="D567" s="10">
        <f>ROUND(IF(B567&lt;=$AA$2*1.25,('Front End'!$F$4/2)*(1-COS((PI()*B567)/$AA$2)),(4.34*'Front End'!$F$4*EXP(-1.3*B567/$AA$2))),6)</f>
        <v>3.7440000000000001E-2</v>
      </c>
      <c r="E567" s="10">
        <f>D567*('Front End'!$F$3/100)</f>
        <v>0</v>
      </c>
      <c r="F567" s="10">
        <f t="shared" si="37"/>
        <v>3.7440000000000001E-2</v>
      </c>
      <c r="G567" s="10">
        <f>IF((G566+(AVERAGE(F566:F567)*('Front End'!$F$5*60))-(N566))&gt;$AA$3,$AA$3,IF(G566+(AVERAGE(F566:F567)*('Front End'!$F$5*60))-(N566)&lt;0,0,G566+(AVERAGE(F566:F567)*('Front End'!$F$5*60))-(N566)))</f>
        <v>133.24210468068796</v>
      </c>
      <c r="H567" s="10">
        <f>(G567/$AA$3)*'Front End'!$B$1</f>
        <v>1.3324210468068796E-3</v>
      </c>
      <c r="I567" s="10">
        <f>('Front End'!$F$10-'Front End'!$B$1)+Calcs!H567</f>
        <v>46.731332421046808</v>
      </c>
      <c r="J567" s="10">
        <f>IF(H567&gt;'Front End'!$B$1*('Front End'!$B$5/100),G567-((('Front End'!$B$1*('Front End'!$B$5/100))/'Front End'!$B$1)*$AA$3),0)</f>
        <v>33.242104680687959</v>
      </c>
      <c r="K567" s="10">
        <f>(J567*('Front End'!$B$6/100))/('Front End'!$B$2*24*60*60)</f>
        <v>0</v>
      </c>
      <c r="L567" s="10">
        <f>(J567*((100-'Front End'!$B$6)/100))/('Front End'!$B$2*24*60*60)</f>
        <v>3.84746581952407E-2</v>
      </c>
      <c r="M567" s="10">
        <f t="shared" si="38"/>
        <v>3.84746581952407E-2</v>
      </c>
      <c r="N567" s="10">
        <f>AVERAGE(M566:M567)*('Front End'!$F$5*60)</f>
        <v>4.626995730704639</v>
      </c>
      <c r="O567" s="10">
        <f>IF(O566+AVERAGE(K566:K567)*('Front End'!$F$5*60)&gt;J567,J567,O566+AVERAGE(K566:K567)*('Front End'!$F$5*60))</f>
        <v>0</v>
      </c>
      <c r="P567" s="10">
        <f>P566+(AVERAGE(L566:L567)*('Front End'!$F$5*60))-W566</f>
        <v>3723.639020257805</v>
      </c>
      <c r="Q567" s="10">
        <f>(P567/$AA$5)*($AA$4-'Front End'!$F$9)</f>
        <v>3.7236390202578046E-2</v>
      </c>
      <c r="R567" s="10">
        <f>'Front End'!$F$9+Q567</f>
        <v>45.03723639020258</v>
      </c>
      <c r="S567" s="8">
        <f>IF(R567&gt;'Front End'!$F$9+'Front End'!$B$9,(((R567-'Front End'!$F$9)/($AA$4-'Front End'!$F$9))*$AA$5)-((('Front End'!$F$9+'Front End'!$B$9-'Front End'!$F$9)/($AA$4-'Front End'!$F$9))*$AA$5),0)</f>
        <v>3723.6390202579632</v>
      </c>
      <c r="T567" s="8">
        <f>ROUND(S567/('Front End'!$B$3*24*60*60),6)</f>
        <v>4.3099999999999996E-3</v>
      </c>
      <c r="U567" s="8">
        <f>IF(R567&gt;'Front End'!$F$9+'Front End'!$B$10,(((R567-'Front End'!$F$9)/($AA$4-'Front End'!$F$9))*$AA$5)-((('Front End'!$F$9+'Front End'!$B$10-'Front End'!$F$9)/($AA$4-'Front End'!$F$9))*$AA$5),0)</f>
        <v>1723.6390202576504</v>
      </c>
      <c r="V567" s="8">
        <f>(U567^0.5)/('Front End'!$B$4*24*60*60)</f>
        <v>4.8051772929274799E-3</v>
      </c>
      <c r="W567" s="8">
        <f>(AVERAGE(T566:T567)*('Front End'!$F$5*60))+(AVERAGE(V566:V567)*('Front End'!$F$5*60))</f>
        <v>1.0932854943027406</v>
      </c>
      <c r="X567" s="8">
        <f t="shared" si="36"/>
        <v>4.8051772929274799E-3</v>
      </c>
    </row>
    <row r="568" spans="1:24" x14ac:dyDescent="0.2">
      <c r="A568" s="1">
        <v>567</v>
      </c>
      <c r="B568" s="1">
        <f>B567+'Front End'!$F$5</f>
        <v>1132</v>
      </c>
      <c r="C568" s="10">
        <f t="shared" si="35"/>
        <v>0.78611111111111109</v>
      </c>
      <c r="D568" s="10">
        <f>ROUND(IF(B568&lt;=$AA$2*1.25,('Front End'!$F$4/2)*(1-COS((PI()*B568)/$AA$2)),(4.34*'Front End'!$F$4*EXP(-1.3*B568/$AA$2))),6)</f>
        <v>3.7277999999999999E-2</v>
      </c>
      <c r="E568" s="10">
        <f>D568*('Front End'!$F$3/100)</f>
        <v>0</v>
      </c>
      <c r="F568" s="10">
        <f t="shared" si="37"/>
        <v>3.7277999999999999E-2</v>
      </c>
      <c r="G568" s="10">
        <f>IF((G567+(AVERAGE(F567:F568)*('Front End'!$F$5*60))-(N567))&gt;$AA$3,$AA$3,IF(G567+(AVERAGE(F567:F568)*('Front End'!$F$5*60))-(N567)&lt;0,0,G567+(AVERAGE(F567:F568)*('Front End'!$F$5*60))-(N567)))</f>
        <v>133.09818894998332</v>
      </c>
      <c r="H568" s="10">
        <f>(G568/$AA$3)*'Front End'!$B$1</f>
        <v>1.3309818894998331E-3</v>
      </c>
      <c r="I568" s="10">
        <f>('Front End'!$F$10-'Front End'!$B$1)+Calcs!H568</f>
        <v>46.731330981889506</v>
      </c>
      <c r="J568" s="10">
        <f>IF(H568&gt;'Front End'!$B$1*('Front End'!$B$5/100),G568-((('Front End'!$B$1*('Front End'!$B$5/100))/'Front End'!$B$1)*$AA$3),0)</f>
        <v>33.098188949983324</v>
      </c>
      <c r="K568" s="10">
        <f>(J568*('Front End'!$B$6/100))/('Front End'!$B$2*24*60*60)</f>
        <v>0</v>
      </c>
      <c r="L568" s="10">
        <f>(J568*((100-'Front End'!$B$6)/100))/('Front End'!$B$2*24*60*60)</f>
        <v>3.8308089062480705E-2</v>
      </c>
      <c r="M568" s="10">
        <f t="shared" si="38"/>
        <v>3.8308089062480705E-2</v>
      </c>
      <c r="N568" s="10">
        <f>AVERAGE(M567:M568)*('Front End'!$F$5*60)</f>
        <v>4.6069648354632848</v>
      </c>
      <c r="O568" s="10">
        <f>IF(O567+AVERAGE(K567:K568)*('Front End'!$F$5*60)&gt;J568,J568,O567+AVERAGE(K567:K568)*('Front End'!$F$5*60))</f>
        <v>0</v>
      </c>
      <c r="P568" s="10">
        <f>P567+(AVERAGE(L567:L568)*('Front End'!$F$5*60))-W567</f>
        <v>3727.1526995989657</v>
      </c>
      <c r="Q568" s="10">
        <f>(P568/$AA$5)*($AA$4-'Front End'!$F$9)</f>
        <v>3.7271526995989651E-2</v>
      </c>
      <c r="R568" s="10">
        <f>'Front End'!$F$9+Q568</f>
        <v>45.037271526995987</v>
      </c>
      <c r="S568" s="8">
        <f>IF(R568&gt;'Front End'!$F$9+'Front End'!$B$9,(((R568-'Front End'!$F$9)/($AA$4-'Front End'!$F$9))*$AA$5)-((('Front End'!$F$9+'Front End'!$B$9-'Front End'!$F$9)/($AA$4-'Front End'!$F$9))*$AA$5),0)</f>
        <v>3727.1526995986906</v>
      </c>
      <c r="T568" s="8">
        <f>ROUND(S568/('Front End'!$B$3*24*60*60),6)</f>
        <v>4.3140000000000001E-3</v>
      </c>
      <c r="U568" s="8">
        <f>IF(R568&gt;'Front End'!$F$9+'Front End'!$B$10,(((R568-'Front End'!$F$9)/($AA$4-'Front End'!$F$9))*$AA$5)-((('Front End'!$F$9+'Front End'!$B$10-'Front End'!$F$9)/($AA$4-'Front End'!$F$9))*$AA$5),0)</f>
        <v>1727.1526995983777</v>
      </c>
      <c r="V568" s="8">
        <f>(U568^0.5)/('Front End'!$B$4*24*60*60)</f>
        <v>4.8100725338130184E-3</v>
      </c>
      <c r="W568" s="8">
        <f>(AVERAGE(T567:T568)*('Front End'!$F$5*60))+(AVERAGE(V567:V568)*('Front End'!$F$5*60))</f>
        <v>1.09435498960443</v>
      </c>
      <c r="X568" s="8">
        <f t="shared" si="36"/>
        <v>4.8100725338130184E-3</v>
      </c>
    </row>
    <row r="569" spans="1:24" x14ac:dyDescent="0.2">
      <c r="A569" s="1">
        <v>568</v>
      </c>
      <c r="B569" s="1">
        <f>B568+'Front End'!$F$5</f>
        <v>1134</v>
      </c>
      <c r="C569" s="10">
        <f t="shared" si="35"/>
        <v>0.78749999999999998</v>
      </c>
      <c r="D569" s="10">
        <f>ROUND(IF(B569&lt;=$AA$2*1.25,('Front End'!$F$4/2)*(1-COS((PI()*B569)/$AA$2)),(4.34*'Front End'!$F$4*EXP(-1.3*B569/$AA$2))),6)</f>
        <v>3.7116999999999997E-2</v>
      </c>
      <c r="E569" s="10">
        <f>D569*('Front End'!$F$3/100)</f>
        <v>0</v>
      </c>
      <c r="F569" s="10">
        <f t="shared" si="37"/>
        <v>3.7116999999999997E-2</v>
      </c>
      <c r="G569" s="10">
        <f>IF((G568+(AVERAGE(F568:F569)*('Front End'!$F$5*60))-(N568))&gt;$AA$3,$AA$3,IF(G568+(AVERAGE(F568:F569)*('Front End'!$F$5*60))-(N568)&lt;0,0,G568+(AVERAGE(F568:F569)*('Front End'!$F$5*60))-(N568)))</f>
        <v>132.95492411452003</v>
      </c>
      <c r="H569" s="10">
        <f>(G569/$AA$3)*'Front End'!$B$1</f>
        <v>1.3295492411452003E-3</v>
      </c>
      <c r="I569" s="10">
        <f>('Front End'!$F$10-'Front End'!$B$1)+Calcs!H569</f>
        <v>46.731329549241153</v>
      </c>
      <c r="J569" s="10">
        <f>IF(H569&gt;'Front End'!$B$1*('Front End'!$B$5/100),G569-((('Front End'!$B$1*('Front End'!$B$5/100))/'Front End'!$B$1)*$AA$3),0)</f>
        <v>32.954924114520026</v>
      </c>
      <c r="K569" s="10">
        <f>(J569*('Front End'!$B$6/100))/('Front End'!$B$2*24*60*60)</f>
        <v>0</v>
      </c>
      <c r="L569" s="10">
        <f>(J569*((100-'Front End'!$B$6)/100))/('Front End'!$B$2*24*60*60)</f>
        <v>3.8142273280694479E-2</v>
      </c>
      <c r="M569" s="10">
        <f t="shared" si="38"/>
        <v>3.8142273280694479E-2</v>
      </c>
      <c r="N569" s="10">
        <f>AVERAGE(M568:M569)*('Front End'!$F$5*60)</f>
        <v>4.5870217405905107</v>
      </c>
      <c r="O569" s="10">
        <f>IF(O568+AVERAGE(K568:K569)*('Front End'!$F$5*60)&gt;J569,J569,O568+AVERAGE(K568:K569)*('Front End'!$F$5*60))</f>
        <v>0</v>
      </c>
      <c r="P569" s="10">
        <f>P568+(AVERAGE(L568:L569)*('Front End'!$F$5*60))-W568</f>
        <v>3730.6453663499515</v>
      </c>
      <c r="Q569" s="10">
        <f>(P569/$AA$5)*($AA$4-'Front End'!$F$9)</f>
        <v>3.7306453663499509E-2</v>
      </c>
      <c r="R569" s="10">
        <f>'Front End'!$F$9+Q569</f>
        <v>45.037306453663497</v>
      </c>
      <c r="S569" s="8">
        <f>IF(R569&gt;'Front End'!$F$9+'Front End'!$B$9,(((R569-'Front End'!$F$9)/($AA$4-'Front End'!$F$9))*$AA$5)-((('Front End'!$F$9+'Front End'!$B$9-'Front End'!$F$9)/($AA$4-'Front End'!$F$9))*$AA$5),0)</f>
        <v>3730.6453663497059</v>
      </c>
      <c r="T569" s="8">
        <f>ROUND(S569/('Front End'!$B$3*24*60*60),6)</f>
        <v>4.3179999999999998E-3</v>
      </c>
      <c r="U569" s="8">
        <f>IF(R569&gt;'Front End'!$F$9+'Front End'!$B$10,(((R569-'Front End'!$F$9)/($AA$4-'Front End'!$F$9))*$AA$5)-((('Front End'!$F$9+'Front End'!$B$10-'Front End'!$F$9)/($AA$4-'Front End'!$F$9))*$AA$5),0)</f>
        <v>1730.645366349393</v>
      </c>
      <c r="V569" s="8">
        <f>(U569^0.5)/('Front End'!$B$4*24*60*60)</f>
        <v>4.8149335677315159E-3</v>
      </c>
      <c r="W569" s="8">
        <f>(AVERAGE(T568:T569)*('Front End'!$F$5*60))+(AVERAGE(V568:V569)*('Front End'!$F$5*60))</f>
        <v>1.095420366092672</v>
      </c>
      <c r="X569" s="8">
        <f t="shared" si="36"/>
        <v>4.8149335677315159E-3</v>
      </c>
    </row>
    <row r="570" spans="1:24" x14ac:dyDescent="0.2">
      <c r="A570" s="1">
        <v>569</v>
      </c>
      <c r="B570" s="1">
        <f>B569+'Front End'!$F$5</f>
        <v>1136</v>
      </c>
      <c r="C570" s="10">
        <f t="shared" si="35"/>
        <v>0.78888888888888886</v>
      </c>
      <c r="D570" s="10">
        <f>ROUND(IF(B570&lt;=$AA$2*1.25,('Front End'!$F$4/2)*(1-COS((PI()*B570)/$AA$2)),(4.34*'Front End'!$F$4*EXP(-1.3*B570/$AA$2))),6)</f>
        <v>3.6956999999999997E-2</v>
      </c>
      <c r="E570" s="10">
        <f>D570*('Front End'!$F$3/100)</f>
        <v>0</v>
      </c>
      <c r="F570" s="10">
        <f t="shared" si="37"/>
        <v>3.6956999999999997E-2</v>
      </c>
      <c r="G570" s="10">
        <f>IF((G569+(AVERAGE(F569:F570)*('Front End'!$F$5*60))-(N569))&gt;$AA$3,$AA$3,IF(G569+(AVERAGE(F569:F570)*('Front End'!$F$5*60))-(N569)&lt;0,0,G569+(AVERAGE(F569:F570)*('Front End'!$F$5*60))-(N569)))</f>
        <v>132.81234237392954</v>
      </c>
      <c r="H570" s="10">
        <f>(G570/$AA$3)*'Front End'!$B$1</f>
        <v>1.3281234237392952E-3</v>
      </c>
      <c r="I570" s="10">
        <f>('Front End'!$F$10-'Front End'!$B$1)+Calcs!H570</f>
        <v>46.731328123423744</v>
      </c>
      <c r="J570" s="10">
        <f>IF(H570&gt;'Front End'!$B$1*('Front End'!$B$5/100),G570-((('Front End'!$B$1*('Front End'!$B$5/100))/'Front End'!$B$1)*$AA$3),0)</f>
        <v>32.812342373929539</v>
      </c>
      <c r="K570" s="10">
        <f>(J570*('Front End'!$B$6/100))/('Front End'!$B$2*24*60*60)</f>
        <v>0</v>
      </c>
      <c r="L570" s="10">
        <f>(J570*((100-'Front End'!$B$6)/100))/('Front End'!$B$2*24*60*60)</f>
        <v>3.7977248117974011E-2</v>
      </c>
      <c r="M570" s="10">
        <f t="shared" si="38"/>
        <v>3.7977248117974011E-2</v>
      </c>
      <c r="N570" s="10">
        <f>AVERAGE(M569:M570)*('Front End'!$F$5*60)</f>
        <v>4.5671712839201088</v>
      </c>
      <c r="O570" s="10">
        <f>IF(O569+AVERAGE(K569:K570)*('Front End'!$F$5*60)&gt;J570,J570,O569+AVERAGE(K569:K570)*('Front End'!$F$5*60))</f>
        <v>0</v>
      </c>
      <c r="P570" s="10">
        <f>P569+(AVERAGE(L569:L570)*('Front End'!$F$5*60))-W569</f>
        <v>3734.1171172677791</v>
      </c>
      <c r="Q570" s="10">
        <f>(P570/$AA$5)*($AA$4-'Front End'!$F$9)</f>
        <v>3.7341171172677788E-2</v>
      </c>
      <c r="R570" s="10">
        <f>'Front End'!$F$9+Q570</f>
        <v>45.037341171172677</v>
      </c>
      <c r="S570" s="8">
        <f>IF(R570&gt;'Front End'!$F$9+'Front End'!$B$9,(((R570-'Front End'!$F$9)/($AA$4-'Front End'!$F$9))*$AA$5)-((('Front End'!$F$9+'Front End'!$B$9-'Front End'!$F$9)/($AA$4-'Front End'!$F$9))*$AA$5),0)</f>
        <v>3734.1171172677437</v>
      </c>
      <c r="T570" s="8">
        <f>ROUND(S570/('Front End'!$B$3*24*60*60),6)</f>
        <v>4.3220000000000003E-3</v>
      </c>
      <c r="U570" s="8">
        <f>IF(R570&gt;'Front End'!$F$9+'Front End'!$B$10,(((R570-'Front End'!$F$9)/($AA$4-'Front End'!$F$9))*$AA$5)-((('Front End'!$F$9+'Front End'!$B$10-'Front End'!$F$9)/($AA$4-'Front End'!$F$9))*$AA$5),0)</f>
        <v>1734.1171172674308</v>
      </c>
      <c r="V570" s="8">
        <f>(U570^0.5)/('Front End'!$B$4*24*60*60)</f>
        <v>4.8197606326442505E-3</v>
      </c>
      <c r="W570" s="8">
        <f>(AVERAGE(T569:T570)*('Front End'!$F$5*60))+(AVERAGE(V569:V570)*('Front End'!$F$5*60))</f>
        <v>1.096481652022546</v>
      </c>
      <c r="X570" s="8">
        <f t="shared" si="36"/>
        <v>4.8197606326442505E-3</v>
      </c>
    </row>
    <row r="571" spans="1:24" x14ac:dyDescent="0.2">
      <c r="A571" s="1">
        <v>570</v>
      </c>
      <c r="B571" s="1">
        <f>B570+'Front End'!$F$5</f>
        <v>1138</v>
      </c>
      <c r="C571" s="10">
        <f t="shared" si="35"/>
        <v>0.79027777777777775</v>
      </c>
      <c r="D571" s="10">
        <f>ROUND(IF(B571&lt;=$AA$2*1.25,('Front End'!$F$4/2)*(1-COS((PI()*B571)/$AA$2)),(4.34*'Front End'!$F$4*EXP(-1.3*B571/$AA$2))),6)</f>
        <v>3.6797000000000003E-2</v>
      </c>
      <c r="E571" s="10">
        <f>D571*('Front End'!$F$3/100)</f>
        <v>0</v>
      </c>
      <c r="F571" s="10">
        <f t="shared" si="37"/>
        <v>3.6797000000000003E-2</v>
      </c>
      <c r="G571" s="10">
        <f>IF((G570+(AVERAGE(F570:F571)*('Front End'!$F$5*60))-(N570))&gt;$AA$3,$AA$3,IF(G570+(AVERAGE(F570:F571)*('Front End'!$F$5*60))-(N570)&lt;0,0,G570+(AVERAGE(F570:F571)*('Front End'!$F$5*60))-(N570)))</f>
        <v>132.67041109000942</v>
      </c>
      <c r="H571" s="10">
        <f>(G571/$AA$3)*'Front End'!$B$1</f>
        <v>1.3267041109000944E-3</v>
      </c>
      <c r="I571" s="10">
        <f>('Front End'!$F$10-'Front End'!$B$1)+Calcs!H571</f>
        <v>46.731326704110906</v>
      </c>
      <c r="J571" s="10">
        <f>IF(H571&gt;'Front End'!$B$1*('Front End'!$B$5/100),G571-((('Front End'!$B$1*('Front End'!$B$5/100))/'Front End'!$B$1)*$AA$3),0)</f>
        <v>32.670411090009424</v>
      </c>
      <c r="K571" s="10">
        <f>(J571*('Front End'!$B$6/100))/('Front End'!$B$2*24*60*60)</f>
        <v>0</v>
      </c>
      <c r="L571" s="10">
        <f>(J571*((100-'Front End'!$B$6)/100))/('Front End'!$B$2*24*60*60)</f>
        <v>3.7812975798622021E-2</v>
      </c>
      <c r="M571" s="10">
        <f t="shared" si="38"/>
        <v>3.7812975798622021E-2</v>
      </c>
      <c r="N571" s="10">
        <f>AVERAGE(M570:M571)*('Front End'!$F$5*60)</f>
        <v>4.5474134349957627</v>
      </c>
      <c r="O571" s="10">
        <f>IF(O570+AVERAGE(K570:K571)*('Front End'!$F$5*60)&gt;J571,J571,O570+AVERAGE(K570:K571)*('Front End'!$F$5*60))</f>
        <v>0</v>
      </c>
      <c r="P571" s="10">
        <f>P570+(AVERAGE(L570:L571)*('Front End'!$F$5*60))-W570</f>
        <v>3737.5680490507521</v>
      </c>
      <c r="Q571" s="10">
        <f>(P571/$AA$5)*($AA$4-'Front End'!$F$9)</f>
        <v>3.7375680490507518E-2</v>
      </c>
      <c r="R571" s="10">
        <f>'Front End'!$F$9+Q571</f>
        <v>45.037375680490506</v>
      </c>
      <c r="S571" s="8">
        <f>IF(R571&gt;'Front End'!$F$9+'Front End'!$B$9,(((R571-'Front End'!$F$9)/($AA$4-'Front End'!$F$9))*$AA$5)-((('Front End'!$F$9+'Front End'!$B$9-'Front End'!$F$9)/($AA$4-'Front End'!$F$9))*$AA$5),0)</f>
        <v>3737.5680490505661</v>
      </c>
      <c r="T571" s="8">
        <f>ROUND(S571/('Front End'!$B$3*24*60*60),6)</f>
        <v>4.326E-3</v>
      </c>
      <c r="U571" s="8">
        <f>IF(R571&gt;'Front End'!$F$9+'Front End'!$B$10,(((R571-'Front End'!$F$9)/($AA$4-'Front End'!$F$9))*$AA$5)-((('Front End'!$F$9+'Front End'!$B$10-'Front End'!$F$9)/($AA$4-'Front End'!$F$9))*$AA$5),0)</f>
        <v>1737.5680490502532</v>
      </c>
      <c r="V571" s="8">
        <f>(U571^0.5)/('Front End'!$B$4*24*60*60)</f>
        <v>4.8245539647574134E-3</v>
      </c>
      <c r="W571" s="8">
        <f>(AVERAGE(T570:T571)*('Front End'!$F$5*60))+(AVERAGE(V570:V571)*('Front End'!$F$5*60))</f>
        <v>1.0975388758440998</v>
      </c>
      <c r="X571" s="8">
        <f t="shared" si="36"/>
        <v>4.8245539647574134E-3</v>
      </c>
    </row>
    <row r="572" spans="1:24" x14ac:dyDescent="0.2">
      <c r="A572" s="1">
        <v>571</v>
      </c>
      <c r="B572" s="1">
        <f>B571+'Front End'!$F$5</f>
        <v>1140</v>
      </c>
      <c r="C572" s="10">
        <f t="shared" si="35"/>
        <v>0.79166666666666663</v>
      </c>
      <c r="D572" s="10">
        <f>ROUND(IF(B572&lt;=$AA$2*1.25,('Front End'!$F$4/2)*(1-COS((PI()*B572)/$AA$2)),(4.34*'Front End'!$F$4*EXP(-1.3*B572/$AA$2))),6)</f>
        <v>3.6637000000000003E-2</v>
      </c>
      <c r="E572" s="10">
        <f>D572*('Front End'!$F$3/100)</f>
        <v>0</v>
      </c>
      <c r="F572" s="10">
        <f t="shared" si="37"/>
        <v>3.6637000000000003E-2</v>
      </c>
      <c r="G572" s="10">
        <f>IF((G571+(AVERAGE(F571:F572)*('Front End'!$F$5*60))-(N571))&gt;$AA$3,$AA$3,IF(G571+(AVERAGE(F571:F572)*('Front End'!$F$5*60))-(N571)&lt;0,0,G571+(AVERAGE(F571:F572)*('Front End'!$F$5*60))-(N571)))</f>
        <v>132.52903765501364</v>
      </c>
      <c r="H572" s="10">
        <f>(G572/$AA$3)*'Front End'!$B$1</f>
        <v>1.3252903765501364E-3</v>
      </c>
      <c r="I572" s="10">
        <f>('Front End'!$F$10-'Front End'!$B$1)+Calcs!H572</f>
        <v>46.731325290376553</v>
      </c>
      <c r="J572" s="10">
        <f>IF(H572&gt;'Front End'!$B$1*('Front End'!$B$5/100),G572-((('Front End'!$B$1*('Front End'!$B$5/100))/'Front End'!$B$1)*$AA$3),0)</f>
        <v>32.529037655013639</v>
      </c>
      <c r="K572" s="10">
        <f>(J572*('Front End'!$B$6/100))/('Front End'!$B$2*24*60*60)</f>
        <v>0</v>
      </c>
      <c r="L572" s="10">
        <f>(J572*((100-'Front End'!$B$6)/100))/('Front End'!$B$2*24*60*60)</f>
        <v>3.7649349137747271E-2</v>
      </c>
      <c r="M572" s="10">
        <f t="shared" si="38"/>
        <v>3.7649349137747271E-2</v>
      </c>
      <c r="N572" s="10">
        <f>AVERAGE(M571:M572)*('Front End'!$F$5*60)</f>
        <v>4.5277394961821571</v>
      </c>
      <c r="O572" s="10">
        <f>IF(O571+AVERAGE(K571:K572)*('Front End'!$F$5*60)&gt;J572,J572,O571+AVERAGE(K571:K572)*('Front End'!$F$5*60))</f>
        <v>0</v>
      </c>
      <c r="P572" s="10">
        <f>P571+(AVERAGE(L571:L572)*('Front End'!$F$5*60))-W571</f>
        <v>3740.99824967109</v>
      </c>
      <c r="Q572" s="10">
        <f>(P572/$AA$5)*($AA$4-'Front End'!$F$9)</f>
        <v>3.7409982496710896E-2</v>
      </c>
      <c r="R572" s="10">
        <f>'Front End'!$F$9+Q572</f>
        <v>45.037409982496712</v>
      </c>
      <c r="S572" s="8">
        <f>IF(R572&gt;'Front End'!$F$9+'Front End'!$B$9,(((R572-'Front End'!$F$9)/($AA$4-'Front End'!$F$9))*$AA$5)-((('Front End'!$F$9+'Front End'!$B$9-'Front End'!$F$9)/($AA$4-'Front End'!$F$9))*$AA$5),0)</f>
        <v>3740.9982496711796</v>
      </c>
      <c r="T572" s="8">
        <f>ROUND(S572/('Front End'!$B$3*24*60*60),6)</f>
        <v>4.3299999999999996E-3</v>
      </c>
      <c r="U572" s="8">
        <f>IF(R572&gt;'Front End'!$F$9+'Front End'!$B$10,(((R572-'Front End'!$F$9)/($AA$4-'Front End'!$F$9))*$AA$5)-((('Front End'!$F$9+'Front End'!$B$10-'Front End'!$F$9)/($AA$4-'Front End'!$F$9))*$AA$5),0)</f>
        <v>1740.9982496708667</v>
      </c>
      <c r="V572" s="8">
        <f>(U572^0.5)/('Front End'!$B$4*24*60*60)</f>
        <v>4.8293137865285307E-3</v>
      </c>
      <c r="W572" s="8">
        <f>(AVERAGE(T571:T572)*('Front End'!$F$5*60))+(AVERAGE(V571:V572)*('Front End'!$F$5*60))</f>
        <v>1.0985920650771566</v>
      </c>
      <c r="X572" s="8">
        <f t="shared" si="36"/>
        <v>4.8293137865285307E-3</v>
      </c>
    </row>
    <row r="573" spans="1:24" x14ac:dyDescent="0.2">
      <c r="A573" s="1">
        <v>572</v>
      </c>
      <c r="B573" s="1">
        <f>B572+'Front End'!$F$5</f>
        <v>1142</v>
      </c>
      <c r="C573" s="10">
        <f t="shared" si="35"/>
        <v>0.79305555555555551</v>
      </c>
      <c r="D573" s="10">
        <f>ROUND(IF(B573&lt;=$AA$2*1.25,('Front End'!$F$4/2)*(1-COS((PI()*B573)/$AA$2)),(4.34*'Front End'!$F$4*EXP(-1.3*B573/$AA$2))),6)</f>
        <v>3.6478999999999998E-2</v>
      </c>
      <c r="E573" s="10">
        <f>D573*('Front End'!$F$3/100)</f>
        <v>0</v>
      </c>
      <c r="F573" s="10">
        <f t="shared" si="37"/>
        <v>3.6478999999999998E-2</v>
      </c>
      <c r="G573" s="10">
        <f>IF((G572+(AVERAGE(F572:F573)*('Front End'!$F$5*60))-(N572))&gt;$AA$3,$AA$3,IF(G572+(AVERAGE(F572:F573)*('Front End'!$F$5*60))-(N572)&lt;0,0,G572+(AVERAGE(F572:F573)*('Front End'!$F$5*60))-(N572)))</f>
        <v>132.38825815883146</v>
      </c>
      <c r="H573" s="10">
        <f>(G573/$AA$3)*'Front End'!$B$1</f>
        <v>1.3238825815883146E-3</v>
      </c>
      <c r="I573" s="10">
        <f>('Front End'!$F$10-'Front End'!$B$1)+Calcs!H573</f>
        <v>46.731323882581592</v>
      </c>
      <c r="J573" s="10">
        <f>IF(H573&gt;'Front End'!$B$1*('Front End'!$B$5/100),G573-((('Front End'!$B$1*('Front End'!$B$5/100))/'Front End'!$B$1)*$AA$3),0)</f>
        <v>32.388258158831462</v>
      </c>
      <c r="K573" s="10">
        <f>(J573*('Front End'!$B$6/100))/('Front End'!$B$2*24*60*60)</f>
        <v>0</v>
      </c>
      <c r="L573" s="10">
        <f>(J573*((100-'Front End'!$B$6)/100))/('Front End'!$B$2*24*60*60)</f>
        <v>3.7486409906054938E-2</v>
      </c>
      <c r="M573" s="10">
        <f t="shared" si="38"/>
        <v>3.7486409906054938E-2</v>
      </c>
      <c r="N573" s="10">
        <f>AVERAGE(M572:M573)*('Front End'!$F$5*60)</f>
        <v>4.5081455426281325</v>
      </c>
      <c r="O573" s="10">
        <f>IF(O572+AVERAGE(K572:K573)*('Front End'!$F$5*60)&gt;J573,J573,O572+AVERAGE(K572:K573)*('Front End'!$F$5*60))</f>
        <v>0</v>
      </c>
      <c r="P573" s="10">
        <f>P572+(AVERAGE(L572:L573)*('Front End'!$F$5*60))-W572</f>
        <v>3744.4078031486406</v>
      </c>
      <c r="Q573" s="10">
        <f>(P573/$AA$5)*($AA$4-'Front End'!$F$9)</f>
        <v>3.7444078031486402E-2</v>
      </c>
      <c r="R573" s="10">
        <f>'Front End'!$F$9+Q573</f>
        <v>45.037444078031484</v>
      </c>
      <c r="S573" s="8">
        <f>IF(R573&gt;'Front End'!$F$9+'Front End'!$B$9,(((R573-'Front End'!$F$9)/($AA$4-'Front End'!$F$9))*$AA$5)-((('Front End'!$F$9+'Front End'!$B$9-'Front End'!$F$9)/($AA$4-'Front End'!$F$9))*$AA$5),0)</f>
        <v>3744.4078031484196</v>
      </c>
      <c r="T573" s="8">
        <f>ROUND(S573/('Front End'!$B$3*24*60*60),6)</f>
        <v>4.3340000000000002E-3</v>
      </c>
      <c r="U573" s="8">
        <f>IF(R573&gt;'Front End'!$F$9+'Front End'!$B$10,(((R573-'Front End'!$F$9)/($AA$4-'Front End'!$F$9))*$AA$5)-((('Front End'!$F$9+'Front End'!$B$10-'Front End'!$F$9)/($AA$4-'Front End'!$F$9))*$AA$5),0)</f>
        <v>1744.4078031481067</v>
      </c>
      <c r="V573" s="8">
        <f>(U573^0.5)/('Front End'!$B$4*24*60*60)</f>
        <v>4.8340403133601377E-3</v>
      </c>
      <c r="W573" s="8">
        <f>(AVERAGE(T572:T573)*('Front End'!$F$5*60))+(AVERAGE(V572:V573)*('Front End'!$F$5*60))</f>
        <v>1.09964124599332</v>
      </c>
      <c r="X573" s="8">
        <f t="shared" si="36"/>
        <v>4.8340403133601377E-3</v>
      </c>
    </row>
    <row r="574" spans="1:24" x14ac:dyDescent="0.2">
      <c r="A574" s="1">
        <v>573</v>
      </c>
      <c r="B574" s="1">
        <f>B573+'Front End'!$F$5</f>
        <v>1144</v>
      </c>
      <c r="C574" s="10">
        <f t="shared" si="35"/>
        <v>0.7944444444444444</v>
      </c>
      <c r="D574" s="10">
        <f>ROUND(IF(B574&lt;=$AA$2*1.25,('Front End'!$F$4/2)*(1-COS((PI()*B574)/$AA$2)),(4.34*'Front End'!$F$4*EXP(-1.3*B574/$AA$2))),6)</f>
        <v>3.6320999999999999E-2</v>
      </c>
      <c r="E574" s="10">
        <f>D574*('Front End'!$F$3/100)</f>
        <v>0</v>
      </c>
      <c r="F574" s="10">
        <f t="shared" si="37"/>
        <v>3.6320999999999999E-2</v>
      </c>
      <c r="G574" s="10">
        <f>IF((G573+(AVERAGE(F573:F574)*('Front End'!$F$5*60))-(N573))&gt;$AA$3,$AA$3,IF(G573+(AVERAGE(F573:F574)*('Front End'!$F$5*60))-(N573)&lt;0,0,G573+(AVERAGE(F573:F574)*('Front End'!$F$5*60))-(N573)))</f>
        <v>132.24811261620331</v>
      </c>
      <c r="H574" s="10">
        <f>(G574/$AA$3)*'Front End'!$B$1</f>
        <v>1.3224811261620332E-3</v>
      </c>
      <c r="I574" s="10">
        <f>('Front End'!$F$10-'Front End'!$B$1)+Calcs!H574</f>
        <v>46.731322481126163</v>
      </c>
      <c r="J574" s="10">
        <f>IF(H574&gt;'Front End'!$B$1*('Front End'!$B$5/100),G574-((('Front End'!$B$1*('Front End'!$B$5/100))/'Front End'!$B$1)*$AA$3),0)</f>
        <v>32.248112616203315</v>
      </c>
      <c r="K574" s="10">
        <f>(J574*('Front End'!$B$6/100))/('Front End'!$B$2*24*60*60)</f>
        <v>0</v>
      </c>
      <c r="L574" s="10">
        <f>(J574*((100-'Front End'!$B$6)/100))/('Front End'!$B$2*24*60*60)</f>
        <v>3.7324204416901992E-2</v>
      </c>
      <c r="M574" s="10">
        <f t="shared" si="38"/>
        <v>3.7324204416901992E-2</v>
      </c>
      <c r="N574" s="10">
        <f>AVERAGE(M573:M574)*('Front End'!$F$5*60)</f>
        <v>4.488636859377416</v>
      </c>
      <c r="O574" s="10">
        <f>IF(O573+AVERAGE(K573:K574)*('Front End'!$F$5*60)&gt;J574,J574,O573+AVERAGE(K573:K574)*('Front End'!$F$5*60))</f>
        <v>0</v>
      </c>
      <c r="P574" s="10">
        <f>P573+(AVERAGE(L573:L574)*('Front End'!$F$5*60))-W573</f>
        <v>3747.796798762025</v>
      </c>
      <c r="Q574" s="10">
        <f>(P574/$AA$5)*($AA$4-'Front End'!$F$9)</f>
        <v>3.7477967987620243E-2</v>
      </c>
      <c r="R574" s="10">
        <f>'Front End'!$F$9+Q574</f>
        <v>45.03747796798762</v>
      </c>
      <c r="S574" s="8">
        <f>IF(R574&gt;'Front End'!$F$9+'Front End'!$B$9,(((R574-'Front End'!$F$9)/($AA$4-'Front End'!$F$9))*$AA$5)-((('Front End'!$F$9+'Front End'!$B$9-'Front End'!$F$9)/($AA$4-'Front End'!$F$9))*$AA$5),0)</f>
        <v>3747.7967987619822</v>
      </c>
      <c r="T574" s="8">
        <f>ROUND(S574/('Front End'!$B$3*24*60*60),6)</f>
        <v>4.3379999999999998E-3</v>
      </c>
      <c r="U574" s="8">
        <f>IF(R574&gt;'Front End'!$F$9+'Front End'!$B$10,(((R574-'Front End'!$F$9)/($AA$4-'Front End'!$F$9))*$AA$5)-((('Front End'!$F$9+'Front End'!$B$10-'Front End'!$F$9)/($AA$4-'Front End'!$F$9))*$AA$5),0)</f>
        <v>1747.7967987616694</v>
      </c>
      <c r="V574" s="8">
        <f>(U574^0.5)/('Front End'!$B$4*24*60*60)</f>
        <v>4.8387337664051542E-3</v>
      </c>
      <c r="W574" s="8">
        <f>(AVERAGE(T573:T574)*('Front End'!$F$5*60))+(AVERAGE(V573:V574)*('Front End'!$F$5*60))</f>
        <v>1.1006864447859175</v>
      </c>
      <c r="X574" s="8">
        <f t="shared" si="36"/>
        <v>4.8387337664051542E-3</v>
      </c>
    </row>
    <row r="575" spans="1:24" x14ac:dyDescent="0.2">
      <c r="A575" s="1">
        <v>574</v>
      </c>
      <c r="B575" s="1">
        <f>B574+'Front End'!$F$5</f>
        <v>1146</v>
      </c>
      <c r="C575" s="10">
        <f t="shared" si="35"/>
        <v>0.79583333333333328</v>
      </c>
      <c r="D575" s="10">
        <f>ROUND(IF(B575&lt;=$AA$2*1.25,('Front End'!$F$4/2)*(1-COS((PI()*B575)/$AA$2)),(4.34*'Front End'!$F$4*EXP(-1.3*B575/$AA$2))),6)</f>
        <v>3.6164000000000002E-2</v>
      </c>
      <c r="E575" s="10">
        <f>D575*('Front End'!$F$3/100)</f>
        <v>0</v>
      </c>
      <c r="F575" s="10">
        <f t="shared" si="37"/>
        <v>3.6164000000000002E-2</v>
      </c>
      <c r="G575" s="10">
        <f>IF((G574+(AVERAGE(F574:F575)*('Front End'!$F$5*60))-(N574))&gt;$AA$3,$AA$3,IF(G574+(AVERAGE(F574:F575)*('Front End'!$F$5*60))-(N574)&lt;0,0,G574+(AVERAGE(F574:F575)*('Front End'!$F$5*60))-(N574)))</f>
        <v>132.1085757568259</v>
      </c>
      <c r="H575" s="10">
        <f>(G575/$AA$3)*'Front End'!$B$1</f>
        <v>1.3210857575682593E-3</v>
      </c>
      <c r="I575" s="10">
        <f>('Front End'!$F$10-'Front End'!$B$1)+Calcs!H575</f>
        <v>46.731321085757571</v>
      </c>
      <c r="J575" s="10">
        <f>IF(H575&gt;'Front End'!$B$1*('Front End'!$B$5/100),G575-((('Front End'!$B$1*('Front End'!$B$5/100))/'Front End'!$B$1)*$AA$3),0)</f>
        <v>32.1085757568259</v>
      </c>
      <c r="K575" s="10">
        <f>(J575*('Front End'!$B$6/100))/('Front End'!$B$2*24*60*60)</f>
        <v>0</v>
      </c>
      <c r="L575" s="10">
        <f>(J575*((100-'Front End'!$B$6)/100))/('Front End'!$B$2*24*60*60)</f>
        <v>3.7162703422252204E-2</v>
      </c>
      <c r="M575" s="10">
        <f t="shared" si="38"/>
        <v>3.7162703422252204E-2</v>
      </c>
      <c r="N575" s="10">
        <f>AVERAGE(M574:M575)*('Front End'!$F$5*60)</f>
        <v>4.469214470349252</v>
      </c>
      <c r="O575" s="10">
        <f>IF(O574+AVERAGE(K574:K575)*('Front End'!$F$5*60)&gt;J575,J575,O574+AVERAGE(K574:K575)*('Front End'!$F$5*60))</f>
        <v>0</v>
      </c>
      <c r="P575" s="10">
        <f>P574+(AVERAGE(L574:L575)*('Front End'!$F$5*60))-W574</f>
        <v>3751.1653267875886</v>
      </c>
      <c r="Q575" s="10">
        <f>(P575/$AA$5)*($AA$4-'Front End'!$F$9)</f>
        <v>3.751165326787588E-2</v>
      </c>
      <c r="R575" s="10">
        <f>'Front End'!$F$9+Q575</f>
        <v>45.037511653267877</v>
      </c>
      <c r="S575" s="8">
        <f>IF(R575&gt;'Front End'!$F$9+'Front End'!$B$9,(((R575-'Front End'!$F$9)/($AA$4-'Front End'!$F$9))*$AA$5)-((('Front End'!$F$9+'Front End'!$B$9-'Front End'!$F$9)/($AA$4-'Front End'!$F$9))*$AA$5),0)</f>
        <v>3751.1653267877423</v>
      </c>
      <c r="T575" s="8">
        <f>ROUND(S575/('Front End'!$B$3*24*60*60),6)</f>
        <v>4.3420000000000004E-3</v>
      </c>
      <c r="U575" s="8">
        <f>IF(R575&gt;'Front End'!$F$9+'Front End'!$B$10,(((R575-'Front End'!$F$9)/($AA$4-'Front End'!$F$9))*$AA$5)-((('Front End'!$F$9+'Front End'!$B$10-'Front End'!$F$9)/($AA$4-'Front End'!$F$9))*$AA$5),0)</f>
        <v>1751.1653267874294</v>
      </c>
      <c r="V575" s="8">
        <f>(U575^0.5)/('Front End'!$B$4*24*60*60)</f>
        <v>4.8433943666563156E-3</v>
      </c>
      <c r="W575" s="8">
        <f>(AVERAGE(T574:T575)*('Front End'!$F$5*60))+(AVERAGE(V574:V575)*('Front End'!$F$5*60))</f>
        <v>1.1017276879836881</v>
      </c>
      <c r="X575" s="8">
        <f t="shared" si="36"/>
        <v>4.8433943666563156E-3</v>
      </c>
    </row>
    <row r="576" spans="1:24" x14ac:dyDescent="0.2">
      <c r="A576" s="1">
        <v>575</v>
      </c>
      <c r="B576" s="1">
        <f>B575+'Front End'!$F$5</f>
        <v>1148</v>
      </c>
      <c r="C576" s="10">
        <f t="shared" si="35"/>
        <v>0.79722222222222228</v>
      </c>
      <c r="D576" s="10">
        <f>ROUND(IF(B576&lt;=$AA$2*1.25,('Front End'!$F$4/2)*(1-COS((PI()*B576)/$AA$2)),(4.34*'Front End'!$F$4*EXP(-1.3*B576/$AA$2))),6)</f>
        <v>3.6006999999999997E-2</v>
      </c>
      <c r="E576" s="10">
        <f>D576*('Front End'!$F$3/100)</f>
        <v>0</v>
      </c>
      <c r="F576" s="10">
        <f t="shared" si="37"/>
        <v>3.6006999999999997E-2</v>
      </c>
      <c r="G576" s="10">
        <f>IF((G575+(AVERAGE(F575:F576)*('Front End'!$F$5*60))-(N575))&gt;$AA$3,$AA$3,IF(G575+(AVERAGE(F575:F576)*('Front End'!$F$5*60))-(N575)&lt;0,0,G575+(AVERAGE(F575:F576)*('Front End'!$F$5*60))-(N575)))</f>
        <v>131.96962128647667</v>
      </c>
      <c r="H576" s="10">
        <f>(G576/$AA$3)*'Front End'!$B$1</f>
        <v>1.3196962128647666E-3</v>
      </c>
      <c r="I576" s="10">
        <f>('Front End'!$F$10-'Front End'!$B$1)+Calcs!H576</f>
        <v>46.731319696212871</v>
      </c>
      <c r="J576" s="10">
        <f>IF(H576&gt;'Front End'!$B$1*('Front End'!$B$5/100),G576-((('Front End'!$B$1*('Front End'!$B$5/100))/'Front End'!$B$1)*$AA$3),0)</f>
        <v>31.969621286476666</v>
      </c>
      <c r="K576" s="10">
        <f>(J576*('Front End'!$B$6/100))/('Front End'!$B$2*24*60*60)</f>
        <v>0</v>
      </c>
      <c r="L576" s="10">
        <f>(J576*((100-'Front End'!$B$6)/100))/('Front End'!$B$2*24*60*60)</f>
        <v>3.7001876488977625E-2</v>
      </c>
      <c r="M576" s="10">
        <f t="shared" si="38"/>
        <v>3.7001876488977625E-2</v>
      </c>
      <c r="N576" s="10">
        <f>AVERAGE(M575:M576)*('Front End'!$F$5*60)</f>
        <v>4.4498747946737893</v>
      </c>
      <c r="O576" s="10">
        <f>IF(O575+AVERAGE(K575:K576)*('Front End'!$F$5*60)&gt;J576,J576,O575+AVERAGE(K575:K576)*('Front End'!$F$5*60))</f>
        <v>0</v>
      </c>
      <c r="P576" s="10">
        <f>P575+(AVERAGE(L575:L576)*('Front End'!$F$5*60))-W575</f>
        <v>3754.5134738942784</v>
      </c>
      <c r="Q576" s="10">
        <f>(P576/$AA$5)*($AA$4-'Front End'!$F$9)</f>
        <v>3.7545134738942783E-2</v>
      </c>
      <c r="R576" s="10">
        <f>'Front End'!$F$9+Q576</f>
        <v>45.037545134738941</v>
      </c>
      <c r="S576" s="8">
        <f>IF(R576&gt;'Front End'!$F$9+'Front End'!$B$9,(((R576-'Front End'!$F$9)/($AA$4-'Front End'!$F$9))*$AA$5)-((('Front End'!$F$9+'Front End'!$B$9-'Front End'!$F$9)/($AA$4-'Front End'!$F$9))*$AA$5),0)</f>
        <v>3754.5134738941497</v>
      </c>
      <c r="T576" s="8">
        <f>ROUND(S576/('Front End'!$B$3*24*60*60),6)</f>
        <v>4.346E-3</v>
      </c>
      <c r="U576" s="8">
        <f>IF(R576&gt;'Front End'!$F$9+'Front End'!$B$10,(((R576-'Front End'!$F$9)/($AA$4-'Front End'!$F$9))*$AA$5)-((('Front End'!$F$9+'Front End'!$B$10-'Front End'!$F$9)/($AA$4-'Front End'!$F$9))*$AA$5),0)</f>
        <v>1754.5134738938368</v>
      </c>
      <c r="V576" s="8">
        <f>(U576^0.5)/('Front End'!$B$4*24*60*60)</f>
        <v>4.8480223286017053E-3</v>
      </c>
      <c r="W576" s="8">
        <f>(AVERAGE(T575:T576)*('Front End'!$F$5*60))+(AVERAGE(V575:V576)*('Front End'!$F$5*60))</f>
        <v>1.1027650017154813</v>
      </c>
      <c r="X576" s="8">
        <f t="shared" si="36"/>
        <v>4.8480223286017053E-3</v>
      </c>
    </row>
    <row r="577" spans="1:24" x14ac:dyDescent="0.2">
      <c r="A577" s="1">
        <v>576</v>
      </c>
      <c r="B577" s="1">
        <f>B576+'Front End'!$F$5</f>
        <v>1150</v>
      </c>
      <c r="C577" s="10">
        <f t="shared" si="35"/>
        <v>0.79861111111111116</v>
      </c>
      <c r="D577" s="10">
        <f>ROUND(IF(B577&lt;=$AA$2*1.25,('Front End'!$F$4/2)*(1-COS((PI()*B577)/$AA$2)),(4.34*'Front End'!$F$4*EXP(-1.3*B577/$AA$2))),6)</f>
        <v>3.5851000000000001E-2</v>
      </c>
      <c r="E577" s="10">
        <f>D577*('Front End'!$F$3/100)</f>
        <v>0</v>
      </c>
      <c r="F577" s="10">
        <f t="shared" si="37"/>
        <v>3.5851000000000001E-2</v>
      </c>
      <c r="G577" s="10">
        <f>IF((G576+(AVERAGE(F576:F577)*('Front End'!$F$5*60))-(N576))&gt;$AA$3,$AA$3,IF(G576+(AVERAGE(F576:F577)*('Front End'!$F$5*60))-(N576)&lt;0,0,G576+(AVERAGE(F576:F577)*('Front End'!$F$5*60))-(N576)))</f>
        <v>131.83122649180285</v>
      </c>
      <c r="H577" s="10">
        <f>(G577/$AA$3)*'Front End'!$B$1</f>
        <v>1.3183122649180286E-3</v>
      </c>
      <c r="I577" s="10">
        <f>('Front End'!$F$10-'Front End'!$B$1)+Calcs!H577</f>
        <v>46.731318312264925</v>
      </c>
      <c r="J577" s="10">
        <f>IF(H577&gt;'Front End'!$B$1*('Front End'!$B$5/100),G577-((('Front End'!$B$1*('Front End'!$B$5/100))/'Front End'!$B$1)*$AA$3),0)</f>
        <v>31.831226491802852</v>
      </c>
      <c r="K577" s="10">
        <f>(J577*('Front End'!$B$6/100))/('Front End'!$B$2*24*60*60)</f>
        <v>0</v>
      </c>
      <c r="L577" s="10">
        <f>(J577*((100-'Front End'!$B$6)/100))/('Front End'!$B$2*24*60*60)</f>
        <v>3.6841697328475531E-2</v>
      </c>
      <c r="M577" s="10">
        <f t="shared" si="38"/>
        <v>3.6841697328475531E-2</v>
      </c>
      <c r="N577" s="10">
        <f>AVERAGE(M576:M577)*('Front End'!$F$5*60)</f>
        <v>4.4306144290471892</v>
      </c>
      <c r="O577" s="10">
        <f>IF(O576+AVERAGE(K576:K577)*('Front End'!$F$5*60)&gt;J577,J577,O576+AVERAGE(K576:K577)*('Front End'!$F$5*60))</f>
        <v>0</v>
      </c>
      <c r="P577" s="10">
        <f>P576+(AVERAGE(L576:L577)*('Front End'!$F$5*60))-W576</f>
        <v>3757.8413233216102</v>
      </c>
      <c r="Q577" s="10">
        <f>(P577/$AA$5)*($AA$4-'Front End'!$F$9)</f>
        <v>3.7578413233216097E-2</v>
      </c>
      <c r="R577" s="10">
        <f>'Front End'!$F$9+Q577</f>
        <v>45.037578413233213</v>
      </c>
      <c r="S577" s="8">
        <f>IF(R577&gt;'Front End'!$F$9+'Front End'!$B$9,(((R577-'Front End'!$F$9)/($AA$4-'Front End'!$F$9))*$AA$5)-((('Front End'!$F$9+'Front End'!$B$9-'Front End'!$F$9)/($AA$4-'Front End'!$F$9))*$AA$5),0)</f>
        <v>3757.8413233212873</v>
      </c>
      <c r="T577" s="8">
        <f>ROUND(S577/('Front End'!$B$3*24*60*60),6)</f>
        <v>4.3489999999999996E-3</v>
      </c>
      <c r="U577" s="8">
        <f>IF(R577&gt;'Front End'!$F$9+'Front End'!$B$10,(((R577-'Front End'!$F$9)/($AA$4-'Front End'!$F$9))*$AA$5)-((('Front End'!$F$9+'Front End'!$B$10-'Front End'!$F$9)/($AA$4-'Front End'!$F$9))*$AA$5),0)</f>
        <v>1757.8413233209744</v>
      </c>
      <c r="V577" s="8">
        <f>(U577^0.5)/('Front End'!$B$4*24*60*60)</f>
        <v>4.8526178605176112E-3</v>
      </c>
      <c r="W577" s="8">
        <f>(AVERAGE(T576:T577)*('Front End'!$F$5*60))+(AVERAGE(V576:V577)*('Front End'!$F$5*60))</f>
        <v>1.1037384113471589</v>
      </c>
      <c r="X577" s="8">
        <f t="shared" si="36"/>
        <v>4.8526178605176112E-3</v>
      </c>
    </row>
    <row r="578" spans="1:24" x14ac:dyDescent="0.2">
      <c r="A578" s="1">
        <v>577</v>
      </c>
      <c r="B578" s="1">
        <f>B577+'Front End'!$F$5</f>
        <v>1152</v>
      </c>
      <c r="C578" s="10">
        <f t="shared" si="35"/>
        <v>0.8</v>
      </c>
      <c r="D578" s="10">
        <f>ROUND(IF(B578&lt;=$AA$2*1.25,('Front End'!$F$4/2)*(1-COS((PI()*B578)/$AA$2)),(4.34*'Front End'!$F$4*EXP(-1.3*B578/$AA$2))),6)</f>
        <v>3.5695999999999999E-2</v>
      </c>
      <c r="E578" s="10">
        <f>D578*('Front End'!$F$3/100)</f>
        <v>0</v>
      </c>
      <c r="F578" s="10">
        <f t="shared" si="37"/>
        <v>3.5695999999999999E-2</v>
      </c>
      <c r="G578" s="10">
        <f>IF((G577+(AVERAGE(F577:F578)*('Front End'!$F$5*60))-(N577))&gt;$AA$3,$AA$3,IF(G577+(AVERAGE(F577:F578)*('Front End'!$F$5*60))-(N577)&lt;0,0,G577+(AVERAGE(F577:F578)*('Front End'!$F$5*60))-(N577)))</f>
        <v>131.69343206275568</v>
      </c>
      <c r="H578" s="10">
        <f>(G578/$AA$3)*'Front End'!$B$1</f>
        <v>1.3169343206275569E-3</v>
      </c>
      <c r="I578" s="10">
        <f>('Front End'!$F$10-'Front End'!$B$1)+Calcs!H578</f>
        <v>46.731316934320631</v>
      </c>
      <c r="J578" s="10">
        <f>IF(H578&gt;'Front End'!$B$1*('Front End'!$B$5/100),G578-((('Front End'!$B$1*('Front End'!$B$5/100))/'Front End'!$B$1)*$AA$3),0)</f>
        <v>31.693432062755676</v>
      </c>
      <c r="K578" s="10">
        <f>(J578*('Front End'!$B$6/100))/('Front End'!$B$2*24*60*60)</f>
        <v>0</v>
      </c>
      <c r="L578" s="10">
        <f>(J578*((100-'Front End'!$B$6)/100))/('Front End'!$B$2*24*60*60)</f>
        <v>3.668221303559685E-2</v>
      </c>
      <c r="M578" s="10">
        <f t="shared" si="38"/>
        <v>3.668221303559685E-2</v>
      </c>
      <c r="N578" s="10">
        <f>AVERAGE(M577:M578)*('Front End'!$F$5*60)</f>
        <v>4.411434621844343</v>
      </c>
      <c r="O578" s="10">
        <f>IF(O577+AVERAGE(K577:K578)*('Front End'!$F$5*60)&gt;J578,J578,O577+AVERAGE(K577:K578)*('Front End'!$F$5*60))</f>
        <v>0</v>
      </c>
      <c r="P578" s="10">
        <f>P577+(AVERAGE(L577:L578)*('Front End'!$F$5*60))-W577</f>
        <v>3761.1490195321076</v>
      </c>
      <c r="Q578" s="10">
        <f>(P578/$AA$5)*($AA$4-'Front End'!$F$9)</f>
        <v>3.7611490195321076E-2</v>
      </c>
      <c r="R578" s="10">
        <f>'Front End'!$F$9+Q578</f>
        <v>45.037611490195324</v>
      </c>
      <c r="S578" s="8">
        <f>IF(R578&gt;'Front End'!$F$9+'Front End'!$B$9,(((R578-'Front End'!$F$9)/($AA$4-'Front End'!$F$9))*$AA$5)-((('Front End'!$F$9+'Front End'!$B$9-'Front End'!$F$9)/($AA$4-'Front End'!$F$9))*$AA$5),0)</f>
        <v>3761.1490195324395</v>
      </c>
      <c r="T578" s="8">
        <f>ROUND(S578/('Front End'!$B$3*24*60*60),6)</f>
        <v>4.3530000000000001E-3</v>
      </c>
      <c r="U578" s="8">
        <f>IF(R578&gt;'Front End'!$F$9+'Front End'!$B$10,(((R578-'Front End'!$F$9)/($AA$4-'Front End'!$F$9))*$AA$5)-((('Front End'!$F$9+'Front End'!$B$10-'Front End'!$F$9)/($AA$4-'Front End'!$F$9))*$AA$5),0)</f>
        <v>1761.1490195321267</v>
      </c>
      <c r="V578" s="8">
        <f>(U578^0.5)/('Front End'!$B$4*24*60*60)</f>
        <v>4.8571812536653443E-3</v>
      </c>
      <c r="W578" s="8">
        <f>(AVERAGE(T577:T578)*('Front End'!$F$5*60))+(AVERAGE(V577:V578)*('Front End'!$F$5*60))</f>
        <v>1.1047079468509775</v>
      </c>
      <c r="X578" s="8">
        <f t="shared" si="36"/>
        <v>4.8571812536653443E-3</v>
      </c>
    </row>
    <row r="579" spans="1:24" x14ac:dyDescent="0.2">
      <c r="A579" s="1">
        <v>578</v>
      </c>
      <c r="B579" s="1">
        <f>B578+'Front End'!$F$5</f>
        <v>1154</v>
      </c>
      <c r="C579" s="10">
        <f t="shared" ref="C579:C642" si="39">B579/(60*24)</f>
        <v>0.80138888888888893</v>
      </c>
      <c r="D579" s="10">
        <f>ROUND(IF(B579&lt;=$AA$2*1.25,('Front End'!$F$4/2)*(1-COS((PI()*B579)/$AA$2)),(4.34*'Front End'!$F$4*EXP(-1.3*B579/$AA$2))),6)</f>
        <v>3.5541999999999997E-2</v>
      </c>
      <c r="E579" s="10">
        <f>D579*('Front End'!$F$3/100)</f>
        <v>0</v>
      </c>
      <c r="F579" s="10">
        <f t="shared" si="37"/>
        <v>3.5541999999999997E-2</v>
      </c>
      <c r="G579" s="10">
        <f>IF((G578+(AVERAGE(F578:F579)*('Front End'!$F$5*60))-(N578))&gt;$AA$3,$AA$3,IF(G578+(AVERAGE(F578:F579)*('Front End'!$F$5*60))-(N578)&lt;0,0,G578+(AVERAGE(F578:F579)*('Front End'!$F$5*60))-(N578)))</f>
        <v>131.55627744091134</v>
      </c>
      <c r="H579" s="10">
        <f>(G579/$AA$3)*'Front End'!$B$1</f>
        <v>1.3155627744091134E-3</v>
      </c>
      <c r="I579" s="10">
        <f>('Front End'!$F$10-'Front End'!$B$1)+Calcs!H579</f>
        <v>46.731315562774412</v>
      </c>
      <c r="J579" s="10">
        <f>IF(H579&gt;'Front End'!$B$1*('Front End'!$B$5/100),G579-((('Front End'!$B$1*('Front End'!$B$5/100))/'Front End'!$B$1)*$AA$3),0)</f>
        <v>31.556277440911344</v>
      </c>
      <c r="K579" s="10">
        <f>(J579*('Front End'!$B$6/100))/('Front End'!$B$2*24*60*60)</f>
        <v>0</v>
      </c>
      <c r="L579" s="10">
        <f>(J579*((100-'Front End'!$B$6)/100))/('Front End'!$B$2*24*60*60)</f>
        <v>3.6523469260314058E-2</v>
      </c>
      <c r="M579" s="10">
        <f t="shared" si="38"/>
        <v>3.6523469260314058E-2</v>
      </c>
      <c r="N579" s="10">
        <f>AVERAGE(M578:M579)*('Front End'!$F$5*60)</f>
        <v>4.3923409377546543</v>
      </c>
      <c r="O579" s="10">
        <f>IF(O578+AVERAGE(K578:K579)*('Front End'!$F$5*60)&gt;J579,J579,O578+AVERAGE(K578:K579)*('Front End'!$F$5*60))</f>
        <v>0</v>
      </c>
      <c r="P579" s="10">
        <f>P578+(AVERAGE(L578:L579)*('Front End'!$F$5*60))-W578</f>
        <v>3764.4366525230116</v>
      </c>
      <c r="Q579" s="10">
        <f>(P579/$AA$5)*($AA$4-'Front End'!$F$9)</f>
        <v>3.7644366525230115E-2</v>
      </c>
      <c r="R579" s="10">
        <f>'Front End'!$F$9+Q579</f>
        <v>45.037644366525228</v>
      </c>
      <c r="S579" s="8">
        <f>IF(R579&gt;'Front End'!$F$9+'Front End'!$B$9,(((R579-'Front End'!$F$9)/($AA$4-'Front End'!$F$9))*$AA$5)-((('Front End'!$F$9+'Front End'!$B$9-'Front End'!$F$9)/($AA$4-'Front End'!$F$9))*$AA$5),0)</f>
        <v>3764.4366525228179</v>
      </c>
      <c r="T579" s="8">
        <f>ROUND(S579/('Front End'!$B$3*24*60*60),6)</f>
        <v>4.3569999999999998E-3</v>
      </c>
      <c r="U579" s="8">
        <f>IF(R579&gt;'Front End'!$F$9+'Front End'!$B$10,(((R579-'Front End'!$F$9)/($AA$4-'Front End'!$F$9))*$AA$5)-((('Front End'!$F$9+'Front End'!$B$10-'Front End'!$F$9)/($AA$4-'Front End'!$F$9))*$AA$5),0)</f>
        <v>1764.436652522505</v>
      </c>
      <c r="V579" s="8">
        <f>(U579^0.5)/('Front End'!$B$4*24*60*60)</f>
        <v>4.8617127225310079E-3</v>
      </c>
      <c r="W579" s="8">
        <f>(AVERAGE(T578:T579)*('Front End'!$F$5*60))+(AVERAGE(V578:V579)*('Front End'!$F$5*60))</f>
        <v>1.1057336385717811</v>
      </c>
      <c r="X579" s="8">
        <f t="shared" ref="X579:X642" si="40">V579+K579+E579</f>
        <v>4.8617127225310079E-3</v>
      </c>
    </row>
    <row r="580" spans="1:24" x14ac:dyDescent="0.2">
      <c r="A580" s="1">
        <v>579</v>
      </c>
      <c r="B580" s="1">
        <f>B579+'Front End'!$F$5</f>
        <v>1156</v>
      </c>
      <c r="C580" s="10">
        <f t="shared" si="39"/>
        <v>0.80277777777777781</v>
      </c>
      <c r="D580" s="10">
        <f>ROUND(IF(B580&lt;=$AA$2*1.25,('Front End'!$F$4/2)*(1-COS((PI()*B580)/$AA$2)),(4.34*'Front End'!$F$4*EXP(-1.3*B580/$AA$2))),6)</f>
        <v>3.5388000000000003E-2</v>
      </c>
      <c r="E580" s="10">
        <f>D580*('Front End'!$F$3/100)</f>
        <v>0</v>
      </c>
      <c r="F580" s="10">
        <f t="shared" si="37"/>
        <v>3.5388000000000003E-2</v>
      </c>
      <c r="G580" s="10">
        <f>IF((G579+(AVERAGE(F579:F580)*('Front End'!$F$5*60))-(N579))&gt;$AA$3,$AA$3,IF(G579+(AVERAGE(F579:F580)*('Front End'!$F$5*60))-(N579)&lt;0,0,G579+(AVERAGE(F579:F580)*('Front End'!$F$5*60))-(N579)))</f>
        <v>131.41973650315668</v>
      </c>
      <c r="H580" s="10">
        <f>(G580/$AA$3)*'Front End'!$B$1</f>
        <v>1.3141973650315668E-3</v>
      </c>
      <c r="I580" s="10">
        <f>('Front End'!$F$10-'Front End'!$B$1)+Calcs!H580</f>
        <v>46.731314197365037</v>
      </c>
      <c r="J580" s="10">
        <f>IF(H580&gt;'Front End'!$B$1*('Front End'!$B$5/100),G580-((('Front End'!$B$1*('Front End'!$B$5/100))/'Front End'!$B$1)*$AA$3),0)</f>
        <v>31.419736503156685</v>
      </c>
      <c r="K580" s="10">
        <f>(J580*('Front End'!$B$6/100))/('Front End'!$B$2*24*60*60)</f>
        <v>0</v>
      </c>
      <c r="L580" s="10">
        <f>(J580*((100-'Front End'!$B$6)/100))/('Front End'!$B$2*24*60*60)</f>
        <v>3.6365435767542462E-2</v>
      </c>
      <c r="M580" s="10">
        <f t="shared" si="38"/>
        <v>3.6365435767542462E-2</v>
      </c>
      <c r="N580" s="10">
        <f>AVERAGE(M579:M580)*('Front End'!$F$5*60)</f>
        <v>4.3733343016713917</v>
      </c>
      <c r="O580" s="10">
        <f>IF(O579+AVERAGE(K579:K580)*('Front End'!$F$5*60)&gt;J580,J580,O579+AVERAGE(K579:K580)*('Front End'!$F$5*60))</f>
        <v>0</v>
      </c>
      <c r="P580" s="10">
        <f>P579+(AVERAGE(L579:L580)*('Front End'!$F$5*60))-W579</f>
        <v>3767.7042531861116</v>
      </c>
      <c r="Q580" s="10">
        <f>(P580/$AA$5)*($AA$4-'Front End'!$F$9)</f>
        <v>3.7677042531861112E-2</v>
      </c>
      <c r="R580" s="10">
        <f>'Front End'!$F$9+Q580</f>
        <v>45.037677042531861</v>
      </c>
      <c r="S580" s="8">
        <f>IF(R580&gt;'Front End'!$F$9+'Front End'!$B$9,(((R580-'Front End'!$F$9)/($AA$4-'Front End'!$F$9))*$AA$5)-((('Front End'!$F$9+'Front End'!$B$9-'Front End'!$F$9)/($AA$4-'Front End'!$F$9))*$AA$5),0)</f>
        <v>3767.7042531861107</v>
      </c>
      <c r="T580" s="8">
        <f>ROUND(S580/('Front End'!$B$3*24*60*60),6)</f>
        <v>4.3610000000000003E-3</v>
      </c>
      <c r="U580" s="8">
        <f>IF(R580&gt;'Front End'!$F$9+'Front End'!$B$10,(((R580-'Front End'!$F$9)/($AA$4-'Front End'!$F$9))*$AA$5)-((('Front End'!$F$9+'Front End'!$B$10-'Front End'!$F$9)/($AA$4-'Front End'!$F$9))*$AA$5),0)</f>
        <v>1767.7042531857978</v>
      </c>
      <c r="V580" s="8">
        <f>(U580^0.5)/('Front End'!$B$4*24*60*60)</f>
        <v>4.8662123988220361E-3</v>
      </c>
      <c r="W580" s="8">
        <f>(AVERAGE(T579:T580)*('Front End'!$F$5*60))+(AVERAGE(V579:V580)*('Front End'!$F$5*60))</f>
        <v>1.1067555072811825</v>
      </c>
      <c r="X580" s="8">
        <f t="shared" si="40"/>
        <v>4.8662123988220361E-3</v>
      </c>
    </row>
    <row r="581" spans="1:24" x14ac:dyDescent="0.2">
      <c r="A581" s="1">
        <v>580</v>
      </c>
      <c r="B581" s="1">
        <f>B580+'Front End'!$F$5</f>
        <v>1158</v>
      </c>
      <c r="C581" s="10">
        <f t="shared" si="39"/>
        <v>0.8041666666666667</v>
      </c>
      <c r="D581" s="10">
        <f>ROUND(IF(B581&lt;=$AA$2*1.25,('Front End'!$F$4/2)*(1-COS((PI()*B581)/$AA$2)),(4.34*'Front End'!$F$4*EXP(-1.3*B581/$AA$2))),6)</f>
        <v>3.5235000000000002E-2</v>
      </c>
      <c r="E581" s="10">
        <f>D581*('Front End'!$F$3/100)</f>
        <v>0</v>
      </c>
      <c r="F581" s="10">
        <f t="shared" si="37"/>
        <v>3.5235000000000002E-2</v>
      </c>
      <c r="G581" s="10">
        <f>IF((G580+(AVERAGE(F580:F581)*('Front End'!$F$5*60))-(N580))&gt;$AA$3,$AA$3,IF(G580+(AVERAGE(F580:F581)*('Front End'!$F$5*60))-(N580)&lt;0,0,G580+(AVERAGE(F580:F581)*('Front End'!$F$5*60))-(N580)))</f>
        <v>131.28378220148528</v>
      </c>
      <c r="H581" s="10">
        <f>(G581/$AA$3)*'Front End'!$B$1</f>
        <v>1.312837822014853E-3</v>
      </c>
      <c r="I581" s="10">
        <f>('Front End'!$F$10-'Front End'!$B$1)+Calcs!H581</f>
        <v>46.731312837822017</v>
      </c>
      <c r="J581" s="10">
        <f>IF(H581&gt;'Front End'!$B$1*('Front End'!$B$5/100),G581-((('Front End'!$B$1*('Front End'!$B$5/100))/'Front End'!$B$1)*$AA$3),0)</f>
        <v>31.28378220148528</v>
      </c>
      <c r="K581" s="10">
        <f>(J581*('Front End'!$B$6/100))/('Front End'!$B$2*24*60*60)</f>
        <v>0</v>
      </c>
      <c r="L581" s="10">
        <f>(J581*((100-'Front End'!$B$6)/100))/('Front End'!$B$2*24*60*60)</f>
        <v>3.6208081251719079E-2</v>
      </c>
      <c r="M581" s="10">
        <f t="shared" si="38"/>
        <v>3.6208081251719079E-2</v>
      </c>
      <c r="N581" s="10">
        <f>AVERAGE(M580:M581)*('Front End'!$F$5*60)</f>
        <v>4.3544110211556921</v>
      </c>
      <c r="O581" s="10">
        <f>IF(O580+AVERAGE(K580:K581)*('Front End'!$F$5*60)&gt;J581,J581,O580+AVERAGE(K580:K581)*('Front End'!$F$5*60))</f>
        <v>0</v>
      </c>
      <c r="P581" s="10">
        <f>P580+(AVERAGE(L580:L581)*('Front End'!$F$5*60))-W580</f>
        <v>3770.9519086999858</v>
      </c>
      <c r="Q581" s="10">
        <f>(P581/$AA$5)*($AA$4-'Front End'!$F$9)</f>
        <v>3.7709519086999856E-2</v>
      </c>
      <c r="R581" s="10">
        <f>'Front End'!$F$9+Q581</f>
        <v>45.037709519087002</v>
      </c>
      <c r="S581" s="8">
        <f>IF(R581&gt;'Front End'!$F$9+'Front End'!$B$9,(((R581-'Front End'!$F$9)/($AA$4-'Front End'!$F$9))*$AA$5)-((('Front End'!$F$9+'Front End'!$B$9-'Front End'!$F$9)/($AA$4-'Front End'!$F$9))*$AA$5),0)</f>
        <v>3770.9519087002268</v>
      </c>
      <c r="T581" s="8">
        <f>ROUND(S581/('Front End'!$B$3*24*60*60),6)</f>
        <v>4.365E-3</v>
      </c>
      <c r="U581" s="8">
        <f>IF(R581&gt;'Front End'!$F$9+'Front End'!$B$10,(((R581-'Front End'!$F$9)/($AA$4-'Front End'!$F$9))*$AA$5)-((('Front End'!$F$9+'Front End'!$B$10-'Front End'!$F$9)/($AA$4-'Front End'!$F$9))*$AA$5),0)</f>
        <v>1770.9519086999139</v>
      </c>
      <c r="V581" s="8">
        <f>(U581^0.5)/('Front End'!$B$4*24*60*60)</f>
        <v>4.8706804905346247E-3</v>
      </c>
      <c r="W581" s="8">
        <f>(AVERAGE(T580:T581)*('Front End'!$F$5*60))+(AVERAGE(V580:V581)*('Front End'!$F$5*60))</f>
        <v>1.1077735733613996</v>
      </c>
      <c r="X581" s="8">
        <f t="shared" si="40"/>
        <v>4.8706804905346247E-3</v>
      </c>
    </row>
    <row r="582" spans="1:24" x14ac:dyDescent="0.2">
      <c r="A582" s="1">
        <v>581</v>
      </c>
      <c r="B582" s="1">
        <f>B581+'Front End'!$F$5</f>
        <v>1160</v>
      </c>
      <c r="C582" s="10">
        <f t="shared" si="39"/>
        <v>0.80555555555555558</v>
      </c>
      <c r="D582" s="10">
        <f>ROUND(IF(B582&lt;=$AA$2*1.25,('Front End'!$F$4/2)*(1-COS((PI()*B582)/$AA$2)),(4.34*'Front End'!$F$4*EXP(-1.3*B582/$AA$2))),6)</f>
        <v>3.5082000000000002E-2</v>
      </c>
      <c r="E582" s="10">
        <f>D582*('Front End'!$F$3/100)</f>
        <v>0</v>
      </c>
      <c r="F582" s="10">
        <f t="shared" si="37"/>
        <v>3.5082000000000002E-2</v>
      </c>
      <c r="G582" s="10">
        <f>IF((G581+(AVERAGE(F581:F582)*('Front End'!$F$5*60))-(N581))&gt;$AA$3,$AA$3,IF(G581+(AVERAGE(F581:F582)*('Front End'!$F$5*60))-(N581)&lt;0,0,G581+(AVERAGE(F581:F582)*('Front End'!$F$5*60))-(N581)))</f>
        <v>131.14839118032958</v>
      </c>
      <c r="H582" s="10">
        <f>(G582/$AA$3)*'Front End'!$B$1</f>
        <v>1.3114839118032959E-3</v>
      </c>
      <c r="I582" s="10">
        <f>('Front End'!$F$10-'Front End'!$B$1)+Calcs!H582</f>
        <v>46.73131148391181</v>
      </c>
      <c r="J582" s="10">
        <f>IF(H582&gt;'Front End'!$B$1*('Front End'!$B$5/100),G582-((('Front End'!$B$1*('Front End'!$B$5/100))/'Front End'!$B$1)*$AA$3),0)</f>
        <v>31.148391180329583</v>
      </c>
      <c r="K582" s="10">
        <f>(J582*('Front End'!$B$6/100))/('Front End'!$B$2*24*60*60)</f>
        <v>0</v>
      </c>
      <c r="L582" s="10">
        <f>(J582*((100-'Front End'!$B$6)/100))/('Front End'!$B$2*24*60*60)</f>
        <v>3.6051378680937024E-2</v>
      </c>
      <c r="M582" s="10">
        <f t="shared" si="38"/>
        <v>3.6051378680937024E-2</v>
      </c>
      <c r="N582" s="10">
        <f>AVERAGE(M581:M582)*('Front End'!$F$5*60)</f>
        <v>4.3355675959593665</v>
      </c>
      <c r="O582" s="10">
        <f>IF(O581+AVERAGE(K581:K582)*('Front End'!$F$5*60)&gt;J582,J582,O581+AVERAGE(K581:K582)*('Front End'!$F$5*60))</f>
        <v>0</v>
      </c>
      <c r="P582" s="10">
        <f>P581+(AVERAGE(L581:L582)*('Front End'!$F$5*60))-W581</f>
        <v>3774.1797027225834</v>
      </c>
      <c r="Q582" s="10">
        <f>(P582/$AA$5)*($AA$4-'Front End'!$F$9)</f>
        <v>3.7741797027225833E-2</v>
      </c>
      <c r="R582" s="10">
        <f>'Front End'!$F$9+Q582</f>
        <v>45.037741797027223</v>
      </c>
      <c r="S582" s="8">
        <f>IF(R582&gt;'Front End'!$F$9+'Front End'!$B$9,(((R582-'Front End'!$F$9)/($AA$4-'Front End'!$F$9))*$AA$5)-((('Front End'!$F$9+'Front End'!$B$9-'Front End'!$F$9)/($AA$4-'Front End'!$F$9))*$AA$5),0)</f>
        <v>3774.1797027223361</v>
      </c>
      <c r="T582" s="8">
        <f>ROUND(S582/('Front End'!$B$3*24*60*60),6)</f>
        <v>4.3680000000000004E-3</v>
      </c>
      <c r="U582" s="8">
        <f>IF(R582&gt;'Front End'!$F$9+'Front End'!$B$10,(((R582-'Front End'!$F$9)/($AA$4-'Front End'!$F$9))*$AA$5)-((('Front End'!$F$9+'Front End'!$B$10-'Front End'!$F$9)/($AA$4-'Front End'!$F$9))*$AA$5),0)</f>
        <v>1774.1797027220232</v>
      </c>
      <c r="V582" s="8">
        <f>(U582^0.5)/('Front End'!$B$4*24*60*60)</f>
        <v>4.8751171994486885E-3</v>
      </c>
      <c r="W582" s="8">
        <f>(AVERAGE(T581:T582)*('Front End'!$F$5*60))+(AVERAGE(V581:V582)*('Front End'!$F$5*60))</f>
        <v>1.1087278613989988</v>
      </c>
      <c r="X582" s="8">
        <f t="shared" si="40"/>
        <v>4.8751171994486885E-3</v>
      </c>
    </row>
    <row r="583" spans="1:24" x14ac:dyDescent="0.2">
      <c r="A583" s="1">
        <v>582</v>
      </c>
      <c r="B583" s="1">
        <f>B582+'Front End'!$F$5</f>
        <v>1162</v>
      </c>
      <c r="C583" s="10">
        <f t="shared" si="39"/>
        <v>0.80694444444444446</v>
      </c>
      <c r="D583" s="10">
        <f>ROUND(IF(B583&lt;=$AA$2*1.25,('Front End'!$F$4/2)*(1-COS((PI()*B583)/$AA$2)),(4.34*'Front End'!$F$4*EXP(-1.3*B583/$AA$2))),6)</f>
        <v>3.4930999999999997E-2</v>
      </c>
      <c r="E583" s="10">
        <f>D583*('Front End'!$F$3/100)</f>
        <v>0</v>
      </c>
      <c r="F583" s="10">
        <f t="shared" si="37"/>
        <v>3.4930999999999997E-2</v>
      </c>
      <c r="G583" s="10">
        <f>IF((G582+(AVERAGE(F582:F583)*('Front End'!$F$5*60))-(N582))&gt;$AA$3,$AA$3,IF(G582+(AVERAGE(F582:F583)*('Front End'!$F$5*60))-(N582)&lt;0,0,G582+(AVERAGE(F582:F583)*('Front End'!$F$5*60))-(N582)))</f>
        <v>131.01360358437023</v>
      </c>
      <c r="H583" s="10">
        <f>(G583/$AA$3)*'Front End'!$B$1</f>
        <v>1.3101360358437023E-3</v>
      </c>
      <c r="I583" s="10">
        <f>('Front End'!$F$10-'Front End'!$B$1)+Calcs!H583</f>
        <v>46.731310136035844</v>
      </c>
      <c r="J583" s="10">
        <f>IF(H583&gt;'Front End'!$B$1*('Front End'!$B$5/100),G583-((('Front End'!$B$1*('Front End'!$B$5/100))/'Front End'!$B$1)*$AA$3),0)</f>
        <v>31.01360358437023</v>
      </c>
      <c r="K583" s="10">
        <f>(J583*('Front End'!$B$6/100))/('Front End'!$B$2*24*60*60)</f>
        <v>0</v>
      </c>
      <c r="L583" s="10">
        <f>(J583*((100-'Front End'!$B$6)/100))/('Front End'!$B$2*24*60*60)</f>
        <v>3.5895374518947032E-2</v>
      </c>
      <c r="M583" s="10">
        <f t="shared" si="38"/>
        <v>3.5895374518947032E-2</v>
      </c>
      <c r="N583" s="10">
        <f>AVERAGE(M582:M583)*('Front End'!$F$5*60)</f>
        <v>4.3168051919930432</v>
      </c>
      <c r="O583" s="10">
        <f>IF(O582+AVERAGE(K582:K583)*('Front End'!$F$5*60)&gt;J583,J583,O582+AVERAGE(K582:K583)*('Front End'!$F$5*60))</f>
        <v>0</v>
      </c>
      <c r="P583" s="10">
        <f>P582+(AVERAGE(L582:L583)*('Front End'!$F$5*60))-W582</f>
        <v>3777.3877800531773</v>
      </c>
      <c r="Q583" s="10">
        <f>(P583/$AA$5)*($AA$4-'Front End'!$F$9)</f>
        <v>3.777387780053177E-2</v>
      </c>
      <c r="R583" s="10">
        <f>'Front End'!$F$9+Q583</f>
        <v>45.037773877800532</v>
      </c>
      <c r="S583" s="8">
        <f>IF(R583&gt;'Front End'!$F$9+'Front End'!$B$9,(((R583-'Front End'!$F$9)/($AA$4-'Front End'!$F$9))*$AA$5)-((('Front End'!$F$9+'Front End'!$B$9-'Front End'!$F$9)/($AA$4-'Front End'!$F$9))*$AA$5),0)</f>
        <v>3777.3877800532323</v>
      </c>
      <c r="T583" s="8">
        <f>ROUND(S583/('Front End'!$B$3*24*60*60),6)</f>
        <v>4.372E-3</v>
      </c>
      <c r="U583" s="8">
        <f>IF(R583&gt;'Front End'!$F$9+'Front End'!$B$10,(((R583-'Front End'!$F$9)/($AA$4-'Front End'!$F$9))*$AA$5)-((('Front End'!$F$9+'Front End'!$B$10-'Front End'!$F$9)/($AA$4-'Front End'!$F$9))*$AA$5),0)</f>
        <v>1777.3877800529194</v>
      </c>
      <c r="V583" s="8">
        <f>(U583^0.5)/('Front End'!$B$4*24*60*60)</f>
        <v>4.8795228099319798E-3</v>
      </c>
      <c r="W583" s="8">
        <f>(AVERAGE(T582:T583)*('Front End'!$F$5*60))+(AVERAGE(V582:V583)*('Front End'!$F$5*60))</f>
        <v>1.1096784005628402</v>
      </c>
      <c r="X583" s="8">
        <f t="shared" si="40"/>
        <v>4.8795228099319798E-3</v>
      </c>
    </row>
    <row r="584" spans="1:24" x14ac:dyDescent="0.2">
      <c r="A584" s="1">
        <v>583</v>
      </c>
      <c r="B584" s="1">
        <f>B583+'Front End'!$F$5</f>
        <v>1164</v>
      </c>
      <c r="C584" s="10">
        <f t="shared" si="39"/>
        <v>0.80833333333333335</v>
      </c>
      <c r="D584" s="10">
        <f>ROUND(IF(B584&lt;=$AA$2*1.25,('Front End'!$F$4/2)*(1-COS((PI()*B584)/$AA$2)),(4.34*'Front End'!$F$4*EXP(-1.3*B584/$AA$2))),6)</f>
        <v>3.4778999999999997E-2</v>
      </c>
      <c r="E584" s="10">
        <f>D584*('Front End'!$F$3/100)</f>
        <v>0</v>
      </c>
      <c r="F584" s="10">
        <f t="shared" si="37"/>
        <v>3.4778999999999997E-2</v>
      </c>
      <c r="G584" s="10">
        <f>IF((G583+(AVERAGE(F583:F584)*('Front End'!$F$5*60))-(N583))&gt;$AA$3,$AA$3,IF(G583+(AVERAGE(F583:F584)*('Front End'!$F$5*60))-(N583)&lt;0,0,G583+(AVERAGE(F583:F584)*('Front End'!$F$5*60))-(N583)))</f>
        <v>130.8793983923772</v>
      </c>
      <c r="H584" s="10">
        <f>(G584/$AA$3)*'Front End'!$B$1</f>
        <v>1.308793983923772E-3</v>
      </c>
      <c r="I584" s="10">
        <f>('Front End'!$F$10-'Front End'!$B$1)+Calcs!H584</f>
        <v>46.731308793983928</v>
      </c>
      <c r="J584" s="10">
        <f>IF(H584&gt;'Front End'!$B$1*('Front End'!$B$5/100),G584-((('Front End'!$B$1*('Front End'!$B$5/100))/'Front End'!$B$1)*$AA$3),0)</f>
        <v>30.879398392377198</v>
      </c>
      <c r="K584" s="10">
        <f>(J584*('Front End'!$B$6/100))/('Front End'!$B$2*24*60*60)</f>
        <v>0</v>
      </c>
      <c r="L584" s="10">
        <f>(J584*((100-'Front End'!$B$6)/100))/('Front End'!$B$2*24*60*60)</f>
        <v>3.5740044435621759E-2</v>
      </c>
      <c r="M584" s="10">
        <f t="shared" si="38"/>
        <v>3.5740044435621759E-2</v>
      </c>
      <c r="N584" s="10">
        <f>AVERAGE(M583:M584)*('Front End'!$F$5*60)</f>
        <v>4.2981251372741278</v>
      </c>
      <c r="O584" s="10">
        <f>IF(O583+AVERAGE(K583:K584)*('Front End'!$F$5*60)&gt;J584,J584,O583+AVERAGE(K583:K584)*('Front End'!$F$5*60))</f>
        <v>0</v>
      </c>
      <c r="P584" s="10">
        <f>P583+(AVERAGE(L583:L584)*('Front End'!$F$5*60))-W583</f>
        <v>3780.5762267898886</v>
      </c>
      <c r="Q584" s="10">
        <f>(P584/$AA$5)*($AA$4-'Front End'!$F$9)</f>
        <v>3.7805762267898883E-2</v>
      </c>
      <c r="R584" s="10">
        <f>'Front End'!$F$9+Q584</f>
        <v>45.037805762267901</v>
      </c>
      <c r="S584" s="8">
        <f>IF(R584&gt;'Front End'!$F$9+'Front End'!$B$9,(((R584-'Front End'!$F$9)/($AA$4-'Front End'!$F$9))*$AA$5)-((('Front End'!$F$9+'Front End'!$B$9-'Front End'!$F$9)/($AA$4-'Front End'!$F$9))*$AA$5),0)</f>
        <v>3780.5762267900891</v>
      </c>
      <c r="T584" s="8">
        <f>ROUND(S584/('Front End'!$B$3*24*60*60),6)</f>
        <v>4.3759999999999997E-3</v>
      </c>
      <c r="U584" s="8">
        <f>IF(R584&gt;'Front End'!$F$9+'Front End'!$B$10,(((R584-'Front End'!$F$9)/($AA$4-'Front End'!$F$9))*$AA$5)-((('Front End'!$F$9+'Front End'!$B$10-'Front End'!$F$9)/($AA$4-'Front End'!$F$9))*$AA$5),0)</f>
        <v>1780.5762267897762</v>
      </c>
      <c r="V584" s="8">
        <f>(U584^0.5)/('Front End'!$B$4*24*60*60)</f>
        <v>4.8838975242201325E-3</v>
      </c>
      <c r="W584" s="8">
        <f>(AVERAGE(T583:T584)*('Front End'!$F$5*60))+(AVERAGE(V583:V584)*('Front End'!$F$5*60))</f>
        <v>1.1106852200491266</v>
      </c>
      <c r="X584" s="8">
        <f t="shared" si="40"/>
        <v>4.8838975242201325E-3</v>
      </c>
    </row>
    <row r="585" spans="1:24" x14ac:dyDescent="0.2">
      <c r="A585" s="1">
        <v>584</v>
      </c>
      <c r="B585" s="1">
        <f>B584+'Front End'!$F$5</f>
        <v>1166</v>
      </c>
      <c r="C585" s="10">
        <f t="shared" si="39"/>
        <v>0.80972222222222223</v>
      </c>
      <c r="D585" s="10">
        <f>ROUND(IF(B585&lt;=$AA$2*1.25,('Front End'!$F$4/2)*(1-COS((PI()*B585)/$AA$2)),(4.34*'Front End'!$F$4*EXP(-1.3*B585/$AA$2))),6)</f>
        <v>3.4629E-2</v>
      </c>
      <c r="E585" s="10">
        <f>D585*('Front End'!$F$3/100)</f>
        <v>0</v>
      </c>
      <c r="F585" s="10">
        <f t="shared" si="37"/>
        <v>3.4629E-2</v>
      </c>
      <c r="G585" s="10">
        <f>IF((G584+(AVERAGE(F584:F585)*('Front End'!$F$5*60))-(N584))&gt;$AA$3,$AA$3,IF(G584+(AVERAGE(F584:F585)*('Front End'!$F$5*60))-(N584)&lt;0,0,G584+(AVERAGE(F584:F585)*('Front End'!$F$5*60))-(N584)))</f>
        <v>130.74575325510307</v>
      </c>
      <c r="H585" s="10">
        <f>(G585/$AA$3)*'Front End'!$B$1</f>
        <v>1.3074575325510308E-3</v>
      </c>
      <c r="I585" s="10">
        <f>('Front End'!$F$10-'Front End'!$B$1)+Calcs!H585</f>
        <v>46.731307457532552</v>
      </c>
      <c r="J585" s="10">
        <f>IF(H585&gt;'Front End'!$B$1*('Front End'!$B$5/100),G585-((('Front End'!$B$1*('Front End'!$B$5/100))/'Front End'!$B$1)*$AA$3),0)</f>
        <v>30.745753255103068</v>
      </c>
      <c r="K585" s="10">
        <f>(J585*('Front End'!$B$6/100))/('Front End'!$B$2*24*60*60)</f>
        <v>0</v>
      </c>
      <c r="L585" s="10">
        <f>(J585*((100-'Front End'!$B$6)/100))/('Front End'!$B$2*24*60*60)</f>
        <v>3.5585362563776701E-2</v>
      </c>
      <c r="M585" s="10">
        <f t="shared" si="38"/>
        <v>3.5585362563776701E-2</v>
      </c>
      <c r="N585" s="10">
        <f>AVERAGE(M584:M585)*('Front End'!$F$5*60)</f>
        <v>4.2795244199639075</v>
      </c>
      <c r="O585" s="10">
        <f>IF(O584+AVERAGE(K584:K585)*('Front End'!$F$5*60)&gt;J585,J585,O584+AVERAGE(K584:K585)*('Front End'!$F$5*60))</f>
        <v>0</v>
      </c>
      <c r="P585" s="10">
        <f>P584+(AVERAGE(L584:L585)*('Front End'!$F$5*60))-W584</f>
        <v>3783.7450659898032</v>
      </c>
      <c r="Q585" s="10">
        <f>(P585/$AA$5)*($AA$4-'Front End'!$F$9)</f>
        <v>3.7837450659898027E-2</v>
      </c>
      <c r="R585" s="10">
        <f>'Front End'!$F$9+Q585</f>
        <v>45.0378374506599</v>
      </c>
      <c r="S585" s="8">
        <f>IF(R585&gt;'Front End'!$F$9+'Front End'!$B$9,(((R585-'Front End'!$F$9)/($AA$4-'Front End'!$F$9))*$AA$5)-((('Front End'!$F$9+'Front End'!$B$9-'Front End'!$F$9)/($AA$4-'Front End'!$F$9))*$AA$5),0)</f>
        <v>3783.7450659900192</v>
      </c>
      <c r="T585" s="8">
        <f>ROUND(S585/('Front End'!$B$3*24*60*60),6)</f>
        <v>4.3790000000000001E-3</v>
      </c>
      <c r="U585" s="8">
        <f>IF(R585&gt;'Front End'!$F$9+'Front End'!$B$10,(((R585-'Front End'!$F$9)/($AA$4-'Front End'!$F$9))*$AA$5)-((('Front End'!$F$9+'Front End'!$B$10-'Front End'!$F$9)/($AA$4-'Front End'!$F$9))*$AA$5),0)</f>
        <v>1783.7450659897063</v>
      </c>
      <c r="V585" s="8">
        <f>(U585^0.5)/('Front End'!$B$4*24*60*60)</f>
        <v>4.8882414568577545E-3</v>
      </c>
      <c r="W585" s="8">
        <f>(AVERAGE(T584:T585)*('Front End'!$F$5*60))+(AVERAGE(V584:V585)*('Front End'!$F$5*60))</f>
        <v>1.111628338864673</v>
      </c>
      <c r="X585" s="8">
        <f t="shared" si="40"/>
        <v>4.8882414568577545E-3</v>
      </c>
    </row>
    <row r="586" spans="1:24" x14ac:dyDescent="0.2">
      <c r="A586" s="1">
        <v>585</v>
      </c>
      <c r="B586" s="1">
        <f>B585+'Front End'!$F$5</f>
        <v>1168</v>
      </c>
      <c r="C586" s="10">
        <f t="shared" si="39"/>
        <v>0.81111111111111112</v>
      </c>
      <c r="D586" s="10">
        <f>ROUND(IF(B586&lt;=$AA$2*1.25,('Front End'!$F$4/2)*(1-COS((PI()*B586)/$AA$2)),(4.34*'Front End'!$F$4*EXP(-1.3*B586/$AA$2))),6)</f>
        <v>3.4479000000000003E-2</v>
      </c>
      <c r="E586" s="10">
        <f>D586*('Front End'!$F$3/100)</f>
        <v>0</v>
      </c>
      <c r="F586" s="10">
        <f t="shared" si="37"/>
        <v>3.4479000000000003E-2</v>
      </c>
      <c r="G586" s="10">
        <f>IF((G585+(AVERAGE(F585:F586)*('Front End'!$F$5*60))-(N585))&gt;$AA$3,$AA$3,IF(G585+(AVERAGE(F585:F586)*('Front End'!$F$5*60))-(N585)&lt;0,0,G585+(AVERAGE(F585:F586)*('Front End'!$F$5*60))-(N585)))</f>
        <v>130.61270883513916</v>
      </c>
      <c r="H586" s="10">
        <f>(G586/$AA$3)*'Front End'!$B$1</f>
        <v>1.3061270883513915E-3</v>
      </c>
      <c r="I586" s="10">
        <f>('Front End'!$F$10-'Front End'!$B$1)+Calcs!H586</f>
        <v>46.731306127088352</v>
      </c>
      <c r="J586" s="10">
        <f>IF(H586&gt;'Front End'!$B$1*('Front End'!$B$5/100),G586-((('Front End'!$B$1*('Front End'!$B$5/100))/'Front End'!$B$1)*$AA$3),0)</f>
        <v>30.612708835139159</v>
      </c>
      <c r="K586" s="10">
        <f>(J586*('Front End'!$B$6/100))/('Front End'!$B$2*24*60*60)</f>
        <v>0</v>
      </c>
      <c r="L586" s="10">
        <f>(J586*((100-'Front End'!$B$6)/100))/('Front End'!$B$2*24*60*60)</f>
        <v>3.5431375966596255E-2</v>
      </c>
      <c r="M586" s="10">
        <f t="shared" si="38"/>
        <v>3.5431375966596255E-2</v>
      </c>
      <c r="N586" s="10">
        <f>AVERAGE(M585:M586)*('Front End'!$F$5*60)</f>
        <v>4.2610043118223775</v>
      </c>
      <c r="O586" s="10">
        <f>IF(O585+AVERAGE(K585:K586)*('Front End'!$F$5*60)&gt;J586,J586,O585+AVERAGE(K585:K586)*('Front End'!$F$5*60))</f>
        <v>0</v>
      </c>
      <c r="P586" s="10">
        <f>P585+(AVERAGE(L585:L586)*('Front End'!$F$5*60))-W585</f>
        <v>3786.894441962761</v>
      </c>
      <c r="Q586" s="10">
        <f>(P586/$AA$5)*($AA$4-'Front End'!$F$9)</f>
        <v>3.7868944419627605E-2</v>
      </c>
      <c r="R586" s="10">
        <f>'Front End'!$F$9+Q586</f>
        <v>45.037868944419628</v>
      </c>
      <c r="S586" s="8">
        <f>IF(R586&gt;'Front End'!$F$9+'Front End'!$B$9,(((R586-'Front End'!$F$9)/($AA$4-'Front End'!$F$9))*$AA$5)-((('Front End'!$F$9+'Front End'!$B$9-'Front End'!$F$9)/($AA$4-'Front End'!$F$9))*$AA$5),0)</f>
        <v>3786.8944419628292</v>
      </c>
      <c r="T586" s="8">
        <f>ROUND(S586/('Front End'!$B$3*24*60*60),6)</f>
        <v>4.3829999999999997E-3</v>
      </c>
      <c r="U586" s="8">
        <f>IF(R586&gt;'Front End'!$F$9+'Front End'!$B$10,(((R586-'Front End'!$F$9)/($AA$4-'Front End'!$F$9))*$AA$5)-((('Front End'!$F$9+'Front End'!$B$10-'Front End'!$F$9)/($AA$4-'Front End'!$F$9))*$AA$5),0)</f>
        <v>1786.8944419625163</v>
      </c>
      <c r="V586" s="8">
        <f>(U586^0.5)/('Front End'!$B$4*24*60*60)</f>
        <v>4.8925548873964423E-3</v>
      </c>
      <c r="W586" s="8">
        <f>(AVERAGE(T585:T586)*('Front End'!$F$5*60))+(AVERAGE(V585:V586)*('Front End'!$F$5*60))</f>
        <v>1.1125677806552519</v>
      </c>
      <c r="X586" s="8">
        <f t="shared" si="40"/>
        <v>4.8925548873964423E-3</v>
      </c>
    </row>
    <row r="587" spans="1:24" x14ac:dyDescent="0.2">
      <c r="A587" s="1">
        <v>586</v>
      </c>
      <c r="B587" s="1">
        <f>B586+'Front End'!$F$5</f>
        <v>1170</v>
      </c>
      <c r="C587" s="10">
        <f t="shared" si="39"/>
        <v>0.8125</v>
      </c>
      <c r="D587" s="10">
        <f>ROUND(IF(B587&lt;=$AA$2*1.25,('Front End'!$F$4/2)*(1-COS((PI()*B587)/$AA$2)),(4.34*'Front End'!$F$4*EXP(-1.3*B587/$AA$2))),6)</f>
        <v>3.4329999999999999E-2</v>
      </c>
      <c r="E587" s="10">
        <f>D587*('Front End'!$F$3/100)</f>
        <v>0</v>
      </c>
      <c r="F587" s="10">
        <f t="shared" si="37"/>
        <v>3.4329999999999999E-2</v>
      </c>
      <c r="G587" s="10">
        <f>IF((G586+(AVERAGE(F586:F587)*('Front End'!$F$5*60))-(N586))&gt;$AA$3,$AA$3,IF(G586+(AVERAGE(F586:F587)*('Front End'!$F$5*60))-(N586)&lt;0,0,G586+(AVERAGE(F586:F587)*('Front End'!$F$5*60))-(N586)))</f>
        <v>130.4802445233168</v>
      </c>
      <c r="H587" s="10">
        <f>(G587/$AA$3)*'Front End'!$B$1</f>
        <v>1.3048024452331681E-3</v>
      </c>
      <c r="I587" s="10">
        <f>('Front End'!$F$10-'Front End'!$B$1)+Calcs!H587</f>
        <v>46.731304802445237</v>
      </c>
      <c r="J587" s="10">
        <f>IF(H587&gt;'Front End'!$B$1*('Front End'!$B$5/100),G587-((('Front End'!$B$1*('Front End'!$B$5/100))/'Front End'!$B$1)*$AA$3),0)</f>
        <v>30.480244523316799</v>
      </c>
      <c r="K587" s="10">
        <f>(J587*('Front End'!$B$6/100))/('Front End'!$B$2*24*60*60)</f>
        <v>0</v>
      </c>
      <c r="L587" s="10">
        <f>(J587*((100-'Front End'!$B$6)/100))/('Front End'!$B$2*24*60*60)</f>
        <v>3.5278060790875927E-2</v>
      </c>
      <c r="M587" s="10">
        <f t="shared" si="38"/>
        <v>3.5278060790875927E-2</v>
      </c>
      <c r="N587" s="10">
        <f>AVERAGE(M586:M587)*('Front End'!$F$5*60)</f>
        <v>4.2425662054483313</v>
      </c>
      <c r="O587" s="10">
        <f>IF(O586+AVERAGE(K586:K587)*('Front End'!$F$5*60)&gt;J587,J587,O586+AVERAGE(K586:K587)*('Front End'!$F$5*60))</f>
        <v>0</v>
      </c>
      <c r="P587" s="10">
        <f>P586+(AVERAGE(L586:L587)*('Front End'!$F$5*60))-W586</f>
        <v>3790.024440387554</v>
      </c>
      <c r="Q587" s="10">
        <f>(P587/$AA$5)*($AA$4-'Front End'!$F$9)</f>
        <v>3.7900244403875537E-2</v>
      </c>
      <c r="R587" s="10">
        <f>'Front End'!$F$9+Q587</f>
        <v>45.037900244403879</v>
      </c>
      <c r="S587" s="8">
        <f>IF(R587&gt;'Front End'!$F$9+'Front End'!$B$9,(((R587-'Front End'!$F$9)/($AA$4-'Front End'!$F$9))*$AA$5)-((('Front End'!$F$9+'Front End'!$B$9-'Front End'!$F$9)/($AA$4-'Front End'!$F$9))*$AA$5),0)</f>
        <v>3790.0244403878955</v>
      </c>
      <c r="T587" s="8">
        <f>ROUND(S587/('Front End'!$B$3*24*60*60),6)</f>
        <v>4.3870000000000003E-3</v>
      </c>
      <c r="U587" s="8">
        <f>IF(R587&gt;'Front End'!$F$9+'Front End'!$B$10,(((R587-'Front End'!$F$9)/($AA$4-'Front End'!$F$9))*$AA$5)-((('Front End'!$F$9+'Front End'!$B$10-'Front End'!$F$9)/($AA$4-'Front End'!$F$9))*$AA$5),0)</f>
        <v>1790.0244403875827</v>
      </c>
      <c r="V587" s="8">
        <f>(U587^0.5)/('Front End'!$B$4*24*60*60)</f>
        <v>4.8968380136338507E-3</v>
      </c>
      <c r="W587" s="8">
        <f>(AVERAGE(T586:T587)*('Front End'!$F$5*60))+(AVERAGE(V586:V587)*('Front End'!$F$5*60))</f>
        <v>1.1135635740618177</v>
      </c>
      <c r="X587" s="8">
        <f t="shared" si="40"/>
        <v>4.8968380136338507E-3</v>
      </c>
    </row>
    <row r="588" spans="1:24" x14ac:dyDescent="0.2">
      <c r="A588" s="1">
        <v>587</v>
      </c>
      <c r="B588" s="1">
        <f>B587+'Front End'!$F$5</f>
        <v>1172</v>
      </c>
      <c r="C588" s="10">
        <f t="shared" si="39"/>
        <v>0.81388888888888888</v>
      </c>
      <c r="D588" s="10">
        <f>ROUND(IF(B588&lt;=$AA$2*1.25,('Front End'!$F$4/2)*(1-COS((PI()*B588)/$AA$2)),(4.34*'Front End'!$F$4*EXP(-1.3*B588/$AA$2))),6)</f>
        <v>3.4181000000000003E-2</v>
      </c>
      <c r="E588" s="10">
        <f>D588*('Front End'!$F$3/100)</f>
        <v>0</v>
      </c>
      <c r="F588" s="10">
        <f t="shared" si="37"/>
        <v>3.4181000000000003E-2</v>
      </c>
      <c r="G588" s="10">
        <f>IF((G587+(AVERAGE(F587:F588)*('Front End'!$F$5*60))-(N587))&gt;$AA$3,$AA$3,IF(G587+(AVERAGE(F587:F588)*('Front End'!$F$5*60))-(N587)&lt;0,0,G587+(AVERAGE(F587:F588)*('Front End'!$F$5*60))-(N587)))</f>
        <v>130.34833831786847</v>
      </c>
      <c r="H588" s="10">
        <f>(G588/$AA$3)*'Front End'!$B$1</f>
        <v>1.3034833831786846E-3</v>
      </c>
      <c r="I588" s="10">
        <f>('Front End'!$F$10-'Front End'!$B$1)+Calcs!H588</f>
        <v>46.731303483383179</v>
      </c>
      <c r="J588" s="10">
        <f>IF(H588&gt;'Front End'!$B$1*('Front End'!$B$5/100),G588-((('Front End'!$B$1*('Front End'!$B$5/100))/'Front End'!$B$1)*$AA$3),0)</f>
        <v>30.348338317868468</v>
      </c>
      <c r="K588" s="10">
        <f>(J588*('Front End'!$B$6/100))/('Front End'!$B$2*24*60*60)</f>
        <v>0</v>
      </c>
      <c r="L588" s="10">
        <f>(J588*((100-'Front End'!$B$6)/100))/('Front End'!$B$2*24*60*60)</f>
        <v>3.5125391571607024E-2</v>
      </c>
      <c r="M588" s="10">
        <f t="shared" si="38"/>
        <v>3.5125391571607024E-2</v>
      </c>
      <c r="N588" s="10">
        <f>AVERAGE(M587:M588)*('Front End'!$F$5*60)</f>
        <v>4.2242071417489768</v>
      </c>
      <c r="O588" s="10">
        <f>IF(O587+AVERAGE(K587:K588)*('Front End'!$F$5*60)&gt;J588,J588,O587+AVERAGE(K587:K588)*('Front End'!$F$5*60))</f>
        <v>0</v>
      </c>
      <c r="P588" s="10">
        <f>P587+(AVERAGE(L587:L588)*('Front End'!$F$5*60))-W587</f>
        <v>3793.135083955241</v>
      </c>
      <c r="Q588" s="10">
        <f>(P588/$AA$5)*($AA$4-'Front End'!$F$9)</f>
        <v>3.7931350839552409E-2</v>
      </c>
      <c r="R588" s="10">
        <f>'Front End'!$F$9+Q588</f>
        <v>45.03793135083955</v>
      </c>
      <c r="S588" s="8">
        <f>IF(R588&gt;'Front End'!$F$9+'Front End'!$B$9,(((R588-'Front End'!$F$9)/($AA$4-'Front End'!$F$9))*$AA$5)-((('Front End'!$F$9+'Front End'!$B$9-'Front End'!$F$9)/($AA$4-'Front End'!$F$9))*$AA$5),0)</f>
        <v>3793.1350839549791</v>
      </c>
      <c r="T588" s="8">
        <f>ROUND(S588/('Front End'!$B$3*24*60*60),6)</f>
        <v>4.3899999999999998E-3</v>
      </c>
      <c r="U588" s="8">
        <f>IF(R588&gt;'Front End'!$F$9+'Front End'!$B$10,(((R588-'Front End'!$F$9)/($AA$4-'Front End'!$F$9))*$AA$5)-((('Front End'!$F$9+'Front End'!$B$10-'Front End'!$F$9)/($AA$4-'Front End'!$F$9))*$AA$5),0)</f>
        <v>1793.1350839546662</v>
      </c>
      <c r="V588" s="8">
        <f>(U588^0.5)/('Front End'!$B$4*24*60*60)</f>
        <v>4.9010909460283558E-3</v>
      </c>
      <c r="W588" s="8">
        <f>(AVERAGE(T587:T588)*('Front End'!$F$5*60))+(AVERAGE(V587:V588)*('Front End'!$F$5*60))</f>
        <v>1.1144957375797324</v>
      </c>
      <c r="X588" s="8">
        <f t="shared" si="40"/>
        <v>4.9010909460283558E-3</v>
      </c>
    </row>
    <row r="589" spans="1:24" x14ac:dyDescent="0.2">
      <c r="A589" s="1">
        <v>588</v>
      </c>
      <c r="B589" s="1">
        <f>B588+'Front End'!$F$5</f>
        <v>1174</v>
      </c>
      <c r="C589" s="10">
        <f t="shared" si="39"/>
        <v>0.81527777777777777</v>
      </c>
      <c r="D589" s="10">
        <f>ROUND(IF(B589&lt;=$AA$2*1.25,('Front End'!$F$4/2)*(1-COS((PI()*B589)/$AA$2)),(4.34*'Front End'!$F$4*EXP(-1.3*B589/$AA$2))),6)</f>
        <v>3.4033000000000001E-2</v>
      </c>
      <c r="E589" s="10">
        <f>D589*('Front End'!$F$3/100)</f>
        <v>0</v>
      </c>
      <c r="F589" s="10">
        <f t="shared" si="37"/>
        <v>3.4033000000000001E-2</v>
      </c>
      <c r="G589" s="10">
        <f>IF((G588+(AVERAGE(F588:F589)*('Front End'!$F$5*60))-(N588))&gt;$AA$3,$AA$3,IF(G588+(AVERAGE(F588:F589)*('Front End'!$F$5*60))-(N588)&lt;0,0,G588+(AVERAGE(F588:F589)*('Front End'!$F$5*60))-(N588)))</f>
        <v>130.2169711761195</v>
      </c>
      <c r="H589" s="10">
        <f>(G589/$AA$3)*'Front End'!$B$1</f>
        <v>1.3021697117611951E-3</v>
      </c>
      <c r="I589" s="10">
        <f>('Front End'!$F$10-'Front End'!$B$1)+Calcs!H589</f>
        <v>46.731302169711768</v>
      </c>
      <c r="J589" s="10">
        <f>IF(H589&gt;'Front End'!$B$1*('Front End'!$B$5/100),G589-((('Front End'!$B$1*('Front End'!$B$5/100))/'Front End'!$B$1)*$AA$3),0)</f>
        <v>30.2169711761195</v>
      </c>
      <c r="K589" s="10">
        <f>(J589*('Front End'!$B$6/100))/('Front End'!$B$2*24*60*60)</f>
        <v>0</v>
      </c>
      <c r="L589" s="10">
        <f>(J589*((100-'Front End'!$B$6)/100))/('Front End'!$B$2*24*60*60)</f>
        <v>3.4973346268656835E-2</v>
      </c>
      <c r="M589" s="10">
        <f t="shared" si="38"/>
        <v>3.4973346268656835E-2</v>
      </c>
      <c r="N589" s="10">
        <f>AVERAGE(M588:M589)*('Front End'!$F$5*60)</f>
        <v>4.2059242704158315</v>
      </c>
      <c r="O589" s="10">
        <f>IF(O588+AVERAGE(K588:K589)*('Front End'!$F$5*60)&gt;J589,J589,O588+AVERAGE(K588:K589)*('Front End'!$F$5*60))</f>
        <v>0</v>
      </c>
      <c r="P589" s="10">
        <f>P588+(AVERAGE(L588:L589)*('Front End'!$F$5*60))-W588</f>
        <v>3796.2265124880773</v>
      </c>
      <c r="Q589" s="10">
        <f>(P589/$AA$5)*($AA$4-'Front End'!$F$9)</f>
        <v>3.7962265124880767E-2</v>
      </c>
      <c r="R589" s="10">
        <f>'Front End'!$F$9+Q589</f>
        <v>45.037962265124882</v>
      </c>
      <c r="S589" s="8">
        <f>IF(R589&gt;'Front End'!$F$9+'Front End'!$B$9,(((R589-'Front End'!$F$9)/($AA$4-'Front End'!$F$9))*$AA$5)-((('Front End'!$F$9+'Front End'!$B$9-'Front End'!$F$9)/($AA$4-'Front End'!$F$9))*$AA$5),0)</f>
        <v>3796.2265124882324</v>
      </c>
      <c r="T589" s="8">
        <f>ROUND(S589/('Front End'!$B$3*24*60*60),6)</f>
        <v>4.3940000000000003E-3</v>
      </c>
      <c r="U589" s="8">
        <f>IF(R589&gt;'Front End'!$F$9+'Front End'!$B$10,(((R589-'Front End'!$F$9)/($AA$4-'Front End'!$F$9))*$AA$5)-((('Front End'!$F$9+'Front End'!$B$10-'Front End'!$F$9)/($AA$4-'Front End'!$F$9))*$AA$5),0)</f>
        <v>1796.2265124879195</v>
      </c>
      <c r="V589" s="8">
        <f>(U589^0.5)/('Front End'!$B$4*24*60*60)</f>
        <v>4.905313954037465E-3</v>
      </c>
      <c r="W589" s="8">
        <f>(AVERAGE(T588:T589)*('Front End'!$F$5*60))+(AVERAGE(V588:V589)*('Front End'!$F$5*60))</f>
        <v>1.1154242940039492</v>
      </c>
      <c r="X589" s="8">
        <f t="shared" si="40"/>
        <v>4.905313954037465E-3</v>
      </c>
    </row>
    <row r="590" spans="1:24" x14ac:dyDescent="0.2">
      <c r="A590" s="1">
        <v>589</v>
      </c>
      <c r="B590" s="1">
        <f>B589+'Front End'!$F$5</f>
        <v>1176</v>
      </c>
      <c r="C590" s="10">
        <f t="shared" si="39"/>
        <v>0.81666666666666665</v>
      </c>
      <c r="D590" s="10">
        <f>ROUND(IF(B590&lt;=$AA$2*1.25,('Front End'!$F$4/2)*(1-COS((PI()*B590)/$AA$2)),(4.34*'Front End'!$F$4*EXP(-1.3*B590/$AA$2))),6)</f>
        <v>3.3885999999999999E-2</v>
      </c>
      <c r="E590" s="10">
        <f>D590*('Front End'!$F$3/100)</f>
        <v>0</v>
      </c>
      <c r="F590" s="10">
        <f t="shared" si="37"/>
        <v>3.3885999999999999E-2</v>
      </c>
      <c r="G590" s="10">
        <f>IF((G589+(AVERAGE(F589:F590)*('Front End'!$F$5*60))-(N589))&gt;$AA$3,$AA$3,IF(G589+(AVERAGE(F589:F590)*('Front End'!$F$5*60))-(N589)&lt;0,0,G589+(AVERAGE(F589:F590)*('Front End'!$F$5*60))-(N589)))</f>
        <v>130.08618690570367</v>
      </c>
      <c r="H590" s="10">
        <f>(G590/$AA$3)*'Front End'!$B$1</f>
        <v>1.3008618690570368E-3</v>
      </c>
      <c r="I590" s="10">
        <f>('Front End'!$F$10-'Front End'!$B$1)+Calcs!H590</f>
        <v>46.731300861869059</v>
      </c>
      <c r="J590" s="10">
        <f>IF(H590&gt;'Front End'!$B$1*('Front End'!$B$5/100),G590-((('Front End'!$B$1*('Front End'!$B$5/100))/'Front End'!$B$1)*$AA$3),0)</f>
        <v>30.08618690570367</v>
      </c>
      <c r="K590" s="10">
        <f>(J590*('Front End'!$B$6/100))/('Front End'!$B$2*24*60*60)</f>
        <v>0</v>
      </c>
      <c r="L590" s="10">
        <f>(J590*((100-'Front End'!$B$6)/100))/('Front End'!$B$2*24*60*60)</f>
        <v>3.4821975585305177E-2</v>
      </c>
      <c r="M590" s="10">
        <f t="shared" si="38"/>
        <v>3.4821975585305177E-2</v>
      </c>
      <c r="N590" s="10">
        <f>AVERAGE(M589:M590)*('Front End'!$F$5*60)</f>
        <v>4.1877193112377205</v>
      </c>
      <c r="O590" s="10">
        <f>IF(O589+AVERAGE(K589:K590)*('Front End'!$F$5*60)&gt;J590,J590,O589+AVERAGE(K589:K590)*('Front End'!$F$5*60))</f>
        <v>0</v>
      </c>
      <c r="P590" s="10">
        <f>P589+(AVERAGE(L589:L590)*('Front End'!$F$5*60))-W589</f>
        <v>3799.2988075053113</v>
      </c>
      <c r="Q590" s="10">
        <f>(P590/$AA$5)*($AA$4-'Front End'!$F$9)</f>
        <v>3.7992988075053108E-2</v>
      </c>
      <c r="R590" s="10">
        <f>'Front End'!$F$9+Q590</f>
        <v>45.037992988075054</v>
      </c>
      <c r="S590" s="8">
        <f>IF(R590&gt;'Front End'!$F$9+'Front End'!$B$9,(((R590-'Front End'!$F$9)/($AA$4-'Front End'!$F$9))*$AA$5)-((('Front End'!$F$9+'Front End'!$B$9-'Front End'!$F$9)/($AA$4-'Front End'!$F$9))*$AA$5),0)</f>
        <v>3799.2988075053804</v>
      </c>
      <c r="T590" s="8">
        <f>ROUND(S590/('Front End'!$B$3*24*60*60),6)</f>
        <v>4.3969999999999999E-3</v>
      </c>
      <c r="U590" s="8">
        <f>IF(R590&gt;'Front End'!$F$9+'Front End'!$B$10,(((R590-'Front End'!$F$9)/($AA$4-'Front End'!$F$9))*$AA$5)-((('Front End'!$F$9+'Front End'!$B$10-'Front End'!$F$9)/($AA$4-'Front End'!$F$9))*$AA$5),0)</f>
        <v>1799.2988075050675</v>
      </c>
      <c r="V590" s="8">
        <f>(U590^0.5)/('Front End'!$B$4*24*60*60)</f>
        <v>4.9095072260945897E-3</v>
      </c>
      <c r="W590" s="8">
        <f>(AVERAGE(T589:T590)*('Front End'!$F$5*60))+(AVERAGE(V589:V590)*('Front End'!$F$5*60))</f>
        <v>1.1163492708079232</v>
      </c>
      <c r="X590" s="8">
        <f t="shared" si="40"/>
        <v>4.9095072260945897E-3</v>
      </c>
    </row>
    <row r="591" spans="1:24" x14ac:dyDescent="0.2">
      <c r="A591" s="1">
        <v>590</v>
      </c>
      <c r="B591" s="1">
        <f>B590+'Front End'!$F$5</f>
        <v>1178</v>
      </c>
      <c r="C591" s="10">
        <f t="shared" si="39"/>
        <v>0.81805555555555554</v>
      </c>
      <c r="D591" s="10">
        <f>ROUND(IF(B591&lt;=$AA$2*1.25,('Front End'!$F$4/2)*(1-COS((PI()*B591)/$AA$2)),(4.34*'Front End'!$F$4*EXP(-1.3*B591/$AA$2))),6)</f>
        <v>3.3739999999999999E-2</v>
      </c>
      <c r="E591" s="10">
        <f>D591*('Front End'!$F$3/100)</f>
        <v>0</v>
      </c>
      <c r="F591" s="10">
        <f t="shared" si="37"/>
        <v>3.3739999999999999E-2</v>
      </c>
      <c r="G591" s="10">
        <f>IF((G590+(AVERAGE(F590:F591)*('Front End'!$F$5*60))-(N590))&gt;$AA$3,$AA$3,IF(G590+(AVERAGE(F590:F591)*('Front End'!$F$5*60))-(N590)&lt;0,0,G590+(AVERAGE(F590:F591)*('Front End'!$F$5*60))-(N590)))</f>
        <v>129.95602759446595</v>
      </c>
      <c r="H591" s="10">
        <f>(G591/$AA$3)*'Front End'!$B$1</f>
        <v>1.2995602759446594E-3</v>
      </c>
      <c r="I591" s="10">
        <f>('Front End'!$F$10-'Front End'!$B$1)+Calcs!H591</f>
        <v>46.73129956027595</v>
      </c>
      <c r="J591" s="10">
        <f>IF(H591&gt;'Front End'!$B$1*('Front End'!$B$5/100),G591-((('Front End'!$B$1*('Front End'!$B$5/100))/'Front End'!$B$1)*$AA$3),0)</f>
        <v>29.956027594465951</v>
      </c>
      <c r="K591" s="10">
        <f>(J591*('Front End'!$B$6/100))/('Front End'!$B$2*24*60*60)</f>
        <v>0</v>
      </c>
      <c r="L591" s="10">
        <f>(J591*((100-'Front End'!$B$6)/100))/('Front End'!$B$2*24*60*60)</f>
        <v>3.4671328234335594E-2</v>
      </c>
      <c r="M591" s="10">
        <f t="shared" si="38"/>
        <v>3.4671328234335594E-2</v>
      </c>
      <c r="N591" s="10">
        <f>AVERAGE(M590:M591)*('Front End'!$F$5*60)</f>
        <v>4.1695982291784466</v>
      </c>
      <c r="O591" s="10">
        <f>IF(O590+AVERAGE(K590:K591)*('Front End'!$F$5*60)&gt;J591,J591,O590+AVERAGE(K590:K591)*('Front End'!$F$5*60))</f>
        <v>0</v>
      </c>
      <c r="P591" s="10">
        <f>P590+(AVERAGE(L590:L591)*('Front End'!$F$5*60))-W590</f>
        <v>3802.3520564636819</v>
      </c>
      <c r="Q591" s="10">
        <f>(P591/$AA$5)*($AA$4-'Front End'!$F$9)</f>
        <v>3.8023520564636815E-2</v>
      </c>
      <c r="R591" s="10">
        <f>'Front End'!$F$9+Q591</f>
        <v>45.038023520564636</v>
      </c>
      <c r="S591" s="8">
        <f>IF(R591&gt;'Front End'!$F$9+'Front End'!$B$9,(((R591-'Front End'!$F$9)/($AA$4-'Front End'!$F$9))*$AA$5)-((('Front End'!$F$9+'Front End'!$B$9-'Front End'!$F$9)/($AA$4-'Front End'!$F$9))*$AA$5),0)</f>
        <v>3802.352056463576</v>
      </c>
      <c r="T591" s="8">
        <f>ROUND(S591/('Front End'!$B$3*24*60*60),6)</f>
        <v>4.4010000000000004E-3</v>
      </c>
      <c r="U591" s="8">
        <f>IF(R591&gt;'Front End'!$F$9+'Front End'!$B$10,(((R591-'Front End'!$F$9)/($AA$4-'Front End'!$F$9))*$AA$5)-((('Front End'!$F$9+'Front End'!$B$10-'Front End'!$F$9)/($AA$4-'Front End'!$F$9))*$AA$5),0)</f>
        <v>1802.3520564632631</v>
      </c>
      <c r="V591" s="8">
        <f>(U591^0.5)/('Front End'!$B$4*24*60*60)</f>
        <v>4.9136709575439662E-3</v>
      </c>
      <c r="W591" s="8">
        <f>(AVERAGE(T590:T591)*('Front End'!$F$5*60))+(AVERAGE(V590:V591)*('Front End'!$F$5*60))</f>
        <v>1.1172706910183132</v>
      </c>
      <c r="X591" s="8">
        <f t="shared" si="40"/>
        <v>4.9136709575439662E-3</v>
      </c>
    </row>
    <row r="592" spans="1:24" x14ac:dyDescent="0.2">
      <c r="A592" s="1">
        <v>591</v>
      </c>
      <c r="B592" s="1">
        <f>B591+'Front End'!$F$5</f>
        <v>1180</v>
      </c>
      <c r="C592" s="10">
        <f t="shared" si="39"/>
        <v>0.81944444444444442</v>
      </c>
      <c r="D592" s="10">
        <f>ROUND(IF(B592&lt;=$AA$2*1.25,('Front End'!$F$4/2)*(1-COS((PI()*B592)/$AA$2)),(4.34*'Front End'!$F$4*EXP(-1.3*B592/$AA$2))),6)</f>
        <v>3.3592999999999998E-2</v>
      </c>
      <c r="E592" s="10">
        <f>D592*('Front End'!$F$3/100)</f>
        <v>0</v>
      </c>
      <c r="F592" s="10">
        <f t="shared" si="37"/>
        <v>3.3592999999999998E-2</v>
      </c>
      <c r="G592" s="10">
        <f>IF((G591+(AVERAGE(F591:F592)*('Front End'!$F$5*60))-(N591))&gt;$AA$3,$AA$3,IF(G591+(AVERAGE(F591:F592)*('Front End'!$F$5*60))-(N591)&lt;0,0,G591+(AVERAGE(F591:F592)*('Front End'!$F$5*60))-(N591)))</f>
        <v>129.8264093652875</v>
      </c>
      <c r="H592" s="10">
        <f>(G592/$AA$3)*'Front End'!$B$1</f>
        <v>1.2982640936528751E-3</v>
      </c>
      <c r="I592" s="10">
        <f>('Front End'!$F$10-'Front End'!$B$1)+Calcs!H592</f>
        <v>46.73129826409366</v>
      </c>
      <c r="J592" s="10">
        <f>IF(H592&gt;'Front End'!$B$1*('Front End'!$B$5/100),G592-((('Front End'!$B$1*('Front End'!$B$5/100))/'Front End'!$B$1)*$AA$3),0)</f>
        <v>29.826409365287503</v>
      </c>
      <c r="K592" s="10">
        <f>(J592*('Front End'!$B$6/100))/('Front End'!$B$2*24*60*60)</f>
        <v>0</v>
      </c>
      <c r="L592" s="10">
        <f>(J592*((100-'Front End'!$B$6)/100))/('Front End'!$B$2*24*60*60)</f>
        <v>3.4521307135749427E-2</v>
      </c>
      <c r="M592" s="10">
        <f t="shared" si="38"/>
        <v>3.4521307135749427E-2</v>
      </c>
      <c r="N592" s="10">
        <f>AVERAGE(M591:M592)*('Front End'!$F$5*60)</f>
        <v>4.1515581222051008</v>
      </c>
      <c r="O592" s="10">
        <f>IF(O591+AVERAGE(K591:K592)*('Front End'!$F$5*60)&gt;J592,J592,O591+AVERAGE(K591:K592)*('Front End'!$F$5*60))</f>
        <v>0</v>
      </c>
      <c r="P592" s="10">
        <f>P591+(AVERAGE(L591:L592)*('Front End'!$F$5*60))-W591</f>
        <v>3805.3863438948688</v>
      </c>
      <c r="Q592" s="10">
        <f>(P592/$AA$5)*($AA$4-'Front End'!$F$9)</f>
        <v>3.805386343894869E-2</v>
      </c>
      <c r="R592" s="10">
        <f>'Front End'!$F$9+Q592</f>
        <v>45.038053863438947</v>
      </c>
      <c r="S592" s="8">
        <f>IF(R592&gt;'Front End'!$F$9+'Front End'!$B$9,(((R592-'Front End'!$F$9)/($AA$4-'Front End'!$F$9))*$AA$5)-((('Front End'!$F$9+'Front End'!$B$9-'Front End'!$F$9)/($AA$4-'Front End'!$F$9))*$AA$5),0)</f>
        <v>3805.3863438946678</v>
      </c>
      <c r="T592" s="8">
        <f>ROUND(S592/('Front End'!$B$3*24*60*60),6)</f>
        <v>4.4039999999999999E-3</v>
      </c>
      <c r="U592" s="8">
        <f>IF(R592&gt;'Front End'!$F$9+'Front End'!$B$10,(((R592-'Front End'!$F$9)/($AA$4-'Front End'!$F$9))*$AA$5)-((('Front End'!$F$9+'Front End'!$B$10-'Front End'!$F$9)/($AA$4-'Front End'!$F$9))*$AA$5),0)</f>
        <v>1805.3863438943549</v>
      </c>
      <c r="V592" s="8">
        <f>(U592^0.5)/('Front End'!$B$4*24*60*60)</f>
        <v>4.9178053385493629E-3</v>
      </c>
      <c r="W592" s="8">
        <f>(AVERAGE(T591:T592)*('Front End'!$F$5*60))+(AVERAGE(V591:V592)*('Front End'!$F$5*60))</f>
        <v>1.1181885777655998</v>
      </c>
      <c r="X592" s="8">
        <f t="shared" si="40"/>
        <v>4.9178053385493629E-3</v>
      </c>
    </row>
    <row r="593" spans="1:24" x14ac:dyDescent="0.2">
      <c r="A593" s="1">
        <v>592</v>
      </c>
      <c r="B593" s="1">
        <f>B592+'Front End'!$F$5</f>
        <v>1182</v>
      </c>
      <c r="C593" s="10">
        <f t="shared" si="39"/>
        <v>0.8208333333333333</v>
      </c>
      <c r="D593" s="10">
        <f>ROUND(IF(B593&lt;=$AA$2*1.25,('Front End'!$F$4/2)*(1-COS((PI()*B593)/$AA$2)),(4.34*'Front End'!$F$4*EXP(-1.3*B593/$AA$2))),6)</f>
        <v>3.3447999999999999E-2</v>
      </c>
      <c r="E593" s="10">
        <f>D593*('Front End'!$F$3/100)</f>
        <v>0</v>
      </c>
      <c r="F593" s="10">
        <f t="shared" si="37"/>
        <v>3.3447999999999999E-2</v>
      </c>
      <c r="G593" s="10">
        <f>IF((G592+(AVERAGE(F592:F593)*('Front End'!$F$5*60))-(N592))&gt;$AA$3,$AA$3,IF(G592+(AVERAGE(F592:F593)*('Front End'!$F$5*60))-(N592)&lt;0,0,G592+(AVERAGE(F592:F593)*('Front End'!$F$5*60))-(N592)))</f>
        <v>129.6973112430824</v>
      </c>
      <c r="H593" s="10">
        <f>(G593/$AA$3)*'Front End'!$B$1</f>
        <v>1.2969731124308241E-3</v>
      </c>
      <c r="I593" s="10">
        <f>('Front End'!$F$10-'Front End'!$B$1)+Calcs!H593</f>
        <v>46.731296973112435</v>
      </c>
      <c r="J593" s="10">
        <f>IF(H593&gt;'Front End'!$B$1*('Front End'!$B$5/100),G593-((('Front End'!$B$1*('Front End'!$B$5/100))/'Front End'!$B$1)*$AA$3),0)</f>
        <v>29.697311243082396</v>
      </c>
      <c r="K593" s="10">
        <f>(J593*('Front End'!$B$6/100))/('Front End'!$B$2*24*60*60)</f>
        <v>0</v>
      </c>
      <c r="L593" s="10">
        <f>(J593*((100-'Front End'!$B$6)/100))/('Front End'!$B$2*24*60*60)</f>
        <v>3.4371888012826854E-2</v>
      </c>
      <c r="M593" s="10">
        <f t="shared" si="38"/>
        <v>3.4371888012826854E-2</v>
      </c>
      <c r="N593" s="10">
        <f>AVERAGE(M592:M593)*('Front End'!$F$5*60)</f>
        <v>4.1335917089145768</v>
      </c>
      <c r="O593" s="10">
        <f>IF(O592+AVERAGE(K592:K593)*('Front End'!$F$5*60)&gt;J593,J593,O592+AVERAGE(K592:K593)*('Front End'!$F$5*60))</f>
        <v>0</v>
      </c>
      <c r="P593" s="10">
        <f>P592+(AVERAGE(L592:L593)*('Front End'!$F$5*60))-W592</f>
        <v>3808.4017470260178</v>
      </c>
      <c r="Q593" s="10">
        <f>(P593/$AA$5)*($AA$4-'Front End'!$F$9)</f>
        <v>3.8084017470260176E-2</v>
      </c>
      <c r="R593" s="10">
        <f>'Front End'!$F$9+Q593</f>
        <v>45.038084017470261</v>
      </c>
      <c r="S593" s="8">
        <f>IF(R593&gt;'Front End'!$F$9+'Front End'!$B$9,(((R593-'Front End'!$F$9)/($AA$4-'Front End'!$F$9))*$AA$5)-((('Front End'!$F$9+'Front End'!$B$9-'Front End'!$F$9)/($AA$4-'Front End'!$F$9))*$AA$5),0)</f>
        <v>3808.4017470261247</v>
      </c>
      <c r="T593" s="8">
        <f>ROUND(S593/('Front End'!$B$3*24*60*60),6)</f>
        <v>4.4079999999999996E-3</v>
      </c>
      <c r="U593" s="8">
        <f>IF(R593&gt;'Front End'!$F$9+'Front End'!$B$10,(((R593-'Front End'!$F$9)/($AA$4-'Front End'!$F$9))*$AA$5)-((('Front End'!$F$9+'Front End'!$B$10-'Front End'!$F$9)/($AA$4-'Front End'!$F$9))*$AA$5),0)</f>
        <v>1808.4017470258118</v>
      </c>
      <c r="V593" s="8">
        <f>(U593^0.5)/('Front End'!$B$4*24*60*60)</f>
        <v>4.9219105481681236E-3</v>
      </c>
      <c r="W593" s="8">
        <f>(AVERAGE(T592:T593)*('Front End'!$F$5*60))+(AVERAGE(V592:V593)*('Front End'!$F$5*60))</f>
        <v>1.1191029532030492</v>
      </c>
      <c r="X593" s="8">
        <f t="shared" si="40"/>
        <v>4.9219105481681236E-3</v>
      </c>
    </row>
    <row r="594" spans="1:24" x14ac:dyDescent="0.2">
      <c r="A594" s="1">
        <v>593</v>
      </c>
      <c r="B594" s="1">
        <f>B593+'Front End'!$F$5</f>
        <v>1184</v>
      </c>
      <c r="C594" s="10">
        <f t="shared" si="39"/>
        <v>0.82222222222222219</v>
      </c>
      <c r="D594" s="10">
        <f>ROUND(IF(B594&lt;=$AA$2*1.25,('Front End'!$F$4/2)*(1-COS((PI()*B594)/$AA$2)),(4.34*'Front End'!$F$4*EXP(-1.3*B594/$AA$2))),6)</f>
        <v>3.3302999999999999E-2</v>
      </c>
      <c r="E594" s="10">
        <f>D594*('Front End'!$F$3/100)</f>
        <v>0</v>
      </c>
      <c r="F594" s="10">
        <f t="shared" si="37"/>
        <v>3.3302999999999999E-2</v>
      </c>
      <c r="G594" s="10">
        <f>IF((G593+(AVERAGE(F593:F594)*('Front End'!$F$5*60))-(N593))&gt;$AA$3,$AA$3,IF(G593+(AVERAGE(F593:F594)*('Front End'!$F$5*60))-(N593)&lt;0,0,G593+(AVERAGE(F593:F594)*('Front End'!$F$5*60))-(N593)))</f>
        <v>129.56877953416782</v>
      </c>
      <c r="H594" s="10">
        <f>(G594/$AA$3)*'Front End'!$B$1</f>
        <v>1.2956877953416782E-3</v>
      </c>
      <c r="I594" s="10">
        <f>('Front End'!$F$10-'Front End'!$B$1)+Calcs!H594</f>
        <v>46.731295687795345</v>
      </c>
      <c r="J594" s="10">
        <f>IF(H594&gt;'Front End'!$B$1*('Front End'!$B$5/100),G594-((('Front End'!$B$1*('Front End'!$B$5/100))/'Front End'!$B$1)*$AA$3),0)</f>
        <v>29.568779534167817</v>
      </c>
      <c r="K594" s="10">
        <f>(J594*('Front End'!$B$6/100))/('Front End'!$B$2*24*60*60)</f>
        <v>0</v>
      </c>
      <c r="L594" s="10">
        <f>(J594*((100-'Front End'!$B$6)/100))/('Front End'!$B$2*24*60*60)</f>
        <v>3.4223124460842386E-2</v>
      </c>
      <c r="M594" s="10">
        <f t="shared" si="38"/>
        <v>3.4223124460842386E-2</v>
      </c>
      <c r="N594" s="10">
        <f>AVERAGE(M593:M594)*('Front End'!$F$5*60)</f>
        <v>4.1157007484201547</v>
      </c>
      <c r="O594" s="10">
        <f>IF(O593+AVERAGE(K593:K594)*('Front End'!$F$5*60)&gt;J594,J594,O593+AVERAGE(K593:K594)*('Front End'!$F$5*60))</f>
        <v>0</v>
      </c>
      <c r="P594" s="10">
        <f>P593+(AVERAGE(L593:L594)*('Front End'!$F$5*60))-W593</f>
        <v>3811.3983448212352</v>
      </c>
      <c r="Q594" s="10">
        <f>(P594/$AA$5)*($AA$4-'Front End'!$F$9)</f>
        <v>3.8113983448212353E-2</v>
      </c>
      <c r="R594" s="10">
        <f>'Front End'!$F$9+Q594</f>
        <v>45.038113983448213</v>
      </c>
      <c r="S594" s="8">
        <f>IF(R594&gt;'Front End'!$F$9+'Front End'!$B$9,(((R594-'Front End'!$F$9)/($AA$4-'Front End'!$F$9))*$AA$5)-((('Front End'!$F$9+'Front End'!$B$9-'Front End'!$F$9)/($AA$4-'Front End'!$F$9))*$AA$5),0)</f>
        <v>3811.3983448212712</v>
      </c>
      <c r="T594" s="8">
        <f>ROUND(S594/('Front End'!$B$3*24*60*60),6)</f>
        <v>4.411E-3</v>
      </c>
      <c r="U594" s="8">
        <f>IF(R594&gt;'Front End'!$F$9+'Front End'!$B$10,(((R594-'Front End'!$F$9)/($AA$4-'Front End'!$F$9))*$AA$5)-((('Front End'!$F$9+'Front End'!$B$10-'Front End'!$F$9)/($AA$4-'Front End'!$F$9))*$AA$5),0)</f>
        <v>1811.3983448209583</v>
      </c>
      <c r="V594" s="8">
        <f>(U594^0.5)/('Front End'!$B$4*24*60*60)</f>
        <v>4.9259867667005982E-3</v>
      </c>
      <c r="W594" s="8">
        <f>(AVERAGE(T593:T594)*('Front End'!$F$5*60))+(AVERAGE(V593:V594)*('Front End'!$F$5*60))</f>
        <v>1.1200138388921235</v>
      </c>
      <c r="X594" s="8">
        <f t="shared" si="40"/>
        <v>4.9259867667005982E-3</v>
      </c>
    </row>
    <row r="595" spans="1:24" x14ac:dyDescent="0.2">
      <c r="A595" s="1">
        <v>594</v>
      </c>
      <c r="B595" s="1">
        <f>B594+'Front End'!$F$5</f>
        <v>1186</v>
      </c>
      <c r="C595" s="10">
        <f t="shared" si="39"/>
        <v>0.82361111111111107</v>
      </c>
      <c r="D595" s="10">
        <f>ROUND(IF(B595&lt;=$AA$2*1.25,('Front End'!$F$4/2)*(1-COS((PI()*B595)/$AA$2)),(4.34*'Front End'!$F$4*EXP(-1.3*B595/$AA$2))),6)</f>
        <v>3.3159000000000001E-2</v>
      </c>
      <c r="E595" s="10">
        <f>D595*('Front End'!$F$3/100)</f>
        <v>0</v>
      </c>
      <c r="F595" s="10">
        <f t="shared" si="37"/>
        <v>3.3159000000000001E-2</v>
      </c>
      <c r="G595" s="10">
        <f>IF((G594+(AVERAGE(F594:F595)*('Front End'!$F$5*60))-(N594))&gt;$AA$3,$AA$3,IF(G594+(AVERAGE(F594:F595)*('Front End'!$F$5*60))-(N594)&lt;0,0,G594+(AVERAGE(F594:F595)*('Front End'!$F$5*60))-(N594)))</f>
        <v>129.44079878574766</v>
      </c>
      <c r="H595" s="10">
        <f>(G595/$AA$3)*'Front End'!$B$1</f>
        <v>1.2944079878574766E-3</v>
      </c>
      <c r="I595" s="10">
        <f>('Front End'!$F$10-'Front End'!$B$1)+Calcs!H595</f>
        <v>46.73129440798786</v>
      </c>
      <c r="J595" s="10">
        <f>IF(H595&gt;'Front End'!$B$1*('Front End'!$B$5/100),G595-((('Front End'!$B$1*('Front End'!$B$5/100))/'Front End'!$B$1)*$AA$3),0)</f>
        <v>29.44079878574766</v>
      </c>
      <c r="K595" s="10">
        <f>(J595*('Front End'!$B$6/100))/('Front End'!$B$2*24*60*60)</f>
        <v>0</v>
      </c>
      <c r="L595" s="10">
        <f>(J595*((100-'Front End'!$B$6)/100))/('Front End'!$B$2*24*60*60)</f>
        <v>3.4074998594615352E-2</v>
      </c>
      <c r="M595" s="10">
        <f t="shared" si="38"/>
        <v>3.4074998594615352E-2</v>
      </c>
      <c r="N595" s="10">
        <f>AVERAGE(M594:M595)*('Front End'!$F$5*60)</f>
        <v>4.0978873833274641</v>
      </c>
      <c r="O595" s="10">
        <f>IF(O594+AVERAGE(K594:K595)*('Front End'!$F$5*60)&gt;J595,J595,O594+AVERAGE(K594:K595)*('Front End'!$F$5*60))</f>
        <v>0</v>
      </c>
      <c r="P595" s="10">
        <f>P594+(AVERAGE(L594:L595)*('Front End'!$F$5*60))-W594</f>
        <v>3814.3762183656704</v>
      </c>
      <c r="Q595" s="10">
        <f>(P595/$AA$5)*($AA$4-'Front End'!$F$9)</f>
        <v>3.8143762183656699E-2</v>
      </c>
      <c r="R595" s="10">
        <f>'Front End'!$F$9+Q595</f>
        <v>45.038143762183658</v>
      </c>
      <c r="S595" s="8">
        <f>IF(R595&gt;'Front End'!$F$9+'Front End'!$B$9,(((R595-'Front End'!$F$9)/($AA$4-'Front End'!$F$9))*$AA$5)-((('Front End'!$F$9+'Front End'!$B$9-'Front End'!$F$9)/($AA$4-'Front End'!$F$9))*$AA$5),0)</f>
        <v>3814.3762183658228</v>
      </c>
      <c r="T595" s="8">
        <f>ROUND(S595/('Front End'!$B$3*24*60*60),6)</f>
        <v>4.4149999999999997E-3</v>
      </c>
      <c r="U595" s="8">
        <f>IF(R595&gt;'Front End'!$F$9+'Front End'!$B$10,(((R595-'Front End'!$F$9)/($AA$4-'Front End'!$F$9))*$AA$5)-((('Front End'!$F$9+'Front End'!$B$10-'Front End'!$F$9)/($AA$4-'Front End'!$F$9))*$AA$5),0)</f>
        <v>1814.3762183655099</v>
      </c>
      <c r="V595" s="8">
        <f>(U595^0.5)/('Front End'!$B$4*24*60*60)</f>
        <v>4.9300341762207522E-3</v>
      </c>
      <c r="W595" s="8">
        <f>(AVERAGE(T594:T595)*('Front End'!$F$5*60))+(AVERAGE(V594:V595)*('Front End'!$F$5*60))</f>
        <v>1.1209212565752811</v>
      </c>
      <c r="X595" s="8">
        <f t="shared" si="40"/>
        <v>4.9300341762207522E-3</v>
      </c>
    </row>
    <row r="596" spans="1:24" x14ac:dyDescent="0.2">
      <c r="A596" s="1">
        <v>595</v>
      </c>
      <c r="B596" s="1">
        <f>B595+'Front End'!$F$5</f>
        <v>1188</v>
      </c>
      <c r="C596" s="10">
        <f t="shared" si="39"/>
        <v>0.82499999999999996</v>
      </c>
      <c r="D596" s="10">
        <f>ROUND(IF(B596&lt;=$AA$2*1.25,('Front End'!$F$4/2)*(1-COS((PI()*B596)/$AA$2)),(4.34*'Front End'!$F$4*EXP(-1.3*B596/$AA$2))),6)</f>
        <v>3.3015999999999997E-2</v>
      </c>
      <c r="E596" s="10">
        <f>D596*('Front End'!$F$3/100)</f>
        <v>0</v>
      </c>
      <c r="F596" s="10">
        <f t="shared" si="37"/>
        <v>3.3015999999999997E-2</v>
      </c>
      <c r="G596" s="10">
        <f>IF((G595+(AVERAGE(F595:F596)*('Front End'!$F$5*60))-(N595))&gt;$AA$3,$AA$3,IF(G595+(AVERAGE(F595:F596)*('Front End'!$F$5*60))-(N595)&lt;0,0,G595+(AVERAGE(F595:F596)*('Front End'!$F$5*60))-(N595)))</f>
        <v>129.31341140242017</v>
      </c>
      <c r="H596" s="10">
        <f>(G596/$AA$3)*'Front End'!$B$1</f>
        <v>1.2931341140242018E-3</v>
      </c>
      <c r="I596" s="10">
        <f>('Front End'!$F$10-'Front End'!$B$1)+Calcs!H596</f>
        <v>46.731293134114026</v>
      </c>
      <c r="J596" s="10">
        <f>IF(H596&gt;'Front End'!$B$1*('Front End'!$B$5/100),G596-((('Front End'!$B$1*('Front End'!$B$5/100))/'Front End'!$B$1)*$AA$3),0)</f>
        <v>29.313411402420172</v>
      </c>
      <c r="K596" s="10">
        <f>(J596*('Front End'!$B$6/100))/('Front End'!$B$2*24*60*60)</f>
        <v>0</v>
      </c>
      <c r="L596" s="10">
        <f>(J596*((100-'Front End'!$B$6)/100))/('Front End'!$B$2*24*60*60)</f>
        <v>3.392755949354187E-2</v>
      </c>
      <c r="M596" s="10">
        <f t="shared" si="38"/>
        <v>3.392755949354187E-2</v>
      </c>
      <c r="N596" s="10">
        <f>AVERAGE(M595:M596)*('Front End'!$F$5*60)</f>
        <v>4.0801534852894337</v>
      </c>
      <c r="O596" s="10">
        <f>IF(O595+AVERAGE(K595:K596)*('Front End'!$F$5*60)&gt;J596,J596,O595+AVERAGE(K595:K596)*('Front End'!$F$5*60))</f>
        <v>0</v>
      </c>
      <c r="P596" s="10">
        <f>P595+(AVERAGE(L595:L596)*('Front End'!$F$5*60))-W595</f>
        <v>3817.3354505943844</v>
      </c>
      <c r="Q596" s="10">
        <f>(P596/$AA$5)*($AA$4-'Front End'!$F$9)</f>
        <v>3.8173354505943842E-2</v>
      </c>
      <c r="R596" s="10">
        <f>'Front End'!$F$9+Q596</f>
        <v>45.038173354505943</v>
      </c>
      <c r="S596" s="8">
        <f>IF(R596&gt;'Front End'!$F$9+'Front End'!$B$9,(((R596-'Front End'!$F$9)/($AA$4-'Front End'!$F$9))*$AA$5)-((('Front End'!$F$9+'Front End'!$B$9-'Front End'!$F$9)/($AA$4-'Front End'!$F$9))*$AA$5),0)</f>
        <v>3817.3354505943284</v>
      </c>
      <c r="T596" s="8">
        <f>ROUND(S596/('Front End'!$B$3*24*60*60),6)</f>
        <v>4.4180000000000001E-3</v>
      </c>
      <c r="U596" s="8">
        <f>IF(R596&gt;'Front End'!$F$9+'Front End'!$B$10,(((R596-'Front End'!$F$9)/($AA$4-'Front End'!$F$9))*$AA$5)-((('Front End'!$F$9+'Front End'!$B$10-'Front End'!$F$9)/($AA$4-'Front End'!$F$9))*$AA$5),0)</f>
        <v>1817.3354505940156</v>
      </c>
      <c r="V596" s="8">
        <f>(U596^0.5)/('Front End'!$B$4*24*60*60)</f>
        <v>4.9340529602081478E-3</v>
      </c>
      <c r="W596" s="8">
        <f>(AVERAGE(T595:T596)*('Front End'!$F$5*60))+(AVERAGE(V595:V596)*('Front End'!$F$5*60))</f>
        <v>1.1218252281857342</v>
      </c>
      <c r="X596" s="8">
        <f t="shared" si="40"/>
        <v>4.9340529602081478E-3</v>
      </c>
    </row>
    <row r="597" spans="1:24" x14ac:dyDescent="0.2">
      <c r="A597" s="1">
        <v>596</v>
      </c>
      <c r="B597" s="1">
        <f>B596+'Front End'!$F$5</f>
        <v>1190</v>
      </c>
      <c r="C597" s="10">
        <f t="shared" si="39"/>
        <v>0.82638888888888884</v>
      </c>
      <c r="D597" s="10">
        <f>ROUND(IF(B597&lt;=$AA$2*1.25,('Front End'!$F$4/2)*(1-COS((PI()*B597)/$AA$2)),(4.34*'Front End'!$F$4*EXP(-1.3*B597/$AA$2))),6)</f>
        <v>3.2872999999999999E-2</v>
      </c>
      <c r="E597" s="10">
        <f>D597*('Front End'!$F$3/100)</f>
        <v>0</v>
      </c>
      <c r="F597" s="10">
        <f t="shared" si="37"/>
        <v>3.2872999999999999E-2</v>
      </c>
      <c r="G597" s="10">
        <f>IF((G596+(AVERAGE(F596:F597)*('Front End'!$F$5*60))-(N596))&gt;$AA$3,$AA$3,IF(G596+(AVERAGE(F596:F597)*('Front End'!$F$5*60))-(N596)&lt;0,0,G596+(AVERAGE(F596:F597)*('Front End'!$F$5*60))-(N596)))</f>
        <v>129.18659791713074</v>
      </c>
      <c r="H597" s="10">
        <f>(G597/$AA$3)*'Front End'!$B$1</f>
        <v>1.2918659791713075E-3</v>
      </c>
      <c r="I597" s="10">
        <f>('Front End'!$F$10-'Front End'!$B$1)+Calcs!H597</f>
        <v>46.731291865979173</v>
      </c>
      <c r="J597" s="10">
        <f>IF(H597&gt;'Front End'!$B$1*('Front End'!$B$5/100),G597-((('Front End'!$B$1*('Front End'!$B$5/100))/'Front End'!$B$1)*$AA$3),0)</f>
        <v>29.18659791713074</v>
      </c>
      <c r="K597" s="10">
        <f>(J597*('Front End'!$B$6/100))/('Front End'!$B$2*24*60*60)</f>
        <v>0</v>
      </c>
      <c r="L597" s="10">
        <f>(J597*((100-'Front End'!$B$6)/100))/('Front End'!$B$2*24*60*60)</f>
        <v>3.3780784626308728E-2</v>
      </c>
      <c r="M597" s="10">
        <f t="shared" si="38"/>
        <v>3.3780784626308728E-2</v>
      </c>
      <c r="N597" s="10">
        <f>AVERAGE(M596:M597)*('Front End'!$F$5*60)</f>
        <v>4.0625006471910368</v>
      </c>
      <c r="O597" s="10">
        <f>IF(O596+AVERAGE(K596:K597)*('Front End'!$F$5*60)&gt;J597,J597,O596+AVERAGE(K596:K597)*('Front End'!$F$5*60))</f>
        <v>0</v>
      </c>
      <c r="P597" s="10">
        <f>P596+(AVERAGE(L596:L597)*('Front End'!$F$5*60))-W596</f>
        <v>3820.2761260133898</v>
      </c>
      <c r="Q597" s="10">
        <f>(P597/$AA$5)*($AA$4-'Front End'!$F$9)</f>
        <v>3.8202761260133895E-2</v>
      </c>
      <c r="R597" s="10">
        <f>'Front End'!$F$9+Q597</f>
        <v>45.038202761260131</v>
      </c>
      <c r="S597" s="8">
        <f>IF(R597&gt;'Front End'!$F$9+'Front End'!$B$9,(((R597-'Front End'!$F$9)/($AA$4-'Front End'!$F$9))*$AA$5)-((('Front End'!$F$9+'Front End'!$B$9-'Front End'!$F$9)/($AA$4-'Front End'!$F$9))*$AA$5),0)</f>
        <v>3820.276126013056</v>
      </c>
      <c r="T597" s="8">
        <f>ROUND(S597/('Front End'!$B$3*24*60*60),6)</f>
        <v>4.4219999999999997E-3</v>
      </c>
      <c r="U597" s="8">
        <f>IF(R597&gt;'Front End'!$F$9+'Front End'!$B$10,(((R597-'Front End'!$F$9)/($AA$4-'Front End'!$F$9))*$AA$5)-((('Front End'!$F$9+'Front End'!$B$10-'Front End'!$F$9)/($AA$4-'Front End'!$F$9))*$AA$5),0)</f>
        <v>1820.2761260127431</v>
      </c>
      <c r="V597" s="8">
        <f>(U597^0.5)/('Front End'!$B$4*24*60*60)</f>
        <v>4.9380433031769796E-3</v>
      </c>
      <c r="W597" s="8">
        <f>(AVERAGE(T596:T597)*('Front End'!$F$5*60))+(AVERAGE(V596:V597)*('Front End'!$F$5*60))</f>
        <v>1.1227257758031075</v>
      </c>
      <c r="X597" s="8">
        <f t="shared" si="40"/>
        <v>4.9380433031769796E-3</v>
      </c>
    </row>
    <row r="598" spans="1:24" x14ac:dyDescent="0.2">
      <c r="A598" s="1">
        <v>597</v>
      </c>
      <c r="B598" s="1">
        <f>B597+'Front End'!$F$5</f>
        <v>1192</v>
      </c>
      <c r="C598" s="10">
        <f t="shared" si="39"/>
        <v>0.82777777777777772</v>
      </c>
      <c r="D598" s="10">
        <f>ROUND(IF(B598&lt;=$AA$2*1.25,('Front End'!$F$4/2)*(1-COS((PI()*B598)/$AA$2)),(4.34*'Front End'!$F$4*EXP(-1.3*B598/$AA$2))),6)</f>
        <v>3.2731000000000003E-2</v>
      </c>
      <c r="E598" s="10">
        <f>D598*('Front End'!$F$3/100)</f>
        <v>0</v>
      </c>
      <c r="F598" s="10">
        <f t="shared" si="37"/>
        <v>3.2731000000000003E-2</v>
      </c>
      <c r="G598" s="10">
        <f>IF((G597+(AVERAGE(F597:F598)*('Front End'!$F$5*60))-(N597))&gt;$AA$3,$AA$3,IF(G597+(AVERAGE(F597:F598)*('Front End'!$F$5*60))-(N597)&lt;0,0,G597+(AVERAGE(F597:F598)*('Front End'!$F$5*60))-(N597)))</f>
        <v>129.06033726993971</v>
      </c>
      <c r="H598" s="10">
        <f>(G598/$AA$3)*'Front End'!$B$1</f>
        <v>1.2906033726993971E-3</v>
      </c>
      <c r="I598" s="10">
        <f>('Front End'!$F$10-'Front End'!$B$1)+Calcs!H598</f>
        <v>46.731290603372706</v>
      </c>
      <c r="J598" s="10">
        <f>IF(H598&gt;'Front End'!$B$1*('Front End'!$B$5/100),G598-((('Front End'!$B$1*('Front End'!$B$5/100))/'Front End'!$B$1)*$AA$3),0)</f>
        <v>29.060337269939708</v>
      </c>
      <c r="K598" s="10">
        <f>(J598*('Front End'!$B$6/100))/('Front End'!$B$2*24*60*60)</f>
        <v>0</v>
      </c>
      <c r="L598" s="10">
        <f>(J598*((100-'Front End'!$B$6)/100))/('Front End'!$B$2*24*60*60)</f>
        <v>3.3634649617985776E-2</v>
      </c>
      <c r="M598" s="10">
        <f t="shared" si="38"/>
        <v>3.3634649617985776E-2</v>
      </c>
      <c r="N598" s="10">
        <f>AVERAGE(M597:M598)*('Front End'!$F$5*60)</f>
        <v>4.0449260546576697</v>
      </c>
      <c r="O598" s="10">
        <f>IF(O597+AVERAGE(K597:K598)*('Front End'!$F$5*60)&gt;J598,J598,O597+AVERAGE(K597:K598)*('Front End'!$F$5*60))</f>
        <v>0</v>
      </c>
      <c r="P598" s="10">
        <f>P597+(AVERAGE(L597:L598)*('Front End'!$F$5*60))-W597</f>
        <v>3823.198326292244</v>
      </c>
      <c r="Q598" s="10">
        <f>(P598/$AA$5)*($AA$4-'Front End'!$F$9)</f>
        <v>3.8231983262922438E-2</v>
      </c>
      <c r="R598" s="10">
        <f>'Front End'!$F$9+Q598</f>
        <v>45.038231983262925</v>
      </c>
      <c r="S598" s="8">
        <f>IF(R598&gt;'Front End'!$F$9+'Front End'!$B$9,(((R598-'Front End'!$F$9)/($AA$4-'Front End'!$F$9))*$AA$5)-((('Front End'!$F$9+'Front End'!$B$9-'Front End'!$F$9)/($AA$4-'Front End'!$F$9))*$AA$5),0)</f>
        <v>3823.1983262924987</v>
      </c>
      <c r="T598" s="8">
        <f>ROUND(S598/('Front End'!$B$3*24*60*60),6)</f>
        <v>4.4250000000000001E-3</v>
      </c>
      <c r="U598" s="8">
        <f>IF(R598&gt;'Front End'!$F$9+'Front End'!$B$10,(((R598-'Front End'!$F$9)/($AA$4-'Front End'!$F$9))*$AA$5)-((('Front End'!$F$9+'Front End'!$B$10-'Front End'!$F$9)/($AA$4-'Front End'!$F$9))*$AA$5),0)</f>
        <v>1823.1983262921858</v>
      </c>
      <c r="V598" s="8">
        <f>(U598^0.5)/('Front End'!$B$4*24*60*60)</f>
        <v>4.9420053847089862E-3</v>
      </c>
      <c r="W598" s="8">
        <f>(AVERAGE(T597:T598)*('Front End'!$F$5*60))+(AVERAGE(V597:V598)*('Front End'!$F$5*60))</f>
        <v>1.1236229212731579</v>
      </c>
      <c r="X598" s="8">
        <f t="shared" si="40"/>
        <v>4.9420053847089862E-3</v>
      </c>
    </row>
    <row r="599" spans="1:24" x14ac:dyDescent="0.2">
      <c r="A599" s="1">
        <v>598</v>
      </c>
      <c r="B599" s="1">
        <f>B598+'Front End'!$F$5</f>
        <v>1194</v>
      </c>
      <c r="C599" s="10">
        <f t="shared" si="39"/>
        <v>0.82916666666666672</v>
      </c>
      <c r="D599" s="10">
        <f>ROUND(IF(B599&lt;=$AA$2*1.25,('Front End'!$F$4/2)*(1-COS((PI()*B599)/$AA$2)),(4.34*'Front End'!$F$4*EXP(-1.3*B599/$AA$2))),6)</f>
        <v>3.2589E-2</v>
      </c>
      <c r="E599" s="10">
        <f>D599*('Front End'!$F$3/100)</f>
        <v>0</v>
      </c>
      <c r="F599" s="10">
        <f t="shared" si="37"/>
        <v>3.2589E-2</v>
      </c>
      <c r="G599" s="10">
        <f>IF((G598+(AVERAGE(F598:F599)*('Front End'!$F$5*60))-(N598))&gt;$AA$3,$AA$3,IF(G598+(AVERAGE(F598:F599)*('Front End'!$F$5*60))-(N598)&lt;0,0,G598+(AVERAGE(F598:F599)*('Front End'!$F$5*60))-(N598)))</f>
        <v>128.93461121528202</v>
      </c>
      <c r="H599" s="10">
        <f>(G599/$AA$3)*'Front End'!$B$1</f>
        <v>1.2893461121528203E-3</v>
      </c>
      <c r="I599" s="10">
        <f>('Front End'!$F$10-'Front End'!$B$1)+Calcs!H599</f>
        <v>46.731289346112156</v>
      </c>
      <c r="J599" s="10">
        <f>IF(H599&gt;'Front End'!$B$1*('Front End'!$B$5/100),G599-((('Front End'!$B$1*('Front End'!$B$5/100))/'Front End'!$B$1)*$AA$3),0)</f>
        <v>28.934611215282018</v>
      </c>
      <c r="K599" s="10">
        <f>(J599*('Front End'!$B$6/100))/('Front End'!$B$2*24*60*60)</f>
        <v>0</v>
      </c>
      <c r="L599" s="10">
        <f>(J599*((100-'Front End'!$B$6)/100))/('Front End'!$B$2*24*60*60)</f>
        <v>3.3489133351020856E-2</v>
      </c>
      <c r="M599" s="10">
        <f t="shared" si="38"/>
        <v>3.3489133351020856E-2</v>
      </c>
      <c r="N599" s="10">
        <f>AVERAGE(M598:M599)*('Front End'!$F$5*60)</f>
        <v>4.0274269781403982</v>
      </c>
      <c r="O599" s="10">
        <f>IF(O598+AVERAGE(K598:K599)*('Front End'!$F$5*60)&gt;J599,J599,O598+AVERAGE(K598:K599)*('Front End'!$F$5*60))</f>
        <v>0</v>
      </c>
      <c r="P599" s="10">
        <f>P598+(AVERAGE(L598:L599)*('Front End'!$F$5*60))-W598</f>
        <v>3826.1021303491111</v>
      </c>
      <c r="Q599" s="10">
        <f>(P599/$AA$5)*($AA$4-'Front End'!$F$9)</f>
        <v>3.8261021303491106E-2</v>
      </c>
      <c r="R599" s="10">
        <f>'Front End'!$F$9+Q599</f>
        <v>45.038261021303491</v>
      </c>
      <c r="S599" s="8">
        <f>IF(R599&gt;'Front End'!$F$9+'Front End'!$B$9,(((R599-'Front End'!$F$9)/($AA$4-'Front End'!$F$9))*$AA$5)-((('Front End'!$F$9+'Front End'!$B$9-'Front End'!$F$9)/($AA$4-'Front End'!$F$9))*$AA$5),0)</f>
        <v>3826.1021303490852</v>
      </c>
      <c r="T599" s="8">
        <f>ROUND(S599/('Front End'!$B$3*24*60*60),6)</f>
        <v>4.4279999999999996E-3</v>
      </c>
      <c r="U599" s="8">
        <f>IF(R599&gt;'Front End'!$F$9+'Front End'!$B$10,(((R599-'Front End'!$F$9)/($AA$4-'Front End'!$F$9))*$AA$5)-((('Front End'!$F$9+'Front End'!$B$10-'Front End'!$F$9)/($AA$4-'Front End'!$F$9))*$AA$5),0)</f>
        <v>1826.1021303487723</v>
      </c>
      <c r="V599" s="8">
        <f>(U599^0.5)/('Front End'!$B$4*24*60*60)</f>
        <v>4.9459393795943055E-3</v>
      </c>
      <c r="W599" s="8">
        <f>(AVERAGE(T598:T599)*('Front End'!$F$5*60))+(AVERAGE(V598:V599)*('Front End'!$F$5*60))</f>
        <v>1.1244566858581975</v>
      </c>
      <c r="X599" s="8">
        <f t="shared" si="40"/>
        <v>4.9459393795943055E-3</v>
      </c>
    </row>
    <row r="600" spans="1:24" x14ac:dyDescent="0.2">
      <c r="A600" s="1">
        <v>599</v>
      </c>
      <c r="B600" s="1">
        <f>B599+'Front End'!$F$5</f>
        <v>1196</v>
      </c>
      <c r="C600" s="10">
        <f t="shared" si="39"/>
        <v>0.8305555555555556</v>
      </c>
      <c r="D600" s="10">
        <f>ROUND(IF(B600&lt;=$AA$2*1.25,('Front End'!$F$4/2)*(1-COS((PI()*B600)/$AA$2)),(4.34*'Front End'!$F$4*EXP(-1.3*B600/$AA$2))),6)</f>
        <v>3.2447999999999998E-2</v>
      </c>
      <c r="E600" s="10">
        <f>D600*('Front End'!$F$3/100)</f>
        <v>0</v>
      </c>
      <c r="F600" s="10">
        <f t="shared" si="37"/>
        <v>3.2447999999999998E-2</v>
      </c>
      <c r="G600" s="10">
        <f>IF((G599+(AVERAGE(F599:F600)*('Front End'!$F$5*60))-(N599))&gt;$AA$3,$AA$3,IF(G599+(AVERAGE(F599:F600)*('Front End'!$F$5*60))-(N599)&lt;0,0,G599+(AVERAGE(F599:F600)*('Front End'!$F$5*60))-(N599)))</f>
        <v>128.80940423714162</v>
      </c>
      <c r="H600" s="10">
        <f>(G600/$AA$3)*'Front End'!$B$1</f>
        <v>1.2880940423714163E-3</v>
      </c>
      <c r="I600" s="10">
        <f>('Front End'!$F$10-'Front End'!$B$1)+Calcs!H600</f>
        <v>46.731288094042377</v>
      </c>
      <c r="J600" s="10">
        <f>IF(H600&gt;'Front End'!$B$1*('Front End'!$B$5/100),G600-((('Front End'!$B$1*('Front End'!$B$5/100))/'Front End'!$B$1)*$AA$3),0)</f>
        <v>28.809404237141621</v>
      </c>
      <c r="K600" s="10">
        <f>(J600*('Front End'!$B$6/100))/('Front End'!$B$2*24*60*60)</f>
        <v>0</v>
      </c>
      <c r="L600" s="10">
        <f>(J600*((100-'Front End'!$B$6)/100))/('Front End'!$B$2*24*60*60)</f>
        <v>3.3344217867062063E-2</v>
      </c>
      <c r="M600" s="10">
        <f t="shared" si="38"/>
        <v>3.3344217867062063E-2</v>
      </c>
      <c r="N600" s="10">
        <f>AVERAGE(M599:M600)*('Front End'!$F$5*60)</f>
        <v>4.0100010730849753</v>
      </c>
      <c r="O600" s="10">
        <f>IF(O599+AVERAGE(K599:K600)*('Front End'!$F$5*60)&gt;J600,J600,O599+AVERAGE(K599:K600)*('Front End'!$F$5*60))</f>
        <v>0</v>
      </c>
      <c r="P600" s="10">
        <f>P599+(AVERAGE(L599:L600)*('Front End'!$F$5*60))-W599</f>
        <v>3828.9876747363378</v>
      </c>
      <c r="Q600" s="10">
        <f>(P600/$AA$5)*($AA$4-'Front End'!$F$9)</f>
        <v>3.8289876747363373E-2</v>
      </c>
      <c r="R600" s="10">
        <f>'Front End'!$F$9+Q600</f>
        <v>45.038289876747363</v>
      </c>
      <c r="S600" s="8">
        <f>IF(R600&gt;'Front End'!$F$9+'Front End'!$B$9,(((R600-'Front End'!$F$9)/($AA$4-'Front End'!$F$9))*$AA$5)-((('Front End'!$F$9+'Front End'!$B$9-'Front End'!$F$9)/($AA$4-'Front End'!$F$9))*$AA$5),0)</f>
        <v>3828.9876747363392</v>
      </c>
      <c r="T600" s="8">
        <f>ROUND(S600/('Front End'!$B$3*24*60*60),6)</f>
        <v>4.4320000000000002E-3</v>
      </c>
      <c r="U600" s="8">
        <f>IF(R600&gt;'Front End'!$F$9+'Front End'!$B$10,(((R600-'Front End'!$F$9)/($AA$4-'Front End'!$F$9))*$AA$5)-((('Front End'!$F$9+'Front End'!$B$10-'Front End'!$F$9)/($AA$4-'Front End'!$F$9))*$AA$5),0)</f>
        <v>1828.9876747360263</v>
      </c>
      <c r="V600" s="8">
        <f>(U600^0.5)/('Front End'!$B$4*24*60*60)</f>
        <v>4.9498455395798171E-3</v>
      </c>
      <c r="W600" s="8">
        <f>(AVERAGE(T599:T600)*('Front End'!$F$5*60))+(AVERAGE(V599:V600)*('Front End'!$F$5*60))</f>
        <v>1.1253470951504474</v>
      </c>
      <c r="X600" s="8">
        <f t="shared" si="40"/>
        <v>4.9498455395798171E-3</v>
      </c>
    </row>
    <row r="601" spans="1:24" x14ac:dyDescent="0.2">
      <c r="A601" s="1">
        <v>600</v>
      </c>
      <c r="B601" s="1">
        <f>B600+'Front End'!$F$5</f>
        <v>1198</v>
      </c>
      <c r="C601" s="10">
        <f t="shared" si="39"/>
        <v>0.83194444444444449</v>
      </c>
      <c r="D601" s="10">
        <f>ROUND(IF(B601&lt;=$AA$2*1.25,('Front End'!$F$4/2)*(1-COS((PI()*B601)/$AA$2)),(4.34*'Front End'!$F$4*EXP(-1.3*B601/$AA$2))),6)</f>
        <v>3.2308000000000003E-2</v>
      </c>
      <c r="E601" s="10">
        <f>D601*('Front End'!$F$3/100)</f>
        <v>0</v>
      </c>
      <c r="F601" s="10">
        <f t="shared" si="37"/>
        <v>3.2308000000000003E-2</v>
      </c>
      <c r="G601" s="10">
        <f>IF((G600+(AVERAGE(F600:F601)*('Front End'!$F$5*60))-(N600))&gt;$AA$3,$AA$3,IF(G600+(AVERAGE(F600:F601)*('Front End'!$F$5*60))-(N600)&lt;0,0,G600+(AVERAGE(F600:F601)*('Front End'!$F$5*60))-(N600)))</f>
        <v>128.68476316405665</v>
      </c>
      <c r="H601" s="10">
        <f>(G601/$AA$3)*'Front End'!$B$1</f>
        <v>1.2868476316405665E-3</v>
      </c>
      <c r="I601" s="10">
        <f>('Front End'!$F$10-'Front End'!$B$1)+Calcs!H601</f>
        <v>46.731286847631644</v>
      </c>
      <c r="J601" s="10">
        <f>IF(H601&gt;'Front End'!$B$1*('Front End'!$B$5/100),G601-((('Front End'!$B$1*('Front End'!$B$5/100))/'Front End'!$B$1)*$AA$3),0)</f>
        <v>28.684763164056648</v>
      </c>
      <c r="K601" s="10">
        <f>(J601*('Front End'!$B$6/100))/('Front End'!$B$2*24*60*60)</f>
        <v>0</v>
      </c>
      <c r="L601" s="10">
        <f>(J601*((100-'Front End'!$B$6)/100))/('Front End'!$B$2*24*60*60)</f>
        <v>3.3199957365806311E-2</v>
      </c>
      <c r="M601" s="10">
        <f t="shared" si="38"/>
        <v>3.3199957365806311E-2</v>
      </c>
      <c r="N601" s="10">
        <f>AVERAGE(M600:M601)*('Front End'!$F$5*60)</f>
        <v>3.9926505139721025</v>
      </c>
      <c r="O601" s="10">
        <f>IF(O600+AVERAGE(K600:K601)*('Front End'!$F$5*60)&gt;J601,J601,O600+AVERAGE(K600:K601)*('Front End'!$F$5*60))</f>
        <v>0</v>
      </c>
      <c r="P601" s="10">
        <f>P600+(AVERAGE(L600:L601)*('Front End'!$F$5*60))-W600</f>
        <v>3831.8549781551592</v>
      </c>
      <c r="Q601" s="10">
        <f>(P601/$AA$5)*($AA$4-'Front End'!$F$9)</f>
        <v>3.8318549781551588E-2</v>
      </c>
      <c r="R601" s="10">
        <f>'Front End'!$F$9+Q601</f>
        <v>45.03831854978155</v>
      </c>
      <c r="S601" s="8">
        <f>IF(R601&gt;'Front End'!$F$9+'Front End'!$B$9,(((R601-'Front End'!$F$9)/($AA$4-'Front End'!$F$9))*$AA$5)-((('Front End'!$F$9+'Front End'!$B$9-'Front End'!$F$9)/($AA$4-'Front End'!$F$9))*$AA$5),0)</f>
        <v>3831.8549781550364</v>
      </c>
      <c r="T601" s="8">
        <f>ROUND(S601/('Front End'!$B$3*24*60*60),6)</f>
        <v>4.4349999999999997E-3</v>
      </c>
      <c r="U601" s="8">
        <f>IF(R601&gt;'Front End'!$F$9+'Front End'!$B$10,(((R601-'Front End'!$F$9)/($AA$4-'Front End'!$F$9))*$AA$5)-((('Front End'!$F$9+'Front End'!$B$10-'Front End'!$F$9)/($AA$4-'Front End'!$F$9))*$AA$5),0)</f>
        <v>1831.8549781547235</v>
      </c>
      <c r="V601" s="8">
        <f>(U601^0.5)/('Front End'!$B$4*24*60*60)</f>
        <v>4.9537239557969149E-3</v>
      </c>
      <c r="W601" s="8">
        <f>(AVERAGE(T600:T601)*('Front End'!$F$5*60))+(AVERAGE(V600:V601)*('Front End'!$F$5*60))</f>
        <v>1.1262341697226037</v>
      </c>
      <c r="X601" s="8">
        <f t="shared" si="40"/>
        <v>4.9537239557969149E-3</v>
      </c>
    </row>
    <row r="602" spans="1:24" x14ac:dyDescent="0.2">
      <c r="A602" s="1">
        <v>601</v>
      </c>
      <c r="B602" s="1">
        <f>B601+'Front End'!$F$5</f>
        <v>1200</v>
      </c>
      <c r="C602" s="10">
        <f t="shared" si="39"/>
        <v>0.83333333333333337</v>
      </c>
      <c r="D602" s="10">
        <f>ROUND(IF(B602&lt;=$AA$2*1.25,('Front End'!$F$4/2)*(1-COS((PI()*B602)/$AA$2)),(4.34*'Front End'!$F$4*EXP(-1.3*B602/$AA$2))),6)</f>
        <v>3.2168000000000002E-2</v>
      </c>
      <c r="E602" s="10">
        <f>D602*('Front End'!$F$3/100)</f>
        <v>0</v>
      </c>
      <c r="F602" s="10">
        <f t="shared" si="37"/>
        <v>3.2168000000000002E-2</v>
      </c>
      <c r="G602" s="10">
        <f>IF((G601+(AVERAGE(F601:F602)*('Front End'!$F$5*60))-(N601))&gt;$AA$3,$AA$3,IF(G601+(AVERAGE(F601:F602)*('Front End'!$F$5*60))-(N601)&lt;0,0,G601+(AVERAGE(F601:F602)*('Front End'!$F$5*60))-(N601)))</f>
        <v>128.56067265008454</v>
      </c>
      <c r="H602" s="10">
        <f>(G602/$AA$3)*'Front End'!$B$1</f>
        <v>1.2856067265008453E-3</v>
      </c>
      <c r="I602" s="10">
        <f>('Front End'!$F$10-'Front End'!$B$1)+Calcs!H602</f>
        <v>46.731285606726502</v>
      </c>
      <c r="J602" s="10">
        <f>IF(H602&gt;'Front End'!$B$1*('Front End'!$B$5/100),G602-((('Front End'!$B$1*('Front End'!$B$5/100))/'Front End'!$B$1)*$AA$3),0)</f>
        <v>28.560672650084541</v>
      </c>
      <c r="K602" s="10">
        <f>(J602*('Front End'!$B$6/100))/('Front End'!$B$2*24*60*60)</f>
        <v>0</v>
      </c>
      <c r="L602" s="10">
        <f>(J602*((100-'Front End'!$B$6)/100))/('Front End'!$B$2*24*60*60)</f>
        <v>3.3056334085746E-2</v>
      </c>
      <c r="M602" s="10">
        <f t="shared" si="38"/>
        <v>3.3056334085746E-2</v>
      </c>
      <c r="N602" s="10">
        <f>AVERAGE(M601:M602)*('Front End'!$F$5*60)</f>
        <v>3.9753774870931391</v>
      </c>
      <c r="O602" s="10">
        <f>IF(O601+AVERAGE(K601:K602)*('Front End'!$F$5*60)&gt;J602,J602,O601+AVERAGE(K601:K602)*('Front End'!$F$5*60))</f>
        <v>0</v>
      </c>
      <c r="P602" s="10">
        <f>P601+(AVERAGE(L601:L602)*('Front End'!$F$5*60))-W601</f>
        <v>3834.70412147253</v>
      </c>
      <c r="Q602" s="10">
        <f>(P602/$AA$5)*($AA$4-'Front End'!$F$9)</f>
        <v>3.8347041214725298E-2</v>
      </c>
      <c r="R602" s="10">
        <f>'Front End'!$F$9+Q602</f>
        <v>45.038347041214728</v>
      </c>
      <c r="S602" s="8">
        <f>IF(R602&gt;'Front End'!$F$9+'Front End'!$B$9,(((R602-'Front End'!$F$9)/($AA$4-'Front End'!$F$9))*$AA$5)-((('Front End'!$F$9+'Front End'!$B$9-'Front End'!$F$9)/($AA$4-'Front End'!$F$9))*$AA$5),0)</f>
        <v>3834.7041214727542</v>
      </c>
      <c r="T602" s="8">
        <f>ROUND(S602/('Front End'!$B$3*24*60*60),6)</f>
        <v>4.4380000000000001E-3</v>
      </c>
      <c r="U602" s="8">
        <f>IF(R602&gt;'Front End'!$F$9+'Front End'!$B$10,(((R602-'Front End'!$F$9)/($AA$4-'Front End'!$F$9))*$AA$5)-((('Front End'!$F$9+'Front End'!$B$10-'Front End'!$F$9)/($AA$4-'Front End'!$F$9))*$AA$5),0)</f>
        <v>1834.7041214724413</v>
      </c>
      <c r="V602" s="8">
        <f>(U602^0.5)/('Front End'!$B$4*24*60*60)</f>
        <v>4.9575748026158186E-3</v>
      </c>
      <c r="W602" s="8">
        <f>(AVERAGE(T601:T602)*('Front End'!$F$5*60))+(AVERAGE(V601:V602)*('Front End'!$F$5*60))</f>
        <v>1.1270579255047641</v>
      </c>
      <c r="X602" s="8">
        <f t="shared" si="40"/>
        <v>4.9575748026158186E-3</v>
      </c>
    </row>
    <row r="603" spans="1:24" x14ac:dyDescent="0.2">
      <c r="A603" s="1">
        <v>602</v>
      </c>
      <c r="B603" s="1">
        <f>B602+'Front End'!$F$5</f>
        <v>1202</v>
      </c>
      <c r="C603" s="10">
        <f t="shared" si="39"/>
        <v>0.83472222222222225</v>
      </c>
      <c r="D603" s="10">
        <f>ROUND(IF(B603&lt;=$AA$2*1.25,('Front End'!$F$4/2)*(1-COS((PI()*B603)/$AA$2)),(4.34*'Front End'!$F$4*EXP(-1.3*B603/$AA$2))),6)</f>
        <v>3.2029000000000002E-2</v>
      </c>
      <c r="E603" s="10">
        <f>D603*('Front End'!$F$3/100)</f>
        <v>0</v>
      </c>
      <c r="F603" s="10">
        <f t="shared" si="37"/>
        <v>3.2029000000000002E-2</v>
      </c>
      <c r="G603" s="10">
        <f>IF((G602+(AVERAGE(F602:F603)*('Front End'!$F$5*60))-(N602))&gt;$AA$3,$AA$3,IF(G602+(AVERAGE(F602:F603)*('Front End'!$F$5*60))-(N602)&lt;0,0,G602+(AVERAGE(F602:F603)*('Front End'!$F$5*60))-(N602)))</f>
        <v>128.4371151629914</v>
      </c>
      <c r="H603" s="10">
        <f>(G603/$AA$3)*'Front End'!$B$1</f>
        <v>1.2843711516299142E-3</v>
      </c>
      <c r="I603" s="10">
        <f>('Front End'!$F$10-'Front End'!$B$1)+Calcs!H603</f>
        <v>46.731284371151631</v>
      </c>
      <c r="J603" s="10">
        <f>IF(H603&gt;'Front End'!$B$1*('Front End'!$B$5/100),G603-((('Front End'!$B$1*('Front End'!$B$5/100))/'Front End'!$B$1)*$AA$3),0)</f>
        <v>28.437115162991404</v>
      </c>
      <c r="K603" s="10">
        <f>(J603*('Front End'!$B$6/100))/('Front End'!$B$2*24*60*60)</f>
        <v>0</v>
      </c>
      <c r="L603" s="10">
        <f>(J603*((100-'Front End'!$B$6)/100))/('Front End'!$B$2*24*60*60)</f>
        <v>3.2913327734943758E-2</v>
      </c>
      <c r="M603" s="10">
        <f t="shared" si="38"/>
        <v>3.2913327734943758E-2</v>
      </c>
      <c r="N603" s="10">
        <f>AVERAGE(M602:M603)*('Front End'!$F$5*60)</f>
        <v>3.9581797092413851</v>
      </c>
      <c r="O603" s="10">
        <f>IF(O602+AVERAGE(K602:K603)*('Front End'!$F$5*60)&gt;J603,J603,O602+AVERAGE(K602:K603)*('Front End'!$F$5*60))</f>
        <v>0</v>
      </c>
      <c r="P603" s="10">
        <f>P602+(AVERAGE(L602:L603)*('Front End'!$F$5*60))-W602</f>
        <v>3837.5352432562668</v>
      </c>
      <c r="Q603" s="10">
        <f>(P603/$AA$5)*($AA$4-'Front End'!$F$9)</f>
        <v>3.8375352432562661E-2</v>
      </c>
      <c r="R603" s="10">
        <f>'Front End'!$F$9+Q603</f>
        <v>45.03837535243256</v>
      </c>
      <c r="S603" s="8">
        <f>IF(R603&gt;'Front End'!$F$9+'Front End'!$B$9,(((R603-'Front End'!$F$9)/($AA$4-'Front End'!$F$9))*$AA$5)-((('Front End'!$F$9+'Front End'!$B$9-'Front End'!$F$9)/($AA$4-'Front End'!$F$9))*$AA$5),0)</f>
        <v>3837.5352432559848</v>
      </c>
      <c r="T603" s="8">
        <f>ROUND(S603/('Front End'!$B$3*24*60*60),6)</f>
        <v>4.4419999999999998E-3</v>
      </c>
      <c r="U603" s="8">
        <f>IF(R603&gt;'Front End'!$F$9+'Front End'!$B$10,(((R603-'Front End'!$F$9)/($AA$4-'Front End'!$F$9))*$AA$5)-((('Front End'!$F$9+'Front End'!$B$10-'Front End'!$F$9)/($AA$4-'Front End'!$F$9))*$AA$5),0)</f>
        <v>1837.535243255672</v>
      </c>
      <c r="V603" s="8">
        <f>(U603^0.5)/('Front End'!$B$4*24*60*60)</f>
        <v>4.9613983312982298E-3</v>
      </c>
      <c r="W603" s="8">
        <f>(AVERAGE(T602:T603)*('Front End'!$F$5*60))+(AVERAGE(V602:V603)*('Front End'!$F$5*60))</f>
        <v>1.1279383880348428</v>
      </c>
      <c r="X603" s="8">
        <f t="shared" si="40"/>
        <v>4.9613983312982298E-3</v>
      </c>
    </row>
    <row r="604" spans="1:24" x14ac:dyDescent="0.2">
      <c r="A604" s="1">
        <v>603</v>
      </c>
      <c r="B604" s="1">
        <f>B603+'Front End'!$F$5</f>
        <v>1204</v>
      </c>
      <c r="C604" s="10">
        <f t="shared" si="39"/>
        <v>0.83611111111111114</v>
      </c>
      <c r="D604" s="10">
        <f>ROUND(IF(B604&lt;=$AA$2*1.25,('Front End'!$F$4/2)*(1-COS((PI()*B604)/$AA$2)),(4.34*'Front End'!$F$4*EXP(-1.3*B604/$AA$2))),6)</f>
        <v>3.1890000000000002E-2</v>
      </c>
      <c r="E604" s="10">
        <f>D604*('Front End'!$F$3/100)</f>
        <v>0</v>
      </c>
      <c r="F604" s="10">
        <f t="shared" si="37"/>
        <v>3.1890000000000002E-2</v>
      </c>
      <c r="G604" s="10">
        <f>IF((G603+(AVERAGE(F603:F604)*('Front End'!$F$5*60))-(N603))&gt;$AA$3,$AA$3,IF(G603+(AVERAGE(F603:F604)*('Front End'!$F$5*60))-(N603)&lt;0,0,G603+(AVERAGE(F603:F604)*('Front End'!$F$5*60))-(N603)))</f>
        <v>128.31407545375001</v>
      </c>
      <c r="H604" s="10">
        <f>(G604/$AA$3)*'Front End'!$B$1</f>
        <v>1.2831407545375001E-3</v>
      </c>
      <c r="I604" s="10">
        <f>('Front End'!$F$10-'Front End'!$B$1)+Calcs!H604</f>
        <v>46.731283140754542</v>
      </c>
      <c r="J604" s="10">
        <f>IF(H604&gt;'Front End'!$B$1*('Front End'!$B$5/100),G604-((('Front End'!$B$1*('Front End'!$B$5/100))/'Front End'!$B$1)*$AA$3),0)</f>
        <v>28.314075453750007</v>
      </c>
      <c r="K604" s="10">
        <f>(J604*('Front End'!$B$6/100))/('Front End'!$B$2*24*60*60)</f>
        <v>0</v>
      </c>
      <c r="L604" s="10">
        <f>(J604*((100-'Front End'!$B$6)/100))/('Front End'!$B$2*24*60*60)</f>
        <v>3.2770920664062515E-2</v>
      </c>
      <c r="M604" s="10">
        <f t="shared" si="38"/>
        <v>3.2770920664062515E-2</v>
      </c>
      <c r="N604" s="10">
        <f>AVERAGE(M603:M604)*('Front End'!$F$5*60)</f>
        <v>3.9410549039403762</v>
      </c>
      <c r="O604" s="10">
        <f>IF(O603+AVERAGE(K603:K604)*('Front End'!$F$5*60)&gt;J604,J604,O603+AVERAGE(K603:K604)*('Front End'!$F$5*60))</f>
        <v>0</v>
      </c>
      <c r="P604" s="10">
        <f>P603+(AVERAGE(L603:L604)*('Front End'!$F$5*60))-W603</f>
        <v>3840.3483597721724</v>
      </c>
      <c r="Q604" s="10">
        <f>(P604/$AA$5)*($AA$4-'Front End'!$F$9)</f>
        <v>3.8403483597721721E-2</v>
      </c>
      <c r="R604" s="10">
        <f>'Front End'!$F$9+Q604</f>
        <v>45.038403483597719</v>
      </c>
      <c r="S604" s="8">
        <f>IF(R604&gt;'Front End'!$F$9+'Front End'!$B$9,(((R604-'Front End'!$F$9)/($AA$4-'Front End'!$F$9))*$AA$5)-((('Front End'!$F$9+'Front End'!$B$9-'Front End'!$F$9)/($AA$4-'Front End'!$F$9))*$AA$5),0)</f>
        <v>3840.348359771895</v>
      </c>
      <c r="T604" s="8">
        <f>ROUND(S604/('Front End'!$B$3*24*60*60),6)</f>
        <v>4.4450000000000002E-3</v>
      </c>
      <c r="U604" s="8">
        <f>IF(R604&gt;'Front End'!$F$9+'Front End'!$B$10,(((R604-'Front End'!$F$9)/($AA$4-'Front End'!$F$9))*$AA$5)-((('Front End'!$F$9+'Front End'!$B$10-'Front End'!$F$9)/($AA$4-'Front End'!$F$9))*$AA$5),0)</f>
        <v>1840.3483597715822</v>
      </c>
      <c r="V604" s="8">
        <f>(U604^0.5)/('Front End'!$B$4*24*60*60)</f>
        <v>4.9651946268985921E-3</v>
      </c>
      <c r="W604" s="8">
        <f>(AVERAGE(T603:T604)*('Front End'!$F$5*60))+(AVERAGE(V603:V604)*('Front End'!$F$5*60))</f>
        <v>1.1288155774918094</v>
      </c>
      <c r="X604" s="8">
        <f t="shared" si="40"/>
        <v>4.9651946268985921E-3</v>
      </c>
    </row>
    <row r="605" spans="1:24" x14ac:dyDescent="0.2">
      <c r="A605" s="1">
        <v>604</v>
      </c>
      <c r="B605" s="1">
        <f>B604+'Front End'!$F$5</f>
        <v>1206</v>
      </c>
      <c r="C605" s="10">
        <f t="shared" si="39"/>
        <v>0.83750000000000002</v>
      </c>
      <c r="D605" s="10">
        <f>ROUND(IF(B605&lt;=$AA$2*1.25,('Front End'!$F$4/2)*(1-COS((PI()*B605)/$AA$2)),(4.34*'Front End'!$F$4*EXP(-1.3*B605/$AA$2))),6)</f>
        <v>3.1752000000000002E-2</v>
      </c>
      <c r="E605" s="10">
        <f>D605*('Front End'!$F$3/100)</f>
        <v>0</v>
      </c>
      <c r="F605" s="10">
        <f t="shared" si="37"/>
        <v>3.1752000000000002E-2</v>
      </c>
      <c r="G605" s="10">
        <f>IF((G604+(AVERAGE(F604:F605)*('Front End'!$F$5*60))-(N604))&gt;$AA$3,$AA$3,IF(G604+(AVERAGE(F604:F605)*('Front End'!$F$5*60))-(N604)&lt;0,0,G604+(AVERAGE(F604:F605)*('Front End'!$F$5*60))-(N604)))</f>
        <v>128.19154054980964</v>
      </c>
      <c r="H605" s="10">
        <f>(G605/$AA$3)*'Front End'!$B$1</f>
        <v>1.2819154054980965E-3</v>
      </c>
      <c r="I605" s="10">
        <f>('Front End'!$F$10-'Front End'!$B$1)+Calcs!H605</f>
        <v>46.731281915405503</v>
      </c>
      <c r="J605" s="10">
        <f>IF(H605&gt;'Front End'!$B$1*('Front End'!$B$5/100),G605-((('Front End'!$B$1*('Front End'!$B$5/100))/'Front End'!$B$1)*$AA$3),0)</f>
        <v>28.191540549809645</v>
      </c>
      <c r="K605" s="10">
        <f>(J605*('Front End'!$B$6/100))/('Front End'!$B$2*24*60*60)</f>
        <v>0</v>
      </c>
      <c r="L605" s="10">
        <f>(J605*((100-'Front End'!$B$6)/100))/('Front End'!$B$2*24*60*60)</f>
        <v>3.2629097858575984E-2</v>
      </c>
      <c r="M605" s="10">
        <f t="shared" si="38"/>
        <v>3.2629097858575984E-2</v>
      </c>
      <c r="N605" s="10">
        <f>AVERAGE(M604:M605)*('Front End'!$F$5*60)</f>
        <v>3.9240011113583098</v>
      </c>
      <c r="O605" s="10">
        <f>IF(O604+AVERAGE(K604:K605)*('Front End'!$F$5*60)&gt;J605,J605,O604+AVERAGE(K604:K605)*('Front End'!$F$5*60))</f>
        <v>0</v>
      </c>
      <c r="P605" s="10">
        <f>P604+(AVERAGE(L604:L605)*('Front End'!$F$5*60))-W604</f>
        <v>3843.143545306039</v>
      </c>
      <c r="Q605" s="10">
        <f>(P605/$AA$5)*($AA$4-'Front End'!$F$9)</f>
        <v>3.8431435453060388E-2</v>
      </c>
      <c r="R605" s="10">
        <f>'Front End'!$F$9+Q605</f>
        <v>45.038431435453063</v>
      </c>
      <c r="S605" s="8">
        <f>IF(R605&gt;'Front End'!$F$9+'Front End'!$B$9,(((R605-'Front End'!$F$9)/($AA$4-'Front End'!$F$9))*$AA$5)-((('Front End'!$F$9+'Front End'!$B$9-'Front End'!$F$9)/($AA$4-'Front End'!$F$9))*$AA$5),0)</f>
        <v>3843.1435453063045</v>
      </c>
      <c r="T605" s="8">
        <f>ROUND(S605/('Front End'!$B$3*24*60*60),6)</f>
        <v>4.4479999999999997E-3</v>
      </c>
      <c r="U605" s="8">
        <f>IF(R605&gt;'Front End'!$F$9+'Front End'!$B$10,(((R605-'Front End'!$F$9)/($AA$4-'Front End'!$F$9))*$AA$5)-((('Front End'!$F$9+'Front End'!$B$10-'Front End'!$F$9)/($AA$4-'Front End'!$F$9))*$AA$5),0)</f>
        <v>1843.1435453059917</v>
      </c>
      <c r="V605" s="8">
        <f>(U605^0.5)/('Front End'!$B$4*24*60*60)</f>
        <v>4.968963851969487E-3</v>
      </c>
      <c r="W605" s="8">
        <f>(AVERAGE(T604:T605)*('Front End'!$F$5*60))+(AVERAGE(V604:V605)*('Front End'!$F$5*60))</f>
        <v>1.1296295087320847</v>
      </c>
      <c r="X605" s="8">
        <f t="shared" si="40"/>
        <v>4.968963851969487E-3</v>
      </c>
    </row>
    <row r="606" spans="1:24" x14ac:dyDescent="0.2">
      <c r="A606" s="1">
        <v>605</v>
      </c>
      <c r="B606" s="1">
        <f>B605+'Front End'!$F$5</f>
        <v>1208</v>
      </c>
      <c r="C606" s="10">
        <f t="shared" si="39"/>
        <v>0.83888888888888891</v>
      </c>
      <c r="D606" s="10">
        <f>ROUND(IF(B606&lt;=$AA$2*1.25,('Front End'!$F$4/2)*(1-COS((PI()*B606)/$AA$2)),(4.34*'Front End'!$F$4*EXP(-1.3*B606/$AA$2))),6)</f>
        <v>3.1614999999999997E-2</v>
      </c>
      <c r="E606" s="10">
        <f>D606*('Front End'!$F$3/100)</f>
        <v>0</v>
      </c>
      <c r="F606" s="10">
        <f t="shared" si="37"/>
        <v>3.1614999999999997E-2</v>
      </c>
      <c r="G606" s="10">
        <f>IF((G605+(AVERAGE(F605:F606)*('Front End'!$F$5*60))-(N605))&gt;$AA$3,$AA$3,IF(G605+(AVERAGE(F605:F606)*('Front End'!$F$5*60))-(N605)&lt;0,0,G605+(AVERAGE(F605:F606)*('Front End'!$F$5*60))-(N605)))</f>
        <v>128.06955943845134</v>
      </c>
      <c r="H606" s="10">
        <f>(G606/$AA$3)*'Front End'!$B$1</f>
        <v>1.2806955943845133E-3</v>
      </c>
      <c r="I606" s="10">
        <f>('Front End'!$F$10-'Front End'!$B$1)+Calcs!H606</f>
        <v>46.731280695594386</v>
      </c>
      <c r="J606" s="10">
        <f>IF(H606&gt;'Front End'!$B$1*('Front End'!$B$5/100),G606-((('Front End'!$B$1*('Front End'!$B$5/100))/'Front End'!$B$1)*$AA$3),0)</f>
        <v>28.069559438451336</v>
      </c>
      <c r="K606" s="10">
        <f>(J606*('Front End'!$B$6/100))/('Front End'!$B$2*24*60*60)</f>
        <v>0</v>
      </c>
      <c r="L606" s="10">
        <f>(J606*((100-'Front End'!$B$6)/100))/('Front End'!$B$2*24*60*60)</f>
        <v>3.2487916016726084E-2</v>
      </c>
      <c r="M606" s="10">
        <f t="shared" si="38"/>
        <v>3.2487916016726084E-2</v>
      </c>
      <c r="N606" s="10">
        <f>AVERAGE(M605:M606)*('Front End'!$F$5*60)</f>
        <v>3.9070208325181239</v>
      </c>
      <c r="O606" s="10">
        <f>IF(O605+AVERAGE(K605:K606)*('Front End'!$F$5*60)&gt;J606,J606,O605+AVERAGE(K605:K606)*('Front End'!$F$5*60))</f>
        <v>0</v>
      </c>
      <c r="P606" s="10">
        <f>P605+(AVERAGE(L605:L606)*('Front End'!$F$5*60))-W605</f>
        <v>3845.9209366298246</v>
      </c>
      <c r="Q606" s="10">
        <f>(P606/$AA$5)*($AA$4-'Front End'!$F$9)</f>
        <v>3.8459209366298243E-2</v>
      </c>
      <c r="R606" s="10">
        <f>'Front End'!$F$9+Q606</f>
        <v>45.038459209366302</v>
      </c>
      <c r="S606" s="8">
        <f>IF(R606&gt;'Front End'!$F$9+'Front End'!$B$9,(((R606-'Front End'!$F$9)/($AA$4-'Front End'!$F$9))*$AA$5)-((('Front End'!$F$9+'Front End'!$B$9-'Front End'!$F$9)/($AA$4-'Front End'!$F$9))*$AA$5),0)</f>
        <v>3845.9209366301652</v>
      </c>
      <c r="T606" s="8">
        <f>ROUND(S606/('Front End'!$B$3*24*60*60),6)</f>
        <v>4.4510000000000001E-3</v>
      </c>
      <c r="U606" s="8">
        <f>IF(R606&gt;'Front End'!$F$9+'Front End'!$B$10,(((R606-'Front End'!$F$9)/($AA$4-'Front End'!$F$9))*$AA$5)-((('Front End'!$F$9+'Front End'!$B$10-'Front End'!$F$9)/($AA$4-'Front End'!$F$9))*$AA$5),0)</f>
        <v>1845.9209366298523</v>
      </c>
      <c r="V606" s="8">
        <f>(U606^0.5)/('Front End'!$B$4*24*60*60)</f>
        <v>4.9727062522907858E-3</v>
      </c>
      <c r="W606" s="8">
        <f>(AVERAGE(T605:T606)*('Front End'!$F$5*60))+(AVERAGE(V605:V606)*('Front End'!$F$5*60))</f>
        <v>1.1304402062556165</v>
      </c>
      <c r="X606" s="8">
        <f t="shared" si="40"/>
        <v>4.9727062522907858E-3</v>
      </c>
    </row>
    <row r="607" spans="1:24" x14ac:dyDescent="0.2">
      <c r="A607" s="1">
        <v>606</v>
      </c>
      <c r="B607" s="1">
        <f>B606+'Front End'!$F$5</f>
        <v>1210</v>
      </c>
      <c r="C607" s="10">
        <f t="shared" si="39"/>
        <v>0.84027777777777779</v>
      </c>
      <c r="D607" s="10">
        <f>ROUND(IF(B607&lt;=$AA$2*1.25,('Front End'!$F$4/2)*(1-COS((PI()*B607)/$AA$2)),(4.34*'Front End'!$F$4*EXP(-1.3*B607/$AA$2))),6)</f>
        <v>3.1477999999999999E-2</v>
      </c>
      <c r="E607" s="10">
        <f>D607*('Front End'!$F$3/100)</f>
        <v>0</v>
      </c>
      <c r="F607" s="10">
        <f t="shared" si="37"/>
        <v>3.1477999999999999E-2</v>
      </c>
      <c r="G607" s="10">
        <f>IF((G606+(AVERAGE(F606:F607)*('Front End'!$F$5*60))-(N606))&gt;$AA$3,$AA$3,IF(G606+(AVERAGE(F606:F607)*('Front End'!$F$5*60))-(N606)&lt;0,0,G606+(AVERAGE(F606:F607)*('Front End'!$F$5*60))-(N606)))</f>
        <v>127.94811860593322</v>
      </c>
      <c r="H607" s="10">
        <f>(G607/$AA$3)*'Front End'!$B$1</f>
        <v>1.2794811860593323E-3</v>
      </c>
      <c r="I607" s="10">
        <f>('Front End'!$F$10-'Front End'!$B$1)+Calcs!H607</f>
        <v>46.731279481186064</v>
      </c>
      <c r="J607" s="10">
        <f>IF(H607&gt;'Front End'!$B$1*('Front End'!$B$5/100),G607-((('Front End'!$B$1*('Front End'!$B$5/100))/'Front End'!$B$1)*$AA$3),0)</f>
        <v>27.948118605933217</v>
      </c>
      <c r="K607" s="10">
        <f>(J607*('Front End'!$B$6/100))/('Front End'!$B$2*24*60*60)</f>
        <v>0</v>
      </c>
      <c r="L607" s="10">
        <f>(J607*((100-'Front End'!$B$6)/100))/('Front End'!$B$2*24*60*60)</f>
        <v>3.2347359497607892E-2</v>
      </c>
      <c r="M607" s="10">
        <f t="shared" si="38"/>
        <v>3.2347359497607892E-2</v>
      </c>
      <c r="N607" s="10">
        <f>AVERAGE(M606:M607)*('Front End'!$F$5*60)</f>
        <v>3.8901165308600385</v>
      </c>
      <c r="O607" s="10">
        <f>IF(O606+AVERAGE(K606:K607)*('Front End'!$F$5*60)&gt;J607,J607,O606+AVERAGE(K606:K607)*('Front End'!$F$5*60))</f>
        <v>0</v>
      </c>
      <c r="P607" s="10">
        <f>P606+(AVERAGE(L606:L607)*('Front End'!$F$5*60))-W606</f>
        <v>3848.6806129544289</v>
      </c>
      <c r="Q607" s="10">
        <f>(P607/$AA$5)*($AA$4-'Front End'!$F$9)</f>
        <v>3.8486806129544283E-2</v>
      </c>
      <c r="R607" s="10">
        <f>'Front End'!$F$9+Q607</f>
        <v>45.038486806129548</v>
      </c>
      <c r="S607" s="8">
        <f>IF(R607&gt;'Front End'!$F$9+'Front End'!$B$9,(((R607-'Front End'!$F$9)/($AA$4-'Front End'!$F$9))*$AA$5)-((('Front End'!$F$9+'Front End'!$B$9-'Front End'!$F$9)/($AA$4-'Front End'!$F$9))*$AA$5),0)</f>
        <v>3848.6806129547804</v>
      </c>
      <c r="T607" s="8">
        <f>ROUND(S607/('Front End'!$B$3*24*60*60),6)</f>
        <v>4.4539999999999996E-3</v>
      </c>
      <c r="U607" s="8">
        <f>IF(R607&gt;'Front End'!$F$9+'Front End'!$B$10,(((R607-'Front End'!$F$9)/($AA$4-'Front End'!$F$9))*$AA$5)-((('Front End'!$F$9+'Front End'!$B$10-'Front End'!$F$9)/($AA$4-'Front End'!$F$9))*$AA$5),0)</f>
        <v>1848.6806129544675</v>
      </c>
      <c r="V607" s="8">
        <f>(U607^0.5)/('Front End'!$B$4*24*60*60)</f>
        <v>4.9764219949948096E-3</v>
      </c>
      <c r="W607" s="8">
        <f>(AVERAGE(T606:T607)*('Front End'!$F$5*60))+(AVERAGE(V606:V607)*('Front End'!$F$5*60))</f>
        <v>1.1312476948371357</v>
      </c>
      <c r="X607" s="8">
        <f t="shared" si="40"/>
        <v>4.9764219949948096E-3</v>
      </c>
    </row>
    <row r="608" spans="1:24" x14ac:dyDescent="0.2">
      <c r="A608" s="1">
        <v>607</v>
      </c>
      <c r="B608" s="1">
        <f>B607+'Front End'!$F$5</f>
        <v>1212</v>
      </c>
      <c r="C608" s="10">
        <f t="shared" si="39"/>
        <v>0.84166666666666667</v>
      </c>
      <c r="D608" s="10">
        <f>ROUND(IF(B608&lt;=$AA$2*1.25,('Front End'!$F$4/2)*(1-COS((PI()*B608)/$AA$2)),(4.34*'Front End'!$F$4*EXP(-1.3*B608/$AA$2))),6)</f>
        <v>3.1342000000000002E-2</v>
      </c>
      <c r="E608" s="10">
        <f>D608*('Front End'!$F$3/100)</f>
        <v>0</v>
      </c>
      <c r="F608" s="10">
        <f t="shared" si="37"/>
        <v>3.1342000000000002E-2</v>
      </c>
      <c r="G608" s="10">
        <f>IF((G607+(AVERAGE(F607:F608)*('Front End'!$F$5*60))-(N607))&gt;$AA$3,$AA$3,IF(G607+(AVERAGE(F607:F608)*('Front End'!$F$5*60))-(N607)&lt;0,0,G607+(AVERAGE(F607:F608)*('Front End'!$F$5*60))-(N607)))</f>
        <v>127.82720207507319</v>
      </c>
      <c r="H608" s="10">
        <f>(G608/$AA$3)*'Front End'!$B$1</f>
        <v>1.2782720207507321E-3</v>
      </c>
      <c r="I608" s="10">
        <f>('Front End'!$F$10-'Front End'!$B$1)+Calcs!H608</f>
        <v>46.731278272020752</v>
      </c>
      <c r="J608" s="10">
        <f>IF(H608&gt;'Front End'!$B$1*('Front End'!$B$5/100),G608-((('Front End'!$B$1*('Front End'!$B$5/100))/'Front End'!$B$1)*$AA$3),0)</f>
        <v>27.827202075073188</v>
      </c>
      <c r="K608" s="10">
        <f>(J608*('Front End'!$B$6/100))/('Front End'!$B$2*24*60*60)</f>
        <v>0</v>
      </c>
      <c r="L608" s="10">
        <f>(J608*((100-'Front End'!$B$6)/100))/('Front End'!$B$2*24*60*60)</f>
        <v>3.2207409809112492E-2</v>
      </c>
      <c r="M608" s="10">
        <f t="shared" si="38"/>
        <v>3.2207409809112492E-2</v>
      </c>
      <c r="N608" s="10">
        <f>AVERAGE(M607:M608)*('Front End'!$F$5*60)</f>
        <v>3.8732861584032232</v>
      </c>
      <c r="O608" s="10">
        <f>IF(O607+AVERAGE(K607:K608)*('Front End'!$F$5*60)&gt;J608,J608,O607+AVERAGE(K607:K608)*('Front End'!$F$5*60))</f>
        <v>0</v>
      </c>
      <c r="P608" s="10">
        <f>P607+(AVERAGE(L607:L608)*('Front End'!$F$5*60))-W607</f>
        <v>3851.422651417995</v>
      </c>
      <c r="Q608" s="10">
        <f>(P608/$AA$5)*($AA$4-'Front End'!$F$9)</f>
        <v>3.8514226514179947E-2</v>
      </c>
      <c r="R608" s="10">
        <f>'Front End'!$F$9+Q608</f>
        <v>45.038514226514181</v>
      </c>
      <c r="S608" s="8">
        <f>IF(R608&gt;'Front End'!$F$9+'Front End'!$B$9,(((R608-'Front End'!$F$9)/($AA$4-'Front End'!$F$9))*$AA$5)-((('Front End'!$F$9+'Front End'!$B$9-'Front End'!$F$9)/($AA$4-'Front End'!$F$9))*$AA$5),0)</f>
        <v>3851.4226514180905</v>
      </c>
      <c r="T608" s="8">
        <f>ROUND(S608/('Front End'!$B$3*24*60*60),6)</f>
        <v>4.4580000000000002E-3</v>
      </c>
      <c r="U608" s="8">
        <f>IF(R608&gt;'Front End'!$F$9+'Front End'!$B$10,(((R608-'Front End'!$F$9)/($AA$4-'Front End'!$F$9))*$AA$5)-((('Front End'!$F$9+'Front End'!$B$10-'Front End'!$F$9)/($AA$4-'Front End'!$F$9))*$AA$5),0)</f>
        <v>1851.4226514177776</v>
      </c>
      <c r="V608" s="8">
        <f>(U608^0.5)/('Front End'!$B$4*24*60*60)</f>
        <v>4.9801112434966566E-3</v>
      </c>
      <c r="W608" s="8">
        <f>(AVERAGE(T607:T608)*('Front End'!$F$5*60))+(AVERAGE(V607:V608)*('Front End'!$F$5*60))</f>
        <v>1.1321119943094879</v>
      </c>
      <c r="X608" s="8">
        <f t="shared" si="40"/>
        <v>4.9801112434966566E-3</v>
      </c>
    </row>
    <row r="609" spans="1:24" x14ac:dyDescent="0.2">
      <c r="A609" s="1">
        <v>608</v>
      </c>
      <c r="B609" s="1">
        <f>B608+'Front End'!$F$5</f>
        <v>1214</v>
      </c>
      <c r="C609" s="10">
        <f t="shared" si="39"/>
        <v>0.84305555555555556</v>
      </c>
      <c r="D609" s="10">
        <f>ROUND(IF(B609&lt;=$AA$2*1.25,('Front End'!$F$4/2)*(1-COS((PI()*B609)/$AA$2)),(4.34*'Front End'!$F$4*EXP(-1.3*B609/$AA$2))),6)</f>
        <v>3.1206000000000001E-2</v>
      </c>
      <c r="E609" s="10">
        <f>D609*('Front End'!$F$3/100)</f>
        <v>0</v>
      </c>
      <c r="F609" s="10">
        <f t="shared" si="37"/>
        <v>3.1206000000000001E-2</v>
      </c>
      <c r="G609" s="10">
        <f>IF((G608+(AVERAGE(F608:F609)*('Front End'!$F$5*60))-(N608))&gt;$AA$3,$AA$3,IF(G608+(AVERAGE(F608:F609)*('Front End'!$F$5*60))-(N608)&lt;0,0,G608+(AVERAGE(F608:F609)*('Front End'!$F$5*60))-(N608)))</f>
        <v>127.70679591666998</v>
      </c>
      <c r="H609" s="10">
        <f>(G609/$AA$3)*'Front End'!$B$1</f>
        <v>1.2770679591666998E-3</v>
      </c>
      <c r="I609" s="10">
        <f>('Front End'!$F$10-'Front End'!$B$1)+Calcs!H609</f>
        <v>46.731277067959169</v>
      </c>
      <c r="J609" s="10">
        <f>IF(H609&gt;'Front End'!$B$1*('Front End'!$B$5/100),G609-((('Front End'!$B$1*('Front End'!$B$5/100))/'Front End'!$B$1)*$AA$3),0)</f>
        <v>27.706795916669975</v>
      </c>
      <c r="K609" s="10">
        <f>(J609*('Front End'!$B$6/100))/('Front End'!$B$2*24*60*60)</f>
        <v>0</v>
      </c>
      <c r="L609" s="10">
        <f>(J609*((100-'Front End'!$B$6)/100))/('Front End'!$B$2*24*60*60)</f>
        <v>3.2068050829479139E-2</v>
      </c>
      <c r="M609" s="10">
        <f t="shared" si="38"/>
        <v>3.2068050829479139E-2</v>
      </c>
      <c r="N609" s="10">
        <f>AVERAGE(M608:M609)*('Front End'!$F$5*60)</f>
        <v>3.8565276383154981</v>
      </c>
      <c r="O609" s="10">
        <f>IF(O608+AVERAGE(K608:K609)*('Front End'!$F$5*60)&gt;J609,J609,O608+AVERAGE(K608:K609)*('Front End'!$F$5*60))</f>
        <v>0</v>
      </c>
      <c r="P609" s="10">
        <f>P608+(AVERAGE(L608:L609)*('Front End'!$F$5*60))-W608</f>
        <v>3854.147067062001</v>
      </c>
      <c r="Q609" s="10">
        <f>(P609/$AA$5)*($AA$4-'Front End'!$F$9)</f>
        <v>3.8541470670620005E-2</v>
      </c>
      <c r="R609" s="10">
        <f>'Front End'!$F$9+Q609</f>
        <v>45.038541470670623</v>
      </c>
      <c r="S609" s="8">
        <f>IF(R609&gt;'Front End'!$F$9+'Front End'!$B$9,(((R609-'Front End'!$F$9)/($AA$4-'Front End'!$F$9))*$AA$5)-((('Front End'!$F$9+'Front End'!$B$9-'Front End'!$F$9)/($AA$4-'Front End'!$F$9))*$AA$5),0)</f>
        <v>3854.1470670622862</v>
      </c>
      <c r="T609" s="8">
        <f>ROUND(S609/('Front End'!$B$3*24*60*60),6)</f>
        <v>4.4609999999999997E-3</v>
      </c>
      <c r="U609" s="8">
        <f>IF(R609&gt;'Front End'!$F$9+'Front End'!$B$10,(((R609-'Front End'!$F$9)/($AA$4-'Front End'!$F$9))*$AA$5)-((('Front End'!$F$9+'Front End'!$B$10-'Front End'!$F$9)/($AA$4-'Front End'!$F$9))*$AA$5),0)</f>
        <v>1854.1470670619733</v>
      </c>
      <c r="V609" s="8">
        <f>(U609^0.5)/('Front End'!$B$4*24*60*60)</f>
        <v>4.9837740768494841E-3</v>
      </c>
      <c r="W609" s="8">
        <f>(AVERAGE(T608:T609)*('Front End'!$F$5*60))+(AVERAGE(V608:V609)*('Front End'!$F$5*60))</f>
        <v>1.1329731192207684</v>
      </c>
      <c r="X609" s="8">
        <f t="shared" si="40"/>
        <v>4.9837740768494841E-3</v>
      </c>
    </row>
    <row r="610" spans="1:24" x14ac:dyDescent="0.2">
      <c r="A610" s="1">
        <v>609</v>
      </c>
      <c r="B610" s="1">
        <f>B609+'Front End'!$F$5</f>
        <v>1216</v>
      </c>
      <c r="C610" s="10">
        <f t="shared" si="39"/>
        <v>0.84444444444444444</v>
      </c>
      <c r="D610" s="10">
        <f>ROUND(IF(B610&lt;=$AA$2*1.25,('Front End'!$F$4/2)*(1-COS((PI()*B610)/$AA$2)),(4.34*'Front End'!$F$4*EXP(-1.3*B610/$AA$2))),6)</f>
        <v>3.1071000000000001E-2</v>
      </c>
      <c r="E610" s="10">
        <f>D610*('Front End'!$F$3/100)</f>
        <v>0</v>
      </c>
      <c r="F610" s="10">
        <f t="shared" si="37"/>
        <v>3.1071000000000001E-2</v>
      </c>
      <c r="G610" s="10">
        <f>IF((G609+(AVERAGE(F609:F610)*('Front End'!$F$5*60))-(N609))&gt;$AA$3,$AA$3,IF(G609+(AVERAGE(F609:F610)*('Front End'!$F$5*60))-(N609)&lt;0,0,G609+(AVERAGE(F609:F610)*('Front End'!$F$5*60))-(N609)))</f>
        <v>127.58688827835448</v>
      </c>
      <c r="H610" s="10">
        <f>(G610/$AA$3)*'Front End'!$B$1</f>
        <v>1.2758688827835449E-3</v>
      </c>
      <c r="I610" s="10">
        <f>('Front End'!$F$10-'Front End'!$B$1)+Calcs!H610</f>
        <v>46.73127586888279</v>
      </c>
      <c r="J610" s="10">
        <f>IF(H610&gt;'Front End'!$B$1*('Front End'!$B$5/100),G610-((('Front End'!$B$1*('Front End'!$B$5/100))/'Front End'!$B$1)*$AA$3),0)</f>
        <v>27.586888278354479</v>
      </c>
      <c r="K610" s="10">
        <f>(J610*('Front End'!$B$6/100))/('Front End'!$B$2*24*60*60)</f>
        <v>0</v>
      </c>
      <c r="L610" s="10">
        <f>(J610*((100-'Front End'!$B$6)/100))/('Front End'!$B$2*24*60*60)</f>
        <v>3.1929268840688058E-2</v>
      </c>
      <c r="M610" s="10">
        <f t="shared" si="38"/>
        <v>3.1929268840688058E-2</v>
      </c>
      <c r="N610" s="10">
        <f>AVERAGE(M609:M610)*('Front End'!$F$5*60)</f>
        <v>3.8398391802100318</v>
      </c>
      <c r="O610" s="10">
        <f>IF(O609+AVERAGE(K609:K610)*('Front End'!$F$5*60)&gt;J610,J610,O609+AVERAGE(K609:K610)*('Front End'!$F$5*60))</f>
        <v>0</v>
      </c>
      <c r="P610" s="10">
        <f>P609+(AVERAGE(L609:L610)*('Front End'!$F$5*60))-W609</f>
        <v>3856.8539331229904</v>
      </c>
      <c r="Q610" s="10">
        <f>(P610/$AA$5)*($AA$4-'Front End'!$F$9)</f>
        <v>3.8568539331229904E-2</v>
      </c>
      <c r="R610" s="10">
        <f>'Front End'!$F$9+Q610</f>
        <v>45.03856853933123</v>
      </c>
      <c r="S610" s="8">
        <f>IF(R610&gt;'Front End'!$F$9+'Front End'!$B$9,(((R610-'Front End'!$F$9)/($AA$4-'Front End'!$F$9))*$AA$5)-((('Front End'!$F$9+'Front End'!$B$9-'Front End'!$F$9)/($AA$4-'Front End'!$F$9))*$AA$5),0)</f>
        <v>3856.8539331230058</v>
      </c>
      <c r="T610" s="8">
        <f>ROUND(S610/('Front End'!$B$3*24*60*60),6)</f>
        <v>4.4640000000000001E-3</v>
      </c>
      <c r="U610" s="8">
        <f>IF(R610&gt;'Front End'!$F$9+'Front End'!$B$10,(((R610-'Front End'!$F$9)/($AA$4-'Front End'!$F$9))*$AA$5)-((('Front End'!$F$9+'Front End'!$B$10-'Front End'!$F$9)/($AA$4-'Front End'!$F$9))*$AA$5),0)</f>
        <v>1856.853933122693</v>
      </c>
      <c r="V610" s="8">
        <f>(U610^0.5)/('Front End'!$B$4*24*60*60)</f>
        <v>4.9874106516059127E-3</v>
      </c>
      <c r="W610" s="8">
        <f>(AVERAGE(T609:T610)*('Front End'!$F$5*60))+(AVERAGE(V609:V610)*('Front End'!$F$5*60))</f>
        <v>1.1337710837073238</v>
      </c>
      <c r="X610" s="8">
        <f t="shared" si="40"/>
        <v>4.9874106516059127E-3</v>
      </c>
    </row>
    <row r="611" spans="1:24" x14ac:dyDescent="0.2">
      <c r="A611" s="1">
        <v>610</v>
      </c>
      <c r="B611" s="1">
        <f>B610+'Front End'!$F$5</f>
        <v>1218</v>
      </c>
      <c r="C611" s="10">
        <f t="shared" si="39"/>
        <v>0.84583333333333333</v>
      </c>
      <c r="D611" s="10">
        <f>ROUND(IF(B611&lt;=$AA$2*1.25,('Front End'!$F$4/2)*(1-COS((PI()*B611)/$AA$2)),(4.34*'Front End'!$F$4*EXP(-1.3*B611/$AA$2))),6)</f>
        <v>3.0936000000000002E-2</v>
      </c>
      <c r="E611" s="10">
        <f>D611*('Front End'!$F$3/100)</f>
        <v>0</v>
      </c>
      <c r="F611" s="10">
        <f t="shared" si="37"/>
        <v>3.0936000000000002E-2</v>
      </c>
      <c r="G611" s="10">
        <f>IF((G610+(AVERAGE(F610:F611)*('Front End'!$F$5*60))-(N610))&gt;$AA$3,$AA$3,IF(G610+(AVERAGE(F610:F611)*('Front End'!$F$5*60))-(N610)&lt;0,0,G610+(AVERAGE(F610:F611)*('Front End'!$F$5*60))-(N610)))</f>
        <v>127.46746909814443</v>
      </c>
      <c r="H611" s="10">
        <f>(G611/$AA$3)*'Front End'!$B$1</f>
        <v>1.2746746909814443E-3</v>
      </c>
      <c r="I611" s="10">
        <f>('Front End'!$F$10-'Front End'!$B$1)+Calcs!H611</f>
        <v>46.731274674690987</v>
      </c>
      <c r="J611" s="10">
        <f>IF(H611&gt;'Front End'!$B$1*('Front End'!$B$5/100),G611-((('Front End'!$B$1*('Front End'!$B$5/100))/'Front End'!$B$1)*$AA$3),0)</f>
        <v>27.467469098144434</v>
      </c>
      <c r="K611" s="10">
        <f>(J611*('Front End'!$B$6/100))/('Front End'!$B$2*24*60*60)</f>
        <v>0</v>
      </c>
      <c r="L611" s="10">
        <f>(J611*((100-'Front End'!$B$6)/100))/('Front End'!$B$2*24*60*60)</f>
        <v>3.1791052196926434E-2</v>
      </c>
      <c r="M611" s="10">
        <f t="shared" si="38"/>
        <v>3.1791052196926434E-2</v>
      </c>
      <c r="N611" s="10">
        <f>AVERAGE(M610:M611)*('Front End'!$F$5*60)</f>
        <v>3.8232192622568695</v>
      </c>
      <c r="O611" s="10">
        <f>IF(O610+AVERAGE(K610:K611)*('Front End'!$F$5*60)&gt;J611,J611,O610+AVERAGE(K610:K611)*('Front End'!$F$5*60))</f>
        <v>0</v>
      </c>
      <c r="P611" s="10">
        <f>P610+(AVERAGE(L610:L611)*('Front End'!$F$5*60))-W610</f>
        <v>3859.5433813015397</v>
      </c>
      <c r="Q611" s="10">
        <f>(P611/$AA$5)*($AA$4-'Front End'!$F$9)</f>
        <v>3.8595433813015396E-2</v>
      </c>
      <c r="R611" s="10">
        <f>'Front End'!$F$9+Q611</f>
        <v>45.038595433813015</v>
      </c>
      <c r="S611" s="8">
        <f>IF(R611&gt;'Front End'!$F$9+'Front End'!$B$9,(((R611-'Front End'!$F$9)/($AA$4-'Front End'!$F$9))*$AA$5)-((('Front End'!$F$9+'Front End'!$B$9-'Front End'!$F$9)/($AA$4-'Front End'!$F$9))*$AA$5),0)</f>
        <v>3859.5433813014779</v>
      </c>
      <c r="T611" s="8">
        <f>ROUND(S611/('Front End'!$B$3*24*60*60),6)</f>
        <v>4.4669999999999996E-3</v>
      </c>
      <c r="U611" s="8">
        <f>IF(R611&gt;'Front End'!$F$9+'Front End'!$B$10,(((R611-'Front End'!$F$9)/($AA$4-'Front End'!$F$9))*$AA$5)-((('Front End'!$F$9+'Front End'!$B$10-'Front End'!$F$9)/($AA$4-'Front End'!$F$9))*$AA$5),0)</f>
        <v>1859.543381301165</v>
      </c>
      <c r="V611" s="8">
        <f>(U611^0.5)/('Front End'!$B$4*24*60*60)</f>
        <v>4.9910212019071204E-3</v>
      </c>
      <c r="W611" s="8">
        <f>(AVERAGE(T610:T611)*('Front End'!$F$5*60))+(AVERAGE(V610:V611)*('Front End'!$F$5*60))</f>
        <v>1.134565911210782</v>
      </c>
      <c r="X611" s="8">
        <f t="shared" si="40"/>
        <v>4.9910212019071204E-3</v>
      </c>
    </row>
    <row r="612" spans="1:24" x14ac:dyDescent="0.2">
      <c r="A612" s="1">
        <v>611</v>
      </c>
      <c r="B612" s="1">
        <f>B611+'Front End'!$F$5</f>
        <v>1220</v>
      </c>
      <c r="C612" s="10">
        <f t="shared" si="39"/>
        <v>0.84722222222222221</v>
      </c>
      <c r="D612" s="10">
        <f>ROUND(IF(B612&lt;=$AA$2*1.25,('Front End'!$F$4/2)*(1-COS((PI()*B612)/$AA$2)),(4.34*'Front End'!$F$4*EXP(-1.3*B612/$AA$2))),6)</f>
        <v>3.0803000000000001E-2</v>
      </c>
      <c r="E612" s="10">
        <f>D612*('Front End'!$F$3/100)</f>
        <v>0</v>
      </c>
      <c r="F612" s="10">
        <f t="shared" si="37"/>
        <v>3.0803000000000001E-2</v>
      </c>
      <c r="G612" s="10">
        <f>IF((G611+(AVERAGE(F611:F612)*('Front End'!$F$5*60))-(N611))&gt;$AA$3,$AA$3,IF(G611+(AVERAGE(F611:F612)*('Front End'!$F$5*60))-(N611)&lt;0,0,G611+(AVERAGE(F611:F612)*('Front End'!$F$5*60))-(N611)))</f>
        <v>127.34858983588755</v>
      </c>
      <c r="H612" s="10">
        <f>(G612/$AA$3)*'Front End'!$B$1</f>
        <v>1.2734858983588753E-3</v>
      </c>
      <c r="I612" s="10">
        <f>('Front End'!$F$10-'Front End'!$B$1)+Calcs!H612</f>
        <v>46.731273485898363</v>
      </c>
      <c r="J612" s="10">
        <f>IF(H612&gt;'Front End'!$B$1*('Front End'!$B$5/100),G612-((('Front End'!$B$1*('Front End'!$B$5/100))/'Front End'!$B$1)*$AA$3),0)</f>
        <v>27.348589835887552</v>
      </c>
      <c r="K612" s="10">
        <f>(J612*('Front End'!$B$6/100))/('Front End'!$B$2*24*60*60)</f>
        <v>0</v>
      </c>
      <c r="L612" s="10">
        <f>(J612*((100-'Front End'!$B$6)/100))/('Front End'!$B$2*24*60*60)</f>
        <v>3.1653460458203192E-2</v>
      </c>
      <c r="M612" s="10">
        <f t="shared" si="38"/>
        <v>3.1653460458203192E-2</v>
      </c>
      <c r="N612" s="10">
        <f>AVERAGE(M611:M612)*('Front End'!$F$5*60)</f>
        <v>3.8066707593077775</v>
      </c>
      <c r="O612" s="10">
        <f>IF(O611+AVERAGE(K611:K612)*('Front End'!$F$5*60)&gt;J612,J612,O611+AVERAGE(K611:K612)*('Front End'!$F$5*60))</f>
        <v>0</v>
      </c>
      <c r="P612" s="10">
        <f>P611+(AVERAGE(L611:L612)*('Front End'!$F$5*60))-W611</f>
        <v>3862.2154861496369</v>
      </c>
      <c r="Q612" s="10">
        <f>(P612/$AA$5)*($AA$4-'Front End'!$F$9)</f>
        <v>3.8622154861496373E-2</v>
      </c>
      <c r="R612" s="10">
        <f>'Front End'!$F$9+Q612</f>
        <v>45.0386221548615</v>
      </c>
      <c r="S612" s="8">
        <f>IF(R612&gt;'Front End'!$F$9+'Front End'!$B$9,(((R612-'Front End'!$F$9)/($AA$4-'Front End'!$F$9))*$AA$5)-((('Front End'!$F$9+'Front End'!$B$9-'Front End'!$F$9)/($AA$4-'Front End'!$F$9))*$AA$5),0)</f>
        <v>3862.215486149978</v>
      </c>
      <c r="T612" s="8">
        <f>ROUND(S612/('Front End'!$B$3*24*60*60),6)</f>
        <v>4.47E-3</v>
      </c>
      <c r="U612" s="8">
        <f>IF(R612&gt;'Front End'!$F$9+'Front End'!$B$10,(((R612-'Front End'!$F$9)/($AA$4-'Front End'!$F$9))*$AA$5)-((('Front End'!$F$9+'Front End'!$B$10-'Front End'!$F$9)/($AA$4-'Front End'!$F$9))*$AA$5),0)</f>
        <v>1862.2154861496651</v>
      </c>
      <c r="V612" s="8">
        <f>(U612^0.5)/('Front End'!$B$4*24*60*60)</f>
        <v>4.9946058841690419E-3</v>
      </c>
      <c r="W612" s="8">
        <f>(AVERAGE(T611:T612)*('Front End'!$F$5*60))+(AVERAGE(V611:V612)*('Front End'!$F$5*60))</f>
        <v>1.1353576251645698</v>
      </c>
      <c r="X612" s="8">
        <f t="shared" si="40"/>
        <v>4.9946058841690419E-3</v>
      </c>
    </row>
    <row r="613" spans="1:24" x14ac:dyDescent="0.2">
      <c r="A613" s="1">
        <v>612</v>
      </c>
      <c r="B613" s="1">
        <f>B612+'Front End'!$F$5</f>
        <v>1222</v>
      </c>
      <c r="C613" s="10">
        <f t="shared" si="39"/>
        <v>0.84861111111111109</v>
      </c>
      <c r="D613" s="10">
        <f>ROUND(IF(B613&lt;=$AA$2*1.25,('Front End'!$F$4/2)*(1-COS((PI()*B613)/$AA$2)),(4.34*'Front End'!$F$4*EXP(-1.3*B613/$AA$2))),6)</f>
        <v>3.0668999999999998E-2</v>
      </c>
      <c r="E613" s="10">
        <f>D613*('Front End'!$F$3/100)</f>
        <v>0</v>
      </c>
      <c r="F613" s="10">
        <f t="shared" si="37"/>
        <v>3.0668999999999998E-2</v>
      </c>
      <c r="G613" s="10">
        <f>IF((G612+(AVERAGE(F612:F613)*('Front End'!$F$5*60))-(N612))&gt;$AA$3,$AA$3,IF(G612+(AVERAGE(F612:F613)*('Front End'!$F$5*60))-(N612)&lt;0,0,G612+(AVERAGE(F612:F613)*('Front End'!$F$5*60))-(N612)))</f>
        <v>127.23023907657976</v>
      </c>
      <c r="H613" s="10">
        <f>(G613/$AA$3)*'Front End'!$B$1</f>
        <v>1.2723023907657977E-3</v>
      </c>
      <c r="I613" s="10">
        <f>('Front End'!$F$10-'Front End'!$B$1)+Calcs!H613</f>
        <v>46.731272302390771</v>
      </c>
      <c r="J613" s="10">
        <f>IF(H613&gt;'Front End'!$B$1*('Front End'!$B$5/100),G613-((('Front End'!$B$1*('Front End'!$B$5/100))/'Front End'!$B$1)*$AA$3),0)</f>
        <v>27.230239076579764</v>
      </c>
      <c r="K613" s="10">
        <f>(J613*('Front End'!$B$6/100))/('Front End'!$B$2*24*60*60)</f>
        <v>0</v>
      </c>
      <c r="L613" s="10">
        <f>(J613*((100-'Front End'!$B$6)/100))/('Front End'!$B$2*24*60*60)</f>
        <v>3.1516480412708062E-2</v>
      </c>
      <c r="M613" s="10">
        <f t="shared" si="38"/>
        <v>3.1516480412708062E-2</v>
      </c>
      <c r="N613" s="10">
        <f>AVERAGE(M612:M613)*('Front End'!$F$5*60)</f>
        <v>3.7901964522546754</v>
      </c>
      <c r="O613" s="10">
        <f>IF(O612+AVERAGE(K612:K613)*('Front End'!$F$5*60)&gt;J613,J613,O612+AVERAGE(K612:K613)*('Front End'!$F$5*60))</f>
        <v>0</v>
      </c>
      <c r="P613" s="10">
        <f>P612+(AVERAGE(L612:L613)*('Front End'!$F$5*60))-W612</f>
        <v>3864.8703249767273</v>
      </c>
      <c r="Q613" s="10">
        <f>(P613/$AA$5)*($AA$4-'Front End'!$F$9)</f>
        <v>3.8648703249767276E-2</v>
      </c>
      <c r="R613" s="10">
        <f>'Front End'!$F$9+Q613</f>
        <v>45.03864870324977</v>
      </c>
      <c r="S613" s="8">
        <f>IF(R613&gt;'Front End'!$F$9+'Front End'!$B$9,(((R613-'Front End'!$F$9)/($AA$4-'Front End'!$F$9))*$AA$5)-((('Front End'!$F$9+'Front End'!$B$9-'Front End'!$F$9)/($AA$4-'Front End'!$F$9))*$AA$5),0)</f>
        <v>3864.8703249769774</v>
      </c>
      <c r="T613" s="8">
        <f>ROUND(S613/('Front End'!$B$3*24*60*60),6)</f>
        <v>4.4730000000000004E-3</v>
      </c>
      <c r="U613" s="8">
        <f>IF(R613&gt;'Front End'!$F$9+'Front End'!$B$10,(((R613-'Front End'!$F$9)/($AA$4-'Front End'!$F$9))*$AA$5)-((('Front End'!$F$9+'Front End'!$B$10-'Front End'!$F$9)/($AA$4-'Front End'!$F$9))*$AA$5),0)</f>
        <v>1864.8703249766645</v>
      </c>
      <c r="V613" s="8">
        <f>(U613^0.5)/('Front End'!$B$4*24*60*60)</f>
        <v>4.9981648576491551E-3</v>
      </c>
      <c r="W613" s="8">
        <f>(AVERAGE(T612:T613)*('Front End'!$F$5*60))+(AVERAGE(V612:V613)*('Front End'!$F$5*60))</f>
        <v>1.1361462445090917</v>
      </c>
      <c r="X613" s="8">
        <f t="shared" si="40"/>
        <v>4.9981648576491551E-3</v>
      </c>
    </row>
    <row r="614" spans="1:24" x14ac:dyDescent="0.2">
      <c r="A614" s="1">
        <v>613</v>
      </c>
      <c r="B614" s="1">
        <f>B613+'Front End'!$F$5</f>
        <v>1224</v>
      </c>
      <c r="C614" s="10">
        <f t="shared" si="39"/>
        <v>0.85</v>
      </c>
      <c r="D614" s="10">
        <f>ROUND(IF(B614&lt;=$AA$2*1.25,('Front End'!$F$4/2)*(1-COS((PI()*B614)/$AA$2)),(4.34*'Front End'!$F$4*EXP(-1.3*B614/$AA$2))),6)</f>
        <v>3.0537000000000002E-2</v>
      </c>
      <c r="E614" s="10">
        <f>D614*('Front End'!$F$3/100)</f>
        <v>0</v>
      </c>
      <c r="F614" s="10">
        <f t="shared" si="37"/>
        <v>3.0537000000000002E-2</v>
      </c>
      <c r="G614" s="10">
        <f>IF((G613+(AVERAGE(F613:F614)*('Front End'!$F$5*60))-(N613))&gt;$AA$3,$AA$3,IF(G613+(AVERAGE(F613:F614)*('Front End'!$F$5*60))-(N613)&lt;0,0,G613+(AVERAGE(F613:F614)*('Front End'!$F$5*60))-(N613)))</f>
        <v>127.1124026243251</v>
      </c>
      <c r="H614" s="10">
        <f>(G614/$AA$3)*'Front End'!$B$1</f>
        <v>1.2711240262432511E-3</v>
      </c>
      <c r="I614" s="10">
        <f>('Front End'!$F$10-'Front End'!$B$1)+Calcs!H614</f>
        <v>46.73127112402625</v>
      </c>
      <c r="J614" s="10">
        <f>IF(H614&gt;'Front End'!$B$1*('Front End'!$B$5/100),G614-((('Front End'!$B$1*('Front End'!$B$5/100))/'Front End'!$B$1)*$AA$3),0)</f>
        <v>27.1124026243251</v>
      </c>
      <c r="K614" s="10">
        <f>(J614*('Front End'!$B$6/100))/('Front End'!$B$2*24*60*60)</f>
        <v>0</v>
      </c>
      <c r="L614" s="10">
        <f>(J614*((100-'Front End'!$B$6)/100))/('Front End'!$B$2*24*60*60)</f>
        <v>3.1380095630005905E-2</v>
      </c>
      <c r="M614" s="10">
        <f t="shared" si="38"/>
        <v>3.1380095630005905E-2</v>
      </c>
      <c r="N614" s="10">
        <f>AVERAGE(M613:M614)*('Front End'!$F$5*60)</f>
        <v>3.7737945625628382</v>
      </c>
      <c r="O614" s="10">
        <f>IF(O613+AVERAGE(K613:K614)*('Front End'!$F$5*60)&gt;J614,J614,O613+AVERAGE(K613:K614)*('Front End'!$F$5*60))</f>
        <v>0</v>
      </c>
      <c r="P614" s="10">
        <f>P613+(AVERAGE(L613:L614)*('Front End'!$F$5*60))-W613</f>
        <v>3867.5079732947806</v>
      </c>
      <c r="Q614" s="10">
        <f>(P614/$AA$5)*($AA$4-'Front End'!$F$9)</f>
        <v>3.8675079732947808E-2</v>
      </c>
      <c r="R614" s="10">
        <f>'Front End'!$F$9+Q614</f>
        <v>45.038675079732947</v>
      </c>
      <c r="S614" s="8">
        <f>IF(R614&gt;'Front End'!$F$9+'Front End'!$B$9,(((R614-'Front End'!$F$9)/($AA$4-'Front End'!$F$9))*$AA$5)-((('Front End'!$F$9+'Front End'!$B$9-'Front End'!$F$9)/($AA$4-'Front End'!$F$9))*$AA$5),0)</f>
        <v>3867.5079732946924</v>
      </c>
      <c r="T614" s="8">
        <f>ROUND(S614/('Front End'!$B$3*24*60*60),6)</f>
        <v>4.4759999999999999E-3</v>
      </c>
      <c r="U614" s="8">
        <f>IF(R614&gt;'Front End'!$F$9+'Front End'!$B$10,(((R614-'Front End'!$F$9)/($AA$4-'Front End'!$F$9))*$AA$5)-((('Front End'!$F$9+'Front End'!$B$10-'Front End'!$F$9)/($AA$4-'Front End'!$F$9))*$AA$5),0)</f>
        <v>1867.5079732943796</v>
      </c>
      <c r="V614" s="8">
        <f>(U614^0.5)/('Front End'!$B$4*24*60*60)</f>
        <v>5.0016982783481542E-3</v>
      </c>
      <c r="W614" s="8">
        <f>(AVERAGE(T613:T614)*('Front End'!$F$5*60))+(AVERAGE(V613:V614)*('Front End'!$F$5*60))</f>
        <v>1.1369317881598384</v>
      </c>
      <c r="X614" s="8">
        <f t="shared" si="40"/>
        <v>5.0016982783481542E-3</v>
      </c>
    </row>
    <row r="615" spans="1:24" x14ac:dyDescent="0.2">
      <c r="A615" s="1">
        <v>614</v>
      </c>
      <c r="B615" s="1">
        <f>B614+'Front End'!$F$5</f>
        <v>1226</v>
      </c>
      <c r="C615" s="10">
        <f t="shared" si="39"/>
        <v>0.85138888888888886</v>
      </c>
      <c r="D615" s="10">
        <f>ROUND(IF(B615&lt;=$AA$2*1.25,('Front End'!$F$4/2)*(1-COS((PI()*B615)/$AA$2)),(4.34*'Front End'!$F$4*EXP(-1.3*B615/$AA$2))),6)</f>
        <v>3.0404E-2</v>
      </c>
      <c r="E615" s="10">
        <f>D615*('Front End'!$F$3/100)</f>
        <v>0</v>
      </c>
      <c r="F615" s="10">
        <f t="shared" si="37"/>
        <v>3.0404E-2</v>
      </c>
      <c r="G615" s="10">
        <f>IF((G614+(AVERAGE(F614:F615)*('Front End'!$F$5*60))-(N614))&gt;$AA$3,$AA$3,IF(G614+(AVERAGE(F614:F615)*('Front End'!$F$5*60))-(N614)&lt;0,0,G614+(AVERAGE(F614:F615)*('Front End'!$F$5*60))-(N614)))</f>
        <v>126.99506806176225</v>
      </c>
      <c r="H615" s="10">
        <f>(G615/$AA$3)*'Front End'!$B$1</f>
        <v>1.2699506806176225E-3</v>
      </c>
      <c r="I615" s="10">
        <f>('Front End'!$F$10-'Front End'!$B$1)+Calcs!H615</f>
        <v>46.73126995068062</v>
      </c>
      <c r="J615" s="10">
        <f>IF(H615&gt;'Front End'!$B$1*('Front End'!$B$5/100),G615-((('Front End'!$B$1*('Front End'!$B$5/100))/'Front End'!$B$1)*$AA$3),0)</f>
        <v>26.995068061762254</v>
      </c>
      <c r="K615" s="10">
        <f>(J615*('Front End'!$B$6/100))/('Front End'!$B$2*24*60*60)</f>
        <v>0</v>
      </c>
      <c r="L615" s="10">
        <f>(J615*((100-'Front End'!$B$6)/100))/('Front End'!$B$2*24*60*60)</f>
        <v>3.124429173815076E-2</v>
      </c>
      <c r="M615" s="10">
        <f t="shared" si="38"/>
        <v>3.124429173815076E-2</v>
      </c>
      <c r="N615" s="10">
        <f>AVERAGE(M614:M615)*('Front End'!$F$5*60)</f>
        <v>3.7574632420893996</v>
      </c>
      <c r="O615" s="10">
        <f>IF(O614+AVERAGE(K614:K615)*('Front End'!$F$5*60)&gt;J615,J615,O614+AVERAGE(K614:K615)*('Front End'!$F$5*60))</f>
        <v>0</v>
      </c>
      <c r="P615" s="10">
        <f>P614+(AVERAGE(L614:L615)*('Front End'!$F$5*60))-W614</f>
        <v>3870.1285047487099</v>
      </c>
      <c r="Q615" s="10">
        <f>(P615/$AA$5)*($AA$4-'Front End'!$F$9)</f>
        <v>3.8701285047487093E-2</v>
      </c>
      <c r="R615" s="10">
        <f>'Front End'!$F$9+Q615</f>
        <v>45.038701285047487</v>
      </c>
      <c r="S615" s="8">
        <f>IF(R615&gt;'Front End'!$F$9+'Front End'!$B$9,(((R615-'Front End'!$F$9)/($AA$4-'Front End'!$F$9))*$AA$5)-((('Front End'!$F$9+'Front End'!$B$9-'Front End'!$F$9)/($AA$4-'Front End'!$F$9))*$AA$5),0)</f>
        <v>3870.128504748749</v>
      </c>
      <c r="T615" s="8">
        <f>ROUND(S615/('Front End'!$B$3*24*60*60),6)</f>
        <v>4.4790000000000003E-3</v>
      </c>
      <c r="U615" s="8">
        <f>IF(R615&gt;'Front End'!$F$9+'Front End'!$B$10,(((R615-'Front End'!$F$9)/($AA$4-'Front End'!$F$9))*$AA$5)-((('Front End'!$F$9+'Front End'!$B$10-'Front End'!$F$9)/($AA$4-'Front End'!$F$9))*$AA$5),0)</f>
        <v>1870.1285047484362</v>
      </c>
      <c r="V615" s="8">
        <f>(U615^0.5)/('Front End'!$B$4*24*60*60)</f>
        <v>5.005206298935392E-3</v>
      </c>
      <c r="W615" s="8">
        <f>(AVERAGE(T614:T615)*('Front End'!$F$5*60))+(AVERAGE(V614:V615)*('Front End'!$F$5*60))</f>
        <v>1.137714274637013</v>
      </c>
      <c r="X615" s="8">
        <f t="shared" si="40"/>
        <v>5.005206298935392E-3</v>
      </c>
    </row>
    <row r="616" spans="1:24" x14ac:dyDescent="0.2">
      <c r="A616" s="1">
        <v>615</v>
      </c>
      <c r="B616" s="1">
        <f>B615+'Front End'!$F$5</f>
        <v>1228</v>
      </c>
      <c r="C616" s="10">
        <f t="shared" si="39"/>
        <v>0.85277777777777775</v>
      </c>
      <c r="D616" s="10">
        <f>ROUND(IF(B616&lt;=$AA$2*1.25,('Front End'!$F$4/2)*(1-COS((PI()*B616)/$AA$2)),(4.34*'Front End'!$F$4*EXP(-1.3*B616/$AA$2))),6)</f>
        <v>3.0273000000000001E-2</v>
      </c>
      <c r="E616" s="10">
        <f>D616*('Front End'!$F$3/100)</f>
        <v>0</v>
      </c>
      <c r="F616" s="10">
        <f t="shared" si="37"/>
        <v>3.0273000000000001E-2</v>
      </c>
      <c r="G616" s="10">
        <f>IF((G615+(AVERAGE(F615:F616)*('Front End'!$F$5*60))-(N615))&gt;$AA$3,$AA$3,IF(G615+(AVERAGE(F615:F616)*('Front End'!$F$5*60))-(N615)&lt;0,0,G615+(AVERAGE(F615:F616)*('Front End'!$F$5*60))-(N615)))</f>
        <v>126.87822481967287</v>
      </c>
      <c r="H616" s="10">
        <f>(G616/$AA$3)*'Front End'!$B$1</f>
        <v>1.2687822481967288E-3</v>
      </c>
      <c r="I616" s="10">
        <f>('Front End'!$F$10-'Front End'!$B$1)+Calcs!H616</f>
        <v>46.7312687822482</v>
      </c>
      <c r="J616" s="10">
        <f>IF(H616&gt;'Front End'!$B$1*('Front End'!$B$5/100),G616-((('Front End'!$B$1*('Front End'!$B$5/100))/'Front End'!$B$1)*$AA$3),0)</f>
        <v>26.878224819672866</v>
      </c>
      <c r="K616" s="10">
        <f>(J616*('Front End'!$B$6/100))/('Front End'!$B$2*24*60*60)</f>
        <v>0</v>
      </c>
      <c r="L616" s="10">
        <f>(J616*((100-'Front End'!$B$6)/100))/('Front End'!$B$2*24*60*60)</f>
        <v>3.1109056504251005E-2</v>
      </c>
      <c r="M616" s="10">
        <f t="shared" si="38"/>
        <v>3.1109056504251005E-2</v>
      </c>
      <c r="N616" s="10">
        <f>AVERAGE(M615:M616)*('Front End'!$F$5*60)</f>
        <v>3.741200894544106</v>
      </c>
      <c r="O616" s="10">
        <f>IF(O615+AVERAGE(K615:K616)*('Front End'!$F$5*60)&gt;J616,J616,O615+AVERAGE(K615:K616)*('Front End'!$F$5*60))</f>
        <v>0</v>
      </c>
      <c r="P616" s="10">
        <f>P615+(AVERAGE(L615:L616)*('Front End'!$F$5*60))-W615</f>
        <v>3872.7319913686169</v>
      </c>
      <c r="Q616" s="10">
        <f>(P616/$AA$5)*($AA$4-'Front End'!$F$9)</f>
        <v>3.8727319913686171E-2</v>
      </c>
      <c r="R616" s="10">
        <f>'Front End'!$F$9+Q616</f>
        <v>45.038727319913683</v>
      </c>
      <c r="S616" s="8">
        <f>IF(R616&gt;'Front End'!$F$9+'Front End'!$B$9,(((R616-'Front End'!$F$9)/($AA$4-'Front End'!$F$9))*$AA$5)-((('Front End'!$F$9+'Front End'!$B$9-'Front End'!$F$9)/($AA$4-'Front End'!$F$9))*$AA$5),0)</f>
        <v>3872.7319913682836</v>
      </c>
      <c r="T616" s="8">
        <f>ROUND(S616/('Front End'!$B$3*24*60*60),6)</f>
        <v>4.4819999999999999E-3</v>
      </c>
      <c r="U616" s="8">
        <f>IF(R616&gt;'Front End'!$F$9+'Front End'!$B$10,(((R616-'Front End'!$F$9)/($AA$4-'Front End'!$F$9))*$AA$5)-((('Front End'!$F$9+'Front End'!$B$10-'Front End'!$F$9)/($AA$4-'Front End'!$F$9))*$AA$5),0)</f>
        <v>1872.7319913679707</v>
      </c>
      <c r="V616" s="8">
        <f>(U616^0.5)/('Front End'!$B$4*24*60*60)</f>
        <v>5.0086890691028512E-3</v>
      </c>
      <c r="W616" s="8">
        <f>(AVERAGE(T615:T616)*('Front End'!$F$5*60))+(AVERAGE(V615:V616)*('Front End'!$F$5*60))</f>
        <v>1.1384937220822948</v>
      </c>
      <c r="X616" s="8">
        <f t="shared" si="40"/>
        <v>5.0086890691028512E-3</v>
      </c>
    </row>
    <row r="617" spans="1:24" x14ac:dyDescent="0.2">
      <c r="A617" s="1">
        <v>616</v>
      </c>
      <c r="B617" s="1">
        <f>B616+'Front End'!$F$5</f>
        <v>1230</v>
      </c>
      <c r="C617" s="10">
        <f t="shared" si="39"/>
        <v>0.85416666666666663</v>
      </c>
      <c r="D617" s="10">
        <f>ROUND(IF(B617&lt;=$AA$2*1.25,('Front End'!$F$4/2)*(1-COS((PI()*B617)/$AA$2)),(4.34*'Front End'!$F$4*EXP(-1.3*B617/$AA$2))),6)</f>
        <v>3.0141999999999999E-2</v>
      </c>
      <c r="E617" s="10">
        <f>D617*('Front End'!$F$3/100)</f>
        <v>0</v>
      </c>
      <c r="F617" s="10">
        <f t="shared" si="37"/>
        <v>3.0141999999999999E-2</v>
      </c>
      <c r="G617" s="10">
        <f>IF((G616+(AVERAGE(F616:F617)*('Front End'!$F$5*60))-(N616))&gt;$AA$3,$AA$3,IF(G616+(AVERAGE(F616:F617)*('Front End'!$F$5*60))-(N616)&lt;0,0,G616+(AVERAGE(F616:F617)*('Front End'!$F$5*60))-(N616)))</f>
        <v>126.76192392512877</v>
      </c>
      <c r="H617" s="10">
        <f>(G617/$AA$3)*'Front End'!$B$1</f>
        <v>1.2676192392512878E-3</v>
      </c>
      <c r="I617" s="10">
        <f>('Front End'!$F$10-'Front End'!$B$1)+Calcs!H617</f>
        <v>46.731267619239254</v>
      </c>
      <c r="J617" s="10">
        <f>IF(H617&gt;'Front End'!$B$1*('Front End'!$B$5/100),G617-((('Front End'!$B$1*('Front End'!$B$5/100))/'Front End'!$B$1)*$AA$3),0)</f>
        <v>26.761923925128769</v>
      </c>
      <c r="K617" s="10">
        <f>(J617*('Front End'!$B$6/100))/('Front End'!$B$2*24*60*60)</f>
        <v>0</v>
      </c>
      <c r="L617" s="10">
        <f>(J617*((100-'Front End'!$B$6)/100))/('Front End'!$B$2*24*60*60)</f>
        <v>3.0974448987417563E-2</v>
      </c>
      <c r="M617" s="10">
        <f t="shared" si="38"/>
        <v>3.0974448987417563E-2</v>
      </c>
      <c r="N617" s="10">
        <f>AVERAGE(M616:M617)*('Front End'!$F$5*60)</f>
        <v>3.725010329500114</v>
      </c>
      <c r="O617" s="10">
        <f>IF(O616+AVERAGE(K616:K617)*('Front End'!$F$5*60)&gt;J617,J617,O616+AVERAGE(K616:K617)*('Front End'!$F$5*60))</f>
        <v>0</v>
      </c>
      <c r="P617" s="10">
        <f>P616+(AVERAGE(L616:L617)*('Front End'!$F$5*60))-W616</f>
        <v>3875.3185079760347</v>
      </c>
      <c r="Q617" s="10">
        <f>(P617/$AA$5)*($AA$4-'Front End'!$F$9)</f>
        <v>3.875318507976034E-2</v>
      </c>
      <c r="R617" s="10">
        <f>'Front End'!$F$9+Q617</f>
        <v>45.038753185079763</v>
      </c>
      <c r="S617" s="8">
        <f>IF(R617&gt;'Front End'!$F$9+'Front End'!$B$9,(((R617-'Front End'!$F$9)/($AA$4-'Front End'!$F$9))*$AA$5)-((('Front End'!$F$9+'Front End'!$B$9-'Front End'!$F$9)/($AA$4-'Front End'!$F$9))*$AA$5),0)</f>
        <v>3875.3185079762889</v>
      </c>
      <c r="T617" s="8">
        <f>ROUND(S617/('Front End'!$B$3*24*60*60),6)</f>
        <v>4.4850000000000003E-3</v>
      </c>
      <c r="U617" s="8">
        <f>IF(R617&gt;'Front End'!$F$9+'Front End'!$B$10,(((R617-'Front End'!$F$9)/($AA$4-'Front End'!$F$9))*$AA$5)-((('Front End'!$F$9+'Front End'!$B$10-'Front End'!$F$9)/($AA$4-'Front End'!$F$9))*$AA$5),0)</f>
        <v>1875.318507975976</v>
      </c>
      <c r="V617" s="8">
        <f>(U617^0.5)/('Front End'!$B$4*24*60*60)</f>
        <v>5.0121467414768724E-3</v>
      </c>
      <c r="W617" s="8">
        <f>(AVERAGE(T616:T617)*('Front End'!$F$5*60))+(AVERAGE(V616:V617)*('Front End'!$F$5*60))</f>
        <v>1.1392701486347834</v>
      </c>
      <c r="X617" s="8">
        <f t="shared" si="40"/>
        <v>5.0121467414768724E-3</v>
      </c>
    </row>
    <row r="618" spans="1:24" x14ac:dyDescent="0.2">
      <c r="A618" s="1">
        <v>617</v>
      </c>
      <c r="B618" s="1">
        <f>B617+'Front End'!$F$5</f>
        <v>1232</v>
      </c>
      <c r="C618" s="10">
        <f t="shared" si="39"/>
        <v>0.85555555555555551</v>
      </c>
      <c r="D618" s="10">
        <f>ROUND(IF(B618&lt;=$AA$2*1.25,('Front End'!$F$4/2)*(1-COS((PI()*B618)/$AA$2)),(4.34*'Front End'!$F$4*EXP(-1.3*B618/$AA$2))),6)</f>
        <v>3.0010999999999999E-2</v>
      </c>
      <c r="E618" s="10">
        <f>D618*('Front End'!$F$3/100)</f>
        <v>0</v>
      </c>
      <c r="F618" s="10">
        <f t="shared" si="37"/>
        <v>3.0010999999999999E-2</v>
      </c>
      <c r="G618" s="10">
        <f>IF((G617+(AVERAGE(F617:F618)*('Front End'!$F$5*60))-(N617))&gt;$AA$3,$AA$3,IF(G617+(AVERAGE(F617:F618)*('Front End'!$F$5*60))-(N617)&lt;0,0,G617+(AVERAGE(F617:F618)*('Front End'!$F$5*60))-(N617)))</f>
        <v>126.64609359562867</v>
      </c>
      <c r="H618" s="10">
        <f>(G618/$AA$3)*'Front End'!$B$1</f>
        <v>1.2664609359562867E-3</v>
      </c>
      <c r="I618" s="10">
        <f>('Front End'!$F$10-'Front End'!$B$1)+Calcs!H618</f>
        <v>46.731266460935963</v>
      </c>
      <c r="J618" s="10">
        <f>IF(H618&gt;'Front End'!$B$1*('Front End'!$B$5/100),G618-((('Front End'!$B$1*('Front End'!$B$5/100))/'Front End'!$B$1)*$AA$3),0)</f>
        <v>26.64609359562867</v>
      </c>
      <c r="K618" s="10">
        <f>(J618*('Front End'!$B$6/100))/('Front End'!$B$2*24*60*60)</f>
        <v>0</v>
      </c>
      <c r="L618" s="10">
        <f>(J618*((100-'Front End'!$B$6)/100))/('Front End'!$B$2*24*60*60)</f>
        <v>3.0840386106051706E-2</v>
      </c>
      <c r="M618" s="10">
        <f t="shared" si="38"/>
        <v>3.0840386106051706E-2</v>
      </c>
      <c r="N618" s="10">
        <f>AVERAGE(M617:M618)*('Front End'!$F$5*60)</f>
        <v>3.7088901056081562</v>
      </c>
      <c r="O618" s="10">
        <f>IF(O617+AVERAGE(K617:K618)*('Front End'!$F$5*60)&gt;J618,J618,O617+AVERAGE(K617:K618)*('Front End'!$F$5*60))</f>
        <v>0</v>
      </c>
      <c r="P618" s="10">
        <f>P617+(AVERAGE(L617:L618)*('Front End'!$F$5*60))-W617</f>
        <v>3877.888127933008</v>
      </c>
      <c r="Q618" s="10">
        <f>(P618/$AA$5)*($AA$4-'Front End'!$F$9)</f>
        <v>3.8778881279330081E-2</v>
      </c>
      <c r="R618" s="10">
        <f>'Front End'!$F$9+Q618</f>
        <v>45.038778881279327</v>
      </c>
      <c r="S618" s="8">
        <f>IF(R618&gt;'Front End'!$F$9+'Front End'!$B$9,(((R618-'Front End'!$F$9)/($AA$4-'Front End'!$F$9))*$AA$5)-((('Front End'!$F$9+'Front End'!$B$9-'Front End'!$F$9)/($AA$4-'Front End'!$F$9))*$AA$5),0)</f>
        <v>3877.8881279327493</v>
      </c>
      <c r="T618" s="8">
        <f>ROUND(S618/('Front End'!$B$3*24*60*60),6)</f>
        <v>4.4879999999999998E-3</v>
      </c>
      <c r="U618" s="8">
        <f>IF(R618&gt;'Front End'!$F$9+'Front End'!$B$10,(((R618-'Front End'!$F$9)/($AA$4-'Front End'!$F$9))*$AA$5)-((('Front End'!$F$9+'Front End'!$B$10-'Front End'!$F$9)/($AA$4-'Front End'!$F$9))*$AA$5),0)</f>
        <v>1877.8881279324364</v>
      </c>
      <c r="V618" s="8">
        <f>(U618^0.5)/('Front End'!$B$4*24*60*60)</f>
        <v>5.015579465930879E-3</v>
      </c>
      <c r="W618" s="8">
        <f>(AVERAGE(T617:T618)*('Front End'!$F$5*60))+(AVERAGE(V617:V618)*('Front End'!$F$5*60))</f>
        <v>1.1400435724444651</v>
      </c>
      <c r="X618" s="8">
        <f t="shared" si="40"/>
        <v>5.015579465930879E-3</v>
      </c>
    </row>
    <row r="619" spans="1:24" x14ac:dyDescent="0.2">
      <c r="A619" s="1">
        <v>618</v>
      </c>
      <c r="B619" s="1">
        <f>B618+'Front End'!$F$5</f>
        <v>1234</v>
      </c>
      <c r="C619" s="10">
        <f t="shared" si="39"/>
        <v>0.8569444444444444</v>
      </c>
      <c r="D619" s="10">
        <f>ROUND(IF(B619&lt;=$AA$2*1.25,('Front End'!$F$4/2)*(1-COS((PI()*B619)/$AA$2)),(4.34*'Front End'!$F$4*EXP(-1.3*B619/$AA$2))),6)</f>
        <v>2.9881000000000001E-2</v>
      </c>
      <c r="E619" s="10">
        <f>D619*('Front End'!$F$3/100)</f>
        <v>0</v>
      </c>
      <c r="F619" s="10">
        <f t="shared" si="37"/>
        <v>2.9881000000000001E-2</v>
      </c>
      <c r="G619" s="10">
        <f>IF((G618+(AVERAGE(F618:F619)*('Front End'!$F$5*60))-(N618))&gt;$AA$3,$AA$3,IF(G618+(AVERAGE(F618:F619)*('Front End'!$F$5*60))-(N618)&lt;0,0,G618+(AVERAGE(F618:F619)*('Front End'!$F$5*60))-(N618)))</f>
        <v>126.53072349002051</v>
      </c>
      <c r="H619" s="10">
        <f>(G619/$AA$3)*'Front End'!$B$1</f>
        <v>1.2653072349002052E-3</v>
      </c>
      <c r="I619" s="10">
        <f>('Front End'!$F$10-'Front End'!$B$1)+Calcs!H619</f>
        <v>46.731265307234906</v>
      </c>
      <c r="J619" s="10">
        <f>IF(H619&gt;'Front End'!$B$1*('Front End'!$B$5/100),G619-((('Front End'!$B$1*('Front End'!$B$5/100))/'Front End'!$B$1)*$AA$3),0)</f>
        <v>26.530723490020506</v>
      </c>
      <c r="K619" s="10">
        <f>(J619*('Front End'!$B$6/100))/('Front End'!$B$2*24*60*60)</f>
        <v>0</v>
      </c>
      <c r="L619" s="10">
        <f>(J619*((100-'Front End'!$B$6)/100))/('Front End'!$B$2*24*60*60)</f>
        <v>3.0706855891227441E-2</v>
      </c>
      <c r="M619" s="10">
        <f t="shared" si="38"/>
        <v>3.0706855891227441E-2</v>
      </c>
      <c r="N619" s="10">
        <f>AVERAGE(M618:M619)*('Front End'!$F$5*60)</f>
        <v>3.6928345198367492</v>
      </c>
      <c r="O619" s="10">
        <f>IF(O618+AVERAGE(K618:K619)*('Front End'!$F$5*60)&gt;J619,J619,O618+AVERAGE(K618:K619)*('Front End'!$F$5*60))</f>
        <v>0</v>
      </c>
      <c r="P619" s="10">
        <f>P618+(AVERAGE(L618:L619)*('Front End'!$F$5*60))-W618</f>
        <v>3880.4409188804002</v>
      </c>
      <c r="Q619" s="10">
        <f>(P619/$AA$5)*($AA$4-'Front End'!$F$9)</f>
        <v>3.8804409188804005E-2</v>
      </c>
      <c r="R619" s="10">
        <f>'Front End'!$F$9+Q619</f>
        <v>45.038804409188806</v>
      </c>
      <c r="S619" s="8">
        <f>IF(R619&gt;'Front End'!$F$9+'Front End'!$B$9,(((R619-'Front End'!$F$9)/($AA$4-'Front End'!$F$9))*$AA$5)-((('Front End'!$F$9+'Front End'!$B$9-'Front End'!$F$9)/($AA$4-'Front End'!$F$9))*$AA$5),0)</f>
        <v>3880.4409188806235</v>
      </c>
      <c r="T619" s="8">
        <f>ROUND(S619/('Front End'!$B$3*24*60*60),6)</f>
        <v>4.4910000000000002E-3</v>
      </c>
      <c r="U619" s="8">
        <f>IF(R619&gt;'Front End'!$F$9+'Front End'!$B$10,(((R619-'Front End'!$F$9)/($AA$4-'Front End'!$F$9))*$AA$5)-((('Front End'!$F$9+'Front End'!$B$10-'Front End'!$F$9)/($AA$4-'Front End'!$F$9))*$AA$5),0)</f>
        <v>1880.4409188803106</v>
      </c>
      <c r="V619" s="8">
        <f>(U619^0.5)/('Front End'!$B$4*24*60*60)</f>
        <v>5.0189873839252396E-3</v>
      </c>
      <c r="W619" s="8">
        <f>(AVERAGE(T618:T619)*('Front End'!$F$5*60))+(AVERAGE(V618:V619)*('Front End'!$F$5*60))</f>
        <v>1.1408140109913671</v>
      </c>
      <c r="X619" s="8">
        <f t="shared" si="40"/>
        <v>5.0189873839252396E-3</v>
      </c>
    </row>
    <row r="620" spans="1:24" x14ac:dyDescent="0.2">
      <c r="A620" s="1">
        <v>619</v>
      </c>
      <c r="B620" s="1">
        <f>B619+'Front End'!$F$5</f>
        <v>1236</v>
      </c>
      <c r="C620" s="10">
        <f t="shared" si="39"/>
        <v>0.85833333333333328</v>
      </c>
      <c r="D620" s="10">
        <f>ROUND(IF(B620&lt;=$AA$2*1.25,('Front End'!$F$4/2)*(1-COS((PI()*B620)/$AA$2)),(4.34*'Front End'!$F$4*EXP(-1.3*B620/$AA$2))),6)</f>
        <v>2.9752000000000001E-2</v>
      </c>
      <c r="E620" s="10">
        <f>D620*('Front End'!$F$3/100)</f>
        <v>0</v>
      </c>
      <c r="F620" s="10">
        <f t="shared" si="37"/>
        <v>2.9752000000000001E-2</v>
      </c>
      <c r="G620" s="10">
        <f>IF((G619+(AVERAGE(F619:F620)*('Front End'!$F$5*60))-(N619))&gt;$AA$3,$AA$3,IF(G619+(AVERAGE(F619:F620)*('Front End'!$F$5*60))-(N619)&lt;0,0,G619+(AVERAGE(F619:F620)*('Front End'!$F$5*60))-(N619)))</f>
        <v>126.41586897018375</v>
      </c>
      <c r="H620" s="10">
        <f>(G620/$AA$3)*'Front End'!$B$1</f>
        <v>1.2641586897018376E-3</v>
      </c>
      <c r="I620" s="10">
        <f>('Front End'!$F$10-'Front End'!$B$1)+Calcs!H620</f>
        <v>46.731264158689704</v>
      </c>
      <c r="J620" s="10">
        <f>IF(H620&gt;'Front End'!$B$1*('Front End'!$B$5/100),G620-((('Front End'!$B$1*('Front End'!$B$5/100))/'Front End'!$B$1)*$AA$3),0)</f>
        <v>26.415868970183752</v>
      </c>
      <c r="K620" s="10">
        <f>(J620*('Front End'!$B$6/100))/('Front End'!$B$2*24*60*60)</f>
        <v>0</v>
      </c>
      <c r="L620" s="10">
        <f>(J620*((100-'Front End'!$B$6)/100))/('Front End'!$B$2*24*60*60)</f>
        <v>3.0573922419194162E-2</v>
      </c>
      <c r="M620" s="10">
        <f t="shared" si="38"/>
        <v>3.0573922419194162E-2</v>
      </c>
      <c r="N620" s="10">
        <f>AVERAGE(M619:M620)*('Front End'!$F$5*60)</f>
        <v>3.6768466986252961</v>
      </c>
      <c r="O620" s="10">
        <f>IF(O619+AVERAGE(K619:K620)*('Front End'!$F$5*60)&gt;J620,J620,O619+AVERAGE(K619:K620)*('Front End'!$F$5*60))</f>
        <v>0</v>
      </c>
      <c r="P620" s="10">
        <f>P619+(AVERAGE(L619:L620)*('Front End'!$F$5*60))-W619</f>
        <v>3882.9769515680341</v>
      </c>
      <c r="Q620" s="10">
        <f>(P620/$AA$5)*($AA$4-'Front End'!$F$9)</f>
        <v>3.8829769515680339E-2</v>
      </c>
      <c r="R620" s="10">
        <f>'Front End'!$F$9+Q620</f>
        <v>45.038829769515679</v>
      </c>
      <c r="S620" s="8">
        <f>IF(R620&gt;'Front End'!$F$9+'Front End'!$B$9,(((R620-'Front End'!$F$9)/($AA$4-'Front End'!$F$9))*$AA$5)-((('Front End'!$F$9+'Front End'!$B$9-'Front End'!$F$9)/($AA$4-'Front End'!$F$9))*$AA$5),0)</f>
        <v>3882.9769515679404</v>
      </c>
      <c r="T620" s="8">
        <f>ROUND(S620/('Front End'!$B$3*24*60*60),6)</f>
        <v>4.4939999999999997E-3</v>
      </c>
      <c r="U620" s="8">
        <f>IF(R620&gt;'Front End'!$F$9+'Front End'!$B$10,(((R620-'Front End'!$F$9)/($AA$4-'Front End'!$F$9))*$AA$5)-((('Front End'!$F$9+'Front End'!$B$10-'Front End'!$F$9)/($AA$4-'Front End'!$F$9))*$AA$5),0)</f>
        <v>1882.9769515676276</v>
      </c>
      <c r="V620" s="8">
        <f>(U620^0.5)/('Front End'!$B$4*24*60*60)</f>
        <v>5.0223706403084026E-3</v>
      </c>
      <c r="W620" s="8">
        <f>(AVERAGE(T619:T620)*('Front End'!$F$5*60))+(AVERAGE(V619:V620)*('Front End'!$F$5*60))</f>
        <v>1.1415814814540186</v>
      </c>
      <c r="X620" s="8">
        <f t="shared" si="40"/>
        <v>5.0223706403084026E-3</v>
      </c>
    </row>
    <row r="621" spans="1:24" x14ac:dyDescent="0.2">
      <c r="A621" s="1">
        <v>620</v>
      </c>
      <c r="B621" s="1">
        <f>B620+'Front End'!$F$5</f>
        <v>1238</v>
      </c>
      <c r="C621" s="10">
        <f t="shared" si="39"/>
        <v>0.85972222222222228</v>
      </c>
      <c r="D621" s="10">
        <f>ROUND(IF(B621&lt;=$AA$2*1.25,('Front End'!$F$4/2)*(1-COS((PI()*B621)/$AA$2)),(4.34*'Front End'!$F$4*EXP(-1.3*B621/$AA$2))),6)</f>
        <v>2.9623E-2</v>
      </c>
      <c r="E621" s="10">
        <f>D621*('Front End'!$F$3/100)</f>
        <v>0</v>
      </c>
      <c r="F621" s="10">
        <f t="shared" si="37"/>
        <v>2.9623E-2</v>
      </c>
      <c r="G621" s="10">
        <f>IF((G620+(AVERAGE(F620:F621)*('Front End'!$F$5*60))-(N620))&gt;$AA$3,$AA$3,IF(G620+(AVERAGE(F620:F621)*('Front End'!$F$5*60))-(N620)&lt;0,0,G620+(AVERAGE(F620:F621)*('Front End'!$F$5*60))-(N620)))</f>
        <v>126.30152227155844</v>
      </c>
      <c r="H621" s="10">
        <f>(G621/$AA$3)*'Front End'!$B$1</f>
        <v>1.2630152227155844E-3</v>
      </c>
      <c r="I621" s="10">
        <f>('Front End'!$F$10-'Front End'!$B$1)+Calcs!H621</f>
        <v>46.731263015222723</v>
      </c>
      <c r="J621" s="10">
        <f>IF(H621&gt;'Front End'!$B$1*('Front End'!$B$5/100),G621-((('Front End'!$B$1*('Front End'!$B$5/100))/'Front End'!$B$1)*$AA$3),0)</f>
        <v>26.30152227155844</v>
      </c>
      <c r="K621" s="10">
        <f>(J621*('Front End'!$B$6/100))/('Front End'!$B$2*24*60*60)</f>
        <v>0</v>
      </c>
      <c r="L621" s="10">
        <f>(J621*((100-'Front End'!$B$6)/100))/('Front End'!$B$2*24*60*60)</f>
        <v>3.0441576703192644E-2</v>
      </c>
      <c r="M621" s="10">
        <f t="shared" si="38"/>
        <v>3.0441576703192644E-2</v>
      </c>
      <c r="N621" s="10">
        <f>AVERAGE(M620:M621)*('Front End'!$F$5*60)</f>
        <v>3.6609299473432086</v>
      </c>
      <c r="O621" s="10">
        <f>IF(O620+AVERAGE(K620:K621)*('Front End'!$F$5*60)&gt;J621,J621,O620+AVERAGE(K620:K621)*('Front End'!$F$5*60))</f>
        <v>0</v>
      </c>
      <c r="P621" s="10">
        <f>P620+(AVERAGE(L620:L621)*('Front End'!$F$5*60))-W620</f>
        <v>3885.496300033923</v>
      </c>
      <c r="Q621" s="10">
        <f>(P621/$AA$5)*($AA$4-'Front End'!$F$9)</f>
        <v>3.8854963000339228E-2</v>
      </c>
      <c r="R621" s="10">
        <f>'Front End'!$F$9+Q621</f>
        <v>45.03885496300034</v>
      </c>
      <c r="S621" s="8">
        <f>IF(R621&gt;'Front End'!$F$9+'Front End'!$B$9,(((R621-'Front End'!$F$9)/($AA$4-'Front End'!$F$9))*$AA$5)-((('Front End'!$F$9+'Front End'!$B$9-'Front End'!$F$9)/($AA$4-'Front End'!$F$9))*$AA$5),0)</f>
        <v>3885.496300033964</v>
      </c>
      <c r="T621" s="8">
        <f>ROUND(S621/('Front End'!$B$3*24*60*60),6)</f>
        <v>4.4970000000000001E-3</v>
      </c>
      <c r="U621" s="8">
        <f>IF(R621&gt;'Front End'!$F$9+'Front End'!$B$10,(((R621-'Front End'!$F$9)/($AA$4-'Front End'!$F$9))*$AA$5)-((('Front End'!$F$9+'Front End'!$B$10-'Front End'!$F$9)/($AA$4-'Front End'!$F$9))*$AA$5),0)</f>
        <v>1885.4963000336511</v>
      </c>
      <c r="V621" s="8">
        <f>(U621^0.5)/('Front End'!$B$4*24*60*60)</f>
        <v>5.0257293835606386E-3</v>
      </c>
      <c r="W621" s="8">
        <f>(AVERAGE(T620:T621)*('Front End'!$F$5*60))+(AVERAGE(V620:V621)*('Front End'!$F$5*60))</f>
        <v>1.1423460014321423</v>
      </c>
      <c r="X621" s="8">
        <f t="shared" si="40"/>
        <v>5.0257293835606386E-3</v>
      </c>
    </row>
    <row r="622" spans="1:24" x14ac:dyDescent="0.2">
      <c r="A622" s="1">
        <v>621</v>
      </c>
      <c r="B622" s="1">
        <f>B621+'Front End'!$F$5</f>
        <v>1240</v>
      </c>
      <c r="C622" s="10">
        <f t="shared" si="39"/>
        <v>0.86111111111111116</v>
      </c>
      <c r="D622" s="10">
        <f>ROUND(IF(B622&lt;=$AA$2*1.25,('Front End'!$F$4/2)*(1-COS((PI()*B622)/$AA$2)),(4.34*'Front End'!$F$4*EXP(-1.3*B622/$AA$2))),6)</f>
        <v>2.9495E-2</v>
      </c>
      <c r="E622" s="10">
        <f>D622*('Front End'!$F$3/100)</f>
        <v>0</v>
      </c>
      <c r="F622" s="10">
        <f t="shared" si="37"/>
        <v>2.9495E-2</v>
      </c>
      <c r="G622" s="10">
        <f>IF((G621+(AVERAGE(F621:F622)*('Front End'!$F$5*60))-(N621))&gt;$AA$3,$AA$3,IF(G621+(AVERAGE(F621:F622)*('Front End'!$F$5*60))-(N621)&lt;0,0,G621+(AVERAGE(F621:F622)*('Front End'!$F$5*60))-(N621)))</f>
        <v>126.18767232421523</v>
      </c>
      <c r="H622" s="10">
        <f>(G622/$AA$3)*'Front End'!$B$1</f>
        <v>1.2618767232421525E-3</v>
      </c>
      <c r="I622" s="10">
        <f>('Front End'!$F$10-'Front End'!$B$1)+Calcs!H622</f>
        <v>46.731261876723245</v>
      </c>
      <c r="J622" s="10">
        <f>IF(H622&gt;'Front End'!$B$1*('Front End'!$B$5/100),G622-((('Front End'!$B$1*('Front End'!$B$5/100))/'Front End'!$B$1)*$AA$3),0)</f>
        <v>26.187672324215228</v>
      </c>
      <c r="K622" s="10">
        <f>(J622*('Front End'!$B$6/100))/('Front End'!$B$2*24*60*60)</f>
        <v>0</v>
      </c>
      <c r="L622" s="10">
        <f>(J622*((100-'Front End'!$B$6)/100))/('Front End'!$B$2*24*60*60)</f>
        <v>3.0309805930804665E-2</v>
      </c>
      <c r="M622" s="10">
        <f t="shared" si="38"/>
        <v>3.0309805930804665E-2</v>
      </c>
      <c r="N622" s="10">
        <f>AVERAGE(M621:M622)*('Front End'!$F$5*60)</f>
        <v>3.6450829580398385</v>
      </c>
      <c r="O622" s="10">
        <f>IF(O621+AVERAGE(K621:K622)*('Front End'!$F$5*60)&gt;J622,J622,O621+AVERAGE(K621:K622)*('Front End'!$F$5*60))</f>
        <v>0</v>
      </c>
      <c r="P622" s="10">
        <f>P621+(AVERAGE(L621:L622)*('Front End'!$F$5*60))-W621</f>
        <v>3887.9990369905308</v>
      </c>
      <c r="Q622" s="10">
        <f>(P622/$AA$5)*($AA$4-'Front End'!$F$9)</f>
        <v>3.8879990369905311E-2</v>
      </c>
      <c r="R622" s="10">
        <f>'Front End'!$F$9+Q622</f>
        <v>45.038879990369907</v>
      </c>
      <c r="S622" s="8">
        <f>IF(R622&gt;'Front End'!$F$9+'Front End'!$B$9,(((R622-'Front End'!$F$9)/($AA$4-'Front End'!$F$9))*$AA$5)-((('Front End'!$F$9+'Front End'!$B$9-'Front End'!$F$9)/($AA$4-'Front End'!$F$9))*$AA$5),0)</f>
        <v>3887.9990369906636</v>
      </c>
      <c r="T622" s="8">
        <f>ROUND(S622/('Front End'!$B$3*24*60*60),6)</f>
        <v>4.4999999999999997E-3</v>
      </c>
      <c r="U622" s="8">
        <f>IF(R622&gt;'Front End'!$F$9+'Front End'!$B$10,(((R622-'Front End'!$F$9)/($AA$4-'Front End'!$F$9))*$AA$5)-((('Front End'!$F$9+'Front End'!$B$10-'Front End'!$F$9)/($AA$4-'Front End'!$F$9))*$AA$5),0)</f>
        <v>1887.9990369903508</v>
      </c>
      <c r="V622" s="8">
        <f>(U622^0.5)/('Front End'!$B$4*24*60*60)</f>
        <v>5.0290637596378989E-3</v>
      </c>
      <c r="W622" s="8">
        <f>(AVERAGE(T621:T622)*('Front End'!$F$5*60))+(AVERAGE(V621:V622)*('Front End'!$F$5*60))</f>
        <v>1.1431075885919122</v>
      </c>
      <c r="X622" s="8">
        <f t="shared" si="40"/>
        <v>5.0290637596378989E-3</v>
      </c>
    </row>
    <row r="623" spans="1:24" x14ac:dyDescent="0.2">
      <c r="A623" s="1">
        <v>622</v>
      </c>
      <c r="B623" s="1">
        <f>B622+'Front End'!$F$5</f>
        <v>1242</v>
      </c>
      <c r="C623" s="10">
        <f t="shared" si="39"/>
        <v>0.86250000000000004</v>
      </c>
      <c r="D623" s="10">
        <f>ROUND(IF(B623&lt;=$AA$2*1.25,('Front End'!$F$4/2)*(1-COS((PI()*B623)/$AA$2)),(4.34*'Front End'!$F$4*EXP(-1.3*B623/$AA$2))),6)</f>
        <v>2.9367999999999998E-2</v>
      </c>
      <c r="E623" s="10">
        <f>D623*('Front End'!$F$3/100)</f>
        <v>0</v>
      </c>
      <c r="F623" s="10">
        <f t="shared" si="37"/>
        <v>2.9367999999999998E-2</v>
      </c>
      <c r="G623" s="10">
        <f>IF((G622+(AVERAGE(F622:F623)*('Front End'!$F$5*60))-(N622))&gt;$AA$3,$AA$3,IF(G622+(AVERAGE(F622:F623)*('Front End'!$F$5*60))-(N622)&lt;0,0,G622+(AVERAGE(F622:F623)*('Front End'!$F$5*60))-(N622)))</f>
        <v>126.0743693661754</v>
      </c>
      <c r="H623" s="10">
        <f>(G623/$AA$3)*'Front End'!$B$1</f>
        <v>1.2607436936617543E-3</v>
      </c>
      <c r="I623" s="10">
        <f>('Front End'!$F$10-'Front End'!$B$1)+Calcs!H623</f>
        <v>46.731260743693667</v>
      </c>
      <c r="J623" s="10">
        <f>IF(H623&gt;'Front End'!$B$1*('Front End'!$B$5/100),G623-((('Front End'!$B$1*('Front End'!$B$5/100))/'Front End'!$B$1)*$AA$3),0)</f>
        <v>26.074369366175404</v>
      </c>
      <c r="K623" s="10">
        <f>(J623*('Front End'!$B$6/100))/('Front End'!$B$2*24*60*60)</f>
        <v>0</v>
      </c>
      <c r="L623" s="10">
        <f>(J623*((100-'Front End'!$B$6)/100))/('Front End'!$B$2*24*60*60)</f>
        <v>3.0178668247888202E-2</v>
      </c>
      <c r="M623" s="10">
        <f t="shared" si="38"/>
        <v>3.0178668247888202E-2</v>
      </c>
      <c r="N623" s="10">
        <f>AVERAGE(M622:M623)*('Front End'!$F$5*60)</f>
        <v>3.629308450721572</v>
      </c>
      <c r="O623" s="10">
        <f>IF(O622+AVERAGE(K622:K623)*('Front End'!$F$5*60)&gt;J623,J623,O622+AVERAGE(K622:K623)*('Front End'!$F$5*60))</f>
        <v>0</v>
      </c>
      <c r="P623" s="10">
        <f>P622+(AVERAGE(L622:L623)*('Front End'!$F$5*60))-W622</f>
        <v>3890.4852378526602</v>
      </c>
      <c r="Q623" s="10">
        <f>(P623/$AA$5)*($AA$4-'Front End'!$F$9)</f>
        <v>3.8904852378526596E-2</v>
      </c>
      <c r="R623" s="10">
        <f>'Front End'!$F$9+Q623</f>
        <v>45.038904852378529</v>
      </c>
      <c r="S623" s="8">
        <f>IF(R623&gt;'Front End'!$F$9+'Front End'!$B$9,(((R623-'Front End'!$F$9)/($AA$4-'Front End'!$F$9))*$AA$5)-((('Front End'!$F$9+'Front End'!$B$9-'Front End'!$F$9)/($AA$4-'Front End'!$F$9))*$AA$5),0)</f>
        <v>3890.4852378529145</v>
      </c>
      <c r="T623" s="8">
        <f>ROUND(S623/('Front End'!$B$3*24*60*60),6)</f>
        <v>4.5030000000000001E-3</v>
      </c>
      <c r="U623" s="8">
        <f>IF(R623&gt;'Front End'!$F$9+'Front End'!$B$10,(((R623-'Front End'!$F$9)/($AA$4-'Front End'!$F$9))*$AA$5)-((('Front End'!$F$9+'Front End'!$B$10-'Front End'!$F$9)/($AA$4-'Front End'!$F$9))*$AA$5),0)</f>
        <v>1890.4852378526016</v>
      </c>
      <c r="V623" s="8">
        <f>(U623^0.5)/('Front End'!$B$4*24*60*60)</f>
        <v>5.032373917351415E-3</v>
      </c>
      <c r="W623" s="8">
        <f>(AVERAGE(T622:T623)*('Front End'!$F$5*60))+(AVERAGE(V622:V623)*('Front End'!$F$5*60))</f>
        <v>1.143866260619359</v>
      </c>
      <c r="X623" s="8">
        <f t="shared" si="40"/>
        <v>5.032373917351415E-3</v>
      </c>
    </row>
    <row r="624" spans="1:24" x14ac:dyDescent="0.2">
      <c r="A624" s="1">
        <v>623</v>
      </c>
      <c r="B624" s="1">
        <f>B623+'Front End'!$F$5</f>
        <v>1244</v>
      </c>
      <c r="C624" s="10">
        <f t="shared" si="39"/>
        <v>0.86388888888888893</v>
      </c>
      <c r="D624" s="10">
        <f>ROUND(IF(B624&lt;=$AA$2*1.25,('Front End'!$F$4/2)*(1-COS((PI()*B624)/$AA$2)),(4.34*'Front End'!$F$4*EXP(-1.3*B624/$AA$2))),6)</f>
        <v>2.9241E-2</v>
      </c>
      <c r="E624" s="10">
        <f>D624*('Front End'!$F$3/100)</f>
        <v>0</v>
      </c>
      <c r="F624" s="10">
        <f t="shared" si="37"/>
        <v>2.9241E-2</v>
      </c>
      <c r="G624" s="10">
        <f>IF((G623+(AVERAGE(F623:F624)*('Front End'!$F$5*60))-(N623))&gt;$AA$3,$AA$3,IF(G623+(AVERAGE(F623:F624)*('Front End'!$F$5*60))-(N623)&lt;0,0,G623+(AVERAGE(F623:F624)*('Front End'!$F$5*60))-(N623)))</f>
        <v>125.96160091545383</v>
      </c>
      <c r="H624" s="10">
        <f>(G624/$AA$3)*'Front End'!$B$1</f>
        <v>1.2596160091545383E-3</v>
      </c>
      <c r="I624" s="10">
        <f>('Front End'!$F$10-'Front End'!$B$1)+Calcs!H624</f>
        <v>46.731259616009162</v>
      </c>
      <c r="J624" s="10">
        <f>IF(H624&gt;'Front End'!$B$1*('Front End'!$B$5/100),G624-((('Front End'!$B$1*('Front End'!$B$5/100))/'Front End'!$B$1)*$AA$3),0)</f>
        <v>25.961600915453829</v>
      </c>
      <c r="K624" s="10">
        <f>(J624*('Front End'!$B$6/100))/('Front End'!$B$2*24*60*60)</f>
        <v>0</v>
      </c>
      <c r="L624" s="10">
        <f>(J624*((100-'Front End'!$B$6)/100))/('Front End'!$B$2*24*60*60)</f>
        <v>3.0048149207701196E-2</v>
      </c>
      <c r="M624" s="10">
        <f t="shared" si="38"/>
        <v>3.0048149207701196E-2</v>
      </c>
      <c r="N624" s="10">
        <f>AVERAGE(M623:M624)*('Front End'!$F$5*60)</f>
        <v>3.6136090473353639</v>
      </c>
      <c r="O624" s="10">
        <f>IF(O623+AVERAGE(K623:K624)*('Front End'!$F$5*60)&gt;J624,J624,O623+AVERAGE(K623:K624)*('Front End'!$F$5*60))</f>
        <v>0</v>
      </c>
      <c r="P624" s="10">
        <f>P623+(AVERAGE(L623:L624)*('Front End'!$F$5*60))-W623</f>
        <v>3892.9549806393766</v>
      </c>
      <c r="Q624" s="10">
        <f>(P624/$AA$5)*($AA$4-'Front End'!$F$9)</f>
        <v>3.8929549806393765E-2</v>
      </c>
      <c r="R624" s="10">
        <f>'Front End'!$F$9+Q624</f>
        <v>45.038929549806397</v>
      </c>
      <c r="S624" s="8">
        <f>IF(R624&gt;'Front End'!$F$9+'Front End'!$B$9,(((R624-'Front End'!$F$9)/($AA$4-'Front End'!$F$9))*$AA$5)-((('Front End'!$F$9+'Front End'!$B$9-'Front End'!$F$9)/($AA$4-'Front End'!$F$9))*$AA$5),0)</f>
        <v>3892.954980639729</v>
      </c>
      <c r="T624" s="8">
        <f>ROUND(S624/('Front End'!$B$3*24*60*60),6)</f>
        <v>4.5059999999999996E-3</v>
      </c>
      <c r="U624" s="8">
        <f>IF(R624&gt;'Front End'!$F$9+'Front End'!$B$10,(((R624-'Front End'!$F$9)/($AA$4-'Front End'!$F$9))*$AA$5)-((('Front End'!$F$9+'Front End'!$B$10-'Front End'!$F$9)/($AA$4-'Front End'!$F$9))*$AA$5),0)</f>
        <v>1892.9549806394161</v>
      </c>
      <c r="V624" s="8">
        <f>(U624^0.5)/('Front End'!$B$4*24*60*60)</f>
        <v>5.0356600082340584E-3</v>
      </c>
      <c r="W624" s="8">
        <f>(AVERAGE(T623:T624)*('Front End'!$F$5*60))+(AVERAGE(V623:V624)*('Front End'!$F$5*60))</f>
        <v>1.1446220355351284</v>
      </c>
      <c r="X624" s="8">
        <f t="shared" si="40"/>
        <v>5.0356600082340584E-3</v>
      </c>
    </row>
    <row r="625" spans="1:24" x14ac:dyDescent="0.2">
      <c r="A625" s="1">
        <v>624</v>
      </c>
      <c r="B625" s="1">
        <f>B624+'Front End'!$F$5</f>
        <v>1246</v>
      </c>
      <c r="C625" s="10">
        <f t="shared" si="39"/>
        <v>0.86527777777777781</v>
      </c>
      <c r="D625" s="10">
        <f>ROUND(IF(B625&lt;=$AA$2*1.25,('Front End'!$F$4/2)*(1-COS((PI()*B625)/$AA$2)),(4.34*'Front End'!$F$4*EXP(-1.3*B625/$AA$2))),6)</f>
        <v>2.9114000000000001E-2</v>
      </c>
      <c r="E625" s="10">
        <f>D625*('Front End'!$F$3/100)</f>
        <v>0</v>
      </c>
      <c r="F625" s="10">
        <f t="shared" si="37"/>
        <v>2.9114000000000001E-2</v>
      </c>
      <c r="G625" s="10">
        <f>IF((G624+(AVERAGE(F624:F625)*('Front End'!$F$5*60))-(N624))&gt;$AA$3,$AA$3,IF(G624+(AVERAGE(F624:F625)*('Front End'!$F$5*60))-(N624)&lt;0,0,G624+(AVERAGE(F624:F625)*('Front End'!$F$5*60))-(N624)))</f>
        <v>125.84929186811846</v>
      </c>
      <c r="H625" s="10">
        <f>(G625/$AA$3)*'Front End'!$B$1</f>
        <v>1.2584929186811847E-3</v>
      </c>
      <c r="I625" s="10">
        <f>('Front End'!$F$10-'Front End'!$B$1)+Calcs!H625</f>
        <v>46.731258492918684</v>
      </c>
      <c r="J625" s="10">
        <f>IF(H625&gt;'Front End'!$B$1*('Front End'!$B$5/100),G625-((('Front End'!$B$1*('Front End'!$B$5/100))/'Front End'!$B$1)*$AA$3),0)</f>
        <v>25.849291868118456</v>
      </c>
      <c r="K625" s="10">
        <f>(J625*('Front End'!$B$6/100))/('Front End'!$B$2*24*60*60)</f>
        <v>0</v>
      </c>
      <c r="L625" s="10">
        <f>(J625*((100-'Front End'!$B$6)/100))/('Front End'!$B$2*24*60*60)</f>
        <v>2.9918161884396364E-2</v>
      </c>
      <c r="M625" s="10">
        <f t="shared" si="38"/>
        <v>2.9918161884396364E-2</v>
      </c>
      <c r="N625" s="10">
        <f>AVERAGE(M624:M625)*('Front End'!$F$5*60)</f>
        <v>3.5979786655258534</v>
      </c>
      <c r="O625" s="10">
        <f>IF(O624+AVERAGE(K624:K625)*('Front End'!$F$5*60)&gt;J625,J625,O624+AVERAGE(K624:K625)*('Front End'!$F$5*60))</f>
        <v>0</v>
      </c>
      <c r="P625" s="10">
        <f>P624+(AVERAGE(L624:L625)*('Front End'!$F$5*60))-W624</f>
        <v>3895.4083372693672</v>
      </c>
      <c r="Q625" s="10">
        <f>(P625/$AA$5)*($AA$4-'Front End'!$F$9)</f>
        <v>3.8954083372693675E-2</v>
      </c>
      <c r="R625" s="10">
        <f>'Front End'!$F$9+Q625</f>
        <v>45.038954083372694</v>
      </c>
      <c r="S625" s="8">
        <f>IF(R625&gt;'Front End'!$F$9+'Front End'!$B$9,(((R625-'Front End'!$F$9)/($AA$4-'Front End'!$F$9))*$AA$5)-((('Front End'!$F$9+'Front End'!$B$9-'Front End'!$F$9)/($AA$4-'Front End'!$F$9))*$AA$5),0)</f>
        <v>3895.4083372694017</v>
      </c>
      <c r="T625" s="8">
        <f>ROUND(S625/('Front End'!$B$3*24*60*60),6)</f>
        <v>4.509E-3</v>
      </c>
      <c r="U625" s="8">
        <f>IF(R625&gt;'Front End'!$F$9+'Front End'!$B$10,(((R625-'Front End'!$F$9)/($AA$4-'Front End'!$F$9))*$AA$5)-((('Front End'!$F$9+'Front End'!$B$10-'Front End'!$F$9)/($AA$4-'Front End'!$F$9))*$AA$5),0)</f>
        <v>1895.4083372690889</v>
      </c>
      <c r="V625" s="8">
        <f>(U625^0.5)/('Front End'!$B$4*24*60*60)</f>
        <v>5.0389221749677724E-3</v>
      </c>
      <c r="W625" s="8">
        <f>(AVERAGE(T624:T625)*('Front End'!$F$5*60))+(AVERAGE(V624:V625)*('Front End'!$F$5*60))</f>
        <v>1.1453749309921097</v>
      </c>
      <c r="X625" s="8">
        <f t="shared" si="40"/>
        <v>5.0389221749677724E-3</v>
      </c>
    </row>
    <row r="626" spans="1:24" x14ac:dyDescent="0.2">
      <c r="A626" s="1">
        <v>625</v>
      </c>
      <c r="B626" s="1">
        <f>B625+'Front End'!$F$5</f>
        <v>1248</v>
      </c>
      <c r="C626" s="10">
        <f t="shared" si="39"/>
        <v>0.8666666666666667</v>
      </c>
      <c r="D626" s="10">
        <f>ROUND(IF(B626&lt;=$AA$2*1.25,('Front End'!$F$4/2)*(1-COS((PI()*B626)/$AA$2)),(4.34*'Front End'!$F$4*EXP(-1.3*B626/$AA$2))),6)</f>
        <v>2.8988E-2</v>
      </c>
      <c r="E626" s="10">
        <f>D626*('Front End'!$F$3/100)</f>
        <v>0</v>
      </c>
      <c r="F626" s="10">
        <f t="shared" si="37"/>
        <v>2.8988E-2</v>
      </c>
      <c r="G626" s="10">
        <f>IF((G625+(AVERAGE(F625:F626)*('Front End'!$F$5*60))-(N625))&gt;$AA$3,$AA$3,IF(G625+(AVERAGE(F625:F626)*('Front End'!$F$5*60))-(N625)&lt;0,0,G625+(AVERAGE(F625:F626)*('Front End'!$F$5*60))-(N625)))</f>
        <v>125.7374332025926</v>
      </c>
      <c r="H626" s="10">
        <f>(G626/$AA$3)*'Front End'!$B$1</f>
        <v>1.257374332025926E-3</v>
      </c>
      <c r="I626" s="10">
        <f>('Front End'!$F$10-'Front End'!$B$1)+Calcs!H626</f>
        <v>46.731257374332031</v>
      </c>
      <c r="J626" s="10">
        <f>IF(H626&gt;'Front End'!$B$1*('Front End'!$B$5/100),G626-((('Front End'!$B$1*('Front End'!$B$5/100))/'Front End'!$B$1)*$AA$3),0)</f>
        <v>25.737433202592598</v>
      </c>
      <c r="K626" s="10">
        <f>(J626*('Front End'!$B$6/100))/('Front End'!$B$2*24*60*60)</f>
        <v>0</v>
      </c>
      <c r="L626" s="10">
        <f>(J626*((100-'Front End'!$B$6)/100))/('Front End'!$B$2*24*60*60)</f>
        <v>2.978869583633403E-2</v>
      </c>
      <c r="M626" s="10">
        <f t="shared" si="38"/>
        <v>2.978869583633403E-2</v>
      </c>
      <c r="N626" s="10">
        <f>AVERAGE(M625:M626)*('Front End'!$F$5*60)</f>
        <v>3.5824114632438238</v>
      </c>
      <c r="O626" s="10">
        <f>IF(O625+AVERAGE(K625:K626)*('Front End'!$F$5*60)&gt;J626,J626,O625+AVERAGE(K625:K626)*('Front End'!$F$5*60))</f>
        <v>0</v>
      </c>
      <c r="P626" s="10">
        <f>P625+(AVERAGE(L625:L626)*('Front End'!$F$5*60))-W625</f>
        <v>3897.8453738016187</v>
      </c>
      <c r="Q626" s="10">
        <f>(P626/$AA$5)*($AA$4-'Front End'!$F$9)</f>
        <v>3.8978453738016186E-2</v>
      </c>
      <c r="R626" s="10">
        <f>'Front End'!$F$9+Q626</f>
        <v>45.038978453738018</v>
      </c>
      <c r="S626" s="8">
        <f>IF(R626&gt;'Front End'!$F$9+'Front End'!$B$9,(((R626-'Front End'!$F$9)/($AA$4-'Front End'!$F$9))*$AA$5)-((('Front End'!$F$9+'Front End'!$B$9-'Front End'!$F$9)/($AA$4-'Front End'!$F$9))*$AA$5),0)</f>
        <v>3897.8453738018006</v>
      </c>
      <c r="T626" s="8">
        <f>ROUND(S626/('Front End'!$B$3*24*60*60),6)</f>
        <v>4.5110000000000003E-3</v>
      </c>
      <c r="U626" s="8">
        <f>IF(R626&gt;'Front End'!$F$9+'Front End'!$B$10,(((R626-'Front End'!$F$9)/($AA$4-'Front End'!$F$9))*$AA$5)-((('Front End'!$F$9+'Front End'!$B$10-'Front End'!$F$9)/($AA$4-'Front End'!$F$9))*$AA$5),0)</f>
        <v>1897.8453738014878</v>
      </c>
      <c r="V626" s="8">
        <f>(U626^0.5)/('Front End'!$B$4*24*60*60)</f>
        <v>5.0421605517410699E-3</v>
      </c>
      <c r="W626" s="8">
        <f>(AVERAGE(T625:T626)*('Front End'!$F$5*60))+(AVERAGE(V625:V626)*('Front End'!$F$5*60))</f>
        <v>1.1460649636025306</v>
      </c>
      <c r="X626" s="8">
        <f t="shared" si="40"/>
        <v>5.0421605517410699E-3</v>
      </c>
    </row>
    <row r="627" spans="1:24" x14ac:dyDescent="0.2">
      <c r="A627" s="1">
        <v>626</v>
      </c>
      <c r="B627" s="1">
        <f>B626+'Front End'!$F$5</f>
        <v>1250</v>
      </c>
      <c r="C627" s="10">
        <f t="shared" si="39"/>
        <v>0.86805555555555558</v>
      </c>
      <c r="D627" s="10">
        <f>ROUND(IF(B627&lt;=$AA$2*1.25,('Front End'!$F$4/2)*(1-COS((PI()*B627)/$AA$2)),(4.34*'Front End'!$F$4*EXP(-1.3*B627/$AA$2))),6)</f>
        <v>2.8863E-2</v>
      </c>
      <c r="E627" s="10">
        <f>D627*('Front End'!$F$3/100)</f>
        <v>0</v>
      </c>
      <c r="F627" s="10">
        <f t="shared" si="37"/>
        <v>2.8863E-2</v>
      </c>
      <c r="G627" s="10">
        <f>IF((G626+(AVERAGE(F626:F627)*('Front End'!$F$5*60))-(N626))&gt;$AA$3,$AA$3,IF(G626+(AVERAGE(F626:F627)*('Front End'!$F$5*60))-(N626)&lt;0,0,G626+(AVERAGE(F626:F627)*('Front End'!$F$5*60))-(N626)))</f>
        <v>125.62608173934876</v>
      </c>
      <c r="H627" s="10">
        <f>(G627/$AA$3)*'Front End'!$B$1</f>
        <v>1.2562608173934875E-3</v>
      </c>
      <c r="I627" s="10">
        <f>('Front End'!$F$10-'Front End'!$B$1)+Calcs!H627</f>
        <v>46.731256260817396</v>
      </c>
      <c r="J627" s="10">
        <f>IF(H627&gt;'Front End'!$B$1*('Front End'!$B$5/100),G627-((('Front End'!$B$1*('Front End'!$B$5/100))/'Front End'!$B$1)*$AA$3),0)</f>
        <v>25.626081739348763</v>
      </c>
      <c r="K627" s="10">
        <f>(J627*('Front End'!$B$6/100))/('Front End'!$B$2*24*60*60)</f>
        <v>0</v>
      </c>
      <c r="L627" s="10">
        <f>(J627*((100-'Front End'!$B$6)/100))/('Front End'!$B$2*24*60*60)</f>
        <v>2.9659816827949961E-2</v>
      </c>
      <c r="M627" s="10">
        <f t="shared" si="38"/>
        <v>2.9659816827949961E-2</v>
      </c>
      <c r="N627" s="10">
        <f>AVERAGE(M626:M627)*('Front End'!$F$5*60)</f>
        <v>3.5669107598570395</v>
      </c>
      <c r="O627" s="10">
        <f>IF(O626+AVERAGE(K626:K627)*('Front End'!$F$5*60)&gt;J627,J627,O626+AVERAGE(K626:K627)*('Front End'!$F$5*60))</f>
        <v>0</v>
      </c>
      <c r="P627" s="10">
        <f>P626+(AVERAGE(L626:L627)*('Front End'!$F$5*60))-W626</f>
        <v>3900.2662195978733</v>
      </c>
      <c r="Q627" s="10">
        <f>(P627/$AA$5)*($AA$4-'Front End'!$F$9)</f>
        <v>3.9002662195978734E-2</v>
      </c>
      <c r="R627" s="10">
        <f>'Front End'!$F$9+Q627</f>
        <v>45.039002662195976</v>
      </c>
      <c r="S627" s="8">
        <f>IF(R627&gt;'Front End'!$F$9+'Front End'!$B$9,(((R627-'Front End'!$F$9)/($AA$4-'Front End'!$F$9))*$AA$5)-((('Front End'!$F$9+'Front End'!$B$9-'Front End'!$F$9)/($AA$4-'Front End'!$F$9))*$AA$5),0)</f>
        <v>3900.2662195976259</v>
      </c>
      <c r="T627" s="8">
        <f>ROUND(S627/('Front End'!$B$3*24*60*60),6)</f>
        <v>4.5139999999999998E-3</v>
      </c>
      <c r="U627" s="8">
        <f>IF(R627&gt;'Front End'!$F$9+'Front End'!$B$10,(((R627-'Front End'!$F$9)/($AA$4-'Front End'!$F$9))*$AA$5)-((('Front End'!$F$9+'Front End'!$B$10-'Front End'!$F$9)/($AA$4-'Front End'!$F$9))*$AA$5),0)</f>
        <v>1900.266219597313</v>
      </c>
      <c r="V627" s="8">
        <f>(U627^0.5)/('Front End'!$B$4*24*60*60)</f>
        <v>5.0453753560948155E-3</v>
      </c>
      <c r="W627" s="8">
        <f>(AVERAGE(T626:T627)*('Front End'!$F$5*60))+(AVERAGE(V626:V627)*('Front End'!$F$5*60))</f>
        <v>1.1467521544701529</v>
      </c>
      <c r="X627" s="8">
        <f t="shared" si="40"/>
        <v>5.0453753560948155E-3</v>
      </c>
    </row>
    <row r="628" spans="1:24" x14ac:dyDescent="0.2">
      <c r="A628" s="1">
        <v>627</v>
      </c>
      <c r="B628" s="1">
        <f>B627+'Front End'!$F$5</f>
        <v>1252</v>
      </c>
      <c r="C628" s="10">
        <f t="shared" si="39"/>
        <v>0.86944444444444446</v>
      </c>
      <c r="D628" s="10">
        <f>ROUND(IF(B628&lt;=$AA$2*1.25,('Front End'!$F$4/2)*(1-COS((PI()*B628)/$AA$2)),(4.34*'Front End'!$F$4*EXP(-1.3*B628/$AA$2))),6)</f>
        <v>2.8738E-2</v>
      </c>
      <c r="E628" s="10">
        <f>D628*('Front End'!$F$3/100)</f>
        <v>0</v>
      </c>
      <c r="F628" s="10">
        <f t="shared" si="37"/>
        <v>2.8738E-2</v>
      </c>
      <c r="G628" s="10">
        <f>IF((G627+(AVERAGE(F627:F628)*('Front End'!$F$5*60))-(N627))&gt;$AA$3,$AA$3,IF(G627+(AVERAGE(F627:F628)*('Front End'!$F$5*60))-(N627)&lt;0,0,G627+(AVERAGE(F627:F628)*('Front End'!$F$5*60))-(N627)))</f>
        <v>125.51523097949173</v>
      </c>
      <c r="H628" s="10">
        <f>(G628/$AA$3)*'Front End'!$B$1</f>
        <v>1.2551523097949174E-3</v>
      </c>
      <c r="I628" s="10">
        <f>('Front End'!$F$10-'Front End'!$B$1)+Calcs!H628</f>
        <v>46.731255152309799</v>
      </c>
      <c r="J628" s="10">
        <f>IF(H628&gt;'Front End'!$B$1*('Front End'!$B$5/100),G628-((('Front End'!$B$1*('Front End'!$B$5/100))/'Front End'!$B$1)*$AA$3),0)</f>
        <v>25.515230979491733</v>
      </c>
      <c r="K628" s="10">
        <f>(J628*('Front End'!$B$6/100))/('Front End'!$B$2*24*60*60)</f>
        <v>0</v>
      </c>
      <c r="L628" s="10">
        <f>(J628*((100-'Front End'!$B$6)/100))/('Front End'!$B$2*24*60*60)</f>
        <v>2.9531517337374694E-2</v>
      </c>
      <c r="M628" s="10">
        <f t="shared" si="38"/>
        <v>2.9531517337374694E-2</v>
      </c>
      <c r="N628" s="10">
        <f>AVERAGE(M627:M628)*('Front End'!$F$5*60)</f>
        <v>3.5514800499194794</v>
      </c>
      <c r="O628" s="10">
        <f>IF(O627+AVERAGE(K627:K628)*('Front End'!$F$5*60)&gt;J628,J628,O627+AVERAGE(K627:K628)*('Front End'!$F$5*60))</f>
        <v>0</v>
      </c>
      <c r="P628" s="10">
        <f>P627+(AVERAGE(L627:L628)*('Front End'!$F$5*60))-W627</f>
        <v>3902.6709474933227</v>
      </c>
      <c r="Q628" s="10">
        <f>(P628/$AA$5)*($AA$4-'Front End'!$F$9)</f>
        <v>3.9026709474933224E-2</v>
      </c>
      <c r="R628" s="10">
        <f>'Front End'!$F$9+Q628</f>
        <v>45.039026709474932</v>
      </c>
      <c r="S628" s="8">
        <f>IF(R628&gt;'Front End'!$F$9+'Front End'!$B$9,(((R628-'Front End'!$F$9)/($AA$4-'Front End'!$F$9))*$AA$5)-((('Front End'!$F$9+'Front End'!$B$9-'Front End'!$F$9)/($AA$4-'Front End'!$F$9))*$AA$5),0)</f>
        <v>3902.6709474931922</v>
      </c>
      <c r="T628" s="8">
        <f>ROUND(S628/('Front End'!$B$3*24*60*60),6)</f>
        <v>4.5170000000000002E-3</v>
      </c>
      <c r="U628" s="8">
        <f>IF(R628&gt;'Front End'!$F$9+'Front End'!$B$10,(((R628-'Front End'!$F$9)/($AA$4-'Front End'!$F$9))*$AA$5)-((('Front End'!$F$9+'Front End'!$B$10-'Front End'!$F$9)/($AA$4-'Front End'!$F$9))*$AA$5),0)</f>
        <v>1902.6709474928793</v>
      </c>
      <c r="V628" s="8">
        <f>(U628^0.5)/('Front End'!$B$4*24*60*60)</f>
        <v>5.0485667296923569E-3</v>
      </c>
      <c r="W628" s="8">
        <f>(AVERAGE(T627:T628)*('Front End'!$F$5*60))+(AVERAGE(V627:V628)*('Front End'!$F$5*60))</f>
        <v>1.1474965251472304</v>
      </c>
      <c r="X628" s="8">
        <f t="shared" si="40"/>
        <v>5.0485667296923569E-3</v>
      </c>
    </row>
    <row r="629" spans="1:24" x14ac:dyDescent="0.2">
      <c r="A629" s="1">
        <v>628</v>
      </c>
      <c r="B629" s="1">
        <f>B628+'Front End'!$F$5</f>
        <v>1254</v>
      </c>
      <c r="C629" s="10">
        <f t="shared" si="39"/>
        <v>0.87083333333333335</v>
      </c>
      <c r="D629" s="10">
        <f>ROUND(IF(B629&lt;=$AA$2*1.25,('Front End'!$F$4/2)*(1-COS((PI()*B629)/$AA$2)),(4.34*'Front End'!$F$4*EXP(-1.3*B629/$AA$2))),6)</f>
        <v>2.8613E-2</v>
      </c>
      <c r="E629" s="10">
        <f>D629*('Front End'!$F$3/100)</f>
        <v>0</v>
      </c>
      <c r="F629" s="10">
        <f t="shared" si="37"/>
        <v>2.8613E-2</v>
      </c>
      <c r="G629" s="10">
        <f>IF((G628+(AVERAGE(F628:F629)*('Front End'!$F$5*60))-(N628))&gt;$AA$3,$AA$3,IF(G628+(AVERAGE(F628:F629)*('Front End'!$F$5*60))-(N628)&lt;0,0,G628+(AVERAGE(F628:F629)*('Front End'!$F$5*60))-(N628)))</f>
        <v>125.40481092957226</v>
      </c>
      <c r="H629" s="10">
        <f>(G629/$AA$3)*'Front End'!$B$1</f>
        <v>1.2540481092957227E-3</v>
      </c>
      <c r="I629" s="10">
        <f>('Front End'!$F$10-'Front End'!$B$1)+Calcs!H629</f>
        <v>46.7312540481093</v>
      </c>
      <c r="J629" s="10">
        <f>IF(H629&gt;'Front End'!$B$1*('Front End'!$B$5/100),G629-((('Front End'!$B$1*('Front End'!$B$5/100))/'Front End'!$B$1)*$AA$3),0)</f>
        <v>25.404810929572264</v>
      </c>
      <c r="K629" s="10">
        <f>(J629*('Front End'!$B$6/100))/('Front End'!$B$2*24*60*60)</f>
        <v>0</v>
      </c>
      <c r="L629" s="10">
        <f>(J629*((100-'Front End'!$B$6)/100))/('Front End'!$B$2*24*60*60)</f>
        <v>2.9403716353671606E-2</v>
      </c>
      <c r="M629" s="10">
        <f t="shared" si="38"/>
        <v>2.9403716353671606E-2</v>
      </c>
      <c r="N629" s="10">
        <f>AVERAGE(M628:M629)*('Front End'!$F$5*60)</f>
        <v>3.5361140214627782</v>
      </c>
      <c r="O629" s="10">
        <f>IF(O628+AVERAGE(K628:K629)*('Front End'!$F$5*60)&gt;J629,J629,O628+AVERAGE(K628:K629)*('Front End'!$F$5*60))</f>
        <v>0</v>
      </c>
      <c r="P629" s="10">
        <f>P628+(AVERAGE(L628:L629)*('Front End'!$F$5*60))-W628</f>
        <v>3905.0595649896381</v>
      </c>
      <c r="Q629" s="10">
        <f>(P629/$AA$5)*($AA$4-'Front End'!$F$9)</f>
        <v>3.905059564989638E-2</v>
      </c>
      <c r="R629" s="10">
        <f>'Front End'!$F$9+Q629</f>
        <v>45.039050595649897</v>
      </c>
      <c r="S629" s="8">
        <f>IF(R629&gt;'Front End'!$F$9+'Front End'!$B$9,(((R629-'Front End'!$F$9)/($AA$4-'Front End'!$F$9))*$AA$5)-((('Front End'!$F$9+'Front End'!$B$9-'Front End'!$F$9)/($AA$4-'Front End'!$F$9))*$AA$5),0)</f>
        <v>3905.0595649896995</v>
      </c>
      <c r="T629" s="8">
        <f>ROUND(S629/('Front End'!$B$3*24*60*60),6)</f>
        <v>4.5199999999999997E-3</v>
      </c>
      <c r="U629" s="8">
        <f>IF(R629&gt;'Front End'!$F$9+'Front End'!$B$10,(((R629-'Front End'!$F$9)/($AA$4-'Front End'!$F$9))*$AA$5)-((('Front End'!$F$9+'Front End'!$B$10-'Front End'!$F$9)/($AA$4-'Front End'!$F$9))*$AA$5),0)</f>
        <v>1905.0595649893867</v>
      </c>
      <c r="V629" s="8">
        <f>(U629^0.5)/('Front End'!$B$4*24*60*60)</f>
        <v>5.0517347268856389E-3</v>
      </c>
      <c r="W629" s="8">
        <f>(AVERAGE(T628:T629)*('Front End'!$F$5*60))+(AVERAGE(V628:V629)*('Front End'!$F$5*60))</f>
        <v>1.1482380873946798</v>
      </c>
      <c r="X629" s="8">
        <f t="shared" si="40"/>
        <v>5.0517347268856389E-3</v>
      </c>
    </row>
    <row r="630" spans="1:24" x14ac:dyDescent="0.2">
      <c r="A630" s="1">
        <v>629</v>
      </c>
      <c r="B630" s="1">
        <f>B629+'Front End'!$F$5</f>
        <v>1256</v>
      </c>
      <c r="C630" s="10">
        <f t="shared" si="39"/>
        <v>0.87222222222222223</v>
      </c>
      <c r="D630" s="10">
        <f>ROUND(IF(B630&lt;=$AA$2*1.25,('Front End'!$F$4/2)*(1-COS((PI()*B630)/$AA$2)),(4.34*'Front End'!$F$4*EXP(-1.3*B630/$AA$2))),6)</f>
        <v>2.8489E-2</v>
      </c>
      <c r="E630" s="10">
        <f>D630*('Front End'!$F$3/100)</f>
        <v>0</v>
      </c>
      <c r="F630" s="10">
        <f t="shared" ref="F630:F693" si="41">D630-E630</f>
        <v>2.8489E-2</v>
      </c>
      <c r="G630" s="10">
        <f>IF((G629+(AVERAGE(F629:F630)*('Front End'!$F$5*60))-(N629))&gt;$AA$3,$AA$3,IF(G629+(AVERAGE(F629:F630)*('Front End'!$F$5*60))-(N629)&lt;0,0,G629+(AVERAGE(F629:F630)*('Front End'!$F$5*60))-(N629)))</f>
        <v>125.2948169081095</v>
      </c>
      <c r="H630" s="10">
        <f>(G630/$AA$3)*'Front End'!$B$1</f>
        <v>1.2529481690810951E-3</v>
      </c>
      <c r="I630" s="10">
        <f>('Front End'!$F$10-'Front End'!$B$1)+Calcs!H630</f>
        <v>46.731252948169086</v>
      </c>
      <c r="J630" s="10">
        <f>IF(H630&gt;'Front End'!$B$1*('Front End'!$B$5/100),G630-((('Front End'!$B$1*('Front End'!$B$5/100))/'Front End'!$B$1)*$AA$3),0)</f>
        <v>25.294816908109496</v>
      </c>
      <c r="K630" s="10">
        <f>(J630*('Front End'!$B$6/100))/('Front End'!$B$2*24*60*60)</f>
        <v>0</v>
      </c>
      <c r="L630" s="10">
        <f>(J630*((100-'Front End'!$B$6)/100))/('Front End'!$B$2*24*60*60)</f>
        <v>2.9276408458460069E-2</v>
      </c>
      <c r="M630" s="10">
        <f t="shared" ref="M630:M693" si="42">K630+L630</f>
        <v>2.9276408458460069E-2</v>
      </c>
      <c r="N630" s="10">
        <f>AVERAGE(M629:M630)*('Front End'!$F$5*60)</f>
        <v>3.5208074887279004</v>
      </c>
      <c r="O630" s="10">
        <f>IF(O629+AVERAGE(K629:K630)*('Front End'!$F$5*60)&gt;J630,J630,O629+AVERAGE(K629:K630)*('Front End'!$F$5*60))</f>
        <v>0</v>
      </c>
      <c r="P630" s="10">
        <f>P629+(AVERAGE(L629:L630)*('Front End'!$F$5*60))-W629</f>
        <v>3907.4321343909714</v>
      </c>
      <c r="Q630" s="10">
        <f>(P630/$AA$5)*($AA$4-'Front End'!$F$9)</f>
        <v>3.9074321343909715E-2</v>
      </c>
      <c r="R630" s="10">
        <f>'Front End'!$F$9+Q630</f>
        <v>45.039074321343911</v>
      </c>
      <c r="S630" s="8">
        <f>IF(R630&gt;'Front End'!$F$9+'Front End'!$B$9,(((R630-'Front End'!$F$9)/($AA$4-'Front End'!$F$9))*$AA$5)-((('Front End'!$F$9+'Front End'!$B$9-'Front End'!$F$9)/($AA$4-'Front End'!$F$9))*$AA$5),0)</f>
        <v>3907.4321343910869</v>
      </c>
      <c r="T630" s="8">
        <f>ROUND(S630/('Front End'!$B$3*24*60*60),6)</f>
        <v>4.522E-3</v>
      </c>
      <c r="U630" s="8">
        <f>IF(R630&gt;'Front End'!$F$9+'Front End'!$B$10,(((R630-'Front End'!$F$9)/($AA$4-'Front End'!$F$9))*$AA$5)-((('Front End'!$F$9+'Front End'!$B$10-'Front End'!$F$9)/($AA$4-'Front End'!$F$9))*$AA$5),0)</f>
        <v>1907.4321343907741</v>
      </c>
      <c r="V630" s="8">
        <f>(U630^0.5)/('Front End'!$B$4*24*60*60)</f>
        <v>5.0548794741818188E-3</v>
      </c>
      <c r="W630" s="8">
        <f>(AVERAGE(T629:T630)*('Front End'!$F$5*60))+(AVERAGE(V629:V630)*('Front End'!$F$5*60))</f>
        <v>1.1489168520640476</v>
      </c>
      <c r="X630" s="8">
        <f t="shared" si="40"/>
        <v>5.0548794741818188E-3</v>
      </c>
    </row>
    <row r="631" spans="1:24" x14ac:dyDescent="0.2">
      <c r="A631" s="1">
        <v>630</v>
      </c>
      <c r="B631" s="1">
        <f>B630+'Front End'!$F$5</f>
        <v>1258</v>
      </c>
      <c r="C631" s="10">
        <f t="shared" si="39"/>
        <v>0.87361111111111112</v>
      </c>
      <c r="D631" s="10">
        <f>ROUND(IF(B631&lt;=$AA$2*1.25,('Front End'!$F$4/2)*(1-COS((PI()*B631)/$AA$2)),(4.34*'Front End'!$F$4*EXP(-1.3*B631/$AA$2))),6)</f>
        <v>2.8365999999999999E-2</v>
      </c>
      <c r="E631" s="10">
        <f>D631*('Front End'!$F$3/100)</f>
        <v>0</v>
      </c>
      <c r="F631" s="10">
        <f t="shared" si="41"/>
        <v>2.8365999999999999E-2</v>
      </c>
      <c r="G631" s="10">
        <f>IF((G630+(AVERAGE(F630:F631)*('Front End'!$F$5*60))-(N630))&gt;$AA$3,$AA$3,IF(G630+(AVERAGE(F630:F631)*('Front End'!$F$5*60))-(N630)&lt;0,0,G630+(AVERAGE(F630:F631)*('Front End'!$F$5*60))-(N630)))</f>
        <v>125.1853094193816</v>
      </c>
      <c r="H631" s="10">
        <f>(G631/$AA$3)*'Front End'!$B$1</f>
        <v>1.2518530941938162E-3</v>
      </c>
      <c r="I631" s="10">
        <f>('Front End'!$F$10-'Front End'!$B$1)+Calcs!H631</f>
        <v>46.7312518530942</v>
      </c>
      <c r="J631" s="10">
        <f>IF(H631&gt;'Front End'!$B$1*('Front End'!$B$5/100),G631-((('Front End'!$B$1*('Front End'!$B$5/100))/'Front End'!$B$1)*$AA$3),0)</f>
        <v>25.185309419381596</v>
      </c>
      <c r="K631" s="10">
        <f>(J631*('Front End'!$B$6/100))/('Front End'!$B$2*24*60*60)</f>
        <v>0</v>
      </c>
      <c r="L631" s="10">
        <f>(J631*((100-'Front End'!$B$6)/100))/('Front End'!$B$2*24*60*60)</f>
        <v>2.9149663679839816E-2</v>
      </c>
      <c r="M631" s="10">
        <f t="shared" si="42"/>
        <v>2.9149663679839816E-2</v>
      </c>
      <c r="N631" s="10">
        <f>AVERAGE(M630:M631)*('Front End'!$F$5*60)</f>
        <v>3.5055643282979929</v>
      </c>
      <c r="O631" s="10">
        <f>IF(O630+AVERAGE(K630:K631)*('Front End'!$F$5*60)&gt;J631,J631,O630+AVERAGE(K630:K631)*('Front End'!$F$5*60))</f>
        <v>0</v>
      </c>
      <c r="P631" s="10">
        <f>P630+(AVERAGE(L630:L631)*('Front End'!$F$5*60))-W630</f>
        <v>3909.7887818672057</v>
      </c>
      <c r="Q631" s="10">
        <f>(P631/$AA$5)*($AA$4-'Front End'!$F$9)</f>
        <v>3.9097887818672059E-2</v>
      </c>
      <c r="R631" s="10">
        <f>'Front End'!$F$9+Q631</f>
        <v>45.03909788781867</v>
      </c>
      <c r="S631" s="8">
        <f>IF(R631&gt;'Front End'!$F$9+'Front End'!$B$9,(((R631-'Front End'!$F$9)/($AA$4-'Front End'!$F$9))*$AA$5)-((('Front End'!$F$9+'Front End'!$B$9-'Front End'!$F$9)/($AA$4-'Front End'!$F$9))*$AA$5),0)</f>
        <v>3909.7887818670079</v>
      </c>
      <c r="T631" s="8">
        <f>ROUND(S631/('Front End'!$B$3*24*60*60),6)</f>
        <v>4.5250000000000004E-3</v>
      </c>
      <c r="U631" s="8">
        <f>IF(R631&gt;'Front End'!$F$9+'Front End'!$B$10,(((R631-'Front End'!$F$9)/($AA$4-'Front End'!$F$9))*$AA$5)-((('Front End'!$F$9+'Front End'!$B$10-'Front End'!$F$9)/($AA$4-'Front End'!$F$9))*$AA$5),0)</f>
        <v>1909.788781866695</v>
      </c>
      <c r="V631" s="8">
        <f>(U631^0.5)/('Front End'!$B$4*24*60*60)</f>
        <v>5.0580011820245806E-3</v>
      </c>
      <c r="W631" s="8">
        <f>(AVERAGE(T630:T631)*('Front End'!$F$5*60))+(AVERAGE(V630:V631)*('Front End'!$F$5*60))</f>
        <v>1.1495928393723838</v>
      </c>
      <c r="X631" s="8">
        <f t="shared" si="40"/>
        <v>5.0580011820245806E-3</v>
      </c>
    </row>
    <row r="632" spans="1:24" x14ac:dyDescent="0.2">
      <c r="A632" s="1">
        <v>631</v>
      </c>
      <c r="B632" s="1">
        <f>B631+'Front End'!$F$5</f>
        <v>1260</v>
      </c>
      <c r="C632" s="10">
        <f t="shared" si="39"/>
        <v>0.875</v>
      </c>
      <c r="D632" s="10">
        <f>ROUND(IF(B632&lt;=$AA$2*1.25,('Front End'!$F$4/2)*(1-COS((PI()*B632)/$AA$2)),(4.34*'Front End'!$F$4*EXP(-1.3*B632/$AA$2))),6)</f>
        <v>2.8243000000000001E-2</v>
      </c>
      <c r="E632" s="10">
        <f>D632*('Front End'!$F$3/100)</f>
        <v>0</v>
      </c>
      <c r="F632" s="10">
        <f t="shared" si="41"/>
        <v>2.8243000000000001E-2</v>
      </c>
      <c r="G632" s="10">
        <f>IF((G631+(AVERAGE(F631:F632)*('Front End'!$F$5*60))-(N631))&gt;$AA$3,$AA$3,IF(G631+(AVERAGE(F631:F632)*('Front End'!$F$5*60))-(N631)&lt;0,0,G631+(AVERAGE(F631:F632)*('Front End'!$F$5*60))-(N631)))</f>
        <v>125.07628509108361</v>
      </c>
      <c r="H632" s="10">
        <f>(G632/$AA$3)*'Front End'!$B$1</f>
        <v>1.250762850910836E-3</v>
      </c>
      <c r="I632" s="10">
        <f>('Front End'!$F$10-'Front End'!$B$1)+Calcs!H632</f>
        <v>46.731250762850912</v>
      </c>
      <c r="J632" s="10">
        <f>IF(H632&gt;'Front End'!$B$1*('Front End'!$B$5/100),G632-((('Front End'!$B$1*('Front End'!$B$5/100))/'Front End'!$B$1)*$AA$3),0)</f>
        <v>25.076285091083605</v>
      </c>
      <c r="K632" s="10">
        <f>(J632*('Front End'!$B$6/100))/('Front End'!$B$2*24*60*60)</f>
        <v>0</v>
      </c>
      <c r="L632" s="10">
        <f>(J632*((100-'Front End'!$B$6)/100))/('Front End'!$B$2*24*60*60)</f>
        <v>2.9023478114680101E-2</v>
      </c>
      <c r="M632" s="10">
        <f t="shared" si="42"/>
        <v>2.9023478114680101E-2</v>
      </c>
      <c r="N632" s="10">
        <f>AVERAGE(M631:M632)*('Front End'!$F$5*60)</f>
        <v>3.4903885076711951</v>
      </c>
      <c r="O632" s="10">
        <f>IF(O631+AVERAGE(K631:K632)*('Front End'!$F$5*60)&gt;J632,J632,O631+AVERAGE(K631:K632)*('Front End'!$F$5*60))</f>
        <v>0</v>
      </c>
      <c r="P632" s="10">
        <f>P631+(AVERAGE(L631:L632)*('Front End'!$F$5*60))-W631</f>
        <v>3912.1295775355043</v>
      </c>
      <c r="Q632" s="10">
        <f>(P632/$AA$5)*($AA$4-'Front End'!$F$9)</f>
        <v>3.9121295775355037E-2</v>
      </c>
      <c r="R632" s="10">
        <f>'Front End'!$F$9+Q632</f>
        <v>45.039121295775352</v>
      </c>
      <c r="S632" s="8">
        <f>IF(R632&gt;'Front End'!$F$9+'Front End'!$B$9,(((R632-'Front End'!$F$9)/($AA$4-'Front End'!$F$9))*$AA$5)-((('Front End'!$F$9+'Front End'!$B$9-'Front End'!$F$9)/($AA$4-'Front End'!$F$9))*$AA$5),0)</f>
        <v>3912.1295775352392</v>
      </c>
      <c r="T632" s="8">
        <f>ROUND(S632/('Front End'!$B$3*24*60*60),6)</f>
        <v>4.5279999999999999E-3</v>
      </c>
      <c r="U632" s="8">
        <f>IF(R632&gt;'Front End'!$F$9+'Front End'!$B$10,(((R632-'Front End'!$F$9)/($AA$4-'Front End'!$F$9))*$AA$5)-((('Front End'!$F$9+'Front End'!$B$10-'Front End'!$F$9)/($AA$4-'Front End'!$F$9))*$AA$5),0)</f>
        <v>1912.1295775349263</v>
      </c>
      <c r="V632" s="8">
        <f>(U632^0.5)/('Front End'!$B$4*24*60*60)</f>
        <v>5.0610999858416708E-3</v>
      </c>
      <c r="W632" s="8">
        <f>(AVERAGE(T631:T632)*('Front End'!$F$5*60))+(AVERAGE(V631:V632)*('Front End'!$F$5*60))</f>
        <v>1.1503260700719751</v>
      </c>
      <c r="X632" s="8">
        <f t="shared" si="40"/>
        <v>5.0610999858416708E-3</v>
      </c>
    </row>
    <row r="633" spans="1:24" x14ac:dyDescent="0.2">
      <c r="A633" s="1">
        <v>632</v>
      </c>
      <c r="B633" s="1">
        <f>B632+'Front End'!$F$5</f>
        <v>1262</v>
      </c>
      <c r="C633" s="10">
        <f t="shared" si="39"/>
        <v>0.87638888888888888</v>
      </c>
      <c r="D633" s="10">
        <f>ROUND(IF(B633&lt;=$AA$2*1.25,('Front End'!$F$4/2)*(1-COS((PI()*B633)/$AA$2)),(4.34*'Front End'!$F$4*EXP(-1.3*B633/$AA$2))),6)</f>
        <v>2.8121E-2</v>
      </c>
      <c r="E633" s="10">
        <f>D633*('Front End'!$F$3/100)</f>
        <v>0</v>
      </c>
      <c r="F633" s="10">
        <f t="shared" si="41"/>
        <v>2.8121E-2</v>
      </c>
      <c r="G633" s="10">
        <f>IF((G632+(AVERAGE(F632:F633)*('Front End'!$F$5*60))-(N632))&gt;$AA$3,$AA$3,IF(G632+(AVERAGE(F632:F633)*('Front End'!$F$5*60))-(N632)&lt;0,0,G632+(AVERAGE(F632:F633)*('Front End'!$F$5*60))-(N632)))</f>
        <v>124.96773658341242</v>
      </c>
      <c r="H633" s="10">
        <f>(G633/$AA$3)*'Front End'!$B$1</f>
        <v>1.2496773658341241E-3</v>
      </c>
      <c r="I633" s="10">
        <f>('Front End'!$F$10-'Front End'!$B$1)+Calcs!H633</f>
        <v>46.731249677365838</v>
      </c>
      <c r="J633" s="10">
        <f>IF(H633&gt;'Front End'!$B$1*('Front End'!$B$5/100),G633-((('Front End'!$B$1*('Front End'!$B$5/100))/'Front End'!$B$1)*$AA$3),0)</f>
        <v>24.967736583412417</v>
      </c>
      <c r="K633" s="10">
        <f>(J633*('Front End'!$B$6/100))/('Front End'!$B$2*24*60*60)</f>
        <v>0</v>
      </c>
      <c r="L633" s="10">
        <f>(J633*((100-'Front End'!$B$6)/100))/('Front End'!$B$2*24*60*60)</f>
        <v>2.8897843267838449E-2</v>
      </c>
      <c r="M633" s="10">
        <f t="shared" si="42"/>
        <v>2.8897843267838449E-2</v>
      </c>
      <c r="N633" s="10">
        <f>AVERAGE(M632:M633)*('Front End'!$F$5*60)</f>
        <v>3.4752792829511128</v>
      </c>
      <c r="O633" s="10">
        <f>IF(O632+AVERAGE(K632:K633)*('Front End'!$F$5*60)&gt;J633,J633,O632+AVERAGE(K632:K633)*('Front End'!$F$5*60))</f>
        <v>0</v>
      </c>
      <c r="P633" s="10">
        <f>P632+(AVERAGE(L632:L633)*('Front End'!$F$5*60))-W632</f>
        <v>3914.4545307483836</v>
      </c>
      <c r="Q633" s="10">
        <f>(P633/$AA$5)*($AA$4-'Front End'!$F$9)</f>
        <v>3.9144545307483833E-2</v>
      </c>
      <c r="R633" s="10">
        <f>'Front End'!$F$9+Q633</f>
        <v>45.039144545307487</v>
      </c>
      <c r="S633" s="8">
        <f>IF(R633&gt;'Front End'!$F$9+'Front End'!$B$9,(((R633-'Front End'!$F$9)/($AA$4-'Front End'!$F$9))*$AA$5)-((('Front End'!$F$9+'Front End'!$B$9-'Front End'!$F$9)/($AA$4-'Front End'!$F$9))*$AA$5),0)</f>
        <v>3914.4545307486569</v>
      </c>
      <c r="T633" s="8">
        <f>ROUND(S633/('Front End'!$B$3*24*60*60),6)</f>
        <v>4.5310000000000003E-3</v>
      </c>
      <c r="U633" s="8">
        <f>IF(R633&gt;'Front End'!$F$9+'Front End'!$B$10,(((R633-'Front End'!$F$9)/($AA$4-'Front End'!$F$9))*$AA$5)-((('Front End'!$F$9+'Front End'!$B$10-'Front End'!$F$9)/($AA$4-'Front End'!$F$9))*$AA$5),0)</f>
        <v>1914.454530748344</v>
      </c>
      <c r="V633" s="8">
        <f>(U633^0.5)/('Front End'!$B$4*24*60*60)</f>
        <v>5.0641759400487435E-3</v>
      </c>
      <c r="W633" s="8">
        <f>(AVERAGE(T632:T633)*('Front End'!$F$5*60))+(AVERAGE(V632:V633)*('Front End'!$F$5*60))</f>
        <v>1.1510565555534249</v>
      </c>
      <c r="X633" s="8">
        <f t="shared" si="40"/>
        <v>5.0641759400487435E-3</v>
      </c>
    </row>
    <row r="634" spans="1:24" x14ac:dyDescent="0.2">
      <c r="A634" s="1">
        <v>633</v>
      </c>
      <c r="B634" s="1">
        <f>B633+'Front End'!$F$5</f>
        <v>1264</v>
      </c>
      <c r="C634" s="10">
        <f t="shared" si="39"/>
        <v>0.87777777777777777</v>
      </c>
      <c r="D634" s="10">
        <f>ROUND(IF(B634&lt;=$AA$2*1.25,('Front End'!$F$4/2)*(1-COS((PI()*B634)/$AA$2)),(4.34*'Front End'!$F$4*EXP(-1.3*B634/$AA$2))),6)</f>
        <v>2.8000000000000001E-2</v>
      </c>
      <c r="E634" s="10">
        <f>D634*('Front End'!$F$3/100)</f>
        <v>0</v>
      </c>
      <c r="F634" s="10">
        <f t="shared" si="41"/>
        <v>2.8000000000000001E-2</v>
      </c>
      <c r="G634" s="10">
        <f>IF((G633+(AVERAGE(F633:F634)*('Front End'!$F$5*60))-(N633))&gt;$AA$3,$AA$3,IF(G633+(AVERAGE(F633:F634)*('Front End'!$F$5*60))-(N633)&lt;0,0,G633+(AVERAGE(F633:F634)*('Front End'!$F$5*60))-(N633)))</f>
        <v>124.85971730046131</v>
      </c>
      <c r="H634" s="10">
        <f>(G634/$AA$3)*'Front End'!$B$1</f>
        <v>1.2485971730046132E-3</v>
      </c>
      <c r="I634" s="10">
        <f>('Front End'!$F$10-'Front End'!$B$1)+Calcs!H634</f>
        <v>46.731248597173007</v>
      </c>
      <c r="J634" s="10">
        <f>IF(H634&gt;'Front End'!$B$1*('Front End'!$B$5/100),G634-((('Front End'!$B$1*('Front End'!$B$5/100))/'Front End'!$B$1)*$AA$3),0)</f>
        <v>24.859717300461313</v>
      </c>
      <c r="K634" s="10">
        <f>(J634*('Front End'!$B$6/100))/('Front End'!$B$2*24*60*60)</f>
        <v>0</v>
      </c>
      <c r="L634" s="10">
        <f>(J634*((100-'Front End'!$B$6)/100))/('Front End'!$B$2*24*60*60)</f>
        <v>2.8772820949608004E-2</v>
      </c>
      <c r="M634" s="10">
        <f t="shared" si="42"/>
        <v>2.8772820949608004E-2</v>
      </c>
      <c r="N634" s="10">
        <f>AVERAGE(M633:M634)*('Front End'!$F$5*60)</f>
        <v>3.4602398530467871</v>
      </c>
      <c r="O634" s="10">
        <f>IF(O633+AVERAGE(K633:K634)*('Front End'!$F$5*60)&gt;J634,J634,O633+AVERAGE(K633:K634)*('Front End'!$F$5*60))</f>
        <v>0</v>
      </c>
      <c r="P634" s="10">
        <f>P633+(AVERAGE(L633:L634)*('Front End'!$F$5*60))-W633</f>
        <v>3916.7637140458769</v>
      </c>
      <c r="Q634" s="10">
        <f>(P634/$AA$5)*($AA$4-'Front End'!$F$9)</f>
        <v>3.9167637140458761E-2</v>
      </c>
      <c r="R634" s="10">
        <f>'Front End'!$F$9+Q634</f>
        <v>45.039167637140459</v>
      </c>
      <c r="S634" s="8">
        <f>IF(R634&gt;'Front End'!$F$9+'Front End'!$B$9,(((R634-'Front End'!$F$9)/($AA$4-'Front End'!$F$9))*$AA$5)-((('Front End'!$F$9+'Front End'!$B$9-'Front End'!$F$9)/($AA$4-'Front End'!$F$9))*$AA$5),0)</f>
        <v>3916.7637140458569</v>
      </c>
      <c r="T634" s="8">
        <f>ROUND(S634/('Front End'!$B$3*24*60*60),6)</f>
        <v>4.5329999999999997E-3</v>
      </c>
      <c r="U634" s="8">
        <f>IF(R634&gt;'Front End'!$F$9+'Front End'!$B$10,(((R634-'Front End'!$F$9)/($AA$4-'Front End'!$F$9))*$AA$5)-((('Front End'!$F$9+'Front End'!$B$10-'Front End'!$F$9)/($AA$4-'Front End'!$F$9))*$AA$5),0)</f>
        <v>1916.763714045544</v>
      </c>
      <c r="V634" s="8">
        <f>(U634^0.5)/('Front End'!$B$4*24*60*60)</f>
        <v>5.0672291821398045E-3</v>
      </c>
      <c r="W634" s="8">
        <f>(AVERAGE(T633:T634)*('Front End'!$F$5*60))+(AVERAGE(V633:V634)*('Front End'!$F$5*60))</f>
        <v>1.1517243073313128</v>
      </c>
      <c r="X634" s="8">
        <f t="shared" si="40"/>
        <v>5.0672291821398045E-3</v>
      </c>
    </row>
    <row r="635" spans="1:24" x14ac:dyDescent="0.2">
      <c r="A635" s="1">
        <v>634</v>
      </c>
      <c r="B635" s="1">
        <f>B634+'Front End'!$F$5</f>
        <v>1266</v>
      </c>
      <c r="C635" s="10">
        <f t="shared" si="39"/>
        <v>0.87916666666666665</v>
      </c>
      <c r="D635" s="10">
        <f>ROUND(IF(B635&lt;=$AA$2*1.25,('Front End'!$F$4/2)*(1-COS((PI()*B635)/$AA$2)),(4.34*'Front End'!$F$4*EXP(-1.3*B635/$AA$2))),6)</f>
        <v>2.7878E-2</v>
      </c>
      <c r="E635" s="10">
        <f>D635*('Front End'!$F$3/100)</f>
        <v>0</v>
      </c>
      <c r="F635" s="10">
        <f t="shared" si="41"/>
        <v>2.7878E-2</v>
      </c>
      <c r="G635" s="10">
        <f>IF((G634+(AVERAGE(F634:F635)*('Front End'!$F$5*60))-(N634))&gt;$AA$3,$AA$3,IF(G634+(AVERAGE(F634:F635)*('Front End'!$F$5*60))-(N634)&lt;0,0,G634+(AVERAGE(F634:F635)*('Front End'!$F$5*60))-(N634)))</f>
        <v>124.75215744741452</v>
      </c>
      <c r="H635" s="10">
        <f>(G635/$AA$3)*'Front End'!$B$1</f>
        <v>1.2475215744741453E-3</v>
      </c>
      <c r="I635" s="10">
        <f>('Front End'!$F$10-'Front End'!$B$1)+Calcs!H635</f>
        <v>46.731247521574481</v>
      </c>
      <c r="J635" s="10">
        <f>IF(H635&gt;'Front End'!$B$1*('Front End'!$B$5/100),G635-((('Front End'!$B$1*('Front End'!$B$5/100))/'Front End'!$B$1)*$AA$3),0)</f>
        <v>24.752157447414518</v>
      </c>
      <c r="K635" s="10">
        <f>(J635*('Front End'!$B$6/100))/('Front End'!$B$2*24*60*60)</f>
        <v>0</v>
      </c>
      <c r="L635" s="10">
        <f>(J635*((100-'Front End'!$B$6)/100))/('Front End'!$B$2*24*60*60)</f>
        <v>2.8648330378951991E-2</v>
      </c>
      <c r="M635" s="10">
        <f t="shared" si="42"/>
        <v>2.8648330378951991E-2</v>
      </c>
      <c r="N635" s="10">
        <f>AVERAGE(M634:M635)*('Front End'!$F$5*60)</f>
        <v>3.4452690797135999</v>
      </c>
      <c r="O635" s="10">
        <f>IF(O634+AVERAGE(K634:K635)*('Front End'!$F$5*60)&gt;J635,J635,O634+AVERAGE(K634:K635)*('Front End'!$F$5*60))</f>
        <v>0</v>
      </c>
      <c r="P635" s="10">
        <f>P634+(AVERAGE(L634:L635)*('Front End'!$F$5*60))-W634</f>
        <v>3919.057258818259</v>
      </c>
      <c r="Q635" s="10">
        <f>(P635/$AA$5)*($AA$4-'Front End'!$F$9)</f>
        <v>3.9190572588182586E-2</v>
      </c>
      <c r="R635" s="10">
        <f>'Front End'!$F$9+Q635</f>
        <v>45.039190572588183</v>
      </c>
      <c r="S635" s="8">
        <f>IF(R635&gt;'Front End'!$F$9+'Front End'!$B$9,(((R635-'Front End'!$F$9)/($AA$4-'Front End'!$F$9))*$AA$5)-((('Front End'!$F$9+'Front End'!$B$9-'Front End'!$F$9)/($AA$4-'Front End'!$F$9))*$AA$5),0)</f>
        <v>3919.0572588182708</v>
      </c>
      <c r="T635" s="8">
        <f>ROUND(S635/('Front End'!$B$3*24*60*60),6)</f>
        <v>4.5360000000000001E-3</v>
      </c>
      <c r="U635" s="8">
        <f>IF(R635&gt;'Front End'!$F$9+'Front End'!$B$10,(((R635-'Front End'!$F$9)/($AA$4-'Front End'!$F$9))*$AA$5)-((('Front End'!$F$9+'Front End'!$B$10-'Front End'!$F$9)/($AA$4-'Front End'!$F$9))*$AA$5),0)</f>
        <v>1919.057258817958</v>
      </c>
      <c r="V635" s="8">
        <f>(U635^0.5)/('Front End'!$B$4*24*60*60)</f>
        <v>5.0702599267175175E-3</v>
      </c>
      <c r="W635" s="8">
        <f>(AVERAGE(T634:T635)*('Front End'!$F$5*60))+(AVERAGE(V634:V635)*('Front End'!$F$5*60))</f>
        <v>1.1523893465314394</v>
      </c>
      <c r="X635" s="8">
        <f t="shared" si="40"/>
        <v>5.0702599267175175E-3</v>
      </c>
    </row>
    <row r="636" spans="1:24" x14ac:dyDescent="0.2">
      <c r="A636" s="1">
        <v>635</v>
      </c>
      <c r="B636" s="1">
        <f>B635+'Front End'!$F$5</f>
        <v>1268</v>
      </c>
      <c r="C636" s="10">
        <f t="shared" si="39"/>
        <v>0.88055555555555554</v>
      </c>
      <c r="D636" s="10">
        <f>ROUND(IF(B636&lt;=$AA$2*1.25,('Front End'!$F$4/2)*(1-COS((PI()*B636)/$AA$2)),(4.34*'Front End'!$F$4*EXP(-1.3*B636/$AA$2))),6)</f>
        <v>2.7758000000000001E-2</v>
      </c>
      <c r="E636" s="10">
        <f>D636*('Front End'!$F$3/100)</f>
        <v>0</v>
      </c>
      <c r="F636" s="10">
        <f t="shared" si="41"/>
        <v>2.7758000000000001E-2</v>
      </c>
      <c r="G636" s="10">
        <f>IF((G635+(AVERAGE(F635:F636)*('Front End'!$F$5*60))-(N635))&gt;$AA$3,$AA$3,IF(G635+(AVERAGE(F635:F636)*('Front End'!$F$5*60))-(N635)&lt;0,0,G635+(AVERAGE(F635:F636)*('Front End'!$F$5*60))-(N635)))</f>
        <v>124.64504836770092</v>
      </c>
      <c r="H636" s="10">
        <f>(G636/$AA$3)*'Front End'!$B$1</f>
        <v>1.2464504836770093E-3</v>
      </c>
      <c r="I636" s="10">
        <f>('Front End'!$F$10-'Front End'!$B$1)+Calcs!H636</f>
        <v>46.731246450483681</v>
      </c>
      <c r="J636" s="10">
        <f>IF(H636&gt;'Front End'!$B$1*('Front End'!$B$5/100),G636-((('Front End'!$B$1*('Front End'!$B$5/100))/'Front End'!$B$1)*$AA$3),0)</f>
        <v>24.645048367700923</v>
      </c>
      <c r="K636" s="10">
        <f>(J636*('Front End'!$B$6/100))/('Front End'!$B$2*24*60*60)</f>
        <v>0</v>
      </c>
      <c r="L636" s="10">
        <f>(J636*((100-'Front End'!$B$6)/100))/('Front End'!$B$2*24*60*60)</f>
        <v>2.8524361536690888E-2</v>
      </c>
      <c r="M636" s="10">
        <f t="shared" si="42"/>
        <v>2.8524361536690888E-2</v>
      </c>
      <c r="N636" s="10">
        <f>AVERAGE(M635:M636)*('Front End'!$F$5*60)</f>
        <v>3.4303615149385727</v>
      </c>
      <c r="O636" s="10">
        <f>IF(O635+AVERAGE(K635:K636)*('Front End'!$F$5*60)&gt;J636,J636,O635+AVERAGE(K635:K636)*('Front End'!$F$5*60))</f>
        <v>0</v>
      </c>
      <c r="P636" s="10">
        <f>P635+(AVERAGE(L635:L636)*('Front End'!$F$5*60))-W635</f>
        <v>3921.3352309866664</v>
      </c>
      <c r="Q636" s="10">
        <f>(P636/$AA$5)*($AA$4-'Front End'!$F$9)</f>
        <v>3.921335230986666E-2</v>
      </c>
      <c r="R636" s="10">
        <f>'Front End'!$F$9+Q636</f>
        <v>45.039213352309865</v>
      </c>
      <c r="S636" s="8">
        <f>IF(R636&gt;'Front End'!$F$9+'Front End'!$B$9,(((R636-'Front End'!$F$9)/($AA$4-'Front End'!$F$9))*$AA$5)-((('Front End'!$F$9+'Front End'!$B$9-'Front End'!$F$9)/($AA$4-'Front End'!$F$9))*$AA$5),0)</f>
        <v>3921.3352309865004</v>
      </c>
      <c r="T636" s="8">
        <f>ROUND(S636/('Front End'!$B$3*24*60*60),6)</f>
        <v>4.5389999999999996E-3</v>
      </c>
      <c r="U636" s="8">
        <f>IF(R636&gt;'Front End'!$F$9+'Front End'!$B$10,(((R636-'Front End'!$F$9)/($AA$4-'Front End'!$F$9))*$AA$5)-((('Front End'!$F$9+'Front End'!$B$10-'Front End'!$F$9)/($AA$4-'Front End'!$F$9))*$AA$5),0)</f>
        <v>1921.3352309861875</v>
      </c>
      <c r="V636" s="8">
        <f>(U636^0.5)/('Front End'!$B$4*24*60*60)</f>
        <v>5.0732683011329585E-3</v>
      </c>
      <c r="W636" s="8">
        <f>(AVERAGE(T635:T636)*('Front End'!$F$5*60))+(AVERAGE(V635:V636)*('Front End'!$F$5*60))</f>
        <v>1.1531116936710286</v>
      </c>
      <c r="X636" s="8">
        <f t="shared" si="40"/>
        <v>5.0732683011329585E-3</v>
      </c>
    </row>
    <row r="637" spans="1:24" x14ac:dyDescent="0.2">
      <c r="A637" s="1">
        <v>636</v>
      </c>
      <c r="B637" s="1">
        <f>B636+'Front End'!$F$5</f>
        <v>1270</v>
      </c>
      <c r="C637" s="10">
        <f t="shared" si="39"/>
        <v>0.88194444444444442</v>
      </c>
      <c r="D637" s="10">
        <f>ROUND(IF(B637&lt;=$AA$2*1.25,('Front End'!$F$4/2)*(1-COS((PI()*B637)/$AA$2)),(4.34*'Front End'!$F$4*EXP(-1.3*B637/$AA$2))),6)</f>
        <v>2.7637999999999999E-2</v>
      </c>
      <c r="E637" s="10">
        <f>D637*('Front End'!$F$3/100)</f>
        <v>0</v>
      </c>
      <c r="F637" s="10">
        <f t="shared" si="41"/>
        <v>2.7637999999999999E-2</v>
      </c>
      <c r="G637" s="10">
        <f>IF((G636+(AVERAGE(F636:F637)*('Front End'!$F$5*60))-(N636))&gt;$AA$3,$AA$3,IF(G636+(AVERAGE(F636:F637)*('Front End'!$F$5*60))-(N636)&lt;0,0,G636+(AVERAGE(F636:F637)*('Front End'!$F$5*60))-(N636)))</f>
        <v>124.53844685276235</v>
      </c>
      <c r="H637" s="10">
        <f>(G637/$AA$3)*'Front End'!$B$1</f>
        <v>1.2453844685276234E-3</v>
      </c>
      <c r="I637" s="10">
        <f>('Front End'!$F$10-'Front End'!$B$1)+Calcs!H637</f>
        <v>46.731245384468529</v>
      </c>
      <c r="J637" s="10">
        <f>IF(H637&gt;'Front End'!$B$1*('Front End'!$B$5/100),G637-((('Front End'!$B$1*('Front End'!$B$5/100))/'Front End'!$B$1)*$AA$3),0)</f>
        <v>24.538446852762348</v>
      </c>
      <c r="K637" s="10">
        <f>(J637*('Front End'!$B$6/100))/('Front End'!$B$2*24*60*60)</f>
        <v>0</v>
      </c>
      <c r="L637" s="10">
        <f>(J637*((100-'Front End'!$B$6)/100))/('Front End'!$B$2*24*60*60)</f>
        <v>2.8400980153660129E-2</v>
      </c>
      <c r="M637" s="10">
        <f t="shared" si="42"/>
        <v>2.8400980153660129E-2</v>
      </c>
      <c r="N637" s="10">
        <f>AVERAGE(M636:M637)*('Front End'!$F$5*60)</f>
        <v>3.415520501421061</v>
      </c>
      <c r="O637" s="10">
        <f>IF(O636+AVERAGE(K636:K637)*('Front End'!$F$5*60)&gt;J637,J637,O636+AVERAGE(K636:K637)*('Front End'!$F$5*60))</f>
        <v>0</v>
      </c>
      <c r="P637" s="10">
        <f>P636+(AVERAGE(L636:L637)*('Front End'!$F$5*60))-W636</f>
        <v>3923.5976397944164</v>
      </c>
      <c r="Q637" s="10">
        <f>(P637/$AA$5)*($AA$4-'Front End'!$F$9)</f>
        <v>3.9235976397944163E-2</v>
      </c>
      <c r="R637" s="10">
        <f>'Front End'!$F$9+Q637</f>
        <v>45.039235976397947</v>
      </c>
      <c r="S637" s="8">
        <f>IF(R637&gt;'Front End'!$F$9+'Front End'!$B$9,(((R637-'Front End'!$F$9)/($AA$4-'Front End'!$F$9))*$AA$5)-((('Front End'!$F$9+'Front End'!$B$9-'Front End'!$F$9)/($AA$4-'Front End'!$F$9))*$AA$5),0)</f>
        <v>3923.5976397947074</v>
      </c>
      <c r="T637" s="8">
        <f>ROUND(S637/('Front End'!$B$3*24*60*60),6)</f>
        <v>4.5409999999999999E-3</v>
      </c>
      <c r="U637" s="8">
        <f>IF(R637&gt;'Front End'!$F$9+'Front End'!$B$10,(((R637-'Front End'!$F$9)/($AA$4-'Front End'!$F$9))*$AA$5)-((('Front End'!$F$9+'Front End'!$B$10-'Front End'!$F$9)/($AA$4-'Front End'!$F$9))*$AA$5),0)</f>
        <v>1923.5976397943946</v>
      </c>
      <c r="V637" s="8">
        <f>(U637^0.5)/('Front End'!$B$4*24*60*60)</f>
        <v>5.0762543573556465E-3</v>
      </c>
      <c r="W637" s="8">
        <f>(AVERAGE(T636:T637)*('Front End'!$F$5*60))+(AVERAGE(V636:V637)*('Front End'!$F$5*60))</f>
        <v>1.1537713595093162</v>
      </c>
      <c r="X637" s="8">
        <f t="shared" si="40"/>
        <v>5.0762543573556465E-3</v>
      </c>
    </row>
    <row r="638" spans="1:24" x14ac:dyDescent="0.2">
      <c r="A638" s="1">
        <v>637</v>
      </c>
      <c r="B638" s="1">
        <f>B637+'Front End'!$F$5</f>
        <v>1272</v>
      </c>
      <c r="C638" s="10">
        <f t="shared" si="39"/>
        <v>0.8833333333333333</v>
      </c>
      <c r="D638" s="10">
        <f>ROUND(IF(B638&lt;=$AA$2*1.25,('Front End'!$F$4/2)*(1-COS((PI()*B638)/$AA$2)),(4.34*'Front End'!$F$4*EXP(-1.3*B638/$AA$2))),6)</f>
        <v>2.7518000000000001E-2</v>
      </c>
      <c r="E638" s="10">
        <f>D638*('Front End'!$F$3/100)</f>
        <v>0</v>
      </c>
      <c r="F638" s="10">
        <f t="shared" si="41"/>
        <v>2.7518000000000001E-2</v>
      </c>
      <c r="G638" s="10">
        <f>IF((G637+(AVERAGE(F637:F638)*('Front End'!$F$5*60))-(N637))&gt;$AA$3,$AA$3,IF(G637+(AVERAGE(F637:F638)*('Front End'!$F$5*60))-(N637)&lt;0,0,G637+(AVERAGE(F637:F638)*('Front End'!$F$5*60))-(N637)))</f>
        <v>124.43228635134129</v>
      </c>
      <c r="H638" s="10">
        <f>(G638/$AA$3)*'Front End'!$B$1</f>
        <v>1.2443228635134129E-3</v>
      </c>
      <c r="I638" s="10">
        <f>('Front End'!$F$10-'Front End'!$B$1)+Calcs!H638</f>
        <v>46.731244322863517</v>
      </c>
      <c r="J638" s="10">
        <f>IF(H638&gt;'Front End'!$B$1*('Front End'!$B$5/100),G638-((('Front End'!$B$1*('Front End'!$B$5/100))/'Front End'!$B$1)*$AA$3),0)</f>
        <v>24.43228635134129</v>
      </c>
      <c r="K638" s="10">
        <f>(J638*('Front End'!$B$6/100))/('Front End'!$B$2*24*60*60)</f>
        <v>0</v>
      </c>
      <c r="L638" s="10">
        <f>(J638*((100-'Front End'!$B$6)/100))/('Front End'!$B$2*24*60*60)</f>
        <v>2.8278109202941312E-2</v>
      </c>
      <c r="M638" s="10">
        <f t="shared" si="42"/>
        <v>2.8278109202941312E-2</v>
      </c>
      <c r="N638" s="10">
        <f>AVERAGE(M637:M638)*('Front End'!$F$5*60)</f>
        <v>3.4007453613960865</v>
      </c>
      <c r="O638" s="10">
        <f>IF(O637+AVERAGE(K637:K638)*('Front End'!$F$5*60)&gt;J638,J638,O637+AVERAGE(K637:K638)*('Front End'!$F$5*60))</f>
        <v>0</v>
      </c>
      <c r="P638" s="10">
        <f>P637+(AVERAGE(L637:L638)*('Front End'!$F$5*60))-W637</f>
        <v>3925.8446137963033</v>
      </c>
      <c r="Q638" s="10">
        <f>(P638/$AA$5)*($AA$4-'Front End'!$F$9)</f>
        <v>3.9258446137963032E-2</v>
      </c>
      <c r="R638" s="10">
        <f>'Front End'!$F$9+Q638</f>
        <v>45.039258446137964</v>
      </c>
      <c r="S638" s="8">
        <f>IF(R638&gt;'Front End'!$F$9+'Front End'!$B$9,(((R638-'Front End'!$F$9)/($AA$4-'Front End'!$F$9))*$AA$5)-((('Front End'!$F$9+'Front End'!$B$9-'Front End'!$F$9)/($AA$4-'Front End'!$F$9))*$AA$5),0)</f>
        <v>3925.8446137964147</v>
      </c>
      <c r="T638" s="8">
        <f>ROUND(S638/('Front End'!$B$3*24*60*60),6)</f>
        <v>4.5440000000000003E-3</v>
      </c>
      <c r="U638" s="8">
        <f>IF(R638&gt;'Front End'!$F$9+'Front End'!$B$10,(((R638-'Front End'!$F$9)/($AA$4-'Front End'!$F$9))*$AA$5)-((('Front End'!$F$9+'Front End'!$B$10-'Front End'!$F$9)/($AA$4-'Front End'!$F$9))*$AA$5),0)</f>
        <v>1925.8446137961018</v>
      </c>
      <c r="V638" s="8">
        <f>(U638^0.5)/('Front End'!$B$4*24*60*60)</f>
        <v>5.0792183042713563E-3</v>
      </c>
      <c r="W638" s="8">
        <f>(AVERAGE(T637:T638)*('Front End'!$F$5*60))+(AVERAGE(V637:V638)*('Front End'!$F$5*60))</f>
        <v>1.1544283596976199</v>
      </c>
      <c r="X638" s="8">
        <f t="shared" si="40"/>
        <v>5.0792183042713563E-3</v>
      </c>
    </row>
    <row r="639" spans="1:24" x14ac:dyDescent="0.2">
      <c r="A639" s="1">
        <v>638</v>
      </c>
      <c r="B639" s="1">
        <f>B638+'Front End'!$F$5</f>
        <v>1274</v>
      </c>
      <c r="C639" s="10">
        <f t="shared" si="39"/>
        <v>0.88472222222222219</v>
      </c>
      <c r="D639" s="10">
        <f>ROUND(IF(B639&lt;=$AA$2*1.25,('Front End'!$F$4/2)*(1-COS((PI()*B639)/$AA$2)),(4.34*'Front End'!$F$4*EXP(-1.3*B639/$AA$2))),6)</f>
        <v>2.7399E-2</v>
      </c>
      <c r="E639" s="10">
        <f>D639*('Front End'!$F$3/100)</f>
        <v>0</v>
      </c>
      <c r="F639" s="10">
        <f t="shared" si="41"/>
        <v>2.7399E-2</v>
      </c>
      <c r="G639" s="10">
        <f>IF((G638+(AVERAGE(F638:F639)*('Front End'!$F$5*60))-(N638))&gt;$AA$3,$AA$3,IF(G638+(AVERAGE(F638:F639)*('Front End'!$F$5*60))-(N638)&lt;0,0,G638+(AVERAGE(F638:F639)*('Front End'!$F$5*60))-(N638)))</f>
        <v>124.32656098994519</v>
      </c>
      <c r="H639" s="10">
        <f>(G639/$AA$3)*'Front End'!$B$1</f>
        <v>1.243265609899452E-3</v>
      </c>
      <c r="I639" s="10">
        <f>('Front End'!$F$10-'Front End'!$B$1)+Calcs!H639</f>
        <v>46.731243265609905</v>
      </c>
      <c r="J639" s="10">
        <f>IF(H639&gt;'Front End'!$B$1*('Front End'!$B$5/100),G639-((('Front End'!$B$1*('Front End'!$B$5/100))/'Front End'!$B$1)*$AA$3),0)</f>
        <v>24.326560989945193</v>
      </c>
      <c r="K639" s="10">
        <f>(J639*('Front End'!$B$6/100))/('Front End'!$B$2*24*60*60)</f>
        <v>0</v>
      </c>
      <c r="L639" s="10">
        <f>(J639*((100-'Front End'!$B$6)/100))/('Front End'!$B$2*24*60*60)</f>
        <v>2.8155741886510644E-2</v>
      </c>
      <c r="M639" s="10">
        <f t="shared" si="42"/>
        <v>2.8155741886510644E-2</v>
      </c>
      <c r="N639" s="10">
        <f>AVERAGE(M638:M639)*('Front End'!$F$5*60)</f>
        <v>3.3860310653671171</v>
      </c>
      <c r="O639" s="10">
        <f>IF(O638+AVERAGE(K638:K639)*('Front End'!$F$5*60)&gt;J639,J639,O638+AVERAGE(K638:K639)*('Front End'!$F$5*60))</f>
        <v>0</v>
      </c>
      <c r="P639" s="10">
        <f>P638+(AVERAGE(L638:L639)*('Front End'!$F$5*60))-W638</f>
        <v>3928.0762165019728</v>
      </c>
      <c r="Q639" s="10">
        <f>(P639/$AA$5)*($AA$4-'Front End'!$F$9)</f>
        <v>3.9280762165019724E-2</v>
      </c>
      <c r="R639" s="10">
        <f>'Front End'!$F$9+Q639</f>
        <v>45.039280762165021</v>
      </c>
      <c r="S639" s="8">
        <f>IF(R639&gt;'Front End'!$F$9+'Front End'!$B$9,(((R639-'Front End'!$F$9)/($AA$4-'Front End'!$F$9))*$AA$5)-((('Front End'!$F$9+'Front End'!$B$9-'Front End'!$F$9)/($AA$4-'Front End'!$F$9))*$AA$5),0)</f>
        <v>3928.0762165020637</v>
      </c>
      <c r="T639" s="8">
        <f>ROUND(S639/('Front End'!$B$3*24*60*60),6)</f>
        <v>4.5459999999999997E-3</v>
      </c>
      <c r="U639" s="8">
        <f>IF(R639&gt;'Front End'!$F$9+'Front End'!$B$10,(((R639-'Front End'!$F$9)/($AA$4-'Front End'!$F$9))*$AA$5)-((('Front End'!$F$9+'Front End'!$B$10-'Front End'!$F$9)/($AA$4-'Front End'!$F$9))*$AA$5),0)</f>
        <v>1928.0762165017509</v>
      </c>
      <c r="V639" s="8">
        <f>(U639^0.5)/('Front End'!$B$4*24*60*60)</f>
        <v>5.0821602642656064E-3</v>
      </c>
      <c r="W639" s="8">
        <f>(AVERAGE(T638:T639)*('Front End'!$F$5*60))+(AVERAGE(V638:V639)*('Front End'!$F$5*60))</f>
        <v>1.155082714112218</v>
      </c>
      <c r="X639" s="8">
        <f t="shared" si="40"/>
        <v>5.0821602642656064E-3</v>
      </c>
    </row>
    <row r="640" spans="1:24" x14ac:dyDescent="0.2">
      <c r="A640" s="1">
        <v>639</v>
      </c>
      <c r="B640" s="1">
        <f>B639+'Front End'!$F$5</f>
        <v>1276</v>
      </c>
      <c r="C640" s="10">
        <f t="shared" si="39"/>
        <v>0.88611111111111107</v>
      </c>
      <c r="D640" s="10">
        <f>ROUND(IF(B640&lt;=$AA$2*1.25,('Front End'!$F$4/2)*(1-COS((PI()*B640)/$AA$2)),(4.34*'Front End'!$F$4*EXP(-1.3*B640/$AA$2))),6)</f>
        <v>2.7279999999999999E-2</v>
      </c>
      <c r="E640" s="10">
        <f>D640*('Front End'!$F$3/100)</f>
        <v>0</v>
      </c>
      <c r="F640" s="10">
        <f t="shared" si="41"/>
        <v>2.7279999999999999E-2</v>
      </c>
      <c r="G640" s="10">
        <f>IF((G639+(AVERAGE(F639:F640)*('Front End'!$F$5*60))-(N639))&gt;$AA$3,$AA$3,IF(G639+(AVERAGE(F639:F640)*('Front End'!$F$5*60))-(N639)&lt;0,0,G639+(AVERAGE(F639:F640)*('Front End'!$F$5*60))-(N639)))</f>
        <v>124.22126992457807</v>
      </c>
      <c r="H640" s="10">
        <f>(G640/$AA$3)*'Front End'!$B$1</f>
        <v>1.2422126992457806E-3</v>
      </c>
      <c r="I640" s="10">
        <f>('Front End'!$F$10-'Front End'!$B$1)+Calcs!H640</f>
        <v>46.73124221269925</v>
      </c>
      <c r="J640" s="10">
        <f>IF(H640&gt;'Front End'!$B$1*('Front End'!$B$5/100),G640-((('Front End'!$B$1*('Front End'!$B$5/100))/'Front End'!$B$1)*$AA$3),0)</f>
        <v>24.221269924578067</v>
      </c>
      <c r="K640" s="10">
        <f>(J640*('Front End'!$B$6/100))/('Front End'!$B$2*24*60*60)</f>
        <v>0</v>
      </c>
      <c r="L640" s="10">
        <f>(J640*((100-'Front End'!$B$6)/100))/('Front End'!$B$2*24*60*60)</f>
        <v>2.8033877227520914E-2</v>
      </c>
      <c r="M640" s="10">
        <f t="shared" si="42"/>
        <v>2.8033877227520914E-2</v>
      </c>
      <c r="N640" s="10">
        <f>AVERAGE(M639:M640)*('Front End'!$F$5*60)</f>
        <v>3.3713771468418936</v>
      </c>
      <c r="O640" s="10">
        <f>IF(O639+AVERAGE(K639:K640)*('Front End'!$F$5*60)&gt;J640,J640,O639+AVERAGE(K639:K640)*('Front End'!$F$5*60))</f>
        <v>0</v>
      </c>
      <c r="P640" s="10">
        <f>P639+(AVERAGE(L639:L640)*('Front End'!$F$5*60))-W639</f>
        <v>3930.2925109347025</v>
      </c>
      <c r="Q640" s="10">
        <f>(P640/$AA$5)*($AA$4-'Front End'!$F$9)</f>
        <v>3.9302925109347027E-2</v>
      </c>
      <c r="R640" s="10">
        <f>'Front End'!$F$9+Q640</f>
        <v>45.039302925109347</v>
      </c>
      <c r="S640" s="8">
        <f>IF(R640&gt;'Front End'!$F$9+'Front End'!$B$9,(((R640-'Front End'!$F$9)/($AA$4-'Front End'!$F$9))*$AA$5)-((('Front End'!$F$9+'Front End'!$B$9-'Front End'!$F$9)/($AA$4-'Front End'!$F$9))*$AA$5),0)</f>
        <v>3930.2925109346634</v>
      </c>
      <c r="T640" s="8">
        <f>ROUND(S640/('Front End'!$B$3*24*60*60),6)</f>
        <v>4.5490000000000001E-3</v>
      </c>
      <c r="U640" s="8">
        <f>IF(R640&gt;'Front End'!$F$9+'Front End'!$B$10,(((R640-'Front End'!$F$9)/($AA$4-'Front End'!$F$9))*$AA$5)-((('Front End'!$F$9+'Front End'!$B$10-'Front End'!$F$9)/($AA$4-'Front End'!$F$9))*$AA$5),0)</f>
        <v>1930.2925109343505</v>
      </c>
      <c r="V640" s="8">
        <f>(U640^0.5)/('Front End'!$B$4*24*60*60)</f>
        <v>5.0850803585123878E-3</v>
      </c>
      <c r="W640" s="8">
        <f>(AVERAGE(T639:T640)*('Front End'!$F$5*60))+(AVERAGE(V639:V640)*('Front End'!$F$5*60))</f>
        <v>1.1557344373666796</v>
      </c>
      <c r="X640" s="8">
        <f t="shared" si="40"/>
        <v>5.0850803585123878E-3</v>
      </c>
    </row>
    <row r="641" spans="1:24" x14ac:dyDescent="0.2">
      <c r="A641" s="1">
        <v>640</v>
      </c>
      <c r="B641" s="1">
        <f>B640+'Front End'!$F$5</f>
        <v>1278</v>
      </c>
      <c r="C641" s="10">
        <f t="shared" si="39"/>
        <v>0.88749999999999996</v>
      </c>
      <c r="D641" s="10">
        <f>ROUND(IF(B641&lt;=$AA$2*1.25,('Front End'!$F$4/2)*(1-COS((PI()*B641)/$AA$2)),(4.34*'Front End'!$F$4*EXP(-1.3*B641/$AA$2))),6)</f>
        <v>2.7161999999999999E-2</v>
      </c>
      <c r="E641" s="10">
        <f>D641*('Front End'!$F$3/100)</f>
        <v>0</v>
      </c>
      <c r="F641" s="10">
        <f t="shared" si="41"/>
        <v>2.7161999999999999E-2</v>
      </c>
      <c r="G641" s="10">
        <f>IF((G640+(AVERAGE(F640:F641)*('Front End'!$F$5*60))-(N640))&gt;$AA$3,$AA$3,IF(G640+(AVERAGE(F640:F641)*('Front End'!$F$5*60))-(N640)&lt;0,0,G640+(AVERAGE(F640:F641)*('Front End'!$F$5*60))-(N640)))</f>
        <v>124.11641277773617</v>
      </c>
      <c r="H641" s="10">
        <f>(G641/$AA$3)*'Front End'!$B$1</f>
        <v>1.2411641277773617E-3</v>
      </c>
      <c r="I641" s="10">
        <f>('Front End'!$F$10-'Front End'!$B$1)+Calcs!H641</f>
        <v>46.731241164127781</v>
      </c>
      <c r="J641" s="10">
        <f>IF(H641&gt;'Front End'!$B$1*('Front End'!$B$5/100),G641-((('Front End'!$B$1*('Front End'!$B$5/100))/'Front End'!$B$1)*$AA$3),0)</f>
        <v>24.116412777736173</v>
      </c>
      <c r="K641" s="10">
        <f>(J641*('Front End'!$B$6/100))/('Front End'!$B$2*24*60*60)</f>
        <v>0</v>
      </c>
      <c r="L641" s="10">
        <f>(J641*((100-'Front End'!$B$6)/100))/('Front End'!$B$2*24*60*60)</f>
        <v>2.7912514789046501E-2</v>
      </c>
      <c r="M641" s="10">
        <f t="shared" si="42"/>
        <v>2.7912514789046501E-2</v>
      </c>
      <c r="N641" s="10">
        <f>AVERAGE(M640:M641)*('Front End'!$F$5*60)</f>
        <v>3.3567835209940449</v>
      </c>
      <c r="O641" s="10">
        <f>IF(O640+AVERAGE(K640:K641)*('Front End'!$F$5*60)&gt;J641,J641,O640+AVERAGE(K640:K641)*('Front End'!$F$5*60))</f>
        <v>0</v>
      </c>
      <c r="P641" s="10">
        <f>P640+(AVERAGE(L640:L641)*('Front End'!$F$5*60))-W640</f>
        <v>3932.4935600183298</v>
      </c>
      <c r="Q641" s="10">
        <f>(P641/$AA$5)*($AA$4-'Front End'!$F$9)</f>
        <v>3.9324935600183297E-2</v>
      </c>
      <c r="R641" s="10">
        <f>'Front End'!$F$9+Q641</f>
        <v>45.039324935600185</v>
      </c>
      <c r="S641" s="8">
        <f>IF(R641&gt;'Front End'!$F$9+'Front End'!$B$9,(((R641-'Front End'!$F$9)/($AA$4-'Front End'!$F$9))*$AA$5)-((('Front End'!$F$9+'Front End'!$B$9-'Front End'!$F$9)/($AA$4-'Front End'!$F$9))*$AA$5),0)</f>
        <v>3932.4935600184576</v>
      </c>
      <c r="T641" s="8">
        <f>ROUND(S641/('Front End'!$B$3*24*60*60),6)</f>
        <v>4.5510000000000004E-3</v>
      </c>
      <c r="U641" s="8">
        <f>IF(R641&gt;'Front End'!$F$9+'Front End'!$B$10,(((R641-'Front End'!$F$9)/($AA$4-'Front End'!$F$9))*$AA$5)-((('Front End'!$F$9+'Front End'!$B$10-'Front End'!$F$9)/($AA$4-'Front End'!$F$9))*$AA$5),0)</f>
        <v>1932.4935600181448</v>
      </c>
      <c r="V641" s="8">
        <f>(U641^0.5)/('Front End'!$B$4*24*60*60)</f>
        <v>5.0879787074945542E-3</v>
      </c>
      <c r="W641" s="8">
        <f>(AVERAGE(T640:T641)*('Front End'!$F$5*60))+(AVERAGE(V640:V641)*('Front End'!$F$5*60))</f>
        <v>1.1563835439604166</v>
      </c>
      <c r="X641" s="8">
        <f t="shared" si="40"/>
        <v>5.0879787074945542E-3</v>
      </c>
    </row>
    <row r="642" spans="1:24" x14ac:dyDescent="0.2">
      <c r="A642" s="1">
        <v>641</v>
      </c>
      <c r="B642" s="1">
        <f>B641+'Front End'!$F$5</f>
        <v>1280</v>
      </c>
      <c r="C642" s="10">
        <f t="shared" si="39"/>
        <v>0.88888888888888884</v>
      </c>
      <c r="D642" s="10">
        <f>ROUND(IF(B642&lt;=$AA$2*1.25,('Front End'!$F$4/2)*(1-COS((PI()*B642)/$AA$2)),(4.34*'Front End'!$F$4*EXP(-1.3*B642/$AA$2))),6)</f>
        <v>2.7045E-2</v>
      </c>
      <c r="E642" s="10">
        <f>D642*('Front End'!$F$3/100)</f>
        <v>0</v>
      </c>
      <c r="F642" s="10">
        <f t="shared" si="41"/>
        <v>2.7045E-2</v>
      </c>
      <c r="G642" s="10">
        <f>IF((G641+(AVERAGE(F641:F642)*('Front End'!$F$5*60))-(N641))&gt;$AA$3,$AA$3,IF(G641+(AVERAGE(F641:F642)*('Front End'!$F$5*60))-(N641)&lt;0,0,G641+(AVERAGE(F641:F642)*('Front End'!$F$5*60))-(N641)))</f>
        <v>124.01204925674213</v>
      </c>
      <c r="H642" s="10">
        <f>(G642/$AA$3)*'Front End'!$B$1</f>
        <v>1.2401204925674213E-3</v>
      </c>
      <c r="I642" s="10">
        <f>('Front End'!$F$10-'Front End'!$B$1)+Calcs!H642</f>
        <v>46.731240120492572</v>
      </c>
      <c r="J642" s="10">
        <f>IF(H642&gt;'Front End'!$B$1*('Front End'!$B$5/100),G642-((('Front End'!$B$1*('Front End'!$B$5/100))/'Front End'!$B$1)*$AA$3),0)</f>
        <v>24.012049256742131</v>
      </c>
      <c r="K642" s="10">
        <f>(J642*('Front End'!$B$6/100))/('Front End'!$B$2*24*60*60)</f>
        <v>0</v>
      </c>
      <c r="L642" s="10">
        <f>(J642*((100-'Front End'!$B$6)/100))/('Front End'!$B$2*24*60*60)</f>
        <v>2.7791723676784879E-2</v>
      </c>
      <c r="M642" s="10">
        <f t="shared" si="42"/>
        <v>2.7791723676784879E-2</v>
      </c>
      <c r="N642" s="10">
        <f>AVERAGE(M641:M642)*('Front End'!$F$5*60)</f>
        <v>3.3422543079498825</v>
      </c>
      <c r="O642" s="10">
        <f>IF(O641+AVERAGE(K641:K642)*('Front End'!$F$5*60)&gt;J642,J642,O641+AVERAGE(K641:K642)*('Front End'!$F$5*60))</f>
        <v>0</v>
      </c>
      <c r="P642" s="10">
        <f>P641+(AVERAGE(L641:L642)*('Front End'!$F$5*60))-W641</f>
        <v>3934.6794307823193</v>
      </c>
      <c r="Q642" s="10">
        <f>(P642/$AA$5)*($AA$4-'Front End'!$F$9)</f>
        <v>3.9346794307823188E-2</v>
      </c>
      <c r="R642" s="10">
        <f>'Front End'!$F$9+Q642</f>
        <v>45.039346794307825</v>
      </c>
      <c r="S642" s="8">
        <f>IF(R642&gt;'Front End'!$F$9+'Front End'!$B$9,(((R642-'Front End'!$F$9)/($AA$4-'Front End'!$F$9))*$AA$5)-((('Front End'!$F$9+'Front End'!$B$9-'Front End'!$F$9)/($AA$4-'Front End'!$F$9))*$AA$5),0)</f>
        <v>3934.6794307824953</v>
      </c>
      <c r="T642" s="8">
        <f>ROUND(S642/('Front End'!$B$3*24*60*60),6)</f>
        <v>4.5539999999999999E-3</v>
      </c>
      <c r="U642" s="8">
        <f>IF(R642&gt;'Front End'!$F$9+'Front End'!$B$10,(((R642-'Front End'!$F$9)/($AA$4-'Front End'!$F$9))*$AA$5)-((('Front End'!$F$9+'Front End'!$B$10-'Front End'!$F$9)/($AA$4-'Front End'!$F$9))*$AA$5),0)</f>
        <v>1934.6794307821824</v>
      </c>
      <c r="V642" s="8">
        <f>(U642^0.5)/('Front End'!$B$4*24*60*60)</f>
        <v>5.0908554365415243E-3</v>
      </c>
      <c r="W642" s="8">
        <f>(AVERAGE(T641:T642)*('Front End'!$F$5*60))+(AVERAGE(V641:V642)*('Front End'!$F$5*60))</f>
        <v>1.1570300486421647</v>
      </c>
      <c r="X642" s="8">
        <f t="shared" si="40"/>
        <v>5.0908554365415243E-3</v>
      </c>
    </row>
    <row r="643" spans="1:24" x14ac:dyDescent="0.2">
      <c r="A643" s="1">
        <v>642</v>
      </c>
      <c r="B643" s="1">
        <f>B642+'Front End'!$F$5</f>
        <v>1282</v>
      </c>
      <c r="C643" s="10">
        <f t="shared" ref="C643:C706" si="43">B643/(60*24)</f>
        <v>0.89027777777777772</v>
      </c>
      <c r="D643" s="10">
        <f>ROUND(IF(B643&lt;=$AA$2*1.25,('Front End'!$F$4/2)*(1-COS((PI()*B643)/$AA$2)),(4.34*'Front End'!$F$4*EXP(-1.3*B643/$AA$2))),6)</f>
        <v>2.6928000000000001E-2</v>
      </c>
      <c r="E643" s="10">
        <f>D643*('Front End'!$F$3/100)</f>
        <v>0</v>
      </c>
      <c r="F643" s="10">
        <f t="shared" si="41"/>
        <v>2.6928000000000001E-2</v>
      </c>
      <c r="G643" s="10">
        <f>IF((G642+(AVERAGE(F642:F643)*('Front End'!$F$5*60))-(N642))&gt;$AA$3,$AA$3,IF(G642+(AVERAGE(F642:F643)*('Front End'!$F$5*60))-(N642)&lt;0,0,G642+(AVERAGE(F642:F643)*('Front End'!$F$5*60))-(N642)))</f>
        <v>123.90817494879225</v>
      </c>
      <c r="H643" s="10">
        <f>(G643/$AA$3)*'Front End'!$B$1</f>
        <v>1.2390817494879224E-3</v>
      </c>
      <c r="I643" s="10">
        <f>('Front End'!$F$10-'Front End'!$B$1)+Calcs!H643</f>
        <v>46.731239081749493</v>
      </c>
      <c r="J643" s="10">
        <f>IF(H643&gt;'Front End'!$B$1*('Front End'!$B$5/100),G643-((('Front End'!$B$1*('Front End'!$B$5/100))/'Front End'!$B$1)*$AA$3),0)</f>
        <v>23.908174948792251</v>
      </c>
      <c r="K643" s="10">
        <f>(J643*('Front End'!$B$6/100))/('Front End'!$B$2*24*60*60)</f>
        <v>0</v>
      </c>
      <c r="L643" s="10">
        <f>(J643*((100-'Front End'!$B$6)/100))/('Front End'!$B$2*24*60*60)</f>
        <v>2.7671498783324366E-2</v>
      </c>
      <c r="M643" s="10">
        <f t="shared" si="42"/>
        <v>2.7671498783324366E-2</v>
      </c>
      <c r="N643" s="10">
        <f>AVERAGE(M642:M643)*('Front End'!$F$5*60)</f>
        <v>3.3277933476065549</v>
      </c>
      <c r="O643" s="10">
        <f>IF(O642+AVERAGE(K642:K643)*('Front End'!$F$5*60)&gt;J643,J643,O642+AVERAGE(K642:K643)*('Front End'!$F$5*60))</f>
        <v>0</v>
      </c>
      <c r="P643" s="10">
        <f>P642+(AVERAGE(L642:L643)*('Front End'!$F$5*60))-W642</f>
        <v>3936.8501940812835</v>
      </c>
      <c r="Q643" s="10">
        <f>(P643/$AA$5)*($AA$4-'Front End'!$F$9)</f>
        <v>3.9368501940812831E-2</v>
      </c>
      <c r="R643" s="10">
        <f>'Front End'!$F$9+Q643</f>
        <v>45.039368501940814</v>
      </c>
      <c r="S643" s="8">
        <f>IF(R643&gt;'Front End'!$F$9+'Front End'!$B$9,(((R643-'Front End'!$F$9)/($AA$4-'Front End'!$F$9))*$AA$5)-((('Front End'!$F$9+'Front End'!$B$9-'Front End'!$F$9)/($AA$4-'Front End'!$F$9))*$AA$5),0)</f>
        <v>3936.8501940813871</v>
      </c>
      <c r="T643" s="8">
        <f>ROUND(S643/('Front End'!$B$3*24*60*60),6)</f>
        <v>4.5570000000000003E-3</v>
      </c>
      <c r="U643" s="8">
        <f>IF(R643&gt;'Front End'!$F$9+'Front End'!$B$10,(((R643-'Front End'!$F$9)/($AA$4-'Front End'!$F$9))*$AA$5)-((('Front End'!$F$9+'Front End'!$B$10-'Front End'!$F$9)/($AA$4-'Front End'!$F$9))*$AA$5),0)</f>
        <v>1936.8501940810743</v>
      </c>
      <c r="V643" s="8">
        <f>(U643^0.5)/('Front End'!$B$4*24*60*60)</f>
        <v>5.0937106754536457E-3</v>
      </c>
      <c r="W643" s="8">
        <f>(AVERAGE(T642:T643)*('Front End'!$F$5*60))+(AVERAGE(V642:V643)*('Front End'!$F$5*60))</f>
        <v>1.1577339667197102</v>
      </c>
      <c r="X643" s="8">
        <f t="shared" ref="X643:X706" si="44">V643+K643+E643</f>
        <v>5.0937106754536457E-3</v>
      </c>
    </row>
    <row r="644" spans="1:24" x14ac:dyDescent="0.2">
      <c r="A644" s="1">
        <v>643</v>
      </c>
      <c r="B644" s="1">
        <f>B643+'Front End'!$F$5</f>
        <v>1284</v>
      </c>
      <c r="C644" s="10">
        <f t="shared" si="43"/>
        <v>0.89166666666666672</v>
      </c>
      <c r="D644" s="10">
        <f>ROUND(IF(B644&lt;=$AA$2*1.25,('Front End'!$F$4/2)*(1-COS((PI()*B644)/$AA$2)),(4.34*'Front End'!$F$4*EXP(-1.3*B644/$AA$2))),6)</f>
        <v>2.6811000000000001E-2</v>
      </c>
      <c r="E644" s="10">
        <f>D644*('Front End'!$F$3/100)</f>
        <v>0</v>
      </c>
      <c r="F644" s="10">
        <f t="shared" si="41"/>
        <v>2.6811000000000001E-2</v>
      </c>
      <c r="G644" s="10">
        <f>IF((G643+(AVERAGE(F643:F644)*('Front End'!$F$5*60))-(N643))&gt;$AA$3,$AA$3,IF(G643+(AVERAGE(F643:F644)*('Front End'!$F$5*60))-(N643)&lt;0,0,G643+(AVERAGE(F643:F644)*('Front End'!$F$5*60))-(N643)))</f>
        <v>123.80472160118569</v>
      </c>
      <c r="H644" s="10">
        <f>(G644/$AA$3)*'Front End'!$B$1</f>
        <v>1.238047216011857E-3</v>
      </c>
      <c r="I644" s="10">
        <f>('Front End'!$F$10-'Front End'!$B$1)+Calcs!H644</f>
        <v>46.731238047216017</v>
      </c>
      <c r="J644" s="10">
        <f>IF(H644&gt;'Front End'!$B$1*('Front End'!$B$5/100),G644-((('Front End'!$B$1*('Front End'!$B$5/100))/'Front End'!$B$1)*$AA$3),0)</f>
        <v>23.80472160118569</v>
      </c>
      <c r="K644" s="10">
        <f>(J644*('Front End'!$B$6/100))/('Front End'!$B$2*24*60*60)</f>
        <v>0</v>
      </c>
      <c r="L644" s="10">
        <f>(J644*((100-'Front End'!$B$6)/100))/('Front End'!$B$2*24*60*60)</f>
        <v>2.755176111248344E-2</v>
      </c>
      <c r="M644" s="10">
        <f t="shared" si="42"/>
        <v>2.755176111248344E-2</v>
      </c>
      <c r="N644" s="10">
        <f>AVERAGE(M643:M644)*('Front End'!$F$5*60)</f>
        <v>3.3133955937484685</v>
      </c>
      <c r="O644" s="10">
        <f>IF(O643+AVERAGE(K643:K644)*('Front End'!$F$5*60)&gt;J644,J644,O643+AVERAGE(K643:K644)*('Front End'!$F$5*60))</f>
        <v>0</v>
      </c>
      <c r="P644" s="10">
        <f>P643+(AVERAGE(L643:L644)*('Front End'!$F$5*60))-W643</f>
        <v>3939.0058557083121</v>
      </c>
      <c r="Q644" s="10">
        <f>(P644/$AA$5)*($AA$4-'Front End'!$F$9)</f>
        <v>3.9390058557083121E-2</v>
      </c>
      <c r="R644" s="10">
        <f>'Front End'!$F$9+Q644</f>
        <v>45.039390058557082</v>
      </c>
      <c r="S644" s="8">
        <f>IF(R644&gt;'Front End'!$F$9+'Front End'!$B$9,(((R644-'Front End'!$F$9)/($AA$4-'Front End'!$F$9))*$AA$5)-((('Front End'!$F$9+'Front End'!$B$9-'Front End'!$F$9)/($AA$4-'Front End'!$F$9))*$AA$5),0)</f>
        <v>3939.0058557081893</v>
      </c>
      <c r="T644" s="8">
        <f>ROUND(S644/('Front End'!$B$3*24*60*60),6)</f>
        <v>4.5589999999999997E-3</v>
      </c>
      <c r="U644" s="8">
        <f>IF(R644&gt;'Front End'!$F$9+'Front End'!$B$10,(((R644-'Front End'!$F$9)/($AA$4-'Front End'!$F$9))*$AA$5)-((('Front End'!$F$9+'Front End'!$B$10-'Front End'!$F$9)/($AA$4-'Front End'!$F$9))*$AA$5),0)</f>
        <v>1939.0058557078764</v>
      </c>
      <c r="V644" s="8">
        <f>(U644^0.5)/('Front End'!$B$4*24*60*60)</f>
        <v>5.09654446796252E-3</v>
      </c>
      <c r="W644" s="8">
        <f>(AVERAGE(T643:T644)*('Front End'!$F$5*60))+(AVERAGE(V643:V644)*('Front End'!$F$5*60))</f>
        <v>1.15837530860497</v>
      </c>
      <c r="X644" s="8">
        <f t="shared" si="44"/>
        <v>5.09654446796252E-3</v>
      </c>
    </row>
    <row r="645" spans="1:24" x14ac:dyDescent="0.2">
      <c r="A645" s="1">
        <v>644</v>
      </c>
      <c r="B645" s="1">
        <f>B644+'Front End'!$F$5</f>
        <v>1286</v>
      </c>
      <c r="C645" s="10">
        <f t="shared" si="43"/>
        <v>0.8930555555555556</v>
      </c>
      <c r="D645" s="10">
        <f>ROUND(IF(B645&lt;=$AA$2*1.25,('Front End'!$F$4/2)*(1-COS((PI()*B645)/$AA$2)),(4.34*'Front End'!$F$4*EXP(-1.3*B645/$AA$2))),6)</f>
        <v>2.6695E-2</v>
      </c>
      <c r="E645" s="10">
        <f>D645*('Front End'!$F$3/100)</f>
        <v>0</v>
      </c>
      <c r="F645" s="10">
        <f t="shared" si="41"/>
        <v>2.6695E-2</v>
      </c>
      <c r="G645" s="10">
        <f>IF((G644+(AVERAGE(F644:F645)*('Front End'!$F$5*60))-(N644))&gt;$AA$3,$AA$3,IF(G644+(AVERAGE(F644:F645)*('Front End'!$F$5*60))-(N644)&lt;0,0,G644+(AVERAGE(F644:F645)*('Front End'!$F$5*60))-(N644)))</f>
        <v>123.70168600743722</v>
      </c>
      <c r="H645" s="10">
        <f>(G645/$AA$3)*'Front End'!$B$1</f>
        <v>1.2370168600743723E-3</v>
      </c>
      <c r="I645" s="10">
        <f>('Front End'!$F$10-'Front End'!$B$1)+Calcs!H645</f>
        <v>46.731237016860078</v>
      </c>
      <c r="J645" s="10">
        <f>IF(H645&gt;'Front End'!$B$1*('Front End'!$B$5/100),G645-((('Front End'!$B$1*('Front End'!$B$5/100))/'Front End'!$B$1)*$AA$3),0)</f>
        <v>23.701686007437218</v>
      </c>
      <c r="K645" s="10">
        <f>(J645*('Front End'!$B$6/100))/('Front End'!$B$2*24*60*60)</f>
        <v>0</v>
      </c>
      <c r="L645" s="10">
        <f>(J645*((100-'Front End'!$B$6)/100))/('Front End'!$B$2*24*60*60)</f>
        <v>2.7432506953052337E-2</v>
      </c>
      <c r="M645" s="10">
        <f t="shared" si="42"/>
        <v>2.7432506953052337E-2</v>
      </c>
      <c r="N645" s="10">
        <f>AVERAGE(M644:M645)*('Front End'!$F$5*60)</f>
        <v>3.2990560839321463</v>
      </c>
      <c r="O645" s="10">
        <f>IF(O644+AVERAGE(K644:K645)*('Front End'!$F$5*60)&gt;J645,J645,O644+AVERAGE(K644:K645)*('Front End'!$F$5*60))</f>
        <v>0</v>
      </c>
      <c r="P645" s="10">
        <f>P644+(AVERAGE(L644:L645)*('Front End'!$F$5*60))-W644</f>
        <v>3941.146536483639</v>
      </c>
      <c r="Q645" s="10">
        <f>(P645/$AA$5)*($AA$4-'Front End'!$F$9)</f>
        <v>3.9411465364836383E-2</v>
      </c>
      <c r="R645" s="10">
        <f>'Front End'!$F$9+Q645</f>
        <v>45.039411465364836</v>
      </c>
      <c r="S645" s="8">
        <f>IF(R645&gt;'Front End'!$F$9+'Front End'!$B$9,(((R645-'Front End'!$F$9)/($AA$4-'Front End'!$F$9))*$AA$5)-((('Front End'!$F$9+'Front End'!$B$9-'Front End'!$F$9)/($AA$4-'Front End'!$F$9))*$AA$5),0)</f>
        <v>3941.1465364835867</v>
      </c>
      <c r="T645" s="8">
        <f>ROUND(S645/('Front End'!$B$3*24*60*60),6)</f>
        <v>4.5620000000000001E-3</v>
      </c>
      <c r="U645" s="8">
        <f>IF(R645&gt;'Front End'!$F$9+'Front End'!$B$10,(((R645-'Front End'!$F$9)/($AA$4-'Front End'!$F$9))*$AA$5)-((('Front End'!$F$9+'Front End'!$B$10-'Front End'!$F$9)/($AA$4-'Front End'!$F$9))*$AA$5),0)</f>
        <v>1941.1465364832738</v>
      </c>
      <c r="V645" s="8">
        <f>(U645^0.5)/('Front End'!$B$4*24*60*60)</f>
        <v>5.0993570085193429E-3</v>
      </c>
      <c r="W645" s="8">
        <f>(AVERAGE(T644:T645)*('Front End'!$F$5*60))+(AVERAGE(V644:V645)*('Front End'!$F$5*60))</f>
        <v>1.1590140885889118</v>
      </c>
      <c r="X645" s="8">
        <f t="shared" si="44"/>
        <v>5.0993570085193429E-3</v>
      </c>
    </row>
    <row r="646" spans="1:24" x14ac:dyDescent="0.2">
      <c r="A646" s="1">
        <v>645</v>
      </c>
      <c r="B646" s="1">
        <f>B645+'Front End'!$F$5</f>
        <v>1288</v>
      </c>
      <c r="C646" s="10">
        <f t="shared" si="43"/>
        <v>0.89444444444444449</v>
      </c>
      <c r="D646" s="10">
        <f>ROUND(IF(B646&lt;=$AA$2*1.25,('Front End'!$F$4/2)*(1-COS((PI()*B646)/$AA$2)),(4.34*'Front End'!$F$4*EXP(-1.3*B646/$AA$2))),6)</f>
        <v>2.6579999999999999E-2</v>
      </c>
      <c r="E646" s="10">
        <f>D646*('Front End'!$F$3/100)</f>
        <v>0</v>
      </c>
      <c r="F646" s="10">
        <f t="shared" si="41"/>
        <v>2.6579999999999999E-2</v>
      </c>
      <c r="G646" s="10">
        <f>IF((G645+(AVERAGE(F645:F646)*('Front End'!$F$5*60))-(N645))&gt;$AA$3,$AA$3,IF(G645+(AVERAGE(F645:F646)*('Front End'!$F$5*60))-(N645)&lt;0,0,G645+(AVERAGE(F645:F646)*('Front End'!$F$5*60))-(N645)))</f>
        <v>123.59912992350507</v>
      </c>
      <c r="H646" s="10">
        <f>(G646/$AA$3)*'Front End'!$B$1</f>
        <v>1.2359912992350509E-3</v>
      </c>
      <c r="I646" s="10">
        <f>('Front End'!$F$10-'Front End'!$B$1)+Calcs!H646</f>
        <v>46.731235991299236</v>
      </c>
      <c r="J646" s="10">
        <f>IF(H646&gt;'Front End'!$B$1*('Front End'!$B$5/100),G646-((('Front End'!$B$1*('Front End'!$B$5/100))/'Front End'!$B$1)*$AA$3),0)</f>
        <v>23.599129923505075</v>
      </c>
      <c r="K646" s="10">
        <f>(J646*('Front End'!$B$6/100))/('Front End'!$B$2*24*60*60)</f>
        <v>0</v>
      </c>
      <c r="L646" s="10">
        <f>(J646*((100-'Front End'!$B$6)/100))/('Front End'!$B$2*24*60*60)</f>
        <v>2.7313807781834582E-2</v>
      </c>
      <c r="M646" s="10">
        <f t="shared" si="42"/>
        <v>2.7313807781834582E-2</v>
      </c>
      <c r="N646" s="10">
        <f>AVERAGE(M645:M646)*('Front End'!$F$5*60)</f>
        <v>3.2847788840932153</v>
      </c>
      <c r="O646" s="10">
        <f>IF(O645+AVERAGE(K645:K646)*('Front End'!$F$5*60)&gt;J646,J646,O645+AVERAGE(K645:K646)*('Front End'!$F$5*60))</f>
        <v>0</v>
      </c>
      <c r="P646" s="10">
        <f>P645+(AVERAGE(L645:L646)*('Front End'!$F$5*60))-W645</f>
        <v>3943.2723012791434</v>
      </c>
      <c r="Q646" s="10">
        <f>(P646/$AA$5)*($AA$4-'Front End'!$F$9)</f>
        <v>3.9432723012791437E-2</v>
      </c>
      <c r="R646" s="10">
        <f>'Front End'!$F$9+Q646</f>
        <v>45.039432723012794</v>
      </c>
      <c r="S646" s="8">
        <f>IF(R646&gt;'Front End'!$F$9+'Front End'!$B$9,(((R646-'Front End'!$F$9)/($AA$4-'Front End'!$F$9))*$AA$5)-((('Front End'!$F$9+'Front End'!$B$9-'Front End'!$F$9)/($AA$4-'Front End'!$F$9))*$AA$5),0)</f>
        <v>3943.2723012794218</v>
      </c>
      <c r="T646" s="8">
        <f>ROUND(S646/('Front End'!$B$3*24*60*60),6)</f>
        <v>4.5640000000000003E-3</v>
      </c>
      <c r="U646" s="8">
        <f>IF(R646&gt;'Front End'!$F$9+'Front End'!$B$10,(((R646-'Front End'!$F$9)/($AA$4-'Front End'!$F$9))*$AA$5)-((('Front End'!$F$9+'Front End'!$B$10-'Front End'!$F$9)/($AA$4-'Front End'!$F$9))*$AA$5),0)</f>
        <v>1943.2723012791089</v>
      </c>
      <c r="V646" s="8">
        <f>(U646^0.5)/('Front End'!$B$4*24*60*60)</f>
        <v>5.102148417431257E-3</v>
      </c>
      <c r="W646" s="8">
        <f>(AVERAGE(T645:T646)*('Front End'!$F$5*60))+(AVERAGE(V645:V646)*('Front End'!$F$5*60))</f>
        <v>1.1596503255570361</v>
      </c>
      <c r="X646" s="8">
        <f t="shared" si="44"/>
        <v>5.102148417431257E-3</v>
      </c>
    </row>
    <row r="647" spans="1:24" x14ac:dyDescent="0.2">
      <c r="A647" s="1">
        <v>646</v>
      </c>
      <c r="B647" s="1">
        <f>B646+'Front End'!$F$5</f>
        <v>1290</v>
      </c>
      <c r="C647" s="10">
        <f t="shared" si="43"/>
        <v>0.89583333333333337</v>
      </c>
      <c r="D647" s="10">
        <f>ROUND(IF(B647&lt;=$AA$2*1.25,('Front End'!$F$4/2)*(1-COS((PI()*B647)/$AA$2)),(4.34*'Front End'!$F$4*EXP(-1.3*B647/$AA$2))),6)</f>
        <v>2.6464999999999999E-2</v>
      </c>
      <c r="E647" s="10">
        <f>D647*('Front End'!$F$3/100)</f>
        <v>0</v>
      </c>
      <c r="F647" s="10">
        <f t="shared" si="41"/>
        <v>2.6464999999999999E-2</v>
      </c>
      <c r="G647" s="10">
        <f>IF((G646+(AVERAGE(F646:F647)*('Front End'!$F$5*60))-(N646))&gt;$AA$3,$AA$3,IF(G646+(AVERAGE(F646:F647)*('Front End'!$F$5*60))-(N646)&lt;0,0,G646+(AVERAGE(F646:F647)*('Front End'!$F$5*60))-(N646)))</f>
        <v>123.49705103941186</v>
      </c>
      <c r="H647" s="10">
        <f>(G647/$AA$3)*'Front End'!$B$1</f>
        <v>1.2349705103941186E-3</v>
      </c>
      <c r="I647" s="10">
        <f>('Front End'!$F$10-'Front End'!$B$1)+Calcs!H647</f>
        <v>46.7312349705104</v>
      </c>
      <c r="J647" s="10">
        <f>IF(H647&gt;'Front End'!$B$1*('Front End'!$B$5/100),G647-((('Front End'!$B$1*('Front End'!$B$5/100))/'Front End'!$B$1)*$AA$3),0)</f>
        <v>23.497051039411858</v>
      </c>
      <c r="K647" s="10">
        <f>(J647*('Front End'!$B$6/100))/('Front End'!$B$2*24*60*60)</f>
        <v>0</v>
      </c>
      <c r="L647" s="10">
        <f>(J647*((100-'Front End'!$B$6)/100))/('Front End'!$B$2*24*60*60)</f>
        <v>2.719566092524521E-2</v>
      </c>
      <c r="M647" s="10">
        <f t="shared" si="42"/>
        <v>2.719566092524521E-2</v>
      </c>
      <c r="N647" s="10">
        <f>AVERAGE(M646:M647)*('Front End'!$F$5*60)</f>
        <v>3.2705681224247876</v>
      </c>
      <c r="O647" s="10">
        <f>IF(O646+AVERAGE(K646:K647)*('Front End'!$F$5*60)&gt;J647,J647,O646+AVERAGE(K646:K647)*('Front End'!$F$5*60))</f>
        <v>0</v>
      </c>
      <c r="P647" s="10">
        <f>P646+(AVERAGE(L646:L647)*('Front End'!$F$5*60))-W646</f>
        <v>3945.3832190760113</v>
      </c>
      <c r="Q647" s="10">
        <f>(P647/$AA$5)*($AA$4-'Front End'!$F$9)</f>
        <v>3.945383219076011E-2</v>
      </c>
      <c r="R647" s="10">
        <f>'Front End'!$F$9+Q647</f>
        <v>45.039453832190759</v>
      </c>
      <c r="S647" s="8">
        <f>IF(R647&gt;'Front End'!$F$9+'Front End'!$B$9,(((R647-'Front End'!$F$9)/($AA$4-'Front End'!$F$9))*$AA$5)-((('Front End'!$F$9+'Front End'!$B$9-'Front End'!$F$9)/($AA$4-'Front End'!$F$9))*$AA$5),0)</f>
        <v>3945.3832190758931</v>
      </c>
      <c r="T647" s="8">
        <f>ROUND(S647/('Front End'!$B$3*24*60*60),6)</f>
        <v>4.5659999999999997E-3</v>
      </c>
      <c r="U647" s="8">
        <f>IF(R647&gt;'Front End'!$F$9+'Front End'!$B$10,(((R647-'Front End'!$F$9)/($AA$4-'Front End'!$F$9))*$AA$5)-((('Front End'!$F$9+'Front End'!$B$10-'Front End'!$F$9)/($AA$4-'Front End'!$F$9))*$AA$5),0)</f>
        <v>1945.3832190755802</v>
      </c>
      <c r="V647" s="8">
        <f>(U647^0.5)/('Front End'!$B$4*24*60*60)</f>
        <v>5.1049188198692601E-3</v>
      </c>
      <c r="W647" s="8">
        <f>(AVERAGE(T646:T647)*('Front End'!$F$5*60))+(AVERAGE(V646:V647)*('Front End'!$F$5*60))</f>
        <v>1.160224034238031</v>
      </c>
      <c r="X647" s="8">
        <f t="shared" si="44"/>
        <v>5.1049188198692601E-3</v>
      </c>
    </row>
    <row r="648" spans="1:24" x14ac:dyDescent="0.2">
      <c r="A648" s="1">
        <v>647</v>
      </c>
      <c r="B648" s="1">
        <f>B647+'Front End'!$F$5</f>
        <v>1292</v>
      </c>
      <c r="C648" s="10">
        <f t="shared" si="43"/>
        <v>0.89722222222222225</v>
      </c>
      <c r="D648" s="10">
        <f>ROUND(IF(B648&lt;=$AA$2*1.25,('Front End'!$F$4/2)*(1-COS((PI()*B648)/$AA$2)),(4.34*'Front End'!$F$4*EXP(-1.3*B648/$AA$2))),6)</f>
        <v>2.6349999999999998E-2</v>
      </c>
      <c r="E648" s="10">
        <f>D648*('Front End'!$F$3/100)</f>
        <v>0</v>
      </c>
      <c r="F648" s="10">
        <f t="shared" si="41"/>
        <v>2.6349999999999998E-2</v>
      </c>
      <c r="G648" s="10">
        <f>IF((G647+(AVERAGE(F647:F648)*('Front End'!$F$5*60))-(N647))&gt;$AA$3,$AA$3,IF(G647+(AVERAGE(F647:F648)*('Front End'!$F$5*60))-(N647)&lt;0,0,G647+(AVERAGE(F647:F648)*('Front End'!$F$5*60))-(N647)))</f>
        <v>123.39538291698706</v>
      </c>
      <c r="H648" s="10">
        <f>(G648/$AA$3)*'Front End'!$B$1</f>
        <v>1.2339538291698707E-3</v>
      </c>
      <c r="I648" s="10">
        <f>('Front End'!$F$10-'Front End'!$B$1)+Calcs!H648</f>
        <v>46.731233953829175</v>
      </c>
      <c r="J648" s="10">
        <f>IF(H648&gt;'Front End'!$B$1*('Front End'!$B$5/100),G648-((('Front End'!$B$1*('Front End'!$B$5/100))/'Front End'!$B$1)*$AA$3),0)</f>
        <v>23.39538291698706</v>
      </c>
      <c r="K648" s="10">
        <f>(J648*('Front End'!$B$6/100))/('Front End'!$B$2*24*60*60)</f>
        <v>0</v>
      </c>
      <c r="L648" s="10">
        <f>(J648*((100-'Front End'!$B$6)/100))/('Front End'!$B$2*24*60*60)</f>
        <v>2.7077989487253547E-2</v>
      </c>
      <c r="M648" s="10">
        <f t="shared" si="42"/>
        <v>2.7077989487253547E-2</v>
      </c>
      <c r="N648" s="10">
        <f>AVERAGE(M647:M648)*('Front End'!$F$5*60)</f>
        <v>3.2564190247499254</v>
      </c>
      <c r="O648" s="10">
        <f>IF(O647+AVERAGE(K647:K648)*('Front End'!$F$5*60)&gt;J648,J648,O647+AVERAGE(K647:K648)*('Front End'!$F$5*60))</f>
        <v>0</v>
      </c>
      <c r="P648" s="10">
        <f>P647+(AVERAGE(L647:L648)*('Front End'!$F$5*60))-W647</f>
        <v>3947.4794140665231</v>
      </c>
      <c r="Q648" s="10">
        <f>(P648/$AA$5)*($AA$4-'Front End'!$F$9)</f>
        <v>3.9474794140665223E-2</v>
      </c>
      <c r="R648" s="10">
        <f>'Front End'!$F$9+Q648</f>
        <v>45.039474794140666</v>
      </c>
      <c r="S648" s="8">
        <f>IF(R648&gt;'Front End'!$F$9+'Front End'!$B$9,(((R648-'Front End'!$F$9)/($AA$4-'Front End'!$F$9))*$AA$5)-((('Front End'!$F$9+'Front End'!$B$9-'Front End'!$F$9)/($AA$4-'Front End'!$F$9))*$AA$5),0)</f>
        <v>3947.4794140666349</v>
      </c>
      <c r="T648" s="8">
        <f>ROUND(S648/('Front End'!$B$3*24*60*60),6)</f>
        <v>4.5690000000000001E-3</v>
      </c>
      <c r="U648" s="8">
        <f>IF(R648&gt;'Front End'!$F$9+'Front End'!$B$10,(((R648-'Front End'!$F$9)/($AA$4-'Front End'!$F$9))*$AA$5)-((('Front End'!$F$9+'Front End'!$B$10-'Front End'!$F$9)/($AA$4-'Front End'!$F$9))*$AA$5),0)</f>
        <v>1947.4794140663221</v>
      </c>
      <c r="V648" s="8">
        <f>(U648^0.5)/('Front End'!$B$4*24*60*60)</f>
        <v>5.1076684128769003E-3</v>
      </c>
      <c r="W648" s="8">
        <f>(AVERAGE(T647:T648)*('Front End'!$F$5*60))+(AVERAGE(V647:V648)*('Front End'!$F$5*60))</f>
        <v>1.1608552339647698</v>
      </c>
      <c r="X648" s="8">
        <f t="shared" si="44"/>
        <v>5.1076684128769003E-3</v>
      </c>
    </row>
    <row r="649" spans="1:24" x14ac:dyDescent="0.2">
      <c r="A649" s="1">
        <v>648</v>
      </c>
      <c r="B649" s="1">
        <f>B648+'Front End'!$F$5</f>
        <v>1294</v>
      </c>
      <c r="C649" s="10">
        <f t="shared" si="43"/>
        <v>0.89861111111111114</v>
      </c>
      <c r="D649" s="10">
        <f>ROUND(IF(B649&lt;=$AA$2*1.25,('Front End'!$F$4/2)*(1-COS((PI()*B649)/$AA$2)),(4.34*'Front End'!$F$4*EXP(-1.3*B649/$AA$2))),6)</f>
        <v>2.6235999999999999E-2</v>
      </c>
      <c r="E649" s="10">
        <f>D649*('Front End'!$F$3/100)</f>
        <v>0</v>
      </c>
      <c r="F649" s="10">
        <f t="shared" si="41"/>
        <v>2.6235999999999999E-2</v>
      </c>
      <c r="G649" s="10">
        <f>IF((G648+(AVERAGE(F648:F649)*('Front End'!$F$5*60))-(N648))&gt;$AA$3,$AA$3,IF(G648+(AVERAGE(F648:F649)*('Front End'!$F$5*60))-(N648)&lt;0,0,G648+(AVERAGE(F648:F649)*('Front End'!$F$5*60))-(N648)))</f>
        <v>123.29412389223712</v>
      </c>
      <c r="H649" s="10">
        <f>(G649/$AA$3)*'Front End'!$B$1</f>
        <v>1.2329412389223712E-3</v>
      </c>
      <c r="I649" s="10">
        <f>('Front End'!$F$10-'Front End'!$B$1)+Calcs!H649</f>
        <v>46.731232941238929</v>
      </c>
      <c r="J649" s="10">
        <f>IF(H649&gt;'Front End'!$B$1*('Front End'!$B$5/100),G649-((('Front End'!$B$1*('Front End'!$B$5/100))/'Front End'!$B$1)*$AA$3),0)</f>
        <v>23.294123892237124</v>
      </c>
      <c r="K649" s="10">
        <f>(J649*('Front End'!$B$6/100))/('Front End'!$B$2*24*60*60)</f>
        <v>0</v>
      </c>
      <c r="L649" s="10">
        <f>(J649*((100-'Front End'!$B$6)/100))/('Front End'!$B$2*24*60*60)</f>
        <v>2.6960791541941118E-2</v>
      </c>
      <c r="M649" s="10">
        <f t="shared" si="42"/>
        <v>2.6960791541941118E-2</v>
      </c>
      <c r="N649" s="10">
        <f>AVERAGE(M648:M649)*('Front End'!$F$5*60)</f>
        <v>3.2423268617516801</v>
      </c>
      <c r="O649" s="10">
        <f>IF(O648+AVERAGE(K648:K649)*('Front End'!$F$5*60)&gt;J649,J649,O648+AVERAGE(K648:K649)*('Front End'!$F$5*60))</f>
        <v>0</v>
      </c>
      <c r="P649" s="10">
        <f>P648+(AVERAGE(L648:L649)*('Front End'!$F$5*60))-W648</f>
        <v>3949.5608856943099</v>
      </c>
      <c r="Q649" s="10">
        <f>(P649/$AA$5)*($AA$4-'Front End'!$F$9)</f>
        <v>3.9495608856943101E-2</v>
      </c>
      <c r="R649" s="10">
        <f>'Front End'!$F$9+Q649</f>
        <v>45.039495608856946</v>
      </c>
      <c r="S649" s="8">
        <f>IF(R649&gt;'Front End'!$F$9+'Front End'!$B$9,(((R649-'Front End'!$F$9)/($AA$4-'Front End'!$F$9))*$AA$5)-((('Front End'!$F$9+'Front End'!$B$9-'Front End'!$F$9)/($AA$4-'Front End'!$F$9))*$AA$5),0)</f>
        <v>3949.560885694581</v>
      </c>
      <c r="T649" s="8">
        <f>ROUND(S649/('Front End'!$B$3*24*60*60),6)</f>
        <v>4.5710000000000004E-3</v>
      </c>
      <c r="U649" s="8">
        <f>IF(R649&gt;'Front End'!$F$9+'Front End'!$B$10,(((R649-'Front End'!$F$9)/($AA$4-'Front End'!$F$9))*$AA$5)-((('Front End'!$F$9+'Front End'!$B$10-'Front End'!$F$9)/($AA$4-'Front End'!$F$9))*$AA$5),0)</f>
        <v>1949.5608856942681</v>
      </c>
      <c r="V649" s="8">
        <f>(U649^0.5)/('Front End'!$B$4*24*60*60)</f>
        <v>5.1103972293129142E-3</v>
      </c>
      <c r="W649" s="8">
        <f>(AVERAGE(T648:T649)*('Front End'!$F$5*60))+(AVERAGE(V648:V649)*('Front End'!$F$5*60))</f>
        <v>1.1614839385313889</v>
      </c>
      <c r="X649" s="8">
        <f t="shared" si="44"/>
        <v>5.1103972293129142E-3</v>
      </c>
    </row>
    <row r="650" spans="1:24" x14ac:dyDescent="0.2">
      <c r="A650" s="1">
        <v>649</v>
      </c>
      <c r="B650" s="1">
        <f>B649+'Front End'!$F$5</f>
        <v>1296</v>
      </c>
      <c r="C650" s="10">
        <f t="shared" si="43"/>
        <v>0.9</v>
      </c>
      <c r="D650" s="10">
        <f>ROUND(IF(B650&lt;=$AA$2*1.25,('Front End'!$F$4/2)*(1-COS((PI()*B650)/$AA$2)),(4.34*'Front End'!$F$4*EXP(-1.3*B650/$AA$2))),6)</f>
        <v>2.6123E-2</v>
      </c>
      <c r="E650" s="10">
        <f>D650*('Front End'!$F$3/100)</f>
        <v>0</v>
      </c>
      <c r="F650" s="10">
        <f t="shared" si="41"/>
        <v>2.6123E-2</v>
      </c>
      <c r="G650" s="10">
        <f>IF((G649+(AVERAGE(F649:F650)*('Front End'!$F$5*60))-(N649))&gt;$AA$3,$AA$3,IF(G649+(AVERAGE(F649:F650)*('Front End'!$F$5*60))-(N649)&lt;0,0,G649+(AVERAGE(F649:F650)*('Front End'!$F$5*60))-(N649)))</f>
        <v>123.19333703048545</v>
      </c>
      <c r="H650" s="10">
        <f>(G650/$AA$3)*'Front End'!$B$1</f>
        <v>1.2319333703048544E-3</v>
      </c>
      <c r="I650" s="10">
        <f>('Front End'!$F$10-'Front End'!$B$1)+Calcs!H650</f>
        <v>46.73123193337031</v>
      </c>
      <c r="J650" s="10">
        <f>IF(H650&gt;'Front End'!$B$1*('Front End'!$B$5/100),G650-((('Front End'!$B$1*('Front End'!$B$5/100))/'Front End'!$B$1)*$AA$3),0)</f>
        <v>23.193337030485452</v>
      </c>
      <c r="K650" s="10">
        <f>(J650*('Front End'!$B$6/100))/('Front End'!$B$2*24*60*60)</f>
        <v>0</v>
      </c>
      <c r="L650" s="10">
        <f>(J650*((100-'Front End'!$B$6)/100))/('Front End'!$B$2*24*60*60)</f>
        <v>2.6844140081580387E-2</v>
      </c>
      <c r="M650" s="10">
        <f t="shared" si="42"/>
        <v>2.6844140081580387E-2</v>
      </c>
      <c r="N650" s="10">
        <f>AVERAGE(M649:M650)*('Front End'!$F$5*60)</f>
        <v>3.2282958974112903</v>
      </c>
      <c r="O650" s="10">
        <f>IF(O649+AVERAGE(K649:K650)*('Front End'!$F$5*60)&gt;J650,J650,O649+AVERAGE(K649:K650)*('Front End'!$F$5*60))</f>
        <v>0</v>
      </c>
      <c r="P650" s="10">
        <f>P649+(AVERAGE(L649:L650)*('Front End'!$F$5*60))-W649</f>
        <v>3951.6276976531899</v>
      </c>
      <c r="Q650" s="10">
        <f>(P650/$AA$5)*($AA$4-'Front End'!$F$9)</f>
        <v>3.95162769765319E-2</v>
      </c>
      <c r="R650" s="10">
        <f>'Front End'!$F$9+Q650</f>
        <v>45.039516276976535</v>
      </c>
      <c r="S650" s="8">
        <f>IF(R650&gt;'Front End'!$F$9+'Front End'!$B$9,(((R650-'Front End'!$F$9)/($AA$4-'Front End'!$F$9))*$AA$5)-((('Front End'!$F$9+'Front End'!$B$9-'Front End'!$F$9)/($AA$4-'Front End'!$F$9))*$AA$5),0)</f>
        <v>3951.6276976534932</v>
      </c>
      <c r="T650" s="8">
        <f>ROUND(S650/('Front End'!$B$3*24*60*60),6)</f>
        <v>4.5739999999999999E-3</v>
      </c>
      <c r="U650" s="8">
        <f>IF(R650&gt;'Front End'!$F$9+'Front End'!$B$10,(((R650-'Front End'!$F$9)/($AA$4-'Front End'!$F$9))*$AA$5)-((('Front End'!$F$9+'Front End'!$B$10-'Front End'!$F$9)/($AA$4-'Front End'!$F$9))*$AA$5),0)</f>
        <v>1951.6276976531803</v>
      </c>
      <c r="V650" s="8">
        <f>(U650^0.5)/('Front End'!$B$4*24*60*60)</f>
        <v>5.113105385878316E-3</v>
      </c>
      <c r="W650" s="8">
        <f>(AVERAGE(T649:T650)*('Front End'!$F$5*60))+(AVERAGE(V649:V650)*('Front End'!$F$5*60))</f>
        <v>1.1621101569114738</v>
      </c>
      <c r="X650" s="8">
        <f t="shared" si="44"/>
        <v>5.113105385878316E-3</v>
      </c>
    </row>
    <row r="651" spans="1:24" x14ac:dyDescent="0.2">
      <c r="A651" s="1">
        <v>650</v>
      </c>
      <c r="B651" s="1">
        <f>B650+'Front End'!$F$5</f>
        <v>1298</v>
      </c>
      <c r="C651" s="10">
        <f t="shared" si="43"/>
        <v>0.90138888888888891</v>
      </c>
      <c r="D651" s="10">
        <f>ROUND(IF(B651&lt;=$AA$2*1.25,('Front End'!$F$4/2)*(1-COS((PI()*B651)/$AA$2)),(4.34*'Front End'!$F$4*EXP(-1.3*B651/$AA$2))),6)</f>
        <v>2.6009000000000001E-2</v>
      </c>
      <c r="E651" s="10">
        <f>D651*('Front End'!$F$3/100)</f>
        <v>0</v>
      </c>
      <c r="F651" s="10">
        <f t="shared" si="41"/>
        <v>2.6009000000000001E-2</v>
      </c>
      <c r="G651" s="10">
        <f>IF((G650+(AVERAGE(F650:F651)*('Front End'!$F$5*60))-(N650))&gt;$AA$3,$AA$3,IF(G650+(AVERAGE(F650:F651)*('Front End'!$F$5*60))-(N650)&lt;0,0,G650+(AVERAGE(F650:F651)*('Front End'!$F$5*60))-(N650)))</f>
        <v>123.09296113307417</v>
      </c>
      <c r="H651" s="10">
        <f>(G651/$AA$3)*'Front End'!$B$1</f>
        <v>1.2309296113307416E-3</v>
      </c>
      <c r="I651" s="10">
        <f>('Front End'!$F$10-'Front End'!$B$1)+Calcs!H651</f>
        <v>46.731230929611336</v>
      </c>
      <c r="J651" s="10">
        <f>IF(H651&gt;'Front End'!$B$1*('Front End'!$B$5/100),G651-((('Front End'!$B$1*('Front End'!$B$5/100))/'Front End'!$B$1)*$AA$3),0)</f>
        <v>23.092961133074169</v>
      </c>
      <c r="K651" s="10">
        <f>(J651*('Front End'!$B$6/100))/('Front End'!$B$2*24*60*60)</f>
        <v>0</v>
      </c>
      <c r="L651" s="10">
        <f>(J651*((100-'Front End'!$B$6)/100))/('Front End'!$B$2*24*60*60)</f>
        <v>2.6727964274391402E-2</v>
      </c>
      <c r="M651" s="10">
        <f t="shared" si="42"/>
        <v>2.6727964274391402E-2</v>
      </c>
      <c r="N651" s="10">
        <f>AVERAGE(M650:M651)*('Front End'!$F$5*60)</f>
        <v>3.2143262613583072</v>
      </c>
      <c r="O651" s="10">
        <f>IF(O650+AVERAGE(K650:K651)*('Front End'!$F$5*60)&gt;J651,J651,O650+AVERAGE(K650:K651)*('Front End'!$F$5*60))</f>
        <v>0</v>
      </c>
      <c r="P651" s="10">
        <f>P650+(AVERAGE(L650:L651)*('Front End'!$F$5*60))-W650</f>
        <v>3953.6799137576363</v>
      </c>
      <c r="Q651" s="10">
        <f>(P651/$AA$5)*($AA$4-'Front End'!$F$9)</f>
        <v>3.9536799137576357E-2</v>
      </c>
      <c r="R651" s="10">
        <f>'Front End'!$F$9+Q651</f>
        <v>45.039536799137579</v>
      </c>
      <c r="S651" s="8">
        <f>IF(R651&gt;'Front End'!$F$9+'Front End'!$B$9,(((R651-'Front End'!$F$9)/($AA$4-'Front End'!$F$9))*$AA$5)-((('Front End'!$F$9+'Front End'!$B$9-'Front End'!$F$9)/($AA$4-'Front End'!$F$9))*$AA$5),0)</f>
        <v>3953.6799137579237</v>
      </c>
      <c r="T651" s="8">
        <f>ROUND(S651/('Front End'!$B$3*24*60*60),6)</f>
        <v>4.5760000000000002E-3</v>
      </c>
      <c r="U651" s="8">
        <f>IF(R651&gt;'Front End'!$F$9+'Front End'!$B$10,(((R651-'Front End'!$F$9)/($AA$4-'Front End'!$F$9))*$AA$5)-((('Front End'!$F$9+'Front End'!$B$10-'Front End'!$F$9)/($AA$4-'Front End'!$F$9))*$AA$5),0)</f>
        <v>1953.6799137576108</v>
      </c>
      <c r="V651" s="8">
        <f>(U651^0.5)/('Front End'!$B$4*24*60*60)</f>
        <v>5.1157929989339131E-3</v>
      </c>
      <c r="W651" s="8">
        <f>(AVERAGE(T650:T651)*('Front End'!$F$5*60))+(AVERAGE(V650:V651)*('Front End'!$F$5*60))</f>
        <v>1.1627339030887338</v>
      </c>
      <c r="X651" s="8">
        <f t="shared" si="44"/>
        <v>5.1157929989339131E-3</v>
      </c>
    </row>
    <row r="652" spans="1:24" x14ac:dyDescent="0.2">
      <c r="A652" s="1">
        <v>651</v>
      </c>
      <c r="B652" s="1">
        <f>B651+'Front End'!$F$5</f>
        <v>1300</v>
      </c>
      <c r="C652" s="10">
        <f t="shared" si="43"/>
        <v>0.90277777777777779</v>
      </c>
      <c r="D652" s="10">
        <f>ROUND(IF(B652&lt;=$AA$2*1.25,('Front End'!$F$4/2)*(1-COS((PI()*B652)/$AA$2)),(4.34*'Front End'!$F$4*EXP(-1.3*B652/$AA$2))),6)</f>
        <v>2.5897E-2</v>
      </c>
      <c r="E652" s="10">
        <f>D652*('Front End'!$F$3/100)</f>
        <v>0</v>
      </c>
      <c r="F652" s="10">
        <f t="shared" si="41"/>
        <v>2.5897E-2</v>
      </c>
      <c r="G652" s="10">
        <f>IF((G651+(AVERAGE(F651:F652)*('Front End'!$F$5*60))-(N651))&gt;$AA$3,$AA$3,IF(G651+(AVERAGE(F651:F652)*('Front End'!$F$5*60))-(N651)&lt;0,0,G651+(AVERAGE(F651:F652)*('Front End'!$F$5*60))-(N651)))</f>
        <v>122.99299487171587</v>
      </c>
      <c r="H652" s="10">
        <f>(G652/$AA$3)*'Front End'!$B$1</f>
        <v>1.2299299487171587E-3</v>
      </c>
      <c r="I652" s="10">
        <f>('Front End'!$F$10-'Front End'!$B$1)+Calcs!H652</f>
        <v>46.731229929948718</v>
      </c>
      <c r="J652" s="10">
        <f>IF(H652&gt;'Front End'!$B$1*('Front End'!$B$5/100),G652-((('Front End'!$B$1*('Front End'!$B$5/100))/'Front End'!$B$1)*$AA$3),0)</f>
        <v>22.992994871715865</v>
      </c>
      <c r="K652" s="10">
        <f>(J652*('Front End'!$B$6/100))/('Front End'!$B$2*24*60*60)</f>
        <v>0</v>
      </c>
      <c r="L652" s="10">
        <f>(J652*((100-'Front End'!$B$6)/100))/('Front End'!$B$2*24*60*60)</f>
        <v>2.6612262583004476E-2</v>
      </c>
      <c r="M652" s="10">
        <f t="shared" si="42"/>
        <v>2.6612262583004476E-2</v>
      </c>
      <c r="N652" s="10">
        <f>AVERAGE(M651:M652)*('Front End'!$F$5*60)</f>
        <v>3.2004136114437527</v>
      </c>
      <c r="O652" s="10">
        <f>IF(O651+AVERAGE(K651:K652)*('Front End'!$F$5*60)&gt;J652,J652,O651+AVERAGE(K651:K652)*('Front End'!$F$5*60))</f>
        <v>0</v>
      </c>
      <c r="P652" s="10">
        <f>P651+(AVERAGE(L651:L652)*('Front End'!$F$5*60))-W651</f>
        <v>3955.7175934659913</v>
      </c>
      <c r="Q652" s="10">
        <f>(P652/$AA$5)*($AA$4-'Front End'!$F$9)</f>
        <v>3.9557175934659912E-2</v>
      </c>
      <c r="R652" s="10">
        <f>'Front End'!$F$9+Q652</f>
        <v>45.039557175934661</v>
      </c>
      <c r="S652" s="8">
        <f>IF(R652&gt;'Front End'!$F$9+'Front End'!$B$9,(((R652-'Front End'!$F$9)/($AA$4-'Front End'!$F$9))*$AA$5)-((('Front End'!$F$9+'Front End'!$B$9-'Front End'!$F$9)/($AA$4-'Front End'!$F$9))*$AA$5),0)</f>
        <v>3955.7175934660904</v>
      </c>
      <c r="T652" s="8">
        <f>ROUND(S652/('Front End'!$B$3*24*60*60),6)</f>
        <v>4.5779999999999996E-3</v>
      </c>
      <c r="U652" s="8">
        <f>IF(R652&gt;'Front End'!$F$9+'Front End'!$B$10,(((R652-'Front End'!$F$9)/($AA$4-'Front End'!$F$9))*$AA$5)-((('Front End'!$F$9+'Front End'!$B$10-'Front End'!$F$9)/($AA$4-'Front End'!$F$9))*$AA$5),0)</f>
        <v>1955.7175934657776</v>
      </c>
      <c r="V652" s="8">
        <f>(U652^0.5)/('Front End'!$B$4*24*60*60)</f>
        <v>5.1184601786471631E-3</v>
      </c>
      <c r="W652" s="8">
        <f>(AVERAGE(T651:T652)*('Front End'!$F$5*60))+(AVERAGE(V651:V652)*('Front End'!$F$5*60))</f>
        <v>1.1632951906548645</v>
      </c>
      <c r="X652" s="8">
        <f t="shared" si="44"/>
        <v>5.1184601786471631E-3</v>
      </c>
    </row>
    <row r="653" spans="1:24" x14ac:dyDescent="0.2">
      <c r="A653" s="1">
        <v>652</v>
      </c>
      <c r="B653" s="1">
        <f>B652+'Front End'!$F$5</f>
        <v>1302</v>
      </c>
      <c r="C653" s="10">
        <f t="shared" si="43"/>
        <v>0.90416666666666667</v>
      </c>
      <c r="D653" s="10">
        <f>ROUND(IF(B653&lt;=$AA$2*1.25,('Front End'!$F$4/2)*(1-COS((PI()*B653)/$AA$2)),(4.34*'Front End'!$F$4*EXP(-1.3*B653/$AA$2))),6)</f>
        <v>2.5784999999999999E-2</v>
      </c>
      <c r="E653" s="10">
        <f>D653*('Front End'!$F$3/100)</f>
        <v>0</v>
      </c>
      <c r="F653" s="10">
        <f t="shared" si="41"/>
        <v>2.5784999999999999E-2</v>
      </c>
      <c r="G653" s="10">
        <f>IF((G652+(AVERAGE(F652:F653)*('Front End'!$F$5*60))-(N652))&gt;$AA$3,$AA$3,IF(G652+(AVERAGE(F652:F653)*('Front End'!$F$5*60))-(N652)&lt;0,0,G652+(AVERAGE(F652:F653)*('Front End'!$F$5*60))-(N652)))</f>
        <v>122.89350126027212</v>
      </c>
      <c r="H653" s="10">
        <f>(G653/$AA$3)*'Front End'!$B$1</f>
        <v>1.2289350126027212E-3</v>
      </c>
      <c r="I653" s="10">
        <f>('Front End'!$F$10-'Front End'!$B$1)+Calcs!H653</f>
        <v>46.731228935012609</v>
      </c>
      <c r="J653" s="10">
        <f>IF(H653&gt;'Front End'!$B$1*('Front End'!$B$5/100),G653-((('Front End'!$B$1*('Front End'!$B$5/100))/'Front End'!$B$1)*$AA$3),0)</f>
        <v>22.893501260272117</v>
      </c>
      <c r="K653" s="10">
        <f>(J653*('Front End'!$B$6/100))/('Front End'!$B$2*24*60*60)</f>
        <v>0</v>
      </c>
      <c r="L653" s="10">
        <f>(J653*((100-'Front End'!$B$6)/100))/('Front End'!$B$2*24*60*60)</f>
        <v>2.6497107940129768E-2</v>
      </c>
      <c r="M653" s="10">
        <f t="shared" si="42"/>
        <v>2.6497107940129768E-2</v>
      </c>
      <c r="N653" s="10">
        <f>AVERAGE(M652:M653)*('Front End'!$F$5*60)</f>
        <v>3.1865622313880548</v>
      </c>
      <c r="O653" s="10">
        <f>IF(O652+AVERAGE(K652:K653)*('Front End'!$F$5*60)&gt;J653,J653,O652+AVERAGE(K652:K653)*('Front End'!$F$5*60))</f>
        <v>0</v>
      </c>
      <c r="P653" s="10">
        <f>P652+(AVERAGE(L652:L653)*('Front End'!$F$5*60))-W652</f>
        <v>3957.7408605067244</v>
      </c>
      <c r="Q653" s="10">
        <f>(P653/$AA$5)*($AA$4-'Front End'!$F$9)</f>
        <v>3.9577408605067241E-2</v>
      </c>
      <c r="R653" s="10">
        <f>'Front End'!$F$9+Q653</f>
        <v>45.039577408605069</v>
      </c>
      <c r="S653" s="8">
        <f>IF(R653&gt;'Front End'!$F$9+'Front End'!$B$9,(((R653-'Front End'!$F$9)/($AA$4-'Front End'!$F$9))*$AA$5)-((('Front End'!$F$9+'Front End'!$B$9-'Front End'!$F$9)/($AA$4-'Front End'!$F$9))*$AA$5),0)</f>
        <v>3957.7408605069309</v>
      </c>
      <c r="T653" s="8">
        <f>ROUND(S653/('Front End'!$B$3*24*60*60),6)</f>
        <v>4.581E-3</v>
      </c>
      <c r="U653" s="8">
        <f>IF(R653&gt;'Front End'!$F$9+'Front End'!$B$10,(((R653-'Front End'!$F$9)/($AA$4-'Front End'!$F$9))*$AA$5)-((('Front End'!$F$9+'Front End'!$B$10-'Front End'!$F$9)/($AA$4-'Front End'!$F$9))*$AA$5),0)</f>
        <v>1957.740860506618</v>
      </c>
      <c r="V653" s="8">
        <f>(U653^0.5)/('Front End'!$B$4*24*60*60)</f>
        <v>5.1211071187710188E-3</v>
      </c>
      <c r="W653" s="8">
        <f>(AVERAGE(T652:T653)*('Front End'!$F$5*60))+(AVERAGE(V652:V653)*('Front End'!$F$5*60))</f>
        <v>1.163914037845091</v>
      </c>
      <c r="X653" s="8">
        <f t="shared" si="44"/>
        <v>5.1211071187710188E-3</v>
      </c>
    </row>
    <row r="654" spans="1:24" x14ac:dyDescent="0.2">
      <c r="A654" s="1">
        <v>653</v>
      </c>
      <c r="B654" s="1">
        <f>B653+'Front End'!$F$5</f>
        <v>1304</v>
      </c>
      <c r="C654" s="10">
        <f t="shared" si="43"/>
        <v>0.90555555555555556</v>
      </c>
      <c r="D654" s="10">
        <f>ROUND(IF(B654&lt;=$AA$2*1.25,('Front End'!$F$4/2)*(1-COS((PI()*B654)/$AA$2)),(4.34*'Front End'!$F$4*EXP(-1.3*B654/$AA$2))),6)</f>
        <v>2.5673000000000001E-2</v>
      </c>
      <c r="E654" s="10">
        <f>D654*('Front End'!$F$3/100)</f>
        <v>0</v>
      </c>
      <c r="F654" s="10">
        <f t="shared" si="41"/>
        <v>2.5673000000000001E-2</v>
      </c>
      <c r="G654" s="10">
        <f>IF((G653+(AVERAGE(F653:F654)*('Front End'!$F$5*60))-(N653))&gt;$AA$3,$AA$3,IF(G653+(AVERAGE(F653:F654)*('Front End'!$F$5*60))-(N653)&lt;0,0,G653+(AVERAGE(F653:F654)*('Front End'!$F$5*60))-(N653)))</f>
        <v>122.79441902888406</v>
      </c>
      <c r="H654" s="10">
        <f>(G654/$AA$3)*'Front End'!$B$1</f>
        <v>1.2279441902888406E-3</v>
      </c>
      <c r="I654" s="10">
        <f>('Front End'!$F$10-'Front End'!$B$1)+Calcs!H654</f>
        <v>46.731227944190294</v>
      </c>
      <c r="J654" s="10">
        <f>IF(H654&gt;'Front End'!$B$1*('Front End'!$B$5/100),G654-((('Front End'!$B$1*('Front End'!$B$5/100))/'Front End'!$B$1)*$AA$3),0)</f>
        <v>22.794419028884064</v>
      </c>
      <c r="K654" s="10">
        <f>(J654*('Front End'!$B$6/100))/('Front End'!$B$2*24*60*60)</f>
        <v>0</v>
      </c>
      <c r="L654" s="10">
        <f>(J654*((100-'Front End'!$B$6)/100))/('Front End'!$B$2*24*60*60)</f>
        <v>2.6382429431578782E-2</v>
      </c>
      <c r="M654" s="10">
        <f t="shared" si="42"/>
        <v>2.6382429431578782E-2</v>
      </c>
      <c r="N654" s="10">
        <f>AVERAGE(M653:M654)*('Front End'!$F$5*60)</f>
        <v>3.1727722423025129</v>
      </c>
      <c r="O654" s="10">
        <f>IF(O653+AVERAGE(K653:K654)*('Front End'!$F$5*60)&gt;J654,J654,O653+AVERAGE(K653:K654)*('Front End'!$F$5*60))</f>
        <v>0</v>
      </c>
      <c r="P654" s="10">
        <f>P653+(AVERAGE(L653:L654)*('Front End'!$F$5*60))-W653</f>
        <v>3959.7497187111817</v>
      </c>
      <c r="Q654" s="10">
        <f>(P654/$AA$5)*($AA$4-'Front End'!$F$9)</f>
        <v>3.9597497187111814E-2</v>
      </c>
      <c r="R654" s="10">
        <f>'Front End'!$F$9+Q654</f>
        <v>45.03959749718711</v>
      </c>
      <c r="S654" s="8">
        <f>IF(R654&gt;'Front End'!$F$9+'Front End'!$B$9,(((R654-'Front End'!$F$9)/($AA$4-'Front End'!$F$9))*$AA$5)-((('Front End'!$F$9+'Front End'!$B$9-'Front End'!$F$9)/($AA$4-'Front End'!$F$9))*$AA$5),0)</f>
        <v>3959.7497187109811</v>
      </c>
      <c r="T654" s="8">
        <f>ROUND(S654/('Front End'!$B$3*24*60*60),6)</f>
        <v>4.5830000000000003E-3</v>
      </c>
      <c r="U654" s="8">
        <f>IF(R654&gt;'Front End'!$F$9+'Front End'!$B$10,(((R654-'Front End'!$F$9)/($AA$4-'Front End'!$F$9))*$AA$5)-((('Front End'!$F$9+'Front End'!$B$10-'Front End'!$F$9)/($AA$4-'Front End'!$F$9))*$AA$5),0)</f>
        <v>1959.7497187106683</v>
      </c>
      <c r="V654" s="8">
        <f>(U654^0.5)/('Front End'!$B$4*24*60*60)</f>
        <v>5.1237338556804624E-3</v>
      </c>
      <c r="W654" s="8">
        <f>(AVERAGE(T653:T654)*('Front End'!$F$5*60))+(AVERAGE(V653:V654)*('Front End'!$F$5*60))</f>
        <v>1.1645304584670888</v>
      </c>
      <c r="X654" s="8">
        <f t="shared" si="44"/>
        <v>5.1237338556804624E-3</v>
      </c>
    </row>
    <row r="655" spans="1:24" x14ac:dyDescent="0.2">
      <c r="A655" s="1">
        <v>654</v>
      </c>
      <c r="B655" s="1">
        <f>B654+'Front End'!$F$5</f>
        <v>1306</v>
      </c>
      <c r="C655" s="10">
        <f t="shared" si="43"/>
        <v>0.90694444444444444</v>
      </c>
      <c r="D655" s="10">
        <f>ROUND(IF(B655&lt;=$AA$2*1.25,('Front End'!$F$4/2)*(1-COS((PI()*B655)/$AA$2)),(4.34*'Front End'!$F$4*EXP(-1.3*B655/$AA$2))),6)</f>
        <v>2.5562000000000001E-2</v>
      </c>
      <c r="E655" s="10">
        <f>D655*('Front End'!$F$3/100)</f>
        <v>0</v>
      </c>
      <c r="F655" s="10">
        <f t="shared" si="41"/>
        <v>2.5562000000000001E-2</v>
      </c>
      <c r="G655" s="10">
        <f>IF((G654+(AVERAGE(F654:F655)*('Front End'!$F$5*60))-(N654))&gt;$AA$3,$AA$3,IF(G654+(AVERAGE(F654:F655)*('Front End'!$F$5*60))-(N654)&lt;0,0,G654+(AVERAGE(F654:F655)*('Front End'!$F$5*60))-(N654)))</f>
        <v>122.69574678658155</v>
      </c>
      <c r="H655" s="10">
        <f>(G655/$AA$3)*'Front End'!$B$1</f>
        <v>1.2269574678658156E-3</v>
      </c>
      <c r="I655" s="10">
        <f>('Front End'!$F$10-'Front End'!$B$1)+Calcs!H655</f>
        <v>46.731226957467868</v>
      </c>
      <c r="J655" s="10">
        <f>IF(H655&gt;'Front End'!$B$1*('Front End'!$B$5/100),G655-((('Front End'!$B$1*('Front End'!$B$5/100))/'Front End'!$B$1)*$AA$3),0)</f>
        <v>22.695746786581552</v>
      </c>
      <c r="K655" s="10">
        <f>(J655*('Front End'!$B$6/100))/('Front End'!$B$2*24*60*60)</f>
        <v>0</v>
      </c>
      <c r="L655" s="10">
        <f>(J655*((100-'Front End'!$B$6)/100))/('Front End'!$B$2*24*60*60)</f>
        <v>2.6268225447432354E-2</v>
      </c>
      <c r="M655" s="10">
        <f t="shared" si="42"/>
        <v>2.6268225447432354E-2</v>
      </c>
      <c r="N655" s="10">
        <f>AVERAGE(M654:M655)*('Front End'!$F$5*60)</f>
        <v>3.1590392927406681</v>
      </c>
      <c r="O655" s="10">
        <f>IF(O654+AVERAGE(K654:K655)*('Front End'!$F$5*60)&gt;J655,J655,O654+AVERAGE(K654:K655)*('Front End'!$F$5*60))</f>
        <v>0</v>
      </c>
      <c r="P655" s="10">
        <f>P654+(AVERAGE(L654:L655)*('Front End'!$F$5*60))-W654</f>
        <v>3961.744227545455</v>
      </c>
      <c r="Q655" s="10">
        <f>(P655/$AA$5)*($AA$4-'Front End'!$F$9)</f>
        <v>3.9617442275454544E-2</v>
      </c>
      <c r="R655" s="10">
        <f>'Front End'!$F$9+Q655</f>
        <v>45.039617442275457</v>
      </c>
      <c r="S655" s="8">
        <f>IF(R655&gt;'Front End'!$F$9+'Front End'!$B$9,(((R655-'Front End'!$F$9)/($AA$4-'Front End'!$F$9))*$AA$5)-((('Front End'!$F$9+'Front End'!$B$9-'Front End'!$F$9)/($AA$4-'Front End'!$F$9))*$AA$5),0)</f>
        <v>3961.7442275456942</v>
      </c>
      <c r="T655" s="8">
        <f>ROUND(S655/('Front End'!$B$3*24*60*60),6)</f>
        <v>4.5849999999999997E-3</v>
      </c>
      <c r="U655" s="8">
        <f>IF(R655&gt;'Front End'!$F$9+'Front End'!$B$10,(((R655-'Front End'!$F$9)/($AA$4-'Front End'!$F$9))*$AA$5)-((('Front End'!$F$9+'Front End'!$B$10-'Front End'!$F$9)/($AA$4-'Front End'!$F$9))*$AA$5),0)</f>
        <v>1961.7442275453814</v>
      </c>
      <c r="V655" s="8">
        <f>(U655^0.5)/('Front End'!$B$4*24*60*60)</f>
        <v>5.1263404981306921E-3</v>
      </c>
      <c r="W655" s="8">
        <f>(AVERAGE(T654:T655)*('Front End'!$F$5*60))+(AVERAGE(V654:V655)*('Front End'!$F$5*60))</f>
        <v>1.1650844612286693</v>
      </c>
      <c r="X655" s="8">
        <f t="shared" si="44"/>
        <v>5.1263404981306921E-3</v>
      </c>
    </row>
    <row r="656" spans="1:24" x14ac:dyDescent="0.2">
      <c r="A656" s="1">
        <v>655</v>
      </c>
      <c r="B656" s="1">
        <f>B655+'Front End'!$F$5</f>
        <v>1308</v>
      </c>
      <c r="C656" s="10">
        <f t="shared" si="43"/>
        <v>0.90833333333333333</v>
      </c>
      <c r="D656" s="10">
        <f>ROUND(IF(B656&lt;=$AA$2*1.25,('Front End'!$F$4/2)*(1-COS((PI()*B656)/$AA$2)),(4.34*'Front End'!$F$4*EXP(-1.3*B656/$AA$2))),6)</f>
        <v>2.5451999999999999E-2</v>
      </c>
      <c r="E656" s="10">
        <f>D656*('Front End'!$F$3/100)</f>
        <v>0</v>
      </c>
      <c r="F656" s="10">
        <f t="shared" si="41"/>
        <v>2.5451999999999999E-2</v>
      </c>
      <c r="G656" s="10">
        <f>IF((G655+(AVERAGE(F655:F656)*('Front End'!$F$5*60))-(N655))&gt;$AA$3,$AA$3,IF(G655+(AVERAGE(F655:F656)*('Front End'!$F$5*60))-(N655)&lt;0,0,G655+(AVERAGE(F655:F656)*('Front End'!$F$5*60))-(N655)))</f>
        <v>122.59754749384088</v>
      </c>
      <c r="H656" s="10">
        <f>(G656/$AA$3)*'Front End'!$B$1</f>
        <v>1.2259754749384087E-3</v>
      </c>
      <c r="I656" s="10">
        <f>('Front End'!$F$10-'Front End'!$B$1)+Calcs!H656</f>
        <v>46.731225975474942</v>
      </c>
      <c r="J656" s="10">
        <f>IF(H656&gt;'Front End'!$B$1*('Front End'!$B$5/100),G656-((('Front End'!$B$1*('Front End'!$B$5/100))/'Front End'!$B$1)*$AA$3),0)</f>
        <v>22.597547493840878</v>
      </c>
      <c r="K656" s="10">
        <f>(J656*('Front End'!$B$6/100))/('Front End'!$B$2*24*60*60)</f>
        <v>0</v>
      </c>
      <c r="L656" s="10">
        <f>(J656*((100-'Front End'!$B$6)/100))/('Front End'!$B$2*24*60*60)</f>
        <v>2.6154568858612132E-2</v>
      </c>
      <c r="M656" s="10">
        <f t="shared" si="42"/>
        <v>2.6154568858612132E-2</v>
      </c>
      <c r="N656" s="10">
        <f>AVERAGE(M655:M656)*('Front End'!$F$5*60)</f>
        <v>3.1453676583626695</v>
      </c>
      <c r="O656" s="10">
        <f>IF(O655+AVERAGE(K655:K656)*('Front End'!$F$5*60)&gt;J656,J656,O655+AVERAGE(K655:K656)*('Front End'!$F$5*60))</f>
        <v>0</v>
      </c>
      <c r="P656" s="10">
        <f>P655+(AVERAGE(L655:L656)*('Front End'!$F$5*60))-W655</f>
        <v>3963.7245107425892</v>
      </c>
      <c r="Q656" s="10">
        <f>(P656/$AA$5)*($AA$4-'Front End'!$F$9)</f>
        <v>3.9637245107425889E-2</v>
      </c>
      <c r="R656" s="10">
        <f>'Front End'!$F$9+Q656</f>
        <v>45.039637245107428</v>
      </c>
      <c r="S656" s="8">
        <f>IF(R656&gt;'Front End'!$F$9+'Front End'!$B$9,(((R656-'Front End'!$F$9)/($AA$4-'Front End'!$F$9))*$AA$5)-((('Front End'!$F$9+'Front End'!$B$9-'Front End'!$F$9)/($AA$4-'Front End'!$F$9))*$AA$5),0)</f>
        <v>3963.7245107428498</v>
      </c>
      <c r="T656" s="8">
        <f>ROUND(S656/('Front End'!$B$3*24*60*60),6)</f>
        <v>4.5880000000000001E-3</v>
      </c>
      <c r="U656" s="8">
        <f>IF(R656&gt;'Front End'!$F$9+'Front End'!$B$10,(((R656-'Front End'!$F$9)/($AA$4-'Front End'!$F$9))*$AA$5)-((('Front End'!$F$9+'Front End'!$B$10-'Front End'!$F$9)/($AA$4-'Front End'!$F$9))*$AA$5),0)</f>
        <v>1963.7245107425369</v>
      </c>
      <c r="V656" s="8">
        <f>(U656^0.5)/('Front End'!$B$4*24*60*60)</f>
        <v>5.1289272383427415E-3</v>
      </c>
      <c r="W656" s="8">
        <f>(AVERAGE(T655:T656)*('Front End'!$F$5*60))+(AVERAGE(V655:V656)*('Front End'!$F$5*60))</f>
        <v>1.1656960641884062</v>
      </c>
      <c r="X656" s="8">
        <f t="shared" si="44"/>
        <v>5.1289272383427415E-3</v>
      </c>
    </row>
    <row r="657" spans="1:24" x14ac:dyDescent="0.2">
      <c r="A657" s="1">
        <v>656</v>
      </c>
      <c r="B657" s="1">
        <f>B656+'Front End'!$F$5</f>
        <v>1310</v>
      </c>
      <c r="C657" s="10">
        <f t="shared" si="43"/>
        <v>0.90972222222222221</v>
      </c>
      <c r="D657" s="10">
        <f>ROUND(IF(B657&lt;=$AA$2*1.25,('Front End'!$F$4/2)*(1-COS((PI()*B657)/$AA$2)),(4.34*'Front End'!$F$4*EXP(-1.3*B657/$AA$2))),6)</f>
        <v>2.5340999999999999E-2</v>
      </c>
      <c r="E657" s="10">
        <f>D657*('Front End'!$F$3/100)</f>
        <v>0</v>
      </c>
      <c r="F657" s="10">
        <f t="shared" si="41"/>
        <v>2.5340999999999999E-2</v>
      </c>
      <c r="G657" s="10">
        <f>IF((G656+(AVERAGE(F656:F657)*('Front End'!$F$5*60))-(N656))&gt;$AA$3,$AA$3,IF(G656+(AVERAGE(F656:F657)*('Front End'!$F$5*60))-(N656)&lt;0,0,G656+(AVERAGE(F656:F657)*('Front End'!$F$5*60))-(N656)))</f>
        <v>122.4997598354782</v>
      </c>
      <c r="H657" s="10">
        <f>(G657/$AA$3)*'Front End'!$B$1</f>
        <v>1.224997598354782E-3</v>
      </c>
      <c r="I657" s="10">
        <f>('Front End'!$F$10-'Front End'!$B$1)+Calcs!H657</f>
        <v>46.73122499759836</v>
      </c>
      <c r="J657" s="10">
        <f>IF(H657&gt;'Front End'!$B$1*('Front End'!$B$5/100),G657-((('Front End'!$B$1*('Front End'!$B$5/100))/'Front End'!$B$1)*$AA$3),0)</f>
        <v>22.499759835478201</v>
      </c>
      <c r="K657" s="10">
        <f>(J657*('Front End'!$B$6/100))/('Front End'!$B$2*24*60*60)</f>
        <v>0</v>
      </c>
      <c r="L657" s="10">
        <f>(J657*((100-'Front End'!$B$6)/100))/('Front End'!$B$2*24*60*60)</f>
        <v>2.6041388698470145E-2</v>
      </c>
      <c r="M657" s="10">
        <f t="shared" si="42"/>
        <v>2.6041388698470145E-2</v>
      </c>
      <c r="N657" s="10">
        <f>AVERAGE(M656:M657)*('Front End'!$F$5*60)</f>
        <v>3.1317574534249366</v>
      </c>
      <c r="O657" s="10">
        <f>IF(O656+AVERAGE(K656:K657)*('Front End'!$F$5*60)&gt;J657,J657,O656+AVERAGE(K656:K657)*('Front End'!$F$5*60))</f>
        <v>0</v>
      </c>
      <c r="P657" s="10">
        <f>P656+(AVERAGE(L656:L657)*('Front End'!$F$5*60))-W656</f>
        <v>3965.6905721318258</v>
      </c>
      <c r="Q657" s="10">
        <f>(P657/$AA$5)*($AA$4-'Front End'!$F$9)</f>
        <v>3.9656905721318254E-2</v>
      </c>
      <c r="R657" s="10">
        <f>'Front End'!$F$9+Q657</f>
        <v>45.039656905721316</v>
      </c>
      <c r="S657" s="8">
        <f>IF(R657&gt;'Front End'!$F$9+'Front End'!$B$9,(((R657-'Front End'!$F$9)/($AA$4-'Front End'!$F$9))*$AA$5)-((('Front End'!$F$9+'Front End'!$B$9-'Front End'!$F$9)/($AA$4-'Front End'!$F$9))*$AA$5),0)</f>
        <v>3965.6905721315643</v>
      </c>
      <c r="T657" s="8">
        <f>ROUND(S657/('Front End'!$B$3*24*60*60),6)</f>
        <v>4.5900000000000003E-3</v>
      </c>
      <c r="U657" s="8">
        <f>IF(R657&gt;'Front End'!$F$9+'Front End'!$B$10,(((R657-'Front End'!$F$9)/($AA$4-'Front End'!$F$9))*$AA$5)-((('Front End'!$F$9+'Front End'!$B$10-'Front End'!$F$9)/($AA$4-'Front End'!$F$9))*$AA$5),0)</f>
        <v>1965.6905721312514</v>
      </c>
      <c r="V657" s="8">
        <f>(U657^0.5)/('Front End'!$B$4*24*60*60)</f>
        <v>5.13149411141224E-3</v>
      </c>
      <c r="W657" s="8">
        <f>(AVERAGE(T656:T657)*('Front End'!$F$5*60))+(AVERAGE(V656:V657)*('Front End'!$F$5*60))</f>
        <v>1.166305280985299</v>
      </c>
      <c r="X657" s="8">
        <f t="shared" si="44"/>
        <v>5.13149411141224E-3</v>
      </c>
    </row>
    <row r="658" spans="1:24" x14ac:dyDescent="0.2">
      <c r="A658" s="1">
        <v>657</v>
      </c>
      <c r="B658" s="1">
        <f>B657+'Front End'!$F$5</f>
        <v>1312</v>
      </c>
      <c r="C658" s="10">
        <f t="shared" si="43"/>
        <v>0.91111111111111109</v>
      </c>
      <c r="D658" s="10">
        <f>ROUND(IF(B658&lt;=$AA$2*1.25,('Front End'!$F$4/2)*(1-COS((PI()*B658)/$AA$2)),(4.34*'Front End'!$F$4*EXP(-1.3*B658/$AA$2))),6)</f>
        <v>2.5232000000000001E-2</v>
      </c>
      <c r="E658" s="10">
        <f>D658*('Front End'!$F$3/100)</f>
        <v>0</v>
      </c>
      <c r="F658" s="10">
        <f t="shared" si="41"/>
        <v>2.5232000000000001E-2</v>
      </c>
      <c r="G658" s="10">
        <f>IF((G657+(AVERAGE(F657:F658)*('Front End'!$F$5*60))-(N657))&gt;$AA$3,$AA$3,IF(G657+(AVERAGE(F657:F658)*('Front End'!$F$5*60))-(N657)&lt;0,0,G657+(AVERAGE(F657:F658)*('Front End'!$F$5*60))-(N657)))</f>
        <v>122.40238238205326</v>
      </c>
      <c r="H658" s="10">
        <f>(G658/$AA$3)*'Front End'!$B$1</f>
        <v>1.2240238238205327E-3</v>
      </c>
      <c r="I658" s="10">
        <f>('Front End'!$F$10-'Front End'!$B$1)+Calcs!H658</f>
        <v>46.731224023823827</v>
      </c>
      <c r="J658" s="10">
        <f>IF(H658&gt;'Front End'!$B$1*('Front End'!$B$5/100),G658-((('Front End'!$B$1*('Front End'!$B$5/100))/'Front End'!$B$1)*$AA$3),0)</f>
        <v>22.402382382053261</v>
      </c>
      <c r="K658" s="10">
        <f>(J658*('Front End'!$B$6/100))/('Front End'!$B$2*24*60*60)</f>
        <v>0</v>
      </c>
      <c r="L658" s="10">
        <f>(J658*((100-'Front End'!$B$6)/100))/('Front End'!$B$2*24*60*60)</f>
        <v>2.5928683312561648E-2</v>
      </c>
      <c r="M658" s="10">
        <f t="shared" si="42"/>
        <v>2.5928683312561648E-2</v>
      </c>
      <c r="N658" s="10">
        <f>AVERAGE(M657:M658)*('Front End'!$F$5*60)</f>
        <v>3.1182043206619077</v>
      </c>
      <c r="O658" s="10">
        <f>IF(O657+AVERAGE(K657:K658)*('Front End'!$F$5*60)&gt;J658,J658,O657+AVERAGE(K657:K658)*('Front End'!$F$5*60))</f>
        <v>0</v>
      </c>
      <c r="P658" s="10">
        <f>P657+(AVERAGE(L657:L658)*('Front End'!$F$5*60))-W657</f>
        <v>3967.6424711715022</v>
      </c>
      <c r="Q658" s="10">
        <f>(P658/$AA$5)*($AA$4-'Front End'!$F$9)</f>
        <v>3.9676424711715022E-2</v>
      </c>
      <c r="R658" s="10">
        <f>'Front End'!$F$9+Q658</f>
        <v>45.039676424711715</v>
      </c>
      <c r="S658" s="8">
        <f>IF(R658&gt;'Front End'!$F$9+'Front End'!$B$9,(((R658-'Front End'!$F$9)/($AA$4-'Front End'!$F$9))*$AA$5)-((('Front End'!$F$9+'Front End'!$B$9-'Front End'!$F$9)/($AA$4-'Front End'!$F$9))*$AA$5),0)</f>
        <v>3967.6424711714735</v>
      </c>
      <c r="T658" s="8">
        <f>ROUND(S658/('Front End'!$B$3*24*60*60),6)</f>
        <v>4.5919999999999997E-3</v>
      </c>
      <c r="U658" s="8">
        <f>IF(R658&gt;'Front End'!$F$9+'Front End'!$B$10,(((R658-'Front End'!$F$9)/($AA$4-'Front End'!$F$9))*$AA$5)-((('Front End'!$F$9+'Front End'!$B$10-'Front End'!$F$9)/($AA$4-'Front End'!$F$9))*$AA$5),0)</f>
        <v>1967.6424711711607</v>
      </c>
      <c r="V658" s="8">
        <f>(U658^0.5)/('Front End'!$B$4*24*60*60)</f>
        <v>5.1340412247102667E-3</v>
      </c>
      <c r="W658" s="8">
        <f>(AVERAGE(T657:T658)*('Front End'!$F$5*60))+(AVERAGE(V657:V658)*('Front End'!$F$5*60))</f>
        <v>1.1668521201673503</v>
      </c>
      <c r="X658" s="8">
        <f t="shared" si="44"/>
        <v>5.1340412247102667E-3</v>
      </c>
    </row>
    <row r="659" spans="1:24" x14ac:dyDescent="0.2">
      <c r="A659" s="1">
        <v>658</v>
      </c>
      <c r="B659" s="1">
        <f>B658+'Front End'!$F$5</f>
        <v>1314</v>
      </c>
      <c r="C659" s="10">
        <f t="shared" si="43"/>
        <v>0.91249999999999998</v>
      </c>
      <c r="D659" s="10">
        <f>ROUND(IF(B659&lt;=$AA$2*1.25,('Front End'!$F$4/2)*(1-COS((PI()*B659)/$AA$2)),(4.34*'Front End'!$F$4*EXP(-1.3*B659/$AA$2))),6)</f>
        <v>2.5122999999999999E-2</v>
      </c>
      <c r="E659" s="10">
        <f>D659*('Front End'!$F$3/100)</f>
        <v>0</v>
      </c>
      <c r="F659" s="10">
        <f t="shared" si="41"/>
        <v>2.5122999999999999E-2</v>
      </c>
      <c r="G659" s="10">
        <f>IF((G658+(AVERAGE(F658:F659)*('Front End'!$F$5*60))-(N658))&gt;$AA$3,$AA$3,IF(G658+(AVERAGE(F658:F659)*('Front End'!$F$5*60))-(N658)&lt;0,0,G658+(AVERAGE(F658:F659)*('Front End'!$F$5*60))-(N658)))</f>
        <v>122.30547806139136</v>
      </c>
      <c r="H659" s="10">
        <f>(G659/$AA$3)*'Front End'!$B$1</f>
        <v>1.2230547806139137E-3</v>
      </c>
      <c r="I659" s="10">
        <f>('Front End'!$F$10-'Front End'!$B$1)+Calcs!H659</f>
        <v>46.731223054780621</v>
      </c>
      <c r="J659" s="10">
        <f>IF(H659&gt;'Front End'!$B$1*('Front End'!$B$5/100),G659-((('Front End'!$B$1*('Front End'!$B$5/100))/'Front End'!$B$1)*$AA$3),0)</f>
        <v>22.305478061391355</v>
      </c>
      <c r="K659" s="10">
        <f>(J659*('Front End'!$B$6/100))/('Front End'!$B$2*24*60*60)</f>
        <v>0</v>
      </c>
      <c r="L659" s="10">
        <f>(J659*((100-'Front End'!$B$6)/100))/('Front End'!$B$2*24*60*60)</f>
        <v>2.5816525534017774E-2</v>
      </c>
      <c r="M659" s="10">
        <f t="shared" si="42"/>
        <v>2.5816525534017774E-2</v>
      </c>
      <c r="N659" s="10">
        <f>AVERAGE(M658:M659)*('Front End'!$F$5*60)</f>
        <v>3.1047125307947652</v>
      </c>
      <c r="O659" s="10">
        <f>IF(O658+AVERAGE(K658:K659)*('Front End'!$F$5*60)&gt;J659,J659,O658+AVERAGE(K658:K659)*('Front End'!$F$5*60))</f>
        <v>0</v>
      </c>
      <c r="P659" s="10">
        <f>P658+(AVERAGE(L658:L659)*('Front End'!$F$5*60))-W658</f>
        <v>3969.5803315821295</v>
      </c>
      <c r="Q659" s="10">
        <f>(P659/$AA$5)*($AA$4-'Front End'!$F$9)</f>
        <v>3.9695803315821294E-2</v>
      </c>
      <c r="R659" s="10">
        <f>'Front End'!$F$9+Q659</f>
        <v>45.039695803315823</v>
      </c>
      <c r="S659" s="8">
        <f>IF(R659&gt;'Front End'!$F$9+'Front End'!$B$9,(((R659-'Front End'!$F$9)/($AA$4-'Front End'!$F$9))*$AA$5)-((('Front End'!$F$9+'Front End'!$B$9-'Front End'!$F$9)/($AA$4-'Front End'!$F$9))*$AA$5),0)</f>
        <v>3969.5803315822791</v>
      </c>
      <c r="T659" s="8">
        <f>ROUND(S659/('Front End'!$B$3*24*60*60),6)</f>
        <v>4.594E-3</v>
      </c>
      <c r="U659" s="8">
        <f>IF(R659&gt;'Front End'!$F$9+'Front End'!$B$10,(((R659-'Front End'!$F$9)/($AA$4-'Front End'!$F$9))*$AA$5)-((('Front End'!$F$9+'Front End'!$B$10-'Front End'!$F$9)/($AA$4-'Front End'!$F$9))*$AA$5),0)</f>
        <v>1969.5803315819662</v>
      </c>
      <c r="V659" s="8">
        <f>(U659^0.5)/('Front End'!$B$4*24*60*60)</f>
        <v>5.1365687689596063E-3</v>
      </c>
      <c r="W659" s="8">
        <f>(AVERAGE(T658:T659)*('Front End'!$F$5*60))+(AVERAGE(V658:V659)*('Front End'!$F$5*60))</f>
        <v>1.1673965996201923</v>
      </c>
      <c r="X659" s="8">
        <f t="shared" si="44"/>
        <v>5.1365687689596063E-3</v>
      </c>
    </row>
    <row r="660" spans="1:24" x14ac:dyDescent="0.2">
      <c r="A660" s="1">
        <v>659</v>
      </c>
      <c r="B660" s="1">
        <f>B659+'Front End'!$F$5</f>
        <v>1316</v>
      </c>
      <c r="C660" s="10">
        <f t="shared" si="43"/>
        <v>0.91388888888888886</v>
      </c>
      <c r="D660" s="10">
        <f>ROUND(IF(B660&lt;=$AA$2*1.25,('Front End'!$F$4/2)*(1-COS((PI()*B660)/$AA$2)),(4.34*'Front End'!$F$4*EXP(-1.3*B660/$AA$2))),6)</f>
        <v>2.5014000000000002E-2</v>
      </c>
      <c r="E660" s="10">
        <f>D660*('Front End'!$F$3/100)</f>
        <v>0</v>
      </c>
      <c r="F660" s="10">
        <f t="shared" si="41"/>
        <v>2.5014000000000002E-2</v>
      </c>
      <c r="G660" s="10">
        <f>IF((G659+(AVERAGE(F659:F660)*('Front End'!$F$5*60))-(N659))&gt;$AA$3,$AA$3,IF(G659+(AVERAGE(F659:F660)*('Front End'!$F$5*60))-(N659)&lt;0,0,G659+(AVERAGE(F659:F660)*('Front End'!$F$5*60))-(N659)))</f>
        <v>122.20898553059658</v>
      </c>
      <c r="H660" s="10">
        <f>(G660/$AA$3)*'Front End'!$B$1</f>
        <v>1.2220898553059658E-3</v>
      </c>
      <c r="I660" s="10">
        <f>('Front End'!$F$10-'Front End'!$B$1)+Calcs!H660</f>
        <v>46.731222089855308</v>
      </c>
      <c r="J660" s="10">
        <f>IF(H660&gt;'Front End'!$B$1*('Front End'!$B$5/100),G660-((('Front End'!$B$1*('Front End'!$B$5/100))/'Front End'!$B$1)*$AA$3),0)</f>
        <v>22.208985530596578</v>
      </c>
      <c r="K660" s="10">
        <f>(J660*('Front End'!$B$6/100))/('Front End'!$B$2*24*60*60)</f>
        <v>0</v>
      </c>
      <c r="L660" s="10">
        <f>(J660*((100-'Front End'!$B$6)/100))/('Front End'!$B$2*24*60*60)</f>
        <v>2.5704844364116415E-2</v>
      </c>
      <c r="M660" s="10">
        <f t="shared" si="42"/>
        <v>2.5704844364116415E-2</v>
      </c>
      <c r="N660" s="10">
        <f>AVERAGE(M659:M660)*('Front End'!$F$5*60)</f>
        <v>3.0912821938880515</v>
      </c>
      <c r="O660" s="10">
        <f>IF(O659+AVERAGE(K659:K660)*('Front End'!$F$5*60)&gt;J660,J660,O659+AVERAGE(K659:K660)*('Front End'!$F$5*60))</f>
        <v>0</v>
      </c>
      <c r="P660" s="10">
        <f>P659+(AVERAGE(L659:L660)*('Front End'!$F$5*60))-W659</f>
        <v>3971.5042171763976</v>
      </c>
      <c r="Q660" s="10">
        <f>(P660/$AA$5)*($AA$4-'Front End'!$F$9)</f>
        <v>3.971504217176397E-2</v>
      </c>
      <c r="R660" s="10">
        <f>'Front End'!$F$9+Q660</f>
        <v>45.039715042171764</v>
      </c>
      <c r="S660" s="8">
        <f>IF(R660&gt;'Front End'!$F$9+'Front End'!$B$9,(((R660-'Front End'!$F$9)/($AA$4-'Front End'!$F$9))*$AA$5)-((('Front End'!$F$9+'Front End'!$B$9-'Front End'!$F$9)/($AA$4-'Front End'!$F$9))*$AA$5),0)</f>
        <v>3971.504217176403</v>
      </c>
      <c r="T660" s="8">
        <f>ROUND(S660/('Front End'!$B$3*24*60*60),6)</f>
        <v>4.5970000000000004E-3</v>
      </c>
      <c r="U660" s="8">
        <f>IF(R660&gt;'Front End'!$F$9+'Front End'!$B$10,(((R660-'Front End'!$F$9)/($AA$4-'Front End'!$F$9))*$AA$5)-((('Front End'!$F$9+'Front End'!$B$10-'Front End'!$F$9)/($AA$4-'Front End'!$F$9))*$AA$5),0)</f>
        <v>1971.5042171760902</v>
      </c>
      <c r="V660" s="8">
        <f>(U660^0.5)/('Front End'!$B$4*24*60*60)</f>
        <v>5.1390768562033272E-3</v>
      </c>
      <c r="W660" s="8">
        <f>(AVERAGE(T659:T660)*('Front End'!$F$5*60))+(AVERAGE(V659:V660)*('Front End'!$F$5*60))</f>
        <v>1.1679987375097762</v>
      </c>
      <c r="X660" s="8">
        <f t="shared" si="44"/>
        <v>5.1390768562033272E-3</v>
      </c>
    </row>
    <row r="661" spans="1:24" x14ac:dyDescent="0.2">
      <c r="A661" s="1">
        <v>660</v>
      </c>
      <c r="B661" s="1">
        <f>B660+'Front End'!$F$5</f>
        <v>1318</v>
      </c>
      <c r="C661" s="10">
        <f t="shared" si="43"/>
        <v>0.91527777777777775</v>
      </c>
      <c r="D661" s="10">
        <f>ROUND(IF(B661&lt;=$AA$2*1.25,('Front End'!$F$4/2)*(1-COS((PI()*B661)/$AA$2)),(4.34*'Front End'!$F$4*EXP(-1.3*B661/$AA$2))),6)</f>
        <v>2.4906000000000001E-2</v>
      </c>
      <c r="E661" s="10">
        <f>D661*('Front End'!$F$3/100)</f>
        <v>0</v>
      </c>
      <c r="F661" s="10">
        <f t="shared" si="41"/>
        <v>2.4906000000000001E-2</v>
      </c>
      <c r="G661" s="10">
        <f>IF((G660+(AVERAGE(F660:F661)*('Front End'!$F$5*60))-(N660))&gt;$AA$3,$AA$3,IF(G660+(AVERAGE(F660:F661)*('Front End'!$F$5*60))-(N660)&lt;0,0,G660+(AVERAGE(F660:F661)*('Front End'!$F$5*60))-(N660)))</f>
        <v>122.11290333670853</v>
      </c>
      <c r="H661" s="10">
        <f>(G661/$AA$3)*'Front End'!$B$1</f>
        <v>1.2211290333670854E-3</v>
      </c>
      <c r="I661" s="10">
        <f>('Front End'!$F$10-'Front End'!$B$1)+Calcs!H661</f>
        <v>46.731221129033372</v>
      </c>
      <c r="J661" s="10">
        <f>IF(H661&gt;'Front End'!$B$1*('Front End'!$B$5/100),G661-((('Front End'!$B$1*('Front End'!$B$5/100))/'Front End'!$B$1)*$AA$3),0)</f>
        <v>22.112903336708527</v>
      </c>
      <c r="K661" s="10">
        <f>(J661*('Front End'!$B$6/100))/('Front End'!$B$2*24*60*60)</f>
        <v>0</v>
      </c>
      <c r="L661" s="10">
        <f>(J661*((100-'Front End'!$B$6)/100))/('Front End'!$B$2*24*60*60)</f>
        <v>2.5593638121190428E-2</v>
      </c>
      <c r="M661" s="10">
        <f t="shared" si="42"/>
        <v>2.5593638121190428E-2</v>
      </c>
      <c r="N661" s="10">
        <f>AVERAGE(M660:M661)*('Front End'!$F$5*60)</f>
        <v>3.0779089491184104</v>
      </c>
      <c r="O661" s="10">
        <f>IF(O660+AVERAGE(K660:K661)*('Front End'!$F$5*60)&gt;J661,J661,O660+AVERAGE(K660:K661)*('Front End'!$F$5*60))</f>
        <v>0</v>
      </c>
      <c r="P661" s="10">
        <f>P660+(AVERAGE(L660:L661)*('Front End'!$F$5*60))-W660</f>
        <v>3973.4141273880064</v>
      </c>
      <c r="Q661" s="10">
        <f>(P661/$AA$5)*($AA$4-'Front End'!$F$9)</f>
        <v>3.9734141273880058E-2</v>
      </c>
      <c r="R661" s="10">
        <f>'Front End'!$F$9+Q661</f>
        <v>45.039734141273883</v>
      </c>
      <c r="S661" s="8">
        <f>IF(R661&gt;'Front End'!$F$9+'Front End'!$B$9,(((R661-'Front End'!$F$9)/($AA$4-'Front End'!$F$9))*$AA$5)-((('Front End'!$F$9+'Front End'!$B$9-'Front End'!$F$9)/($AA$4-'Front End'!$F$9))*$AA$5),0)</f>
        <v>3973.4141273882528</v>
      </c>
      <c r="T661" s="8">
        <f>ROUND(S661/('Front End'!$B$3*24*60*60),6)</f>
        <v>4.5989999999999998E-3</v>
      </c>
      <c r="U661" s="8">
        <f>IF(R661&gt;'Front End'!$F$9+'Front End'!$B$10,(((R661-'Front End'!$F$9)/($AA$4-'Front End'!$F$9))*$AA$5)-((('Front End'!$F$9+'Front End'!$B$10-'Front End'!$F$9)/($AA$4-'Front End'!$F$9))*$AA$5),0)</f>
        <v>1973.41412738794</v>
      </c>
      <c r="V661" s="8">
        <f>(U661^0.5)/('Front End'!$B$4*24*60*60)</f>
        <v>5.1415655141783673E-3</v>
      </c>
      <c r="W661" s="8">
        <f>(AVERAGE(T660:T661)*('Front End'!$F$5*60))+(AVERAGE(V660:V661)*('Front End'!$F$5*60))</f>
        <v>1.1685985422229015</v>
      </c>
      <c r="X661" s="8">
        <f t="shared" si="44"/>
        <v>5.1415655141783673E-3</v>
      </c>
    </row>
    <row r="662" spans="1:24" x14ac:dyDescent="0.2">
      <c r="A662" s="1">
        <v>661</v>
      </c>
      <c r="B662" s="1">
        <f>B661+'Front End'!$F$5</f>
        <v>1320</v>
      </c>
      <c r="C662" s="10">
        <f t="shared" si="43"/>
        <v>0.91666666666666663</v>
      </c>
      <c r="D662" s="10">
        <f>ROUND(IF(B662&lt;=$AA$2*1.25,('Front End'!$F$4/2)*(1-COS((PI()*B662)/$AA$2)),(4.34*'Front End'!$F$4*EXP(-1.3*B662/$AA$2))),6)</f>
        <v>2.4798000000000001E-2</v>
      </c>
      <c r="E662" s="10">
        <f>D662*('Front End'!$F$3/100)</f>
        <v>0</v>
      </c>
      <c r="F662" s="10">
        <f t="shared" si="41"/>
        <v>2.4798000000000001E-2</v>
      </c>
      <c r="G662" s="10">
        <f>IF((G661+(AVERAGE(F661:F662)*('Front End'!$F$5*60))-(N661))&gt;$AA$3,$AA$3,IF(G661+(AVERAGE(F661:F662)*('Front End'!$F$5*60))-(N661)&lt;0,0,G661+(AVERAGE(F661:F662)*('Front End'!$F$5*60))-(N661)))</f>
        <v>122.01723438759012</v>
      </c>
      <c r="H662" s="10">
        <f>(G662/$AA$3)*'Front End'!$B$1</f>
        <v>1.2201723438759013E-3</v>
      </c>
      <c r="I662" s="10">
        <f>('Front End'!$F$10-'Front End'!$B$1)+Calcs!H662</f>
        <v>46.731220172343882</v>
      </c>
      <c r="J662" s="10">
        <f>IF(H662&gt;'Front End'!$B$1*('Front End'!$B$5/100),G662-((('Front End'!$B$1*('Front End'!$B$5/100))/'Front End'!$B$1)*$AA$3),0)</f>
        <v>22.017234387590122</v>
      </c>
      <c r="K662" s="10">
        <f>(J662*('Front End'!$B$6/100))/('Front End'!$B$2*24*60*60)</f>
        <v>0</v>
      </c>
      <c r="L662" s="10">
        <f>(J662*((100-'Front End'!$B$6)/100))/('Front End'!$B$2*24*60*60)</f>
        <v>2.5482910170821903E-2</v>
      </c>
      <c r="M662" s="10">
        <f t="shared" si="42"/>
        <v>2.5482910170821903E-2</v>
      </c>
      <c r="N662" s="10">
        <f>AVERAGE(M661:M662)*('Front End'!$F$5*60)</f>
        <v>3.0645928975207397</v>
      </c>
      <c r="O662" s="10">
        <f>IF(O661+AVERAGE(K661:K662)*('Front End'!$F$5*60)&gt;J662,J662,O661+AVERAGE(K661:K662)*('Front End'!$F$5*60))</f>
        <v>0</v>
      </c>
      <c r="P662" s="10">
        <f>P661+(AVERAGE(L661:L662)*('Front End'!$F$5*60))-W661</f>
        <v>3975.3101217433045</v>
      </c>
      <c r="Q662" s="10">
        <f>(P662/$AA$5)*($AA$4-'Front End'!$F$9)</f>
        <v>3.9753101217433043E-2</v>
      </c>
      <c r="R662" s="10">
        <f>'Front End'!$F$9+Q662</f>
        <v>45.039753101217435</v>
      </c>
      <c r="S662" s="8">
        <f>IF(R662&gt;'Front End'!$F$9+'Front End'!$B$9,(((R662-'Front End'!$F$9)/($AA$4-'Front End'!$F$9))*$AA$5)-((('Front End'!$F$9+'Front End'!$B$9-'Front End'!$F$9)/($AA$4-'Front End'!$F$9))*$AA$5),0)</f>
        <v>3975.3101217435474</v>
      </c>
      <c r="T662" s="8">
        <f>ROUND(S662/('Front End'!$B$3*24*60*60),6)</f>
        <v>4.6010000000000001E-3</v>
      </c>
      <c r="U662" s="8">
        <f>IF(R662&gt;'Front End'!$F$9+'Front End'!$B$10,(((R662-'Front End'!$F$9)/($AA$4-'Front End'!$F$9))*$AA$5)-((('Front End'!$F$9+'Front End'!$B$10-'Front End'!$F$9)/($AA$4-'Front End'!$F$9))*$AA$5),0)</f>
        <v>1975.3101217432345</v>
      </c>
      <c r="V662" s="8">
        <f>(U662^0.5)/('Front End'!$B$4*24*60*60)</f>
        <v>5.1440348485914909E-3</v>
      </c>
      <c r="W662" s="8">
        <f>(AVERAGE(T661:T662)*('Front End'!$F$5*60))+(AVERAGE(V661:V662)*('Front End'!$F$5*60))</f>
        <v>1.1691360217661915</v>
      </c>
      <c r="X662" s="8">
        <f t="shared" si="44"/>
        <v>5.1440348485914909E-3</v>
      </c>
    </row>
    <row r="663" spans="1:24" x14ac:dyDescent="0.2">
      <c r="A663" s="1">
        <v>662</v>
      </c>
      <c r="B663" s="1">
        <f>B662+'Front End'!$F$5</f>
        <v>1322</v>
      </c>
      <c r="C663" s="10">
        <f t="shared" si="43"/>
        <v>0.91805555555555551</v>
      </c>
      <c r="D663" s="10">
        <f>ROUND(IF(B663&lt;=$AA$2*1.25,('Front End'!$F$4/2)*(1-COS((PI()*B663)/$AA$2)),(4.34*'Front End'!$F$4*EXP(-1.3*B663/$AA$2))),6)</f>
        <v>2.4691000000000001E-2</v>
      </c>
      <c r="E663" s="10">
        <f>D663*('Front End'!$F$3/100)</f>
        <v>0</v>
      </c>
      <c r="F663" s="10">
        <f t="shared" si="41"/>
        <v>2.4691000000000001E-2</v>
      </c>
      <c r="G663" s="10">
        <f>IF((G662+(AVERAGE(F662:F663)*('Front End'!$F$5*60))-(N662))&gt;$AA$3,$AA$3,IF(G662+(AVERAGE(F662:F663)*('Front End'!$F$5*60))-(N662)&lt;0,0,G662+(AVERAGE(F662:F663)*('Front End'!$F$5*60))-(N662)))</f>
        <v>121.92198149006938</v>
      </c>
      <c r="H663" s="10">
        <f>(G663/$AA$3)*'Front End'!$B$1</f>
        <v>1.2192198149006939E-3</v>
      </c>
      <c r="I663" s="10">
        <f>('Front End'!$F$10-'Front End'!$B$1)+Calcs!H663</f>
        <v>46.731219219814903</v>
      </c>
      <c r="J663" s="10">
        <f>IF(H663&gt;'Front End'!$B$1*('Front End'!$B$5/100),G663-((('Front End'!$B$1*('Front End'!$B$5/100))/'Front End'!$B$1)*$AA$3),0)</f>
        <v>21.921981490069385</v>
      </c>
      <c r="K663" s="10">
        <f>(J663*('Front End'!$B$6/100))/('Front End'!$B$2*24*60*60)</f>
        <v>0</v>
      </c>
      <c r="L663" s="10">
        <f>(J663*((100-'Front End'!$B$6)/100))/('Front End'!$B$2*24*60*60)</f>
        <v>2.5372663761654386E-2</v>
      </c>
      <c r="M663" s="10">
        <f t="shared" si="42"/>
        <v>2.5372663761654386E-2</v>
      </c>
      <c r="N663" s="10">
        <f>AVERAGE(M662:M663)*('Front End'!$F$5*60)</f>
        <v>3.0513344359485775</v>
      </c>
      <c r="O663" s="10">
        <f>IF(O662+AVERAGE(K662:K663)*('Front End'!$F$5*60)&gt;J663,J663,O662+AVERAGE(K662:K663)*('Front End'!$F$5*60))</f>
        <v>0</v>
      </c>
      <c r="P663" s="10">
        <f>P662+(AVERAGE(L662:L663)*('Front End'!$F$5*60))-W662</f>
        <v>3977.1923201574873</v>
      </c>
      <c r="Q663" s="10">
        <f>(P663/$AA$5)*($AA$4-'Front End'!$F$9)</f>
        <v>3.9771923201574876E-2</v>
      </c>
      <c r="R663" s="10">
        <f>'Front End'!$F$9+Q663</f>
        <v>45.039771923201577</v>
      </c>
      <c r="S663" s="8">
        <f>IF(R663&gt;'Front End'!$F$9+'Front End'!$B$9,(((R663-'Front End'!$F$9)/($AA$4-'Front End'!$F$9))*$AA$5)-((('Front End'!$F$9+'Front End'!$B$9-'Front End'!$F$9)/($AA$4-'Front End'!$F$9))*$AA$5),0)</f>
        <v>3977.1923201577415</v>
      </c>
      <c r="T663" s="8">
        <f>ROUND(S663/('Front End'!$B$3*24*60*60),6)</f>
        <v>4.6030000000000003E-3</v>
      </c>
      <c r="U663" s="8">
        <f>IF(R663&gt;'Front End'!$F$9+'Front End'!$B$10,(((R663-'Front End'!$F$9)/($AA$4-'Front End'!$F$9))*$AA$5)-((('Front End'!$F$9+'Front End'!$B$10-'Front End'!$F$9)/($AA$4-'Front End'!$F$9))*$AA$5),0)</f>
        <v>1977.1923201574286</v>
      </c>
      <c r="V663" s="8">
        <f>(U663^0.5)/('Front End'!$B$4*24*60*60)</f>
        <v>5.1464850433231291E-3</v>
      </c>
      <c r="W663" s="8">
        <f>(AVERAGE(T662:T663)*('Front End'!$F$5*60))+(AVERAGE(V662:V663)*('Front End'!$F$5*60))</f>
        <v>1.1696711935148771</v>
      </c>
      <c r="X663" s="8">
        <f t="shared" si="44"/>
        <v>5.1464850433231291E-3</v>
      </c>
    </row>
    <row r="664" spans="1:24" x14ac:dyDescent="0.2">
      <c r="A664" s="1">
        <v>663</v>
      </c>
      <c r="B664" s="1">
        <f>B663+'Front End'!$F$5</f>
        <v>1324</v>
      </c>
      <c r="C664" s="10">
        <f t="shared" si="43"/>
        <v>0.9194444444444444</v>
      </c>
      <c r="D664" s="10">
        <f>ROUND(IF(B664&lt;=$AA$2*1.25,('Front End'!$F$4/2)*(1-COS((PI()*B664)/$AA$2)),(4.34*'Front End'!$F$4*EXP(-1.3*B664/$AA$2))),6)</f>
        <v>2.4584000000000002E-2</v>
      </c>
      <c r="E664" s="10">
        <f>D664*('Front End'!$F$3/100)</f>
        <v>0</v>
      </c>
      <c r="F664" s="10">
        <f t="shared" si="41"/>
        <v>2.4584000000000002E-2</v>
      </c>
      <c r="G664" s="10">
        <f>IF((G663+(AVERAGE(F663:F664)*('Front End'!$F$5*60))-(N663))&gt;$AA$3,$AA$3,IF(G663+(AVERAGE(F663:F664)*('Front End'!$F$5*60))-(N663)&lt;0,0,G663+(AVERAGE(F663:F664)*('Front End'!$F$5*60))-(N663)))</f>
        <v>121.82714705412081</v>
      </c>
      <c r="H664" s="10">
        <f>(G664/$AA$3)*'Front End'!$B$1</f>
        <v>1.2182714705412081E-3</v>
      </c>
      <c r="I664" s="10">
        <f>('Front End'!$F$10-'Front End'!$B$1)+Calcs!H664</f>
        <v>46.731218271470546</v>
      </c>
      <c r="J664" s="10">
        <f>IF(H664&gt;'Front End'!$B$1*('Front End'!$B$5/100),G664-((('Front End'!$B$1*('Front End'!$B$5/100))/'Front End'!$B$1)*$AA$3),0)</f>
        <v>21.827147054120815</v>
      </c>
      <c r="K664" s="10">
        <f>(J664*('Front End'!$B$6/100))/('Front End'!$B$2*24*60*60)</f>
        <v>0</v>
      </c>
      <c r="L664" s="10">
        <f>(J664*((100-'Front End'!$B$6)/100))/('Front End'!$B$2*24*60*60)</f>
        <v>2.5262901683010205E-2</v>
      </c>
      <c r="M664" s="10">
        <f t="shared" si="42"/>
        <v>2.5262901683010205E-2</v>
      </c>
      <c r="N664" s="10">
        <f>AVERAGE(M663:M664)*('Front End'!$F$5*60)</f>
        <v>3.0381339266798753</v>
      </c>
      <c r="O664" s="10">
        <f>IF(O663+AVERAGE(K663:K664)*('Front End'!$F$5*60)&gt;J664,J664,O663+AVERAGE(K663:K664)*('Front End'!$F$5*60))</f>
        <v>0</v>
      </c>
      <c r="P664" s="10">
        <f>P663+(AVERAGE(L663:L664)*('Front End'!$F$5*60))-W663</f>
        <v>3979.0607828906527</v>
      </c>
      <c r="Q664" s="10">
        <f>(P664/$AA$5)*($AA$4-'Front End'!$F$9)</f>
        <v>3.9790607828906525E-2</v>
      </c>
      <c r="R664" s="10">
        <f>'Front End'!$F$9+Q664</f>
        <v>45.039790607828905</v>
      </c>
      <c r="S664" s="8">
        <f>IF(R664&gt;'Front End'!$F$9+'Front End'!$B$9,(((R664-'Front End'!$F$9)/($AA$4-'Front End'!$F$9))*$AA$5)-((('Front End'!$F$9+'Front End'!$B$9-'Front End'!$F$9)/($AA$4-'Front End'!$F$9))*$AA$5),0)</f>
        <v>3979.0607828905427</v>
      </c>
      <c r="T664" s="8">
        <f>ROUND(S664/('Front End'!$B$3*24*60*60),6)</f>
        <v>4.6049999999999997E-3</v>
      </c>
      <c r="U664" s="8">
        <f>IF(R664&gt;'Front End'!$F$9+'Front End'!$B$10,(((R664-'Front End'!$F$9)/($AA$4-'Front End'!$F$9))*$AA$5)-((('Front End'!$F$9+'Front End'!$B$10-'Front End'!$F$9)/($AA$4-'Front End'!$F$9))*$AA$5),0)</f>
        <v>1979.0607828902298</v>
      </c>
      <c r="V664" s="8">
        <f>(U664^0.5)/('Front End'!$B$4*24*60*60)</f>
        <v>5.1489162040858055E-3</v>
      </c>
      <c r="W664" s="8">
        <f>(AVERAGE(T663:T664)*('Front End'!$F$5*60))+(AVERAGE(V663:V664)*('Front End'!$F$5*60))</f>
        <v>1.1702040748445361</v>
      </c>
      <c r="X664" s="8">
        <f t="shared" si="44"/>
        <v>5.1489162040858055E-3</v>
      </c>
    </row>
    <row r="665" spans="1:24" x14ac:dyDescent="0.2">
      <c r="A665" s="1">
        <v>664</v>
      </c>
      <c r="B665" s="1">
        <f>B664+'Front End'!$F$5</f>
        <v>1326</v>
      </c>
      <c r="C665" s="10">
        <f t="shared" si="43"/>
        <v>0.92083333333333328</v>
      </c>
      <c r="D665" s="10">
        <f>ROUND(IF(B665&lt;=$AA$2*1.25,('Front End'!$F$4/2)*(1-COS((PI()*B665)/$AA$2)),(4.34*'Front End'!$F$4*EXP(-1.3*B665/$AA$2))),6)</f>
        <v>2.4476999999999999E-2</v>
      </c>
      <c r="E665" s="10">
        <f>D665*('Front End'!$F$3/100)</f>
        <v>0</v>
      </c>
      <c r="F665" s="10">
        <f t="shared" si="41"/>
        <v>2.4476999999999999E-2</v>
      </c>
      <c r="G665" s="10">
        <f>IF((G664+(AVERAGE(F664:F665)*('Front End'!$F$5*60))-(N664))&gt;$AA$3,$AA$3,IF(G664+(AVERAGE(F664:F665)*('Front End'!$F$5*60))-(N664)&lt;0,0,G664+(AVERAGE(F664:F665)*('Front End'!$F$5*60))-(N664)))</f>
        <v>121.73267312744093</v>
      </c>
      <c r="H665" s="10">
        <f>(G665/$AA$3)*'Front End'!$B$1</f>
        <v>1.2173267312744094E-3</v>
      </c>
      <c r="I665" s="10">
        <f>('Front End'!$F$10-'Front End'!$B$1)+Calcs!H665</f>
        <v>46.731217326731276</v>
      </c>
      <c r="J665" s="10">
        <f>IF(H665&gt;'Front End'!$B$1*('Front End'!$B$5/100),G665-((('Front End'!$B$1*('Front End'!$B$5/100))/'Front End'!$B$1)*$AA$3),0)</f>
        <v>21.732673127440933</v>
      </c>
      <c r="K665" s="10">
        <f>(J665*('Front End'!$B$6/100))/('Front End'!$B$2*24*60*60)</f>
        <v>0</v>
      </c>
      <c r="L665" s="10">
        <f>(J665*((100-'Front End'!$B$6)/100))/('Front End'!$B$2*24*60*60)</f>
        <v>2.5153556860464044E-2</v>
      </c>
      <c r="M665" s="10">
        <f t="shared" si="42"/>
        <v>2.5153556860464044E-2</v>
      </c>
      <c r="N665" s="10">
        <f>AVERAGE(M664:M665)*('Front End'!$F$5*60)</f>
        <v>3.0249875126084551</v>
      </c>
      <c r="O665" s="10">
        <f>IF(O664+AVERAGE(K664:K665)*('Front End'!$F$5*60)&gt;J665,J665,O664+AVERAGE(K664:K665)*('Front End'!$F$5*60))</f>
        <v>0</v>
      </c>
      <c r="P665" s="10">
        <f>P664+(AVERAGE(L664:L665)*('Front End'!$F$5*60))-W664</f>
        <v>3980.9155663284164</v>
      </c>
      <c r="Q665" s="10">
        <f>(P665/$AA$5)*($AA$4-'Front End'!$F$9)</f>
        <v>3.9809155663284163E-2</v>
      </c>
      <c r="R665" s="10">
        <f>'Front End'!$F$9+Q665</f>
        <v>45.039809155663285</v>
      </c>
      <c r="S665" s="8">
        <f>IF(R665&gt;'Front End'!$F$9+'Front End'!$B$9,(((R665-'Front End'!$F$9)/($AA$4-'Front End'!$F$9))*$AA$5)-((('Front End'!$F$9+'Front End'!$B$9-'Front End'!$F$9)/($AA$4-'Front End'!$F$9))*$AA$5),0)</f>
        <v>3980.9155663284914</v>
      </c>
      <c r="T665" s="8">
        <f>ROUND(S665/('Front End'!$B$3*24*60*60),6)</f>
        <v>4.6080000000000001E-3</v>
      </c>
      <c r="U665" s="8">
        <f>IF(R665&gt;'Front End'!$F$9+'Front End'!$B$10,(((R665-'Front End'!$F$9)/($AA$4-'Front End'!$F$9))*$AA$5)-((('Front End'!$F$9+'Front End'!$B$10-'Front End'!$F$9)/($AA$4-'Front End'!$F$9))*$AA$5),0)</f>
        <v>1980.9155663281786</v>
      </c>
      <c r="V665" s="8">
        <f>(U665^0.5)/('Front End'!$B$4*24*60*60)</f>
        <v>5.1513284311446653E-3</v>
      </c>
      <c r="W665" s="8">
        <f>(AVERAGE(T664:T665)*('Front End'!$F$5*60))+(AVERAGE(V664:V665)*('Front End'!$F$5*60))</f>
        <v>1.1707946781138281</v>
      </c>
      <c r="X665" s="8">
        <f t="shared" si="44"/>
        <v>5.1513284311446653E-3</v>
      </c>
    </row>
    <row r="666" spans="1:24" x14ac:dyDescent="0.2">
      <c r="A666" s="1">
        <v>665</v>
      </c>
      <c r="B666" s="1">
        <f>B665+'Front End'!$F$5</f>
        <v>1328</v>
      </c>
      <c r="C666" s="10">
        <f t="shared" si="43"/>
        <v>0.92222222222222228</v>
      </c>
      <c r="D666" s="10">
        <f>ROUND(IF(B666&lt;=$AA$2*1.25,('Front End'!$F$4/2)*(1-COS((PI()*B666)/$AA$2)),(4.34*'Front End'!$F$4*EXP(-1.3*B666/$AA$2))),6)</f>
        <v>2.4371E-2</v>
      </c>
      <c r="E666" s="10">
        <f>D666*('Front End'!$F$3/100)</f>
        <v>0</v>
      </c>
      <c r="F666" s="10">
        <f t="shared" si="41"/>
        <v>2.4371E-2</v>
      </c>
      <c r="G666" s="10">
        <f>IF((G665+(AVERAGE(F665:F666)*('Front End'!$F$5*60))-(N665))&gt;$AA$3,$AA$3,IF(G665+(AVERAGE(F665:F666)*('Front End'!$F$5*60))-(N665)&lt;0,0,G665+(AVERAGE(F665:F666)*('Front End'!$F$5*60))-(N665)))</f>
        <v>121.63856561483247</v>
      </c>
      <c r="H666" s="10">
        <f>(G666/$AA$3)*'Front End'!$B$1</f>
        <v>1.2163856561483246E-3</v>
      </c>
      <c r="I666" s="10">
        <f>('Front End'!$F$10-'Front End'!$B$1)+Calcs!H666</f>
        <v>46.731216385656154</v>
      </c>
      <c r="J666" s="10">
        <f>IF(H666&gt;'Front End'!$B$1*('Front End'!$B$5/100),G666-((('Front End'!$B$1*('Front End'!$B$5/100))/'Front End'!$B$1)*$AA$3),0)</f>
        <v>21.638565614832473</v>
      </c>
      <c r="K666" s="10">
        <f>(J666*('Front End'!$B$6/100))/('Front End'!$B$2*24*60*60)</f>
        <v>0</v>
      </c>
      <c r="L666" s="10">
        <f>(J666*((100-'Front End'!$B$6)/100))/('Front End'!$B$2*24*60*60)</f>
        <v>2.5044636128278328E-2</v>
      </c>
      <c r="M666" s="10">
        <f t="shared" si="42"/>
        <v>2.5044636128278328E-2</v>
      </c>
      <c r="N666" s="10">
        <f>AVERAGE(M665:M666)*('Front End'!$F$5*60)</f>
        <v>3.011891579324542</v>
      </c>
      <c r="O666" s="10">
        <f>IF(O665+AVERAGE(K665:K666)*('Front End'!$F$5*60)&gt;J666,J666,O665+AVERAGE(K665:K666)*('Front End'!$F$5*60))</f>
        <v>0</v>
      </c>
      <c r="P666" s="10">
        <f>P665+(AVERAGE(L665:L666)*('Front End'!$F$5*60))-W665</f>
        <v>3982.7566632296271</v>
      </c>
      <c r="Q666" s="10">
        <f>(P666/$AA$5)*($AA$4-'Front End'!$F$9)</f>
        <v>3.9827566632296273E-2</v>
      </c>
      <c r="R666" s="10">
        <f>'Front End'!$F$9+Q666</f>
        <v>45.039827566632297</v>
      </c>
      <c r="S666" s="8">
        <f>IF(R666&gt;'Front End'!$F$9+'Front End'!$B$9,(((R666-'Front End'!$F$9)/($AA$4-'Front End'!$F$9))*$AA$5)-((('Front End'!$F$9+'Front End'!$B$9-'Front End'!$F$9)/($AA$4-'Front End'!$F$9))*$AA$5),0)</f>
        <v>3982.7566632297362</v>
      </c>
      <c r="T666" s="8">
        <f>ROUND(S666/('Front End'!$B$3*24*60*60),6)</f>
        <v>4.6100000000000004E-3</v>
      </c>
      <c r="U666" s="8">
        <f>IF(R666&gt;'Front End'!$F$9+'Front End'!$B$10,(((R666-'Front End'!$F$9)/($AA$4-'Front End'!$F$9))*$AA$5)-((('Front End'!$F$9+'Front End'!$B$10-'Front End'!$F$9)/($AA$4-'Front End'!$F$9))*$AA$5),0)</f>
        <v>1982.7566632294233</v>
      </c>
      <c r="V666" s="8">
        <f>(U666^0.5)/('Front End'!$B$4*24*60*60)</f>
        <v>5.1537217416740043E-3</v>
      </c>
      <c r="W666" s="8">
        <f>(AVERAGE(T665:T666)*('Front End'!$F$5*60))+(AVERAGE(V665:V666)*('Front End'!$F$5*60))</f>
        <v>1.1713830103691203</v>
      </c>
      <c r="X666" s="8">
        <f t="shared" si="44"/>
        <v>5.1537217416740043E-3</v>
      </c>
    </row>
    <row r="667" spans="1:24" x14ac:dyDescent="0.2">
      <c r="A667" s="1">
        <v>666</v>
      </c>
      <c r="B667" s="1">
        <f>B666+'Front End'!$F$5</f>
        <v>1330</v>
      </c>
      <c r="C667" s="10">
        <f t="shared" si="43"/>
        <v>0.92361111111111116</v>
      </c>
      <c r="D667" s="10">
        <f>ROUND(IF(B667&lt;=$AA$2*1.25,('Front End'!$F$4/2)*(1-COS((PI()*B667)/$AA$2)),(4.34*'Front End'!$F$4*EXP(-1.3*B667/$AA$2))),6)</f>
        <v>2.4265999999999999E-2</v>
      </c>
      <c r="E667" s="10">
        <f>D667*('Front End'!$F$3/100)</f>
        <v>0</v>
      </c>
      <c r="F667" s="10">
        <f t="shared" si="41"/>
        <v>2.4265999999999999E-2</v>
      </c>
      <c r="G667" s="10">
        <f>IF((G666+(AVERAGE(F666:F667)*('Front End'!$F$5*60))-(N666))&gt;$AA$3,$AA$3,IF(G666+(AVERAGE(F666:F667)*('Front End'!$F$5*60))-(N666)&lt;0,0,G666+(AVERAGE(F666:F667)*('Front End'!$F$5*60))-(N666)))</f>
        <v>121.54489403550794</v>
      </c>
      <c r="H667" s="10">
        <f>(G667/$AA$3)*'Front End'!$B$1</f>
        <v>1.2154489403550792E-3</v>
      </c>
      <c r="I667" s="10">
        <f>('Front End'!$F$10-'Front End'!$B$1)+Calcs!H667</f>
        <v>46.731215448940361</v>
      </c>
      <c r="J667" s="10">
        <f>IF(H667&gt;'Front End'!$B$1*('Front End'!$B$5/100),G667-((('Front End'!$B$1*('Front End'!$B$5/100))/'Front End'!$B$1)*$AA$3),0)</f>
        <v>21.544894035507937</v>
      </c>
      <c r="K667" s="10">
        <f>(J667*('Front End'!$B$6/100))/('Front End'!$B$2*24*60*60)</f>
        <v>0</v>
      </c>
      <c r="L667" s="10">
        <f>(J667*((100-'Front End'!$B$6)/100))/('Front End'!$B$2*24*60*60)</f>
        <v>2.4936219948504559E-2</v>
      </c>
      <c r="M667" s="10">
        <f t="shared" si="42"/>
        <v>2.4936219948504559E-2</v>
      </c>
      <c r="N667" s="10">
        <f>AVERAGE(M666:M667)*('Front End'!$F$5*60)</f>
        <v>2.9988513646069732</v>
      </c>
      <c r="O667" s="10">
        <f>IF(O666+AVERAGE(K666:K667)*('Front End'!$F$5*60)&gt;J667,J667,O666+AVERAGE(K666:K667)*('Front End'!$F$5*60))</f>
        <v>0</v>
      </c>
      <c r="P667" s="10">
        <f>P666+(AVERAGE(L666:L667)*('Front End'!$F$5*60))-W666</f>
        <v>3984.5841315838652</v>
      </c>
      <c r="Q667" s="10">
        <f>(P667/$AA$5)*($AA$4-'Front End'!$F$9)</f>
        <v>3.9845841315838654E-2</v>
      </c>
      <c r="R667" s="10">
        <f>'Front End'!$F$9+Q667</f>
        <v>45.039845841315838</v>
      </c>
      <c r="S667" s="8">
        <f>IF(R667&gt;'Front End'!$F$9+'Front End'!$B$9,(((R667-'Front End'!$F$9)/($AA$4-'Front End'!$F$9))*$AA$5)-((('Front End'!$F$9+'Front End'!$B$9-'Front End'!$F$9)/($AA$4-'Front End'!$F$9))*$AA$5),0)</f>
        <v>3984.584131583802</v>
      </c>
      <c r="T667" s="8">
        <f>ROUND(S667/('Front End'!$B$3*24*60*60),6)</f>
        <v>4.6119999999999998E-3</v>
      </c>
      <c r="U667" s="8">
        <f>IF(R667&gt;'Front End'!$F$9+'Front End'!$B$10,(((R667-'Front End'!$F$9)/($AA$4-'Front End'!$F$9))*$AA$5)-((('Front End'!$F$9+'Front End'!$B$10-'Front End'!$F$9)/($AA$4-'Front End'!$F$9))*$AA$5),0)</f>
        <v>1984.5841315834891</v>
      </c>
      <c r="V667" s="8">
        <f>(U667^0.5)/('Front End'!$B$4*24*60*60)</f>
        <v>5.1560962373458754E-3</v>
      </c>
      <c r="W667" s="8">
        <f>(AVERAGE(T666:T667)*('Front End'!$F$5*60))+(AVERAGE(V666:V667)*('Front End'!$F$5*60))</f>
        <v>1.1719090787411928</v>
      </c>
      <c r="X667" s="8">
        <f t="shared" si="44"/>
        <v>5.1560962373458754E-3</v>
      </c>
    </row>
    <row r="668" spans="1:24" x14ac:dyDescent="0.2">
      <c r="A668" s="1">
        <v>667</v>
      </c>
      <c r="B668" s="1">
        <f>B667+'Front End'!$F$5</f>
        <v>1332</v>
      </c>
      <c r="C668" s="10">
        <f t="shared" si="43"/>
        <v>0.92500000000000004</v>
      </c>
      <c r="D668" s="10">
        <f>ROUND(IF(B668&lt;=$AA$2*1.25,('Front End'!$F$4/2)*(1-COS((PI()*B668)/$AA$2)),(4.34*'Front End'!$F$4*EXP(-1.3*B668/$AA$2))),6)</f>
        <v>2.4160999999999998E-2</v>
      </c>
      <c r="E668" s="10">
        <f>D668*('Front End'!$F$3/100)</f>
        <v>0</v>
      </c>
      <c r="F668" s="10">
        <f t="shared" si="41"/>
        <v>2.4160999999999998E-2</v>
      </c>
      <c r="G668" s="10">
        <f>IF((G667+(AVERAGE(F667:F668)*('Front End'!$F$5*60))-(N667))&gt;$AA$3,$AA$3,IF(G667+(AVERAGE(F667:F668)*('Front End'!$F$5*60))-(N667)&lt;0,0,G667+(AVERAGE(F667:F668)*('Front End'!$F$5*60))-(N667)))</f>
        <v>121.45166267090096</v>
      </c>
      <c r="H668" s="10">
        <f>(G668/$AA$3)*'Front End'!$B$1</f>
        <v>1.2145166267090097E-3</v>
      </c>
      <c r="I668" s="10">
        <f>('Front End'!$F$10-'Front End'!$B$1)+Calcs!H668</f>
        <v>46.731214516626714</v>
      </c>
      <c r="J668" s="10">
        <f>IF(H668&gt;'Front End'!$B$1*('Front End'!$B$5/100),G668-((('Front End'!$B$1*('Front End'!$B$5/100))/'Front End'!$B$1)*$AA$3),0)</f>
        <v>21.451662670900959</v>
      </c>
      <c r="K668" s="10">
        <f>(J668*('Front End'!$B$6/100))/('Front End'!$B$2*24*60*60)</f>
        <v>0</v>
      </c>
      <c r="L668" s="10">
        <f>(J668*((100-'Front End'!$B$6)/100))/('Front End'!$B$2*24*60*60)</f>
        <v>2.4828313276505743E-2</v>
      </c>
      <c r="M668" s="10">
        <f t="shared" si="42"/>
        <v>2.4828313276505743E-2</v>
      </c>
      <c r="N668" s="10">
        <f>AVERAGE(M667:M668)*('Front End'!$F$5*60)</f>
        <v>2.9858719935006182</v>
      </c>
      <c r="O668" s="10">
        <f>IF(O667+AVERAGE(K667:K668)*('Front End'!$F$5*60)&gt;J668,J668,O667+AVERAGE(K667:K668)*('Front End'!$F$5*60))</f>
        <v>0</v>
      </c>
      <c r="P668" s="10">
        <f>P667+(AVERAGE(L667:L668)*('Front End'!$F$5*60))-W667</f>
        <v>3986.3980944986247</v>
      </c>
      <c r="Q668" s="10">
        <f>(P668/$AA$5)*($AA$4-'Front End'!$F$9)</f>
        <v>3.9863980944986249E-2</v>
      </c>
      <c r="R668" s="10">
        <f>'Front End'!$F$9+Q668</f>
        <v>45.039863980944986</v>
      </c>
      <c r="S668" s="8">
        <f>IF(R668&gt;'Front End'!$F$9+'Front End'!$B$9,(((R668-'Front End'!$F$9)/($AA$4-'Front End'!$F$9))*$AA$5)-((('Front End'!$F$9+'Front End'!$B$9-'Front End'!$F$9)/($AA$4-'Front End'!$F$9))*$AA$5),0)</f>
        <v>3986.398094498611</v>
      </c>
      <c r="T668" s="8">
        <f>ROUND(S668/('Front End'!$B$3*24*60*60),6)</f>
        <v>4.614E-3</v>
      </c>
      <c r="U668" s="8">
        <f>IF(R668&gt;'Front End'!$F$9+'Front End'!$B$10,(((R668-'Front End'!$F$9)/($AA$4-'Front End'!$F$9))*$AA$5)-((('Front End'!$F$9+'Front End'!$B$10-'Front End'!$F$9)/($AA$4-'Front End'!$F$9))*$AA$5),0)</f>
        <v>1986.3980944982982</v>
      </c>
      <c r="V668" s="8">
        <f>(U668^0.5)/('Front End'!$B$4*24*60*60)</f>
        <v>5.1584521039910805E-3</v>
      </c>
      <c r="W668" s="8">
        <f>(AVERAGE(T667:T668)*('Front End'!$F$5*60))+(AVERAGE(V667:V668)*('Front End'!$F$5*60))</f>
        <v>1.1724329004802172</v>
      </c>
      <c r="X668" s="8">
        <f t="shared" si="44"/>
        <v>5.1584521039910805E-3</v>
      </c>
    </row>
    <row r="669" spans="1:24" x14ac:dyDescent="0.2">
      <c r="A669" s="1">
        <v>668</v>
      </c>
      <c r="B669" s="1">
        <f>B668+'Front End'!$F$5</f>
        <v>1334</v>
      </c>
      <c r="C669" s="10">
        <f t="shared" si="43"/>
        <v>0.92638888888888893</v>
      </c>
      <c r="D669" s="10">
        <f>ROUND(IF(B669&lt;=$AA$2*1.25,('Front End'!$F$4/2)*(1-COS((PI()*B669)/$AA$2)),(4.34*'Front End'!$F$4*EXP(-1.3*B669/$AA$2))),6)</f>
        <v>2.4056000000000001E-2</v>
      </c>
      <c r="E669" s="10">
        <f>D669*('Front End'!$F$3/100)</f>
        <v>0</v>
      </c>
      <c r="F669" s="10">
        <f t="shared" si="41"/>
        <v>2.4056000000000001E-2</v>
      </c>
      <c r="G669" s="10">
        <f>IF((G668+(AVERAGE(F668:F669)*('Front End'!$F$5*60))-(N668))&gt;$AA$3,$AA$3,IF(G668+(AVERAGE(F668:F669)*('Front End'!$F$5*60))-(N668)&lt;0,0,G668+(AVERAGE(F668:F669)*('Front End'!$F$5*60))-(N668)))</f>
        <v>121.35881067740034</v>
      </c>
      <c r="H669" s="10">
        <f>(G669/$AA$3)*'Front End'!$B$1</f>
        <v>1.2135881067740035E-3</v>
      </c>
      <c r="I669" s="10">
        <f>('Front End'!$F$10-'Front End'!$B$1)+Calcs!H669</f>
        <v>46.731213588106776</v>
      </c>
      <c r="J669" s="10">
        <f>IF(H669&gt;'Front End'!$B$1*('Front End'!$B$5/100),G669-((('Front End'!$B$1*('Front End'!$B$5/100))/'Front End'!$B$1)*$AA$3),0)</f>
        <v>21.358810677400342</v>
      </c>
      <c r="K669" s="10">
        <f>(J669*('Front End'!$B$6/100))/('Front End'!$B$2*24*60*60)</f>
        <v>0</v>
      </c>
      <c r="L669" s="10">
        <f>(J669*((100-'Front End'!$B$6)/100))/('Front End'!$B$2*24*60*60)</f>
        <v>2.4720845691435584E-2</v>
      </c>
      <c r="M669" s="10">
        <f t="shared" si="42"/>
        <v>2.4720845691435584E-2</v>
      </c>
      <c r="N669" s="10">
        <f>AVERAGE(M668:M669)*('Front End'!$F$5*60)</f>
        <v>2.9729495380764797</v>
      </c>
      <c r="O669" s="10">
        <f>IF(O668+AVERAGE(K668:K669)*('Front End'!$F$5*60)&gt;J669,J669,O668+AVERAGE(K668:K669)*('Front End'!$F$5*60))</f>
        <v>0</v>
      </c>
      <c r="P669" s="10">
        <f>P668+(AVERAGE(L668:L669)*('Front End'!$F$5*60))-W668</f>
        <v>3988.1986111362212</v>
      </c>
      <c r="Q669" s="10">
        <f>(P669/$AA$5)*($AA$4-'Front End'!$F$9)</f>
        <v>3.9881986111362205E-2</v>
      </c>
      <c r="R669" s="10">
        <f>'Front End'!$F$9+Q669</f>
        <v>45.039881986111361</v>
      </c>
      <c r="S669" s="8">
        <f>IF(R669&gt;'Front End'!$F$9+'Front End'!$B$9,(((R669-'Front End'!$F$9)/($AA$4-'Front End'!$F$9))*$AA$5)-((('Front End'!$F$9+'Front End'!$B$9-'Front End'!$F$9)/($AA$4-'Front End'!$F$9))*$AA$5),0)</f>
        <v>3988.1986111360848</v>
      </c>
      <c r="T669" s="8">
        <f>ROUND(S669/('Front End'!$B$3*24*60*60),6)</f>
        <v>4.6160000000000003E-3</v>
      </c>
      <c r="U669" s="8">
        <f>IF(R669&gt;'Front End'!$F$9+'Front End'!$B$10,(((R669-'Front End'!$F$9)/($AA$4-'Front End'!$F$9))*$AA$5)-((('Front End'!$F$9+'Front End'!$B$10-'Front End'!$F$9)/($AA$4-'Front End'!$F$9))*$AA$5),0)</f>
        <v>1988.1986111357719</v>
      </c>
      <c r="V669" s="8">
        <f>(U669^0.5)/('Front End'!$B$4*24*60*60)</f>
        <v>5.1607894439053385E-3</v>
      </c>
      <c r="W669" s="8">
        <f>(AVERAGE(T668:T669)*('Front End'!$F$5*60))+(AVERAGE(V668:V669)*('Front End'!$F$5*60))</f>
        <v>1.1729544928737852</v>
      </c>
      <c r="X669" s="8">
        <f t="shared" si="44"/>
        <v>5.1607894439053385E-3</v>
      </c>
    </row>
    <row r="670" spans="1:24" x14ac:dyDescent="0.2">
      <c r="A670" s="1">
        <v>669</v>
      </c>
      <c r="B670" s="1">
        <f>B669+'Front End'!$F$5</f>
        <v>1336</v>
      </c>
      <c r="C670" s="10">
        <f t="shared" si="43"/>
        <v>0.92777777777777781</v>
      </c>
      <c r="D670" s="10">
        <f>ROUND(IF(B670&lt;=$AA$2*1.25,('Front End'!$F$4/2)*(1-COS((PI()*B670)/$AA$2)),(4.34*'Front End'!$F$4*EXP(-1.3*B670/$AA$2))),6)</f>
        <v>2.3952000000000001E-2</v>
      </c>
      <c r="E670" s="10">
        <f>D670*('Front End'!$F$3/100)</f>
        <v>0</v>
      </c>
      <c r="F670" s="10">
        <f t="shared" si="41"/>
        <v>2.3952000000000001E-2</v>
      </c>
      <c r="G670" s="10">
        <f>IF((G669+(AVERAGE(F669:F670)*('Front End'!$F$5*60))-(N669))&gt;$AA$3,$AA$3,IF(G669+(AVERAGE(F669:F670)*('Front End'!$F$5*60))-(N669)&lt;0,0,G669+(AVERAGE(F669:F670)*('Front End'!$F$5*60))-(N669)))</f>
        <v>121.26634113932387</v>
      </c>
      <c r="H670" s="10">
        <f>(G670/$AA$3)*'Front End'!$B$1</f>
        <v>1.2126634113932388E-3</v>
      </c>
      <c r="I670" s="10">
        <f>('Front End'!$F$10-'Front End'!$B$1)+Calcs!H670</f>
        <v>46.731212663411398</v>
      </c>
      <c r="J670" s="10">
        <f>IF(H670&gt;'Front End'!$B$1*('Front End'!$B$5/100),G670-((('Front End'!$B$1*('Front End'!$B$5/100))/'Front End'!$B$1)*$AA$3),0)</f>
        <v>21.26634113932387</v>
      </c>
      <c r="K670" s="10">
        <f>(J670*('Front End'!$B$6/100))/('Front End'!$B$2*24*60*60)</f>
        <v>0</v>
      </c>
      <c r="L670" s="10">
        <f>(J670*((100-'Front End'!$B$6)/100))/('Front End'!$B$2*24*60*60)</f>
        <v>2.4613820763106333E-2</v>
      </c>
      <c r="M670" s="10">
        <f t="shared" si="42"/>
        <v>2.4613820763106333E-2</v>
      </c>
      <c r="N670" s="10">
        <f>AVERAGE(M669:M670)*('Front End'!$F$5*60)</f>
        <v>2.9600799872725152</v>
      </c>
      <c r="O670" s="10">
        <f>IF(O669+AVERAGE(K669:K670)*('Front End'!$F$5*60)&gt;J670,J670,O669+AVERAGE(K669:K670)*('Front End'!$F$5*60))</f>
        <v>0</v>
      </c>
      <c r="P670" s="10">
        <f>P669+(AVERAGE(L669:L670)*('Front End'!$F$5*60))-W669</f>
        <v>3989.9857366306196</v>
      </c>
      <c r="Q670" s="10">
        <f>(P670/$AA$5)*($AA$4-'Front End'!$F$9)</f>
        <v>3.9899857366306198E-2</v>
      </c>
      <c r="R670" s="10">
        <f>'Front End'!$F$9+Q670</f>
        <v>45.039899857366308</v>
      </c>
      <c r="S670" s="8">
        <f>IF(R670&gt;'Front End'!$F$9+'Front End'!$B$9,(((R670-'Front End'!$F$9)/($AA$4-'Front End'!$F$9))*$AA$5)-((('Front End'!$F$9+'Front End'!$B$9-'Front End'!$F$9)/($AA$4-'Front End'!$F$9))*$AA$5),0)</f>
        <v>3989.9857366307861</v>
      </c>
      <c r="T670" s="8">
        <f>ROUND(S670/('Front End'!$B$3*24*60*60),6)</f>
        <v>4.6179999999999997E-3</v>
      </c>
      <c r="U670" s="8">
        <f>IF(R670&gt;'Front End'!$F$9+'Front End'!$B$10,(((R670-'Front End'!$F$9)/($AA$4-'Front End'!$F$9))*$AA$5)-((('Front End'!$F$9+'Front End'!$B$10-'Front End'!$F$9)/($AA$4-'Front End'!$F$9))*$AA$5),0)</f>
        <v>1989.9857366304732</v>
      </c>
      <c r="V670" s="8">
        <f>(U670^0.5)/('Front End'!$B$4*24*60*60)</f>
        <v>5.1631083537743766E-3</v>
      </c>
      <c r="W670" s="8">
        <f>(AVERAGE(T669:T670)*('Front End'!$F$5*60))+(AVERAGE(V669:V670)*('Front End'!$F$5*60))</f>
        <v>1.1734738678607828</v>
      </c>
      <c r="X670" s="8">
        <f t="shared" si="44"/>
        <v>5.1631083537743766E-3</v>
      </c>
    </row>
    <row r="671" spans="1:24" x14ac:dyDescent="0.2">
      <c r="A671" s="1">
        <v>670</v>
      </c>
      <c r="B671" s="1">
        <f>B670+'Front End'!$F$5</f>
        <v>1338</v>
      </c>
      <c r="C671" s="10">
        <f t="shared" si="43"/>
        <v>0.9291666666666667</v>
      </c>
      <c r="D671" s="10">
        <f>ROUND(IF(B671&lt;=$AA$2*1.25,('Front End'!$F$4/2)*(1-COS((PI()*B671)/$AA$2)),(4.34*'Front End'!$F$4*EXP(-1.3*B671/$AA$2))),6)</f>
        <v>2.3848999999999999E-2</v>
      </c>
      <c r="E671" s="10">
        <f>D671*('Front End'!$F$3/100)</f>
        <v>0</v>
      </c>
      <c r="F671" s="10">
        <f t="shared" si="41"/>
        <v>2.3848999999999999E-2</v>
      </c>
      <c r="G671" s="10">
        <f>IF((G670+(AVERAGE(F670:F671)*('Front End'!$F$5*60))-(N670))&gt;$AA$3,$AA$3,IF(G670+(AVERAGE(F670:F671)*('Front End'!$F$5*60))-(N670)&lt;0,0,G670+(AVERAGE(F670:F671)*('Front End'!$F$5*60))-(N670)))</f>
        <v>121.17432115205135</v>
      </c>
      <c r="H671" s="10">
        <f>(G671/$AA$3)*'Front End'!$B$1</f>
        <v>1.2117432115205135E-3</v>
      </c>
      <c r="I671" s="10">
        <f>('Front End'!$F$10-'Front End'!$B$1)+Calcs!H671</f>
        <v>46.731211743211524</v>
      </c>
      <c r="J671" s="10">
        <f>IF(H671&gt;'Front End'!$B$1*('Front End'!$B$5/100),G671-((('Front End'!$B$1*('Front End'!$B$5/100))/'Front End'!$B$1)*$AA$3),0)</f>
        <v>21.174321152051348</v>
      </c>
      <c r="K671" s="10">
        <f>(J671*('Front End'!$B$6/100))/('Front End'!$B$2*24*60*60)</f>
        <v>0</v>
      </c>
      <c r="L671" s="10">
        <f>(J671*((100-'Front End'!$B$6)/100))/('Front End'!$B$2*24*60*60)</f>
        <v>2.4507316148207583E-2</v>
      </c>
      <c r="M671" s="10">
        <f t="shared" si="42"/>
        <v>2.4507316148207583E-2</v>
      </c>
      <c r="N671" s="10">
        <f>AVERAGE(M670:M671)*('Front End'!$F$5*60)</f>
        <v>2.9472682146788349</v>
      </c>
      <c r="O671" s="10">
        <f>IF(O670+AVERAGE(K670:K671)*('Front End'!$F$5*60)&gt;J671,J671,O670+AVERAGE(K670:K671)*('Front End'!$F$5*60))</f>
        <v>0</v>
      </c>
      <c r="P671" s="10">
        <f>P670+(AVERAGE(L670:L671)*('Front End'!$F$5*60))-W670</f>
        <v>3991.7595309774379</v>
      </c>
      <c r="Q671" s="10">
        <f>(P671/$AA$5)*($AA$4-'Front End'!$F$9)</f>
        <v>3.991759530977438E-2</v>
      </c>
      <c r="R671" s="10">
        <f>'Front End'!$F$9+Q671</f>
        <v>45.039917595309774</v>
      </c>
      <c r="S671" s="8">
        <f>IF(R671&gt;'Front End'!$F$9+'Front End'!$B$9,(((R671-'Front End'!$F$9)/($AA$4-'Front End'!$F$9))*$AA$5)-((('Front End'!$F$9+'Front End'!$B$9-'Front End'!$F$9)/($AA$4-'Front End'!$F$9))*$AA$5),0)</f>
        <v>3991.7595309773901</v>
      </c>
      <c r="T671" s="8">
        <f>ROUND(S671/('Front End'!$B$3*24*60*60),6)</f>
        <v>4.62E-3</v>
      </c>
      <c r="U671" s="8">
        <f>IF(R671&gt;'Front End'!$F$9+'Front End'!$B$10,(((R671-'Front End'!$F$9)/($AA$4-'Front End'!$F$9))*$AA$5)-((('Front End'!$F$9+'Front End'!$B$10-'Front End'!$F$9)/($AA$4-'Front End'!$F$9))*$AA$5),0)</f>
        <v>1991.7595309770772</v>
      </c>
      <c r="V671" s="8">
        <f>(U671^0.5)/('Front End'!$B$4*24*60*60)</f>
        <v>5.1654089362144166E-3</v>
      </c>
      <c r="W671" s="8">
        <f>(AVERAGE(T670:T671)*('Front End'!$F$5*60))+(AVERAGE(V670:V671)*('Front End'!$F$5*60))</f>
        <v>1.1739910373993276</v>
      </c>
      <c r="X671" s="8">
        <f t="shared" si="44"/>
        <v>5.1654089362144166E-3</v>
      </c>
    </row>
    <row r="672" spans="1:24" x14ac:dyDescent="0.2">
      <c r="A672" s="1">
        <v>671</v>
      </c>
      <c r="B672" s="1">
        <f>B671+'Front End'!$F$5</f>
        <v>1340</v>
      </c>
      <c r="C672" s="10">
        <f t="shared" si="43"/>
        <v>0.93055555555555558</v>
      </c>
      <c r="D672" s="10">
        <f>ROUND(IF(B672&lt;=$AA$2*1.25,('Front End'!$F$4/2)*(1-COS((PI()*B672)/$AA$2)),(4.34*'Front End'!$F$4*EXP(-1.3*B672/$AA$2))),6)</f>
        <v>2.3744999999999999E-2</v>
      </c>
      <c r="E672" s="10">
        <f>D672*('Front End'!$F$3/100)</f>
        <v>0</v>
      </c>
      <c r="F672" s="10">
        <f t="shared" si="41"/>
        <v>2.3744999999999999E-2</v>
      </c>
      <c r="G672" s="10">
        <f>IF((G671+(AVERAGE(F671:F672)*('Front End'!$F$5*60))-(N671))&gt;$AA$3,$AA$3,IF(G671+(AVERAGE(F671:F672)*('Front End'!$F$5*60))-(N671)&lt;0,0,G671+(AVERAGE(F671:F672)*('Front End'!$F$5*60))-(N671)))</f>
        <v>121.08269293737251</v>
      </c>
      <c r="H672" s="10">
        <f>(G672/$AA$3)*'Front End'!$B$1</f>
        <v>1.2108269293737252E-3</v>
      </c>
      <c r="I672" s="10">
        <f>('Front End'!$F$10-'Front End'!$B$1)+Calcs!H672</f>
        <v>46.731210826929377</v>
      </c>
      <c r="J672" s="10">
        <f>IF(H672&gt;'Front End'!$B$1*('Front End'!$B$5/100),G672-((('Front End'!$B$1*('Front End'!$B$5/100))/'Front End'!$B$1)*$AA$3),0)</f>
        <v>21.082692937372514</v>
      </c>
      <c r="K672" s="10">
        <f>(J672*('Front End'!$B$6/100))/('Front End'!$B$2*24*60*60)</f>
        <v>0</v>
      </c>
      <c r="L672" s="10">
        <f>(J672*((100-'Front End'!$B$6)/100))/('Front End'!$B$2*24*60*60)</f>
        <v>2.4401264973810784E-2</v>
      </c>
      <c r="M672" s="10">
        <f t="shared" si="42"/>
        <v>2.4401264973810784E-2</v>
      </c>
      <c r="N672" s="10">
        <f>AVERAGE(M671:M672)*('Front End'!$F$5*60)</f>
        <v>2.9345148673211021</v>
      </c>
      <c r="O672" s="10">
        <f>IF(O671+AVERAGE(K671:K672)*('Front End'!$F$5*60)&gt;J672,J672,O671+AVERAGE(K671:K672)*('Front End'!$F$5*60))</f>
        <v>0</v>
      </c>
      <c r="P672" s="10">
        <f>P671+(AVERAGE(L671:L672)*('Front End'!$F$5*60))-W671</f>
        <v>3993.5200548073594</v>
      </c>
      <c r="Q672" s="10">
        <f>(P672/$AA$5)*($AA$4-'Front End'!$F$9)</f>
        <v>3.9935200548073591E-2</v>
      </c>
      <c r="R672" s="10">
        <f>'Front End'!$F$9+Q672</f>
        <v>45.039935200548072</v>
      </c>
      <c r="S672" s="8">
        <f>IF(R672&gt;'Front End'!$F$9+'Front End'!$B$9,(((R672-'Front End'!$F$9)/($AA$4-'Front End'!$F$9))*$AA$5)-((('Front End'!$F$9+'Front End'!$B$9-'Front End'!$F$9)/($AA$4-'Front End'!$F$9))*$AA$5),0)</f>
        <v>3993.5200548072203</v>
      </c>
      <c r="T672" s="8">
        <f>ROUND(S672/('Front End'!$B$3*24*60*60),6)</f>
        <v>4.6220000000000002E-3</v>
      </c>
      <c r="U672" s="8">
        <f>IF(R672&gt;'Front End'!$F$9+'Front End'!$B$10,(((R672-'Front End'!$F$9)/($AA$4-'Front End'!$F$9))*$AA$5)-((('Front End'!$F$9+'Front End'!$B$10-'Front End'!$F$9)/($AA$4-'Front End'!$F$9))*$AA$5),0)</f>
        <v>1993.5200548069074</v>
      </c>
      <c r="V672" s="8">
        <f>(U672^0.5)/('Front End'!$B$4*24*60*60)</f>
        <v>5.1676912942883934E-3</v>
      </c>
      <c r="W672" s="8">
        <f>(AVERAGE(T671:T672)*('Front End'!$F$5*60))+(AVERAGE(V671:V672)*('Front End'!$F$5*60))</f>
        <v>1.1745060138301686</v>
      </c>
      <c r="X672" s="8">
        <f t="shared" si="44"/>
        <v>5.1676912942883934E-3</v>
      </c>
    </row>
    <row r="673" spans="1:24" x14ac:dyDescent="0.2">
      <c r="A673" s="1">
        <v>672</v>
      </c>
      <c r="B673" s="1">
        <f>B672+'Front End'!$F$5</f>
        <v>1342</v>
      </c>
      <c r="C673" s="10">
        <f t="shared" si="43"/>
        <v>0.93194444444444446</v>
      </c>
      <c r="D673" s="10">
        <f>ROUND(IF(B673&lt;=$AA$2*1.25,('Front End'!$F$4/2)*(1-COS((PI()*B673)/$AA$2)),(4.34*'Front End'!$F$4*EXP(-1.3*B673/$AA$2))),6)</f>
        <v>2.3643000000000001E-2</v>
      </c>
      <c r="E673" s="10">
        <f>D673*('Front End'!$F$3/100)</f>
        <v>0</v>
      </c>
      <c r="F673" s="10">
        <f t="shared" si="41"/>
        <v>2.3643000000000001E-2</v>
      </c>
      <c r="G673" s="10">
        <f>IF((G672+(AVERAGE(F672:F673)*('Front End'!$F$5*60))-(N672))&gt;$AA$3,$AA$3,IF(G672+(AVERAGE(F672:F673)*('Front End'!$F$5*60))-(N672)&lt;0,0,G672+(AVERAGE(F672:F673)*('Front End'!$F$5*60))-(N672)))</f>
        <v>120.99145807005141</v>
      </c>
      <c r="H673" s="10">
        <f>(G673/$AA$3)*'Front End'!$B$1</f>
        <v>1.209914580700514E-3</v>
      </c>
      <c r="I673" s="10">
        <f>('Front End'!$F$10-'Front End'!$B$1)+Calcs!H673</f>
        <v>46.731209914580703</v>
      </c>
      <c r="J673" s="10">
        <f>IF(H673&gt;'Front End'!$B$1*('Front End'!$B$5/100),G673-((('Front End'!$B$1*('Front End'!$B$5/100))/'Front End'!$B$1)*$AA$3),0)</f>
        <v>20.991458070051408</v>
      </c>
      <c r="K673" s="10">
        <f>(J673*('Front End'!$B$6/100))/('Front End'!$B$2*24*60*60)</f>
        <v>0</v>
      </c>
      <c r="L673" s="10">
        <f>(J673*((100-'Front End'!$B$6)/100))/('Front End'!$B$2*24*60*60)</f>
        <v>2.4295669062559502E-2</v>
      </c>
      <c r="M673" s="10">
        <f t="shared" si="42"/>
        <v>2.4295669062559502E-2</v>
      </c>
      <c r="N673" s="10">
        <f>AVERAGE(M672:M673)*('Front End'!$F$5*60)</f>
        <v>2.921816042182217</v>
      </c>
      <c r="O673" s="10">
        <f>IF(O672+AVERAGE(K672:K673)*('Front End'!$F$5*60)&gt;J673,J673,O672+AVERAGE(K672:K673)*('Front End'!$F$5*60))</f>
        <v>0</v>
      </c>
      <c r="P673" s="10">
        <f>P672+(AVERAGE(L672:L673)*('Front End'!$F$5*60))-W672</f>
        <v>3995.2673648357118</v>
      </c>
      <c r="Q673" s="10">
        <f>(P673/$AA$5)*($AA$4-'Front End'!$F$9)</f>
        <v>3.9952673648357112E-2</v>
      </c>
      <c r="R673" s="10">
        <f>'Front End'!$F$9+Q673</f>
        <v>45.039952673648358</v>
      </c>
      <c r="S673" s="8">
        <f>IF(R673&gt;'Front End'!$F$9+'Front End'!$B$9,(((R673-'Front End'!$F$9)/($AA$4-'Front End'!$F$9))*$AA$5)-((('Front End'!$F$9+'Front End'!$B$9-'Front End'!$F$9)/($AA$4-'Front End'!$F$9))*$AA$5),0)</f>
        <v>3995.2673648357977</v>
      </c>
      <c r="T673" s="8">
        <f>ROUND(S673/('Front End'!$B$3*24*60*60),6)</f>
        <v>4.6239999999999996E-3</v>
      </c>
      <c r="U673" s="8">
        <f>IF(R673&gt;'Front End'!$F$9+'Front End'!$B$10,(((R673-'Front End'!$F$9)/($AA$4-'Front End'!$F$9))*$AA$5)-((('Front End'!$F$9+'Front End'!$B$10-'Front End'!$F$9)/($AA$4-'Front End'!$F$9))*$AA$5),0)</f>
        <v>1995.2673648354848</v>
      </c>
      <c r="V673" s="8">
        <f>(U673^0.5)/('Front End'!$B$4*24*60*60)</f>
        <v>5.1699555256106621E-3</v>
      </c>
      <c r="W673" s="8">
        <f>(AVERAGE(T672:T673)*('Front End'!$F$5*60))+(AVERAGE(V672:V673)*('Front End'!$F$5*60))</f>
        <v>1.1750188091939435</v>
      </c>
      <c r="X673" s="8">
        <f t="shared" si="44"/>
        <v>5.1699555256106621E-3</v>
      </c>
    </row>
    <row r="674" spans="1:24" x14ac:dyDescent="0.2">
      <c r="A674" s="1">
        <v>673</v>
      </c>
      <c r="B674" s="1">
        <f>B673+'Front End'!$F$5</f>
        <v>1344</v>
      </c>
      <c r="C674" s="10">
        <f t="shared" si="43"/>
        <v>0.93333333333333335</v>
      </c>
      <c r="D674" s="10">
        <f>ROUND(IF(B674&lt;=$AA$2*1.25,('Front End'!$F$4/2)*(1-COS((PI()*B674)/$AA$2)),(4.34*'Front End'!$F$4*EXP(-1.3*B674/$AA$2))),6)</f>
        <v>2.3539999999999998E-2</v>
      </c>
      <c r="E674" s="10">
        <f>D674*('Front End'!$F$3/100)</f>
        <v>0</v>
      </c>
      <c r="F674" s="10">
        <f t="shared" si="41"/>
        <v>2.3539999999999998E-2</v>
      </c>
      <c r="G674" s="10">
        <f>IF((G673+(AVERAGE(F673:F674)*('Front End'!$F$5*60))-(N673))&gt;$AA$3,$AA$3,IF(G673+(AVERAGE(F673:F674)*('Front End'!$F$5*60))-(N673)&lt;0,0,G673+(AVERAGE(F673:F674)*('Front End'!$F$5*60))-(N673)))</f>
        <v>120.90062202786919</v>
      </c>
      <c r="H674" s="10">
        <f>(G674/$AA$3)*'Front End'!$B$1</f>
        <v>1.2090062202786919E-3</v>
      </c>
      <c r="I674" s="10">
        <f>('Front End'!$F$10-'Front End'!$B$1)+Calcs!H674</f>
        <v>46.731209006220283</v>
      </c>
      <c r="J674" s="10">
        <f>IF(H674&gt;'Front End'!$B$1*('Front End'!$B$5/100),G674-((('Front End'!$B$1*('Front End'!$B$5/100))/'Front End'!$B$1)*$AA$3),0)</f>
        <v>20.90062202786919</v>
      </c>
      <c r="K674" s="10">
        <f>(J674*('Front End'!$B$6/100))/('Front End'!$B$2*24*60*60)</f>
        <v>0</v>
      </c>
      <c r="L674" s="10">
        <f>(J674*((100-'Front End'!$B$6)/100))/('Front End'!$B$2*24*60*60)</f>
        <v>2.4190534754478233E-2</v>
      </c>
      <c r="M674" s="10">
        <f t="shared" si="42"/>
        <v>2.4190534754478233E-2</v>
      </c>
      <c r="N674" s="10">
        <f>AVERAGE(M673:M674)*('Front End'!$F$5*60)</f>
        <v>2.9091722290222641</v>
      </c>
      <c r="O674" s="10">
        <f>IF(O673+AVERAGE(K673:K674)*('Front End'!$F$5*60)&gt;J674,J674,O673+AVERAGE(K673:K674)*('Front End'!$F$5*60))</f>
        <v>0</v>
      </c>
      <c r="P674" s="10">
        <f>P673+(AVERAGE(L673:L674)*('Front End'!$F$5*60))-W673</f>
        <v>3997.0015182555398</v>
      </c>
      <c r="Q674" s="10">
        <f>(P674/$AA$5)*($AA$4-'Front End'!$F$9)</f>
        <v>3.9970015182555399E-2</v>
      </c>
      <c r="R674" s="10">
        <f>'Front End'!$F$9+Q674</f>
        <v>45.039970015182554</v>
      </c>
      <c r="S674" s="8">
        <f>IF(R674&gt;'Front End'!$F$9+'Front End'!$B$9,(((R674-'Front End'!$F$9)/($AA$4-'Front End'!$F$9))*$AA$5)-((('Front End'!$F$9+'Front End'!$B$9-'Front End'!$F$9)/($AA$4-'Front End'!$F$9))*$AA$5),0)</f>
        <v>3997.0015182554166</v>
      </c>
      <c r="T674" s="8">
        <f>ROUND(S674/('Front End'!$B$3*24*60*60),6)</f>
        <v>4.6259999999999999E-3</v>
      </c>
      <c r="U674" s="8">
        <f>IF(R674&gt;'Front End'!$F$9+'Front End'!$B$10,(((R674-'Front End'!$F$9)/($AA$4-'Front End'!$F$9))*$AA$5)-((('Front End'!$F$9+'Front End'!$B$10-'Front End'!$F$9)/($AA$4-'Front End'!$F$9))*$AA$5),0)</f>
        <v>1997.0015182551037</v>
      </c>
      <c r="V674" s="8">
        <f>(U674^0.5)/('Front End'!$B$4*24*60*60)</f>
        <v>5.1722017280507885E-3</v>
      </c>
      <c r="W674" s="8">
        <f>(AVERAGE(T673:T674)*('Front End'!$F$5*60))+(AVERAGE(V673:V674)*('Front End'!$F$5*60))</f>
        <v>1.175529435219687</v>
      </c>
      <c r="X674" s="8">
        <f t="shared" si="44"/>
        <v>5.1722017280507885E-3</v>
      </c>
    </row>
    <row r="675" spans="1:24" x14ac:dyDescent="0.2">
      <c r="A675" s="1">
        <v>674</v>
      </c>
      <c r="B675" s="1">
        <f>B674+'Front End'!$F$5</f>
        <v>1346</v>
      </c>
      <c r="C675" s="10">
        <f t="shared" si="43"/>
        <v>0.93472222222222223</v>
      </c>
      <c r="D675" s="10">
        <f>ROUND(IF(B675&lt;=$AA$2*1.25,('Front End'!$F$4/2)*(1-COS((PI()*B675)/$AA$2)),(4.34*'Front End'!$F$4*EXP(-1.3*B675/$AA$2))),6)</f>
        <v>2.3438000000000001E-2</v>
      </c>
      <c r="E675" s="10">
        <f>D675*('Front End'!$F$3/100)</f>
        <v>0</v>
      </c>
      <c r="F675" s="10">
        <f t="shared" si="41"/>
        <v>2.3438000000000001E-2</v>
      </c>
      <c r="G675" s="10">
        <f>IF((G674+(AVERAGE(F674:F675)*('Front End'!$F$5*60))-(N674))&gt;$AA$3,$AA$3,IF(G674+(AVERAGE(F674:F675)*('Front End'!$F$5*60))-(N674)&lt;0,0,G674+(AVERAGE(F674:F675)*('Front End'!$F$5*60))-(N674)))</f>
        <v>120.81012979884693</v>
      </c>
      <c r="H675" s="10">
        <f>(G675/$AA$3)*'Front End'!$B$1</f>
        <v>1.2081012979884695E-3</v>
      </c>
      <c r="I675" s="10">
        <f>('Front End'!$F$10-'Front End'!$B$1)+Calcs!H675</f>
        <v>46.731208101297995</v>
      </c>
      <c r="J675" s="10">
        <f>IF(H675&gt;'Front End'!$B$1*('Front End'!$B$5/100),G675-((('Front End'!$B$1*('Front End'!$B$5/100))/'Front End'!$B$1)*$AA$3),0)</f>
        <v>20.81012979884693</v>
      </c>
      <c r="K675" s="10">
        <f>(J675*('Front End'!$B$6/100))/('Front End'!$B$2*24*60*60)</f>
        <v>0</v>
      </c>
      <c r="L675" s="10">
        <f>(J675*((100-'Front End'!$B$6)/100))/('Front End'!$B$2*24*60*60)</f>
        <v>2.408579837829506E-2</v>
      </c>
      <c r="M675" s="10">
        <f t="shared" si="42"/>
        <v>2.408579837829506E-2</v>
      </c>
      <c r="N675" s="10">
        <f>AVERAGE(M674:M675)*('Front End'!$F$5*60)</f>
        <v>2.8965799879663976</v>
      </c>
      <c r="O675" s="10">
        <f>IF(O674+AVERAGE(K674:K675)*('Front End'!$F$5*60)&gt;J675,J675,O674+AVERAGE(K674:K675)*('Front End'!$F$5*60))</f>
        <v>0</v>
      </c>
      <c r="P675" s="10">
        <f>P674+(AVERAGE(L674:L675)*('Front End'!$F$5*60))-W674</f>
        <v>3998.7225688082867</v>
      </c>
      <c r="Q675" s="10">
        <f>(P675/$AA$5)*($AA$4-'Front End'!$F$9)</f>
        <v>3.9987225688082863E-2</v>
      </c>
      <c r="R675" s="10">
        <f>'Front End'!$F$9+Q675</f>
        <v>45.03998722568808</v>
      </c>
      <c r="S675" s="8">
        <f>IF(R675&gt;'Front End'!$F$9+'Front End'!$B$9,(((R675-'Front End'!$F$9)/($AA$4-'Front End'!$F$9))*$AA$5)-((('Front End'!$F$9+'Front End'!$B$9-'Front End'!$F$9)/($AA$4-'Front End'!$F$9))*$AA$5),0)</f>
        <v>3998.7225688079775</v>
      </c>
      <c r="T675" s="8">
        <f>ROUND(S675/('Front End'!$B$3*24*60*60),6)</f>
        <v>4.6280000000000002E-3</v>
      </c>
      <c r="U675" s="8">
        <f>IF(R675&gt;'Front End'!$F$9+'Front End'!$B$10,(((R675-'Front End'!$F$9)/($AA$4-'Front End'!$F$9))*$AA$5)-((('Front End'!$F$9+'Front End'!$B$10-'Front End'!$F$9)/($AA$4-'Front End'!$F$9))*$AA$5),0)</f>
        <v>1998.7225688076646</v>
      </c>
      <c r="V675" s="8">
        <f>(U675^0.5)/('Front End'!$B$4*24*60*60)</f>
        <v>5.1744299946529619E-3</v>
      </c>
      <c r="W675" s="8">
        <f>(AVERAGE(T674:T675)*('Front End'!$F$5*60))+(AVERAGE(V674:V675)*('Front End'!$F$5*60))</f>
        <v>1.176037903362225</v>
      </c>
      <c r="X675" s="8">
        <f t="shared" si="44"/>
        <v>5.1744299946529619E-3</v>
      </c>
    </row>
    <row r="676" spans="1:24" x14ac:dyDescent="0.2">
      <c r="A676" s="1">
        <v>675</v>
      </c>
      <c r="B676" s="1">
        <f>B675+'Front End'!$F$5</f>
        <v>1348</v>
      </c>
      <c r="C676" s="10">
        <f t="shared" si="43"/>
        <v>0.93611111111111112</v>
      </c>
      <c r="D676" s="10">
        <f>ROUND(IF(B676&lt;=$AA$2*1.25,('Front End'!$F$4/2)*(1-COS((PI()*B676)/$AA$2)),(4.34*'Front End'!$F$4*EXP(-1.3*B676/$AA$2))),6)</f>
        <v>2.3337E-2</v>
      </c>
      <c r="E676" s="10">
        <f>D676*('Front End'!$F$3/100)</f>
        <v>0</v>
      </c>
      <c r="F676" s="10">
        <f t="shared" si="41"/>
        <v>2.3337E-2</v>
      </c>
      <c r="G676" s="10">
        <f>IF((G675+(AVERAGE(F675:F676)*('Front End'!$F$5*60))-(N675))&gt;$AA$3,$AA$3,IF(G675+(AVERAGE(F675:F676)*('Front End'!$F$5*60))-(N675)&lt;0,0,G675+(AVERAGE(F675:F676)*('Front End'!$F$5*60))-(N675)))</f>
        <v>120.72004981088054</v>
      </c>
      <c r="H676" s="10">
        <f>(G676/$AA$3)*'Front End'!$B$1</f>
        <v>1.2072004981088054E-3</v>
      </c>
      <c r="I676" s="10">
        <f>('Front End'!$F$10-'Front End'!$B$1)+Calcs!H676</f>
        <v>46.731207200498112</v>
      </c>
      <c r="J676" s="10">
        <f>IF(H676&gt;'Front End'!$B$1*('Front End'!$B$5/100),G676-((('Front End'!$B$1*('Front End'!$B$5/100))/'Front End'!$B$1)*$AA$3),0)</f>
        <v>20.720049810880539</v>
      </c>
      <c r="K676" s="10">
        <f>(J676*('Front End'!$B$6/100))/('Front End'!$B$2*24*60*60)</f>
        <v>0</v>
      </c>
      <c r="L676" s="10">
        <f>(J676*((100-'Front End'!$B$6)/100))/('Front End'!$B$2*24*60*60)</f>
        <v>2.3981539132963591E-2</v>
      </c>
      <c r="M676" s="10">
        <f t="shared" si="42"/>
        <v>2.3981539132963591E-2</v>
      </c>
      <c r="N676" s="10">
        <f>AVERAGE(M675:M676)*('Front End'!$F$5*60)</f>
        <v>2.8840402506755187</v>
      </c>
      <c r="O676" s="10">
        <f>IF(O675+AVERAGE(K675:K676)*('Front End'!$F$5*60)&gt;J676,J676,O675+AVERAGE(K675:K676)*('Front End'!$F$5*60))</f>
        <v>0</v>
      </c>
      <c r="P676" s="10">
        <f>P675+(AVERAGE(L675:L676)*('Front End'!$F$5*60))-W675</f>
        <v>4000.4305711555999</v>
      </c>
      <c r="Q676" s="10">
        <f>(P676/$AA$5)*($AA$4-'Front End'!$F$9)</f>
        <v>4.0004305711555999E-2</v>
      </c>
      <c r="R676" s="10">
        <f>'Front End'!$F$9+Q676</f>
        <v>45.040004305711555</v>
      </c>
      <c r="S676" s="8">
        <f>IF(R676&gt;'Front End'!$F$9+'Front End'!$B$9,(((R676-'Front End'!$F$9)/($AA$4-'Front End'!$F$9))*$AA$5)-((('Front End'!$F$9+'Front End'!$B$9-'Front End'!$F$9)/($AA$4-'Front End'!$F$9))*$AA$5),0)</f>
        <v>4000.4305711555335</v>
      </c>
      <c r="T676" s="8">
        <f>ROUND(S676/('Front End'!$B$3*24*60*60),6)</f>
        <v>4.6299999999999996E-3</v>
      </c>
      <c r="U676" s="8">
        <f>IF(R676&gt;'Front End'!$F$9+'Front End'!$B$10,(((R676-'Front End'!$F$9)/($AA$4-'Front End'!$F$9))*$AA$5)-((('Front End'!$F$9+'Front End'!$B$10-'Front End'!$F$9)/($AA$4-'Front End'!$F$9))*$AA$5),0)</f>
        <v>2000.4305711552206</v>
      </c>
      <c r="V676" s="8">
        <f>(U676^0.5)/('Front End'!$B$4*24*60*60)</f>
        <v>5.1766404193046602E-3</v>
      </c>
      <c r="W676" s="8">
        <f>(AVERAGE(T675:T676)*('Front End'!$F$5*60))+(AVERAGE(V675:V676)*('Front End'!$F$5*60))</f>
        <v>1.1765442248374574</v>
      </c>
      <c r="X676" s="8">
        <f t="shared" si="44"/>
        <v>5.1766404193046602E-3</v>
      </c>
    </row>
    <row r="677" spans="1:24" x14ac:dyDescent="0.2">
      <c r="A677" s="1">
        <v>676</v>
      </c>
      <c r="B677" s="1">
        <f>B676+'Front End'!$F$5</f>
        <v>1350</v>
      </c>
      <c r="C677" s="10">
        <f t="shared" si="43"/>
        <v>0.9375</v>
      </c>
      <c r="D677" s="10">
        <f>ROUND(IF(B677&lt;=$AA$2*1.25,('Front End'!$F$4/2)*(1-COS((PI()*B677)/$AA$2)),(4.34*'Front End'!$F$4*EXP(-1.3*B677/$AA$2))),6)</f>
        <v>2.3236E-2</v>
      </c>
      <c r="E677" s="10">
        <f>D677*('Front End'!$F$3/100)</f>
        <v>0</v>
      </c>
      <c r="F677" s="10">
        <f t="shared" si="41"/>
        <v>2.3236E-2</v>
      </c>
      <c r="G677" s="10">
        <f>IF((G676+(AVERAGE(F676:F677)*('Front End'!$F$5*60))-(N676))&gt;$AA$3,$AA$3,IF(G676+(AVERAGE(F676:F677)*('Front End'!$F$5*60))-(N676)&lt;0,0,G676+(AVERAGE(F676:F677)*('Front End'!$F$5*60))-(N676)))</f>
        <v>120.63038956020502</v>
      </c>
      <c r="H677" s="10">
        <f>(G677/$AA$3)*'Front End'!$B$1</f>
        <v>1.2063038956020501E-3</v>
      </c>
      <c r="I677" s="10">
        <f>('Front End'!$F$10-'Front End'!$B$1)+Calcs!H677</f>
        <v>46.731206303895604</v>
      </c>
      <c r="J677" s="10">
        <f>IF(H677&gt;'Front End'!$B$1*('Front End'!$B$5/100),G677-((('Front End'!$B$1*('Front End'!$B$5/100))/'Front End'!$B$1)*$AA$3),0)</f>
        <v>20.630389560205018</v>
      </c>
      <c r="K677" s="10">
        <f>(J677*('Front End'!$B$6/100))/('Front End'!$B$2*24*60*60)</f>
        <v>0</v>
      </c>
      <c r="L677" s="10">
        <f>(J677*((100-'Front End'!$B$6)/100))/('Front End'!$B$2*24*60*60)</f>
        <v>2.3877765694681738E-2</v>
      </c>
      <c r="M677" s="10">
        <f t="shared" si="42"/>
        <v>2.3877765694681738E-2</v>
      </c>
      <c r="N677" s="10">
        <f>AVERAGE(M676:M677)*('Front End'!$F$5*60)</f>
        <v>2.87155828965872</v>
      </c>
      <c r="O677" s="10">
        <f>IF(O676+AVERAGE(K676:K677)*('Front End'!$F$5*60)&gt;J677,J677,O676+AVERAGE(K676:K677)*('Front End'!$F$5*60))</f>
        <v>0</v>
      </c>
      <c r="P677" s="10">
        <f>P676+(AVERAGE(L676:L677)*('Front End'!$F$5*60))-W676</f>
        <v>4002.1255852204213</v>
      </c>
      <c r="Q677" s="10">
        <f>(P677/$AA$5)*($AA$4-'Front End'!$F$9)</f>
        <v>4.0021255852204209E-2</v>
      </c>
      <c r="R677" s="10">
        <f>'Front End'!$F$9+Q677</f>
        <v>45.040021255852203</v>
      </c>
      <c r="S677" s="8">
        <f>IF(R677&gt;'Front End'!$F$9+'Front End'!$B$9,(((R677-'Front End'!$F$9)/($AA$4-'Front End'!$F$9))*$AA$5)-((('Front End'!$F$9+'Front End'!$B$9-'Front End'!$F$9)/($AA$4-'Front End'!$F$9))*$AA$5),0)</f>
        <v>4002.1255852202844</v>
      </c>
      <c r="T677" s="8">
        <f>ROUND(S677/('Front End'!$B$3*24*60*60),6)</f>
        <v>4.6319999999999998E-3</v>
      </c>
      <c r="U677" s="8">
        <f>IF(R677&gt;'Front End'!$F$9+'Front End'!$B$10,(((R677-'Front End'!$F$9)/($AA$4-'Front End'!$F$9))*$AA$5)-((('Front End'!$F$9+'Front End'!$B$10-'Front End'!$F$9)/($AA$4-'Front End'!$F$9))*$AA$5),0)</f>
        <v>2002.1255852199715</v>
      </c>
      <c r="V677" s="8">
        <f>(U677^0.5)/('Front End'!$B$4*24*60*60)</f>
        <v>5.1788331023511396E-3</v>
      </c>
      <c r="W677" s="8">
        <f>(AVERAGE(T676:T677)*('Front End'!$F$5*60))+(AVERAGE(V676:V677)*('Front End'!$F$5*60))</f>
        <v>1.177048411299348</v>
      </c>
      <c r="X677" s="8">
        <f t="shared" si="44"/>
        <v>5.1788331023511396E-3</v>
      </c>
    </row>
    <row r="678" spans="1:24" x14ac:dyDescent="0.2">
      <c r="A678" s="1">
        <v>677</v>
      </c>
      <c r="B678" s="1">
        <f>B677+'Front End'!$F$5</f>
        <v>1352</v>
      </c>
      <c r="C678" s="10">
        <f t="shared" si="43"/>
        <v>0.93888888888888888</v>
      </c>
      <c r="D678" s="10">
        <f>ROUND(IF(B678&lt;=$AA$2*1.25,('Front End'!$F$4/2)*(1-COS((PI()*B678)/$AA$2)),(4.34*'Front End'!$F$4*EXP(-1.3*B678/$AA$2))),6)</f>
        <v>2.3134999999999999E-2</v>
      </c>
      <c r="E678" s="10">
        <f>D678*('Front End'!$F$3/100)</f>
        <v>0</v>
      </c>
      <c r="F678" s="10">
        <f t="shared" si="41"/>
        <v>2.3134999999999999E-2</v>
      </c>
      <c r="G678" s="10">
        <f>IF((G677+(AVERAGE(F677:F678)*('Front End'!$F$5*60))-(N677))&gt;$AA$3,$AA$3,IF(G677+(AVERAGE(F677:F678)*('Front End'!$F$5*60))-(N677)&lt;0,0,G677+(AVERAGE(F677:F678)*('Front End'!$F$5*60))-(N677)))</f>
        <v>120.54109127054629</v>
      </c>
      <c r="H678" s="10">
        <f>(G678/$AA$3)*'Front End'!$B$1</f>
        <v>1.2054109127054629E-3</v>
      </c>
      <c r="I678" s="10">
        <f>('Front End'!$F$10-'Front End'!$B$1)+Calcs!H678</f>
        <v>46.731205410912708</v>
      </c>
      <c r="J678" s="10">
        <f>IF(H678&gt;'Front End'!$B$1*('Front End'!$B$5/100),G678-((('Front End'!$B$1*('Front End'!$B$5/100))/'Front End'!$B$1)*$AA$3),0)</f>
        <v>20.541091270546289</v>
      </c>
      <c r="K678" s="10">
        <f>(J678*('Front End'!$B$6/100))/('Front End'!$B$2*24*60*60)</f>
        <v>0</v>
      </c>
      <c r="L678" s="10">
        <f>(J678*((100-'Front End'!$B$6)/100))/('Front End'!$B$2*24*60*60)</f>
        <v>2.3774411192761913E-2</v>
      </c>
      <c r="M678" s="10">
        <f t="shared" si="42"/>
        <v>2.3774411192761913E-2</v>
      </c>
      <c r="N678" s="10">
        <f>AVERAGE(M677:M678)*('Front End'!$F$5*60)</f>
        <v>2.8591306132466192</v>
      </c>
      <c r="O678" s="10">
        <f>IF(O677+AVERAGE(K677:K678)*('Front End'!$F$5*60)&gt;J678,J678,O677+AVERAGE(K677:K678)*('Front End'!$F$5*60))</f>
        <v>0</v>
      </c>
      <c r="P678" s="10">
        <f>P677+(AVERAGE(L677:L678)*('Front End'!$F$5*60))-W677</f>
        <v>4003.8076674223685</v>
      </c>
      <c r="Q678" s="10">
        <f>(P678/$AA$5)*($AA$4-'Front End'!$F$9)</f>
        <v>4.0038076674223683E-2</v>
      </c>
      <c r="R678" s="10">
        <f>'Front End'!$F$9+Q678</f>
        <v>45.040038076674222</v>
      </c>
      <c r="S678" s="8">
        <f>IF(R678&gt;'Front End'!$F$9+'Front End'!$B$9,(((R678-'Front End'!$F$9)/($AA$4-'Front End'!$F$9))*$AA$5)-((('Front End'!$F$9+'Front End'!$B$9-'Front End'!$F$9)/($AA$4-'Front End'!$F$9))*$AA$5),0)</f>
        <v>4003.8076674221657</v>
      </c>
      <c r="T678" s="8">
        <f>ROUND(S678/('Front End'!$B$3*24*60*60),6)</f>
        <v>4.6340000000000001E-3</v>
      </c>
      <c r="U678" s="8">
        <f>IF(R678&gt;'Front End'!$F$9+'Front End'!$B$10,(((R678-'Front End'!$F$9)/($AA$4-'Front End'!$F$9))*$AA$5)-((('Front End'!$F$9+'Front End'!$B$10-'Front End'!$F$9)/($AA$4-'Front End'!$F$9))*$AA$5),0)</f>
        <v>2003.8076674218528</v>
      </c>
      <c r="V678" s="8">
        <f>(U678^0.5)/('Front End'!$B$4*24*60*60)</f>
        <v>5.1810081392571396E-3</v>
      </c>
      <c r="W678" s="8">
        <f>(AVERAGE(T677:T678)*('Front End'!$F$5*60))+(AVERAGE(V677:V678)*('Front End'!$F$5*60))</f>
        <v>1.1775504744964969</v>
      </c>
      <c r="X678" s="8">
        <f t="shared" si="44"/>
        <v>5.1810081392571396E-3</v>
      </c>
    </row>
    <row r="679" spans="1:24" x14ac:dyDescent="0.2">
      <c r="A679" s="1">
        <v>678</v>
      </c>
      <c r="B679" s="1">
        <f>B678+'Front End'!$F$5</f>
        <v>1354</v>
      </c>
      <c r="C679" s="10">
        <f t="shared" si="43"/>
        <v>0.94027777777777777</v>
      </c>
      <c r="D679" s="10">
        <f>ROUND(IF(B679&lt;=$AA$2*1.25,('Front End'!$F$4/2)*(1-COS((PI()*B679)/$AA$2)),(4.34*'Front End'!$F$4*EXP(-1.3*B679/$AA$2))),6)</f>
        <v>2.3035E-2</v>
      </c>
      <c r="E679" s="10">
        <f>D679*('Front End'!$F$3/100)</f>
        <v>0</v>
      </c>
      <c r="F679" s="10">
        <f t="shared" si="41"/>
        <v>2.3035E-2</v>
      </c>
      <c r="G679" s="10">
        <f>IF((G678+(AVERAGE(F678:F679)*('Front End'!$F$5*60))-(N678))&gt;$AA$3,$AA$3,IF(G678+(AVERAGE(F678:F679)*('Front End'!$F$5*60))-(N678)&lt;0,0,G678+(AVERAGE(F678:F679)*('Front End'!$F$5*60))-(N678)))</f>
        <v>120.45216065729967</v>
      </c>
      <c r="H679" s="10">
        <f>(G679/$AA$3)*'Front End'!$B$1</f>
        <v>1.2045216065729968E-3</v>
      </c>
      <c r="I679" s="10">
        <f>('Front End'!$F$10-'Front End'!$B$1)+Calcs!H679</f>
        <v>46.731204521606578</v>
      </c>
      <c r="J679" s="10">
        <f>IF(H679&gt;'Front End'!$B$1*('Front End'!$B$5/100),G679-((('Front End'!$B$1*('Front End'!$B$5/100))/'Front End'!$B$1)*$AA$3),0)</f>
        <v>20.452160657299672</v>
      </c>
      <c r="K679" s="10">
        <f>(J679*('Front End'!$B$6/100))/('Front End'!$B$2*24*60*60)</f>
        <v>0</v>
      </c>
      <c r="L679" s="10">
        <f>(J679*((100-'Front End'!$B$6)/100))/('Front End'!$B$2*24*60*60)</f>
        <v>2.3671482242244992E-2</v>
      </c>
      <c r="M679" s="10">
        <f t="shared" si="42"/>
        <v>2.3671482242244992E-2</v>
      </c>
      <c r="N679" s="10">
        <f>AVERAGE(M678:M679)*('Front End'!$F$5*60)</f>
        <v>2.8467536061004144</v>
      </c>
      <c r="O679" s="10">
        <f>IF(O678+AVERAGE(K678:K679)*('Front End'!$F$5*60)&gt;J679,J679,O678+AVERAGE(K678:K679)*('Front End'!$F$5*60))</f>
        <v>0</v>
      </c>
      <c r="P679" s="10">
        <f>P678+(AVERAGE(L678:L679)*('Front End'!$F$5*60))-W678</f>
        <v>4005.4768705539723</v>
      </c>
      <c r="Q679" s="10">
        <f>(P679/$AA$5)*($AA$4-'Front End'!$F$9)</f>
        <v>4.0054768705539721E-2</v>
      </c>
      <c r="R679" s="10">
        <f>'Front End'!$F$9+Q679</f>
        <v>45.040054768705538</v>
      </c>
      <c r="S679" s="8">
        <f>IF(R679&gt;'Front End'!$F$9+'Front End'!$B$9,(((R679-'Front End'!$F$9)/($AA$4-'Front End'!$F$9))*$AA$5)-((('Front End'!$F$9+'Front End'!$B$9-'Front End'!$F$9)/($AA$4-'Front End'!$F$9))*$AA$5),0)</f>
        <v>4005.4768705537927</v>
      </c>
      <c r="T679" s="8">
        <f>ROUND(S679/('Front End'!$B$3*24*60*60),6)</f>
        <v>4.6360000000000004E-3</v>
      </c>
      <c r="U679" s="8">
        <f>IF(R679&gt;'Front End'!$F$9+'Front End'!$B$10,(((R679-'Front End'!$F$9)/($AA$4-'Front End'!$F$9))*$AA$5)-((('Front End'!$F$9+'Front End'!$B$10-'Front End'!$F$9)/($AA$4-'Front End'!$F$9))*$AA$5),0)</f>
        <v>2005.4768705534798</v>
      </c>
      <c r="V679" s="8">
        <f>(U679^0.5)/('Front End'!$B$4*24*60*60)</f>
        <v>5.1831656204588666E-3</v>
      </c>
      <c r="W679" s="8">
        <f>(AVERAGE(T678:T679)*('Front End'!$F$5*60))+(AVERAGE(V678:V679)*('Front End'!$F$5*60))</f>
        <v>1.1780504255829602</v>
      </c>
      <c r="X679" s="8">
        <f t="shared" si="44"/>
        <v>5.1831656204588666E-3</v>
      </c>
    </row>
    <row r="680" spans="1:24" x14ac:dyDescent="0.2">
      <c r="A680" s="1">
        <v>679</v>
      </c>
      <c r="B680" s="1">
        <f>B679+'Front End'!$F$5</f>
        <v>1356</v>
      </c>
      <c r="C680" s="10">
        <f t="shared" si="43"/>
        <v>0.94166666666666665</v>
      </c>
      <c r="D680" s="10">
        <f>ROUND(IF(B680&lt;=$AA$2*1.25,('Front End'!$F$4/2)*(1-COS((PI()*B680)/$AA$2)),(4.34*'Front End'!$F$4*EXP(-1.3*B680/$AA$2))),6)</f>
        <v>2.2936000000000002E-2</v>
      </c>
      <c r="E680" s="10">
        <f>D680*('Front End'!$F$3/100)</f>
        <v>0</v>
      </c>
      <c r="F680" s="10">
        <f t="shared" si="41"/>
        <v>2.2936000000000002E-2</v>
      </c>
      <c r="G680" s="10">
        <f>IF((G679+(AVERAGE(F679:F680)*('Front End'!$F$5*60))-(N679))&gt;$AA$3,$AA$3,IF(G679+(AVERAGE(F679:F680)*('Front End'!$F$5*60))-(N679)&lt;0,0,G679+(AVERAGE(F679:F680)*('Front End'!$F$5*60))-(N679)))</f>
        <v>120.36366705119924</v>
      </c>
      <c r="H680" s="10">
        <f>(G680/$AA$3)*'Front End'!$B$1</f>
        <v>1.2036366705119924E-3</v>
      </c>
      <c r="I680" s="10">
        <f>('Front End'!$F$10-'Front End'!$B$1)+Calcs!H680</f>
        <v>46.731203636670514</v>
      </c>
      <c r="J680" s="10">
        <f>IF(H680&gt;'Front End'!$B$1*('Front End'!$B$5/100),G680-((('Front End'!$B$1*('Front End'!$B$5/100))/'Front End'!$B$1)*$AA$3),0)</f>
        <v>20.363667051199243</v>
      </c>
      <c r="K680" s="10">
        <f>(J680*('Front End'!$B$6/100))/('Front End'!$B$2*24*60*60)</f>
        <v>0</v>
      </c>
      <c r="L680" s="10">
        <f>(J680*((100-'Front End'!$B$6)/100))/('Front End'!$B$2*24*60*60)</f>
        <v>2.3569059087036163E-2</v>
      </c>
      <c r="M680" s="10">
        <f t="shared" si="42"/>
        <v>2.3569059087036163E-2</v>
      </c>
      <c r="N680" s="10">
        <f>AVERAGE(M679:M680)*('Front End'!$F$5*60)</f>
        <v>2.8344324797568694</v>
      </c>
      <c r="O680" s="10">
        <f>IF(O679+AVERAGE(K679:K680)*('Front End'!$F$5*60)&gt;J680,J680,O679+AVERAGE(K679:K680)*('Front End'!$F$5*60))</f>
        <v>0</v>
      </c>
      <c r="P680" s="10">
        <f>P679+(AVERAGE(L679:L680)*('Front End'!$F$5*60))-W679</f>
        <v>4007.133252608146</v>
      </c>
      <c r="Q680" s="10">
        <f>(P680/$AA$5)*($AA$4-'Front End'!$F$9)</f>
        <v>4.0071332526081457E-2</v>
      </c>
      <c r="R680" s="10">
        <f>'Front End'!$F$9+Q680</f>
        <v>45.040071332526082</v>
      </c>
      <c r="S680" s="8">
        <f>IF(R680&gt;'Front End'!$F$9+'Front End'!$B$9,(((R680-'Front End'!$F$9)/($AA$4-'Front End'!$F$9))*$AA$5)-((('Front End'!$F$9+'Front End'!$B$9-'Front End'!$F$9)/($AA$4-'Front End'!$F$9))*$AA$5),0)</f>
        <v>4007.1332526082419</v>
      </c>
      <c r="T680" s="8">
        <f>ROUND(S680/('Front End'!$B$3*24*60*60),6)</f>
        <v>4.6379999999999998E-3</v>
      </c>
      <c r="U680" s="8">
        <f>IF(R680&gt;'Front End'!$F$9+'Front End'!$B$10,(((R680-'Front End'!$F$9)/($AA$4-'Front End'!$F$9))*$AA$5)-((('Front End'!$F$9+'Front End'!$B$10-'Front End'!$F$9)/($AA$4-'Front End'!$F$9))*$AA$5),0)</f>
        <v>2007.1332526079291</v>
      </c>
      <c r="V680" s="8">
        <f>(U680^0.5)/('Front End'!$B$4*24*60*60)</f>
        <v>5.1853056427806198E-3</v>
      </c>
      <c r="W680" s="8">
        <f>(AVERAGE(T679:T680)*('Front End'!$F$5*60))+(AVERAGE(V679:V680)*('Front End'!$F$5*60))</f>
        <v>1.1785482757943693</v>
      </c>
      <c r="X680" s="8">
        <f t="shared" si="44"/>
        <v>5.1853056427806198E-3</v>
      </c>
    </row>
    <row r="681" spans="1:24" x14ac:dyDescent="0.2">
      <c r="A681" s="1">
        <v>680</v>
      </c>
      <c r="B681" s="1">
        <f>B680+'Front End'!$F$5</f>
        <v>1358</v>
      </c>
      <c r="C681" s="10">
        <f t="shared" si="43"/>
        <v>0.94305555555555554</v>
      </c>
      <c r="D681" s="10">
        <f>ROUND(IF(B681&lt;=$AA$2*1.25,('Front End'!$F$4/2)*(1-COS((PI()*B681)/$AA$2)),(4.34*'Front End'!$F$4*EXP(-1.3*B681/$AA$2))),6)</f>
        <v>2.2835999999999999E-2</v>
      </c>
      <c r="E681" s="10">
        <f>D681*('Front End'!$F$3/100)</f>
        <v>0</v>
      </c>
      <c r="F681" s="10">
        <f t="shared" si="41"/>
        <v>2.2835999999999999E-2</v>
      </c>
      <c r="G681" s="10">
        <f>IF((G680+(AVERAGE(F680:F681)*('Front End'!$F$5*60))-(N680))&gt;$AA$3,$AA$3,IF(G680+(AVERAGE(F680:F681)*('Front End'!$F$5*60))-(N680)&lt;0,0,G680+(AVERAGE(F680:F681)*('Front End'!$F$5*60))-(N680)))</f>
        <v>120.27555457144237</v>
      </c>
      <c r="H681" s="10">
        <f>(G681/$AA$3)*'Front End'!$B$1</f>
        <v>1.2027555457144237E-3</v>
      </c>
      <c r="I681" s="10">
        <f>('Front End'!$F$10-'Front End'!$B$1)+Calcs!H681</f>
        <v>46.731202755545716</v>
      </c>
      <c r="J681" s="10">
        <f>IF(H681&gt;'Front End'!$B$1*('Front End'!$B$5/100),G681-((('Front End'!$B$1*('Front End'!$B$5/100))/'Front End'!$B$1)*$AA$3),0)</f>
        <v>20.27555457144237</v>
      </c>
      <c r="K681" s="10">
        <f>(J681*('Front End'!$B$6/100))/('Front End'!$B$2*24*60*60)</f>
        <v>0</v>
      </c>
      <c r="L681" s="10">
        <f>(J681*((100-'Front End'!$B$6)/100))/('Front End'!$B$2*24*60*60)</f>
        <v>2.3467077050280526E-2</v>
      </c>
      <c r="M681" s="10">
        <f t="shared" si="42"/>
        <v>2.3467077050280526E-2</v>
      </c>
      <c r="N681" s="10">
        <f>AVERAGE(M680:M681)*('Front End'!$F$5*60)</f>
        <v>2.8221681682390014</v>
      </c>
      <c r="O681" s="10">
        <f>IF(O680+AVERAGE(K680:K681)*('Front End'!$F$5*60)&gt;J681,J681,O680+AVERAGE(K680:K681)*('Front End'!$F$5*60))</f>
        <v>0</v>
      </c>
      <c r="P681" s="10">
        <f>P680+(AVERAGE(L680:L681)*('Front End'!$F$5*60))-W680</f>
        <v>4008.7768725005903</v>
      </c>
      <c r="Q681" s="10">
        <f>(P681/$AA$5)*($AA$4-'Front End'!$F$9)</f>
        <v>4.0087768725005905E-2</v>
      </c>
      <c r="R681" s="10">
        <f>'Front End'!$F$9+Q681</f>
        <v>45.040087768725009</v>
      </c>
      <c r="S681" s="8">
        <f>IF(R681&gt;'Front End'!$F$9+'Front End'!$B$9,(((R681-'Front End'!$F$9)/($AA$4-'Front End'!$F$9))*$AA$5)-((('Front End'!$F$9+'Front End'!$B$9-'Front End'!$F$9)/($AA$4-'Front End'!$F$9))*$AA$5),0)</f>
        <v>4008.7768725008746</v>
      </c>
      <c r="T681" s="8">
        <f>ROUND(S681/('Front End'!$B$3*24*60*60),6)</f>
        <v>4.64E-3</v>
      </c>
      <c r="U681" s="8">
        <f>IF(R681&gt;'Front End'!$F$9+'Front End'!$B$10,(((R681-'Front End'!$F$9)/($AA$4-'Front End'!$F$9))*$AA$5)-((('Front End'!$F$9+'Front End'!$B$10-'Front End'!$F$9)/($AA$4-'Front End'!$F$9))*$AA$5),0)</f>
        <v>2008.7768725005617</v>
      </c>
      <c r="V681" s="8">
        <f>(U681^0.5)/('Front End'!$B$4*24*60*60)</f>
        <v>5.1874283039008359E-3</v>
      </c>
      <c r="W681" s="8">
        <f>(AVERAGE(T680:T681)*('Front End'!$F$5*60))+(AVERAGE(V680:V681)*('Front End'!$F$5*60))</f>
        <v>1.1790440368008874</v>
      </c>
      <c r="X681" s="8">
        <f t="shared" si="44"/>
        <v>5.1874283039008359E-3</v>
      </c>
    </row>
    <row r="682" spans="1:24" x14ac:dyDescent="0.2">
      <c r="A682" s="1">
        <v>681</v>
      </c>
      <c r="B682" s="1">
        <f>B681+'Front End'!$F$5</f>
        <v>1360</v>
      </c>
      <c r="C682" s="10">
        <f t="shared" si="43"/>
        <v>0.94444444444444442</v>
      </c>
      <c r="D682" s="10">
        <f>ROUND(IF(B682&lt;=$AA$2*1.25,('Front End'!$F$4/2)*(1-COS((PI()*B682)/$AA$2)),(4.34*'Front End'!$F$4*EXP(-1.3*B682/$AA$2))),6)</f>
        <v>2.2738000000000001E-2</v>
      </c>
      <c r="E682" s="10">
        <f>D682*('Front End'!$F$3/100)</f>
        <v>0</v>
      </c>
      <c r="F682" s="10">
        <f t="shared" si="41"/>
        <v>2.2738000000000001E-2</v>
      </c>
      <c r="G682" s="10">
        <f>IF((G681+(AVERAGE(F681:F682)*('Front End'!$F$5*60))-(N681))&gt;$AA$3,$AA$3,IF(G681+(AVERAGE(F681:F682)*('Front End'!$F$5*60))-(N681)&lt;0,0,G681+(AVERAGE(F681:F682)*('Front End'!$F$5*60))-(N681)))</f>
        <v>120.18782640320337</v>
      </c>
      <c r="H682" s="10">
        <f>(G682/$AA$3)*'Front End'!$B$1</f>
        <v>1.2018782640320338E-3</v>
      </c>
      <c r="I682" s="10">
        <f>('Front End'!$F$10-'Front End'!$B$1)+Calcs!H682</f>
        <v>46.731201878264038</v>
      </c>
      <c r="J682" s="10">
        <f>IF(H682&gt;'Front End'!$B$1*('Front End'!$B$5/100),G682-((('Front End'!$B$1*('Front End'!$B$5/100))/'Front End'!$B$1)*$AA$3),0)</f>
        <v>20.187826403203374</v>
      </c>
      <c r="K682" s="10">
        <f>(J682*('Front End'!$B$6/100))/('Front End'!$B$2*24*60*60)</f>
        <v>0</v>
      </c>
      <c r="L682" s="10">
        <f>(J682*((100-'Front End'!$B$6)/100))/('Front End'!$B$2*24*60*60)</f>
        <v>2.3365539818522428E-2</v>
      </c>
      <c r="M682" s="10">
        <f t="shared" si="42"/>
        <v>2.3365539818522428E-2</v>
      </c>
      <c r="N682" s="10">
        <f>AVERAGE(M681:M682)*('Front End'!$F$5*60)</f>
        <v>2.8099570121281774</v>
      </c>
      <c r="O682" s="10">
        <f>IF(O681+AVERAGE(K681:K682)*('Front End'!$F$5*60)&gt;J682,J682,O681+AVERAGE(K681:K682)*('Front End'!$F$5*60))</f>
        <v>0</v>
      </c>
      <c r="P682" s="10">
        <f>P681+(AVERAGE(L681:L682)*('Front End'!$F$5*60))-W681</f>
        <v>4010.4077854759175</v>
      </c>
      <c r="Q682" s="10">
        <f>(P682/$AA$5)*($AA$4-'Front End'!$F$9)</f>
        <v>4.0104077854759175E-2</v>
      </c>
      <c r="R682" s="10">
        <f>'Front End'!$F$9+Q682</f>
        <v>45.040104077854757</v>
      </c>
      <c r="S682" s="8">
        <f>IF(R682&gt;'Front End'!$F$9+'Front End'!$B$9,(((R682-'Front End'!$F$9)/($AA$4-'Front End'!$F$9))*$AA$5)-((('Front End'!$F$9+'Front End'!$B$9-'Front End'!$F$9)/($AA$4-'Front End'!$F$9))*$AA$5),0)</f>
        <v>4010.4077854756783</v>
      </c>
      <c r="T682" s="8">
        <f>ROUND(S682/('Front End'!$B$3*24*60*60),6)</f>
        <v>4.6420000000000003E-3</v>
      </c>
      <c r="U682" s="8">
        <f>IF(R682&gt;'Front End'!$F$9+'Front End'!$B$10,(((R682-'Front End'!$F$9)/($AA$4-'Front End'!$F$9))*$AA$5)-((('Front End'!$F$9+'Front End'!$B$10-'Front End'!$F$9)/($AA$4-'Front End'!$F$9))*$AA$5),0)</f>
        <v>2010.4077854753655</v>
      </c>
      <c r="V682" s="8">
        <f>(U682^0.5)/('Front End'!$B$4*24*60*60)</f>
        <v>5.1895336964247231E-3</v>
      </c>
      <c r="W682" s="8">
        <f>(AVERAGE(T681:T682)*('Front End'!$F$5*60))+(AVERAGE(V681:V682)*('Front End'!$F$5*60))</f>
        <v>1.1795377200195336</v>
      </c>
      <c r="X682" s="8">
        <f t="shared" si="44"/>
        <v>5.1895336964247231E-3</v>
      </c>
    </row>
    <row r="683" spans="1:24" x14ac:dyDescent="0.2">
      <c r="A683" s="1">
        <v>682</v>
      </c>
      <c r="B683" s="1">
        <f>B682+'Front End'!$F$5</f>
        <v>1362</v>
      </c>
      <c r="C683" s="10">
        <f t="shared" si="43"/>
        <v>0.9458333333333333</v>
      </c>
      <c r="D683" s="10">
        <f>ROUND(IF(B683&lt;=$AA$2*1.25,('Front End'!$F$4/2)*(1-COS((PI()*B683)/$AA$2)),(4.34*'Front End'!$F$4*EXP(-1.3*B683/$AA$2))),6)</f>
        <v>2.2638999999999999E-2</v>
      </c>
      <c r="E683" s="10">
        <f>D683*('Front End'!$F$3/100)</f>
        <v>0</v>
      </c>
      <c r="F683" s="10">
        <f t="shared" si="41"/>
        <v>2.2638999999999999E-2</v>
      </c>
      <c r="G683" s="10">
        <f>IF((G682+(AVERAGE(F682:F683)*('Front End'!$F$5*60))-(N682))&gt;$AA$3,$AA$3,IF(G682+(AVERAGE(F682:F683)*('Front End'!$F$5*60))-(N682)&lt;0,0,G682+(AVERAGE(F682:F683)*('Front End'!$F$5*60))-(N682)))</f>
        <v>120.1004893910752</v>
      </c>
      <c r="H683" s="10">
        <f>(G683/$AA$3)*'Front End'!$B$1</f>
        <v>1.2010048939107522E-3</v>
      </c>
      <c r="I683" s="10">
        <f>('Front End'!$F$10-'Front End'!$B$1)+Calcs!H683</f>
        <v>46.731201004893911</v>
      </c>
      <c r="J683" s="10">
        <f>IF(H683&gt;'Front End'!$B$1*('Front End'!$B$5/100),G683-((('Front End'!$B$1*('Front End'!$B$5/100))/'Front End'!$B$1)*$AA$3),0)</f>
        <v>20.1004893910752</v>
      </c>
      <c r="K683" s="10">
        <f>(J683*('Front End'!$B$6/100))/('Front End'!$B$2*24*60*60)</f>
        <v>0</v>
      </c>
      <c r="L683" s="10">
        <f>(J683*((100-'Front End'!$B$6)/100))/('Front End'!$B$2*24*60*60)</f>
        <v>2.3264455313744447E-2</v>
      </c>
      <c r="M683" s="10">
        <f t="shared" si="42"/>
        <v>2.3264455313744447E-2</v>
      </c>
      <c r="N683" s="10">
        <f>AVERAGE(M682:M683)*('Front End'!$F$5*60)</f>
        <v>2.7977997079360124</v>
      </c>
      <c r="O683" s="10">
        <f>IF(O682+AVERAGE(K682:K683)*('Front End'!$F$5*60)&gt;J683,J683,O682+AVERAGE(K682:K683)*('Front End'!$F$5*60))</f>
        <v>0</v>
      </c>
      <c r="P683" s="10">
        <f>P682+(AVERAGE(L682:L683)*('Front End'!$F$5*60))-W682</f>
        <v>4012.0260474638339</v>
      </c>
      <c r="Q683" s="10">
        <f>(P683/$AA$5)*($AA$4-'Front End'!$F$9)</f>
        <v>4.012026047463834E-2</v>
      </c>
      <c r="R683" s="10">
        <f>'Front End'!$F$9+Q683</f>
        <v>45.040120260474637</v>
      </c>
      <c r="S683" s="8">
        <f>IF(R683&gt;'Front End'!$F$9+'Front End'!$B$9,(((R683-'Front End'!$F$9)/($AA$4-'Front End'!$F$9))*$AA$5)-((('Front End'!$F$9+'Front End'!$B$9-'Front End'!$F$9)/($AA$4-'Front End'!$F$9))*$AA$5),0)</f>
        <v>4012.0260474637353</v>
      </c>
      <c r="T683" s="8">
        <f>ROUND(S683/('Front End'!$B$3*24*60*60),6)</f>
        <v>4.6439999999999997E-3</v>
      </c>
      <c r="U683" s="8">
        <f>IF(R683&gt;'Front End'!$F$9+'Front End'!$B$10,(((R683-'Front End'!$F$9)/($AA$4-'Front End'!$F$9))*$AA$5)-((('Front End'!$F$9+'Front End'!$B$10-'Front End'!$F$9)/($AA$4-'Front End'!$F$9))*$AA$5),0)</f>
        <v>2012.0260474634224</v>
      </c>
      <c r="V683" s="8">
        <f>(U683^0.5)/('Front End'!$B$4*24*60*60)</f>
        <v>5.1916219135207846E-3</v>
      </c>
      <c r="W683" s="8">
        <f>(AVERAGE(T682:T683)*('Front End'!$F$5*60))+(AVERAGE(V682:V683)*('Front End'!$F$5*60))</f>
        <v>1.1800293365967303</v>
      </c>
      <c r="X683" s="8">
        <f t="shared" si="44"/>
        <v>5.1916219135207846E-3</v>
      </c>
    </row>
    <row r="684" spans="1:24" x14ac:dyDescent="0.2">
      <c r="A684" s="1">
        <v>683</v>
      </c>
      <c r="B684" s="1">
        <f>B683+'Front End'!$F$5</f>
        <v>1364</v>
      </c>
      <c r="C684" s="10">
        <f t="shared" si="43"/>
        <v>0.94722222222222219</v>
      </c>
      <c r="D684" s="10">
        <f>ROUND(IF(B684&lt;=$AA$2*1.25,('Front End'!$F$4/2)*(1-COS((PI()*B684)/$AA$2)),(4.34*'Front End'!$F$4*EXP(-1.3*B684/$AA$2))),6)</f>
        <v>2.2540999999999999E-2</v>
      </c>
      <c r="E684" s="10">
        <f>D684*('Front End'!$F$3/100)</f>
        <v>0</v>
      </c>
      <c r="F684" s="10">
        <f t="shared" si="41"/>
        <v>2.2540999999999999E-2</v>
      </c>
      <c r="G684" s="10">
        <f>IF((G683+(AVERAGE(F683:F684)*('Front End'!$F$5*60))-(N683))&gt;$AA$3,$AA$3,IF(G683+(AVERAGE(F683:F684)*('Front End'!$F$5*60))-(N683)&lt;0,0,G683+(AVERAGE(F683:F684)*('Front End'!$F$5*60))-(N683)))</f>
        <v>120.0134896831392</v>
      </c>
      <c r="H684" s="10">
        <f>(G684/$AA$3)*'Front End'!$B$1</f>
        <v>1.200134896831392E-3</v>
      </c>
      <c r="I684" s="10">
        <f>('Front End'!$F$10-'Front End'!$B$1)+Calcs!H684</f>
        <v>46.731200134896838</v>
      </c>
      <c r="J684" s="10">
        <f>IF(H684&gt;'Front End'!$B$1*('Front End'!$B$5/100),G684-((('Front End'!$B$1*('Front End'!$B$5/100))/'Front End'!$B$1)*$AA$3),0)</f>
        <v>20.013489683139198</v>
      </c>
      <c r="K684" s="10">
        <f>(J684*('Front End'!$B$6/100))/('Front End'!$B$2*24*60*60)</f>
        <v>0</v>
      </c>
      <c r="L684" s="10">
        <f>(J684*((100-'Front End'!$B$6)/100))/('Front End'!$B$2*24*60*60)</f>
        <v>2.3163761207337038E-2</v>
      </c>
      <c r="M684" s="10">
        <f t="shared" si="42"/>
        <v>2.3163761207337038E-2</v>
      </c>
      <c r="N684" s="10">
        <f>AVERAGE(M683:M684)*('Front End'!$F$5*60)</f>
        <v>2.7856929912648889</v>
      </c>
      <c r="O684" s="10">
        <f>IF(O683+AVERAGE(K683:K684)*('Front End'!$F$5*60)&gt;J684,J684,O683+AVERAGE(K683:K684)*('Front End'!$F$5*60))</f>
        <v>0</v>
      </c>
      <c r="P684" s="10">
        <f>P683+(AVERAGE(L683:L684)*('Front End'!$F$5*60))-W683</f>
        <v>4013.6317111185022</v>
      </c>
      <c r="Q684" s="10">
        <f>(P684/$AA$5)*($AA$4-'Front End'!$F$9)</f>
        <v>4.0136317111185024E-2</v>
      </c>
      <c r="R684" s="10">
        <f>'Front End'!$F$9+Q684</f>
        <v>45.040136317111184</v>
      </c>
      <c r="S684" s="8">
        <f>IF(R684&gt;'Front End'!$F$9+'Front End'!$B$9,(((R684-'Front End'!$F$9)/($AA$4-'Front End'!$F$9))*$AA$5)-((('Front End'!$F$9+'Front End'!$B$9-'Front End'!$F$9)/($AA$4-'Front End'!$F$9))*$AA$5),0)</f>
        <v>4013.631711118393</v>
      </c>
      <c r="T684" s="8">
        <f>ROUND(S684/('Front End'!$B$3*24*60*60),6)</f>
        <v>4.6449999999999998E-3</v>
      </c>
      <c r="U684" s="8">
        <f>IF(R684&gt;'Front End'!$F$9+'Front End'!$B$10,(((R684-'Front End'!$F$9)/($AA$4-'Front End'!$F$9))*$AA$5)-((('Front End'!$F$9+'Front End'!$B$10-'Front End'!$F$9)/($AA$4-'Front End'!$F$9))*$AA$5),0)</f>
        <v>2013.6317111180801</v>
      </c>
      <c r="V684" s="8">
        <f>(U684^0.5)/('Front End'!$B$4*24*60*60)</f>
        <v>5.1936930438095949E-3</v>
      </c>
      <c r="W684" s="8">
        <f>(AVERAGE(T683:T684)*('Front End'!$F$5*60))+(AVERAGE(V683:V684)*('Front End'!$F$5*60))</f>
        <v>1.1804588974398227</v>
      </c>
      <c r="X684" s="8">
        <f t="shared" si="44"/>
        <v>5.1936930438095949E-3</v>
      </c>
    </row>
    <row r="685" spans="1:24" x14ac:dyDescent="0.2">
      <c r="A685" s="1">
        <v>684</v>
      </c>
      <c r="B685" s="1">
        <f>B684+'Front End'!$F$5</f>
        <v>1366</v>
      </c>
      <c r="C685" s="10">
        <f t="shared" si="43"/>
        <v>0.94861111111111107</v>
      </c>
      <c r="D685" s="10">
        <f>ROUND(IF(B685&lt;=$AA$2*1.25,('Front End'!$F$4/2)*(1-COS((PI()*B685)/$AA$2)),(4.34*'Front End'!$F$4*EXP(-1.3*B685/$AA$2))),6)</f>
        <v>2.2443999999999999E-2</v>
      </c>
      <c r="E685" s="10">
        <f>D685*('Front End'!$F$3/100)</f>
        <v>0</v>
      </c>
      <c r="F685" s="10">
        <f t="shared" si="41"/>
        <v>2.2443999999999999E-2</v>
      </c>
      <c r="G685" s="10">
        <f>IF((G684+(AVERAGE(F684:F685)*('Front End'!$F$5*60))-(N684))&gt;$AA$3,$AA$3,IF(G684+(AVERAGE(F684:F685)*('Front End'!$F$5*60))-(N684)&lt;0,0,G684+(AVERAGE(F684:F685)*('Front End'!$F$5*60))-(N684)))</f>
        <v>119.9268966918743</v>
      </c>
      <c r="H685" s="10">
        <f>(G685/$AA$3)*'Front End'!$B$1</f>
        <v>1.1992689669187431E-3</v>
      </c>
      <c r="I685" s="10">
        <f>('Front End'!$F$10-'Front End'!$B$1)+Calcs!H685</f>
        <v>46.731199268966925</v>
      </c>
      <c r="J685" s="10">
        <f>IF(H685&gt;'Front End'!$B$1*('Front End'!$B$5/100),G685-((('Front End'!$B$1*('Front End'!$B$5/100))/'Front End'!$B$1)*$AA$3),0)</f>
        <v>19.926896691874305</v>
      </c>
      <c r="K685" s="10">
        <f>(J685*('Front End'!$B$6/100))/('Front End'!$B$2*24*60*60)</f>
        <v>0</v>
      </c>
      <c r="L685" s="10">
        <f>(J685*((100-'Front End'!$B$6)/100))/('Front End'!$B$2*24*60*60)</f>
        <v>2.3063537837817484E-2</v>
      </c>
      <c r="M685" s="10">
        <f t="shared" si="42"/>
        <v>2.3063537837817484E-2</v>
      </c>
      <c r="N685" s="10">
        <f>AVERAGE(M684:M685)*('Front End'!$F$5*60)</f>
        <v>2.773637942709271</v>
      </c>
      <c r="O685" s="10">
        <f>IF(O684+AVERAGE(K684:K685)*('Front End'!$F$5*60)&gt;J685,J685,O684+AVERAGE(K684:K685)*('Front End'!$F$5*60))</f>
        <v>0</v>
      </c>
      <c r="P685" s="10">
        <f>P684+(AVERAGE(L684:L685)*('Front End'!$F$5*60))-W684</f>
        <v>4015.2248901637718</v>
      </c>
      <c r="Q685" s="10">
        <f>(P685/$AA$5)*($AA$4-'Front End'!$F$9)</f>
        <v>4.0152248901637717E-2</v>
      </c>
      <c r="R685" s="10">
        <f>'Front End'!$F$9+Q685</f>
        <v>45.040152248901634</v>
      </c>
      <c r="S685" s="8">
        <f>IF(R685&gt;'Front End'!$F$9+'Front End'!$B$9,(((R685-'Front End'!$F$9)/($AA$4-'Front End'!$F$9))*$AA$5)-((('Front End'!$F$9+'Front End'!$B$9-'Front End'!$F$9)/($AA$4-'Front End'!$F$9))*$AA$5),0)</f>
        <v>4015.224890163438</v>
      </c>
      <c r="T685" s="8">
        <f>ROUND(S685/('Front End'!$B$3*24*60*60),6)</f>
        <v>4.6470000000000001E-3</v>
      </c>
      <c r="U685" s="8">
        <f>IF(R685&gt;'Front End'!$F$9+'Front End'!$B$10,(((R685-'Front End'!$F$9)/($AA$4-'Front End'!$F$9))*$AA$5)-((('Front End'!$F$9+'Front End'!$B$10-'Front End'!$F$9)/($AA$4-'Front End'!$F$9))*$AA$5),0)</f>
        <v>2015.2248901631251</v>
      </c>
      <c r="V685" s="8">
        <f>(U685^0.5)/('Front End'!$B$4*24*60*60)</f>
        <v>5.1957472543285995E-3</v>
      </c>
      <c r="W685" s="8">
        <f>(AVERAGE(T684:T685)*('Front End'!$F$5*60))+(AVERAGE(V684:V685)*('Front End'!$F$5*60))</f>
        <v>1.1808864178882916</v>
      </c>
      <c r="X685" s="8">
        <f t="shared" si="44"/>
        <v>5.1957472543285995E-3</v>
      </c>
    </row>
    <row r="686" spans="1:24" x14ac:dyDescent="0.2">
      <c r="A686" s="1">
        <v>685</v>
      </c>
      <c r="B686" s="1">
        <f>B685+'Front End'!$F$5</f>
        <v>1368</v>
      </c>
      <c r="C686" s="10">
        <f t="shared" si="43"/>
        <v>0.95</v>
      </c>
      <c r="D686" s="10">
        <f>ROUND(IF(B686&lt;=$AA$2*1.25,('Front End'!$F$4/2)*(1-COS((PI()*B686)/$AA$2)),(4.34*'Front End'!$F$4*EXP(-1.3*B686/$AA$2))),6)</f>
        <v>2.2346999999999999E-2</v>
      </c>
      <c r="E686" s="10">
        <f>D686*('Front End'!$F$3/100)</f>
        <v>0</v>
      </c>
      <c r="F686" s="10">
        <f t="shared" si="41"/>
        <v>2.2346999999999999E-2</v>
      </c>
      <c r="G686" s="10">
        <f>IF((G685+(AVERAGE(F685:F686)*('Front End'!$F$5*60))-(N685))&gt;$AA$3,$AA$3,IF(G685+(AVERAGE(F685:F686)*('Front End'!$F$5*60))-(N685)&lt;0,0,G685+(AVERAGE(F685:F686)*('Front End'!$F$5*60))-(N685)))</f>
        <v>119.84071874916503</v>
      </c>
      <c r="H686" s="10">
        <f>(G686/$AA$3)*'Front End'!$B$1</f>
        <v>1.1984071874916503E-3</v>
      </c>
      <c r="I686" s="10">
        <f>('Front End'!$F$10-'Front End'!$B$1)+Calcs!H686</f>
        <v>46.731198407187499</v>
      </c>
      <c r="J686" s="10">
        <f>IF(H686&gt;'Front End'!$B$1*('Front End'!$B$5/100),G686-((('Front End'!$B$1*('Front End'!$B$5/100))/'Front End'!$B$1)*$AA$3),0)</f>
        <v>19.840718749165035</v>
      </c>
      <c r="K686" s="10">
        <f>(J686*('Front End'!$B$6/100))/('Front End'!$B$2*24*60*60)</f>
        <v>0</v>
      </c>
      <c r="L686" s="10">
        <f>(J686*((100-'Front End'!$B$6)/100))/('Front End'!$B$2*24*60*60)</f>
        <v>2.2963794848570643E-2</v>
      </c>
      <c r="M686" s="10">
        <f t="shared" si="42"/>
        <v>2.2963794848570643E-2</v>
      </c>
      <c r="N686" s="10">
        <f>AVERAGE(M685:M686)*('Front End'!$F$5*60)</f>
        <v>2.7616399611832878</v>
      </c>
      <c r="O686" s="10">
        <f>IF(O685+AVERAGE(K685:K686)*('Front End'!$F$5*60)&gt;J686,J686,O685+AVERAGE(K685:K686)*('Front End'!$F$5*60))</f>
        <v>0</v>
      </c>
      <c r="P686" s="10">
        <f>P685+(AVERAGE(L685:L686)*('Front End'!$F$5*60))-W685</f>
        <v>4016.8056437070668</v>
      </c>
      <c r="Q686" s="10">
        <f>(P686/$AA$5)*($AA$4-'Front End'!$F$9)</f>
        <v>4.0168056437070665E-2</v>
      </c>
      <c r="R686" s="10">
        <f>'Front End'!$F$9+Q686</f>
        <v>45.040168056437068</v>
      </c>
      <c r="S686" s="8">
        <f>IF(R686&gt;'Front End'!$F$9+'Front End'!$B$9,(((R686-'Front End'!$F$9)/($AA$4-'Front End'!$F$9))*$AA$5)-((('Front End'!$F$9+'Front End'!$B$9-'Front End'!$F$9)/($AA$4-'Front End'!$F$9))*$AA$5),0)</f>
        <v>4016.8056437067894</v>
      </c>
      <c r="T686" s="8">
        <f>ROUND(S686/('Front End'!$B$3*24*60*60),6)</f>
        <v>4.6490000000000004E-3</v>
      </c>
      <c r="U686" s="8">
        <f>IF(R686&gt;'Front End'!$F$9+'Front End'!$B$10,(((R686-'Front End'!$F$9)/($AA$4-'Front End'!$F$9))*$AA$5)-((('Front End'!$F$9+'Front End'!$B$10-'Front End'!$F$9)/($AA$4-'Front End'!$F$9))*$AA$5),0)</f>
        <v>2016.8056437064765</v>
      </c>
      <c r="V686" s="8">
        <f>(U686^0.5)/('Front End'!$B$4*24*60*60)</f>
        <v>5.1977846413058639E-3</v>
      </c>
      <c r="W686" s="8">
        <f>(AVERAGE(T685:T686)*('Front End'!$F$5*60))+(AVERAGE(V685:V686)*('Front End'!$F$5*60))</f>
        <v>1.1813719137380678</v>
      </c>
      <c r="X686" s="8">
        <f t="shared" si="44"/>
        <v>5.1977846413058639E-3</v>
      </c>
    </row>
    <row r="687" spans="1:24" x14ac:dyDescent="0.2">
      <c r="A687" s="1">
        <v>686</v>
      </c>
      <c r="B687" s="1">
        <f>B686+'Front End'!$F$5</f>
        <v>1370</v>
      </c>
      <c r="C687" s="10">
        <f t="shared" si="43"/>
        <v>0.95138888888888884</v>
      </c>
      <c r="D687" s="10">
        <f>ROUND(IF(B687&lt;=$AA$2*1.25,('Front End'!$F$4/2)*(1-COS((PI()*B687)/$AA$2)),(4.34*'Front End'!$F$4*EXP(-1.3*B687/$AA$2))),6)</f>
        <v>2.2249999999999999E-2</v>
      </c>
      <c r="E687" s="10">
        <f>D687*('Front End'!$F$3/100)</f>
        <v>0</v>
      </c>
      <c r="F687" s="10">
        <f t="shared" si="41"/>
        <v>2.2249999999999999E-2</v>
      </c>
      <c r="G687" s="10">
        <f>IF((G686+(AVERAGE(F686:F687)*('Front End'!$F$5*60))-(N686))&gt;$AA$3,$AA$3,IF(G686+(AVERAGE(F686:F687)*('Front End'!$F$5*60))-(N686)&lt;0,0,G686+(AVERAGE(F686:F687)*('Front End'!$F$5*60))-(N686)))</f>
        <v>119.75489878798174</v>
      </c>
      <c r="H687" s="10">
        <f>(G687/$AA$3)*'Front End'!$B$1</f>
        <v>1.1975489878798175E-3</v>
      </c>
      <c r="I687" s="10">
        <f>('Front End'!$F$10-'Front End'!$B$1)+Calcs!H687</f>
        <v>46.731197548987886</v>
      </c>
      <c r="J687" s="10">
        <f>IF(H687&gt;'Front End'!$B$1*('Front End'!$B$5/100),G687-((('Front End'!$B$1*('Front End'!$B$5/100))/'Front End'!$B$1)*$AA$3),0)</f>
        <v>19.754898787981745</v>
      </c>
      <c r="K687" s="10">
        <f>(J687*('Front End'!$B$6/100))/('Front End'!$B$2*24*60*60)</f>
        <v>0</v>
      </c>
      <c r="L687" s="10">
        <f>(J687*((100-'Front End'!$B$6)/100))/('Front End'!$B$2*24*60*60)</f>
        <v>2.2864466189793688E-2</v>
      </c>
      <c r="M687" s="10">
        <f t="shared" si="42"/>
        <v>2.2864466189793688E-2</v>
      </c>
      <c r="N687" s="10">
        <f>AVERAGE(M686:M687)*('Front End'!$F$5*60)</f>
        <v>2.74969566230186</v>
      </c>
      <c r="O687" s="10">
        <f>IF(O686+AVERAGE(K686:K687)*('Front End'!$F$5*60)&gt;J687,J687,O686+AVERAGE(K686:K687)*('Front End'!$F$5*60))</f>
        <v>0</v>
      </c>
      <c r="P687" s="10">
        <f>P686+(AVERAGE(L686:L687)*('Front End'!$F$5*60))-W686</f>
        <v>4018.3739674556305</v>
      </c>
      <c r="Q687" s="10">
        <f>(P687/$AA$5)*($AA$4-'Front End'!$F$9)</f>
        <v>4.0183739674556303E-2</v>
      </c>
      <c r="R687" s="10">
        <f>'Front End'!$F$9+Q687</f>
        <v>45.040183739674553</v>
      </c>
      <c r="S687" s="8">
        <f>IF(R687&gt;'Front End'!$F$9+'Front End'!$B$9,(((R687-'Front End'!$F$9)/($AA$4-'Front End'!$F$9))*$AA$5)-((('Front End'!$F$9+'Front End'!$B$9-'Front End'!$F$9)/($AA$4-'Front End'!$F$9))*$AA$5),0)</f>
        <v>4018.3739674553472</v>
      </c>
      <c r="T687" s="8">
        <f>ROUND(S687/('Front End'!$B$3*24*60*60),6)</f>
        <v>4.6509999999999998E-3</v>
      </c>
      <c r="U687" s="8">
        <f>IF(R687&gt;'Front End'!$F$9+'Front End'!$B$10,(((R687-'Front End'!$F$9)/($AA$4-'Front End'!$F$9))*$AA$5)-((('Front End'!$F$9+'Front End'!$B$10-'Front End'!$F$9)/($AA$4-'Front End'!$F$9))*$AA$5),0)</f>
        <v>2018.3739674550343</v>
      </c>
      <c r="V687" s="8">
        <f>(U687^0.5)/('Front End'!$B$4*24*60*60)</f>
        <v>5.1998052189867654E-3</v>
      </c>
      <c r="W687" s="8">
        <f>(AVERAGE(T686:T687)*('Front End'!$F$5*60))+(AVERAGE(V686:V687)*('Front End'!$F$5*60))</f>
        <v>1.1818553916175576</v>
      </c>
      <c r="X687" s="8">
        <f t="shared" si="44"/>
        <v>5.1998052189867654E-3</v>
      </c>
    </row>
    <row r="688" spans="1:24" x14ac:dyDescent="0.2">
      <c r="A688" s="1">
        <v>687</v>
      </c>
      <c r="B688" s="1">
        <f>B687+'Front End'!$F$5</f>
        <v>1372</v>
      </c>
      <c r="C688" s="10">
        <f t="shared" si="43"/>
        <v>0.95277777777777772</v>
      </c>
      <c r="D688" s="10">
        <f>ROUND(IF(B688&lt;=$AA$2*1.25,('Front End'!$F$4/2)*(1-COS((PI()*B688)/$AA$2)),(4.34*'Front End'!$F$4*EXP(-1.3*B688/$AA$2))),6)</f>
        <v>2.2154E-2</v>
      </c>
      <c r="E688" s="10">
        <f>D688*('Front End'!$F$3/100)</f>
        <v>0</v>
      </c>
      <c r="F688" s="10">
        <f t="shared" si="41"/>
        <v>2.2154E-2</v>
      </c>
      <c r="G688" s="10">
        <f>IF((G687+(AVERAGE(F687:F688)*('Front End'!$F$5*60))-(N687))&gt;$AA$3,$AA$3,IF(G687+(AVERAGE(F687:F688)*('Front End'!$F$5*60))-(N687)&lt;0,0,G687+(AVERAGE(F687:F688)*('Front End'!$F$5*60))-(N687)))</f>
        <v>119.66944312567989</v>
      </c>
      <c r="H688" s="10">
        <f>(G688/$AA$3)*'Front End'!$B$1</f>
        <v>1.196694431256799E-3</v>
      </c>
      <c r="I688" s="10">
        <f>('Front End'!$F$10-'Front End'!$B$1)+Calcs!H688</f>
        <v>46.731196694431262</v>
      </c>
      <c r="J688" s="10">
        <f>IF(H688&gt;'Front End'!$B$1*('Front End'!$B$5/100),G688-((('Front End'!$B$1*('Front End'!$B$5/100))/'Front End'!$B$1)*$AA$3),0)</f>
        <v>19.669443125679891</v>
      </c>
      <c r="K688" s="10">
        <f>(J688*('Front End'!$B$6/100))/('Front End'!$B$2*24*60*60)</f>
        <v>0</v>
      </c>
      <c r="L688" s="10">
        <f>(J688*((100-'Front End'!$B$6)/100))/('Front End'!$B$2*24*60*60)</f>
        <v>2.2765559173240617E-2</v>
      </c>
      <c r="M688" s="10">
        <f t="shared" si="42"/>
        <v>2.2765559173240617E-2</v>
      </c>
      <c r="N688" s="10">
        <f>AVERAGE(M687:M688)*('Front End'!$F$5*60)</f>
        <v>2.7378015217820582</v>
      </c>
      <c r="O688" s="10">
        <f>IF(O687+AVERAGE(K687:K688)*('Front End'!$F$5*60)&gt;J688,J688,O687+AVERAGE(K687:K688)*('Front End'!$F$5*60))</f>
        <v>0</v>
      </c>
      <c r="P688" s="10">
        <f>P687+(AVERAGE(L687:L688)*('Front End'!$F$5*60))-W687</f>
        <v>4019.9299135857946</v>
      </c>
      <c r="Q688" s="10">
        <f>(P688/$AA$5)*($AA$4-'Front End'!$F$9)</f>
        <v>4.0199299135857944E-2</v>
      </c>
      <c r="R688" s="10">
        <f>'Front End'!$F$9+Q688</f>
        <v>45.040199299135857</v>
      </c>
      <c r="S688" s="8">
        <f>IF(R688&gt;'Front End'!$F$9+'Front End'!$B$9,(((R688-'Front End'!$F$9)/($AA$4-'Front End'!$F$9))*$AA$5)-((('Front End'!$F$9+'Front End'!$B$9-'Front End'!$F$9)/($AA$4-'Front End'!$F$9))*$AA$5),0)</f>
        <v>4019.929913585685</v>
      </c>
      <c r="T688" s="8">
        <f>ROUND(S688/('Front End'!$B$3*24*60*60),6)</f>
        <v>4.653E-3</v>
      </c>
      <c r="U688" s="8">
        <f>IF(R688&gt;'Front End'!$F$9+'Front End'!$B$10,(((R688-'Front End'!$F$9)/($AA$4-'Front End'!$F$9))*$AA$5)-((('Front End'!$F$9+'Front End'!$B$10-'Front End'!$F$9)/($AA$4-'Front End'!$F$9))*$AA$5),0)</f>
        <v>2019.9299135853721</v>
      </c>
      <c r="V688" s="8">
        <f>(U688^0.5)/('Front End'!$B$4*24*60*60)</f>
        <v>5.2018090741430476E-3</v>
      </c>
      <c r="W688" s="8">
        <f>(AVERAGE(T687:T688)*('Front End'!$F$5*60))+(AVERAGE(V687:V688)*('Front End'!$F$5*60))</f>
        <v>1.1823368575877886</v>
      </c>
      <c r="X688" s="8">
        <f t="shared" si="44"/>
        <v>5.2018090741430476E-3</v>
      </c>
    </row>
    <row r="689" spans="1:24" x14ac:dyDescent="0.2">
      <c r="A689" s="1">
        <v>688</v>
      </c>
      <c r="B689" s="1">
        <f>B688+'Front End'!$F$5</f>
        <v>1374</v>
      </c>
      <c r="C689" s="10">
        <f t="shared" si="43"/>
        <v>0.95416666666666672</v>
      </c>
      <c r="D689" s="10">
        <f>ROUND(IF(B689&lt;=$AA$2*1.25,('Front End'!$F$4/2)*(1-COS((PI()*B689)/$AA$2)),(4.34*'Front End'!$F$4*EXP(-1.3*B689/$AA$2))),6)</f>
        <v>2.2058000000000001E-2</v>
      </c>
      <c r="E689" s="10">
        <f>D689*('Front End'!$F$3/100)</f>
        <v>0</v>
      </c>
      <c r="F689" s="10">
        <f t="shared" si="41"/>
        <v>2.2058000000000001E-2</v>
      </c>
      <c r="G689" s="10">
        <f>IF((G688+(AVERAGE(F688:F689)*('Front End'!$F$5*60))-(N688))&gt;$AA$3,$AA$3,IF(G688+(AVERAGE(F688:F689)*('Front End'!$F$5*60))-(N688)&lt;0,0,G688+(AVERAGE(F688:F689)*('Front End'!$F$5*60))-(N688)))</f>
        <v>119.58436160389783</v>
      </c>
      <c r="H689" s="10">
        <f>(G689/$AA$3)*'Front End'!$B$1</f>
        <v>1.1958436160389783E-3</v>
      </c>
      <c r="I689" s="10">
        <f>('Front End'!$F$10-'Front End'!$B$1)+Calcs!H689</f>
        <v>46.731195843616042</v>
      </c>
      <c r="J689" s="10">
        <f>IF(H689&gt;'Front End'!$B$1*('Front End'!$B$5/100),G689-((('Front End'!$B$1*('Front End'!$B$5/100))/'Front End'!$B$1)*$AA$3),0)</f>
        <v>19.584361603897833</v>
      </c>
      <c r="K689" s="10">
        <f>(J689*('Front End'!$B$6/100))/('Front End'!$B$2*24*60*60)</f>
        <v>0</v>
      </c>
      <c r="L689" s="10">
        <f>(J689*((100-'Front End'!$B$6)/100))/('Front End'!$B$2*24*60*60)</f>
        <v>2.2667085189696567E-2</v>
      </c>
      <c r="M689" s="10">
        <f t="shared" si="42"/>
        <v>2.2667085189696567E-2</v>
      </c>
      <c r="N689" s="10">
        <f>AVERAGE(M688:M689)*('Front End'!$F$5*60)</f>
        <v>2.7259586617762315</v>
      </c>
      <c r="O689" s="10">
        <f>IF(O688+AVERAGE(K688:K689)*('Front End'!$F$5*60)&gt;J689,J689,O688+AVERAGE(K688:K689)*('Front End'!$F$5*60))</f>
        <v>0</v>
      </c>
      <c r="P689" s="10">
        <f>P688+(AVERAGE(L688:L689)*('Front End'!$F$5*60))-W688</f>
        <v>4021.4735353899828</v>
      </c>
      <c r="Q689" s="10">
        <f>(P689/$AA$5)*($AA$4-'Front End'!$F$9)</f>
        <v>4.0214735353899828E-2</v>
      </c>
      <c r="R689" s="10">
        <f>'Front End'!$F$9+Q689</f>
        <v>45.040214735353899</v>
      </c>
      <c r="S689" s="8">
        <f>IF(R689&gt;'Front End'!$F$9+'Front End'!$B$9,(((R689-'Front End'!$F$9)/($AA$4-'Front End'!$F$9))*$AA$5)-((('Front End'!$F$9+'Front End'!$B$9-'Front End'!$F$9)/($AA$4-'Front End'!$F$9))*$AA$5),0)</f>
        <v>4021.4735353899305</v>
      </c>
      <c r="T689" s="8">
        <f>ROUND(S689/('Front End'!$B$3*24*60*60),6)</f>
        <v>4.6540000000000002E-3</v>
      </c>
      <c r="U689" s="8">
        <f>IF(R689&gt;'Front End'!$F$9+'Front End'!$B$10,(((R689-'Front End'!$F$9)/($AA$4-'Front End'!$F$9))*$AA$5)-((('Front End'!$F$9+'Front End'!$B$10-'Front End'!$F$9)/($AA$4-'Front End'!$F$9))*$AA$5),0)</f>
        <v>2021.4735353896176</v>
      </c>
      <c r="V689" s="8">
        <f>(U689^0.5)/('Front End'!$B$4*24*60*60)</f>
        <v>5.2037962946868913E-3</v>
      </c>
      <c r="W689" s="8">
        <f>(AVERAGE(T688:T689)*('Front End'!$F$5*60))+(AVERAGE(V688:V689)*('Front End'!$F$5*60))</f>
        <v>1.1827563221297961</v>
      </c>
      <c r="X689" s="8">
        <f t="shared" si="44"/>
        <v>5.2037962946868913E-3</v>
      </c>
    </row>
    <row r="690" spans="1:24" x14ac:dyDescent="0.2">
      <c r="A690" s="1">
        <v>689</v>
      </c>
      <c r="B690" s="1">
        <f>B689+'Front End'!$F$5</f>
        <v>1376</v>
      </c>
      <c r="C690" s="10">
        <f t="shared" si="43"/>
        <v>0.9555555555555556</v>
      </c>
      <c r="D690" s="10">
        <f>ROUND(IF(B690&lt;=$AA$2*1.25,('Front End'!$F$4/2)*(1-COS((PI()*B690)/$AA$2)),(4.34*'Front End'!$F$4*EXP(-1.3*B690/$AA$2))),6)</f>
        <v>2.1961999999999999E-2</v>
      </c>
      <c r="E690" s="10">
        <f>D690*('Front End'!$F$3/100)</f>
        <v>0</v>
      </c>
      <c r="F690" s="10">
        <f t="shared" si="41"/>
        <v>2.1961999999999999E-2</v>
      </c>
      <c r="G690" s="10">
        <f>IF((G689+(AVERAGE(F689:F690)*('Front End'!$F$5*60))-(N689))&gt;$AA$3,$AA$3,IF(G689+(AVERAGE(F689:F690)*('Front End'!$F$5*60))-(N689)&lt;0,0,G689+(AVERAGE(F689:F690)*('Front End'!$F$5*60))-(N689)))</f>
        <v>119.4996029421216</v>
      </c>
      <c r="H690" s="10">
        <f>(G690/$AA$3)*'Front End'!$B$1</f>
        <v>1.1949960294212159E-3</v>
      </c>
      <c r="I690" s="10">
        <f>('Front End'!$F$10-'Front End'!$B$1)+Calcs!H690</f>
        <v>46.731194996029423</v>
      </c>
      <c r="J690" s="10">
        <f>IF(H690&gt;'Front End'!$B$1*('Front End'!$B$5/100),G690-((('Front End'!$B$1*('Front End'!$B$5/100))/'Front End'!$B$1)*$AA$3),0)</f>
        <v>19.499602942121598</v>
      </c>
      <c r="K690" s="10">
        <f>(J690*('Front End'!$B$6/100))/('Front End'!$B$2*24*60*60)</f>
        <v>0</v>
      </c>
      <c r="L690" s="10">
        <f>(J690*((100-'Front End'!$B$6)/100))/('Front End'!$B$2*24*60*60)</f>
        <v>2.2568984886714816E-2</v>
      </c>
      <c r="M690" s="10">
        <f t="shared" si="42"/>
        <v>2.2568984886714816E-2</v>
      </c>
      <c r="N690" s="10">
        <f>AVERAGE(M689:M690)*('Front End'!$F$5*60)</f>
        <v>2.7141642045846828</v>
      </c>
      <c r="O690" s="10">
        <f>IF(O689+AVERAGE(K689:K690)*('Front End'!$F$5*60)&gt;J690,J690,O689+AVERAGE(K689:K690)*('Front End'!$F$5*60))</f>
        <v>0</v>
      </c>
      <c r="P690" s="10">
        <f>P689+(AVERAGE(L689:L690)*('Front End'!$F$5*60))-W689</f>
        <v>4023.0049432724377</v>
      </c>
      <c r="Q690" s="10">
        <f>(P690/$AA$5)*($AA$4-'Front End'!$F$9)</f>
        <v>4.0230049432724374E-2</v>
      </c>
      <c r="R690" s="10">
        <f>'Front End'!$F$9+Q690</f>
        <v>45.040230049432722</v>
      </c>
      <c r="S690" s="8">
        <f>IF(R690&gt;'Front End'!$F$9+'Front End'!$B$9,(((R690-'Front End'!$F$9)/($AA$4-'Front End'!$F$9))*$AA$5)-((('Front End'!$F$9+'Front End'!$B$9-'Front End'!$F$9)/($AA$4-'Front End'!$F$9))*$AA$5),0)</f>
        <v>4023.004943272213</v>
      </c>
      <c r="T690" s="8">
        <f>ROUND(S690/('Front End'!$B$3*24*60*60),6)</f>
        <v>4.6560000000000004E-3</v>
      </c>
      <c r="U690" s="8">
        <f>IF(R690&gt;'Front End'!$F$9+'Front End'!$B$10,(((R690-'Front End'!$F$9)/($AA$4-'Front End'!$F$9))*$AA$5)-((('Front End'!$F$9+'Front End'!$B$10-'Front End'!$F$9)/($AA$4-'Front End'!$F$9))*$AA$5),0)</f>
        <v>2023.0049432719002</v>
      </c>
      <c r="V690" s="8">
        <f>(U690^0.5)/('Front End'!$B$4*24*60*60)</f>
        <v>5.2057670417189209E-3</v>
      </c>
      <c r="W690" s="8">
        <f>(AVERAGE(T689:T690)*('Front End'!$F$5*60))+(AVERAGE(V689:V690)*('Front End'!$F$5*60))</f>
        <v>1.1831738001843488</v>
      </c>
      <c r="X690" s="8">
        <f t="shared" si="44"/>
        <v>5.2057670417189209E-3</v>
      </c>
    </row>
    <row r="691" spans="1:24" x14ac:dyDescent="0.2">
      <c r="A691" s="1">
        <v>690</v>
      </c>
      <c r="B691" s="1">
        <f>B690+'Front End'!$F$5</f>
        <v>1378</v>
      </c>
      <c r="C691" s="10">
        <f t="shared" si="43"/>
        <v>0.95694444444444449</v>
      </c>
      <c r="D691" s="10">
        <f>ROUND(IF(B691&lt;=$AA$2*1.25,('Front End'!$F$4/2)*(1-COS((PI()*B691)/$AA$2)),(4.34*'Front End'!$F$4*EXP(-1.3*B691/$AA$2))),6)</f>
        <v>2.1867000000000001E-2</v>
      </c>
      <c r="E691" s="10">
        <f>D691*('Front End'!$F$3/100)</f>
        <v>0</v>
      </c>
      <c r="F691" s="10">
        <f t="shared" si="41"/>
        <v>2.1867000000000001E-2</v>
      </c>
      <c r="G691" s="10">
        <f>IF((G690+(AVERAGE(F690:F691)*('Front End'!$F$5*60))-(N690))&gt;$AA$3,$AA$3,IF(G690+(AVERAGE(F690:F691)*('Front End'!$F$5*60))-(N690)&lt;0,0,G690+(AVERAGE(F690:F691)*('Front End'!$F$5*60))-(N690)))</f>
        <v>119.41517873753692</v>
      </c>
      <c r="H691" s="10">
        <f>(G691/$AA$3)*'Front End'!$B$1</f>
        <v>1.1941517873753692E-3</v>
      </c>
      <c r="I691" s="10">
        <f>('Front End'!$F$10-'Front End'!$B$1)+Calcs!H691</f>
        <v>46.731194151787378</v>
      </c>
      <c r="J691" s="10">
        <f>IF(H691&gt;'Front End'!$B$1*('Front End'!$B$5/100),G691-((('Front End'!$B$1*('Front End'!$B$5/100))/'Front End'!$B$1)*$AA$3),0)</f>
        <v>19.41517873753692</v>
      </c>
      <c r="K691" s="10">
        <f>(J691*('Front End'!$B$6/100))/('Front End'!$B$2*24*60*60)</f>
        <v>0</v>
      </c>
      <c r="L691" s="10">
        <f>(J691*((100-'Front End'!$B$6)/100))/('Front End'!$B$2*24*60*60)</f>
        <v>2.2471271686964032E-2</v>
      </c>
      <c r="M691" s="10">
        <f t="shared" si="42"/>
        <v>2.2471271686964032E-2</v>
      </c>
      <c r="N691" s="10">
        <f>AVERAGE(M690:M691)*('Front End'!$F$5*60)</f>
        <v>2.702415394420731</v>
      </c>
      <c r="O691" s="10">
        <f>IF(O690+AVERAGE(K690:K691)*('Front End'!$F$5*60)&gt;J691,J691,O690+AVERAGE(K690:K691)*('Front End'!$F$5*60))</f>
        <v>0</v>
      </c>
      <c r="P691" s="10">
        <f>P690+(AVERAGE(L690:L691)*('Front End'!$F$5*60))-W690</f>
        <v>4024.5241848666742</v>
      </c>
      <c r="Q691" s="10">
        <f>(P691/$AA$5)*($AA$4-'Front End'!$F$9)</f>
        <v>4.0245241848666742E-2</v>
      </c>
      <c r="R691" s="10">
        <f>'Front End'!$F$9+Q691</f>
        <v>45.040245241848666</v>
      </c>
      <c r="S691" s="8">
        <f>IF(R691&gt;'Front End'!$F$9+'Front End'!$B$9,(((R691-'Front End'!$F$9)/($AA$4-'Front End'!$F$9))*$AA$5)-((('Front End'!$F$9+'Front End'!$B$9-'Front End'!$F$9)/($AA$4-'Front End'!$F$9))*$AA$5),0)</f>
        <v>4024.5241848666069</v>
      </c>
      <c r="T691" s="8">
        <f>ROUND(S691/('Front End'!$B$3*24*60*60),6)</f>
        <v>4.6579999999999998E-3</v>
      </c>
      <c r="U691" s="8">
        <f>IF(R691&gt;'Front End'!$F$9+'Front End'!$B$10,(((R691-'Front End'!$F$9)/($AA$4-'Front End'!$F$9))*$AA$5)-((('Front End'!$F$9+'Front End'!$B$10-'Front End'!$F$9)/($AA$4-'Front End'!$F$9))*$AA$5),0)</f>
        <v>2024.524184866294</v>
      </c>
      <c r="V691" s="8">
        <f>(U691^0.5)/('Front End'!$B$4*24*60*60)</f>
        <v>5.2077213952062586E-3</v>
      </c>
      <c r="W691" s="8">
        <f>(AVERAGE(T690:T691)*('Front End'!$F$5*60))+(AVERAGE(V690:V691)*('Front End'!$F$5*60))</f>
        <v>1.1836493062155107</v>
      </c>
      <c r="X691" s="8">
        <f t="shared" si="44"/>
        <v>5.2077213952062586E-3</v>
      </c>
    </row>
    <row r="692" spans="1:24" x14ac:dyDescent="0.2">
      <c r="A692" s="1">
        <v>691</v>
      </c>
      <c r="B692" s="1">
        <f>B691+'Front End'!$F$5</f>
        <v>1380</v>
      </c>
      <c r="C692" s="10">
        <f t="shared" si="43"/>
        <v>0.95833333333333337</v>
      </c>
      <c r="D692" s="10">
        <f>ROUND(IF(B692&lt;=$AA$2*1.25,('Front End'!$F$4/2)*(1-COS((PI()*B692)/$AA$2)),(4.34*'Front End'!$F$4*EXP(-1.3*B692/$AA$2))),6)</f>
        <v>2.1773000000000001E-2</v>
      </c>
      <c r="E692" s="10">
        <f>D692*('Front End'!$F$3/100)</f>
        <v>0</v>
      </c>
      <c r="F692" s="10">
        <f t="shared" si="41"/>
        <v>2.1773000000000001E-2</v>
      </c>
      <c r="G692" s="10">
        <f>IF((G691+(AVERAGE(F691:F692)*('Front End'!$F$5*60))-(N691))&gt;$AA$3,$AA$3,IF(G691+(AVERAGE(F691:F692)*('Front End'!$F$5*60))-(N691)&lt;0,0,G691+(AVERAGE(F691:F692)*('Front End'!$F$5*60))-(N691)))</f>
        <v>119.33116334311619</v>
      </c>
      <c r="H692" s="10">
        <f>(G692/$AA$3)*'Front End'!$B$1</f>
        <v>1.193311633431162E-3</v>
      </c>
      <c r="I692" s="10">
        <f>('Front End'!$F$10-'Front End'!$B$1)+Calcs!H692</f>
        <v>46.731193311633433</v>
      </c>
      <c r="J692" s="10">
        <f>IF(H692&gt;'Front End'!$B$1*('Front End'!$B$5/100),G692-((('Front End'!$B$1*('Front End'!$B$5/100))/'Front End'!$B$1)*$AA$3),0)</f>
        <v>19.331163343116188</v>
      </c>
      <c r="K692" s="10">
        <f>(J692*('Front End'!$B$6/100))/('Front End'!$B$2*24*60*60)</f>
        <v>0</v>
      </c>
      <c r="L692" s="10">
        <f>(J692*((100-'Front End'!$B$6)/100))/('Front End'!$B$2*24*60*60)</f>
        <v>2.2374031647125221E-2</v>
      </c>
      <c r="M692" s="10">
        <f t="shared" si="42"/>
        <v>2.2374031647125221E-2</v>
      </c>
      <c r="N692" s="10">
        <f>AVERAGE(M691:M692)*('Front End'!$F$5*60)</f>
        <v>2.6907182000453553</v>
      </c>
      <c r="O692" s="10">
        <f>IF(O691+AVERAGE(K691:K692)*('Front End'!$F$5*60)&gt;J692,J692,O691+AVERAGE(K691:K692)*('Front End'!$F$5*60))</f>
        <v>0</v>
      </c>
      <c r="P692" s="10">
        <f>P691+(AVERAGE(L691:L692)*('Front End'!$F$5*60))-W691</f>
        <v>4026.0312537605041</v>
      </c>
      <c r="Q692" s="10">
        <f>(P692/$AA$5)*($AA$4-'Front End'!$F$9)</f>
        <v>4.0260312537605036E-2</v>
      </c>
      <c r="R692" s="10">
        <f>'Front End'!$F$9+Q692</f>
        <v>45.040260312537605</v>
      </c>
      <c r="S692" s="8">
        <f>IF(R692&gt;'Front End'!$F$9+'Front End'!$B$9,(((R692-'Front End'!$F$9)/($AA$4-'Front End'!$F$9))*$AA$5)-((('Front End'!$F$9+'Front End'!$B$9-'Front End'!$F$9)/($AA$4-'Front End'!$F$9))*$AA$5),0)</f>
        <v>4026.031253760465</v>
      </c>
      <c r="T692" s="8">
        <f>ROUND(S692/('Front End'!$B$3*24*60*60),6)</f>
        <v>4.6600000000000001E-3</v>
      </c>
      <c r="U692" s="8">
        <f>IF(R692&gt;'Front End'!$F$9+'Front End'!$B$10,(((R692-'Front End'!$F$9)/($AA$4-'Front End'!$F$9))*$AA$5)-((('Front End'!$F$9+'Front End'!$B$10-'Front End'!$F$9)/($AA$4-'Front End'!$F$9))*$AA$5),0)</f>
        <v>2026.0312537601521</v>
      </c>
      <c r="V692" s="8">
        <f>(U692^0.5)/('Front End'!$B$4*24*60*60)</f>
        <v>5.2096593653539252E-3</v>
      </c>
      <c r="W692" s="8">
        <f>(AVERAGE(T691:T692)*('Front End'!$F$5*60))+(AVERAGE(V691:V692)*('Front End'!$F$5*60))</f>
        <v>1.184122845633611</v>
      </c>
      <c r="X692" s="8">
        <f t="shared" si="44"/>
        <v>5.2096593653539252E-3</v>
      </c>
    </row>
    <row r="693" spans="1:24" x14ac:dyDescent="0.2">
      <c r="A693" s="1">
        <v>692</v>
      </c>
      <c r="B693" s="1">
        <f>B692+'Front End'!$F$5</f>
        <v>1382</v>
      </c>
      <c r="C693" s="10">
        <f t="shared" si="43"/>
        <v>0.95972222222222225</v>
      </c>
      <c r="D693" s="10">
        <f>ROUND(IF(B693&lt;=$AA$2*1.25,('Front End'!$F$4/2)*(1-COS((PI()*B693)/$AA$2)),(4.34*'Front End'!$F$4*EXP(-1.3*B693/$AA$2))),6)</f>
        <v>2.1677999999999999E-2</v>
      </c>
      <c r="E693" s="10">
        <f>D693*('Front End'!$F$3/100)</f>
        <v>0</v>
      </c>
      <c r="F693" s="10">
        <f t="shared" si="41"/>
        <v>2.1677999999999999E-2</v>
      </c>
      <c r="G693" s="10">
        <f>IF((G692+(AVERAGE(F692:F693)*('Front End'!$F$5*60))-(N692))&gt;$AA$3,$AA$3,IF(G692+(AVERAGE(F692:F693)*('Front End'!$F$5*60))-(N692)&lt;0,0,G692+(AVERAGE(F692:F693)*('Front End'!$F$5*60))-(N692)))</f>
        <v>119.24750514307084</v>
      </c>
      <c r="H693" s="10">
        <f>(G693/$AA$3)*'Front End'!$B$1</f>
        <v>1.1924750514307083E-3</v>
      </c>
      <c r="I693" s="10">
        <f>('Front End'!$F$10-'Front End'!$B$1)+Calcs!H693</f>
        <v>46.731192475051436</v>
      </c>
      <c r="J693" s="10">
        <f>IF(H693&gt;'Front End'!$B$1*('Front End'!$B$5/100),G693-((('Front End'!$B$1*('Front End'!$B$5/100))/'Front End'!$B$1)*$AA$3),0)</f>
        <v>19.247505143070839</v>
      </c>
      <c r="K693" s="10">
        <f>(J693*('Front End'!$B$6/100))/('Front End'!$B$2*24*60*60)</f>
        <v>0</v>
      </c>
      <c r="L693" s="10">
        <f>(J693*((100-'Front End'!$B$6)/100))/('Front End'!$B$2*24*60*60)</f>
        <v>2.2277205026702364E-2</v>
      </c>
      <c r="M693" s="10">
        <f t="shared" si="42"/>
        <v>2.2277205026702364E-2</v>
      </c>
      <c r="N693" s="10">
        <f>AVERAGE(M692:M693)*('Front End'!$F$5*60)</f>
        <v>2.6790742004296551</v>
      </c>
      <c r="O693" s="10">
        <f>IF(O692+AVERAGE(K692:K693)*('Front End'!$F$5*60)&gt;J693,J693,O692+AVERAGE(K692:K693)*('Front End'!$F$5*60))</f>
        <v>0</v>
      </c>
      <c r="P693" s="10">
        <f>P692+(AVERAGE(L692:L693)*('Front End'!$F$5*60))-W692</f>
        <v>4027.5262051152999</v>
      </c>
      <c r="Q693" s="10">
        <f>(P693/$AA$5)*($AA$4-'Front End'!$F$9)</f>
        <v>4.0275262051152998E-2</v>
      </c>
      <c r="R693" s="10">
        <f>'Front End'!$F$9+Q693</f>
        <v>45.040275262051154</v>
      </c>
      <c r="S693" s="8">
        <f>IF(R693&gt;'Front End'!$F$9+'Front End'!$B$9,(((R693-'Front End'!$F$9)/($AA$4-'Front End'!$F$9))*$AA$5)-((('Front End'!$F$9+'Front End'!$B$9-'Front End'!$F$9)/($AA$4-'Front End'!$F$9))*$AA$5),0)</f>
        <v>4027.5262051153504</v>
      </c>
      <c r="T693" s="8">
        <f>ROUND(S693/('Front End'!$B$3*24*60*60),6)</f>
        <v>4.6610000000000002E-3</v>
      </c>
      <c r="U693" s="8">
        <f>IF(R693&gt;'Front End'!$F$9+'Front End'!$B$10,(((R693-'Front End'!$F$9)/($AA$4-'Front End'!$F$9))*$AA$5)-((('Front End'!$F$9+'Front End'!$B$10-'Front End'!$F$9)/($AA$4-'Front End'!$F$9))*$AA$5),0)</f>
        <v>2027.5262051150376</v>
      </c>
      <c r="V693" s="8">
        <f>(U693^0.5)/('Front End'!$B$4*24*60*60)</f>
        <v>5.211581041332786E-3</v>
      </c>
      <c r="W693" s="8">
        <f>(AVERAGE(T692:T693)*('Front End'!$F$5*60))+(AVERAGE(V692:V693)*('Front End'!$F$5*60))</f>
        <v>1.1845344244012026</v>
      </c>
      <c r="X693" s="8">
        <f t="shared" si="44"/>
        <v>5.211581041332786E-3</v>
      </c>
    </row>
    <row r="694" spans="1:24" x14ac:dyDescent="0.2">
      <c r="A694" s="1">
        <v>693</v>
      </c>
      <c r="B694" s="1">
        <f>B693+'Front End'!$F$5</f>
        <v>1384</v>
      </c>
      <c r="C694" s="10">
        <f t="shared" si="43"/>
        <v>0.96111111111111114</v>
      </c>
      <c r="D694" s="10">
        <f>ROUND(IF(B694&lt;=$AA$2*1.25,('Front End'!$F$4/2)*(1-COS((PI()*B694)/$AA$2)),(4.34*'Front End'!$F$4*EXP(-1.3*B694/$AA$2))),6)</f>
        <v>2.1585E-2</v>
      </c>
      <c r="E694" s="10">
        <f>D694*('Front End'!$F$3/100)</f>
        <v>0</v>
      </c>
      <c r="F694" s="10">
        <f t="shared" ref="F694:F757" si="45">D694-E694</f>
        <v>2.1585E-2</v>
      </c>
      <c r="G694" s="10">
        <f>IF((G693+(AVERAGE(F693:F694)*('Front End'!$F$5*60))-(N693))&gt;$AA$3,$AA$3,IF(G693+(AVERAGE(F693:F694)*('Front End'!$F$5*60))-(N693)&lt;0,0,G693+(AVERAGE(F693:F694)*('Front End'!$F$5*60))-(N693)))</f>
        <v>119.16421094264119</v>
      </c>
      <c r="H694" s="10">
        <f>(G694/$AA$3)*'Front End'!$B$1</f>
        <v>1.1916421094264119E-3</v>
      </c>
      <c r="I694" s="10">
        <f>('Front End'!$F$10-'Front End'!$B$1)+Calcs!H694</f>
        <v>46.73119164210943</v>
      </c>
      <c r="J694" s="10">
        <f>IF(H694&gt;'Front End'!$B$1*('Front End'!$B$5/100),G694-((('Front End'!$B$1*('Front End'!$B$5/100))/'Front End'!$B$1)*$AA$3),0)</f>
        <v>19.164210942641191</v>
      </c>
      <c r="K694" s="10">
        <f>(J694*('Front End'!$B$6/100))/('Front End'!$B$2*24*60*60)</f>
        <v>0</v>
      </c>
      <c r="L694" s="10">
        <f>(J694*((100-'Front End'!$B$6)/100))/('Front End'!$B$2*24*60*60)</f>
        <v>2.2180799702131011E-2</v>
      </c>
      <c r="M694" s="10">
        <f t="shared" ref="M694:M757" si="46">K694+L694</f>
        <v>2.2180799702131011E-2</v>
      </c>
      <c r="N694" s="10">
        <f>AVERAGE(M693:M694)*('Front End'!$F$5*60)</f>
        <v>2.6674802837300025</v>
      </c>
      <c r="O694" s="10">
        <f>IF(O693+AVERAGE(K693:K694)*('Front End'!$F$5*60)&gt;J694,J694,O693+AVERAGE(K693:K694)*('Front End'!$F$5*60))</f>
        <v>0</v>
      </c>
      <c r="P694" s="10">
        <f>P693+(AVERAGE(L693:L694)*('Front End'!$F$5*60))-W693</f>
        <v>4029.0091509746289</v>
      </c>
      <c r="Q694" s="10">
        <f>(P694/$AA$5)*($AA$4-'Front End'!$F$9)</f>
        <v>4.0290091509746287E-2</v>
      </c>
      <c r="R694" s="10">
        <f>'Front End'!$F$9+Q694</f>
        <v>45.040290091509746</v>
      </c>
      <c r="S694" s="8">
        <f>IF(R694&gt;'Front End'!$F$9+'Front End'!$B$9,(((R694-'Front End'!$F$9)/($AA$4-'Front End'!$F$9))*$AA$5)-((('Front End'!$F$9+'Front End'!$B$9-'Front End'!$F$9)/($AA$4-'Front End'!$F$9))*$AA$5),0)</f>
        <v>4029.0091509746167</v>
      </c>
      <c r="T694" s="8">
        <f>ROUND(S694/('Front End'!$B$3*24*60*60),6)</f>
        <v>4.6629999999999996E-3</v>
      </c>
      <c r="U694" s="8">
        <f>IF(R694&gt;'Front End'!$F$9+'Front End'!$B$10,(((R694-'Front End'!$F$9)/($AA$4-'Front End'!$F$9))*$AA$5)-((('Front End'!$F$9+'Front End'!$B$10-'Front End'!$F$9)/($AA$4-'Front End'!$F$9))*$AA$5),0)</f>
        <v>2029.0091509743038</v>
      </c>
      <c r="V694" s="8">
        <f>(U694^0.5)/('Front End'!$B$4*24*60*60)</f>
        <v>5.2134865851070451E-3</v>
      </c>
      <c r="W694" s="8">
        <f>(AVERAGE(T693:T694)*('Front End'!$F$5*60))+(AVERAGE(V693:V694)*('Front End'!$F$5*60))</f>
        <v>1.1849440575863897</v>
      </c>
      <c r="X694" s="8">
        <f t="shared" si="44"/>
        <v>5.2134865851070451E-3</v>
      </c>
    </row>
    <row r="695" spans="1:24" x14ac:dyDescent="0.2">
      <c r="A695" s="1">
        <v>694</v>
      </c>
      <c r="B695" s="1">
        <f>B694+'Front End'!$F$5</f>
        <v>1386</v>
      </c>
      <c r="C695" s="10">
        <f t="shared" si="43"/>
        <v>0.96250000000000002</v>
      </c>
      <c r="D695" s="10">
        <f>ROUND(IF(B695&lt;=$AA$2*1.25,('Front End'!$F$4/2)*(1-COS((PI()*B695)/$AA$2)),(4.34*'Front End'!$F$4*EXP(-1.3*B695/$AA$2))),6)</f>
        <v>2.1491E-2</v>
      </c>
      <c r="E695" s="10">
        <f>D695*('Front End'!$F$3/100)</f>
        <v>0</v>
      </c>
      <c r="F695" s="10">
        <f t="shared" si="45"/>
        <v>2.1491E-2</v>
      </c>
      <c r="G695" s="10">
        <f>IF((G694+(AVERAGE(F694:F695)*('Front End'!$F$5*60))-(N694))&gt;$AA$3,$AA$3,IF(G694+(AVERAGE(F694:F695)*('Front End'!$F$5*60))-(N694)&lt;0,0,G694+(AVERAGE(F694:F695)*('Front End'!$F$5*60))-(N694)))</f>
        <v>119.08129065891119</v>
      </c>
      <c r="H695" s="10">
        <f>(G695/$AA$3)*'Front End'!$B$1</f>
        <v>1.1908129065891118E-3</v>
      </c>
      <c r="I695" s="10">
        <f>('Front End'!$F$10-'Front End'!$B$1)+Calcs!H695</f>
        <v>46.73119081290659</v>
      </c>
      <c r="J695" s="10">
        <f>IF(H695&gt;'Front End'!$B$1*('Front End'!$B$5/100),G695-((('Front End'!$B$1*('Front End'!$B$5/100))/'Front End'!$B$1)*$AA$3),0)</f>
        <v>19.081290658911186</v>
      </c>
      <c r="K695" s="10">
        <f>(J695*('Front End'!$B$6/100))/('Front End'!$B$2*24*60*60)</f>
        <v>0</v>
      </c>
      <c r="L695" s="10">
        <f>(J695*((100-'Front End'!$B$6)/100))/('Front End'!$B$2*24*60*60)</f>
        <v>2.2084827151517581E-2</v>
      </c>
      <c r="M695" s="10">
        <f t="shared" si="46"/>
        <v>2.2084827151517581E-2</v>
      </c>
      <c r="N695" s="10">
        <f>AVERAGE(M694:M695)*('Front End'!$F$5*60)</f>
        <v>2.6559376112189157</v>
      </c>
      <c r="O695" s="10">
        <f>IF(O694+AVERAGE(K694:K695)*('Front End'!$F$5*60)&gt;J695,J695,O694+AVERAGE(K694:K695)*('Front End'!$F$5*60))</f>
        <v>0</v>
      </c>
      <c r="P695" s="10">
        <f>P694+(AVERAGE(L694:L695)*('Front End'!$F$5*60))-W694</f>
        <v>4030.4801445282615</v>
      </c>
      <c r="Q695" s="10">
        <f>(P695/$AA$5)*($AA$4-'Front End'!$F$9)</f>
        <v>4.0304801445282611E-2</v>
      </c>
      <c r="R695" s="10">
        <f>'Front End'!$F$9+Q695</f>
        <v>45.040304801445281</v>
      </c>
      <c r="S695" s="8">
        <f>IF(R695&gt;'Front End'!$F$9+'Front End'!$B$9,(((R695-'Front End'!$F$9)/($AA$4-'Front End'!$F$9))*$AA$5)-((('Front End'!$F$9+'Front End'!$B$9-'Front End'!$F$9)/($AA$4-'Front End'!$F$9))*$AA$5),0)</f>
        <v>4030.4801445280705</v>
      </c>
      <c r="T695" s="8">
        <f>ROUND(S695/('Front End'!$B$3*24*60*60),6)</f>
        <v>4.6649999999999999E-3</v>
      </c>
      <c r="U695" s="8">
        <f>IF(R695&gt;'Front End'!$F$9+'Front End'!$B$10,(((R695-'Front End'!$F$9)/($AA$4-'Front End'!$F$9))*$AA$5)-((('Front End'!$F$9+'Front End'!$B$10-'Front End'!$F$9)/($AA$4-'Front End'!$F$9))*$AA$5),0)</f>
        <v>2030.4801445277576</v>
      </c>
      <c r="V695" s="8">
        <f>(U695^0.5)/('Front End'!$B$4*24*60*60)</f>
        <v>5.2153760826695499E-3</v>
      </c>
      <c r="W695" s="8">
        <f>(AVERAGE(T694:T695)*('Front End'!$F$5*60))+(AVERAGE(V694:V695)*('Front End'!$F$5*60))</f>
        <v>1.1854117600665957</v>
      </c>
      <c r="X695" s="8">
        <f t="shared" si="44"/>
        <v>5.2153760826695499E-3</v>
      </c>
    </row>
    <row r="696" spans="1:24" x14ac:dyDescent="0.2">
      <c r="A696" s="1">
        <v>695</v>
      </c>
      <c r="B696" s="1">
        <f>B695+'Front End'!$F$5</f>
        <v>1388</v>
      </c>
      <c r="C696" s="10">
        <f t="shared" si="43"/>
        <v>0.96388888888888891</v>
      </c>
      <c r="D696" s="10">
        <f>ROUND(IF(B696&lt;=$AA$2*1.25,('Front End'!$F$4/2)*(1-COS((PI()*B696)/$AA$2)),(4.34*'Front End'!$F$4*EXP(-1.3*B696/$AA$2))),6)</f>
        <v>2.1398E-2</v>
      </c>
      <c r="E696" s="10">
        <f>D696*('Front End'!$F$3/100)</f>
        <v>0</v>
      </c>
      <c r="F696" s="10">
        <f t="shared" si="45"/>
        <v>2.1398E-2</v>
      </c>
      <c r="G696" s="10">
        <f>IF((G695+(AVERAGE(F695:F696)*('Front End'!$F$5*60))-(N695))&gt;$AA$3,$AA$3,IF(G695+(AVERAGE(F695:F696)*('Front End'!$F$5*60))-(N695)&lt;0,0,G695+(AVERAGE(F695:F696)*('Front End'!$F$5*60))-(N695)))</f>
        <v>118.99869304769227</v>
      </c>
      <c r="H696" s="10">
        <f>(G696/$AA$3)*'Front End'!$B$1</f>
        <v>1.1899869304769228E-3</v>
      </c>
      <c r="I696" s="10">
        <f>('Front End'!$F$10-'Front End'!$B$1)+Calcs!H696</f>
        <v>46.731189986930481</v>
      </c>
      <c r="J696" s="10">
        <f>IF(H696&gt;'Front End'!$B$1*('Front End'!$B$5/100),G696-((('Front End'!$B$1*('Front End'!$B$5/100))/'Front End'!$B$1)*$AA$3),0)</f>
        <v>18.998693047692271</v>
      </c>
      <c r="K696" s="10">
        <f>(J696*('Front End'!$B$6/100))/('Front End'!$B$2*24*60*60)</f>
        <v>0</v>
      </c>
      <c r="L696" s="10">
        <f>(J696*((100-'Front End'!$B$6)/100))/('Front End'!$B$2*24*60*60)</f>
        <v>2.198922806445865E-2</v>
      </c>
      <c r="M696" s="10">
        <f t="shared" si="46"/>
        <v>2.198922806445865E-2</v>
      </c>
      <c r="N696" s="10">
        <f>AVERAGE(M695:M696)*('Front End'!$F$5*60)</f>
        <v>2.644443312958574</v>
      </c>
      <c r="O696" s="10">
        <f>IF(O695+AVERAGE(K695:K696)*('Front End'!$F$5*60)&gt;J696,J696,O695+AVERAGE(K695:K696)*('Front End'!$F$5*60))</f>
        <v>0</v>
      </c>
      <c r="P696" s="10">
        <f>P695+(AVERAGE(L695:L696)*('Front End'!$F$5*60))-W695</f>
        <v>4031.9391760811536</v>
      </c>
      <c r="Q696" s="10">
        <f>(P696/$AA$5)*($AA$4-'Front End'!$F$9)</f>
        <v>4.0319391760811535E-2</v>
      </c>
      <c r="R696" s="10">
        <f>'Front End'!$F$9+Q696</f>
        <v>45.040319391760811</v>
      </c>
      <c r="S696" s="8">
        <f>IF(R696&gt;'Front End'!$F$9+'Front End'!$B$9,(((R696-'Front End'!$F$9)/($AA$4-'Front End'!$F$9))*$AA$5)-((('Front End'!$F$9+'Front End'!$B$9-'Front End'!$F$9)/($AA$4-'Front End'!$F$9))*$AA$5),0)</f>
        <v>4031.9391760810677</v>
      </c>
      <c r="T696" s="8">
        <f>ROUND(S696/('Front End'!$B$3*24*60*60),6)</f>
        <v>4.6670000000000001E-3</v>
      </c>
      <c r="U696" s="8">
        <f>IF(R696&gt;'Front End'!$F$9+'Front End'!$B$10,(((R696-'Front End'!$F$9)/($AA$4-'Front End'!$F$9))*$AA$5)-((('Front End'!$F$9+'Front End'!$B$10-'Front End'!$F$9)/($AA$4-'Front End'!$F$9))*$AA$5),0)</f>
        <v>2031.9391760807548</v>
      </c>
      <c r="V696" s="8">
        <f>(U696^0.5)/('Front End'!$B$4*24*60*60)</f>
        <v>5.217249539008274E-3</v>
      </c>
      <c r="W696" s="8">
        <f>(AVERAGE(T695:T696)*('Front End'!$F$5*60))+(AVERAGE(V695:V696)*('Front End'!$F$5*60))</f>
        <v>1.1858775373006694</v>
      </c>
      <c r="X696" s="8">
        <f t="shared" si="44"/>
        <v>5.217249539008274E-3</v>
      </c>
    </row>
    <row r="697" spans="1:24" x14ac:dyDescent="0.2">
      <c r="A697" s="1">
        <v>696</v>
      </c>
      <c r="B697" s="1">
        <f>B696+'Front End'!$F$5</f>
        <v>1390</v>
      </c>
      <c r="C697" s="10">
        <f t="shared" si="43"/>
        <v>0.96527777777777779</v>
      </c>
      <c r="D697" s="10">
        <f>ROUND(IF(B697&lt;=$AA$2*1.25,('Front End'!$F$4/2)*(1-COS((PI()*B697)/$AA$2)),(4.34*'Front End'!$F$4*EXP(-1.3*B697/$AA$2))),6)</f>
        <v>2.1305999999999999E-2</v>
      </c>
      <c r="E697" s="10">
        <f>D697*('Front End'!$F$3/100)</f>
        <v>0</v>
      </c>
      <c r="F697" s="10">
        <f t="shared" si="45"/>
        <v>2.1305999999999999E-2</v>
      </c>
      <c r="G697" s="10">
        <f>IF((G696+(AVERAGE(F696:F697)*('Front End'!$F$5*60))-(N696))&gt;$AA$3,$AA$3,IF(G696+(AVERAGE(F696:F697)*('Front End'!$F$5*60))-(N696)&lt;0,0,G696+(AVERAGE(F696:F697)*('Front End'!$F$5*60))-(N696)))</f>
        <v>118.9164897347337</v>
      </c>
      <c r="H697" s="10">
        <f>(G697/$AA$3)*'Front End'!$B$1</f>
        <v>1.189164897347337E-3</v>
      </c>
      <c r="I697" s="10">
        <f>('Front End'!$F$10-'Front End'!$B$1)+Calcs!H697</f>
        <v>46.731189164897351</v>
      </c>
      <c r="J697" s="10">
        <f>IF(H697&gt;'Front End'!$B$1*('Front End'!$B$5/100),G697-((('Front End'!$B$1*('Front End'!$B$5/100))/'Front End'!$B$1)*$AA$3),0)</f>
        <v>18.916489734733702</v>
      </c>
      <c r="K697" s="10">
        <f>(J697*('Front End'!$B$6/100))/('Front End'!$B$2*24*60*60)</f>
        <v>0</v>
      </c>
      <c r="L697" s="10">
        <f>(J697*((100-'Front End'!$B$6)/100))/('Front End'!$B$2*24*60*60)</f>
        <v>2.1894085341126971E-2</v>
      </c>
      <c r="M697" s="10">
        <f t="shared" si="46"/>
        <v>2.1894085341126971E-2</v>
      </c>
      <c r="N697" s="10">
        <f>AVERAGE(M696:M697)*('Front End'!$F$5*60)</f>
        <v>2.6329988043351373</v>
      </c>
      <c r="O697" s="10">
        <f>IF(O696+AVERAGE(K696:K697)*('Front End'!$F$5*60)&gt;J697,J697,O696+AVERAGE(K696:K697)*('Front End'!$F$5*60))</f>
        <v>0</v>
      </c>
      <c r="P697" s="10">
        <f>P696+(AVERAGE(L696:L697)*('Front End'!$F$5*60))-W696</f>
        <v>4033.3862973481882</v>
      </c>
      <c r="Q697" s="10">
        <f>(P697/$AA$5)*($AA$4-'Front End'!$F$9)</f>
        <v>4.0333862973481883E-2</v>
      </c>
      <c r="R697" s="10">
        <f>'Front End'!$F$9+Q697</f>
        <v>45.040333862973483</v>
      </c>
      <c r="S697" s="8">
        <f>IF(R697&gt;'Front End'!$F$9+'Front End'!$B$9,(((R697-'Front End'!$F$9)/($AA$4-'Front End'!$F$9))*$AA$5)-((('Front End'!$F$9+'Front End'!$B$9-'Front End'!$F$9)/($AA$4-'Front End'!$F$9))*$AA$5),0)</f>
        <v>4033.3862973483292</v>
      </c>
      <c r="T697" s="8">
        <f>ROUND(S697/('Front End'!$B$3*24*60*60),6)</f>
        <v>4.6680000000000003E-3</v>
      </c>
      <c r="U697" s="8">
        <f>IF(R697&gt;'Front End'!$F$9+'Front End'!$B$10,(((R697-'Front End'!$F$9)/($AA$4-'Front End'!$F$9))*$AA$5)-((('Front End'!$F$9+'Front End'!$B$10-'Front End'!$F$9)/($AA$4-'Front End'!$F$9))*$AA$5),0)</f>
        <v>2033.3862973480163</v>
      </c>
      <c r="V697" s="8">
        <f>(U697^0.5)/('Front End'!$B$4*24*60*60)</f>
        <v>5.2191070377660131E-3</v>
      </c>
      <c r="W697" s="8">
        <f>(AVERAGE(T696:T697)*('Front End'!$F$5*60))+(AVERAGE(V696:V697)*('Front End'!$F$5*60))</f>
        <v>1.1862813946064572</v>
      </c>
      <c r="X697" s="8">
        <f t="shared" si="44"/>
        <v>5.2191070377660131E-3</v>
      </c>
    </row>
    <row r="698" spans="1:24" x14ac:dyDescent="0.2">
      <c r="A698" s="1">
        <v>697</v>
      </c>
      <c r="B698" s="1">
        <f>B697+'Front End'!$F$5</f>
        <v>1392</v>
      </c>
      <c r="C698" s="10">
        <f t="shared" si="43"/>
        <v>0.96666666666666667</v>
      </c>
      <c r="D698" s="10">
        <f>ROUND(IF(B698&lt;=$AA$2*1.25,('Front End'!$F$4/2)*(1-COS((PI()*B698)/$AA$2)),(4.34*'Front End'!$F$4*EXP(-1.3*B698/$AA$2))),6)</f>
        <v>2.1212999999999999E-2</v>
      </c>
      <c r="E698" s="10">
        <f>D698*('Front End'!$F$3/100)</f>
        <v>0</v>
      </c>
      <c r="F698" s="10">
        <f t="shared" si="45"/>
        <v>2.1212999999999999E-2</v>
      </c>
      <c r="G698" s="10">
        <f>IF((G697+(AVERAGE(F697:F698)*('Front End'!$F$5*60))-(N697))&gt;$AA$3,$AA$3,IF(G697+(AVERAGE(F697:F698)*('Front End'!$F$5*60))-(N697)&lt;0,0,G697+(AVERAGE(F697:F698)*('Front End'!$F$5*60))-(N697)))</f>
        <v>118.83463093039857</v>
      </c>
      <c r="H698" s="10">
        <f>(G698/$AA$3)*'Front End'!$B$1</f>
        <v>1.1883463093039857E-3</v>
      </c>
      <c r="I698" s="10">
        <f>('Front End'!$F$10-'Front End'!$B$1)+Calcs!H698</f>
        <v>46.73118834630931</v>
      </c>
      <c r="J698" s="10">
        <f>IF(H698&gt;'Front End'!$B$1*('Front End'!$B$5/100),G698-((('Front End'!$B$1*('Front End'!$B$5/100))/'Front End'!$B$1)*$AA$3),0)</f>
        <v>18.834630930398575</v>
      </c>
      <c r="K698" s="10">
        <f>(J698*('Front End'!$B$6/100))/('Front End'!$B$2*24*60*60)</f>
        <v>0</v>
      </c>
      <c r="L698" s="10">
        <f>(J698*((100-'Front End'!$B$6)/100))/('Front End'!$B$2*24*60*60)</f>
        <v>2.1799341354627983E-2</v>
      </c>
      <c r="M698" s="10">
        <f t="shared" si="46"/>
        <v>2.1799341354627983E-2</v>
      </c>
      <c r="N698" s="10">
        <f>AVERAGE(M697:M698)*('Front End'!$F$5*60)</f>
        <v>2.6216056017452973</v>
      </c>
      <c r="O698" s="10">
        <f>IF(O697+AVERAGE(K697:K698)*('Front End'!$F$5*60)&gt;J698,J698,O697+AVERAGE(K697:K698)*('Front End'!$F$5*60))</f>
        <v>0</v>
      </c>
      <c r="P698" s="10">
        <f>P697+(AVERAGE(L697:L698)*('Front End'!$F$5*60))-W697</f>
        <v>4034.8216215553271</v>
      </c>
      <c r="Q698" s="10">
        <f>(P698/$AA$5)*($AA$4-'Front End'!$F$9)</f>
        <v>4.0348216215553269E-2</v>
      </c>
      <c r="R698" s="10">
        <f>'Front End'!$F$9+Q698</f>
        <v>45.040348216215556</v>
      </c>
      <c r="S698" s="8">
        <f>IF(R698&gt;'Front End'!$F$9+'Front End'!$B$9,(((R698-'Front End'!$F$9)/($AA$4-'Front End'!$F$9))*$AA$5)-((('Front End'!$F$9+'Front End'!$B$9-'Front End'!$F$9)/($AA$4-'Front End'!$F$9))*$AA$5),0)</f>
        <v>4034.8216215555517</v>
      </c>
      <c r="T698" s="8">
        <f>ROUND(S698/('Front End'!$B$3*24*60*60),6)</f>
        <v>4.6699999999999997E-3</v>
      </c>
      <c r="U698" s="8">
        <f>IF(R698&gt;'Front End'!$F$9+'Front End'!$B$10,(((R698-'Front End'!$F$9)/($AA$4-'Front End'!$F$9))*$AA$5)-((('Front End'!$F$9+'Front End'!$B$10-'Front End'!$F$9)/($AA$4-'Front End'!$F$9))*$AA$5),0)</f>
        <v>2034.8216215552388</v>
      </c>
      <c r="V698" s="8">
        <f>(U698^0.5)/('Front End'!$B$4*24*60*60)</f>
        <v>5.2209487412321811E-3</v>
      </c>
      <c r="W698" s="8">
        <f>(AVERAGE(T697:T698)*('Front End'!$F$5*60))+(AVERAGE(V697:V698)*('Front End'!$F$5*60))</f>
        <v>1.1866833467398914</v>
      </c>
      <c r="X698" s="8">
        <f t="shared" si="44"/>
        <v>5.2209487412321811E-3</v>
      </c>
    </row>
    <row r="699" spans="1:24" x14ac:dyDescent="0.2">
      <c r="A699" s="1">
        <v>698</v>
      </c>
      <c r="B699" s="1">
        <f>B698+'Front End'!$F$5</f>
        <v>1394</v>
      </c>
      <c r="C699" s="10">
        <f t="shared" si="43"/>
        <v>0.96805555555555556</v>
      </c>
      <c r="D699" s="10">
        <f>ROUND(IF(B699&lt;=$AA$2*1.25,('Front End'!$F$4/2)*(1-COS((PI()*B699)/$AA$2)),(4.34*'Front End'!$F$4*EXP(-1.3*B699/$AA$2))),6)</f>
        <v>2.1121999999999998E-2</v>
      </c>
      <c r="E699" s="10">
        <f>D699*('Front End'!$F$3/100)</f>
        <v>0</v>
      </c>
      <c r="F699" s="10">
        <f t="shared" si="45"/>
        <v>2.1121999999999998E-2</v>
      </c>
      <c r="G699" s="10">
        <f>IF((G698+(AVERAGE(F698:F699)*('Front End'!$F$5*60))-(N698))&gt;$AA$3,$AA$3,IF(G698+(AVERAGE(F698:F699)*('Front End'!$F$5*60))-(N698)&lt;0,0,G698+(AVERAGE(F698:F699)*('Front End'!$F$5*60))-(N698)))</f>
        <v>118.75312532865327</v>
      </c>
      <c r="H699" s="10">
        <f>(G699/$AA$3)*'Front End'!$B$1</f>
        <v>1.1875312532865327E-3</v>
      </c>
      <c r="I699" s="10">
        <f>('Front End'!$F$10-'Front End'!$B$1)+Calcs!H699</f>
        <v>46.731187531253291</v>
      </c>
      <c r="J699" s="10">
        <f>IF(H699&gt;'Front End'!$B$1*('Front End'!$B$5/100),G699-((('Front End'!$B$1*('Front End'!$B$5/100))/'Front End'!$B$1)*$AA$3),0)</f>
        <v>18.753125328653269</v>
      </c>
      <c r="K699" s="10">
        <f>(J699*('Front End'!$B$6/100))/('Front End'!$B$2*24*60*60)</f>
        <v>0</v>
      </c>
      <c r="L699" s="10">
        <f>(J699*((100-'Front End'!$B$6)/100))/('Front End'!$B$2*24*60*60)</f>
        <v>2.1705006167422769E-2</v>
      </c>
      <c r="M699" s="10">
        <f t="shared" si="46"/>
        <v>2.1705006167422769E-2</v>
      </c>
      <c r="N699" s="10">
        <f>AVERAGE(M698:M699)*('Front End'!$F$5*60)</f>
        <v>2.6102608513230448</v>
      </c>
      <c r="O699" s="10">
        <f>IF(O698+AVERAGE(K698:K699)*('Front End'!$F$5*60)&gt;J699,J699,O698+AVERAGE(K698:K699)*('Front End'!$F$5*60))</f>
        <v>0</v>
      </c>
      <c r="P699" s="10">
        <f>P698+(AVERAGE(L698:L699)*('Front End'!$F$5*60))-W698</f>
        <v>4036.2451990599102</v>
      </c>
      <c r="Q699" s="10">
        <f>(P699/$AA$5)*($AA$4-'Front End'!$F$9)</f>
        <v>4.0362451990599103E-2</v>
      </c>
      <c r="R699" s="10">
        <f>'Front End'!$F$9+Q699</f>
        <v>45.040362451990596</v>
      </c>
      <c r="S699" s="8">
        <f>IF(R699&gt;'Front End'!$F$9+'Front End'!$B$9,(((R699-'Front End'!$F$9)/($AA$4-'Front End'!$F$9))*$AA$5)-((('Front End'!$F$9+'Front End'!$B$9-'Front End'!$F$9)/($AA$4-'Front End'!$F$9))*$AA$5),0)</f>
        <v>4036.2451990596073</v>
      </c>
      <c r="T699" s="8">
        <f>ROUND(S699/('Front End'!$B$3*24*60*60),6)</f>
        <v>4.6719999999999999E-3</v>
      </c>
      <c r="U699" s="8">
        <f>IF(R699&gt;'Front End'!$F$9+'Front End'!$B$10,(((R699-'Front End'!$F$9)/($AA$4-'Front End'!$F$9))*$AA$5)-((('Front End'!$F$9+'Front End'!$B$10-'Front End'!$F$9)/($AA$4-'Front End'!$F$9))*$AA$5),0)</f>
        <v>2036.2451990592945</v>
      </c>
      <c r="V699" s="8">
        <f>(U699^0.5)/('Front End'!$B$4*24*60*60)</f>
        <v>5.2227747306967144E-3</v>
      </c>
      <c r="W699" s="8">
        <f>(AVERAGE(T698:T699)*('Front End'!$F$5*60))+(AVERAGE(V698:V699)*('Front End'!$F$5*60))</f>
        <v>1.1871434083157337</v>
      </c>
      <c r="X699" s="8">
        <f t="shared" si="44"/>
        <v>5.2227747306967144E-3</v>
      </c>
    </row>
    <row r="700" spans="1:24" x14ac:dyDescent="0.2">
      <c r="A700" s="1">
        <v>699</v>
      </c>
      <c r="B700" s="1">
        <f>B699+'Front End'!$F$5</f>
        <v>1396</v>
      </c>
      <c r="C700" s="10">
        <f t="shared" si="43"/>
        <v>0.96944444444444444</v>
      </c>
      <c r="D700" s="10">
        <f>ROUND(IF(B700&lt;=$AA$2*1.25,('Front End'!$F$4/2)*(1-COS((PI()*B700)/$AA$2)),(4.34*'Front End'!$F$4*EXP(-1.3*B700/$AA$2))),6)</f>
        <v>2.103E-2</v>
      </c>
      <c r="E700" s="10">
        <f>D700*('Front End'!$F$3/100)</f>
        <v>0</v>
      </c>
      <c r="F700" s="10">
        <f t="shared" si="45"/>
        <v>2.103E-2</v>
      </c>
      <c r="G700" s="10">
        <f>IF((G699+(AVERAGE(F699:F700)*('Front End'!$F$5*60))-(N699))&gt;$AA$3,$AA$3,IF(G699+(AVERAGE(F699:F700)*('Front End'!$F$5*60))-(N699)&lt;0,0,G699+(AVERAGE(F699:F700)*('Front End'!$F$5*60))-(N699)))</f>
        <v>118.67198447733023</v>
      </c>
      <c r="H700" s="10">
        <f>(G700/$AA$3)*'Front End'!$B$1</f>
        <v>1.1867198447733022E-3</v>
      </c>
      <c r="I700" s="10">
        <f>('Front End'!$F$10-'Front End'!$B$1)+Calcs!H700</f>
        <v>46.731186719844779</v>
      </c>
      <c r="J700" s="10">
        <f>IF(H700&gt;'Front End'!$B$1*('Front End'!$B$5/100),G700-((('Front End'!$B$1*('Front End'!$B$5/100))/'Front End'!$B$1)*$AA$3),0)</f>
        <v>18.671984477330227</v>
      </c>
      <c r="K700" s="10">
        <f>(J700*('Front End'!$B$6/100))/('Front End'!$B$2*24*60*60)</f>
        <v>0</v>
      </c>
      <c r="L700" s="10">
        <f>(J700*((100-'Front End'!$B$6)/100))/('Front End'!$B$2*24*60*60)</f>
        <v>2.1611093145058137E-2</v>
      </c>
      <c r="M700" s="10">
        <f t="shared" si="46"/>
        <v>2.1611093145058137E-2</v>
      </c>
      <c r="N700" s="10">
        <f>AVERAGE(M699:M700)*('Front End'!$F$5*60)</f>
        <v>2.5989659587488543</v>
      </c>
      <c r="O700" s="10">
        <f>IF(O699+AVERAGE(K699:K700)*('Front End'!$F$5*60)&gt;J700,J700,O699+AVERAGE(K699:K700)*('Front End'!$F$5*60))</f>
        <v>0</v>
      </c>
      <c r="P700" s="10">
        <f>P699+(AVERAGE(L699:L700)*('Front End'!$F$5*60))-W699</f>
        <v>4037.6570216103432</v>
      </c>
      <c r="Q700" s="10">
        <f>(P700/$AA$5)*($AA$4-'Front End'!$F$9)</f>
        <v>4.0376570216103434E-2</v>
      </c>
      <c r="R700" s="10">
        <f>'Front End'!$F$9+Q700</f>
        <v>45.040376570216104</v>
      </c>
      <c r="S700" s="8">
        <f>IF(R700&gt;'Front End'!$F$9+'Front End'!$B$9,(((R700-'Front End'!$F$9)/($AA$4-'Front End'!$F$9))*$AA$5)-((('Front End'!$F$9+'Front End'!$B$9-'Front End'!$F$9)/($AA$4-'Front End'!$F$9))*$AA$5),0)</f>
        <v>4037.657021610386</v>
      </c>
      <c r="T700" s="8">
        <f>ROUND(S700/('Front End'!$B$3*24*60*60),6)</f>
        <v>4.6730000000000001E-3</v>
      </c>
      <c r="U700" s="8">
        <f>IF(R700&gt;'Front End'!$F$9+'Front End'!$B$10,(((R700-'Front End'!$F$9)/($AA$4-'Front End'!$F$9))*$AA$5)-((('Front End'!$F$9+'Front End'!$B$10-'Front End'!$F$9)/($AA$4-'Front End'!$F$9))*$AA$5),0)</f>
        <v>2037.6570216100731</v>
      </c>
      <c r="V700" s="8">
        <f>(U700^0.5)/('Front End'!$B$4*24*60*60)</f>
        <v>5.2245850120590095E-3</v>
      </c>
      <c r="W700" s="8">
        <f>(AVERAGE(T699:T700)*('Front End'!$F$5*60))+(AVERAGE(V699:V700)*('Front End'!$F$5*60))</f>
        <v>1.1875415845653434</v>
      </c>
      <c r="X700" s="8">
        <f t="shared" si="44"/>
        <v>5.2245850120590095E-3</v>
      </c>
    </row>
    <row r="701" spans="1:24" x14ac:dyDescent="0.2">
      <c r="A701" s="1">
        <v>700</v>
      </c>
      <c r="B701" s="1">
        <f>B700+'Front End'!$F$5</f>
        <v>1398</v>
      </c>
      <c r="C701" s="10">
        <f t="shared" si="43"/>
        <v>0.97083333333333333</v>
      </c>
      <c r="D701" s="10">
        <f>ROUND(IF(B701&lt;=$AA$2*1.25,('Front End'!$F$4/2)*(1-COS((PI()*B701)/$AA$2)),(4.34*'Front End'!$F$4*EXP(-1.3*B701/$AA$2))),6)</f>
        <v>2.0938999999999999E-2</v>
      </c>
      <c r="E701" s="10">
        <f>D701*('Front End'!$F$3/100)</f>
        <v>0</v>
      </c>
      <c r="F701" s="10">
        <f t="shared" si="45"/>
        <v>2.0938999999999999E-2</v>
      </c>
      <c r="G701" s="10">
        <f>IF((G700+(AVERAGE(F700:F701)*('Front End'!$F$5*60))-(N700))&gt;$AA$3,$AA$3,IF(G700+(AVERAGE(F700:F701)*('Front End'!$F$5*60))-(N700)&lt;0,0,G700+(AVERAGE(F700:F701)*('Front End'!$F$5*60))-(N700)))</f>
        <v>118.59115851858138</v>
      </c>
      <c r="H701" s="10">
        <f>(G701/$AA$3)*'Front End'!$B$1</f>
        <v>1.1859115851858139E-3</v>
      </c>
      <c r="I701" s="10">
        <f>('Front End'!$F$10-'Front End'!$B$1)+Calcs!H701</f>
        <v>46.731185911585193</v>
      </c>
      <c r="J701" s="10">
        <f>IF(H701&gt;'Front End'!$B$1*('Front End'!$B$5/100),G701-((('Front End'!$B$1*('Front End'!$B$5/100))/'Front End'!$B$1)*$AA$3),0)</f>
        <v>18.591158518581381</v>
      </c>
      <c r="K701" s="10">
        <f>(J701*('Front End'!$B$6/100))/('Front End'!$B$2*24*60*60)</f>
        <v>0</v>
      </c>
      <c r="L701" s="10">
        <f>(J701*((100-'Front End'!$B$6)/100))/('Front End'!$B$2*24*60*60)</f>
        <v>2.1517544581691417E-2</v>
      </c>
      <c r="M701" s="10">
        <f t="shared" si="46"/>
        <v>2.1517544581691417E-2</v>
      </c>
      <c r="N701" s="10">
        <f>AVERAGE(M700:M701)*('Front End'!$F$5*60)</f>
        <v>2.5877182636049731</v>
      </c>
      <c r="O701" s="10">
        <f>IF(O700+AVERAGE(K700:K701)*('Front End'!$F$5*60)&gt;J701,J701,O700+AVERAGE(K700:K701)*('Front End'!$F$5*60))</f>
        <v>0</v>
      </c>
      <c r="P701" s="10">
        <f>P700+(AVERAGE(L700:L701)*('Front End'!$F$5*60))-W700</f>
        <v>4039.057198289383</v>
      </c>
      <c r="Q701" s="10">
        <f>(P701/$AA$5)*($AA$4-'Front End'!$F$9)</f>
        <v>4.0390571982893829E-2</v>
      </c>
      <c r="R701" s="10">
        <f>'Front End'!$F$9+Q701</f>
        <v>45.040390571982897</v>
      </c>
      <c r="S701" s="8">
        <f>IF(R701&gt;'Front End'!$F$9+'Front End'!$B$9,(((R701-'Front End'!$F$9)/($AA$4-'Front End'!$F$9))*$AA$5)-((('Front End'!$F$9+'Front End'!$B$9-'Front End'!$F$9)/($AA$4-'Front End'!$F$9))*$AA$5),0)</f>
        <v>4039.0571982896972</v>
      </c>
      <c r="T701" s="8">
        <f>ROUND(S701/('Front End'!$B$3*24*60*60),6)</f>
        <v>4.6750000000000003E-3</v>
      </c>
      <c r="U701" s="8">
        <f>IF(R701&gt;'Front End'!$F$9+'Front End'!$B$10,(((R701-'Front End'!$F$9)/($AA$4-'Front End'!$F$9))*$AA$5)-((('Front End'!$F$9+'Front End'!$B$10-'Front End'!$F$9)/($AA$4-'Front End'!$F$9))*$AA$5),0)</f>
        <v>2039.0571982893844</v>
      </c>
      <c r="V701" s="8">
        <f>(U701^0.5)/('Front End'!$B$4*24*60*60)</f>
        <v>5.2263797414374216E-3</v>
      </c>
      <c r="W701" s="8">
        <f>(AVERAGE(T700:T701)*('Front End'!$F$5*60))+(AVERAGE(V700:V701)*('Front End'!$F$5*60))</f>
        <v>1.1879378852097859</v>
      </c>
      <c r="X701" s="8">
        <f t="shared" si="44"/>
        <v>5.2263797414374216E-3</v>
      </c>
    </row>
    <row r="702" spans="1:24" x14ac:dyDescent="0.2">
      <c r="A702" s="1">
        <v>701</v>
      </c>
      <c r="B702" s="1">
        <f>B701+'Front End'!$F$5</f>
        <v>1400</v>
      </c>
      <c r="C702" s="10">
        <f t="shared" si="43"/>
        <v>0.97222222222222221</v>
      </c>
      <c r="D702" s="10">
        <f>ROUND(IF(B702&lt;=$AA$2*1.25,('Front End'!$F$4/2)*(1-COS((PI()*B702)/$AA$2)),(4.34*'Front End'!$F$4*EXP(-1.3*B702/$AA$2))),6)</f>
        <v>2.0848999999999999E-2</v>
      </c>
      <c r="E702" s="10">
        <f>D702*('Front End'!$F$3/100)</f>
        <v>0</v>
      </c>
      <c r="F702" s="10">
        <f t="shared" si="45"/>
        <v>2.0848999999999999E-2</v>
      </c>
      <c r="G702" s="10">
        <f>IF((G701+(AVERAGE(F701:F702)*('Front End'!$F$5*60))-(N701))&gt;$AA$3,$AA$3,IF(G701+(AVERAGE(F701:F702)*('Front End'!$F$5*60))-(N701)&lt;0,0,G701+(AVERAGE(F701:F702)*('Front End'!$F$5*60))-(N701)))</f>
        <v>118.51072025497641</v>
      </c>
      <c r="H702" s="10">
        <f>(G702/$AA$3)*'Front End'!$B$1</f>
        <v>1.185107202549764E-3</v>
      </c>
      <c r="I702" s="10">
        <f>('Front End'!$F$10-'Front End'!$B$1)+Calcs!H702</f>
        <v>46.731185107202556</v>
      </c>
      <c r="J702" s="10">
        <f>IF(H702&gt;'Front End'!$B$1*('Front End'!$B$5/100),G702-((('Front End'!$B$1*('Front End'!$B$5/100))/'Front End'!$B$1)*$AA$3),0)</f>
        <v>18.510720254976405</v>
      </c>
      <c r="K702" s="10">
        <f>(J702*('Front End'!$B$6/100))/('Front End'!$B$2*24*60*60)</f>
        <v>0</v>
      </c>
      <c r="L702" s="10">
        <f>(J702*((100-'Front End'!$B$6)/100))/('Front End'!$B$2*24*60*60)</f>
        <v>2.1424444739556028E-2</v>
      </c>
      <c r="M702" s="10">
        <f t="shared" si="46"/>
        <v>2.1424444739556028E-2</v>
      </c>
      <c r="N702" s="10">
        <f>AVERAGE(M701:M702)*('Front End'!$F$5*60)</f>
        <v>2.5765193592748465</v>
      </c>
      <c r="O702" s="10">
        <f>IF(O701+AVERAGE(K701:K702)*('Front End'!$F$5*60)&gt;J702,J702,O701+AVERAGE(K701:K702)*('Front End'!$F$5*60))</f>
        <v>0</v>
      </c>
      <c r="P702" s="10">
        <f>P701+(AVERAGE(L701:L702)*('Front End'!$F$5*60))-W701</f>
        <v>4040.4457797634477</v>
      </c>
      <c r="Q702" s="10">
        <f>(P702/$AA$5)*($AA$4-'Front End'!$F$9)</f>
        <v>4.040445779763447E-2</v>
      </c>
      <c r="R702" s="10">
        <f>'Front End'!$F$9+Q702</f>
        <v>45.040404457797635</v>
      </c>
      <c r="S702" s="8">
        <f>IF(R702&gt;'Front End'!$F$9+'Front End'!$B$9,(((R702-'Front End'!$F$9)/($AA$4-'Front End'!$F$9))*$AA$5)-((('Front End'!$F$9+'Front End'!$B$9-'Front End'!$F$9)/($AA$4-'Front End'!$F$9))*$AA$5),0)</f>
        <v>4040.4457797635023</v>
      </c>
      <c r="T702" s="8">
        <f>ROUND(S702/('Front End'!$B$3*24*60*60),6)</f>
        <v>4.6759999999999996E-3</v>
      </c>
      <c r="U702" s="8">
        <f>IF(R702&gt;'Front End'!$F$9+'Front End'!$B$10,(((R702-'Front End'!$F$9)/($AA$4-'Front End'!$F$9))*$AA$5)-((('Front End'!$F$9+'Front End'!$B$10-'Front End'!$F$9)/($AA$4-'Front End'!$F$9))*$AA$5),0)</f>
        <v>2040.4457797631894</v>
      </c>
      <c r="V702" s="8">
        <f>(U702^0.5)/('Front End'!$B$4*24*60*60)</f>
        <v>5.2281589997578331E-3</v>
      </c>
      <c r="W702" s="8">
        <f>(AVERAGE(T701:T702)*('Front End'!$F$5*60))+(AVERAGE(V701:V702)*('Front End'!$F$5*60))</f>
        <v>1.1883323244717152</v>
      </c>
      <c r="X702" s="8">
        <f t="shared" si="44"/>
        <v>5.2281589997578331E-3</v>
      </c>
    </row>
    <row r="703" spans="1:24" x14ac:dyDescent="0.2">
      <c r="A703" s="1">
        <v>702</v>
      </c>
      <c r="B703" s="1">
        <f>B702+'Front End'!$F$5</f>
        <v>1402</v>
      </c>
      <c r="C703" s="10">
        <f t="shared" si="43"/>
        <v>0.97361111111111109</v>
      </c>
      <c r="D703" s="10">
        <f>ROUND(IF(B703&lt;=$AA$2*1.25,('Front End'!$F$4/2)*(1-COS((PI()*B703)/$AA$2)),(4.34*'Front End'!$F$4*EXP(-1.3*B703/$AA$2))),6)</f>
        <v>2.0757999999999999E-2</v>
      </c>
      <c r="E703" s="10">
        <f>D703*('Front End'!$F$3/100)</f>
        <v>0</v>
      </c>
      <c r="F703" s="10">
        <f t="shared" si="45"/>
        <v>2.0757999999999999E-2</v>
      </c>
      <c r="G703" s="10">
        <f>IF((G702+(AVERAGE(F702:F703)*('Front End'!$F$5*60))-(N702))&gt;$AA$3,$AA$3,IF(G702+(AVERAGE(F702:F703)*('Front End'!$F$5*60))-(N702)&lt;0,0,G702+(AVERAGE(F702:F703)*('Front End'!$F$5*60))-(N702)))</f>
        <v>118.43062089570157</v>
      </c>
      <c r="H703" s="10">
        <f>(G703/$AA$3)*'Front End'!$B$1</f>
        <v>1.1843062089570157E-3</v>
      </c>
      <c r="I703" s="10">
        <f>('Front End'!$F$10-'Front End'!$B$1)+Calcs!H703</f>
        <v>46.731184306208959</v>
      </c>
      <c r="J703" s="10">
        <f>IF(H703&gt;'Front End'!$B$1*('Front End'!$B$5/100),G703-((('Front End'!$B$1*('Front End'!$B$5/100))/'Front End'!$B$1)*$AA$3),0)</f>
        <v>18.430620895701566</v>
      </c>
      <c r="K703" s="10">
        <f>(J703*('Front End'!$B$6/100))/('Front End'!$B$2*24*60*60)</f>
        <v>0</v>
      </c>
      <c r="L703" s="10">
        <f>(J703*((100-'Front End'!$B$6)/100))/('Front End'!$B$2*24*60*60)</f>
        <v>2.1331737147802742E-2</v>
      </c>
      <c r="M703" s="10">
        <f t="shared" si="46"/>
        <v>2.1331737147802742E-2</v>
      </c>
      <c r="N703" s="10">
        <f>AVERAGE(M702:M703)*('Front End'!$F$5*60)</f>
        <v>2.5653709132415266</v>
      </c>
      <c r="O703" s="10">
        <f>IF(O702+AVERAGE(K702:K703)*('Front End'!$F$5*60)&gt;J703,J703,O702+AVERAGE(K702:K703)*('Front End'!$F$5*60))</f>
        <v>0</v>
      </c>
      <c r="P703" s="10">
        <f>P702+(AVERAGE(L702:L703)*('Front End'!$F$5*60))-W702</f>
        <v>4041.8228183522178</v>
      </c>
      <c r="Q703" s="10">
        <f>(P703/$AA$5)*($AA$4-'Front End'!$F$9)</f>
        <v>4.0418228183522177E-2</v>
      </c>
      <c r="R703" s="10">
        <f>'Front End'!$F$9+Q703</f>
        <v>45.040418228183519</v>
      </c>
      <c r="S703" s="8">
        <f>IF(R703&gt;'Front End'!$F$9+'Front End'!$B$9,(((R703-'Front End'!$F$9)/($AA$4-'Front End'!$F$9))*$AA$5)-((('Front End'!$F$9+'Front End'!$B$9-'Front End'!$F$9)/($AA$4-'Front End'!$F$9))*$AA$5),0)</f>
        <v>4041.8228183519036</v>
      </c>
      <c r="T703" s="8">
        <f>ROUND(S703/('Front End'!$B$3*24*60*60),6)</f>
        <v>4.6779999999999999E-3</v>
      </c>
      <c r="U703" s="8">
        <f>IF(R703&gt;'Front End'!$F$9+'Front End'!$B$10,(((R703-'Front End'!$F$9)/($AA$4-'Front End'!$F$9))*$AA$5)-((('Front End'!$F$9+'Front End'!$B$10-'Front End'!$F$9)/($AA$4-'Front End'!$F$9))*$AA$5),0)</f>
        <v>2041.8228183515907</v>
      </c>
      <c r="V703" s="8">
        <f>(U703^0.5)/('Front End'!$B$4*24*60*60)</f>
        <v>5.2299228698166732E-3</v>
      </c>
      <c r="W703" s="8">
        <f>(AVERAGE(T702:T703)*('Front End'!$F$5*60))+(AVERAGE(V702:V703)*('Front End'!$F$5*60))</f>
        <v>1.1887249121744703</v>
      </c>
      <c r="X703" s="8">
        <f t="shared" si="44"/>
        <v>5.2299228698166732E-3</v>
      </c>
    </row>
    <row r="704" spans="1:24" x14ac:dyDescent="0.2">
      <c r="A704" s="1">
        <v>703</v>
      </c>
      <c r="B704" s="1">
        <f>B703+'Front End'!$F$5</f>
        <v>1404</v>
      </c>
      <c r="C704" s="10">
        <f t="shared" si="43"/>
        <v>0.97499999999999998</v>
      </c>
      <c r="D704" s="10">
        <f>ROUND(IF(B704&lt;=$AA$2*1.25,('Front End'!$F$4/2)*(1-COS((PI()*B704)/$AA$2)),(4.34*'Front End'!$F$4*EXP(-1.3*B704/$AA$2))),6)</f>
        <v>2.0669E-2</v>
      </c>
      <c r="E704" s="10">
        <f>D704*('Front End'!$F$3/100)</f>
        <v>0</v>
      </c>
      <c r="F704" s="10">
        <f t="shared" si="45"/>
        <v>2.0669E-2</v>
      </c>
      <c r="G704" s="10">
        <f>IF((G703+(AVERAGE(F703:F704)*('Front End'!$F$5*60))-(N703))&gt;$AA$3,$AA$3,IF(G703+(AVERAGE(F703:F704)*('Front End'!$F$5*60))-(N703)&lt;0,0,G703+(AVERAGE(F703:F704)*('Front End'!$F$5*60))-(N703)))</f>
        <v>118.35086998246004</v>
      </c>
      <c r="H704" s="10">
        <f>(G704/$AA$3)*'Front End'!$B$1</f>
        <v>1.1835086998246004E-3</v>
      </c>
      <c r="I704" s="10">
        <f>('Front End'!$F$10-'Front End'!$B$1)+Calcs!H704</f>
        <v>46.731183508699829</v>
      </c>
      <c r="J704" s="10">
        <f>IF(H704&gt;'Front End'!$B$1*('Front End'!$B$5/100),G704-((('Front End'!$B$1*('Front End'!$B$5/100))/'Front End'!$B$1)*$AA$3),0)</f>
        <v>18.35086998246004</v>
      </c>
      <c r="K704" s="10">
        <f>(J704*('Front End'!$B$6/100))/('Front End'!$B$2*24*60*60)</f>
        <v>0</v>
      </c>
      <c r="L704" s="10">
        <f>(J704*((100-'Front End'!$B$6)/100))/('Front End'!$B$2*24*60*60)</f>
        <v>2.1239432850069493E-2</v>
      </c>
      <c r="M704" s="10">
        <f t="shared" si="46"/>
        <v>2.1239432850069493E-2</v>
      </c>
      <c r="N704" s="10">
        <f>AVERAGE(M703:M704)*('Front End'!$F$5*60)</f>
        <v>2.5542701998723341</v>
      </c>
      <c r="O704" s="10">
        <f>IF(O703+AVERAGE(K703:K704)*('Front End'!$F$5*60)&gt;J704,J704,O703+AVERAGE(K703:K704)*('Front End'!$F$5*60))</f>
        <v>0</v>
      </c>
      <c r="P704" s="10">
        <f>P703+(AVERAGE(L703:L704)*('Front End'!$F$5*60))-W703</f>
        <v>4043.1883636399157</v>
      </c>
      <c r="Q704" s="10">
        <f>(P704/$AA$5)*($AA$4-'Front End'!$F$9)</f>
        <v>4.043188363639915E-2</v>
      </c>
      <c r="R704" s="10">
        <f>'Front End'!$F$9+Q704</f>
        <v>45.040431883636401</v>
      </c>
      <c r="S704" s="8">
        <f>IF(R704&gt;'Front End'!$F$9+'Front End'!$B$9,(((R704-'Front End'!$F$9)/($AA$4-'Front End'!$F$9))*$AA$5)-((('Front End'!$F$9+'Front End'!$B$9-'Front End'!$F$9)/($AA$4-'Front End'!$F$9))*$AA$5),0)</f>
        <v>4043.1883636401267</v>
      </c>
      <c r="T704" s="8">
        <f>ROUND(S704/('Front End'!$B$3*24*60*60),6)</f>
        <v>4.6800000000000001E-3</v>
      </c>
      <c r="U704" s="8">
        <f>IF(R704&gt;'Front End'!$F$9+'Front End'!$B$10,(((R704-'Front End'!$F$9)/($AA$4-'Front End'!$F$9))*$AA$5)-((('Front End'!$F$9+'Front End'!$B$10-'Front End'!$F$9)/($AA$4-'Front End'!$F$9))*$AA$5),0)</f>
        <v>2043.1883636398138</v>
      </c>
      <c r="V704" s="8">
        <f>(U704^0.5)/('Front End'!$B$4*24*60*60)</f>
        <v>5.2316714306610583E-3</v>
      </c>
      <c r="W704" s="8">
        <f>(AVERAGE(T703:T704)*('Front End'!$F$5*60))+(AVERAGE(V703:V704)*('Front End'!$F$5*60))</f>
        <v>1.1891756580286639</v>
      </c>
      <c r="X704" s="8">
        <f t="shared" si="44"/>
        <v>5.2316714306610583E-3</v>
      </c>
    </row>
    <row r="705" spans="1:24" x14ac:dyDescent="0.2">
      <c r="A705" s="1">
        <v>704</v>
      </c>
      <c r="B705" s="1">
        <f>B704+'Front End'!$F$5</f>
        <v>1406</v>
      </c>
      <c r="C705" s="10">
        <f t="shared" si="43"/>
        <v>0.97638888888888886</v>
      </c>
      <c r="D705" s="10">
        <f>ROUND(IF(B705&lt;=$AA$2*1.25,('Front End'!$F$4/2)*(1-COS((PI()*B705)/$AA$2)),(4.34*'Front End'!$F$4*EXP(-1.3*B705/$AA$2))),6)</f>
        <v>2.0579E-2</v>
      </c>
      <c r="E705" s="10">
        <f>D705*('Front End'!$F$3/100)</f>
        <v>0</v>
      </c>
      <c r="F705" s="10">
        <f t="shared" si="45"/>
        <v>2.0579E-2</v>
      </c>
      <c r="G705" s="10">
        <f>IF((G704+(AVERAGE(F704:F705)*('Front End'!$F$5*60))-(N704))&gt;$AA$3,$AA$3,IF(G704+(AVERAGE(F704:F705)*('Front End'!$F$5*60))-(N704)&lt;0,0,G704+(AVERAGE(F704:F705)*('Front End'!$F$5*60))-(N704)))</f>
        <v>118.2714797825877</v>
      </c>
      <c r="H705" s="10">
        <f>(G705/$AA$3)*'Front End'!$B$1</f>
        <v>1.1827147978258771E-3</v>
      </c>
      <c r="I705" s="10">
        <f>('Front End'!$F$10-'Front End'!$B$1)+Calcs!H705</f>
        <v>46.731182714797832</v>
      </c>
      <c r="J705" s="10">
        <f>IF(H705&gt;'Front End'!$B$1*('Front End'!$B$5/100),G705-((('Front End'!$B$1*('Front End'!$B$5/100))/'Front End'!$B$1)*$AA$3),0)</f>
        <v>18.271479782587704</v>
      </c>
      <c r="K705" s="10">
        <f>(J705*('Front End'!$B$6/100))/('Front End'!$B$2*24*60*60)</f>
        <v>0</v>
      </c>
      <c r="L705" s="10">
        <f>(J705*((100-'Front End'!$B$6)/100))/('Front End'!$B$2*24*60*60)</f>
        <v>2.1147546044661698E-2</v>
      </c>
      <c r="M705" s="10">
        <f t="shared" si="46"/>
        <v>2.1147546044661698E-2</v>
      </c>
      <c r="N705" s="10">
        <f>AVERAGE(M704:M705)*('Front End'!$F$5*60)</f>
        <v>2.5432187336838714</v>
      </c>
      <c r="O705" s="10">
        <f>IF(O704+AVERAGE(K704:K705)*('Front End'!$F$5*60)&gt;J705,J705,O704+AVERAGE(K704:K705)*('Front End'!$F$5*60))</f>
        <v>0</v>
      </c>
      <c r="P705" s="10">
        <f>P704+(AVERAGE(L704:L705)*('Front End'!$F$5*60))-W704</f>
        <v>4044.5424067155709</v>
      </c>
      <c r="Q705" s="10">
        <f>(P705/$AA$5)*($AA$4-'Front End'!$F$9)</f>
        <v>4.0445424067155705E-2</v>
      </c>
      <c r="R705" s="10">
        <f>'Front End'!$F$9+Q705</f>
        <v>45.040445424067158</v>
      </c>
      <c r="S705" s="8">
        <f>IF(R705&gt;'Front End'!$F$9+'Front End'!$B$9,(((R705-'Front End'!$F$9)/($AA$4-'Front End'!$F$9))*$AA$5)-((('Front End'!$F$9+'Front End'!$B$9-'Front End'!$F$9)/($AA$4-'Front End'!$F$9))*$AA$5),0)</f>
        <v>4044.5424067158347</v>
      </c>
      <c r="T705" s="8">
        <f>ROUND(S705/('Front End'!$B$3*24*60*60),6)</f>
        <v>4.6810000000000003E-3</v>
      </c>
      <c r="U705" s="8">
        <f>IF(R705&gt;'Front End'!$F$9+'Front End'!$B$10,(((R705-'Front End'!$F$9)/($AA$4-'Front End'!$F$9))*$AA$5)-((('Front End'!$F$9+'Front End'!$B$10-'Front End'!$F$9)/($AA$4-'Front End'!$F$9))*$AA$5),0)</f>
        <v>2044.5424067155218</v>
      </c>
      <c r="V705" s="8">
        <f>(U705^0.5)/('Front End'!$B$4*24*60*60)</f>
        <v>5.2334046862296856E-3</v>
      </c>
      <c r="W705" s="8">
        <f>(AVERAGE(T704:T705)*('Front End'!$F$5*60))+(AVERAGE(V704:V705)*('Front End'!$F$5*60))</f>
        <v>1.1895645670134447</v>
      </c>
      <c r="X705" s="8">
        <f t="shared" si="44"/>
        <v>5.2334046862296856E-3</v>
      </c>
    </row>
    <row r="706" spans="1:24" x14ac:dyDescent="0.2">
      <c r="A706" s="1">
        <v>705</v>
      </c>
      <c r="B706" s="1">
        <f>B705+'Front End'!$F$5</f>
        <v>1408</v>
      </c>
      <c r="C706" s="10">
        <f t="shared" si="43"/>
        <v>0.97777777777777775</v>
      </c>
      <c r="D706" s="10">
        <f>ROUND(IF(B706&lt;=$AA$2*1.25,('Front End'!$F$4/2)*(1-COS((PI()*B706)/$AA$2)),(4.34*'Front End'!$F$4*EXP(-1.3*B706/$AA$2))),6)</f>
        <v>2.0490000000000001E-2</v>
      </c>
      <c r="E706" s="10">
        <f>D706*('Front End'!$F$3/100)</f>
        <v>0</v>
      </c>
      <c r="F706" s="10">
        <f t="shared" si="45"/>
        <v>2.0490000000000001E-2</v>
      </c>
      <c r="G706" s="10">
        <f>IF((G705+(AVERAGE(F705:F706)*('Front End'!$F$5*60))-(N705))&gt;$AA$3,$AA$3,IF(G705+(AVERAGE(F705:F706)*('Front End'!$F$5*60))-(N705)&lt;0,0,G705+(AVERAGE(F705:F706)*('Front End'!$F$5*60))-(N705)))</f>
        <v>118.19240104890383</v>
      </c>
      <c r="H706" s="10">
        <f>(G706/$AA$3)*'Front End'!$B$1</f>
        <v>1.1819240104890382E-3</v>
      </c>
      <c r="I706" s="10">
        <f>('Front End'!$F$10-'Front End'!$B$1)+Calcs!H706</f>
        <v>46.731181924010492</v>
      </c>
      <c r="J706" s="10">
        <f>IF(H706&gt;'Front End'!$B$1*('Front End'!$B$5/100),G706-((('Front End'!$B$1*('Front End'!$B$5/100))/'Front End'!$B$1)*$AA$3),0)</f>
        <v>18.192401048903832</v>
      </c>
      <c r="K706" s="10">
        <f>(J706*('Front End'!$B$6/100))/('Front End'!$B$2*24*60*60)</f>
        <v>0</v>
      </c>
      <c r="L706" s="10">
        <f>(J706*((100-'Front End'!$B$6)/100))/('Front End'!$B$2*24*60*60)</f>
        <v>2.1056019732527586E-2</v>
      </c>
      <c r="M706" s="10">
        <f t="shared" si="46"/>
        <v>2.1056019732527586E-2</v>
      </c>
      <c r="N706" s="10">
        <f>AVERAGE(M705:M706)*('Front End'!$F$5*60)</f>
        <v>2.5322139466313569</v>
      </c>
      <c r="O706" s="10">
        <f>IF(O705+AVERAGE(K705:K706)*('Front End'!$F$5*60)&gt;J706,J706,O705+AVERAGE(K705:K706)*('Front End'!$F$5*60))</f>
        <v>0</v>
      </c>
      <c r="P706" s="10">
        <f>P705+(AVERAGE(L705:L706)*('Front End'!$F$5*60))-W705</f>
        <v>4045.8850560951887</v>
      </c>
      <c r="Q706" s="10">
        <f>(P706/$AA$5)*($AA$4-'Front End'!$F$9)</f>
        <v>4.045885056095188E-2</v>
      </c>
      <c r="R706" s="10">
        <f>'Front End'!$F$9+Q706</f>
        <v>45.040458850560952</v>
      </c>
      <c r="S706" s="8">
        <f>IF(R706&gt;'Front End'!$F$9+'Front End'!$B$9,(((R706-'Front End'!$F$9)/($AA$4-'Front End'!$F$9))*$AA$5)-((('Front End'!$F$9+'Front End'!$B$9-'Front End'!$F$9)/($AA$4-'Front End'!$F$9))*$AA$5),0)</f>
        <v>4045.8850560952442</v>
      </c>
      <c r="T706" s="8">
        <f>ROUND(S706/('Front End'!$B$3*24*60*60),6)</f>
        <v>4.6829999999999997E-3</v>
      </c>
      <c r="U706" s="8">
        <f>IF(R706&gt;'Front End'!$F$9+'Front End'!$B$10,(((R706-'Front End'!$F$9)/($AA$4-'Front End'!$F$9))*$AA$5)-((('Front End'!$F$9+'Front End'!$B$10-'Front End'!$F$9)/($AA$4-'Front End'!$F$9))*$AA$5),0)</f>
        <v>2045.8850560949313</v>
      </c>
      <c r="V706" s="8">
        <f>(U706^0.5)/('Front End'!$B$4*24*60*60)</f>
        <v>5.2351227905630881E-3</v>
      </c>
      <c r="W706" s="8">
        <f>(AVERAGE(T705:T706)*('Front End'!$F$5*60))+(AVERAGE(V705:V706)*('Front End'!$F$5*60))</f>
        <v>1.1899516486075665</v>
      </c>
      <c r="X706" s="8">
        <f t="shared" si="44"/>
        <v>5.2351227905630881E-3</v>
      </c>
    </row>
    <row r="707" spans="1:24" x14ac:dyDescent="0.2">
      <c r="A707" s="1">
        <v>706</v>
      </c>
      <c r="B707" s="1">
        <f>B706+'Front End'!$F$5</f>
        <v>1410</v>
      </c>
      <c r="C707" s="10">
        <f t="shared" ref="C707:C770" si="47">B707/(60*24)</f>
        <v>0.97916666666666663</v>
      </c>
      <c r="D707" s="10">
        <f>ROUND(IF(B707&lt;=$AA$2*1.25,('Front End'!$F$4/2)*(1-COS((PI()*B707)/$AA$2)),(4.34*'Front End'!$F$4*EXP(-1.3*B707/$AA$2))),6)</f>
        <v>2.0400999999999999E-2</v>
      </c>
      <c r="E707" s="10">
        <f>D707*('Front End'!$F$3/100)</f>
        <v>0</v>
      </c>
      <c r="F707" s="10">
        <f t="shared" si="45"/>
        <v>2.0400999999999999E-2</v>
      </c>
      <c r="G707" s="10">
        <f>IF((G706+(AVERAGE(F706:F707)*('Front End'!$F$5*60))-(N706))&gt;$AA$3,$AA$3,IF(G706+(AVERAGE(F706:F707)*('Front End'!$F$5*60))-(N706)&lt;0,0,G706+(AVERAGE(F706:F707)*('Front End'!$F$5*60))-(N706)))</f>
        <v>118.11364710227248</v>
      </c>
      <c r="H707" s="10">
        <f>(G707/$AA$3)*'Front End'!$B$1</f>
        <v>1.1811364710227249E-3</v>
      </c>
      <c r="I707" s="10">
        <f>('Front End'!$F$10-'Front End'!$B$1)+Calcs!H707</f>
        <v>46.731181136471029</v>
      </c>
      <c r="J707" s="10">
        <f>IF(H707&gt;'Front End'!$B$1*('Front End'!$B$5/100),G707-((('Front End'!$B$1*('Front End'!$B$5/100))/'Front End'!$B$1)*$AA$3),0)</f>
        <v>18.113647102272481</v>
      </c>
      <c r="K707" s="10">
        <f>(J707*('Front End'!$B$6/100))/('Front End'!$B$2*24*60*60)</f>
        <v>0</v>
      </c>
      <c r="L707" s="10">
        <f>(J707*((100-'Front End'!$B$6)/100))/('Front End'!$B$2*24*60*60)</f>
        <v>2.0964869331333891E-2</v>
      </c>
      <c r="M707" s="10">
        <f t="shared" si="46"/>
        <v>2.0964869331333891E-2</v>
      </c>
      <c r="N707" s="10">
        <f>AVERAGE(M706:M707)*('Front End'!$F$5*60)</f>
        <v>2.5212533438316886</v>
      </c>
      <c r="O707" s="10">
        <f>IF(O706+AVERAGE(K706:K707)*('Front End'!$F$5*60)&gt;J707,J707,O706+AVERAGE(K706:K707)*('Front End'!$F$5*60))</f>
        <v>0</v>
      </c>
      <c r="P707" s="10">
        <f>P706+(AVERAGE(L706:L707)*('Front End'!$F$5*60))-W706</f>
        <v>4047.216357790413</v>
      </c>
      <c r="Q707" s="10">
        <f>(P707/$AA$5)*($AA$4-'Front End'!$F$9)</f>
        <v>4.0472163577904133E-2</v>
      </c>
      <c r="R707" s="10">
        <f>'Front End'!$F$9+Q707</f>
        <v>45.040472163577903</v>
      </c>
      <c r="S707" s="8">
        <f>IF(R707&gt;'Front End'!$F$9+'Front End'!$B$9,(((R707-'Front End'!$F$9)/($AA$4-'Front End'!$F$9))*$AA$5)-((('Front End'!$F$9+'Front End'!$B$9-'Front End'!$F$9)/($AA$4-'Front End'!$F$9))*$AA$5),0)</f>
        <v>4047.2163577902625</v>
      </c>
      <c r="T707" s="8">
        <f>ROUND(S707/('Front End'!$B$3*24*60*60),6)</f>
        <v>4.6839999999999998E-3</v>
      </c>
      <c r="U707" s="8">
        <f>IF(R707&gt;'Front End'!$F$9+'Front End'!$B$10,(((R707-'Front End'!$F$9)/($AA$4-'Front End'!$F$9))*$AA$5)-((('Front End'!$F$9+'Front End'!$B$10-'Front End'!$F$9)/($AA$4-'Front End'!$F$9))*$AA$5),0)</f>
        <v>2047.2163577899496</v>
      </c>
      <c r="V707" s="8">
        <f>(U707^0.5)/('Front End'!$B$4*24*60*60)</f>
        <v>5.2368258174235243E-3</v>
      </c>
      <c r="W707" s="8">
        <f>(AVERAGE(T706:T707)*('Front End'!$F$5*60))+(AVERAGE(V706:V707)*('Front End'!$F$5*60))</f>
        <v>1.1903369164791968</v>
      </c>
      <c r="X707" s="8">
        <f t="shared" ref="X707:X770" si="48">V707+K707+E707</f>
        <v>5.2368258174235243E-3</v>
      </c>
    </row>
    <row r="708" spans="1:24" x14ac:dyDescent="0.2">
      <c r="A708" s="1">
        <v>707</v>
      </c>
      <c r="B708" s="1">
        <f>B707+'Front End'!$F$5</f>
        <v>1412</v>
      </c>
      <c r="C708" s="10">
        <f t="shared" si="47"/>
        <v>0.98055555555555551</v>
      </c>
      <c r="D708" s="10">
        <f>ROUND(IF(B708&lt;=$AA$2*1.25,('Front End'!$F$4/2)*(1-COS((PI()*B708)/$AA$2)),(4.34*'Front End'!$F$4*EXP(-1.3*B708/$AA$2))),6)</f>
        <v>2.0313000000000001E-2</v>
      </c>
      <c r="E708" s="10">
        <f>D708*('Front End'!$F$3/100)</f>
        <v>0</v>
      </c>
      <c r="F708" s="10">
        <f t="shared" si="45"/>
        <v>2.0313000000000001E-2</v>
      </c>
      <c r="G708" s="10">
        <f>IF((G707+(AVERAGE(F707:F708)*('Front End'!$F$5*60))-(N707))&gt;$AA$3,$AA$3,IF(G707+(AVERAGE(F707:F708)*('Front End'!$F$5*60))-(N707)&lt;0,0,G707+(AVERAGE(F707:F708)*('Front End'!$F$5*60))-(N707)))</f>
        <v>118.0352337584408</v>
      </c>
      <c r="H708" s="10">
        <f>(G708/$AA$3)*'Front End'!$B$1</f>
        <v>1.1803523375844081E-3</v>
      </c>
      <c r="I708" s="10">
        <f>('Front End'!$F$10-'Front End'!$B$1)+Calcs!H708</f>
        <v>46.731180352337589</v>
      </c>
      <c r="J708" s="10">
        <f>IF(H708&gt;'Front End'!$B$1*('Front End'!$B$5/100),G708-((('Front End'!$B$1*('Front End'!$B$5/100))/'Front End'!$B$1)*$AA$3),0)</f>
        <v>18.035233758440796</v>
      </c>
      <c r="K708" s="10">
        <f>(J708*('Front End'!$B$6/100))/('Front End'!$B$2*24*60*60)</f>
        <v>0</v>
      </c>
      <c r="L708" s="10">
        <f>(J708*((100-'Front End'!$B$6)/100))/('Front End'!$B$2*24*60*60)</f>
        <v>2.0874113146343517E-2</v>
      </c>
      <c r="M708" s="10">
        <f t="shared" si="46"/>
        <v>2.0874113146343517E-2</v>
      </c>
      <c r="N708" s="10">
        <f>AVERAGE(M707:M708)*('Front End'!$F$5*60)</f>
        <v>2.5103389486606447</v>
      </c>
      <c r="O708" s="10">
        <f>IF(O707+AVERAGE(K707:K708)*('Front End'!$F$5*60)&gt;J708,J708,O707+AVERAGE(K707:K708)*('Front End'!$F$5*60))</f>
        <v>0</v>
      </c>
      <c r="P708" s="10">
        <f>P707+(AVERAGE(L707:L708)*('Front End'!$F$5*60))-W707</f>
        <v>4048.5363598225945</v>
      </c>
      <c r="Q708" s="10">
        <f>(P708/$AA$5)*($AA$4-'Front End'!$F$9)</f>
        <v>4.0485363598225937E-2</v>
      </c>
      <c r="R708" s="10">
        <f>'Front End'!$F$9+Q708</f>
        <v>45.040485363598229</v>
      </c>
      <c r="S708" s="8">
        <f>IF(R708&gt;'Front End'!$F$9+'Front End'!$B$9,(((R708-'Front End'!$F$9)/($AA$4-'Front End'!$F$9))*$AA$5)-((('Front End'!$F$9+'Front End'!$B$9-'Front End'!$F$9)/($AA$4-'Front End'!$F$9))*$AA$5),0)</f>
        <v>4048.5363598229192</v>
      </c>
      <c r="T708" s="8">
        <f>ROUND(S708/('Front End'!$B$3*24*60*60),6)</f>
        <v>4.6860000000000001E-3</v>
      </c>
      <c r="U708" s="8">
        <f>IF(R708&gt;'Front End'!$F$9+'Front End'!$B$10,(((R708-'Front End'!$F$9)/($AA$4-'Front End'!$F$9))*$AA$5)-((('Front End'!$F$9+'Front End'!$B$10-'Front End'!$F$9)/($AA$4-'Front End'!$F$9))*$AA$5),0)</f>
        <v>2048.5363598226063</v>
      </c>
      <c r="V708" s="8">
        <f>(U708^0.5)/('Front End'!$B$4*24*60*60)</f>
        <v>5.2385138429168624E-3</v>
      </c>
      <c r="W708" s="8">
        <f>(AVERAGE(T707:T708)*('Front End'!$F$5*60))+(AVERAGE(V707:V708)*('Front End'!$F$5*60))</f>
        <v>1.1907203796204233</v>
      </c>
      <c r="X708" s="8">
        <f t="shared" si="48"/>
        <v>5.2385138429168624E-3</v>
      </c>
    </row>
    <row r="709" spans="1:24" x14ac:dyDescent="0.2">
      <c r="A709" s="1">
        <v>708</v>
      </c>
      <c r="B709" s="1">
        <f>B708+'Front End'!$F$5</f>
        <v>1414</v>
      </c>
      <c r="C709" s="10">
        <f t="shared" si="47"/>
        <v>0.9819444444444444</v>
      </c>
      <c r="D709" s="10">
        <f>ROUND(IF(B709&lt;=$AA$2*1.25,('Front End'!$F$4/2)*(1-COS((PI()*B709)/$AA$2)),(4.34*'Front End'!$F$4*EXP(-1.3*B709/$AA$2))),6)</f>
        <v>2.0225E-2</v>
      </c>
      <c r="E709" s="10">
        <f>D709*('Front End'!$F$3/100)</f>
        <v>0</v>
      </c>
      <c r="F709" s="10">
        <f t="shared" si="45"/>
        <v>2.0225E-2</v>
      </c>
      <c r="G709" s="10">
        <f>IF((G708+(AVERAGE(F708:F709)*('Front End'!$F$5*60))-(N708))&gt;$AA$3,$AA$3,IF(G708+(AVERAGE(F708:F709)*('Front End'!$F$5*60))-(N708)&lt;0,0,G708+(AVERAGE(F708:F709)*('Front End'!$F$5*60))-(N708)))</f>
        <v>117.95717480978016</v>
      </c>
      <c r="H709" s="10">
        <f>(G709/$AA$3)*'Front End'!$B$1</f>
        <v>1.1795717480978015E-3</v>
      </c>
      <c r="I709" s="10">
        <f>('Front End'!$F$10-'Front End'!$B$1)+Calcs!H709</f>
        <v>46.7311795717481</v>
      </c>
      <c r="J709" s="10">
        <f>IF(H709&gt;'Front End'!$B$1*('Front End'!$B$5/100),G709-((('Front End'!$B$1*('Front End'!$B$5/100))/'Front End'!$B$1)*$AA$3),0)</f>
        <v>17.957174809780156</v>
      </c>
      <c r="K709" s="10">
        <f>(J709*('Front End'!$B$6/100))/('Front End'!$B$2*24*60*60)</f>
        <v>0</v>
      </c>
      <c r="L709" s="10">
        <f>(J709*((100-'Front End'!$B$6)/100))/('Front End'!$B$2*24*60*60)</f>
        <v>2.0783767140949257E-2</v>
      </c>
      <c r="M709" s="10">
        <f t="shared" si="46"/>
        <v>2.0783767140949257E-2</v>
      </c>
      <c r="N709" s="10">
        <f>AVERAGE(M708:M709)*('Front End'!$F$5*60)</f>
        <v>2.4994728172375664</v>
      </c>
      <c r="O709" s="10">
        <f>IF(O708+AVERAGE(K708:K709)*('Front End'!$F$5*60)&gt;J709,J709,O708+AVERAGE(K708:K709)*('Front End'!$F$5*60))</f>
        <v>0</v>
      </c>
      <c r="P709" s="10">
        <f>P708+(AVERAGE(L708:L709)*('Front End'!$F$5*60))-W708</f>
        <v>4049.8451122602114</v>
      </c>
      <c r="Q709" s="10">
        <f>(P709/$AA$5)*($AA$4-'Front End'!$F$9)</f>
        <v>4.0498451122602114E-2</v>
      </c>
      <c r="R709" s="10">
        <f>'Front End'!$F$9+Q709</f>
        <v>45.040498451122602</v>
      </c>
      <c r="S709" s="8">
        <f>IF(R709&gt;'Front End'!$F$9+'Front End'!$B$9,(((R709-'Front End'!$F$9)/($AA$4-'Front End'!$F$9))*$AA$5)-((('Front End'!$F$9+'Front End'!$B$9-'Front End'!$F$9)/($AA$4-'Front End'!$F$9))*$AA$5),0)</f>
        <v>4049.8451122601869</v>
      </c>
      <c r="T709" s="8">
        <f>ROUND(S709/('Front End'!$B$3*24*60*60),6)</f>
        <v>4.6870000000000002E-3</v>
      </c>
      <c r="U709" s="8">
        <f>IF(R709&gt;'Front End'!$F$9+'Front End'!$B$10,(((R709-'Front End'!$F$9)/($AA$4-'Front End'!$F$9))*$AA$5)-((('Front End'!$F$9+'Front End'!$B$10-'Front End'!$F$9)/($AA$4-'Front End'!$F$9))*$AA$5),0)</f>
        <v>2049.845112259874</v>
      </c>
      <c r="V709" s="8">
        <f>(U709^0.5)/('Front End'!$B$4*24*60*60)</f>
        <v>5.2401869455354598E-3</v>
      </c>
      <c r="W709" s="8">
        <f>(AVERAGE(T708:T709)*('Front End'!$F$5*60))+(AVERAGE(V708:V709)*('Front End'!$F$5*60))</f>
        <v>1.1911020473071394</v>
      </c>
      <c r="X709" s="8">
        <f t="shared" si="48"/>
        <v>5.2401869455354598E-3</v>
      </c>
    </row>
    <row r="710" spans="1:24" x14ac:dyDescent="0.2">
      <c r="A710" s="1">
        <v>709</v>
      </c>
      <c r="B710" s="1">
        <f>B709+'Front End'!$F$5</f>
        <v>1416</v>
      </c>
      <c r="C710" s="10">
        <f t="shared" si="47"/>
        <v>0.98333333333333328</v>
      </c>
      <c r="D710" s="10">
        <f>ROUND(IF(B710&lt;=$AA$2*1.25,('Front End'!$F$4/2)*(1-COS((PI()*B710)/$AA$2)),(4.34*'Front End'!$F$4*EXP(-1.3*B710/$AA$2))),6)</f>
        <v>2.0138E-2</v>
      </c>
      <c r="E710" s="10">
        <f>D710*('Front End'!$F$3/100)</f>
        <v>0</v>
      </c>
      <c r="F710" s="10">
        <f t="shared" si="45"/>
        <v>2.0138E-2</v>
      </c>
      <c r="G710" s="10">
        <f>IF((G709+(AVERAGE(F709:F710)*('Front End'!$F$5*60))-(N709))&gt;$AA$3,$AA$3,IF(G709+(AVERAGE(F709:F710)*('Front End'!$F$5*60))-(N709)&lt;0,0,G709+(AVERAGE(F709:F710)*('Front End'!$F$5*60))-(N709)))</f>
        <v>117.87948199254259</v>
      </c>
      <c r="H710" s="10">
        <f>(G710/$AA$3)*'Front End'!$B$1</f>
        <v>1.1787948199254261E-3</v>
      </c>
      <c r="I710" s="10">
        <f>('Front End'!$F$10-'Front End'!$B$1)+Calcs!H710</f>
        <v>46.731178794819932</v>
      </c>
      <c r="J710" s="10">
        <f>IF(H710&gt;'Front End'!$B$1*('Front End'!$B$5/100),G710-((('Front End'!$B$1*('Front End'!$B$5/100))/'Front End'!$B$1)*$AA$3),0)</f>
        <v>17.879481992542594</v>
      </c>
      <c r="K710" s="10">
        <f>(J710*('Front End'!$B$6/100))/('Front End'!$B$2*24*60*60)</f>
        <v>0</v>
      </c>
      <c r="L710" s="10">
        <f>(J710*((100-'Front End'!$B$6)/100))/('Front End'!$B$2*24*60*60)</f>
        <v>2.0693844898776154E-2</v>
      </c>
      <c r="M710" s="10">
        <f t="shared" si="46"/>
        <v>2.0693844898776154E-2</v>
      </c>
      <c r="N710" s="10">
        <f>AVERAGE(M709:M710)*('Front End'!$F$5*60)</f>
        <v>2.4886567223835248</v>
      </c>
      <c r="O710" s="10">
        <f>IF(O709+AVERAGE(K709:K710)*('Front End'!$F$5*60)&gt;J710,J710,O709+AVERAGE(K709:K710)*('Front End'!$F$5*60))</f>
        <v>0</v>
      </c>
      <c r="P710" s="10">
        <f>P709+(AVERAGE(L709:L710)*('Front End'!$F$5*60))-W709</f>
        <v>4051.1426669352877</v>
      </c>
      <c r="Q710" s="10">
        <f>(P710/$AA$5)*($AA$4-'Front End'!$F$9)</f>
        <v>4.0511426669352875E-2</v>
      </c>
      <c r="R710" s="10">
        <f>'Front End'!$F$9+Q710</f>
        <v>45.040511426669354</v>
      </c>
      <c r="S710" s="8">
        <f>IF(R710&gt;'Front End'!$F$9+'Front End'!$B$9,(((R710-'Front End'!$F$9)/($AA$4-'Front End'!$F$9))*$AA$5)-((('Front End'!$F$9+'Front End'!$B$9-'Front End'!$F$9)/($AA$4-'Front End'!$F$9))*$AA$5),0)</f>
        <v>4051.1426669354478</v>
      </c>
      <c r="T710" s="8">
        <f>ROUND(S710/('Front End'!$B$3*24*60*60),6)</f>
        <v>4.6889999999999996E-3</v>
      </c>
      <c r="U710" s="8">
        <f>IF(R710&gt;'Front End'!$F$9+'Front End'!$B$10,(((R710-'Front End'!$F$9)/($AA$4-'Front End'!$F$9))*$AA$5)-((('Front End'!$F$9+'Front End'!$B$10-'Front End'!$F$9)/($AA$4-'Front End'!$F$9))*$AA$5),0)</f>
        <v>2051.1426669351349</v>
      </c>
      <c r="V710" s="8">
        <f>(U710^0.5)/('Front End'!$B$4*24*60*60)</f>
        <v>5.2418452058006571E-3</v>
      </c>
      <c r="W710" s="8">
        <f>(AVERAGE(T709:T710)*('Front End'!$F$5*60))+(AVERAGE(V709:V710)*('Front End'!$F$5*60))</f>
        <v>1.191481929080167</v>
      </c>
      <c r="X710" s="8">
        <f t="shared" si="48"/>
        <v>5.2418452058006571E-3</v>
      </c>
    </row>
    <row r="711" spans="1:24" x14ac:dyDescent="0.2">
      <c r="A711" s="1">
        <v>710</v>
      </c>
      <c r="B711" s="1">
        <f>B710+'Front End'!$F$5</f>
        <v>1418</v>
      </c>
      <c r="C711" s="10">
        <f t="shared" si="47"/>
        <v>0.98472222222222228</v>
      </c>
      <c r="D711" s="10">
        <f>ROUND(IF(B711&lt;=$AA$2*1.25,('Front End'!$F$4/2)*(1-COS((PI()*B711)/$AA$2)),(4.34*'Front End'!$F$4*EXP(-1.3*B711/$AA$2))),6)</f>
        <v>2.0049999999999998E-2</v>
      </c>
      <c r="E711" s="10">
        <f>D711*('Front End'!$F$3/100)</f>
        <v>0</v>
      </c>
      <c r="F711" s="10">
        <f t="shared" si="45"/>
        <v>2.0049999999999998E-2</v>
      </c>
      <c r="G711" s="10">
        <f>IF((G710+(AVERAGE(F710:F711)*('Front End'!$F$5*60))-(N710))&gt;$AA$3,$AA$3,IF(G710+(AVERAGE(F710:F711)*('Front End'!$F$5*60))-(N710)&lt;0,0,G710+(AVERAGE(F710:F711)*('Front End'!$F$5*60))-(N710)))</f>
        <v>117.80210527015907</v>
      </c>
      <c r="H711" s="10">
        <f>(G711/$AA$3)*'Front End'!$B$1</f>
        <v>1.1780210527015907E-3</v>
      </c>
      <c r="I711" s="10">
        <f>('Front End'!$F$10-'Front End'!$B$1)+Calcs!H711</f>
        <v>46.731178021052706</v>
      </c>
      <c r="J711" s="10">
        <f>IF(H711&gt;'Front End'!$B$1*('Front End'!$B$5/100),G711-((('Front End'!$B$1*('Front End'!$B$5/100))/'Front End'!$B$1)*$AA$3),0)</f>
        <v>17.802105270159075</v>
      </c>
      <c r="K711" s="10">
        <f>(J711*('Front End'!$B$6/100))/('Front End'!$B$2*24*60*60)</f>
        <v>0</v>
      </c>
      <c r="L711" s="10">
        <f>(J711*((100-'Front End'!$B$6)/100))/('Front End'!$B$2*24*60*60)</f>
        <v>2.060428850712856E-2</v>
      </c>
      <c r="M711" s="10">
        <f t="shared" si="46"/>
        <v>2.060428850712856E-2</v>
      </c>
      <c r="N711" s="10">
        <f>AVERAGE(M710:M711)*('Front End'!$F$5*60)</f>
        <v>2.4778880043542828</v>
      </c>
      <c r="O711" s="10">
        <f>IF(O710+AVERAGE(K710:K711)*('Front End'!$F$5*60)&gt;J711,J711,O710+AVERAGE(K710:K711)*('Front End'!$F$5*60))</f>
        <v>0</v>
      </c>
      <c r="P711" s="10">
        <f>P710+(AVERAGE(L710:L711)*('Front End'!$F$5*60))-W710</f>
        <v>4052.4290730105618</v>
      </c>
      <c r="Q711" s="10">
        <f>(P711/$AA$5)*($AA$4-'Front End'!$F$9)</f>
        <v>4.0524290730105619E-2</v>
      </c>
      <c r="R711" s="10">
        <f>'Front End'!$F$9+Q711</f>
        <v>45.040524290730104</v>
      </c>
      <c r="S711" s="8">
        <f>IF(R711&gt;'Front End'!$F$9+'Front End'!$B$9,(((R711-'Front End'!$F$9)/($AA$4-'Front End'!$F$9))*$AA$5)-((('Front End'!$F$9+'Front End'!$B$9-'Front End'!$F$9)/($AA$4-'Front End'!$F$9))*$AA$5),0)</f>
        <v>4052.4290730104444</v>
      </c>
      <c r="T711" s="8">
        <f>ROUND(S711/('Front End'!$B$3*24*60*60),6)</f>
        <v>4.6899999999999997E-3</v>
      </c>
      <c r="U711" s="8">
        <f>IF(R711&gt;'Front End'!$F$9+'Front End'!$B$10,(((R711-'Front End'!$F$9)/($AA$4-'Front End'!$F$9))*$AA$5)-((('Front End'!$F$9+'Front End'!$B$10-'Front End'!$F$9)/($AA$4-'Front End'!$F$9))*$AA$5),0)</f>
        <v>2052.4290730101316</v>
      </c>
      <c r="V711" s="8">
        <f>(U711^0.5)/('Front End'!$B$4*24*60*60)</f>
        <v>5.2434887005927237E-3</v>
      </c>
      <c r="W711" s="8">
        <f>(AVERAGE(T710:T711)*('Front End'!$F$5*60))+(AVERAGE(V710:V711)*('Front End'!$F$5*60))</f>
        <v>1.1918600343836028</v>
      </c>
      <c r="X711" s="8">
        <f t="shared" si="48"/>
        <v>5.2434887005927237E-3</v>
      </c>
    </row>
    <row r="712" spans="1:24" x14ac:dyDescent="0.2">
      <c r="A712" s="1">
        <v>711</v>
      </c>
      <c r="B712" s="1">
        <f>B711+'Front End'!$F$5</f>
        <v>1420</v>
      </c>
      <c r="C712" s="10">
        <f t="shared" si="47"/>
        <v>0.98611111111111116</v>
      </c>
      <c r="D712" s="10">
        <f>ROUND(IF(B712&lt;=$AA$2*1.25,('Front End'!$F$4/2)*(1-COS((PI()*B712)/$AA$2)),(4.34*'Front End'!$F$4*EXP(-1.3*B712/$AA$2))),6)</f>
        <v>1.9963999999999999E-2</v>
      </c>
      <c r="E712" s="10">
        <f>D712*('Front End'!$F$3/100)</f>
        <v>0</v>
      </c>
      <c r="F712" s="10">
        <f t="shared" si="45"/>
        <v>1.9963999999999999E-2</v>
      </c>
      <c r="G712" s="10">
        <f>IF((G711+(AVERAGE(F711:F712)*('Front End'!$F$5*60))-(N711))&gt;$AA$3,$AA$3,IF(G711+(AVERAGE(F711:F712)*('Front End'!$F$5*60))-(N711)&lt;0,0,G711+(AVERAGE(F711:F712)*('Front End'!$F$5*60))-(N711)))</f>
        <v>117.72505726580479</v>
      </c>
      <c r="H712" s="10">
        <f>(G712/$AA$3)*'Front End'!$B$1</f>
        <v>1.1772505726580478E-3</v>
      </c>
      <c r="I712" s="10">
        <f>('Front End'!$F$10-'Front End'!$B$1)+Calcs!H712</f>
        <v>46.731177250572664</v>
      </c>
      <c r="J712" s="10">
        <f>IF(H712&gt;'Front End'!$B$1*('Front End'!$B$5/100),G712-((('Front End'!$B$1*('Front End'!$B$5/100))/'Front End'!$B$1)*$AA$3),0)</f>
        <v>17.725057265804793</v>
      </c>
      <c r="K712" s="10">
        <f>(J712*('Front End'!$B$6/100))/('Front End'!$B$2*24*60*60)</f>
        <v>0</v>
      </c>
      <c r="L712" s="10">
        <f>(J712*((100-'Front End'!$B$6)/100))/('Front End'!$B$2*24*60*60)</f>
        <v>2.0515112576162956E-2</v>
      </c>
      <c r="M712" s="10">
        <f t="shared" si="46"/>
        <v>2.0515112576162956E-2</v>
      </c>
      <c r="N712" s="10">
        <f>AVERAGE(M711:M712)*('Front End'!$F$5*60)</f>
        <v>2.4671640649974909</v>
      </c>
      <c r="O712" s="10">
        <f>IF(O711+AVERAGE(K711:K712)*('Front End'!$F$5*60)&gt;J712,J712,O711+AVERAGE(K711:K712)*('Front End'!$F$5*60))</f>
        <v>0</v>
      </c>
      <c r="P712" s="10">
        <f>P711+(AVERAGE(L711:L712)*('Front End'!$F$5*60))-W711</f>
        <v>4053.7043770411756</v>
      </c>
      <c r="Q712" s="10">
        <f>(P712/$AA$5)*($AA$4-'Front End'!$F$9)</f>
        <v>4.0537043770411757E-2</v>
      </c>
      <c r="R712" s="10">
        <f>'Front End'!$F$9+Q712</f>
        <v>45.040537043770414</v>
      </c>
      <c r="S712" s="8">
        <f>IF(R712&gt;'Front End'!$F$9+'Front End'!$B$9,(((R712-'Front End'!$F$9)/($AA$4-'Front End'!$F$9))*$AA$5)-((('Front End'!$F$9+'Front End'!$B$9-'Front End'!$F$9)/($AA$4-'Front End'!$F$9))*$AA$5),0)</f>
        <v>4053.7043770413566</v>
      </c>
      <c r="T712" s="8">
        <f>ROUND(S712/('Front End'!$B$3*24*60*60),6)</f>
        <v>4.692E-3</v>
      </c>
      <c r="U712" s="8">
        <f>IF(R712&gt;'Front End'!$F$9+'Front End'!$B$10,(((R712-'Front End'!$F$9)/($AA$4-'Front End'!$F$9))*$AA$5)-((('Front End'!$F$9+'Front End'!$B$10-'Front End'!$F$9)/($AA$4-'Front End'!$F$9))*$AA$5),0)</f>
        <v>2053.7043770410437</v>
      </c>
      <c r="V712" s="8">
        <f>(U712^0.5)/('Front End'!$B$4*24*60*60)</f>
        <v>5.2451175032431595E-3</v>
      </c>
      <c r="W712" s="8">
        <f>(AVERAGE(T711:T712)*('Front End'!$F$5*60))+(AVERAGE(V711:V712)*('Front End'!$F$5*60))</f>
        <v>1.192236372230153</v>
      </c>
      <c r="X712" s="8">
        <f t="shared" si="48"/>
        <v>5.2451175032431595E-3</v>
      </c>
    </row>
    <row r="713" spans="1:24" x14ac:dyDescent="0.2">
      <c r="A713" s="1">
        <v>712</v>
      </c>
      <c r="B713" s="1">
        <f>B712+'Front End'!$F$5</f>
        <v>1422</v>
      </c>
      <c r="C713" s="10">
        <f t="shared" si="47"/>
        <v>0.98750000000000004</v>
      </c>
      <c r="D713" s="10">
        <f>ROUND(IF(B713&lt;=$AA$2*1.25,('Front End'!$F$4/2)*(1-COS((PI()*B713)/$AA$2)),(4.34*'Front End'!$F$4*EXP(-1.3*B713/$AA$2))),6)</f>
        <v>1.9876999999999999E-2</v>
      </c>
      <c r="E713" s="10">
        <f>D713*('Front End'!$F$3/100)</f>
        <v>0</v>
      </c>
      <c r="F713" s="10">
        <f t="shared" si="45"/>
        <v>1.9876999999999999E-2</v>
      </c>
      <c r="G713" s="10">
        <f>IF((G712+(AVERAGE(F712:F713)*('Front End'!$F$5*60))-(N712))&gt;$AA$3,$AA$3,IF(G712+(AVERAGE(F712:F713)*('Front End'!$F$5*60))-(N712)&lt;0,0,G712+(AVERAGE(F712:F713)*('Front End'!$F$5*60))-(N712)))</f>
        <v>117.64835320080731</v>
      </c>
      <c r="H713" s="10">
        <f>(G713/$AA$3)*'Front End'!$B$1</f>
        <v>1.1764835320080731E-3</v>
      </c>
      <c r="I713" s="10">
        <f>('Front End'!$F$10-'Front End'!$B$1)+Calcs!H713</f>
        <v>46.73117648353201</v>
      </c>
      <c r="J713" s="10">
        <f>IF(H713&gt;'Front End'!$B$1*('Front End'!$B$5/100),G713-((('Front End'!$B$1*('Front End'!$B$5/100))/'Front End'!$B$1)*$AA$3),0)</f>
        <v>17.648353200807307</v>
      </c>
      <c r="K713" s="10">
        <f>(J713*('Front End'!$B$6/100))/('Front End'!$B$2*24*60*60)</f>
        <v>0</v>
      </c>
      <c r="L713" s="10">
        <f>(J713*((100-'Front End'!$B$6)/100))/('Front End'!$B$2*24*60*60)</f>
        <v>2.0426334723156608E-2</v>
      </c>
      <c r="M713" s="10">
        <f t="shared" si="46"/>
        <v>2.0426334723156608E-2</v>
      </c>
      <c r="N713" s="10">
        <f>AVERAGE(M712:M713)*('Front End'!$F$5*60)</f>
        <v>2.4564868379591736</v>
      </c>
      <c r="O713" s="10">
        <f>IF(O712+AVERAGE(K712:K713)*('Front End'!$F$5*60)&gt;J713,J713,O712+AVERAGE(K712:K713)*('Front End'!$F$5*60))</f>
        <v>0</v>
      </c>
      <c r="P713" s="10">
        <f>P712+(AVERAGE(L712:L713)*('Front End'!$F$5*60))-W712</f>
        <v>4054.9686275069048</v>
      </c>
      <c r="Q713" s="10">
        <f>(P713/$AA$5)*($AA$4-'Front End'!$F$9)</f>
        <v>4.0549686275069045E-2</v>
      </c>
      <c r="R713" s="10">
        <f>'Front End'!$F$9+Q713</f>
        <v>45.040549686275071</v>
      </c>
      <c r="S713" s="8">
        <f>IF(R713&gt;'Front End'!$F$9+'Front End'!$B$9,(((R713-'Front End'!$F$9)/($AA$4-'Front End'!$F$9))*$AA$5)-((('Front End'!$F$9+'Front End'!$B$9-'Front End'!$F$9)/($AA$4-'Front End'!$F$9))*$AA$5),0)</f>
        <v>4054.9686275070944</v>
      </c>
      <c r="T713" s="8">
        <f>ROUND(S713/('Front End'!$B$3*24*60*60),6)</f>
        <v>4.6930000000000001E-3</v>
      </c>
      <c r="U713" s="8">
        <f>IF(R713&gt;'Front End'!$F$9+'Front End'!$B$10,(((R713-'Front End'!$F$9)/($AA$4-'Front End'!$F$9))*$AA$5)-((('Front End'!$F$9+'Front End'!$B$10-'Front End'!$F$9)/($AA$4-'Front End'!$F$9))*$AA$5),0)</f>
        <v>2054.9686275067816</v>
      </c>
      <c r="V713" s="8">
        <f>(U713^0.5)/('Front End'!$B$4*24*60*60)</f>
        <v>5.2467316893231222E-3</v>
      </c>
      <c r="W713" s="8">
        <f>(AVERAGE(T712:T713)*('Front End'!$F$5*60))+(AVERAGE(V712:V713)*('Front End'!$F$5*60))</f>
        <v>1.1926109515539769</v>
      </c>
      <c r="X713" s="8">
        <f t="shared" si="48"/>
        <v>5.2467316893231222E-3</v>
      </c>
    </row>
    <row r="714" spans="1:24" x14ac:dyDescent="0.2">
      <c r="A714" s="1">
        <v>713</v>
      </c>
      <c r="B714" s="1">
        <f>B713+'Front End'!$F$5</f>
        <v>1424</v>
      </c>
      <c r="C714" s="10">
        <f t="shared" si="47"/>
        <v>0.98888888888888893</v>
      </c>
      <c r="D714" s="10">
        <f>ROUND(IF(B714&lt;=$AA$2*1.25,('Front End'!$F$4/2)*(1-COS((PI()*B714)/$AA$2)),(4.34*'Front End'!$F$4*EXP(-1.3*B714/$AA$2))),6)</f>
        <v>1.9791E-2</v>
      </c>
      <c r="E714" s="10">
        <f>D714*('Front End'!$F$3/100)</f>
        <v>0</v>
      </c>
      <c r="F714" s="10">
        <f t="shared" si="45"/>
        <v>1.9791E-2</v>
      </c>
      <c r="G714" s="10">
        <f>IF((G713+(AVERAGE(F713:F714)*('Front End'!$F$5*60))-(N713))&gt;$AA$3,$AA$3,IF(G713+(AVERAGE(F713:F714)*('Front End'!$F$5*60))-(N713)&lt;0,0,G713+(AVERAGE(F713:F714)*('Front End'!$F$5*60))-(N713)))</f>
        <v>117.57194636284814</v>
      </c>
      <c r="H714" s="10">
        <f>(G714/$AA$3)*'Front End'!$B$1</f>
        <v>1.1757194636284813E-3</v>
      </c>
      <c r="I714" s="10">
        <f>('Front End'!$F$10-'Front End'!$B$1)+Calcs!H714</f>
        <v>46.731175719463636</v>
      </c>
      <c r="J714" s="10">
        <f>IF(H714&gt;'Front End'!$B$1*('Front End'!$B$5/100),G714-((('Front End'!$B$1*('Front End'!$B$5/100))/'Front End'!$B$1)*$AA$3),0)</f>
        <v>17.571946362848138</v>
      </c>
      <c r="K714" s="10">
        <f>(J714*('Front End'!$B$6/100))/('Front End'!$B$2*24*60*60)</f>
        <v>0</v>
      </c>
      <c r="L714" s="10">
        <f>(J714*((100-'Front End'!$B$6)/100))/('Front End'!$B$2*24*60*60)</f>
        <v>2.0337900882926089E-2</v>
      </c>
      <c r="M714" s="10">
        <f t="shared" si="46"/>
        <v>2.0337900882926089E-2</v>
      </c>
      <c r="N714" s="10">
        <f>AVERAGE(M713:M714)*('Front End'!$F$5*60)</f>
        <v>2.4458541363649617</v>
      </c>
      <c r="O714" s="10">
        <f>IF(O713+AVERAGE(K713:K714)*('Front End'!$F$5*60)&gt;J714,J714,O713+AVERAGE(K713:K714)*('Front End'!$F$5*60))</f>
        <v>0</v>
      </c>
      <c r="P714" s="10">
        <f>P713+(AVERAGE(L713:L714)*('Front End'!$F$5*60))-W713</f>
        <v>4056.221870691716</v>
      </c>
      <c r="Q714" s="10">
        <f>(P714/$AA$5)*($AA$4-'Front End'!$F$9)</f>
        <v>4.0562218706917161E-2</v>
      </c>
      <c r="R714" s="10">
        <f>'Front End'!$F$9+Q714</f>
        <v>45.040562218706917</v>
      </c>
      <c r="S714" s="8">
        <f>IF(R714&gt;'Front End'!$F$9+'Front End'!$B$9,(((R714-'Front End'!$F$9)/($AA$4-'Front End'!$F$9))*$AA$5)-((('Front End'!$F$9+'Front End'!$B$9-'Front End'!$F$9)/($AA$4-'Front End'!$F$9))*$AA$5),0)</f>
        <v>4056.221870691701</v>
      </c>
      <c r="T714" s="8">
        <f>ROUND(S714/('Front End'!$B$3*24*60*60),6)</f>
        <v>4.6950000000000004E-3</v>
      </c>
      <c r="U714" s="8">
        <f>IF(R714&gt;'Front End'!$F$9+'Front End'!$B$10,(((R714-'Front End'!$F$9)/($AA$4-'Front End'!$F$9))*$AA$5)-((('Front End'!$F$9+'Front End'!$B$10-'Front End'!$F$9)/($AA$4-'Front End'!$F$9))*$AA$5),0)</f>
        <v>2056.2218706913882</v>
      </c>
      <c r="V714" s="8">
        <f>(U714^0.5)/('Front End'!$B$4*24*60*60)</f>
        <v>5.2483313313871488E-3</v>
      </c>
      <c r="W714" s="8">
        <f>(AVERAGE(T713:T714)*('Front End'!$F$5*60))+(AVERAGE(V713:V714)*('Front End'!$F$5*60))</f>
        <v>1.1929837812426163</v>
      </c>
      <c r="X714" s="8">
        <f t="shared" si="48"/>
        <v>5.2483313313871488E-3</v>
      </c>
    </row>
    <row r="715" spans="1:24" x14ac:dyDescent="0.2">
      <c r="A715" s="1">
        <v>714</v>
      </c>
      <c r="B715" s="1">
        <f>B714+'Front End'!$F$5</f>
        <v>1426</v>
      </c>
      <c r="C715" s="10">
        <f t="shared" si="47"/>
        <v>0.99027777777777781</v>
      </c>
      <c r="D715" s="10">
        <f>ROUND(IF(B715&lt;=$AA$2*1.25,('Front End'!$F$4/2)*(1-COS((PI()*B715)/$AA$2)),(4.34*'Front End'!$F$4*EXP(-1.3*B715/$AA$2))),6)</f>
        <v>1.9706000000000001E-2</v>
      </c>
      <c r="E715" s="10">
        <f>D715*('Front End'!$F$3/100)</f>
        <v>0</v>
      </c>
      <c r="F715" s="10">
        <f t="shared" si="45"/>
        <v>1.9706000000000001E-2</v>
      </c>
      <c r="G715" s="10">
        <f>IF((G714+(AVERAGE(F714:F715)*('Front End'!$F$5*60))-(N714))&gt;$AA$3,$AA$3,IF(G714+(AVERAGE(F714:F715)*('Front End'!$F$5*60))-(N714)&lt;0,0,G714+(AVERAGE(F714:F715)*('Front End'!$F$5*60))-(N714)))</f>
        <v>117.49591222648318</v>
      </c>
      <c r="H715" s="10">
        <f>(G715/$AA$3)*'Front End'!$B$1</f>
        <v>1.1749591222648319E-3</v>
      </c>
      <c r="I715" s="10">
        <f>('Front End'!$F$10-'Front End'!$B$1)+Calcs!H715</f>
        <v>46.731174959122271</v>
      </c>
      <c r="J715" s="10">
        <f>IF(H715&gt;'Front End'!$B$1*('Front End'!$B$5/100),G715-((('Front End'!$B$1*('Front End'!$B$5/100))/'Front End'!$B$1)*$AA$3),0)</f>
        <v>17.495912226483185</v>
      </c>
      <c r="K715" s="10">
        <f>(J715*('Front End'!$B$6/100))/('Front End'!$B$2*24*60*60)</f>
        <v>0</v>
      </c>
      <c r="L715" s="10">
        <f>(J715*((100-'Front End'!$B$6)/100))/('Front End'!$B$2*24*60*60)</f>
        <v>2.0249898410281467E-2</v>
      </c>
      <c r="M715" s="10">
        <f t="shared" si="46"/>
        <v>2.0249898410281467E-2</v>
      </c>
      <c r="N715" s="10">
        <f>AVERAGE(M714:M715)*('Front End'!$F$5*60)</f>
        <v>2.4352679575924534</v>
      </c>
      <c r="O715" s="10">
        <f>IF(O714+AVERAGE(K714:K715)*('Front End'!$F$5*60)&gt;J715,J715,O714+AVERAGE(K714:K715)*('Front End'!$F$5*60))</f>
        <v>0</v>
      </c>
      <c r="P715" s="10">
        <f>P714+(AVERAGE(L714:L715)*('Front End'!$F$5*60))-W714</f>
        <v>4057.4641548680656</v>
      </c>
      <c r="Q715" s="10">
        <f>(P715/$AA$5)*($AA$4-'Front End'!$F$9)</f>
        <v>4.0574641548680658E-2</v>
      </c>
      <c r="R715" s="10">
        <f>'Front End'!$F$9+Q715</f>
        <v>45.04057464154868</v>
      </c>
      <c r="S715" s="8">
        <f>IF(R715&gt;'Front End'!$F$9+'Front End'!$B$9,(((R715-'Front End'!$F$9)/($AA$4-'Front End'!$F$9))*$AA$5)-((('Front End'!$F$9+'Front End'!$B$9-'Front End'!$F$9)/($AA$4-'Front End'!$F$9))*$AA$5),0)</f>
        <v>4057.4641548680293</v>
      </c>
      <c r="T715" s="8">
        <f>ROUND(S715/('Front End'!$B$3*24*60*60),6)</f>
        <v>4.6959999999999997E-3</v>
      </c>
      <c r="U715" s="8">
        <f>IF(R715&gt;'Front End'!$F$9+'Front End'!$B$10,(((R715-'Front End'!$F$9)/($AA$4-'Front End'!$F$9))*$AA$5)-((('Front End'!$F$9+'Front End'!$B$10-'Front End'!$F$9)/($AA$4-'Front End'!$F$9))*$AA$5),0)</f>
        <v>2057.4641548677164</v>
      </c>
      <c r="V715" s="8">
        <f>(U715^0.5)/('Front End'!$B$4*24*60*60)</f>
        <v>5.2499165043174327E-3</v>
      </c>
      <c r="W715" s="8">
        <f>(AVERAGE(T714:T715)*('Front End'!$F$5*60))+(AVERAGE(V714:V715)*('Front End'!$F$5*60))</f>
        <v>1.1933548701422749</v>
      </c>
      <c r="X715" s="8">
        <f t="shared" si="48"/>
        <v>5.2499165043174327E-3</v>
      </c>
    </row>
    <row r="716" spans="1:24" x14ac:dyDescent="0.2">
      <c r="A716" s="1">
        <v>715</v>
      </c>
      <c r="B716" s="1">
        <f>B715+'Front End'!$F$5</f>
        <v>1428</v>
      </c>
      <c r="C716" s="10">
        <f t="shared" si="47"/>
        <v>0.9916666666666667</v>
      </c>
      <c r="D716" s="10">
        <f>ROUND(IF(B716&lt;=$AA$2*1.25,('Front End'!$F$4/2)*(1-COS((PI()*B716)/$AA$2)),(4.34*'Front End'!$F$4*EXP(-1.3*B716/$AA$2))),6)</f>
        <v>1.9619999999999999E-2</v>
      </c>
      <c r="E716" s="10">
        <f>D716*('Front End'!$F$3/100)</f>
        <v>0</v>
      </c>
      <c r="F716" s="10">
        <f t="shared" si="45"/>
        <v>1.9619999999999999E-2</v>
      </c>
      <c r="G716" s="10">
        <f>IF((G715+(AVERAGE(F715:F716)*('Front End'!$F$5*60))-(N715))&gt;$AA$3,$AA$3,IF(G715+(AVERAGE(F715:F716)*('Front End'!$F$5*60))-(N715)&lt;0,0,G715+(AVERAGE(F715:F716)*('Front End'!$F$5*60))-(N715)))</f>
        <v>117.42020426889073</v>
      </c>
      <c r="H716" s="10">
        <f>(G716/$AA$3)*'Front End'!$B$1</f>
        <v>1.1742020426889074E-3</v>
      </c>
      <c r="I716" s="10">
        <f>('Front End'!$F$10-'Front End'!$B$1)+Calcs!H716</f>
        <v>46.731174202042695</v>
      </c>
      <c r="J716" s="10">
        <f>IF(H716&gt;'Front End'!$B$1*('Front End'!$B$5/100),G716-((('Front End'!$B$1*('Front End'!$B$5/100))/'Front End'!$B$1)*$AA$3),0)</f>
        <v>17.420204268890728</v>
      </c>
      <c r="K716" s="10">
        <f>(J716*('Front End'!$B$6/100))/('Front End'!$B$2*24*60*60)</f>
        <v>0</v>
      </c>
      <c r="L716" s="10">
        <f>(J716*((100-'Front End'!$B$6)/100))/('Front End'!$B$2*24*60*60)</f>
        <v>2.016227345936427E-2</v>
      </c>
      <c r="M716" s="10">
        <f t="shared" si="46"/>
        <v>2.016227345936427E-2</v>
      </c>
      <c r="N716" s="10">
        <f>AVERAGE(M715:M716)*('Front End'!$F$5*60)</f>
        <v>2.4247303121787445</v>
      </c>
      <c r="O716" s="10">
        <f>IF(O715+AVERAGE(K715:K716)*('Front End'!$F$5*60)&gt;J716,J716,O715+AVERAGE(K715:K716)*('Front End'!$F$5*60))</f>
        <v>0</v>
      </c>
      <c r="P716" s="10">
        <f>P715+(AVERAGE(L715:L716)*('Front End'!$F$5*60))-W715</f>
        <v>4058.6955303101022</v>
      </c>
      <c r="Q716" s="10">
        <f>(P716/$AA$5)*($AA$4-'Front End'!$F$9)</f>
        <v>4.0586955303101017E-2</v>
      </c>
      <c r="R716" s="10">
        <f>'Front End'!$F$9+Q716</f>
        <v>45.040586955303098</v>
      </c>
      <c r="S716" s="8">
        <f>IF(R716&gt;'Front End'!$F$9+'Front End'!$B$9,(((R716-'Front End'!$F$9)/($AA$4-'Front End'!$F$9))*$AA$5)-((('Front End'!$F$9+'Front End'!$B$9-'Front End'!$F$9)/($AA$4-'Front End'!$F$9))*$AA$5),0)</f>
        <v>4058.6955303098193</v>
      </c>
      <c r="T716" s="8">
        <f>ROUND(S716/('Front End'!$B$3*24*60*60),6)</f>
        <v>4.6979999999999999E-3</v>
      </c>
      <c r="U716" s="8">
        <f>IF(R716&gt;'Front End'!$F$9+'Front End'!$B$10,(((R716-'Front End'!$F$9)/($AA$4-'Front End'!$F$9))*$AA$5)-((('Front End'!$F$9+'Front End'!$B$10-'Front End'!$F$9)/($AA$4-'Front End'!$F$9))*$AA$5),0)</f>
        <v>2058.6955303095065</v>
      </c>
      <c r="V716" s="8">
        <f>(U716^0.5)/('Front End'!$B$4*24*60*60)</f>
        <v>5.2514872853377595E-3</v>
      </c>
      <c r="W716" s="8">
        <f>(AVERAGE(T715:T716)*('Front End'!$F$5*60))+(AVERAGE(V715:V716)*('Front End'!$F$5*60))</f>
        <v>1.1937242273793114</v>
      </c>
      <c r="X716" s="8">
        <f t="shared" si="48"/>
        <v>5.2514872853377595E-3</v>
      </c>
    </row>
    <row r="717" spans="1:24" x14ac:dyDescent="0.2">
      <c r="A717" s="1">
        <v>716</v>
      </c>
      <c r="B717" s="1">
        <f>B716+'Front End'!$F$5</f>
        <v>1430</v>
      </c>
      <c r="C717" s="10">
        <f t="shared" si="47"/>
        <v>0.99305555555555558</v>
      </c>
      <c r="D717" s="10">
        <f>ROUND(IF(B717&lt;=$AA$2*1.25,('Front End'!$F$4/2)*(1-COS((PI()*B717)/$AA$2)),(4.34*'Front End'!$F$4*EXP(-1.3*B717/$AA$2))),6)</f>
        <v>1.9535E-2</v>
      </c>
      <c r="E717" s="10">
        <f>D717*('Front End'!$F$3/100)</f>
        <v>0</v>
      </c>
      <c r="F717" s="10">
        <f t="shared" si="45"/>
        <v>1.9535E-2</v>
      </c>
      <c r="G717" s="10">
        <f>IF((G716+(AVERAGE(F716:F717)*('Front End'!$F$5*60))-(N716))&gt;$AA$3,$AA$3,IF(G716+(AVERAGE(F716:F717)*('Front End'!$F$5*60))-(N716)&lt;0,0,G716+(AVERAGE(F716:F717)*('Front End'!$F$5*60))-(N716)))</f>
        <v>117.34477395671199</v>
      </c>
      <c r="H717" s="10">
        <f>(G717/$AA$3)*'Front End'!$B$1</f>
        <v>1.17344773956712E-3</v>
      </c>
      <c r="I717" s="10">
        <f>('Front End'!$F$10-'Front End'!$B$1)+Calcs!H717</f>
        <v>46.731173447739572</v>
      </c>
      <c r="J717" s="10">
        <f>IF(H717&gt;'Front End'!$B$1*('Front End'!$B$5/100),G717-((('Front End'!$B$1*('Front End'!$B$5/100))/'Front End'!$B$1)*$AA$3),0)</f>
        <v>17.34477395671199</v>
      </c>
      <c r="K717" s="10">
        <f>(J717*('Front End'!$B$6/100))/('Front End'!$B$2*24*60*60)</f>
        <v>0</v>
      </c>
      <c r="L717" s="10">
        <f>(J717*((100-'Front End'!$B$6)/100))/('Front End'!$B$2*24*60*60)</f>
        <v>2.0074969857305548E-2</v>
      </c>
      <c r="M717" s="10">
        <f t="shared" si="46"/>
        <v>2.0074969857305548E-2</v>
      </c>
      <c r="N717" s="10">
        <f>AVERAGE(M716:M717)*('Front End'!$F$5*60)</f>
        <v>2.4142345990001894</v>
      </c>
      <c r="O717" s="10">
        <f>IF(O716+AVERAGE(K716:K717)*('Front End'!$F$5*60)&gt;J717,J717,O716+AVERAGE(K716:K717)*('Front End'!$F$5*60))</f>
        <v>0</v>
      </c>
      <c r="P717" s="10">
        <f>P716+(AVERAGE(L716:L717)*('Front End'!$F$5*60))-W716</f>
        <v>4059.9160406817232</v>
      </c>
      <c r="Q717" s="10">
        <f>(P717/$AA$5)*($AA$4-'Front End'!$F$9)</f>
        <v>4.0599160406817228E-2</v>
      </c>
      <c r="R717" s="10">
        <f>'Front End'!$F$9+Q717</f>
        <v>45.040599160406821</v>
      </c>
      <c r="S717" s="8">
        <f>IF(R717&gt;'Front End'!$F$9+'Front End'!$B$9,(((R717-'Front End'!$F$9)/($AA$4-'Front End'!$F$9))*$AA$5)-((('Front End'!$F$9+'Front End'!$B$9-'Front End'!$F$9)/($AA$4-'Front End'!$F$9))*$AA$5),0)</f>
        <v>4059.9160406820547</v>
      </c>
      <c r="T717" s="8">
        <f>ROUND(S717/('Front End'!$B$3*24*60*60),6)</f>
        <v>4.6990000000000001E-3</v>
      </c>
      <c r="U717" s="8">
        <f>IF(R717&gt;'Front End'!$F$9+'Front End'!$B$10,(((R717-'Front End'!$F$9)/($AA$4-'Front End'!$F$9))*$AA$5)-((('Front End'!$F$9+'Front End'!$B$10-'Front End'!$F$9)/($AA$4-'Front End'!$F$9))*$AA$5),0)</f>
        <v>2059.9160406817418</v>
      </c>
      <c r="V717" s="8">
        <f>(U717^0.5)/('Front End'!$B$4*24*60*60)</f>
        <v>5.2530437430342528E-3</v>
      </c>
      <c r="W717" s="8">
        <f>(AVERAGE(T716:T717)*('Front End'!$F$5*60))+(AVERAGE(V716:V717)*('Front End'!$F$5*60))</f>
        <v>1.1940918617023208</v>
      </c>
      <c r="X717" s="8">
        <f t="shared" si="48"/>
        <v>5.2530437430342528E-3</v>
      </c>
    </row>
    <row r="718" spans="1:24" x14ac:dyDescent="0.2">
      <c r="A718" s="1">
        <v>717</v>
      </c>
      <c r="B718" s="1">
        <f>B717+'Front End'!$F$5</f>
        <v>1432</v>
      </c>
      <c r="C718" s="10">
        <f t="shared" si="47"/>
        <v>0.99444444444444446</v>
      </c>
      <c r="D718" s="10">
        <f>ROUND(IF(B718&lt;=$AA$2*1.25,('Front End'!$F$4/2)*(1-COS((PI()*B718)/$AA$2)),(4.34*'Front End'!$F$4*EXP(-1.3*B718/$AA$2))),6)</f>
        <v>1.9451E-2</v>
      </c>
      <c r="E718" s="10">
        <f>D718*('Front End'!$F$3/100)</f>
        <v>0</v>
      </c>
      <c r="F718" s="10">
        <f t="shared" si="45"/>
        <v>1.9451E-2</v>
      </c>
      <c r="G718" s="10">
        <f>IF((G717+(AVERAGE(F717:F718)*('Front End'!$F$5*60))-(N717))&gt;$AA$3,$AA$3,IF(G717+(AVERAGE(F717:F718)*('Front End'!$F$5*60))-(N717)&lt;0,0,G717+(AVERAGE(F717:F718)*('Front End'!$F$5*60))-(N717)))</f>
        <v>117.2696993577118</v>
      </c>
      <c r="H718" s="10">
        <f>(G718/$AA$3)*'Front End'!$B$1</f>
        <v>1.1726969935771179E-3</v>
      </c>
      <c r="I718" s="10">
        <f>('Front End'!$F$10-'Front End'!$B$1)+Calcs!H718</f>
        <v>46.731172696993582</v>
      </c>
      <c r="J718" s="10">
        <f>IF(H718&gt;'Front End'!$B$1*('Front End'!$B$5/100),G718-((('Front End'!$B$1*('Front End'!$B$5/100))/'Front End'!$B$1)*$AA$3),0)</f>
        <v>17.269699357711801</v>
      </c>
      <c r="K718" s="10">
        <f>(J718*('Front End'!$B$6/100))/('Front End'!$B$2*24*60*60)</f>
        <v>0</v>
      </c>
      <c r="L718" s="10">
        <f>(J718*((100-'Front End'!$B$6)/100))/('Front End'!$B$2*24*60*60)</f>
        <v>1.9988077960314588E-2</v>
      </c>
      <c r="M718" s="10">
        <f t="shared" si="46"/>
        <v>1.9988077960314588E-2</v>
      </c>
      <c r="N718" s="10">
        <f>AVERAGE(M717:M718)*('Front End'!$F$5*60)</f>
        <v>2.4037828690572081</v>
      </c>
      <c r="O718" s="10">
        <f>IF(O717+AVERAGE(K717:K718)*('Front End'!$F$5*60)&gt;J718,J718,O717+AVERAGE(K717:K718)*('Front End'!$F$5*60))</f>
        <v>0</v>
      </c>
      <c r="P718" s="10">
        <f>P717+(AVERAGE(L717:L718)*('Front End'!$F$5*60))-W717</f>
        <v>4061.1257316890778</v>
      </c>
      <c r="Q718" s="10">
        <f>(P718/$AA$5)*($AA$4-'Front End'!$F$9)</f>
        <v>4.0611257316890775E-2</v>
      </c>
      <c r="R718" s="10">
        <f>'Front End'!$F$9+Q718</f>
        <v>45.04061125731689</v>
      </c>
      <c r="S718" s="8">
        <f>IF(R718&gt;'Front End'!$F$9+'Front End'!$B$9,(((R718-'Front End'!$F$9)/($AA$4-'Front End'!$F$9))*$AA$5)-((('Front End'!$F$9+'Front End'!$B$9-'Front End'!$F$9)/($AA$4-'Front End'!$F$9))*$AA$5),0)</f>
        <v>4061.1257316889751</v>
      </c>
      <c r="T718" s="8">
        <f>ROUND(S718/('Front End'!$B$3*24*60*60),6)</f>
        <v>4.7000000000000002E-3</v>
      </c>
      <c r="U718" s="8">
        <f>IF(R718&gt;'Front End'!$F$9+'Front End'!$B$10,(((R718-'Front End'!$F$9)/($AA$4-'Front End'!$F$9))*$AA$5)-((('Front End'!$F$9+'Front End'!$B$10-'Front End'!$F$9)/($AA$4-'Front End'!$F$9))*$AA$5),0)</f>
        <v>2061.1257316886622</v>
      </c>
      <c r="V718" s="8">
        <f>(U718^0.5)/('Front End'!$B$4*24*60*60)</f>
        <v>5.2545859483936848E-3</v>
      </c>
      <c r="W718" s="8">
        <f>(AVERAGE(T717:T718)*('Front End'!$F$5*60))+(AVERAGE(V717:V718)*('Front End'!$F$5*60))</f>
        <v>1.1943977814856763</v>
      </c>
      <c r="X718" s="8">
        <f t="shared" si="48"/>
        <v>5.2545859483936848E-3</v>
      </c>
    </row>
    <row r="719" spans="1:24" x14ac:dyDescent="0.2">
      <c r="A719" s="1">
        <v>718</v>
      </c>
      <c r="B719" s="1">
        <f>B718+'Front End'!$F$5</f>
        <v>1434</v>
      </c>
      <c r="C719" s="10">
        <f t="shared" si="47"/>
        <v>0.99583333333333335</v>
      </c>
      <c r="D719" s="10">
        <f>ROUND(IF(B719&lt;=$AA$2*1.25,('Front End'!$F$4/2)*(1-COS((PI()*B719)/$AA$2)),(4.34*'Front End'!$F$4*EXP(-1.3*B719/$AA$2))),6)</f>
        <v>1.9366999999999999E-2</v>
      </c>
      <c r="E719" s="10">
        <f>D719*('Front End'!$F$3/100)</f>
        <v>0</v>
      </c>
      <c r="F719" s="10">
        <f t="shared" si="45"/>
        <v>1.9366999999999999E-2</v>
      </c>
      <c r="G719" s="10">
        <f>IF((G718+(AVERAGE(F718:F719)*('Front End'!$F$5*60))-(N718))&gt;$AA$3,$AA$3,IF(G718+(AVERAGE(F718:F719)*('Front End'!$F$5*60))-(N718)&lt;0,0,G718+(AVERAGE(F718:F719)*('Front End'!$F$5*60))-(N718)))</f>
        <v>117.1949964886546</v>
      </c>
      <c r="H719" s="10">
        <f>(G719/$AA$3)*'Front End'!$B$1</f>
        <v>1.1719499648865459E-3</v>
      </c>
      <c r="I719" s="10">
        <f>('Front End'!$F$10-'Front End'!$B$1)+Calcs!H719</f>
        <v>46.731171949964889</v>
      </c>
      <c r="J719" s="10">
        <f>IF(H719&gt;'Front End'!$B$1*('Front End'!$B$5/100),G719-((('Front End'!$B$1*('Front End'!$B$5/100))/'Front End'!$B$1)*$AA$3),0)</f>
        <v>17.194996488654596</v>
      </c>
      <c r="K719" s="10">
        <f>(J719*('Front End'!$B$6/100))/('Front End'!$B$2*24*60*60)</f>
        <v>0</v>
      </c>
      <c r="L719" s="10">
        <f>(J719*((100-'Front End'!$B$6)/100))/('Front End'!$B$2*24*60*60)</f>
        <v>1.9901616306313191E-2</v>
      </c>
      <c r="M719" s="10">
        <f t="shared" si="46"/>
        <v>1.9901616306313191E-2</v>
      </c>
      <c r="N719" s="10">
        <f>AVERAGE(M718:M719)*('Front End'!$F$5*60)</f>
        <v>2.3933816559976666</v>
      </c>
      <c r="O719" s="10">
        <f>IF(O718+AVERAGE(K718:K719)*('Front End'!$F$5*60)&gt;J719,J719,O718+AVERAGE(K718:K719)*('Front End'!$F$5*60))</f>
        <v>0</v>
      </c>
      <c r="P719" s="10">
        <f>P718+(AVERAGE(L718:L719)*('Front End'!$F$5*60))-W718</f>
        <v>4062.3247155635895</v>
      </c>
      <c r="Q719" s="10">
        <f>(P719/$AA$5)*($AA$4-'Front End'!$F$9)</f>
        <v>4.0623247155635894E-2</v>
      </c>
      <c r="R719" s="10">
        <f>'Front End'!$F$9+Q719</f>
        <v>45.040623247155636</v>
      </c>
      <c r="S719" s="8">
        <f>IF(R719&gt;'Front End'!$F$9+'Front End'!$B$9,(((R719-'Front End'!$F$9)/($AA$4-'Front End'!$F$9))*$AA$5)-((('Front End'!$F$9+'Front End'!$B$9-'Front End'!$F$9)/($AA$4-'Front End'!$F$9))*$AA$5),0)</f>
        <v>4062.3247155636477</v>
      </c>
      <c r="T719" s="8">
        <f>ROUND(S719/('Front End'!$B$3*24*60*60),6)</f>
        <v>4.7019999999999996E-3</v>
      </c>
      <c r="U719" s="8">
        <f>IF(R719&gt;'Front End'!$F$9+'Front End'!$B$10,(((R719-'Front End'!$F$9)/($AA$4-'Front End'!$F$9))*$AA$5)-((('Front End'!$F$9+'Front End'!$B$10-'Front End'!$F$9)/($AA$4-'Front End'!$F$9))*$AA$5),0)</f>
        <v>2062.3247155633348</v>
      </c>
      <c r="V719" s="8">
        <f>(U719^0.5)/('Front End'!$B$4*24*60*60)</f>
        <v>5.2561140569820563E-3</v>
      </c>
      <c r="W719" s="8">
        <f>(AVERAGE(T718:T719)*('Front End'!$F$5*60))+(AVERAGE(V718:V719)*('Front End'!$F$5*60))</f>
        <v>1.1947620003225445</v>
      </c>
      <c r="X719" s="8">
        <f t="shared" si="48"/>
        <v>5.2561140569820563E-3</v>
      </c>
    </row>
    <row r="720" spans="1:24" x14ac:dyDescent="0.2">
      <c r="A720" s="1">
        <v>719</v>
      </c>
      <c r="B720" s="1">
        <f>B719+'Front End'!$F$5</f>
        <v>1436</v>
      </c>
      <c r="C720" s="10">
        <f t="shared" si="47"/>
        <v>0.99722222222222223</v>
      </c>
      <c r="D720" s="10">
        <f>ROUND(IF(B720&lt;=$AA$2*1.25,('Front End'!$F$4/2)*(1-COS((PI()*B720)/$AA$2)),(4.34*'Front End'!$F$4*EXP(-1.3*B720/$AA$2))),6)</f>
        <v>1.9283000000000002E-2</v>
      </c>
      <c r="E720" s="10">
        <f>D720*('Front End'!$F$3/100)</f>
        <v>0</v>
      </c>
      <c r="F720" s="10">
        <f t="shared" si="45"/>
        <v>1.9283000000000002E-2</v>
      </c>
      <c r="G720" s="10">
        <f>IF((G719+(AVERAGE(F719:F720)*('Front End'!$F$5*60))-(N719))&gt;$AA$3,$AA$3,IF(G719+(AVERAGE(F719:F720)*('Front End'!$F$5*60))-(N719)&lt;0,0,G719+(AVERAGE(F719:F720)*('Front End'!$F$5*60))-(N719)))</f>
        <v>117.12061483265693</v>
      </c>
      <c r="H720" s="10">
        <f>(G720/$AA$3)*'Front End'!$B$1</f>
        <v>1.1712061483265693E-3</v>
      </c>
      <c r="I720" s="10">
        <f>('Front End'!$F$10-'Front End'!$B$1)+Calcs!H720</f>
        <v>46.731171206148332</v>
      </c>
      <c r="J720" s="10">
        <f>IF(H720&gt;'Front End'!$B$1*('Front End'!$B$5/100),G720-((('Front End'!$B$1*('Front End'!$B$5/100))/'Front End'!$B$1)*$AA$3),0)</f>
        <v>17.120614832656926</v>
      </c>
      <c r="K720" s="10">
        <f>(J720*('Front End'!$B$6/100))/('Front End'!$B$2*24*60*60)</f>
        <v>0</v>
      </c>
      <c r="L720" s="10">
        <f>(J720*((100-'Front End'!$B$6)/100))/('Front End'!$B$2*24*60*60)</f>
        <v>1.9815526426686259E-2</v>
      </c>
      <c r="M720" s="10">
        <f t="shared" si="46"/>
        <v>1.9815526426686259E-2</v>
      </c>
      <c r="N720" s="10">
        <f>AVERAGE(M719:M720)*('Front End'!$F$5*60)</f>
        <v>2.3830285639799671</v>
      </c>
      <c r="O720" s="10">
        <f>IF(O719+AVERAGE(K719:K720)*('Front End'!$F$5*60)&gt;J720,J720,O719+AVERAGE(K719:K720)*('Front End'!$F$5*60))</f>
        <v>0</v>
      </c>
      <c r="P720" s="10">
        <f>P719+(AVERAGE(L719:L720)*('Front End'!$F$5*60))-W719</f>
        <v>4063.5129821272471</v>
      </c>
      <c r="Q720" s="10">
        <f>(P720/$AA$5)*($AA$4-'Front End'!$F$9)</f>
        <v>4.0635129821272473E-2</v>
      </c>
      <c r="R720" s="10">
        <f>'Front End'!$F$9+Q720</f>
        <v>45.040635129821275</v>
      </c>
      <c r="S720" s="8">
        <f>IF(R720&gt;'Front End'!$F$9+'Front End'!$B$9,(((R720-'Front End'!$F$9)/($AA$4-'Front End'!$F$9))*$AA$5)-((('Front End'!$F$9+'Front End'!$B$9-'Front End'!$F$9)/($AA$4-'Front End'!$F$9))*$AA$5),0)</f>
        <v>4063.5129821275486</v>
      </c>
      <c r="T720" s="8">
        <f>ROUND(S720/('Front End'!$B$3*24*60*60),6)</f>
        <v>4.7029999999999997E-3</v>
      </c>
      <c r="U720" s="8">
        <f>IF(R720&gt;'Front End'!$F$9+'Front End'!$B$10,(((R720-'Front End'!$F$9)/($AA$4-'Front End'!$F$9))*$AA$5)-((('Front End'!$F$9+'Front End'!$B$10-'Front End'!$F$9)/($AA$4-'Front End'!$F$9))*$AA$5),0)</f>
        <v>2063.5129821272358</v>
      </c>
      <c r="V720" s="8">
        <f>(U720^0.5)/('Front End'!$B$4*24*60*60)</f>
        <v>5.2576280681239391E-3</v>
      </c>
      <c r="W720" s="8">
        <f>(AVERAGE(T719:T720)*('Front End'!$F$5*60))+(AVERAGE(V719:V720)*('Front End'!$F$5*60))</f>
        <v>1.1951245275063598</v>
      </c>
      <c r="X720" s="8">
        <f t="shared" si="48"/>
        <v>5.2576280681239391E-3</v>
      </c>
    </row>
    <row r="721" spans="1:24" x14ac:dyDescent="0.2">
      <c r="A721" s="1">
        <v>720</v>
      </c>
      <c r="B721" s="1">
        <f>B720+'Front End'!$F$5</f>
        <v>1438</v>
      </c>
      <c r="C721" s="10">
        <f t="shared" si="47"/>
        <v>0.99861111111111112</v>
      </c>
      <c r="D721" s="10">
        <f>ROUND(IF(B721&lt;=$AA$2*1.25,('Front End'!$F$4/2)*(1-COS((PI()*B721)/$AA$2)),(4.34*'Front End'!$F$4*EXP(-1.3*B721/$AA$2))),6)</f>
        <v>1.9199999999999998E-2</v>
      </c>
      <c r="E721" s="10">
        <f>D721*('Front End'!$F$3/100)</f>
        <v>0</v>
      </c>
      <c r="F721" s="10">
        <f t="shared" si="45"/>
        <v>1.9199999999999998E-2</v>
      </c>
      <c r="G721" s="10">
        <f>IF((G720+(AVERAGE(F720:F721)*('Front End'!$F$5*60))-(N720))&gt;$AA$3,$AA$3,IF(G720+(AVERAGE(F720:F721)*('Front End'!$F$5*60))-(N720)&lt;0,0,G720+(AVERAGE(F720:F721)*('Front End'!$F$5*60))-(N720)))</f>
        <v>117.04656626867697</v>
      </c>
      <c r="H721" s="10">
        <f>(G721/$AA$3)*'Front End'!$B$1</f>
        <v>1.1704656626867697E-3</v>
      </c>
      <c r="I721" s="10">
        <f>('Front End'!$F$10-'Front End'!$B$1)+Calcs!H721</f>
        <v>46.731170465662693</v>
      </c>
      <c r="J721" s="10">
        <f>IF(H721&gt;'Front End'!$B$1*('Front End'!$B$5/100),G721-((('Front End'!$B$1*('Front End'!$B$5/100))/'Front End'!$B$1)*$AA$3),0)</f>
        <v>17.046566268676969</v>
      </c>
      <c r="K721" s="10">
        <f>(J721*('Front End'!$B$6/100))/('Front End'!$B$2*24*60*60)</f>
        <v>0</v>
      </c>
      <c r="L721" s="10">
        <f>(J721*((100-'Front End'!$B$6)/100))/('Front End'!$B$2*24*60*60)</f>
        <v>1.9729822070227977E-2</v>
      </c>
      <c r="M721" s="10">
        <f t="shared" si="46"/>
        <v>1.9729822070227977E-2</v>
      </c>
      <c r="N721" s="10">
        <f>AVERAGE(M720:M721)*('Front End'!$F$5*60)</f>
        <v>2.3727209098148543</v>
      </c>
      <c r="O721" s="10">
        <f>IF(O720+AVERAGE(K720:K721)*('Front End'!$F$5*60)&gt;J721,J721,O720+AVERAGE(K720:K721)*('Front End'!$F$5*60))</f>
        <v>0</v>
      </c>
      <c r="P721" s="10">
        <f>P720+(AVERAGE(L720:L721)*('Front End'!$F$5*60))-W720</f>
        <v>4064.6905785095555</v>
      </c>
      <c r="Q721" s="10">
        <f>(P721/$AA$5)*($AA$4-'Front End'!$F$9)</f>
        <v>4.0646905785095548E-2</v>
      </c>
      <c r="R721" s="10">
        <f>'Front End'!$F$9+Q721</f>
        <v>45.040646905785096</v>
      </c>
      <c r="S721" s="8">
        <f>IF(R721&gt;'Front End'!$F$9+'Front End'!$B$9,(((R721-'Front End'!$F$9)/($AA$4-'Front End'!$F$9))*$AA$5)-((('Front End'!$F$9+'Front End'!$B$9-'Front End'!$F$9)/($AA$4-'Front End'!$F$9))*$AA$5),0)</f>
        <v>4064.690578509556</v>
      </c>
      <c r="T721" s="8">
        <f>ROUND(S721/('Front End'!$B$3*24*60*60),6)</f>
        <v>4.705E-3</v>
      </c>
      <c r="U721" s="8">
        <f>IF(R721&gt;'Front End'!$F$9+'Front End'!$B$10,(((R721-'Front End'!$F$9)/($AA$4-'Front End'!$F$9))*$AA$5)-((('Front End'!$F$9+'Front End'!$B$10-'Front End'!$F$9)/($AA$4-'Front End'!$F$9))*$AA$5),0)</f>
        <v>2064.6905785092431</v>
      </c>
      <c r="V721" s="8">
        <f>(U721^0.5)/('Front End'!$B$4*24*60*60)</f>
        <v>5.2591280540173081E-3</v>
      </c>
      <c r="W721" s="8">
        <f>(AVERAGE(T720:T721)*('Front End'!$F$5*60))+(AVERAGE(V720:V721)*('Front End'!$F$5*60))</f>
        <v>1.1954853673284749</v>
      </c>
      <c r="X721" s="8">
        <f t="shared" si="48"/>
        <v>5.2591280540173081E-3</v>
      </c>
    </row>
    <row r="722" spans="1:24" x14ac:dyDescent="0.2">
      <c r="A722" s="1">
        <v>721</v>
      </c>
      <c r="B722" s="1">
        <f>B721+'Front End'!$F$5</f>
        <v>1440</v>
      </c>
      <c r="C722" s="10">
        <f t="shared" si="47"/>
        <v>1</v>
      </c>
      <c r="D722" s="10">
        <f>ROUND(IF(B722&lt;=$AA$2*1.25,('Front End'!$F$4/2)*(1-COS((PI()*B722)/$AA$2)),(4.34*'Front End'!$F$4*EXP(-1.3*B722/$AA$2))),6)</f>
        <v>1.9116000000000001E-2</v>
      </c>
      <c r="E722" s="10">
        <f>D722*('Front End'!$F$3/100)</f>
        <v>0</v>
      </c>
      <c r="F722" s="10">
        <f t="shared" si="45"/>
        <v>1.9116000000000001E-2</v>
      </c>
      <c r="G722" s="10">
        <f>IF((G721+(AVERAGE(F721:F722)*('Front End'!$F$5*60))-(N721))&gt;$AA$3,$AA$3,IF(G721+(AVERAGE(F721:F722)*('Front End'!$F$5*60))-(N721)&lt;0,0,G721+(AVERAGE(F721:F722)*('Front End'!$F$5*60))-(N721)))</f>
        <v>116.9728053588621</v>
      </c>
      <c r="H722" s="10">
        <f>(G722/$AA$3)*'Front End'!$B$1</f>
        <v>1.169728053588621E-3</v>
      </c>
      <c r="I722" s="10">
        <f>('Front End'!$F$10-'Front End'!$B$1)+Calcs!H722</f>
        <v>46.731169728053594</v>
      </c>
      <c r="J722" s="10">
        <f>IF(H722&gt;'Front End'!$B$1*('Front End'!$B$5/100),G722-((('Front End'!$B$1*('Front End'!$B$5/100))/'Front End'!$B$1)*$AA$3),0)</f>
        <v>16.972805358862104</v>
      </c>
      <c r="K722" s="10">
        <f>(J722*('Front End'!$B$6/100))/('Front End'!$B$2*24*60*60)</f>
        <v>0</v>
      </c>
      <c r="L722" s="10">
        <f>(J722*((100-'Front End'!$B$6)/100))/('Front End'!$B$2*24*60*60)</f>
        <v>1.9644450646831142E-2</v>
      </c>
      <c r="M722" s="10">
        <f t="shared" si="46"/>
        <v>1.9644450646831142E-2</v>
      </c>
      <c r="N722" s="10">
        <f>AVERAGE(M721:M722)*('Front End'!$F$5*60)</f>
        <v>2.3624563630235471</v>
      </c>
      <c r="O722" s="10">
        <f>IF(O721+AVERAGE(K721:K722)*('Front End'!$F$5*60)&gt;J722,J722,O721+AVERAGE(K721:K722)*('Front End'!$F$5*60))</f>
        <v>0</v>
      </c>
      <c r="P722" s="10">
        <f>P721+(AVERAGE(L721:L722)*('Front End'!$F$5*60))-W721</f>
        <v>4065.857549505251</v>
      </c>
      <c r="Q722" s="10">
        <f>(P722/$AA$5)*($AA$4-'Front End'!$F$9)</f>
        <v>4.0658575495052508E-2</v>
      </c>
      <c r="R722" s="10">
        <f>'Front End'!$F$9+Q722</f>
        <v>45.040658575495051</v>
      </c>
      <c r="S722" s="8">
        <f>IF(R722&gt;'Front End'!$F$9+'Front End'!$B$9,(((R722-'Front End'!$F$9)/($AA$4-'Front End'!$F$9))*$AA$5)-((('Front End'!$F$9+'Front End'!$B$9-'Front End'!$F$9)/($AA$4-'Front End'!$F$9))*$AA$5),0)</f>
        <v>4065.8575495051255</v>
      </c>
      <c r="T722" s="8">
        <f>ROUND(S722/('Front End'!$B$3*24*60*60),6)</f>
        <v>4.7060000000000001E-3</v>
      </c>
      <c r="U722" s="8">
        <f>IF(R722&gt;'Front End'!$F$9+'Front End'!$B$10,(((R722-'Front End'!$F$9)/($AA$4-'Front End'!$F$9))*$AA$5)-((('Front End'!$F$9+'Front End'!$B$10-'Front End'!$F$9)/($AA$4-'Front End'!$F$9))*$AA$5),0)</f>
        <v>2065.8575495048126</v>
      </c>
      <c r="V722" s="8">
        <f>(U722^0.5)/('Front End'!$B$4*24*60*60)</f>
        <v>5.2606140836942523E-3</v>
      </c>
      <c r="W722" s="8">
        <f>(AVERAGE(T721:T722)*('Front End'!$F$5*60))+(AVERAGE(V721:V722)*('Front End'!$F$5*60))</f>
        <v>1.1958445282626935</v>
      </c>
      <c r="X722" s="8">
        <f t="shared" si="48"/>
        <v>5.2606140836942523E-3</v>
      </c>
    </row>
    <row r="723" spans="1:24" x14ac:dyDescent="0.2">
      <c r="A723" s="1">
        <v>722</v>
      </c>
      <c r="B723" s="1">
        <f>B722+'Front End'!$F$5</f>
        <v>1442</v>
      </c>
      <c r="C723" s="10">
        <f t="shared" si="47"/>
        <v>1.0013888888888889</v>
      </c>
      <c r="D723" s="10">
        <f>ROUND(IF(B723&lt;=$AA$2*1.25,('Front End'!$F$4/2)*(1-COS((PI()*B723)/$AA$2)),(4.34*'Front End'!$F$4*EXP(-1.3*B723/$AA$2))),6)</f>
        <v>1.9033999999999999E-2</v>
      </c>
      <c r="E723" s="10">
        <f>D723*('Front End'!$F$3/100)</f>
        <v>0</v>
      </c>
      <c r="F723" s="10">
        <f t="shared" si="45"/>
        <v>1.9033999999999999E-2</v>
      </c>
      <c r="G723" s="10">
        <f>IF((G722+(AVERAGE(F722:F723)*('Front End'!$F$5*60))-(N722))&gt;$AA$3,$AA$3,IF(G722+(AVERAGE(F722:F723)*('Front End'!$F$5*60))-(N722)&lt;0,0,G722+(AVERAGE(F722:F723)*('Front End'!$F$5*60))-(N722)))</f>
        <v>116.89934899583855</v>
      </c>
      <c r="H723" s="10">
        <f>(G723/$AA$3)*'Front End'!$B$1</f>
        <v>1.1689934899583856E-3</v>
      </c>
      <c r="I723" s="10">
        <f>('Front End'!$F$10-'Front End'!$B$1)+Calcs!H723</f>
        <v>46.731168993489959</v>
      </c>
      <c r="J723" s="10">
        <f>IF(H723&gt;'Front End'!$B$1*('Front End'!$B$5/100),G723-((('Front End'!$B$1*('Front End'!$B$5/100))/'Front End'!$B$1)*$AA$3),0)</f>
        <v>16.899348995838551</v>
      </c>
      <c r="K723" s="10">
        <f>(J723*('Front End'!$B$6/100))/('Front End'!$B$2*24*60*60)</f>
        <v>0</v>
      </c>
      <c r="L723" s="10">
        <f>(J723*((100-'Front End'!$B$6)/100))/('Front End'!$B$2*24*60*60)</f>
        <v>1.9559431708146474E-2</v>
      </c>
      <c r="M723" s="10">
        <f t="shared" si="46"/>
        <v>1.9559431708146474E-2</v>
      </c>
      <c r="N723" s="10">
        <f>AVERAGE(M722:M723)*('Front End'!$F$5*60)</f>
        <v>2.3522329412986567</v>
      </c>
      <c r="O723" s="10">
        <f>IF(O722+AVERAGE(K722:K723)*('Front End'!$F$5*60)&gt;J723,J723,O722+AVERAGE(K722:K723)*('Front End'!$F$5*60))</f>
        <v>0</v>
      </c>
      <c r="P723" s="10">
        <f>P722+(AVERAGE(L722:L723)*('Front End'!$F$5*60))-W722</f>
        <v>4067.013937918287</v>
      </c>
      <c r="Q723" s="10">
        <f>(P723/$AA$5)*($AA$4-'Front End'!$F$9)</f>
        <v>4.0670139379182867E-2</v>
      </c>
      <c r="R723" s="10">
        <f>'Front End'!$F$9+Q723</f>
        <v>45.040670139379181</v>
      </c>
      <c r="S723" s="8">
        <f>IF(R723&gt;'Front End'!$F$9+'Front End'!$B$9,(((R723-'Front End'!$F$9)/($AA$4-'Front End'!$F$9))*$AA$5)-((('Front End'!$F$9+'Front End'!$B$9-'Front End'!$F$9)/($AA$4-'Front End'!$F$9))*$AA$5),0)</f>
        <v>4067.0139379180623</v>
      </c>
      <c r="T723" s="8">
        <f>ROUND(S723/('Front End'!$B$3*24*60*60),6)</f>
        <v>4.7070000000000002E-3</v>
      </c>
      <c r="U723" s="8">
        <f>IF(R723&gt;'Front End'!$F$9+'Front End'!$B$10,(((R723-'Front End'!$F$9)/($AA$4-'Front End'!$F$9))*$AA$5)-((('Front End'!$F$9+'Front End'!$B$10-'Front End'!$F$9)/($AA$4-'Front End'!$F$9))*$AA$5),0)</f>
        <v>2067.0139379177494</v>
      </c>
      <c r="V723" s="8">
        <f>(U723^0.5)/('Front End'!$B$4*24*60*60)</f>
        <v>5.2620862234623519E-3</v>
      </c>
      <c r="W723" s="8">
        <f>(AVERAGE(T722:T723)*('Front End'!$F$5*60))+(AVERAGE(V722:V723)*('Front End'!$F$5*60))</f>
        <v>1.1961420184293963</v>
      </c>
      <c r="X723" s="8">
        <f t="shared" si="48"/>
        <v>5.2620862234623519E-3</v>
      </c>
    </row>
    <row r="724" spans="1:24" x14ac:dyDescent="0.2">
      <c r="A724" s="1">
        <v>723</v>
      </c>
      <c r="B724" s="1">
        <f>B723+'Front End'!$F$5</f>
        <v>1444</v>
      </c>
      <c r="C724" s="10">
        <f t="shared" si="47"/>
        <v>1.0027777777777778</v>
      </c>
      <c r="D724" s="10">
        <f>ROUND(IF(B724&lt;=$AA$2*1.25,('Front End'!$F$4/2)*(1-COS((PI()*B724)/$AA$2)),(4.34*'Front End'!$F$4*EXP(-1.3*B724/$AA$2))),6)</f>
        <v>1.8950999999999999E-2</v>
      </c>
      <c r="E724" s="10">
        <f>D724*('Front End'!$F$3/100)</f>
        <v>0</v>
      </c>
      <c r="F724" s="10">
        <f t="shared" si="45"/>
        <v>1.8950999999999999E-2</v>
      </c>
      <c r="G724" s="10">
        <f>IF((G723+(AVERAGE(F723:F724)*('Front End'!$F$5*60))-(N723))&gt;$AA$3,$AA$3,IF(G723+(AVERAGE(F723:F724)*('Front End'!$F$5*60))-(N723)&lt;0,0,G723+(AVERAGE(F723:F724)*('Front End'!$F$5*60))-(N723)))</f>
        <v>116.8262160545399</v>
      </c>
      <c r="H724" s="10">
        <f>(G724/$AA$3)*'Front End'!$B$1</f>
        <v>1.168262160545399E-3</v>
      </c>
      <c r="I724" s="10">
        <f>('Front End'!$F$10-'Front End'!$B$1)+Calcs!H724</f>
        <v>46.731168262160551</v>
      </c>
      <c r="J724" s="10">
        <f>IF(H724&gt;'Front End'!$B$1*('Front End'!$B$5/100),G724-((('Front End'!$B$1*('Front End'!$B$5/100))/'Front End'!$B$1)*$AA$3),0)</f>
        <v>16.826216054539898</v>
      </c>
      <c r="K724" s="10">
        <f>(J724*('Front End'!$B$6/100))/('Front End'!$B$2*24*60*60)</f>
        <v>0</v>
      </c>
      <c r="L724" s="10">
        <f>(J724*((100-'Front End'!$B$6)/100))/('Front End'!$B$2*24*60*60)</f>
        <v>1.9474787100161921E-2</v>
      </c>
      <c r="M724" s="10">
        <f t="shared" si="46"/>
        <v>1.9474787100161921E-2</v>
      </c>
      <c r="N724" s="10">
        <f>AVERAGE(M723:M724)*('Front End'!$F$5*60)</f>
        <v>2.3420531284985038</v>
      </c>
      <c r="O724" s="10">
        <f>IF(O723+AVERAGE(K723:K724)*('Front End'!$F$5*60)&gt;J724,J724,O723+AVERAGE(K723:K724)*('Front End'!$F$5*60))</f>
        <v>0</v>
      </c>
      <c r="P724" s="10">
        <f>P723+(AVERAGE(L723:L724)*('Front End'!$F$5*60))-W723</f>
        <v>4068.1598490283563</v>
      </c>
      <c r="Q724" s="10">
        <f>(P724/$AA$5)*($AA$4-'Front End'!$F$9)</f>
        <v>4.0681598490283556E-2</v>
      </c>
      <c r="R724" s="10">
        <f>'Front End'!$F$9+Q724</f>
        <v>45.040681598490281</v>
      </c>
      <c r="S724" s="8">
        <f>IF(R724&gt;'Front End'!$F$9+'Front End'!$B$9,(((R724-'Front End'!$F$9)/($AA$4-'Front End'!$F$9))*$AA$5)-((('Front End'!$F$9+'Front End'!$B$9-'Front End'!$F$9)/($AA$4-'Front End'!$F$9))*$AA$5),0)</f>
        <v>4068.1598490280639</v>
      </c>
      <c r="T724" s="8">
        <f>ROUND(S724/('Front End'!$B$3*24*60*60),6)</f>
        <v>4.7089999999999996E-3</v>
      </c>
      <c r="U724" s="8">
        <f>IF(R724&gt;'Front End'!$F$9+'Front End'!$B$10,(((R724-'Front End'!$F$9)/($AA$4-'Front End'!$F$9))*$AA$5)-((('Front End'!$F$9+'Front End'!$B$10-'Front End'!$F$9)/($AA$4-'Front End'!$F$9))*$AA$5),0)</f>
        <v>2068.1598490277511</v>
      </c>
      <c r="V724" s="8">
        <f>(U724^0.5)/('Front End'!$B$4*24*60*60)</f>
        <v>5.2635446189464464E-3</v>
      </c>
      <c r="W724" s="8">
        <f>(AVERAGE(T723:T724)*('Front End'!$F$5*60))+(AVERAGE(V723:V724)*('Front End'!$F$5*60))</f>
        <v>1.1964978505445281</v>
      </c>
      <c r="X724" s="8">
        <f t="shared" si="48"/>
        <v>5.2635446189464464E-3</v>
      </c>
    </row>
    <row r="725" spans="1:24" x14ac:dyDescent="0.2">
      <c r="A725" s="1">
        <v>724</v>
      </c>
      <c r="B725" s="1">
        <f>B724+'Front End'!$F$5</f>
        <v>1446</v>
      </c>
      <c r="C725" s="10">
        <f t="shared" si="47"/>
        <v>1.0041666666666667</v>
      </c>
      <c r="D725" s="10">
        <f>ROUND(IF(B725&lt;=$AA$2*1.25,('Front End'!$F$4/2)*(1-COS((PI()*B725)/$AA$2)),(4.34*'Front End'!$F$4*EXP(-1.3*B725/$AA$2))),6)</f>
        <v>1.8869E-2</v>
      </c>
      <c r="E725" s="10">
        <f>D725*('Front End'!$F$3/100)</f>
        <v>0</v>
      </c>
      <c r="F725" s="10">
        <f t="shared" si="45"/>
        <v>1.8869E-2</v>
      </c>
      <c r="G725" s="10">
        <f>IF((G724+(AVERAGE(F724:F725)*('Front End'!$F$5*60))-(N724))&gt;$AA$3,$AA$3,IF(G724+(AVERAGE(F724:F725)*('Front End'!$F$5*60))-(N724)&lt;0,0,G724+(AVERAGE(F724:F725)*('Front End'!$F$5*60))-(N724)))</f>
        <v>116.75336292604139</v>
      </c>
      <c r="H725" s="10">
        <f>(G725/$AA$3)*'Front End'!$B$1</f>
        <v>1.1675336292604141E-3</v>
      </c>
      <c r="I725" s="10">
        <f>('Front End'!$F$10-'Front End'!$B$1)+Calcs!H725</f>
        <v>46.731167533629261</v>
      </c>
      <c r="J725" s="10">
        <f>IF(H725&gt;'Front End'!$B$1*('Front End'!$B$5/100),G725-((('Front End'!$B$1*('Front End'!$B$5/100))/'Front End'!$B$1)*$AA$3),0)</f>
        <v>16.75336292604139</v>
      </c>
      <c r="K725" s="10">
        <f>(J725*('Front End'!$B$6/100))/('Front End'!$B$2*24*60*60)</f>
        <v>0</v>
      </c>
      <c r="L725" s="10">
        <f>(J725*((100-'Front End'!$B$6)/100))/('Front End'!$B$2*24*60*60)</f>
        <v>1.9390466349584946E-2</v>
      </c>
      <c r="M725" s="10">
        <f t="shared" si="46"/>
        <v>1.9390466349584946E-2</v>
      </c>
      <c r="N725" s="10">
        <f>AVERAGE(M724:M725)*('Front End'!$F$5*60)</f>
        <v>2.3319152069848119</v>
      </c>
      <c r="O725" s="10">
        <f>IF(O724+AVERAGE(K724:K725)*('Front End'!$F$5*60)&gt;J725,J725,O724+AVERAGE(K724:K725)*('Front End'!$F$5*60))</f>
        <v>0</v>
      </c>
      <c r="P725" s="10">
        <f>P724+(AVERAGE(L724:L725)*('Front End'!$F$5*60))-W724</f>
        <v>4069.2952663847968</v>
      </c>
      <c r="Q725" s="10">
        <f>(P725/$AA$5)*($AA$4-'Front End'!$F$9)</f>
        <v>4.0692952663847967E-2</v>
      </c>
      <c r="R725" s="10">
        <f>'Front End'!$F$9+Q725</f>
        <v>45.040692952663846</v>
      </c>
      <c r="S725" s="8">
        <f>IF(R725&gt;'Front End'!$F$9+'Front End'!$B$9,(((R725-'Front End'!$F$9)/($AA$4-'Front End'!$F$9))*$AA$5)-((('Front End'!$F$9+'Front End'!$B$9-'Front End'!$F$9)/($AA$4-'Front End'!$F$9))*$AA$5),0)</f>
        <v>4069.2952663846431</v>
      </c>
      <c r="T725" s="8">
        <f>ROUND(S725/('Front End'!$B$3*24*60*60),6)</f>
        <v>4.7099999999999998E-3</v>
      </c>
      <c r="U725" s="8">
        <f>IF(R725&gt;'Front End'!$F$9+'Front End'!$B$10,(((R725-'Front End'!$F$9)/($AA$4-'Front End'!$F$9))*$AA$5)-((('Front End'!$F$9+'Front End'!$B$10-'Front End'!$F$9)/($AA$4-'Front End'!$F$9))*$AA$5),0)</f>
        <v>2069.2952663843303</v>
      </c>
      <c r="V725" s="8">
        <f>(U725^0.5)/('Front End'!$B$4*24*60*60)</f>
        <v>5.2649892606401703E-3</v>
      </c>
      <c r="W725" s="8">
        <f>(AVERAGE(T724:T725)*('Front End'!$F$5*60))+(AVERAGE(V724:V725)*('Front End'!$F$5*60))</f>
        <v>1.196852032775197</v>
      </c>
      <c r="X725" s="8">
        <f t="shared" si="48"/>
        <v>5.2649892606401703E-3</v>
      </c>
    </row>
    <row r="726" spans="1:24" x14ac:dyDescent="0.2">
      <c r="A726" s="1">
        <v>725</v>
      </c>
      <c r="B726" s="1">
        <f>B725+'Front End'!$F$5</f>
        <v>1448</v>
      </c>
      <c r="C726" s="10">
        <f t="shared" si="47"/>
        <v>1.0055555555555555</v>
      </c>
      <c r="D726" s="10">
        <f>ROUND(IF(B726&lt;=$AA$2*1.25,('Front End'!$F$4/2)*(1-COS((PI()*B726)/$AA$2)),(4.34*'Front End'!$F$4*EXP(-1.3*B726/$AA$2))),6)</f>
        <v>1.8787999999999999E-2</v>
      </c>
      <c r="E726" s="10">
        <f>D726*('Front End'!$F$3/100)</f>
        <v>0</v>
      </c>
      <c r="F726" s="10">
        <f t="shared" si="45"/>
        <v>1.8787999999999999E-2</v>
      </c>
      <c r="G726" s="10">
        <f>IF((G725+(AVERAGE(F725:F726)*('Front End'!$F$5*60))-(N725))&gt;$AA$3,$AA$3,IF(G725+(AVERAGE(F725:F726)*('Front End'!$F$5*60))-(N725)&lt;0,0,G725+(AVERAGE(F725:F726)*('Front End'!$F$5*60))-(N725)))</f>
        <v>116.68086771905658</v>
      </c>
      <c r="H726" s="10">
        <f>(G726/$AA$3)*'Front End'!$B$1</f>
        <v>1.1668086771905659E-3</v>
      </c>
      <c r="I726" s="10">
        <f>('Front End'!$F$10-'Front End'!$B$1)+Calcs!H726</f>
        <v>46.731166808677195</v>
      </c>
      <c r="J726" s="10">
        <f>IF(H726&gt;'Front End'!$B$1*('Front End'!$B$5/100),G726-((('Front End'!$B$1*('Front End'!$B$5/100))/'Front End'!$B$1)*$AA$3),0)</f>
        <v>16.680867719056579</v>
      </c>
      <c r="K726" s="10">
        <f>(J726*('Front End'!$B$6/100))/('Front End'!$B$2*24*60*60)</f>
        <v>0</v>
      </c>
      <c r="L726" s="10">
        <f>(J726*((100-'Front End'!$B$6)/100))/('Front End'!$B$2*24*60*60)</f>
        <v>1.9306559860019192E-2</v>
      </c>
      <c r="M726" s="10">
        <f t="shared" si="46"/>
        <v>1.9306559860019192E-2</v>
      </c>
      <c r="N726" s="10">
        <f>AVERAGE(M725:M726)*('Front End'!$F$5*60)</f>
        <v>2.3218215725762481</v>
      </c>
      <c r="O726" s="10">
        <f>IF(O725+AVERAGE(K725:K726)*('Front End'!$F$5*60)&gt;J726,J726,O725+AVERAGE(K725:K726)*('Front End'!$F$5*60))</f>
        <v>0</v>
      </c>
      <c r="P726" s="10">
        <f>P725+(AVERAGE(L725:L726)*('Front End'!$F$5*60))-W725</f>
        <v>4070.4202359245978</v>
      </c>
      <c r="Q726" s="10">
        <f>(P726/$AA$5)*($AA$4-'Front End'!$F$9)</f>
        <v>4.0704202359245975E-2</v>
      </c>
      <c r="R726" s="10">
        <f>'Front End'!$F$9+Q726</f>
        <v>45.040704202359244</v>
      </c>
      <c r="S726" s="8">
        <f>IF(R726&gt;'Front End'!$F$9+'Front End'!$B$9,(((R726-'Front End'!$F$9)/($AA$4-'Front End'!$F$9))*$AA$5)-((('Front End'!$F$9+'Front End'!$B$9-'Front End'!$F$9)/($AA$4-'Front End'!$F$9))*$AA$5),0)</f>
        <v>4070.4202359243877</v>
      </c>
      <c r="T726" s="8">
        <f>ROUND(S726/('Front End'!$B$3*24*60*60),6)</f>
        <v>4.7109999999999999E-3</v>
      </c>
      <c r="U726" s="8">
        <f>IF(R726&gt;'Front End'!$F$9+'Front End'!$B$10,(((R726-'Front End'!$F$9)/($AA$4-'Front End'!$F$9))*$AA$5)-((('Front End'!$F$9+'Front End'!$B$10-'Front End'!$F$9)/($AA$4-'Front End'!$F$9))*$AA$5),0)</f>
        <v>2070.4202359240749</v>
      </c>
      <c r="V726" s="8">
        <f>(U726^0.5)/('Front End'!$B$4*24*60*60)</f>
        <v>5.2664202182852666E-3</v>
      </c>
      <c r="W726" s="8">
        <f>(AVERAGE(T725:T726)*('Front End'!$F$5*60))+(AVERAGE(V725:V726)*('Front End'!$F$5*60))</f>
        <v>1.197144568735526</v>
      </c>
      <c r="X726" s="8">
        <f t="shared" si="48"/>
        <v>5.2664202182852666E-3</v>
      </c>
    </row>
    <row r="727" spans="1:24" x14ac:dyDescent="0.2">
      <c r="A727" s="1">
        <v>726</v>
      </c>
      <c r="B727" s="1">
        <f>B726+'Front End'!$F$5</f>
        <v>1450</v>
      </c>
      <c r="C727" s="10">
        <f t="shared" si="47"/>
        <v>1.0069444444444444</v>
      </c>
      <c r="D727" s="10">
        <f>ROUND(IF(B727&lt;=$AA$2*1.25,('Front End'!$F$4/2)*(1-COS((PI()*B727)/$AA$2)),(4.34*'Front End'!$F$4*EXP(-1.3*B727/$AA$2))),6)</f>
        <v>1.8706E-2</v>
      </c>
      <c r="E727" s="10">
        <f>D727*('Front End'!$F$3/100)</f>
        <v>0</v>
      </c>
      <c r="F727" s="10">
        <f t="shared" si="45"/>
        <v>1.8706E-2</v>
      </c>
      <c r="G727" s="10">
        <f>IF((G726+(AVERAGE(F726:F727)*('Front End'!$F$5*60))-(N726))&gt;$AA$3,$AA$3,IF(G726+(AVERAGE(F726:F727)*('Front End'!$F$5*60))-(N726)&lt;0,0,G726+(AVERAGE(F726:F727)*('Front End'!$F$5*60))-(N726)))</f>
        <v>116.60868614648032</v>
      </c>
      <c r="H727" s="10">
        <f>(G727/$AA$3)*'Front End'!$B$1</f>
        <v>1.1660868614648031E-3</v>
      </c>
      <c r="I727" s="10">
        <f>('Front End'!$F$10-'Front End'!$B$1)+Calcs!H727</f>
        <v>46.731166086861471</v>
      </c>
      <c r="J727" s="10">
        <f>IF(H727&gt;'Front End'!$B$1*('Front End'!$B$5/100),G727-((('Front End'!$B$1*('Front End'!$B$5/100))/'Front End'!$B$1)*$AA$3),0)</f>
        <v>16.608686146480323</v>
      </c>
      <c r="K727" s="10">
        <f>(J727*('Front End'!$B$6/100))/('Front End'!$B$2*24*60*60)</f>
        <v>0</v>
      </c>
      <c r="L727" s="10">
        <f>(J727*((100-'Front End'!$B$6)/100))/('Front End'!$B$2*24*60*60)</f>
        <v>1.9223016373241118E-2</v>
      </c>
      <c r="M727" s="10">
        <f t="shared" si="46"/>
        <v>1.9223016373241118E-2</v>
      </c>
      <c r="N727" s="10">
        <f>AVERAGE(M726:M727)*('Front End'!$F$5*60)</f>
        <v>2.3117745739956188</v>
      </c>
      <c r="O727" s="10">
        <f>IF(O726+AVERAGE(K726:K727)*('Front End'!$F$5*60)&gt;J727,J727,O726+AVERAGE(K726:K727)*('Front End'!$F$5*60))</f>
        <v>0</v>
      </c>
      <c r="P727" s="10">
        <f>P726+(AVERAGE(L726:L727)*('Front End'!$F$5*60))-W726</f>
        <v>4071.5348659298579</v>
      </c>
      <c r="Q727" s="10">
        <f>(P727/$AA$5)*($AA$4-'Front End'!$F$9)</f>
        <v>4.0715348659298579E-2</v>
      </c>
      <c r="R727" s="10">
        <f>'Front End'!$F$9+Q727</f>
        <v>45.040715348659297</v>
      </c>
      <c r="S727" s="8">
        <f>IF(R727&gt;'Front End'!$F$9+'Front End'!$B$9,(((R727-'Front End'!$F$9)/($AA$4-'Front End'!$F$9))*$AA$5)-((('Front End'!$F$9+'Front End'!$B$9-'Front End'!$F$9)/($AA$4-'Front End'!$F$9))*$AA$5),0)</f>
        <v>4071.5348659297492</v>
      </c>
      <c r="T727" s="8">
        <f>ROUND(S727/('Front End'!$B$3*24*60*60),6)</f>
        <v>4.712E-3</v>
      </c>
      <c r="U727" s="8">
        <f>IF(R727&gt;'Front End'!$F$9+'Front End'!$B$10,(((R727-'Front End'!$F$9)/($AA$4-'Front End'!$F$9))*$AA$5)-((('Front End'!$F$9+'Front End'!$B$10-'Front End'!$F$9)/($AA$4-'Front End'!$F$9))*$AA$5),0)</f>
        <v>2071.5348659294364</v>
      </c>
      <c r="V727" s="8">
        <f>(U727^0.5)/('Front End'!$B$4*24*60*60)</f>
        <v>5.2678376407123209E-3</v>
      </c>
      <c r="W727" s="8">
        <f>(AVERAGE(T726:T727)*('Front End'!$F$5*60))+(AVERAGE(V726:V727)*('Front End'!$F$5*60))</f>
        <v>1.1974354715398552</v>
      </c>
      <c r="X727" s="8">
        <f t="shared" si="48"/>
        <v>5.2678376407123209E-3</v>
      </c>
    </row>
    <row r="728" spans="1:24" x14ac:dyDescent="0.2">
      <c r="A728" s="1">
        <v>727</v>
      </c>
      <c r="B728" s="1">
        <f>B727+'Front End'!$F$5</f>
        <v>1452</v>
      </c>
      <c r="C728" s="10">
        <f t="shared" si="47"/>
        <v>1.0083333333333333</v>
      </c>
      <c r="D728" s="10">
        <f>ROUND(IF(B728&lt;=$AA$2*1.25,('Front End'!$F$4/2)*(1-COS((PI()*B728)/$AA$2)),(4.34*'Front End'!$F$4*EXP(-1.3*B728/$AA$2))),6)</f>
        <v>1.8624999999999999E-2</v>
      </c>
      <c r="E728" s="10">
        <f>D728*('Front End'!$F$3/100)</f>
        <v>0</v>
      </c>
      <c r="F728" s="10">
        <f t="shared" si="45"/>
        <v>1.8624999999999999E-2</v>
      </c>
      <c r="G728" s="10">
        <f>IF((G727+(AVERAGE(F727:F728)*('Front End'!$F$5*60))-(N727))&gt;$AA$3,$AA$3,IF(G727+(AVERAGE(F727:F728)*('Front End'!$F$5*60))-(N727)&lt;0,0,G727+(AVERAGE(F727:F728)*('Front End'!$F$5*60))-(N727)))</f>
        <v>116.5367715724847</v>
      </c>
      <c r="H728" s="10">
        <f>(G728/$AA$3)*'Front End'!$B$1</f>
        <v>1.1653677157248471E-3</v>
      </c>
      <c r="I728" s="10">
        <f>('Front End'!$F$10-'Front End'!$B$1)+Calcs!H728</f>
        <v>46.731165367715732</v>
      </c>
      <c r="J728" s="10">
        <f>IF(H728&gt;'Front End'!$B$1*('Front End'!$B$5/100),G728-((('Front End'!$B$1*('Front End'!$B$5/100))/'Front End'!$B$1)*$AA$3),0)</f>
        <v>16.536771572484696</v>
      </c>
      <c r="K728" s="10">
        <f>(J728*('Front End'!$B$6/100))/('Front End'!$B$2*24*60*60)</f>
        <v>0</v>
      </c>
      <c r="L728" s="10">
        <f>(J728*((100-'Front End'!$B$6)/100))/('Front End'!$B$2*24*60*60)</f>
        <v>1.913978191259803E-2</v>
      </c>
      <c r="M728" s="10">
        <f t="shared" si="46"/>
        <v>1.913978191259803E-2</v>
      </c>
      <c r="N728" s="10">
        <f>AVERAGE(M727:M728)*('Front End'!$F$5*60)</f>
        <v>2.301767897150349</v>
      </c>
      <c r="O728" s="10">
        <f>IF(O727+AVERAGE(K727:K728)*('Front End'!$F$5*60)&gt;J728,J728,O727+AVERAGE(K727:K728)*('Front End'!$F$5*60))</f>
        <v>0</v>
      </c>
      <c r="P728" s="10">
        <f>P727+(AVERAGE(L727:L728)*('Front End'!$F$5*60))-W727</f>
        <v>4072.6391983554686</v>
      </c>
      <c r="Q728" s="10">
        <f>(P728/$AA$5)*($AA$4-'Front End'!$F$9)</f>
        <v>4.0726391983554683E-2</v>
      </c>
      <c r="R728" s="10">
        <f>'Front End'!$F$9+Q728</f>
        <v>45.040726391983554</v>
      </c>
      <c r="S728" s="8">
        <f>IF(R728&gt;'Front End'!$F$9+'Front End'!$B$9,(((R728-'Front End'!$F$9)/($AA$4-'Front End'!$F$9))*$AA$5)-((('Front End'!$F$9+'Front End'!$B$9-'Front End'!$F$9)/($AA$4-'Front End'!$F$9))*$AA$5),0)</f>
        <v>4072.6391983554322</v>
      </c>
      <c r="T728" s="8">
        <f>ROUND(S728/('Front End'!$B$3*24*60*60),6)</f>
        <v>4.7140000000000003E-3</v>
      </c>
      <c r="U728" s="8">
        <f>IF(R728&gt;'Front End'!$F$9+'Front End'!$B$10,(((R728-'Front End'!$F$9)/($AA$4-'Front End'!$F$9))*$AA$5)-((('Front End'!$F$9+'Front End'!$B$10-'Front End'!$F$9)/($AA$4-'Front End'!$F$9))*$AA$5),0)</f>
        <v>2072.6391983551193</v>
      </c>
      <c r="V728" s="8">
        <f>(U728^0.5)/('Front End'!$B$4*24*60*60)</f>
        <v>5.2692415921746557E-3</v>
      </c>
      <c r="W728" s="8">
        <f>(AVERAGE(T727:T728)*('Front End'!$F$5*60))+(AVERAGE(V727:V728)*('Front End'!$F$5*60))</f>
        <v>1.1977847539732187</v>
      </c>
      <c r="X728" s="8">
        <f t="shared" si="48"/>
        <v>5.2692415921746557E-3</v>
      </c>
    </row>
    <row r="729" spans="1:24" x14ac:dyDescent="0.2">
      <c r="A729" s="1">
        <v>728</v>
      </c>
      <c r="B729" s="1">
        <f>B728+'Front End'!$F$5</f>
        <v>1454</v>
      </c>
      <c r="C729" s="10">
        <f t="shared" si="47"/>
        <v>1.0097222222222222</v>
      </c>
      <c r="D729" s="10">
        <f>ROUND(IF(B729&lt;=$AA$2*1.25,('Front End'!$F$4/2)*(1-COS((PI()*B729)/$AA$2)),(4.34*'Front End'!$F$4*EXP(-1.3*B729/$AA$2))),6)</f>
        <v>1.8544999999999999E-2</v>
      </c>
      <c r="E729" s="10">
        <f>D729*('Front End'!$F$3/100)</f>
        <v>0</v>
      </c>
      <c r="F729" s="10">
        <f t="shared" si="45"/>
        <v>1.8544999999999999E-2</v>
      </c>
      <c r="G729" s="10">
        <f>IF((G728+(AVERAGE(F728:F729)*('Front End'!$F$5*60))-(N728))&gt;$AA$3,$AA$3,IF(G728+(AVERAGE(F728:F729)*('Front End'!$F$5*60))-(N728)&lt;0,0,G728+(AVERAGE(F728:F729)*('Front End'!$F$5*60))-(N728)))</f>
        <v>116.46520367533434</v>
      </c>
      <c r="H729" s="10">
        <f>(G729/$AA$3)*'Front End'!$B$1</f>
        <v>1.1646520367533434E-3</v>
      </c>
      <c r="I729" s="10">
        <f>('Front End'!$F$10-'Front End'!$B$1)+Calcs!H729</f>
        <v>46.73116465203676</v>
      </c>
      <c r="J729" s="10">
        <f>IF(H729&gt;'Front End'!$B$1*('Front End'!$B$5/100),G729-((('Front End'!$B$1*('Front End'!$B$5/100))/'Front End'!$B$1)*$AA$3),0)</f>
        <v>16.465203675334337</v>
      </c>
      <c r="K729" s="10">
        <f>(J729*('Front End'!$B$6/100))/('Front End'!$B$2*24*60*60)</f>
        <v>0</v>
      </c>
      <c r="L729" s="10">
        <f>(J729*((100-'Front End'!$B$6)/100))/('Front End'!$B$2*24*60*60)</f>
        <v>1.9056948698303634E-2</v>
      </c>
      <c r="M729" s="10">
        <f t="shared" si="46"/>
        <v>1.9056948698303634E-2</v>
      </c>
      <c r="N729" s="10">
        <f>AVERAGE(M728:M729)*('Front End'!$F$5*60)</f>
        <v>2.2918038366540996</v>
      </c>
      <c r="O729" s="10">
        <f>IF(O728+AVERAGE(K728:K729)*('Front End'!$F$5*60)&gt;J729,J729,O728+AVERAGE(K728:K729)*('Front End'!$F$5*60))</f>
        <v>0</v>
      </c>
      <c r="P729" s="10">
        <f>P728+(AVERAGE(L728:L729)*('Front End'!$F$5*60))-W728</f>
        <v>4073.7332174381495</v>
      </c>
      <c r="Q729" s="10">
        <f>(P729/$AA$5)*($AA$4-'Front End'!$F$9)</f>
        <v>4.0737332174381496E-2</v>
      </c>
      <c r="R729" s="10">
        <f>'Front End'!$F$9+Q729</f>
        <v>45.04073733217438</v>
      </c>
      <c r="S729" s="8">
        <f>IF(R729&gt;'Front End'!$F$9+'Front End'!$B$9,(((R729-'Front End'!$F$9)/($AA$4-'Front End'!$F$9))*$AA$5)-((('Front End'!$F$9+'Front End'!$B$9-'Front End'!$F$9)/($AA$4-'Front End'!$F$9))*$AA$5),0)</f>
        <v>4073.7332174380472</v>
      </c>
      <c r="T729" s="8">
        <f>ROUND(S729/('Front End'!$B$3*24*60*60),6)</f>
        <v>4.7149999999999996E-3</v>
      </c>
      <c r="U729" s="8">
        <f>IF(R729&gt;'Front End'!$F$9+'Front End'!$B$10,(((R729-'Front End'!$F$9)/($AA$4-'Front End'!$F$9))*$AA$5)-((('Front End'!$F$9+'Front End'!$B$10-'Front End'!$F$9)/($AA$4-'Front End'!$F$9))*$AA$5),0)</f>
        <v>2073.7332174377343</v>
      </c>
      <c r="V729" s="8">
        <f>(U729^0.5)/('Front End'!$B$4*24*60*60)</f>
        <v>5.2706320634049193E-3</v>
      </c>
      <c r="W729" s="8">
        <f>(AVERAGE(T728:T729)*('Front End'!$F$5*60))+(AVERAGE(V728:V729)*('Front End'!$F$5*60))</f>
        <v>1.1981324193347747</v>
      </c>
      <c r="X729" s="8">
        <f t="shared" si="48"/>
        <v>5.2706320634049193E-3</v>
      </c>
    </row>
    <row r="730" spans="1:24" x14ac:dyDescent="0.2">
      <c r="A730" s="1">
        <v>729</v>
      </c>
      <c r="B730" s="1">
        <f>B729+'Front End'!$F$5</f>
        <v>1456</v>
      </c>
      <c r="C730" s="10">
        <f t="shared" si="47"/>
        <v>1.0111111111111111</v>
      </c>
      <c r="D730" s="10">
        <f>ROUND(IF(B730&lt;=$AA$2*1.25,('Front End'!$F$4/2)*(1-COS((PI()*B730)/$AA$2)),(4.34*'Front End'!$F$4*EXP(-1.3*B730/$AA$2))),6)</f>
        <v>1.8464999999999999E-2</v>
      </c>
      <c r="E730" s="10">
        <f>D730*('Front End'!$F$3/100)</f>
        <v>0</v>
      </c>
      <c r="F730" s="10">
        <f t="shared" si="45"/>
        <v>1.8464999999999999E-2</v>
      </c>
      <c r="G730" s="10">
        <f>IF((G729+(AVERAGE(F729:F730)*('Front End'!$F$5*60))-(N729))&gt;$AA$3,$AA$3,IF(G729+(AVERAGE(F729:F730)*('Front End'!$F$5*60))-(N729)&lt;0,0,G729+(AVERAGE(F729:F730)*('Front End'!$F$5*60))-(N729)))</f>
        <v>116.39399983868024</v>
      </c>
      <c r="H730" s="10">
        <f>(G730/$AA$3)*'Front End'!$B$1</f>
        <v>1.1639399983868026E-3</v>
      </c>
      <c r="I730" s="10">
        <f>('Front End'!$F$10-'Front End'!$B$1)+Calcs!H730</f>
        <v>46.731163939998389</v>
      </c>
      <c r="J730" s="10">
        <f>IF(H730&gt;'Front End'!$B$1*('Front End'!$B$5/100),G730-((('Front End'!$B$1*('Front End'!$B$5/100))/'Front End'!$B$1)*$AA$3),0)</f>
        <v>16.393999838680244</v>
      </c>
      <c r="K730" s="10">
        <f>(J730*('Front End'!$B$6/100))/('Front End'!$B$2*24*60*60)</f>
        <v>0</v>
      </c>
      <c r="L730" s="10">
        <f>(J730*((100-'Front End'!$B$6)/100))/('Front End'!$B$2*24*60*60)</f>
        <v>1.897453685032436E-2</v>
      </c>
      <c r="M730" s="10">
        <f t="shared" si="46"/>
        <v>1.897453685032436E-2</v>
      </c>
      <c r="N730" s="10">
        <f>AVERAGE(M729:M730)*('Front End'!$F$5*60)</f>
        <v>2.2818891329176796</v>
      </c>
      <c r="O730" s="10">
        <f>IF(O729+AVERAGE(K729:K730)*('Front End'!$F$5*60)&gt;J730,J730,O729+AVERAGE(K729:K730)*('Front End'!$F$5*60))</f>
        <v>0</v>
      </c>
      <c r="P730" s="10">
        <f>P729+(AVERAGE(L729:L730)*('Front End'!$F$5*60))-W729</f>
        <v>4074.8169741517322</v>
      </c>
      <c r="Q730" s="10">
        <f>(P730/$AA$5)*($AA$4-'Front End'!$F$9)</f>
        <v>4.0748169741517321E-2</v>
      </c>
      <c r="R730" s="10">
        <f>'Front End'!$F$9+Q730</f>
        <v>45.040748169741519</v>
      </c>
      <c r="S730" s="8">
        <f>IF(R730&gt;'Front End'!$F$9+'Front End'!$B$9,(((R730-'Front End'!$F$9)/($AA$4-'Front End'!$F$9))*$AA$5)-((('Front End'!$F$9+'Front End'!$B$9-'Front End'!$F$9)/($AA$4-'Front End'!$F$9))*$AA$5),0)</f>
        <v>4074.8169741519291</v>
      </c>
      <c r="T730" s="8">
        <f>ROUND(S730/('Front End'!$B$3*24*60*60),6)</f>
        <v>4.7159999999999997E-3</v>
      </c>
      <c r="U730" s="8">
        <f>IF(R730&gt;'Front End'!$F$9+'Front End'!$B$10,(((R730-'Front End'!$F$9)/($AA$4-'Front End'!$F$9))*$AA$5)-((('Front End'!$F$9+'Front End'!$B$10-'Front End'!$F$9)/($AA$4-'Front End'!$F$9))*$AA$5),0)</f>
        <v>2074.8169741516163</v>
      </c>
      <c r="V730" s="8">
        <f>(U730^0.5)/('Front End'!$B$4*24*60*60)</f>
        <v>5.2720091298308373E-3</v>
      </c>
      <c r="W730" s="8">
        <f>(AVERAGE(T729:T730)*('Front End'!$F$5*60))+(AVERAGE(V729:V730)*('Front End'!$F$5*60))</f>
        <v>1.1984184715941453</v>
      </c>
      <c r="X730" s="8">
        <f t="shared" si="48"/>
        <v>5.2720091298308373E-3</v>
      </c>
    </row>
    <row r="731" spans="1:24" x14ac:dyDescent="0.2">
      <c r="A731" s="1">
        <v>730</v>
      </c>
      <c r="B731" s="1">
        <f>B730+'Front End'!$F$5</f>
        <v>1458</v>
      </c>
      <c r="C731" s="10">
        <f t="shared" si="47"/>
        <v>1.0125</v>
      </c>
      <c r="D731" s="10">
        <f>ROUND(IF(B731&lt;=$AA$2*1.25,('Front End'!$F$4/2)*(1-COS((PI()*B731)/$AA$2)),(4.34*'Front End'!$F$4*EXP(-1.3*B731/$AA$2))),6)</f>
        <v>1.8384999999999999E-2</v>
      </c>
      <c r="E731" s="10">
        <f>D731*('Front End'!$F$3/100)</f>
        <v>0</v>
      </c>
      <c r="F731" s="10">
        <f t="shared" si="45"/>
        <v>1.8384999999999999E-2</v>
      </c>
      <c r="G731" s="10">
        <f>IF((G730+(AVERAGE(F730:F731)*('Front End'!$F$5*60))-(N730))&gt;$AA$3,$AA$3,IF(G730+(AVERAGE(F730:F731)*('Front End'!$F$5*60))-(N730)&lt;0,0,G730+(AVERAGE(F730:F731)*('Front End'!$F$5*60))-(N730)))</f>
        <v>116.32311070576256</v>
      </c>
      <c r="H731" s="10">
        <f>(G731/$AA$3)*'Front End'!$B$1</f>
        <v>1.1632311070576256E-3</v>
      </c>
      <c r="I731" s="10">
        <f>('Front End'!$F$10-'Front End'!$B$1)+Calcs!H731</f>
        <v>46.731163231107061</v>
      </c>
      <c r="J731" s="10">
        <f>IF(H731&gt;'Front End'!$B$1*('Front End'!$B$5/100),G731-((('Front End'!$B$1*('Front End'!$B$5/100))/'Front End'!$B$1)*$AA$3),0)</f>
        <v>16.323110705762559</v>
      </c>
      <c r="K731" s="10">
        <f>(J731*('Front End'!$B$6/100))/('Front End'!$B$2*24*60*60)</f>
        <v>0</v>
      </c>
      <c r="L731" s="10">
        <f>(J731*((100-'Front End'!$B$6)/100))/('Front End'!$B$2*24*60*60)</f>
        <v>1.8892489242780742E-2</v>
      </c>
      <c r="M731" s="10">
        <f t="shared" si="46"/>
        <v>1.8892489242780742E-2</v>
      </c>
      <c r="N731" s="10">
        <f>AVERAGE(M730:M731)*('Front End'!$F$5*60)</f>
        <v>2.2720215655863063</v>
      </c>
      <c r="O731" s="10">
        <f>IF(O730+AVERAGE(K730:K731)*('Front End'!$F$5*60)&gt;J731,J731,O730+AVERAGE(K730:K731)*('Front End'!$F$5*60))</f>
        <v>0</v>
      </c>
      <c r="P731" s="10">
        <f>P730+(AVERAGE(L730:L731)*('Front End'!$F$5*60))-W730</f>
        <v>4075.8905772457242</v>
      </c>
      <c r="Q731" s="10">
        <f>(P731/$AA$5)*($AA$4-'Front End'!$F$9)</f>
        <v>4.0758905772457242E-2</v>
      </c>
      <c r="R731" s="10">
        <f>'Front End'!$F$9+Q731</f>
        <v>45.040758905772456</v>
      </c>
      <c r="S731" s="8">
        <f>IF(R731&gt;'Front End'!$F$9+'Front End'!$B$9,(((R731-'Front End'!$F$9)/($AA$4-'Front End'!$F$9))*$AA$5)-((('Front End'!$F$9+'Front End'!$B$9-'Front End'!$F$9)/($AA$4-'Front End'!$F$9))*$AA$5),0)</f>
        <v>4075.8905772456442</v>
      </c>
      <c r="T731" s="8">
        <f>ROUND(S731/('Front End'!$B$3*24*60*60),6)</f>
        <v>4.7169999999999998E-3</v>
      </c>
      <c r="U731" s="8">
        <f>IF(R731&gt;'Front End'!$F$9+'Front End'!$B$10,(((R731-'Front End'!$F$9)/($AA$4-'Front End'!$F$9))*$AA$5)-((('Front End'!$F$9+'Front End'!$B$10-'Front End'!$F$9)/($AA$4-'Front End'!$F$9))*$AA$5),0)</f>
        <v>2075.8905772453313</v>
      </c>
      <c r="V731" s="8">
        <f>(U731^0.5)/('Front End'!$B$4*24*60*60)</f>
        <v>5.2733729400805162E-3</v>
      </c>
      <c r="W731" s="8">
        <f>(AVERAGE(T730:T731)*('Front End'!$F$5*60))+(AVERAGE(V730:V731)*('Front End'!$F$5*60))</f>
        <v>1.1987029241946812</v>
      </c>
      <c r="X731" s="8">
        <f t="shared" si="48"/>
        <v>5.2733729400805162E-3</v>
      </c>
    </row>
    <row r="732" spans="1:24" x14ac:dyDescent="0.2">
      <c r="A732" s="1">
        <v>731</v>
      </c>
      <c r="B732" s="1">
        <f>B731+'Front End'!$F$5</f>
        <v>1460</v>
      </c>
      <c r="C732" s="10">
        <f t="shared" si="47"/>
        <v>1.0138888888888888</v>
      </c>
      <c r="D732" s="10">
        <f>ROUND(IF(B732&lt;=$AA$2*1.25,('Front End'!$F$4/2)*(1-COS((PI()*B732)/$AA$2)),(4.34*'Front End'!$F$4*EXP(-1.3*B732/$AA$2))),6)</f>
        <v>1.8304999999999998E-2</v>
      </c>
      <c r="E732" s="10">
        <f>D732*('Front End'!$F$3/100)</f>
        <v>0</v>
      </c>
      <c r="F732" s="10">
        <f t="shared" si="45"/>
        <v>1.8304999999999998E-2</v>
      </c>
      <c r="G732" s="10">
        <f>IF((G731+(AVERAGE(F731:F732)*('Front End'!$F$5*60))-(N731))&gt;$AA$3,$AA$3,IF(G731+(AVERAGE(F731:F732)*('Front End'!$F$5*60))-(N731)&lt;0,0,G731+(AVERAGE(F731:F732)*('Front End'!$F$5*60))-(N731)))</f>
        <v>116.25248914017627</v>
      </c>
      <c r="H732" s="10">
        <f>(G732/$AA$3)*'Front End'!$B$1</f>
        <v>1.1625248914017626E-3</v>
      </c>
      <c r="I732" s="10">
        <f>('Front End'!$F$10-'Front End'!$B$1)+Calcs!H732</f>
        <v>46.731162524891403</v>
      </c>
      <c r="J732" s="10">
        <f>IF(H732&gt;'Front End'!$B$1*('Front End'!$B$5/100),G732-((('Front End'!$B$1*('Front End'!$B$5/100))/'Front End'!$B$1)*$AA$3),0)</f>
        <v>16.252489140176266</v>
      </c>
      <c r="K732" s="10">
        <f>(J732*('Front End'!$B$6/100))/('Front End'!$B$2*24*60*60)</f>
        <v>0</v>
      </c>
      <c r="L732" s="10">
        <f>(J732*((100-'Front End'!$B$6)/100))/('Front End'!$B$2*24*60*60)</f>
        <v>1.8810751319648458E-2</v>
      </c>
      <c r="M732" s="10">
        <f t="shared" si="46"/>
        <v>1.8810751319648458E-2</v>
      </c>
      <c r="N732" s="10">
        <f>AVERAGE(M731:M732)*('Front End'!$F$5*60)</f>
        <v>2.2621944337457518</v>
      </c>
      <c r="O732" s="10">
        <f>IF(O731+AVERAGE(K731:K732)*('Front End'!$F$5*60)&gt;J732,J732,O731+AVERAGE(K731:K732)*('Front End'!$F$5*60))</f>
        <v>0</v>
      </c>
      <c r="P732" s="10">
        <f>P731+(AVERAGE(L731:L732)*('Front End'!$F$5*60))-W731</f>
        <v>4076.9540687552753</v>
      </c>
      <c r="Q732" s="10">
        <f>(P732/$AA$5)*($AA$4-'Front End'!$F$9)</f>
        <v>4.0769540687552751E-2</v>
      </c>
      <c r="R732" s="10">
        <f>'Front End'!$F$9+Q732</f>
        <v>45.040769540687556</v>
      </c>
      <c r="S732" s="8">
        <f>IF(R732&gt;'Front End'!$F$9+'Front End'!$B$9,(((R732-'Front End'!$F$9)/($AA$4-'Front End'!$F$9))*$AA$5)-((('Front End'!$F$9+'Front End'!$B$9-'Front End'!$F$9)/($AA$4-'Front End'!$F$9))*$AA$5),0)</f>
        <v>4076.9540687556118</v>
      </c>
      <c r="T732" s="8">
        <f>ROUND(S732/('Front End'!$B$3*24*60*60),6)</f>
        <v>4.7190000000000001E-3</v>
      </c>
      <c r="U732" s="8">
        <f>IF(R732&gt;'Front End'!$F$9+'Front End'!$B$10,(((R732-'Front End'!$F$9)/($AA$4-'Front End'!$F$9))*$AA$5)-((('Front End'!$F$9+'Front End'!$B$10-'Front End'!$F$9)/($AA$4-'Front End'!$F$9))*$AA$5),0)</f>
        <v>2076.954068755299</v>
      </c>
      <c r="V732" s="8">
        <f>(U732^0.5)/('Front End'!$B$4*24*60*60)</f>
        <v>5.2747235578151043E-3</v>
      </c>
      <c r="W732" s="8">
        <f>(AVERAGE(T731:T732)*('Front End'!$F$5*60))+(AVERAGE(V731:V732)*('Front End'!$F$5*60))</f>
        <v>1.1990457898737372</v>
      </c>
      <c r="X732" s="8">
        <f t="shared" si="48"/>
        <v>5.2747235578151043E-3</v>
      </c>
    </row>
    <row r="733" spans="1:24" x14ac:dyDescent="0.2">
      <c r="A733" s="1">
        <v>732</v>
      </c>
      <c r="B733" s="1">
        <f>B732+'Front End'!$F$5</f>
        <v>1462</v>
      </c>
      <c r="C733" s="10">
        <f t="shared" si="47"/>
        <v>1.0152777777777777</v>
      </c>
      <c r="D733" s="10">
        <f>ROUND(IF(B733&lt;=$AA$2*1.25,('Front End'!$F$4/2)*(1-COS((PI()*B733)/$AA$2)),(4.34*'Front End'!$F$4*EXP(-1.3*B733/$AA$2))),6)</f>
        <v>1.8225999999999999E-2</v>
      </c>
      <c r="E733" s="10">
        <f>D733*('Front End'!$F$3/100)</f>
        <v>0</v>
      </c>
      <c r="F733" s="10">
        <f t="shared" si="45"/>
        <v>1.8225999999999999E-2</v>
      </c>
      <c r="G733" s="10">
        <f>IF((G732+(AVERAGE(F732:F733)*('Front End'!$F$5*60))-(N732))&gt;$AA$3,$AA$3,IF(G732+(AVERAGE(F732:F733)*('Front End'!$F$5*60))-(N732)&lt;0,0,G732+(AVERAGE(F732:F733)*('Front End'!$F$5*60))-(N732)))</f>
        <v>116.18215470643052</v>
      </c>
      <c r="H733" s="10">
        <f>(G733/$AA$3)*'Front End'!$B$1</f>
        <v>1.1618215470643053E-3</v>
      </c>
      <c r="I733" s="10">
        <f>('Front End'!$F$10-'Front End'!$B$1)+Calcs!H733</f>
        <v>46.731161821547069</v>
      </c>
      <c r="J733" s="10">
        <f>IF(H733&gt;'Front End'!$B$1*('Front End'!$B$5/100),G733-((('Front End'!$B$1*('Front End'!$B$5/100))/'Front End'!$B$1)*$AA$3),0)</f>
        <v>16.182154706430524</v>
      </c>
      <c r="K733" s="10">
        <f>(J733*('Front End'!$B$6/100))/('Front End'!$B$2*24*60*60)</f>
        <v>0</v>
      </c>
      <c r="L733" s="10">
        <f>(J733*((100-'Front End'!$B$6)/100))/('Front End'!$B$2*24*60*60)</f>
        <v>1.8729345725035332E-2</v>
      </c>
      <c r="M733" s="10">
        <f t="shared" si="46"/>
        <v>1.8729345725035332E-2</v>
      </c>
      <c r="N733" s="10">
        <f>AVERAGE(M732:M733)*('Front End'!$F$5*60)</f>
        <v>2.2524058226810277</v>
      </c>
      <c r="O733" s="10">
        <f>IF(O732+AVERAGE(K732:K733)*('Front End'!$F$5*60)&gt;J733,J733,O732+AVERAGE(K732:K733)*('Front End'!$F$5*60))</f>
        <v>0</v>
      </c>
      <c r="P733" s="10">
        <f>P732+(AVERAGE(L732:L733)*('Front End'!$F$5*60))-W732</f>
        <v>4078.0074287880825</v>
      </c>
      <c r="Q733" s="10">
        <f>(P733/$AA$5)*($AA$4-'Front End'!$F$9)</f>
        <v>4.0780074287880823E-2</v>
      </c>
      <c r="R733" s="10">
        <f>'Front End'!$F$9+Q733</f>
        <v>45.040780074287881</v>
      </c>
      <c r="S733" s="8">
        <f>IF(R733&gt;'Front End'!$F$9+'Front End'!$B$9,(((R733-'Front End'!$F$9)/($AA$4-'Front End'!$F$9))*$AA$5)-((('Front End'!$F$9+'Front End'!$B$9-'Front End'!$F$9)/($AA$4-'Front End'!$F$9))*$AA$5),0)</f>
        <v>4078.0074287880552</v>
      </c>
      <c r="T733" s="8">
        <f>ROUND(S733/('Front End'!$B$3*24*60*60),6)</f>
        <v>4.7200000000000002E-3</v>
      </c>
      <c r="U733" s="8">
        <f>IF(R733&gt;'Front End'!$F$9+'Front End'!$B$10,(((R733-'Front End'!$F$9)/($AA$4-'Front End'!$F$9))*$AA$5)-((('Front End'!$F$9+'Front End'!$B$10-'Front End'!$F$9)/($AA$4-'Front End'!$F$9))*$AA$5),0)</f>
        <v>2078.0074287877424</v>
      </c>
      <c r="V733" s="8">
        <f>(U733^0.5)/('Front End'!$B$4*24*60*60)</f>
        <v>5.2760609679108972E-3</v>
      </c>
      <c r="W733" s="8">
        <f>(AVERAGE(T732:T733)*('Front End'!$F$5*60))+(AVERAGE(V732:V733)*('Front End'!$F$5*60))</f>
        <v>1.1993870715435602</v>
      </c>
      <c r="X733" s="8">
        <f t="shared" si="48"/>
        <v>5.2760609679108972E-3</v>
      </c>
    </row>
    <row r="734" spans="1:24" x14ac:dyDescent="0.2">
      <c r="A734" s="1">
        <v>733</v>
      </c>
      <c r="B734" s="1">
        <f>B733+'Front End'!$F$5</f>
        <v>1464</v>
      </c>
      <c r="C734" s="10">
        <f t="shared" si="47"/>
        <v>1.0166666666666666</v>
      </c>
      <c r="D734" s="10">
        <f>ROUND(IF(B734&lt;=$AA$2*1.25,('Front End'!$F$4/2)*(1-COS((PI()*B734)/$AA$2)),(4.34*'Front End'!$F$4*EXP(-1.3*B734/$AA$2))),6)</f>
        <v>1.8147E-2</v>
      </c>
      <c r="E734" s="10">
        <f>D734*('Front End'!$F$3/100)</f>
        <v>0</v>
      </c>
      <c r="F734" s="10">
        <f t="shared" si="45"/>
        <v>1.8147E-2</v>
      </c>
      <c r="G734" s="10">
        <f>IF((G733+(AVERAGE(F733:F734)*('Front End'!$F$5*60))-(N733))&gt;$AA$3,$AA$3,IF(G733+(AVERAGE(F733:F734)*('Front End'!$F$5*60))-(N733)&lt;0,0,G733+(AVERAGE(F733:F734)*('Front End'!$F$5*60))-(N733)))</f>
        <v>116.11212888374949</v>
      </c>
      <c r="H734" s="10">
        <f>(G734/$AA$3)*'Front End'!$B$1</f>
        <v>1.1611212888374949E-3</v>
      </c>
      <c r="I734" s="10">
        <f>('Front End'!$F$10-'Front End'!$B$1)+Calcs!H734</f>
        <v>46.731161121288842</v>
      </c>
      <c r="J734" s="10">
        <f>IF(H734&gt;'Front End'!$B$1*('Front End'!$B$5/100),G734-((('Front End'!$B$1*('Front End'!$B$5/100))/'Front End'!$B$1)*$AA$3),0)</f>
        <v>16.112128883749492</v>
      </c>
      <c r="K734" s="10">
        <f>(J734*('Front End'!$B$6/100))/('Front End'!$B$2*24*60*60)</f>
        <v>0</v>
      </c>
      <c r="L734" s="10">
        <f>(J734*((100-'Front End'!$B$6)/100))/('Front End'!$B$2*24*60*60)</f>
        <v>1.8648297319154506E-2</v>
      </c>
      <c r="M734" s="10">
        <f t="shared" si="46"/>
        <v>1.8648297319154506E-2</v>
      </c>
      <c r="N734" s="10">
        <f>AVERAGE(M733:M734)*('Front End'!$F$5*60)</f>
        <v>2.2426585826513898</v>
      </c>
      <c r="O734" s="10">
        <f>IF(O733+AVERAGE(K733:K734)*('Front End'!$F$5*60)&gt;J734,J734,O733+AVERAGE(K733:K734)*('Front End'!$F$5*60))</f>
        <v>0</v>
      </c>
      <c r="P734" s="10">
        <f>P733+(AVERAGE(L733:L734)*('Front End'!$F$5*60))-W733</f>
        <v>4079.0507002991903</v>
      </c>
      <c r="Q734" s="10">
        <f>(P734/$AA$5)*($AA$4-'Front End'!$F$9)</f>
        <v>4.0790507002991902E-2</v>
      </c>
      <c r="R734" s="10">
        <f>'Front End'!$F$9+Q734</f>
        <v>45.040790507002988</v>
      </c>
      <c r="S734" s="8">
        <f>IF(R734&gt;'Front End'!$F$9+'Front End'!$B$9,(((R734-'Front End'!$F$9)/($AA$4-'Front End'!$F$9))*$AA$5)-((('Front End'!$F$9+'Front End'!$B$9-'Front End'!$F$9)/($AA$4-'Front End'!$F$9))*$AA$5),0)</f>
        <v>4079.0507002988365</v>
      </c>
      <c r="T734" s="8">
        <f>ROUND(S734/('Front End'!$B$3*24*60*60),6)</f>
        <v>4.7210000000000004E-3</v>
      </c>
      <c r="U734" s="8">
        <f>IF(R734&gt;'Front End'!$F$9+'Front End'!$B$10,(((R734-'Front End'!$F$9)/($AA$4-'Front End'!$F$9))*$AA$5)-((('Front End'!$F$9+'Front End'!$B$10-'Front End'!$F$9)/($AA$4-'Front End'!$F$9))*$AA$5),0)</f>
        <v>2079.0507002985237</v>
      </c>
      <c r="V734" s="8">
        <f>(U734^0.5)/('Front End'!$B$4*24*60*60)</f>
        <v>5.2773852349280352E-3</v>
      </c>
      <c r="W734" s="8">
        <f>(AVERAGE(T733:T734)*('Front End'!$F$5*60))+(AVERAGE(V733:V734)*('Front End'!$F$5*60))</f>
        <v>1.199666772170336</v>
      </c>
      <c r="X734" s="8">
        <f t="shared" si="48"/>
        <v>5.2773852349280352E-3</v>
      </c>
    </row>
    <row r="735" spans="1:24" x14ac:dyDescent="0.2">
      <c r="A735" s="1">
        <v>734</v>
      </c>
      <c r="B735" s="1">
        <f>B734+'Front End'!$F$5</f>
        <v>1466</v>
      </c>
      <c r="C735" s="10">
        <f t="shared" si="47"/>
        <v>1.0180555555555555</v>
      </c>
      <c r="D735" s="10">
        <f>ROUND(IF(B735&lt;=$AA$2*1.25,('Front End'!$F$4/2)*(1-COS((PI()*B735)/$AA$2)),(4.34*'Front End'!$F$4*EXP(-1.3*B735/$AA$2))),6)</f>
        <v>1.8069000000000002E-2</v>
      </c>
      <c r="E735" s="10">
        <f>D735*('Front End'!$F$3/100)</f>
        <v>0</v>
      </c>
      <c r="F735" s="10">
        <f t="shared" si="45"/>
        <v>1.8069000000000002E-2</v>
      </c>
      <c r="G735" s="10">
        <f>IF((G734+(AVERAGE(F734:F735)*('Front End'!$F$5*60))-(N734))&gt;$AA$3,$AA$3,IF(G734+(AVERAGE(F734:F735)*('Front End'!$F$5*60))-(N734)&lt;0,0,G734+(AVERAGE(F734:F735)*('Front End'!$F$5*60))-(N734)))</f>
        <v>116.04243030109811</v>
      </c>
      <c r="H735" s="10">
        <f>(G735/$AA$3)*'Front End'!$B$1</f>
        <v>1.1604243030109811E-3</v>
      </c>
      <c r="I735" s="10">
        <f>('Front End'!$F$10-'Front End'!$B$1)+Calcs!H735</f>
        <v>46.731160424303013</v>
      </c>
      <c r="J735" s="10">
        <f>IF(H735&gt;'Front End'!$B$1*('Front End'!$B$5/100),G735-((('Front End'!$B$1*('Front End'!$B$5/100))/'Front End'!$B$1)*$AA$3),0)</f>
        <v>16.042430301098108</v>
      </c>
      <c r="K735" s="10">
        <f>(J735*('Front End'!$B$6/100))/('Front End'!$B$2*24*60*60)</f>
        <v>0</v>
      </c>
      <c r="L735" s="10">
        <f>(J735*((100-'Front End'!$B$6)/100))/('Front End'!$B$2*24*60*60)</f>
        <v>1.8567627663307999E-2</v>
      </c>
      <c r="M735" s="10">
        <f t="shared" si="46"/>
        <v>1.8567627663307999E-2</v>
      </c>
      <c r="N735" s="10">
        <f>AVERAGE(M734:M735)*('Front End'!$F$5*60)</f>
        <v>2.2329554989477503</v>
      </c>
      <c r="O735" s="10">
        <f>IF(O734+AVERAGE(K734:K735)*('Front End'!$F$5*60)&gt;J735,J735,O734+AVERAGE(K734:K735)*('Front End'!$F$5*60))</f>
        <v>0</v>
      </c>
      <c r="P735" s="10">
        <f>P734+(AVERAGE(L734:L735)*('Front End'!$F$5*60))-W734</f>
        <v>4080.0839890259676</v>
      </c>
      <c r="Q735" s="10">
        <f>(P735/$AA$5)*($AA$4-'Front End'!$F$9)</f>
        <v>4.080083989025967E-2</v>
      </c>
      <c r="R735" s="10">
        <f>'Front End'!$F$9+Q735</f>
        <v>45.04080083989026</v>
      </c>
      <c r="S735" s="8">
        <f>IF(R735&gt;'Front End'!$F$9+'Front End'!$B$9,(((R735-'Front End'!$F$9)/($AA$4-'Front End'!$F$9))*$AA$5)-((('Front End'!$F$9+'Front End'!$B$9-'Front End'!$F$9)/($AA$4-'Front End'!$F$9))*$AA$5),0)</f>
        <v>4080.0839890259513</v>
      </c>
      <c r="T735" s="8">
        <f>ROUND(S735/('Front End'!$B$3*24*60*60),6)</f>
        <v>4.7219999999999996E-3</v>
      </c>
      <c r="U735" s="8">
        <f>IF(R735&gt;'Front End'!$F$9+'Front End'!$B$10,(((R735-'Front End'!$F$9)/($AA$4-'Front End'!$F$9))*$AA$5)-((('Front End'!$F$9+'Front End'!$B$10-'Front End'!$F$9)/($AA$4-'Front End'!$F$9))*$AA$5),0)</f>
        <v>2080.0839890256384</v>
      </c>
      <c r="V735" s="8">
        <f>(U735^0.5)/('Front End'!$B$4*24*60*60)</f>
        <v>5.2786965029255018E-3</v>
      </c>
      <c r="W735" s="8">
        <f>(AVERAGE(T734:T735)*('Front End'!$F$5*60))+(AVERAGE(V734:V735)*('Front End'!$F$5*60))</f>
        <v>1.199944904271212</v>
      </c>
      <c r="X735" s="8">
        <f t="shared" si="48"/>
        <v>5.2786965029255018E-3</v>
      </c>
    </row>
    <row r="736" spans="1:24" x14ac:dyDescent="0.2">
      <c r="A736" s="1">
        <v>735</v>
      </c>
      <c r="B736" s="1">
        <f>B735+'Front End'!$F$5</f>
        <v>1468</v>
      </c>
      <c r="C736" s="10">
        <f t="shared" si="47"/>
        <v>1.0194444444444444</v>
      </c>
      <c r="D736" s="10">
        <f>ROUND(IF(B736&lt;=$AA$2*1.25,('Front End'!$F$4/2)*(1-COS((PI()*B736)/$AA$2)),(4.34*'Front End'!$F$4*EXP(-1.3*B736/$AA$2))),6)</f>
        <v>1.7989999999999999E-2</v>
      </c>
      <c r="E736" s="10">
        <f>D736*('Front End'!$F$3/100)</f>
        <v>0</v>
      </c>
      <c r="F736" s="10">
        <f t="shared" si="45"/>
        <v>1.7989999999999999E-2</v>
      </c>
      <c r="G736" s="10">
        <f>IF((G735+(AVERAGE(F735:F736)*('Front End'!$F$5*60))-(N735))&gt;$AA$3,$AA$3,IF(G735+(AVERAGE(F735:F736)*('Front End'!$F$5*60))-(N735)&lt;0,0,G735+(AVERAGE(F735:F736)*('Front End'!$F$5*60))-(N735)))</f>
        <v>115.97301480215036</v>
      </c>
      <c r="H736" s="10">
        <f>(G736/$AA$3)*'Front End'!$B$1</f>
        <v>1.1597301480215036E-3</v>
      </c>
      <c r="I736" s="10">
        <f>('Front End'!$F$10-'Front End'!$B$1)+Calcs!H736</f>
        <v>46.731159730148022</v>
      </c>
      <c r="J736" s="10">
        <f>IF(H736&gt;'Front End'!$B$1*('Front End'!$B$5/100),G736-((('Front End'!$B$1*('Front End'!$B$5/100))/'Front End'!$B$1)*$AA$3),0)</f>
        <v>15.97301480215036</v>
      </c>
      <c r="K736" s="10">
        <f>(J736*('Front End'!$B$6/100))/('Front End'!$B$2*24*60*60)</f>
        <v>0</v>
      </c>
      <c r="L736" s="10">
        <f>(J736*((100-'Front End'!$B$6)/100))/('Front End'!$B$2*24*60*60)</f>
        <v>1.8487285650636991E-2</v>
      </c>
      <c r="M736" s="10">
        <f t="shared" si="46"/>
        <v>1.8487285650636991E-2</v>
      </c>
      <c r="N736" s="10">
        <f>AVERAGE(M735:M736)*('Front End'!$F$5*60)</f>
        <v>2.2232947988366996</v>
      </c>
      <c r="O736" s="10">
        <f>IF(O735+AVERAGE(K735:K736)*('Front End'!$F$5*60)&gt;J736,J736,O735+AVERAGE(K735:K736)*('Front End'!$F$5*60))</f>
        <v>0</v>
      </c>
      <c r="P736" s="10">
        <f>P735+(AVERAGE(L735:L736)*('Front End'!$F$5*60))-W735</f>
        <v>4081.107338920533</v>
      </c>
      <c r="Q736" s="10">
        <f>(P736/$AA$5)*($AA$4-'Front End'!$F$9)</f>
        <v>4.0811073389205331E-2</v>
      </c>
      <c r="R736" s="10">
        <f>'Front End'!$F$9+Q736</f>
        <v>45.040811073389207</v>
      </c>
      <c r="S736" s="8">
        <f>IF(R736&gt;'Front End'!$F$9+'Front End'!$B$9,(((R736-'Front End'!$F$9)/($AA$4-'Front End'!$F$9))*$AA$5)-((('Front End'!$F$9+'Front End'!$B$9-'Front End'!$F$9)/($AA$4-'Front End'!$F$9))*$AA$5),0)</f>
        <v>4081.1073389207309</v>
      </c>
      <c r="T736" s="8">
        <f>ROUND(S736/('Front End'!$B$3*24*60*60),6)</f>
        <v>4.7239999999999999E-3</v>
      </c>
      <c r="U736" s="8">
        <f>IF(R736&gt;'Front End'!$F$9+'Front End'!$B$10,(((R736-'Front End'!$F$9)/($AA$4-'Front End'!$F$9))*$AA$5)-((('Front End'!$F$9+'Front End'!$B$10-'Front End'!$F$9)/($AA$4-'Front End'!$F$9))*$AA$5),0)</f>
        <v>2081.107338920418</v>
      </c>
      <c r="V736" s="8">
        <f>(U736^0.5)/('Front End'!$B$4*24*60*60)</f>
        <v>5.2799948373427261E-3</v>
      </c>
      <c r="W736" s="8">
        <f>(AVERAGE(T735:T736)*('Front End'!$F$5*60))+(AVERAGE(V735:V736)*('Front End'!$F$5*60))</f>
        <v>1.2002814804160935</v>
      </c>
      <c r="X736" s="8">
        <f t="shared" si="48"/>
        <v>5.2799948373427261E-3</v>
      </c>
    </row>
    <row r="737" spans="1:24" x14ac:dyDescent="0.2">
      <c r="A737" s="1">
        <v>736</v>
      </c>
      <c r="B737" s="1">
        <f>B736+'Front End'!$F$5</f>
        <v>1470</v>
      </c>
      <c r="C737" s="10">
        <f t="shared" si="47"/>
        <v>1.0208333333333333</v>
      </c>
      <c r="D737" s="10">
        <f>ROUND(IF(B737&lt;=$AA$2*1.25,('Front End'!$F$4/2)*(1-COS((PI()*B737)/$AA$2)),(4.34*'Front End'!$F$4*EXP(-1.3*B737/$AA$2))),6)</f>
        <v>1.7912000000000001E-2</v>
      </c>
      <c r="E737" s="10">
        <f>D737*('Front End'!$F$3/100)</f>
        <v>0</v>
      </c>
      <c r="F737" s="10">
        <f t="shared" si="45"/>
        <v>1.7912000000000001E-2</v>
      </c>
      <c r="G737" s="10">
        <f>IF((G736+(AVERAGE(F736:F737)*('Front End'!$F$5*60))-(N736))&gt;$AA$3,$AA$3,IF(G736+(AVERAGE(F736:F737)*('Front End'!$F$5*60))-(N736)&lt;0,0,G736+(AVERAGE(F736:F737)*('Front End'!$F$5*60))-(N736)))</f>
        <v>115.90384000331366</v>
      </c>
      <c r="H737" s="10">
        <f>(G737/$AA$3)*'Front End'!$B$1</f>
        <v>1.1590384000331366E-3</v>
      </c>
      <c r="I737" s="10">
        <f>('Front End'!$F$10-'Front End'!$B$1)+Calcs!H737</f>
        <v>46.731159038400037</v>
      </c>
      <c r="J737" s="10">
        <f>IF(H737&gt;'Front End'!$B$1*('Front End'!$B$5/100),G737-((('Front End'!$B$1*('Front End'!$B$5/100))/'Front End'!$B$1)*$AA$3),0)</f>
        <v>15.903840003313661</v>
      </c>
      <c r="K737" s="10">
        <f>(J737*('Front End'!$B$6/100))/('Front End'!$B$2*24*60*60)</f>
        <v>0</v>
      </c>
      <c r="L737" s="10">
        <f>(J737*((100-'Front End'!$B$6)/100))/('Front End'!$B$2*24*60*60)</f>
        <v>1.8407222226057479E-2</v>
      </c>
      <c r="M737" s="10">
        <f t="shared" si="46"/>
        <v>1.8407222226057479E-2</v>
      </c>
      <c r="N737" s="10">
        <f>AVERAGE(M736:M737)*('Front End'!$F$5*60)</f>
        <v>2.2136704726016685</v>
      </c>
      <c r="O737" s="10">
        <f>IF(O736+AVERAGE(K736:K737)*('Front End'!$F$5*60)&gt;J737,J737,O736+AVERAGE(K736:K737)*('Front End'!$F$5*60))</f>
        <v>0</v>
      </c>
      <c r="P737" s="10">
        <f>P736+(AVERAGE(L736:L737)*('Front End'!$F$5*60))-W736</f>
        <v>4082.1207279127188</v>
      </c>
      <c r="Q737" s="10">
        <f>(P737/$AA$5)*($AA$4-'Front End'!$F$9)</f>
        <v>4.0821207279127185E-2</v>
      </c>
      <c r="R737" s="10">
        <f>'Front End'!$F$9+Q737</f>
        <v>45.04082120727913</v>
      </c>
      <c r="S737" s="8">
        <f>IF(R737&gt;'Front End'!$F$9+'Front End'!$B$9,(((R737-'Front End'!$F$9)/($AA$4-'Front End'!$F$9))*$AA$5)-((('Front End'!$F$9+'Front End'!$B$9-'Front End'!$F$9)/($AA$4-'Front End'!$F$9))*$AA$5),0)</f>
        <v>4082.1207279130081</v>
      </c>
      <c r="T737" s="8">
        <f>ROUND(S737/('Front End'!$B$3*24*60*60),6)</f>
        <v>4.725E-3</v>
      </c>
      <c r="U737" s="8">
        <f>IF(R737&gt;'Front End'!$F$9+'Front End'!$B$10,(((R737-'Front End'!$F$9)/($AA$4-'Front End'!$F$9))*$AA$5)-((('Front End'!$F$9+'Front End'!$B$10-'Front End'!$F$9)/($AA$4-'Front End'!$F$9))*$AA$5),0)</f>
        <v>2082.1207279126952</v>
      </c>
      <c r="V737" s="8">
        <f>(U737^0.5)/('Front End'!$B$4*24*60*60)</f>
        <v>5.2812802197279773E-3</v>
      </c>
      <c r="W737" s="8">
        <f>(AVERAGE(T736:T737)*('Front End'!$F$5*60))+(AVERAGE(V736:V737)*('Front End'!$F$5*60))</f>
        <v>1.2006165034242422</v>
      </c>
      <c r="X737" s="8">
        <f t="shared" si="48"/>
        <v>5.2812802197279773E-3</v>
      </c>
    </row>
    <row r="738" spans="1:24" x14ac:dyDescent="0.2">
      <c r="A738" s="1">
        <v>737</v>
      </c>
      <c r="B738" s="1">
        <f>B737+'Front End'!$F$5</f>
        <v>1472</v>
      </c>
      <c r="C738" s="10">
        <f t="shared" si="47"/>
        <v>1.0222222222222221</v>
      </c>
      <c r="D738" s="10">
        <f>ROUND(IF(B738&lt;=$AA$2*1.25,('Front End'!$F$4/2)*(1-COS((PI()*B738)/$AA$2)),(4.34*'Front End'!$F$4*EXP(-1.3*B738/$AA$2))),6)</f>
        <v>1.7835E-2</v>
      </c>
      <c r="E738" s="10">
        <f>D738*('Front End'!$F$3/100)</f>
        <v>0</v>
      </c>
      <c r="F738" s="10">
        <f t="shared" si="45"/>
        <v>1.7835E-2</v>
      </c>
      <c r="G738" s="10">
        <f>IF((G737+(AVERAGE(F737:F738)*('Front End'!$F$5*60))-(N737))&gt;$AA$3,$AA$3,IF(G737+(AVERAGE(F737:F738)*('Front End'!$F$5*60))-(N737)&lt;0,0,G737+(AVERAGE(F737:F738)*('Front End'!$F$5*60))-(N737)))</f>
        <v>115.83498953071199</v>
      </c>
      <c r="H738" s="10">
        <f>(G738/$AA$3)*'Front End'!$B$1</f>
        <v>1.1583498953071198E-3</v>
      </c>
      <c r="I738" s="10">
        <f>('Front End'!$F$10-'Front End'!$B$1)+Calcs!H738</f>
        <v>46.73115834989531</v>
      </c>
      <c r="J738" s="10">
        <f>IF(H738&gt;'Front End'!$B$1*('Front End'!$B$5/100),G738-((('Front End'!$B$1*('Front End'!$B$5/100))/'Front End'!$B$1)*$AA$3),0)</f>
        <v>15.834989530711994</v>
      </c>
      <c r="K738" s="10">
        <f>(J738*('Front End'!$B$6/100))/('Front End'!$B$2*24*60*60)</f>
        <v>0</v>
      </c>
      <c r="L738" s="10">
        <f>(J738*((100-'Front End'!$B$6)/100))/('Front End'!$B$2*24*60*60)</f>
        <v>1.8327534179064811E-2</v>
      </c>
      <c r="M738" s="10">
        <f t="shared" si="46"/>
        <v>1.8327534179064811E-2</v>
      </c>
      <c r="N738" s="10">
        <f>AVERAGE(M737:M738)*('Front End'!$F$5*60)</f>
        <v>2.2040853843073376</v>
      </c>
      <c r="O738" s="10">
        <f>IF(O737+AVERAGE(K737:K738)*('Front End'!$F$5*60)&gt;J738,J738,O737+AVERAGE(K737:K738)*('Front End'!$F$5*60))</f>
        <v>0</v>
      </c>
      <c r="P738" s="10">
        <f>P737+(AVERAGE(L737:L738)*('Front End'!$F$5*60))-W737</f>
        <v>4083.1241967936021</v>
      </c>
      <c r="Q738" s="10">
        <f>(P738/$AA$5)*($AA$4-'Front End'!$F$9)</f>
        <v>4.083124196793602E-2</v>
      </c>
      <c r="R738" s="10">
        <f>'Front End'!$F$9+Q738</f>
        <v>45.040831241967936</v>
      </c>
      <c r="S738" s="8">
        <f>IF(R738&gt;'Front End'!$F$9+'Front End'!$B$9,(((R738-'Front End'!$F$9)/($AA$4-'Front End'!$F$9))*$AA$5)-((('Front End'!$F$9+'Front End'!$B$9-'Front End'!$F$9)/($AA$4-'Front End'!$F$9))*$AA$5),0)</f>
        <v>4083.1241967936194</v>
      </c>
      <c r="T738" s="8">
        <f>ROUND(S738/('Front End'!$B$3*24*60*60),6)</f>
        <v>4.7260000000000002E-3</v>
      </c>
      <c r="U738" s="8">
        <f>IF(R738&gt;'Front End'!$F$9+'Front End'!$B$10,(((R738-'Front End'!$F$9)/($AA$4-'Front End'!$F$9))*$AA$5)-((('Front End'!$F$9+'Front End'!$B$10-'Front End'!$F$9)/($AA$4-'Front End'!$F$9))*$AA$5),0)</f>
        <v>2083.1241967933065</v>
      </c>
      <c r="V738" s="8">
        <f>(U738^0.5)/('Front End'!$B$4*24*60*60)</f>
        <v>5.282552711256285E-3</v>
      </c>
      <c r="W738" s="8">
        <f>(AVERAGE(T737:T738)*('Front End'!$F$5*60))+(AVERAGE(V737:V738)*('Front End'!$F$5*60))</f>
        <v>1.2008899758590559</v>
      </c>
      <c r="X738" s="8">
        <f t="shared" si="48"/>
        <v>5.282552711256285E-3</v>
      </c>
    </row>
    <row r="739" spans="1:24" x14ac:dyDescent="0.2">
      <c r="A739" s="1">
        <v>738</v>
      </c>
      <c r="B739" s="1">
        <f>B738+'Front End'!$F$5</f>
        <v>1474</v>
      </c>
      <c r="C739" s="10">
        <f t="shared" si="47"/>
        <v>1.023611111111111</v>
      </c>
      <c r="D739" s="10">
        <f>ROUND(IF(B739&lt;=$AA$2*1.25,('Front End'!$F$4/2)*(1-COS((PI()*B739)/$AA$2)),(4.34*'Front End'!$F$4*EXP(-1.3*B739/$AA$2))),6)</f>
        <v>1.7757999999999999E-2</v>
      </c>
      <c r="E739" s="10">
        <f>D739*('Front End'!$F$3/100)</f>
        <v>0</v>
      </c>
      <c r="F739" s="10">
        <f t="shared" si="45"/>
        <v>1.7757999999999999E-2</v>
      </c>
      <c r="G739" s="10">
        <f>IF((G738+(AVERAGE(F738:F739)*('Front End'!$F$5*60))-(N738))&gt;$AA$3,$AA$3,IF(G738+(AVERAGE(F738:F739)*('Front End'!$F$5*60))-(N738)&lt;0,0,G738+(AVERAGE(F738:F739)*('Front End'!$F$5*60))-(N738)))</f>
        <v>115.76648414640466</v>
      </c>
      <c r="H739" s="10">
        <f>(G739/$AA$3)*'Front End'!$B$1</f>
        <v>1.1576648414640468E-3</v>
      </c>
      <c r="I739" s="10">
        <f>('Front End'!$F$10-'Front End'!$B$1)+Calcs!H739</f>
        <v>46.731157664841469</v>
      </c>
      <c r="J739" s="10">
        <f>IF(H739&gt;'Front End'!$B$1*('Front End'!$B$5/100),G739-((('Front End'!$B$1*('Front End'!$B$5/100))/'Front End'!$B$1)*$AA$3),0)</f>
        <v>15.766484146404665</v>
      </c>
      <c r="K739" s="10">
        <f>(J739*('Front End'!$B$6/100))/('Front End'!$B$2*24*60*60)</f>
        <v>0</v>
      </c>
      <c r="L739" s="10">
        <f>(J739*((100-'Front End'!$B$6)/100))/('Front End'!$B$2*24*60*60)</f>
        <v>1.8248245539820216E-2</v>
      </c>
      <c r="M739" s="10">
        <f t="shared" si="46"/>
        <v>1.8248245539820216E-2</v>
      </c>
      <c r="N739" s="10">
        <f>AVERAGE(M738:M739)*('Front End'!$F$5*60)</f>
        <v>2.1945467831331014</v>
      </c>
      <c r="O739" s="10">
        <f>IF(O738+AVERAGE(K738:K739)*('Front End'!$F$5*60)&gt;J739,J739,O738+AVERAGE(K738:K739)*('Front End'!$F$5*60))</f>
        <v>0</v>
      </c>
      <c r="P739" s="10">
        <f>P738+(AVERAGE(L738:L739)*('Front End'!$F$5*60))-W738</f>
        <v>4084.1178536008765</v>
      </c>
      <c r="Q739" s="10">
        <f>(P739/$AA$5)*($AA$4-'Front End'!$F$9)</f>
        <v>4.0841178536008764E-2</v>
      </c>
      <c r="R739" s="10">
        <f>'Front End'!$F$9+Q739</f>
        <v>45.040841178536006</v>
      </c>
      <c r="S739" s="8">
        <f>IF(R739&gt;'Front End'!$F$9+'Front End'!$B$9,(((R739-'Front End'!$F$9)/($AA$4-'Front End'!$F$9))*$AA$5)-((('Front End'!$F$9+'Front End'!$B$9-'Front End'!$F$9)/($AA$4-'Front End'!$F$9))*$AA$5),0)</f>
        <v>4084.1178536005887</v>
      </c>
      <c r="T739" s="8">
        <f>ROUND(S739/('Front End'!$B$3*24*60*60),6)</f>
        <v>4.7270000000000003E-3</v>
      </c>
      <c r="U739" s="8">
        <f>IF(R739&gt;'Front End'!$F$9+'Front End'!$B$10,(((R739-'Front End'!$F$9)/($AA$4-'Front End'!$F$9))*$AA$5)-((('Front End'!$F$9+'Front End'!$B$10-'Front End'!$F$9)/($AA$4-'Front End'!$F$9))*$AA$5),0)</f>
        <v>2084.1178536002758</v>
      </c>
      <c r="V739" s="8">
        <f>(U739^0.5)/('Front End'!$B$4*24*60*60)</f>
        <v>5.2838124581941663E-3</v>
      </c>
      <c r="W739" s="8">
        <f>(AVERAGE(T738:T739)*('Front End'!$F$5*60))+(AVERAGE(V738:V739)*('Front End'!$F$5*60))</f>
        <v>1.201161910167027</v>
      </c>
      <c r="X739" s="8">
        <f t="shared" si="48"/>
        <v>5.2838124581941663E-3</v>
      </c>
    </row>
    <row r="740" spans="1:24" x14ac:dyDescent="0.2">
      <c r="A740" s="1">
        <v>739</v>
      </c>
      <c r="B740" s="1">
        <f>B739+'Front End'!$F$5</f>
        <v>1476</v>
      </c>
      <c r="C740" s="10">
        <f t="shared" si="47"/>
        <v>1.0249999999999999</v>
      </c>
      <c r="D740" s="10">
        <f>ROUND(IF(B740&lt;=$AA$2*1.25,('Front End'!$F$4/2)*(1-COS((PI()*B740)/$AA$2)),(4.34*'Front End'!$F$4*EXP(-1.3*B740/$AA$2))),6)</f>
        <v>1.7680999999999999E-2</v>
      </c>
      <c r="E740" s="10">
        <f>D740*('Front End'!$F$3/100)</f>
        <v>0</v>
      </c>
      <c r="F740" s="10">
        <f t="shared" si="45"/>
        <v>1.7680999999999999E-2</v>
      </c>
      <c r="G740" s="10">
        <f>IF((G739+(AVERAGE(F739:F740)*('Front End'!$F$5*60))-(N739))&gt;$AA$3,$AA$3,IF(G739+(AVERAGE(F739:F740)*('Front End'!$F$5*60))-(N739)&lt;0,0,G739+(AVERAGE(F739:F740)*('Front End'!$F$5*60))-(N739)))</f>
        <v>115.69827736327156</v>
      </c>
      <c r="H740" s="10">
        <f>(G740/$AA$3)*'Front End'!$B$1</f>
        <v>1.1569827736327156E-3</v>
      </c>
      <c r="I740" s="10">
        <f>('Front End'!$F$10-'Front End'!$B$1)+Calcs!H740</f>
        <v>46.731156982773634</v>
      </c>
      <c r="J740" s="10">
        <f>IF(H740&gt;'Front End'!$B$1*('Front End'!$B$5/100),G740-((('Front End'!$B$1*('Front End'!$B$5/100))/'Front End'!$B$1)*$AA$3),0)</f>
        <v>15.698277363271558</v>
      </c>
      <c r="K740" s="10">
        <f>(J740*('Front End'!$B$6/100))/('Front End'!$B$2*24*60*60)</f>
        <v>0</v>
      </c>
      <c r="L740" s="10">
        <f>(J740*((100-'Front End'!$B$6)/100))/('Front End'!$B$2*24*60*60)</f>
        <v>1.8169302503786528E-2</v>
      </c>
      <c r="M740" s="10">
        <f t="shared" si="46"/>
        <v>1.8169302503786528E-2</v>
      </c>
      <c r="N740" s="10">
        <f>AVERAGE(M739:M740)*('Front End'!$F$5*60)</f>
        <v>2.1850528826164046</v>
      </c>
      <c r="O740" s="10">
        <f>IF(O739+AVERAGE(K739:K740)*('Front End'!$F$5*60)&gt;J740,J740,O739+AVERAGE(K739:K740)*('Front End'!$F$5*60))</f>
        <v>0</v>
      </c>
      <c r="P740" s="10">
        <f>P739+(AVERAGE(L739:L740)*('Front End'!$F$5*60))-W739</f>
        <v>4085.1017445733255</v>
      </c>
      <c r="Q740" s="10">
        <f>(P740/$AA$5)*($AA$4-'Front End'!$F$9)</f>
        <v>4.0851017445733252E-2</v>
      </c>
      <c r="R740" s="10">
        <f>'Front End'!$F$9+Q740</f>
        <v>45.040851017445732</v>
      </c>
      <c r="S740" s="8">
        <f>IF(R740&gt;'Front End'!$F$9+'Front End'!$B$9,(((R740-'Front End'!$F$9)/($AA$4-'Front End'!$F$9))*$AA$5)-((('Front End'!$F$9+'Front End'!$B$9-'Front End'!$F$9)/($AA$4-'Front End'!$F$9))*$AA$5),0)</f>
        <v>4085.1017445731941</v>
      </c>
      <c r="T740" s="8">
        <f>ROUND(S740/('Front End'!$B$3*24*60*60),6)</f>
        <v>4.7280000000000004E-3</v>
      </c>
      <c r="U740" s="8">
        <f>IF(R740&gt;'Front End'!$F$9+'Front End'!$B$10,(((R740-'Front End'!$F$9)/($AA$4-'Front End'!$F$9))*$AA$5)-((('Front End'!$F$9+'Front End'!$B$10-'Front End'!$F$9)/($AA$4-'Front End'!$F$9))*$AA$5),0)</f>
        <v>2085.1017445728812</v>
      </c>
      <c r="V740" s="8">
        <f>(U740^0.5)/('Front End'!$B$4*24*60*60)</f>
        <v>5.2850595282558427E-3</v>
      </c>
      <c r="W740" s="8">
        <f>(AVERAGE(T739:T740)*('Front End'!$F$5*60))+(AVERAGE(V739:V740)*('Front End'!$F$5*60))</f>
        <v>1.2014323191870007</v>
      </c>
      <c r="X740" s="8">
        <f t="shared" si="48"/>
        <v>5.2850595282558427E-3</v>
      </c>
    </row>
    <row r="741" spans="1:24" x14ac:dyDescent="0.2">
      <c r="A741" s="1">
        <v>740</v>
      </c>
      <c r="B741" s="1">
        <f>B740+'Front End'!$F$5</f>
        <v>1478</v>
      </c>
      <c r="C741" s="10">
        <f t="shared" si="47"/>
        <v>1.0263888888888888</v>
      </c>
      <c r="D741" s="10">
        <f>ROUND(IF(B741&lt;=$AA$2*1.25,('Front End'!$F$4/2)*(1-COS((PI()*B741)/$AA$2)),(4.34*'Front End'!$F$4*EXP(-1.3*B741/$AA$2))),6)</f>
        <v>1.7604000000000002E-2</v>
      </c>
      <c r="E741" s="10">
        <f>D741*('Front End'!$F$3/100)</f>
        <v>0</v>
      </c>
      <c r="F741" s="10">
        <f t="shared" si="45"/>
        <v>1.7604000000000002E-2</v>
      </c>
      <c r="G741" s="10">
        <f>IF((G740+(AVERAGE(F740:F741)*('Front End'!$F$5*60))-(N740))&gt;$AA$3,$AA$3,IF(G740+(AVERAGE(F740:F741)*('Front End'!$F$5*60))-(N740)&lt;0,0,G740+(AVERAGE(F740:F741)*('Front End'!$F$5*60))-(N740)))</f>
        <v>115.63032448065515</v>
      </c>
      <c r="H741" s="10">
        <f>(G741/$AA$3)*'Front End'!$B$1</f>
        <v>1.1563032448065516E-3</v>
      </c>
      <c r="I741" s="10">
        <f>('Front End'!$F$10-'Front End'!$B$1)+Calcs!H741</f>
        <v>46.731156303244809</v>
      </c>
      <c r="J741" s="10">
        <f>IF(H741&gt;'Front End'!$B$1*('Front End'!$B$5/100),G741-((('Front End'!$B$1*('Front End'!$B$5/100))/'Front End'!$B$1)*$AA$3),0)</f>
        <v>15.630324480655148</v>
      </c>
      <c r="K741" s="10">
        <f>(J741*('Front End'!$B$6/100))/('Front End'!$B$2*24*60*60)</f>
        <v>0</v>
      </c>
      <c r="L741" s="10">
        <f>(J741*((100-'Front End'!$B$6)/100))/('Front End'!$B$2*24*60*60)</f>
        <v>1.8090653334091607E-2</v>
      </c>
      <c r="M741" s="10">
        <f t="shared" si="46"/>
        <v>1.8090653334091607E-2</v>
      </c>
      <c r="N741" s="10">
        <f>AVERAGE(M740:M741)*('Front End'!$F$5*60)</f>
        <v>2.1755973502726884</v>
      </c>
      <c r="O741" s="10">
        <f>IF(O740+AVERAGE(K740:K741)*('Front End'!$F$5*60)&gt;J741,J741,O740+AVERAGE(K740:K741)*('Front End'!$F$5*60))</f>
        <v>0</v>
      </c>
      <c r="P741" s="10">
        <f>P740+(AVERAGE(L740:L741)*('Front End'!$F$5*60))-W740</f>
        <v>4086.0759096044112</v>
      </c>
      <c r="Q741" s="10">
        <f>(P741/$AA$5)*($AA$4-'Front End'!$F$9)</f>
        <v>4.0860759096044107E-2</v>
      </c>
      <c r="R741" s="10">
        <f>'Front End'!$F$9+Q741</f>
        <v>45.040860759096041</v>
      </c>
      <c r="S741" s="8">
        <f>IF(R741&gt;'Front End'!$F$9+'Front End'!$B$9,(((R741-'Front End'!$F$9)/($AA$4-'Front End'!$F$9))*$AA$5)-((('Front End'!$F$9+'Front End'!$B$9-'Front End'!$F$9)/($AA$4-'Front End'!$F$9))*$AA$5),0)</f>
        <v>4086.0759096041479</v>
      </c>
      <c r="T741" s="8">
        <f>ROUND(S741/('Front End'!$B$3*24*60*60),6)</f>
        <v>4.7289999999999997E-3</v>
      </c>
      <c r="U741" s="8">
        <f>IF(R741&gt;'Front End'!$F$9+'Front End'!$B$10,(((R741-'Front End'!$F$9)/($AA$4-'Front End'!$F$9))*$AA$5)-((('Front End'!$F$9+'Front End'!$B$10-'Front End'!$F$9)/($AA$4-'Front End'!$F$9))*$AA$5),0)</f>
        <v>2086.075909603835</v>
      </c>
      <c r="V741" s="8">
        <f>(U741^0.5)/('Front End'!$B$4*24*60*60)</f>
        <v>5.2862939809587431E-3</v>
      </c>
      <c r="W741" s="8">
        <f>(AVERAGE(T740:T741)*('Front End'!$F$5*60))+(AVERAGE(V740:V741)*('Front End'!$F$5*60))</f>
        <v>1.201701210552875</v>
      </c>
      <c r="X741" s="8">
        <f t="shared" si="48"/>
        <v>5.2862939809587431E-3</v>
      </c>
    </row>
    <row r="742" spans="1:24" x14ac:dyDescent="0.2">
      <c r="A742" s="1">
        <v>741</v>
      </c>
      <c r="B742" s="1">
        <f>B741+'Front End'!$F$5</f>
        <v>1480</v>
      </c>
      <c r="C742" s="10">
        <f t="shared" si="47"/>
        <v>1.0277777777777777</v>
      </c>
      <c r="D742" s="10">
        <f>ROUND(IF(B742&lt;=$AA$2*1.25,('Front End'!$F$4/2)*(1-COS((PI()*B742)/$AA$2)),(4.34*'Front End'!$F$4*EXP(-1.3*B742/$AA$2))),6)</f>
        <v>1.7527999999999998E-2</v>
      </c>
      <c r="E742" s="10">
        <f>D742*('Front End'!$F$3/100)</f>
        <v>0</v>
      </c>
      <c r="F742" s="10">
        <f t="shared" si="45"/>
        <v>1.7527999999999998E-2</v>
      </c>
      <c r="G742" s="10">
        <f>IF((G741+(AVERAGE(F741:F742)*('Front End'!$F$5*60))-(N741))&gt;$AA$3,$AA$3,IF(G741+(AVERAGE(F741:F742)*('Front End'!$F$5*60))-(N741)&lt;0,0,G741+(AVERAGE(F741:F742)*('Front End'!$F$5*60))-(N741)))</f>
        <v>115.56264713038246</v>
      </c>
      <c r="H742" s="10">
        <f>(G742/$AA$3)*'Front End'!$B$1</f>
        <v>1.1556264713038246E-3</v>
      </c>
      <c r="I742" s="10">
        <f>('Front End'!$F$10-'Front End'!$B$1)+Calcs!H742</f>
        <v>46.731155626471306</v>
      </c>
      <c r="J742" s="10">
        <f>IF(H742&gt;'Front End'!$B$1*('Front End'!$B$5/100),G742-((('Front End'!$B$1*('Front End'!$B$5/100))/'Front End'!$B$1)*$AA$3),0)</f>
        <v>15.562647130382459</v>
      </c>
      <c r="K742" s="10">
        <f>(J742*('Front End'!$B$6/100))/('Front End'!$B$2*24*60*60)</f>
        <v>0</v>
      </c>
      <c r="L742" s="10">
        <f>(J742*((100-'Front End'!$B$6)/100))/('Front End'!$B$2*24*60*60)</f>
        <v>1.8012323067572292E-2</v>
      </c>
      <c r="M742" s="10">
        <f t="shared" si="46"/>
        <v>1.8012323067572292E-2</v>
      </c>
      <c r="N742" s="10">
        <f>AVERAGE(M741:M742)*('Front End'!$F$5*60)</f>
        <v>2.1661785840998338</v>
      </c>
      <c r="O742" s="10">
        <f>IF(O741+AVERAGE(K741:K742)*('Front End'!$F$5*60)&gt;J742,J742,O741+AVERAGE(K741:K742)*('Front End'!$F$5*60))</f>
        <v>0</v>
      </c>
      <c r="P742" s="10">
        <f>P741+(AVERAGE(L741:L742)*('Front End'!$F$5*60))-W741</f>
        <v>4087.040386977958</v>
      </c>
      <c r="Q742" s="10">
        <f>(P742/$AA$5)*($AA$4-'Front End'!$F$9)</f>
        <v>4.0870403869779574E-2</v>
      </c>
      <c r="R742" s="10">
        <f>'Front End'!$F$9+Q742</f>
        <v>45.040870403869782</v>
      </c>
      <c r="S742" s="8">
        <f>IF(R742&gt;'Front End'!$F$9+'Front End'!$B$9,(((R742-'Front End'!$F$9)/($AA$4-'Front End'!$F$9))*$AA$5)-((('Front End'!$F$9+'Front End'!$B$9-'Front End'!$F$9)/($AA$4-'Front End'!$F$9))*$AA$5),0)</f>
        <v>4087.0403869782026</v>
      </c>
      <c r="T742" s="8">
        <f>ROUND(S742/('Front End'!$B$3*24*60*60),6)</f>
        <v>4.7299999999999998E-3</v>
      </c>
      <c r="U742" s="8">
        <f>IF(R742&gt;'Front End'!$F$9+'Front End'!$B$10,(((R742-'Front End'!$F$9)/($AA$4-'Front End'!$F$9))*$AA$5)-((('Front End'!$F$9+'Front End'!$B$10-'Front End'!$F$9)/($AA$4-'Front End'!$F$9))*$AA$5),0)</f>
        <v>2087.0403869778897</v>
      </c>
      <c r="V742" s="8">
        <f>(U742^0.5)/('Front End'!$B$4*24*60*60)</f>
        <v>5.2875158736372255E-3</v>
      </c>
      <c r="W742" s="8">
        <f>(AVERAGE(T741:T742)*('Front End'!$F$5*60))+(AVERAGE(V741:V742)*('Front End'!$F$5*60))</f>
        <v>1.2019685912757581</v>
      </c>
      <c r="X742" s="8">
        <f t="shared" si="48"/>
        <v>5.2875158736372255E-3</v>
      </c>
    </row>
    <row r="743" spans="1:24" x14ac:dyDescent="0.2">
      <c r="A743" s="1">
        <v>742</v>
      </c>
      <c r="B743" s="1">
        <f>B742+'Front End'!$F$5</f>
        <v>1482</v>
      </c>
      <c r="C743" s="10">
        <f t="shared" si="47"/>
        <v>1.0291666666666666</v>
      </c>
      <c r="D743" s="10">
        <f>ROUND(IF(B743&lt;=$AA$2*1.25,('Front End'!$F$4/2)*(1-COS((PI()*B743)/$AA$2)),(4.34*'Front End'!$F$4*EXP(-1.3*B743/$AA$2))),6)</f>
        <v>1.7451999999999999E-2</v>
      </c>
      <c r="E743" s="10">
        <f>D743*('Front End'!$F$3/100)</f>
        <v>0</v>
      </c>
      <c r="F743" s="10">
        <f t="shared" si="45"/>
        <v>1.7451999999999999E-2</v>
      </c>
      <c r="G743" s="10">
        <f>IF((G742+(AVERAGE(F742:F743)*('Front End'!$F$5*60))-(N742))&gt;$AA$3,$AA$3,IF(G742+(AVERAGE(F742:F743)*('Front End'!$F$5*60))-(N742)&lt;0,0,G742+(AVERAGE(F742:F743)*('Front End'!$F$5*60))-(N742)))</f>
        <v>115.49526854628262</v>
      </c>
      <c r="H743" s="10">
        <f>(G743/$AA$3)*'Front End'!$B$1</f>
        <v>1.1549526854628261E-3</v>
      </c>
      <c r="I743" s="10">
        <f>('Front End'!$F$10-'Front End'!$B$1)+Calcs!H743</f>
        <v>46.731154952685465</v>
      </c>
      <c r="J743" s="10">
        <f>IF(H743&gt;'Front End'!$B$1*('Front End'!$B$5/100),G743-((('Front End'!$B$1*('Front End'!$B$5/100))/'Front End'!$B$1)*$AA$3),0)</f>
        <v>15.495268546282617</v>
      </c>
      <c r="K743" s="10">
        <f>(J743*('Front End'!$B$6/100))/('Front End'!$B$2*24*60*60)</f>
        <v>0</v>
      </c>
      <c r="L743" s="10">
        <f>(J743*((100-'Front End'!$B$6)/100))/('Front End'!$B$2*24*60*60)</f>
        <v>1.7934338595234512E-2</v>
      </c>
      <c r="M743" s="10">
        <f t="shared" si="46"/>
        <v>1.7934338595234512E-2</v>
      </c>
      <c r="N743" s="10">
        <f>AVERAGE(M742:M743)*('Front End'!$F$5*60)</f>
        <v>2.156799699768408</v>
      </c>
      <c r="O743" s="10">
        <f>IF(O742+AVERAGE(K742:K743)*('Front End'!$F$5*60)&gt;J743,J743,O742+AVERAGE(K742:K743)*('Front End'!$F$5*60))</f>
        <v>0</v>
      </c>
      <c r="P743" s="10">
        <f>P742+(AVERAGE(L742:L743)*('Front End'!$F$5*60))-W742</f>
        <v>4087.9952180864507</v>
      </c>
      <c r="Q743" s="10">
        <f>(P743/$AA$5)*($AA$4-'Front End'!$F$9)</f>
        <v>4.0879952180864501E-2</v>
      </c>
      <c r="R743" s="10">
        <f>'Front End'!$F$9+Q743</f>
        <v>45.040879952180866</v>
      </c>
      <c r="S743" s="8">
        <f>IF(R743&gt;'Front End'!$F$9+'Front End'!$B$9,(((R743-'Front End'!$F$9)/($AA$4-'Front End'!$F$9))*$AA$5)-((('Front End'!$F$9+'Front End'!$B$9-'Front End'!$F$9)/($AA$4-'Front End'!$F$9))*$AA$5),0)</f>
        <v>4087.9952180866044</v>
      </c>
      <c r="T743" s="8">
        <f>ROUND(S743/('Front End'!$B$3*24*60*60),6)</f>
        <v>4.731E-3</v>
      </c>
      <c r="U743" s="8">
        <f>IF(R743&gt;'Front End'!$F$9+'Front End'!$B$10,(((R743-'Front End'!$F$9)/($AA$4-'Front End'!$F$9))*$AA$5)-((('Front End'!$F$9+'Front End'!$B$10-'Front End'!$F$9)/($AA$4-'Front End'!$F$9))*$AA$5),0)</f>
        <v>2087.9952180862915</v>
      </c>
      <c r="V743" s="8">
        <f>(U743^0.5)/('Front End'!$B$4*24*60*60)</f>
        <v>5.2887252674171537E-3</v>
      </c>
      <c r="W743" s="8">
        <f>(AVERAGE(T742:T743)*('Front End'!$F$5*60))+(AVERAGE(V742:V743)*('Front End'!$F$5*60))</f>
        <v>1.2022344684632629</v>
      </c>
      <c r="X743" s="8">
        <f t="shared" si="48"/>
        <v>5.2887252674171537E-3</v>
      </c>
    </row>
    <row r="744" spans="1:24" x14ac:dyDescent="0.2">
      <c r="A744" s="1">
        <v>743</v>
      </c>
      <c r="B744" s="1">
        <f>B743+'Front End'!$F$5</f>
        <v>1484</v>
      </c>
      <c r="C744" s="10">
        <f t="shared" si="47"/>
        <v>1.0305555555555554</v>
      </c>
      <c r="D744" s="10">
        <f>ROUND(IF(B744&lt;=$AA$2*1.25,('Front End'!$F$4/2)*(1-COS((PI()*B744)/$AA$2)),(4.34*'Front End'!$F$4*EXP(-1.3*B744/$AA$2))),6)</f>
        <v>1.7377E-2</v>
      </c>
      <c r="E744" s="10">
        <f>D744*('Front End'!$F$3/100)</f>
        <v>0</v>
      </c>
      <c r="F744" s="10">
        <f t="shared" si="45"/>
        <v>1.7377E-2</v>
      </c>
      <c r="G744" s="10">
        <f>IF((G743+(AVERAGE(F743:F744)*('Front End'!$F$5*60))-(N743))&gt;$AA$3,$AA$3,IF(G743+(AVERAGE(F743:F744)*('Front End'!$F$5*60))-(N743)&lt;0,0,G743+(AVERAGE(F743:F744)*('Front End'!$F$5*60))-(N743)))</f>
        <v>115.42820884651421</v>
      </c>
      <c r="H744" s="10">
        <f>(G744/$AA$3)*'Front End'!$B$1</f>
        <v>1.1542820884651421E-3</v>
      </c>
      <c r="I744" s="10">
        <f>('Front End'!$F$10-'Front End'!$B$1)+Calcs!H744</f>
        <v>46.731154282088468</v>
      </c>
      <c r="J744" s="10">
        <f>IF(H744&gt;'Front End'!$B$1*('Front End'!$B$5/100),G744-((('Front End'!$B$1*('Front End'!$B$5/100))/'Front End'!$B$1)*$AA$3),0)</f>
        <v>15.42820884651421</v>
      </c>
      <c r="K744" s="10">
        <f>(J744*('Front End'!$B$6/100))/('Front End'!$B$2*24*60*60)</f>
        <v>0</v>
      </c>
      <c r="L744" s="10">
        <f>(J744*((100-'Front End'!$B$6)/100))/('Front End'!$B$2*24*60*60)</f>
        <v>1.7856723201984042E-2</v>
      </c>
      <c r="M744" s="10">
        <f t="shared" si="46"/>
        <v>1.7856723201984042E-2</v>
      </c>
      <c r="N744" s="10">
        <f>AVERAGE(M743:M744)*('Front End'!$F$5*60)</f>
        <v>2.1474637078331131</v>
      </c>
      <c r="O744" s="10">
        <f>IF(O743+AVERAGE(K743:K744)*('Front End'!$F$5*60)&gt;J744,J744,O743+AVERAGE(K743:K744)*('Front End'!$F$5*60))</f>
        <v>0</v>
      </c>
      <c r="P744" s="10">
        <f>P743+(AVERAGE(L743:L744)*('Front End'!$F$5*60))-W743</f>
        <v>4088.9404473258205</v>
      </c>
      <c r="Q744" s="10">
        <f>(P744/$AA$5)*($AA$4-'Front End'!$F$9)</f>
        <v>4.0889404473258201E-2</v>
      </c>
      <c r="R744" s="10">
        <f>'Front End'!$F$9+Q744</f>
        <v>45.040889404473255</v>
      </c>
      <c r="S744" s="8">
        <f>IF(R744&gt;'Front End'!$F$9+'Front End'!$B$9,(((R744-'Front End'!$F$9)/($AA$4-'Front End'!$F$9))*$AA$5)-((('Front End'!$F$9+'Front End'!$B$9-'Front End'!$F$9)/($AA$4-'Front End'!$F$9))*$AA$5),0)</f>
        <v>4088.9404473254845</v>
      </c>
      <c r="T744" s="8">
        <f>ROUND(S744/('Front End'!$B$3*24*60*60),6)</f>
        <v>4.7330000000000002E-3</v>
      </c>
      <c r="U744" s="8">
        <f>IF(R744&gt;'Front End'!$F$9+'Front End'!$B$10,(((R744-'Front End'!$F$9)/($AA$4-'Front End'!$F$9))*$AA$5)-((('Front End'!$F$9+'Front End'!$B$10-'Front End'!$F$9)/($AA$4-'Front End'!$F$9))*$AA$5),0)</f>
        <v>2088.9404473251716</v>
      </c>
      <c r="V744" s="8">
        <f>(U744^0.5)/('Front End'!$B$4*24*60*60)</f>
        <v>5.2899222270843113E-3</v>
      </c>
      <c r="W744" s="8">
        <f>(AVERAGE(T743:T744)*('Front End'!$F$5*60))+(AVERAGE(V743:V744)*('Front End'!$F$5*60))</f>
        <v>1.2025588496700879</v>
      </c>
      <c r="X744" s="8">
        <f t="shared" si="48"/>
        <v>5.2899222270843113E-3</v>
      </c>
    </row>
    <row r="745" spans="1:24" x14ac:dyDescent="0.2">
      <c r="A745" s="1">
        <v>744</v>
      </c>
      <c r="B745" s="1">
        <f>B744+'Front End'!$F$5</f>
        <v>1486</v>
      </c>
      <c r="C745" s="10">
        <f t="shared" si="47"/>
        <v>1.0319444444444446</v>
      </c>
      <c r="D745" s="10">
        <f>ROUND(IF(B745&lt;=$AA$2*1.25,('Front End'!$F$4/2)*(1-COS((PI()*B745)/$AA$2)),(4.34*'Front End'!$F$4*EXP(-1.3*B745/$AA$2))),6)</f>
        <v>1.7302000000000001E-2</v>
      </c>
      <c r="E745" s="10">
        <f>D745*('Front End'!$F$3/100)</f>
        <v>0</v>
      </c>
      <c r="F745" s="10">
        <f t="shared" si="45"/>
        <v>1.7302000000000001E-2</v>
      </c>
      <c r="G745" s="10">
        <f>IF((G744+(AVERAGE(F744:F745)*('Front End'!$F$5*60))-(N744))&gt;$AA$3,$AA$3,IF(G744+(AVERAGE(F744:F745)*('Front End'!$F$5*60))-(N744)&lt;0,0,G744+(AVERAGE(F744:F745)*('Front End'!$F$5*60))-(N744)))</f>
        <v>115.3614851386811</v>
      </c>
      <c r="H745" s="10">
        <f>(G745/$AA$3)*'Front End'!$B$1</f>
        <v>1.1536148513868112E-3</v>
      </c>
      <c r="I745" s="10">
        <f>('Front End'!$F$10-'Front End'!$B$1)+Calcs!H745</f>
        <v>46.731153614851394</v>
      </c>
      <c r="J745" s="10">
        <f>IF(H745&gt;'Front End'!$B$1*('Front End'!$B$5/100),G745-((('Front End'!$B$1*('Front End'!$B$5/100))/'Front End'!$B$1)*$AA$3),0)</f>
        <v>15.361485138681104</v>
      </c>
      <c r="K745" s="10">
        <f>(J745*('Front End'!$B$6/100))/('Front End'!$B$2*24*60*60)</f>
        <v>0</v>
      </c>
      <c r="L745" s="10">
        <f>(J745*((100-'Front End'!$B$6)/100))/('Front End'!$B$2*24*60*60)</f>
        <v>1.7779496688288318E-2</v>
      </c>
      <c r="M745" s="10">
        <f t="shared" si="46"/>
        <v>1.7779496688288318E-2</v>
      </c>
      <c r="N745" s="10">
        <f>AVERAGE(M744:M745)*('Front End'!$F$5*60)</f>
        <v>2.1381731934163417</v>
      </c>
      <c r="O745" s="10">
        <f>IF(O744+AVERAGE(K744:K745)*('Front End'!$F$5*60)&gt;J745,J745,O744+AVERAGE(K744:K745)*('Front End'!$F$5*60))</f>
        <v>0</v>
      </c>
      <c r="P745" s="10">
        <f>P744+(AVERAGE(L744:L745)*('Front End'!$F$5*60))-W744</f>
        <v>4089.8760616695668</v>
      </c>
      <c r="Q745" s="10">
        <f>(P745/$AA$5)*($AA$4-'Front End'!$F$9)</f>
        <v>4.0898760616695666E-2</v>
      </c>
      <c r="R745" s="10">
        <f>'Front End'!$F$9+Q745</f>
        <v>45.040898760616699</v>
      </c>
      <c r="S745" s="8">
        <f>IF(R745&gt;'Front End'!$F$9+'Front End'!$B$9,(((R745-'Front End'!$F$9)/($AA$4-'Front End'!$F$9))*$AA$5)-((('Front End'!$F$9+'Front End'!$B$9-'Front End'!$F$9)/($AA$4-'Front End'!$F$9))*$AA$5),0)</f>
        <v>4089.8760616698837</v>
      </c>
      <c r="T745" s="8">
        <f>ROUND(S745/('Front End'!$B$3*24*60*60),6)</f>
        <v>4.7340000000000004E-3</v>
      </c>
      <c r="U745" s="8">
        <f>IF(R745&gt;'Front End'!$F$9+'Front End'!$B$10,(((R745-'Front End'!$F$9)/($AA$4-'Front End'!$F$9))*$AA$5)-((('Front End'!$F$9+'Front End'!$B$10-'Front End'!$F$9)/($AA$4-'Front End'!$F$9))*$AA$5),0)</f>
        <v>2089.8760616695708</v>
      </c>
      <c r="V745" s="8">
        <f>(U745^0.5)/('Front End'!$B$4*24*60*60)</f>
        <v>5.2911067445891077E-3</v>
      </c>
      <c r="W745" s="8">
        <f>(AVERAGE(T744:T745)*('Front End'!$F$5*60))+(AVERAGE(V744:V745)*('Front End'!$F$5*60))</f>
        <v>1.2028817383004049</v>
      </c>
      <c r="X745" s="8">
        <f t="shared" si="48"/>
        <v>5.2911067445891077E-3</v>
      </c>
    </row>
    <row r="746" spans="1:24" x14ac:dyDescent="0.2">
      <c r="A746" s="1">
        <v>745</v>
      </c>
      <c r="B746" s="1">
        <f>B745+'Front End'!$F$5</f>
        <v>1488</v>
      </c>
      <c r="C746" s="10">
        <f t="shared" si="47"/>
        <v>1.0333333333333334</v>
      </c>
      <c r="D746" s="10">
        <f>ROUND(IF(B746&lt;=$AA$2*1.25,('Front End'!$F$4/2)*(1-COS((PI()*B746)/$AA$2)),(4.34*'Front End'!$F$4*EXP(-1.3*B746/$AA$2))),6)</f>
        <v>1.7226999999999999E-2</v>
      </c>
      <c r="E746" s="10">
        <f>D746*('Front End'!$F$3/100)</f>
        <v>0</v>
      </c>
      <c r="F746" s="10">
        <f t="shared" si="45"/>
        <v>1.7226999999999999E-2</v>
      </c>
      <c r="G746" s="10">
        <f>IF((G745+(AVERAGE(F745:F746)*('Front End'!$F$5*60))-(N745))&gt;$AA$3,$AA$3,IF(G745+(AVERAGE(F745:F746)*('Front End'!$F$5*60))-(N745)&lt;0,0,G745+(AVERAGE(F745:F746)*('Front End'!$F$5*60))-(N745)))</f>
        <v>115.29505194526477</v>
      </c>
      <c r="H746" s="10">
        <f>(G746/$AA$3)*'Front End'!$B$1</f>
        <v>1.1529505194526478E-3</v>
      </c>
      <c r="I746" s="10">
        <f>('Front End'!$F$10-'Front End'!$B$1)+Calcs!H746</f>
        <v>46.731152950519458</v>
      </c>
      <c r="J746" s="10">
        <f>IF(H746&gt;'Front End'!$B$1*('Front End'!$B$5/100),G746-((('Front End'!$B$1*('Front End'!$B$5/100))/'Front End'!$B$1)*$AA$3),0)</f>
        <v>15.295051945264774</v>
      </c>
      <c r="K746" s="10">
        <f>(J746*('Front End'!$B$6/100))/('Front End'!$B$2*24*60*60)</f>
        <v>0</v>
      </c>
      <c r="L746" s="10">
        <f>(J746*((100-'Front End'!$B$6)/100))/('Front End'!$B$2*24*60*60)</f>
        <v>1.7702606418130529E-2</v>
      </c>
      <c r="M746" s="10">
        <f t="shared" si="46"/>
        <v>1.7702606418130529E-2</v>
      </c>
      <c r="N746" s="10">
        <f>AVERAGE(M745:M746)*('Front End'!$F$5*60)</f>
        <v>2.1289261863851308</v>
      </c>
      <c r="O746" s="10">
        <f>IF(O745+AVERAGE(K745:K746)*('Front End'!$F$5*60)&gt;J746,J746,O745+AVERAGE(K745:K746)*('Front End'!$F$5*60))</f>
        <v>0</v>
      </c>
      <c r="P746" s="10">
        <f>P745+(AVERAGE(L745:L746)*('Front End'!$F$5*60))-W745</f>
        <v>4090.8021061176519</v>
      </c>
      <c r="Q746" s="10">
        <f>(P746/$AA$5)*($AA$4-'Front End'!$F$9)</f>
        <v>4.0908021061176518E-2</v>
      </c>
      <c r="R746" s="10">
        <f>'Front End'!$F$9+Q746</f>
        <v>45.040908021061178</v>
      </c>
      <c r="S746" s="8">
        <f>IF(R746&gt;'Front End'!$F$9+'Front End'!$B$9,(((R746-'Front End'!$F$9)/($AA$4-'Front End'!$F$9))*$AA$5)-((('Front End'!$F$9+'Front End'!$B$9-'Front End'!$F$9)/($AA$4-'Front End'!$F$9))*$AA$5),0)</f>
        <v>4090.8021061177642</v>
      </c>
      <c r="T746" s="8">
        <f>ROUND(S746/('Front End'!$B$3*24*60*60),6)</f>
        <v>4.7349999999999996E-3</v>
      </c>
      <c r="U746" s="8">
        <f>IF(R746&gt;'Front End'!$F$9+'Front End'!$B$10,(((R746-'Front End'!$F$9)/($AA$4-'Front End'!$F$9))*$AA$5)-((('Front End'!$F$9+'Front End'!$B$10-'Front End'!$F$9)/($AA$4-'Front End'!$F$9))*$AA$5),0)</f>
        <v>2090.8021061174513</v>
      </c>
      <c r="V746" s="8">
        <f>(U746^0.5)/('Front End'!$B$4*24*60*60)</f>
        <v>5.2922788852358101E-3</v>
      </c>
      <c r="W746" s="8">
        <f>(AVERAGE(T745:T746)*('Front End'!$F$5*60))+(AVERAGE(V745:V746)*('Front End'!$F$5*60))</f>
        <v>1.2031431377894952</v>
      </c>
      <c r="X746" s="8">
        <f t="shared" si="48"/>
        <v>5.2922788852358101E-3</v>
      </c>
    </row>
    <row r="747" spans="1:24" x14ac:dyDescent="0.2">
      <c r="A747" s="1">
        <v>746</v>
      </c>
      <c r="B747" s="1">
        <f>B746+'Front End'!$F$5</f>
        <v>1490</v>
      </c>
      <c r="C747" s="10">
        <f t="shared" si="47"/>
        <v>1.0347222222222223</v>
      </c>
      <c r="D747" s="10">
        <f>ROUND(IF(B747&lt;=$AA$2*1.25,('Front End'!$F$4/2)*(1-COS((PI()*B747)/$AA$2)),(4.34*'Front End'!$F$4*EXP(-1.3*B747/$AA$2))),6)</f>
        <v>1.7152000000000001E-2</v>
      </c>
      <c r="E747" s="10">
        <f>D747*('Front End'!$F$3/100)</f>
        <v>0</v>
      </c>
      <c r="F747" s="10">
        <f t="shared" si="45"/>
        <v>1.7152000000000001E-2</v>
      </c>
      <c r="G747" s="10">
        <f>IF((G746+(AVERAGE(F746:F747)*('Front End'!$F$5*60))-(N746))&gt;$AA$3,$AA$3,IF(G746+(AVERAGE(F746:F747)*('Front End'!$F$5*60))-(N746)&lt;0,0,G746+(AVERAGE(F746:F747)*('Front End'!$F$5*60))-(N746)))</f>
        <v>115.22886575887965</v>
      </c>
      <c r="H747" s="10">
        <f>(G747/$AA$3)*'Front End'!$B$1</f>
        <v>1.1522886575887966E-3</v>
      </c>
      <c r="I747" s="10">
        <f>('Front End'!$F$10-'Front End'!$B$1)+Calcs!H747</f>
        <v>46.73115228865759</v>
      </c>
      <c r="J747" s="10">
        <f>IF(H747&gt;'Front End'!$B$1*('Front End'!$B$5/100),G747-((('Front End'!$B$1*('Front End'!$B$5/100))/'Front End'!$B$1)*$AA$3),0)</f>
        <v>15.22886575887965</v>
      </c>
      <c r="K747" s="10">
        <f>(J747*('Front End'!$B$6/100))/('Front End'!$B$2*24*60*60)</f>
        <v>0</v>
      </c>
      <c r="L747" s="10">
        <f>(J747*((100-'Front End'!$B$6)/100))/('Front End'!$B$2*24*60*60)</f>
        <v>1.7626002035740336E-2</v>
      </c>
      <c r="M747" s="10">
        <f t="shared" si="46"/>
        <v>1.7626002035740336E-2</v>
      </c>
      <c r="N747" s="10">
        <f>AVERAGE(M746:M747)*('Front End'!$F$5*60)</f>
        <v>2.1197165072322521</v>
      </c>
      <c r="O747" s="10">
        <f>IF(O746+AVERAGE(K746:K747)*('Front End'!$F$5*60)&gt;J747,J747,O746+AVERAGE(K746:K747)*('Front End'!$F$5*60))</f>
        <v>0</v>
      </c>
      <c r="P747" s="10">
        <f>P746+(AVERAGE(L746:L747)*('Front End'!$F$5*60))-W746</f>
        <v>4091.7186794870945</v>
      </c>
      <c r="Q747" s="10">
        <f>(P747/$AA$5)*($AA$4-'Front End'!$F$9)</f>
        <v>4.0917186794870941E-2</v>
      </c>
      <c r="R747" s="10">
        <f>'Front End'!$F$9+Q747</f>
        <v>45.040917186794871</v>
      </c>
      <c r="S747" s="8">
        <f>IF(R747&gt;'Front End'!$F$9+'Front End'!$B$9,(((R747-'Front End'!$F$9)/($AA$4-'Front End'!$F$9))*$AA$5)-((('Front End'!$F$9+'Front End'!$B$9-'Front End'!$F$9)/($AA$4-'Front End'!$F$9))*$AA$5),0)</f>
        <v>4091.7186794871445</v>
      </c>
      <c r="T747" s="8">
        <f>ROUND(S747/('Front End'!$B$3*24*60*60),6)</f>
        <v>4.7359999999999998E-3</v>
      </c>
      <c r="U747" s="8">
        <f>IF(R747&gt;'Front End'!$F$9+'Front End'!$B$10,(((R747-'Front End'!$F$9)/($AA$4-'Front End'!$F$9))*$AA$5)-((('Front End'!$F$9+'Front End'!$B$10-'Front End'!$F$9)/($AA$4-'Front End'!$F$9))*$AA$5),0)</f>
        <v>2091.7186794868317</v>
      </c>
      <c r="V747" s="8">
        <f>(U747^0.5)/('Front End'!$B$4*24*60*60)</f>
        <v>5.2934387822839869E-3</v>
      </c>
      <c r="W747" s="8">
        <f>(AVERAGE(T746:T747)*('Front End'!$F$5*60))+(AVERAGE(V746:V747)*('Front End'!$F$5*60))</f>
        <v>1.2034030600511878</v>
      </c>
      <c r="X747" s="8">
        <f t="shared" si="48"/>
        <v>5.2934387822839869E-3</v>
      </c>
    </row>
    <row r="748" spans="1:24" x14ac:dyDescent="0.2">
      <c r="A748" s="1">
        <v>747</v>
      </c>
      <c r="B748" s="1">
        <f>B747+'Front End'!$F$5</f>
        <v>1492</v>
      </c>
      <c r="C748" s="10">
        <f t="shared" si="47"/>
        <v>1.0361111111111112</v>
      </c>
      <c r="D748" s="10">
        <f>ROUND(IF(B748&lt;=$AA$2*1.25,('Front End'!$F$4/2)*(1-COS((PI()*B748)/$AA$2)),(4.34*'Front End'!$F$4*EXP(-1.3*B748/$AA$2))),6)</f>
        <v>1.7077999999999999E-2</v>
      </c>
      <c r="E748" s="10">
        <f>D748*('Front End'!$F$3/100)</f>
        <v>0</v>
      </c>
      <c r="F748" s="10">
        <f t="shared" si="45"/>
        <v>1.7077999999999999E-2</v>
      </c>
      <c r="G748" s="10">
        <f>IF((G747+(AVERAGE(F747:F748)*('Front End'!$F$5*60))-(N747))&gt;$AA$3,$AA$3,IF(G747+(AVERAGE(F747:F748)*('Front End'!$F$5*60))-(N747)&lt;0,0,G747+(AVERAGE(F747:F748)*('Front End'!$F$5*60))-(N747)))</f>
        <v>115.16294925164739</v>
      </c>
      <c r="H748" s="10">
        <f>(G748/$AA$3)*'Front End'!$B$1</f>
        <v>1.1516294925164739E-3</v>
      </c>
      <c r="I748" s="10">
        <f>('Front End'!$F$10-'Front End'!$B$1)+Calcs!H748</f>
        <v>46.731151629492523</v>
      </c>
      <c r="J748" s="10">
        <f>IF(H748&gt;'Front End'!$B$1*('Front End'!$B$5/100),G748-((('Front End'!$B$1*('Front End'!$B$5/100))/'Front End'!$B$1)*$AA$3),0)</f>
        <v>15.16294925164739</v>
      </c>
      <c r="K748" s="10">
        <f>(J748*('Front End'!$B$6/100))/('Front End'!$B$2*24*60*60)</f>
        <v>0</v>
      </c>
      <c r="L748" s="10">
        <f>(J748*((100-'Front End'!$B$6)/100))/('Front End'!$B$2*24*60*60)</f>
        <v>1.7549709781999295E-2</v>
      </c>
      <c r="M748" s="10">
        <f t="shared" si="46"/>
        <v>1.7549709781999295E-2</v>
      </c>
      <c r="N748" s="10">
        <f>AVERAGE(M747:M748)*('Front End'!$F$5*60)</f>
        <v>2.110542709064378</v>
      </c>
      <c r="O748" s="10">
        <f>IF(O747+AVERAGE(K747:K748)*('Front End'!$F$5*60)&gt;J748,J748,O747+AVERAGE(K747:K748)*('Front End'!$F$5*60))</f>
        <v>0</v>
      </c>
      <c r="P748" s="10">
        <f>P747+(AVERAGE(L747:L748)*('Front End'!$F$5*60))-W747</f>
        <v>4092.6258191361076</v>
      </c>
      <c r="Q748" s="10">
        <f>(P748/$AA$5)*($AA$4-'Front End'!$F$9)</f>
        <v>4.0926258191361073E-2</v>
      </c>
      <c r="R748" s="10">
        <f>'Front End'!$F$9+Q748</f>
        <v>45.040926258191362</v>
      </c>
      <c r="S748" s="8">
        <f>IF(R748&gt;'Front End'!$F$9+'Front End'!$B$9,(((R748-'Front End'!$F$9)/($AA$4-'Front End'!$F$9))*$AA$5)-((('Front End'!$F$9+'Front End'!$B$9-'Front End'!$F$9)/($AA$4-'Front End'!$F$9))*$AA$5),0)</f>
        <v>4092.6258191362308</v>
      </c>
      <c r="T748" s="8">
        <f>ROUND(S748/('Front End'!$B$3*24*60*60),6)</f>
        <v>4.7369999999999999E-3</v>
      </c>
      <c r="U748" s="8">
        <f>IF(R748&gt;'Front End'!$F$9+'Front End'!$B$10,(((R748-'Front End'!$F$9)/($AA$4-'Front End'!$F$9))*$AA$5)-((('Front End'!$F$9+'Front End'!$B$10-'Front End'!$F$9)/($AA$4-'Front End'!$F$9))*$AA$5),0)</f>
        <v>2092.6258191359179</v>
      </c>
      <c r="V748" s="8">
        <f>(U748^0.5)/('Front End'!$B$4*24*60*60)</f>
        <v>5.2945864910406365E-3</v>
      </c>
      <c r="W748" s="8">
        <f>(AVERAGE(T747:T748)*('Front End'!$F$5*60))+(AVERAGE(V747:V748)*('Front End'!$F$5*60))</f>
        <v>1.2036615163994773</v>
      </c>
      <c r="X748" s="8">
        <f t="shared" si="48"/>
        <v>5.2945864910406365E-3</v>
      </c>
    </row>
    <row r="749" spans="1:24" x14ac:dyDescent="0.2">
      <c r="A749" s="1">
        <v>748</v>
      </c>
      <c r="B749" s="1">
        <f>B748+'Front End'!$F$5</f>
        <v>1494</v>
      </c>
      <c r="C749" s="10">
        <f t="shared" si="47"/>
        <v>1.0375000000000001</v>
      </c>
      <c r="D749" s="10">
        <f>ROUND(IF(B749&lt;=$AA$2*1.25,('Front End'!$F$4/2)*(1-COS((PI()*B749)/$AA$2)),(4.34*'Front End'!$F$4*EXP(-1.3*B749/$AA$2))),6)</f>
        <v>1.7003999999999998E-2</v>
      </c>
      <c r="E749" s="10">
        <f>D749*('Front End'!$F$3/100)</f>
        <v>0</v>
      </c>
      <c r="F749" s="10">
        <f t="shared" si="45"/>
        <v>1.7003999999999998E-2</v>
      </c>
      <c r="G749" s="10">
        <f>IF((G748+(AVERAGE(F748:F749)*('Front End'!$F$5*60))-(N748))&gt;$AA$3,$AA$3,IF(G748+(AVERAGE(F748:F749)*('Front End'!$F$5*60))-(N748)&lt;0,0,G748+(AVERAGE(F748:F749)*('Front End'!$F$5*60))-(N748)))</f>
        <v>115.09732654258302</v>
      </c>
      <c r="H749" s="10">
        <f>(G749/$AA$3)*'Front End'!$B$1</f>
        <v>1.1509732654258302E-3</v>
      </c>
      <c r="I749" s="10">
        <f>('Front End'!$F$10-'Front End'!$B$1)+Calcs!H749</f>
        <v>46.731150973265429</v>
      </c>
      <c r="J749" s="10">
        <f>IF(H749&gt;'Front End'!$B$1*('Front End'!$B$5/100),G749-((('Front End'!$B$1*('Front End'!$B$5/100))/'Front End'!$B$1)*$AA$3),0)</f>
        <v>15.097326542583019</v>
      </c>
      <c r="K749" s="10">
        <f>(J749*('Front End'!$B$6/100))/('Front End'!$B$2*24*60*60)</f>
        <v>0</v>
      </c>
      <c r="L749" s="10">
        <f>(J749*((100-'Front End'!$B$6)/100))/('Front End'!$B$2*24*60*60)</f>
        <v>1.7473757572434051E-2</v>
      </c>
      <c r="M749" s="10">
        <f t="shared" si="46"/>
        <v>1.7473757572434051E-2</v>
      </c>
      <c r="N749" s="10">
        <f>AVERAGE(M748:M749)*('Front End'!$F$5*60)</f>
        <v>2.1014080412660006</v>
      </c>
      <c r="O749" s="10">
        <f>IF(O748+AVERAGE(K748:K749)*('Front End'!$F$5*60)&gt;J749,J749,O748+AVERAGE(K748:K749)*('Front End'!$F$5*60))</f>
        <v>0</v>
      </c>
      <c r="P749" s="10">
        <f>P748+(AVERAGE(L748:L749)*('Front End'!$F$5*60))-W748</f>
        <v>4093.5235656609743</v>
      </c>
      <c r="Q749" s="10">
        <f>(P749/$AA$5)*($AA$4-'Front End'!$F$9)</f>
        <v>4.0935235656609746E-2</v>
      </c>
      <c r="R749" s="10">
        <f>'Front End'!$F$9+Q749</f>
        <v>45.040935235656612</v>
      </c>
      <c r="S749" s="8">
        <f>IF(R749&gt;'Front End'!$F$9+'Front End'!$B$9,(((R749-'Front End'!$F$9)/($AA$4-'Front End'!$F$9))*$AA$5)-((('Front End'!$F$9+'Front End'!$B$9-'Front End'!$F$9)/($AA$4-'Front End'!$F$9))*$AA$5),0)</f>
        <v>4093.5235656611726</v>
      </c>
      <c r="T749" s="8">
        <f>ROUND(S749/('Front End'!$B$3*24*60*60),6)</f>
        <v>4.738E-3</v>
      </c>
      <c r="U749" s="8">
        <f>IF(R749&gt;'Front End'!$F$9+'Front End'!$B$10,(((R749-'Front End'!$F$9)/($AA$4-'Front End'!$F$9))*$AA$5)-((('Front End'!$F$9+'Front End'!$B$10-'Front End'!$F$9)/($AA$4-'Front End'!$F$9))*$AA$5),0)</f>
        <v>2093.5235656608597</v>
      </c>
      <c r="V749" s="8">
        <f>(U749^0.5)/('Front End'!$B$4*24*60*60)</f>
        <v>5.2957220707757118E-3</v>
      </c>
      <c r="W749" s="8">
        <f>(AVERAGE(T748:T749)*('Front End'!$F$5*60))+(AVERAGE(V748:V749)*('Front End'!$F$5*60))</f>
        <v>1.203918513708981</v>
      </c>
      <c r="X749" s="8">
        <f t="shared" si="48"/>
        <v>5.2957220707757118E-3</v>
      </c>
    </row>
    <row r="750" spans="1:24" x14ac:dyDescent="0.2">
      <c r="A750" s="1">
        <v>749</v>
      </c>
      <c r="B750" s="1">
        <f>B749+'Front End'!$F$5</f>
        <v>1496</v>
      </c>
      <c r="C750" s="10">
        <f t="shared" si="47"/>
        <v>1.038888888888889</v>
      </c>
      <c r="D750" s="10">
        <f>ROUND(IF(B750&lt;=$AA$2*1.25,('Front End'!$F$4/2)*(1-COS((PI()*B750)/$AA$2)),(4.34*'Front End'!$F$4*EXP(-1.3*B750/$AA$2))),6)</f>
        <v>1.6931000000000002E-2</v>
      </c>
      <c r="E750" s="10">
        <f>D750*('Front End'!$F$3/100)</f>
        <v>0</v>
      </c>
      <c r="F750" s="10">
        <f t="shared" si="45"/>
        <v>1.6931000000000002E-2</v>
      </c>
      <c r="G750" s="10">
        <f>IF((G749+(AVERAGE(F749:F750)*('Front End'!$F$5*60))-(N749))&gt;$AA$3,$AA$3,IF(G749+(AVERAGE(F749:F750)*('Front End'!$F$5*60))-(N749)&lt;0,0,G749+(AVERAGE(F749:F750)*('Front End'!$F$5*60))-(N749)))</f>
        <v>115.03201850131703</v>
      </c>
      <c r="H750" s="10">
        <f>(G750/$AA$3)*'Front End'!$B$1</f>
        <v>1.1503201850131704E-3</v>
      </c>
      <c r="I750" s="10">
        <f>('Front End'!$F$10-'Front End'!$B$1)+Calcs!H750</f>
        <v>46.731150320185016</v>
      </c>
      <c r="J750" s="10">
        <f>IF(H750&gt;'Front End'!$B$1*('Front End'!$B$5/100),G750-((('Front End'!$B$1*('Front End'!$B$5/100))/'Front End'!$B$1)*$AA$3),0)</f>
        <v>15.032018501317026</v>
      </c>
      <c r="K750" s="10">
        <f>(J750*('Front End'!$B$6/100))/('Front End'!$B$2*24*60*60)</f>
        <v>0</v>
      </c>
      <c r="L750" s="10">
        <f>(J750*((100-'Front End'!$B$6)/100))/('Front End'!$B$2*24*60*60)</f>
        <v>1.7398169561709524E-2</v>
      </c>
      <c r="M750" s="10">
        <f t="shared" si="46"/>
        <v>1.7398169561709524E-2</v>
      </c>
      <c r="N750" s="10">
        <f>AVERAGE(M749:M750)*('Front End'!$F$5*60)</f>
        <v>2.0923156280486146</v>
      </c>
      <c r="O750" s="10">
        <f>IF(O749+AVERAGE(K749:K750)*('Front End'!$F$5*60)&gt;J750,J750,O749+AVERAGE(K749:K750)*('Front End'!$F$5*60))</f>
        <v>0</v>
      </c>
      <c r="P750" s="10">
        <f>P749+(AVERAGE(L749:L750)*('Front End'!$F$5*60))-W749</f>
        <v>4094.4119627753139</v>
      </c>
      <c r="Q750" s="10">
        <f>(P750/$AA$5)*($AA$4-'Front End'!$F$9)</f>
        <v>4.0944119627753135E-2</v>
      </c>
      <c r="R750" s="10">
        <f>'Front End'!$F$9+Q750</f>
        <v>45.040944119627753</v>
      </c>
      <c r="S750" s="8">
        <f>IF(R750&gt;'Front End'!$F$9+'Front End'!$B$9,(((R750-'Front End'!$F$9)/($AA$4-'Front End'!$F$9))*$AA$5)-((('Front End'!$F$9+'Front End'!$B$9-'Front End'!$F$9)/($AA$4-'Front End'!$F$9))*$AA$5),0)</f>
        <v>4094.4119627752689</v>
      </c>
      <c r="T750" s="8">
        <f>ROUND(S750/('Front End'!$B$3*24*60*60),6)</f>
        <v>4.7390000000000002E-3</v>
      </c>
      <c r="U750" s="8">
        <f>IF(R750&gt;'Front End'!$F$9+'Front End'!$B$10,(((R750-'Front End'!$F$9)/($AA$4-'Front End'!$F$9))*$AA$5)-((('Front End'!$F$9+'Front End'!$B$10-'Front End'!$F$9)/($AA$4-'Front End'!$F$9))*$AA$5),0)</f>
        <v>2094.411962774956</v>
      </c>
      <c r="V750" s="8">
        <f>(U750^0.5)/('Front End'!$B$4*24*60*60)</f>
        <v>5.2968455845664383E-3</v>
      </c>
      <c r="W750" s="8">
        <f>(AVERAGE(T749:T750)*('Front End'!$F$5*60))+(AVERAGE(V749:V750)*('Front End'!$F$5*60))</f>
        <v>1.204174059320529</v>
      </c>
      <c r="X750" s="8">
        <f t="shared" si="48"/>
        <v>5.2968455845664383E-3</v>
      </c>
    </row>
    <row r="751" spans="1:24" x14ac:dyDescent="0.2">
      <c r="A751" s="1">
        <v>750</v>
      </c>
      <c r="B751" s="1">
        <f>B750+'Front End'!$F$5</f>
        <v>1498</v>
      </c>
      <c r="C751" s="10">
        <f t="shared" si="47"/>
        <v>1.0402777777777779</v>
      </c>
      <c r="D751" s="10">
        <f>ROUND(IF(B751&lt;=$AA$2*1.25,('Front End'!$F$4/2)*(1-COS((PI()*B751)/$AA$2)),(4.34*'Front End'!$F$4*EXP(-1.3*B751/$AA$2))),6)</f>
        <v>1.6857E-2</v>
      </c>
      <c r="E751" s="10">
        <f>D751*('Front End'!$F$3/100)</f>
        <v>0</v>
      </c>
      <c r="F751" s="10">
        <f t="shared" si="45"/>
        <v>1.6857E-2</v>
      </c>
      <c r="G751" s="10">
        <f>IF((G750+(AVERAGE(F750:F751)*('Front End'!$F$5*60))-(N750))&gt;$AA$3,$AA$3,IF(G750+(AVERAGE(F750:F751)*('Front End'!$F$5*60))-(N750)&lt;0,0,G750+(AVERAGE(F750:F751)*('Front End'!$F$5*60))-(N750)))</f>
        <v>114.96698287326842</v>
      </c>
      <c r="H751" s="10">
        <f>(G751/$AA$3)*'Front End'!$B$1</f>
        <v>1.1496698287326843E-3</v>
      </c>
      <c r="I751" s="10">
        <f>('Front End'!$F$10-'Front End'!$B$1)+Calcs!H751</f>
        <v>46.731149669828739</v>
      </c>
      <c r="J751" s="10">
        <f>IF(H751&gt;'Front End'!$B$1*('Front End'!$B$5/100),G751-((('Front End'!$B$1*('Front End'!$B$5/100))/'Front End'!$B$1)*$AA$3),0)</f>
        <v>14.966982873268421</v>
      </c>
      <c r="K751" s="10">
        <f>(J751*('Front End'!$B$6/100))/('Front End'!$B$2*24*60*60)</f>
        <v>0</v>
      </c>
      <c r="L751" s="10">
        <f>(J751*((100-'Front End'!$B$6)/100))/('Front End'!$B$2*24*60*60)</f>
        <v>1.7322896844060676E-2</v>
      </c>
      <c r="M751" s="10">
        <f t="shared" si="46"/>
        <v>1.7322896844060676E-2</v>
      </c>
      <c r="N751" s="10">
        <f>AVERAGE(M750:M751)*('Front End'!$F$5*60)</f>
        <v>2.0832639843462122</v>
      </c>
      <c r="O751" s="10">
        <f>IF(O750+AVERAGE(K750:K751)*('Front End'!$F$5*60)&gt;J751,J751,O750+AVERAGE(K750:K751)*('Front End'!$F$5*60))</f>
        <v>0</v>
      </c>
      <c r="P751" s="10">
        <f>P750+(AVERAGE(L750:L751)*('Front End'!$F$5*60))-W750</f>
        <v>4095.2910527003396</v>
      </c>
      <c r="Q751" s="10">
        <f>(P751/$AA$5)*($AA$4-'Front End'!$F$9)</f>
        <v>4.0952910527003394E-2</v>
      </c>
      <c r="R751" s="10">
        <f>'Front End'!$F$9+Q751</f>
        <v>45.040952910527004</v>
      </c>
      <c r="S751" s="8">
        <f>IF(R751&gt;'Front End'!$F$9+'Front End'!$B$9,(((R751-'Front End'!$F$9)/($AA$4-'Front End'!$F$9))*$AA$5)-((('Front End'!$F$9+'Front End'!$B$9-'Front End'!$F$9)/($AA$4-'Front End'!$F$9))*$AA$5),0)</f>
        <v>4095.2910527003896</v>
      </c>
      <c r="T751" s="8">
        <f>ROUND(S751/('Front End'!$B$3*24*60*60),6)</f>
        <v>4.7400000000000003E-3</v>
      </c>
      <c r="U751" s="8">
        <f>IF(R751&gt;'Front End'!$F$9+'Front End'!$B$10,(((R751-'Front End'!$F$9)/($AA$4-'Front End'!$F$9))*$AA$5)-((('Front End'!$F$9+'Front End'!$B$10-'Front End'!$F$9)/($AA$4-'Front End'!$F$9))*$AA$5),0)</f>
        <v>2095.2910527000768</v>
      </c>
      <c r="V751" s="8">
        <f>(U751^0.5)/('Front End'!$B$4*24*60*60)</f>
        <v>5.2979570934682642E-3</v>
      </c>
      <c r="W751" s="8">
        <f>(AVERAGE(T750:T751)*('Front End'!$F$5*60))+(AVERAGE(V750:V751)*('Front End'!$F$5*60))</f>
        <v>1.2044281606820821</v>
      </c>
      <c r="X751" s="8">
        <f t="shared" si="48"/>
        <v>5.2979570934682642E-3</v>
      </c>
    </row>
    <row r="752" spans="1:24" x14ac:dyDescent="0.2">
      <c r="A752" s="1">
        <v>751</v>
      </c>
      <c r="B752" s="1">
        <f>B751+'Front End'!$F$5</f>
        <v>1500</v>
      </c>
      <c r="C752" s="10">
        <f t="shared" si="47"/>
        <v>1.0416666666666667</v>
      </c>
      <c r="D752" s="10">
        <f>ROUND(IF(B752&lt;=$AA$2*1.25,('Front End'!$F$4/2)*(1-COS((PI()*B752)/$AA$2)),(4.34*'Front End'!$F$4*EXP(-1.3*B752/$AA$2))),6)</f>
        <v>1.6784E-2</v>
      </c>
      <c r="E752" s="10">
        <f>D752*('Front End'!$F$3/100)</f>
        <v>0</v>
      </c>
      <c r="F752" s="10">
        <f t="shared" si="45"/>
        <v>1.6784E-2</v>
      </c>
      <c r="G752" s="10">
        <f>IF((G751+(AVERAGE(F751:F752)*('Front End'!$F$5*60))-(N751))&gt;$AA$3,$AA$3,IF(G751+(AVERAGE(F751:F752)*('Front End'!$F$5*60))-(N751)&lt;0,0,G751+(AVERAGE(F751:F752)*('Front End'!$F$5*60))-(N751)))</f>
        <v>114.90217888892221</v>
      </c>
      <c r="H752" s="10">
        <f>(G752/$AA$3)*'Front End'!$B$1</f>
        <v>1.149021788889222E-3</v>
      </c>
      <c r="I752" s="10">
        <f>('Front End'!$F$10-'Front End'!$B$1)+Calcs!H752</f>
        <v>46.731149021788895</v>
      </c>
      <c r="J752" s="10">
        <f>IF(H752&gt;'Front End'!$B$1*('Front End'!$B$5/100),G752-((('Front End'!$B$1*('Front End'!$B$5/100))/'Front End'!$B$1)*$AA$3),0)</f>
        <v>14.902178888922208</v>
      </c>
      <c r="K752" s="10">
        <f>(J752*('Front End'!$B$6/100))/('Front End'!$B$2*24*60*60)</f>
        <v>0</v>
      </c>
      <c r="L752" s="10">
        <f>(J752*((100-'Front End'!$B$6)/100))/('Front End'!$B$2*24*60*60)</f>
        <v>1.7247892232548852E-2</v>
      </c>
      <c r="M752" s="10">
        <f t="shared" si="46"/>
        <v>1.7247892232548852E-2</v>
      </c>
      <c r="N752" s="10">
        <f>AVERAGE(M751:M752)*('Front End'!$F$5*60)</f>
        <v>2.0742473445965719</v>
      </c>
      <c r="O752" s="10">
        <f>IF(O751+AVERAGE(K751:K752)*('Front End'!$F$5*60)&gt;J752,J752,O751+AVERAGE(K751:K752)*('Front End'!$F$5*60))</f>
        <v>0</v>
      </c>
      <c r="P752" s="10">
        <f>P751+(AVERAGE(L751:L752)*('Front End'!$F$5*60))-W751</f>
        <v>4096.1608718842535</v>
      </c>
      <c r="Q752" s="10">
        <f>(P752/$AA$5)*($AA$4-'Front End'!$F$9)</f>
        <v>4.0961608718842531E-2</v>
      </c>
      <c r="R752" s="10">
        <f>'Front End'!$F$9+Q752</f>
        <v>45.040961608718845</v>
      </c>
      <c r="S752" s="8">
        <f>IF(R752&gt;'Front End'!$F$9+'Front End'!$B$9,(((R752-'Front End'!$F$9)/($AA$4-'Front End'!$F$9))*$AA$5)-((('Front End'!$F$9+'Front End'!$B$9-'Front End'!$F$9)/($AA$4-'Front End'!$F$9))*$AA$5),0)</f>
        <v>4096.1608718845355</v>
      </c>
      <c r="T752" s="8">
        <f>ROUND(S752/('Front End'!$B$3*24*60*60),6)</f>
        <v>4.7410000000000004E-3</v>
      </c>
      <c r="U752" s="8">
        <f>IF(R752&gt;'Front End'!$F$9+'Front End'!$B$10,(((R752-'Front End'!$F$9)/($AA$4-'Front End'!$F$9))*$AA$5)-((('Front End'!$F$9+'Front End'!$B$10-'Front End'!$F$9)/($AA$4-'Front End'!$F$9))*$AA$5),0)</f>
        <v>2096.1608718842226</v>
      </c>
      <c r="V752" s="8">
        <f>(U752^0.5)/('Front End'!$B$4*24*60*60)</f>
        <v>5.2990566511054238E-3</v>
      </c>
      <c r="W752" s="8">
        <f>(AVERAGE(T751:T752)*('Front End'!$F$5*60))+(AVERAGE(V751:V752)*('Front End'!$F$5*60))</f>
        <v>1.2046808246744214</v>
      </c>
      <c r="X752" s="8">
        <f t="shared" si="48"/>
        <v>5.2990566511054238E-3</v>
      </c>
    </row>
    <row r="753" spans="1:24" x14ac:dyDescent="0.2">
      <c r="A753" s="1">
        <v>752</v>
      </c>
      <c r="B753" s="1">
        <f>B752+'Front End'!$F$5</f>
        <v>1502</v>
      </c>
      <c r="C753" s="10">
        <f t="shared" si="47"/>
        <v>1.0430555555555556</v>
      </c>
      <c r="D753" s="10">
        <f>ROUND(IF(B753&lt;=$AA$2*1.25,('Front End'!$F$4/2)*(1-COS((PI()*B753)/$AA$2)),(4.34*'Front End'!$F$4*EXP(-1.3*B753/$AA$2))),6)</f>
        <v>1.6712000000000001E-2</v>
      </c>
      <c r="E753" s="10">
        <f>D753*('Front End'!$F$3/100)</f>
        <v>0</v>
      </c>
      <c r="F753" s="10">
        <f t="shared" si="45"/>
        <v>1.6712000000000001E-2</v>
      </c>
      <c r="G753" s="10">
        <f>IF((G752+(AVERAGE(F752:F753)*('Front End'!$F$5*60))-(N752))&gt;$AA$3,$AA$3,IF(G752+(AVERAGE(F752:F753)*('Front End'!$F$5*60))-(N752)&lt;0,0,G752+(AVERAGE(F752:F753)*('Front End'!$F$5*60))-(N752)))</f>
        <v>114.83769154432564</v>
      </c>
      <c r="H753" s="10">
        <f>(G753/$AA$3)*'Front End'!$B$1</f>
        <v>1.1483769154432564E-3</v>
      </c>
      <c r="I753" s="10">
        <f>('Front End'!$F$10-'Front End'!$B$1)+Calcs!H753</f>
        <v>46.731148376915449</v>
      </c>
      <c r="J753" s="10">
        <f>IF(H753&gt;'Front End'!$B$1*('Front End'!$B$5/100),G753-((('Front End'!$B$1*('Front End'!$B$5/100))/'Front End'!$B$1)*$AA$3),0)</f>
        <v>14.837691544325637</v>
      </c>
      <c r="K753" s="10">
        <f>(J753*('Front End'!$B$6/100))/('Front End'!$B$2*24*60*60)</f>
        <v>0</v>
      </c>
      <c r="L753" s="10">
        <f>(J753*((100-'Front End'!$B$6)/100))/('Front End'!$B$2*24*60*60)</f>
        <v>1.7173254102228749E-2</v>
      </c>
      <c r="M753" s="10">
        <f t="shared" si="46"/>
        <v>1.7173254102228749E-2</v>
      </c>
      <c r="N753" s="10">
        <f>AVERAGE(M752:M753)*('Front End'!$F$5*60)</f>
        <v>2.0652687800866563</v>
      </c>
      <c r="O753" s="10">
        <f>IF(O752+AVERAGE(K752:K753)*('Front End'!$F$5*60)&gt;J753,J753,O752+AVERAGE(K752:K753)*('Front End'!$F$5*60))</f>
        <v>0</v>
      </c>
      <c r="P753" s="10">
        <f>P752+(AVERAGE(L752:L753)*('Front End'!$F$5*60))-W752</f>
        <v>4097.021459839666</v>
      </c>
      <c r="Q753" s="10">
        <f>(P753/$AA$5)*($AA$4-'Front End'!$F$9)</f>
        <v>4.0970214598396656E-2</v>
      </c>
      <c r="R753" s="10">
        <f>'Front End'!$F$9+Q753</f>
        <v>45.040970214598396</v>
      </c>
      <c r="S753" s="8">
        <f>IF(R753&gt;'Front End'!$F$9+'Front End'!$B$9,(((R753-'Front End'!$F$9)/($AA$4-'Front End'!$F$9))*$AA$5)-((('Front End'!$F$9+'Front End'!$B$9-'Front End'!$F$9)/($AA$4-'Front End'!$F$9))*$AA$5),0)</f>
        <v>4097.0214598395678</v>
      </c>
      <c r="T753" s="8">
        <f>ROUND(S753/('Front End'!$B$3*24*60*60),6)</f>
        <v>4.7419999999999997E-3</v>
      </c>
      <c r="U753" s="8">
        <f>IF(R753&gt;'Front End'!$F$9+'Front End'!$B$10,(((R753-'Front End'!$F$9)/($AA$4-'Front End'!$F$9))*$AA$5)-((('Front End'!$F$9+'Front End'!$B$10-'Front End'!$F$9)/($AA$4-'Front End'!$F$9))*$AA$5),0)</f>
        <v>2097.0214598392549</v>
      </c>
      <c r="V753" s="8">
        <f>(U753^0.5)/('Front End'!$B$4*24*60*60)</f>
        <v>5.3001443148484604E-3</v>
      </c>
      <c r="W753" s="8">
        <f>(AVERAGE(T752:T753)*('Front End'!$F$5*60))+(AVERAGE(V752:V753)*('Front End'!$F$5*60))</f>
        <v>1.2049320579572331</v>
      </c>
      <c r="X753" s="8">
        <f t="shared" si="48"/>
        <v>5.3001443148484604E-3</v>
      </c>
    </row>
    <row r="754" spans="1:24" x14ac:dyDescent="0.2">
      <c r="A754" s="1">
        <v>753</v>
      </c>
      <c r="B754" s="1">
        <f>B753+'Front End'!$F$5</f>
        <v>1504</v>
      </c>
      <c r="C754" s="10">
        <f t="shared" si="47"/>
        <v>1.0444444444444445</v>
      </c>
      <c r="D754" s="10">
        <f>ROUND(IF(B754&lt;=$AA$2*1.25,('Front End'!$F$4/2)*(1-COS((PI()*B754)/$AA$2)),(4.34*'Front End'!$F$4*EXP(-1.3*B754/$AA$2))),6)</f>
        <v>1.6639000000000001E-2</v>
      </c>
      <c r="E754" s="10">
        <f>D754*('Front End'!$F$3/100)</f>
        <v>0</v>
      </c>
      <c r="F754" s="10">
        <f t="shared" si="45"/>
        <v>1.6639000000000001E-2</v>
      </c>
      <c r="G754" s="10">
        <f>IF((G753+(AVERAGE(F753:F754)*('Front End'!$F$5*60))-(N753))&gt;$AA$3,$AA$3,IF(G753+(AVERAGE(F753:F754)*('Front End'!$F$5*60))-(N753)&lt;0,0,G753+(AVERAGE(F753:F754)*('Front End'!$F$5*60))-(N753)))</f>
        <v>114.77348276423898</v>
      </c>
      <c r="H754" s="10">
        <f>(G754/$AA$3)*'Front End'!$B$1</f>
        <v>1.1477348276423898E-3</v>
      </c>
      <c r="I754" s="10">
        <f>('Front End'!$F$10-'Front End'!$B$1)+Calcs!H754</f>
        <v>46.731147734827644</v>
      </c>
      <c r="J754" s="10">
        <f>IF(H754&gt;'Front End'!$B$1*('Front End'!$B$5/100),G754-((('Front End'!$B$1*('Front End'!$B$5/100))/'Front End'!$B$1)*$AA$3),0)</f>
        <v>14.773482764238977</v>
      </c>
      <c r="K754" s="10">
        <f>(J754*('Front End'!$B$6/100))/('Front End'!$B$2*24*60*60)</f>
        <v>0</v>
      </c>
      <c r="L754" s="10">
        <f>(J754*((100-'Front End'!$B$6)/100))/('Front End'!$B$2*24*60*60)</f>
        <v>1.7098938384535856E-2</v>
      </c>
      <c r="M754" s="10">
        <f t="shared" si="46"/>
        <v>1.7098938384535856E-2</v>
      </c>
      <c r="N754" s="10">
        <f>AVERAGE(M753:M754)*('Front End'!$F$5*60)</f>
        <v>2.0563315492058765</v>
      </c>
      <c r="O754" s="10">
        <f>IF(O753+AVERAGE(K753:K754)*('Front End'!$F$5*60)&gt;J754,J754,O753+AVERAGE(K753:K754)*('Front End'!$F$5*60))</f>
        <v>0</v>
      </c>
      <c r="P754" s="10">
        <f>P753+(AVERAGE(L753:L754)*('Front End'!$F$5*60))-W753</f>
        <v>4097.8728593309143</v>
      </c>
      <c r="Q754" s="10">
        <f>(P754/$AA$5)*($AA$4-'Front End'!$F$9)</f>
        <v>4.0978728593309144E-2</v>
      </c>
      <c r="R754" s="10">
        <f>'Front End'!$F$9+Q754</f>
        <v>45.040978728593309</v>
      </c>
      <c r="S754" s="8">
        <f>IF(R754&gt;'Front End'!$F$9+'Front End'!$B$9,(((R754-'Front End'!$F$9)/($AA$4-'Front End'!$F$9))*$AA$5)-((('Front End'!$F$9+'Front End'!$B$9-'Front End'!$F$9)/($AA$4-'Front End'!$F$9))*$AA$5),0)</f>
        <v>4097.8728593309206</v>
      </c>
      <c r="T754" s="8">
        <f>ROUND(S754/('Front End'!$B$3*24*60*60),6)</f>
        <v>4.7429999999999998E-3</v>
      </c>
      <c r="U754" s="8">
        <f>IF(R754&gt;'Front End'!$F$9+'Front End'!$B$10,(((R754-'Front End'!$F$9)/($AA$4-'Front End'!$F$9))*$AA$5)-((('Front End'!$F$9+'Front End'!$B$10-'Front End'!$F$9)/($AA$4-'Front End'!$F$9))*$AA$5),0)</f>
        <v>2097.8728593306078</v>
      </c>
      <c r="V754" s="8">
        <f>(U754^0.5)/('Front End'!$B$4*24*60*60)</f>
        <v>5.3012201460513305E-3</v>
      </c>
      <c r="W754" s="8">
        <f>(AVERAGE(T753:T754)*('Front End'!$F$5*60))+(AVERAGE(V753:V754)*('Front End'!$F$5*60))</f>
        <v>1.2051818676539874</v>
      </c>
      <c r="X754" s="8">
        <f t="shared" si="48"/>
        <v>5.3012201460513305E-3</v>
      </c>
    </row>
    <row r="755" spans="1:24" x14ac:dyDescent="0.2">
      <c r="A755" s="1">
        <v>754</v>
      </c>
      <c r="B755" s="1">
        <f>B754+'Front End'!$F$5</f>
        <v>1506</v>
      </c>
      <c r="C755" s="10">
        <f t="shared" si="47"/>
        <v>1.0458333333333334</v>
      </c>
      <c r="D755" s="10">
        <f>ROUND(IF(B755&lt;=$AA$2*1.25,('Front End'!$F$4/2)*(1-COS((PI()*B755)/$AA$2)),(4.34*'Front End'!$F$4*EXP(-1.3*B755/$AA$2))),6)</f>
        <v>1.6566999999999998E-2</v>
      </c>
      <c r="E755" s="10">
        <f>D755*('Front End'!$F$3/100)</f>
        <v>0</v>
      </c>
      <c r="F755" s="10">
        <f t="shared" si="45"/>
        <v>1.6566999999999998E-2</v>
      </c>
      <c r="G755" s="10">
        <f>IF((G754+(AVERAGE(F754:F755)*('Front End'!$F$5*60))-(N754))&gt;$AA$3,$AA$3,IF(G754+(AVERAGE(F754:F755)*('Front End'!$F$5*60))-(N754)&lt;0,0,G754+(AVERAGE(F754:F755)*('Front End'!$F$5*60))-(N754)))</f>
        <v>114.7095112150331</v>
      </c>
      <c r="H755" s="10">
        <f>(G755/$AA$3)*'Front End'!$B$1</f>
        <v>1.147095112150331E-3</v>
      </c>
      <c r="I755" s="10">
        <f>('Front End'!$F$10-'Front End'!$B$1)+Calcs!H755</f>
        <v>46.731147095112156</v>
      </c>
      <c r="J755" s="10">
        <f>IF(H755&gt;'Front End'!$B$1*('Front End'!$B$5/100),G755-((('Front End'!$B$1*('Front End'!$B$5/100))/'Front End'!$B$1)*$AA$3),0)</f>
        <v>14.709511215033103</v>
      </c>
      <c r="K755" s="10">
        <f>(J755*('Front End'!$B$6/100))/('Front End'!$B$2*24*60*60)</f>
        <v>0</v>
      </c>
      <c r="L755" s="10">
        <f>(J755*((100-'Front End'!$B$6)/100))/('Front End'!$B$2*24*60*60)</f>
        <v>1.702489723962165E-2</v>
      </c>
      <c r="M755" s="10">
        <f t="shared" si="46"/>
        <v>1.702489723962165E-2</v>
      </c>
      <c r="N755" s="10">
        <f>AVERAGE(M754:M755)*('Front End'!$F$5*60)</f>
        <v>2.0474301374494503</v>
      </c>
      <c r="O755" s="10">
        <f>IF(O754+AVERAGE(K754:K755)*('Front End'!$F$5*60)&gt;J755,J755,O754+AVERAGE(K754:K755)*('Front End'!$F$5*60))</f>
        <v>0</v>
      </c>
      <c r="P755" s="10">
        <f>P754+(AVERAGE(L754:L755)*('Front End'!$F$5*60))-W754</f>
        <v>4098.7151076007103</v>
      </c>
      <c r="Q755" s="10">
        <f>(P755/$AA$5)*($AA$4-'Front End'!$F$9)</f>
        <v>4.0987151076007103E-2</v>
      </c>
      <c r="R755" s="10">
        <f>'Front End'!$F$9+Q755</f>
        <v>45.04098715107601</v>
      </c>
      <c r="S755" s="8">
        <f>IF(R755&gt;'Front End'!$F$9+'Front End'!$B$9,(((R755-'Front End'!$F$9)/($AA$4-'Front End'!$F$9))*$AA$5)-((('Front End'!$F$9+'Front End'!$B$9-'Front End'!$F$9)/($AA$4-'Front End'!$F$9))*$AA$5),0)</f>
        <v>4098.7151076009814</v>
      </c>
      <c r="T755" s="8">
        <f>ROUND(S755/('Front End'!$B$3*24*60*60),6)</f>
        <v>4.744E-3</v>
      </c>
      <c r="U755" s="8">
        <f>IF(R755&gt;'Front End'!$F$9+'Front End'!$B$10,(((R755-'Front End'!$F$9)/($AA$4-'Front End'!$F$9))*$AA$5)-((('Front End'!$F$9+'Front End'!$B$10-'Front End'!$F$9)/($AA$4-'Front End'!$F$9))*$AA$5),0)</f>
        <v>2098.7151076006685</v>
      </c>
      <c r="V755" s="8">
        <f>(U755^0.5)/('Front End'!$B$4*24*60*60)</f>
        <v>5.3022841989618713E-3</v>
      </c>
      <c r="W755" s="8">
        <f>(AVERAGE(T754:T755)*('Front End'!$F$5*60))+(AVERAGE(V754:V755)*('Front End'!$F$5*60))</f>
        <v>1.2054302607007921</v>
      </c>
      <c r="X755" s="8">
        <f t="shared" si="48"/>
        <v>5.3022841989618713E-3</v>
      </c>
    </row>
    <row r="756" spans="1:24" x14ac:dyDescent="0.2">
      <c r="A756" s="1">
        <v>755</v>
      </c>
      <c r="B756" s="1">
        <f>B755+'Front End'!$F$5</f>
        <v>1508</v>
      </c>
      <c r="C756" s="10">
        <f t="shared" si="47"/>
        <v>1.0472222222222223</v>
      </c>
      <c r="D756" s="10">
        <f>ROUND(IF(B756&lt;=$AA$2*1.25,('Front End'!$F$4/2)*(1-COS((PI()*B756)/$AA$2)),(4.34*'Front End'!$F$4*EXP(-1.3*B756/$AA$2))),6)</f>
        <v>1.6496E-2</v>
      </c>
      <c r="E756" s="10">
        <f>D756*('Front End'!$F$3/100)</f>
        <v>0</v>
      </c>
      <c r="F756" s="10">
        <f t="shared" si="45"/>
        <v>1.6496E-2</v>
      </c>
      <c r="G756" s="10">
        <f>IF((G755+(AVERAGE(F755:F756)*('Front End'!$F$5*60))-(N755))&gt;$AA$3,$AA$3,IF(G755+(AVERAGE(F755:F756)*('Front End'!$F$5*60))-(N755)&lt;0,0,G755+(AVERAGE(F755:F756)*('Front End'!$F$5*60))-(N755)))</f>
        <v>114.64586107758365</v>
      </c>
      <c r="H756" s="10">
        <f>(G756/$AA$3)*'Front End'!$B$1</f>
        <v>1.1464586107758365E-3</v>
      </c>
      <c r="I756" s="10">
        <f>('Front End'!$F$10-'Front End'!$B$1)+Calcs!H756</f>
        <v>46.73114645861078</v>
      </c>
      <c r="J756" s="10">
        <f>IF(H756&gt;'Front End'!$B$1*('Front End'!$B$5/100),G756-((('Front End'!$B$1*('Front End'!$B$5/100))/'Front End'!$B$1)*$AA$3),0)</f>
        <v>14.645861077583646</v>
      </c>
      <c r="K756" s="10">
        <f>(J756*('Front End'!$B$6/100))/('Front End'!$B$2*24*60*60)</f>
        <v>0</v>
      </c>
      <c r="L756" s="10">
        <f>(J756*((100-'Front End'!$B$6)/100))/('Front End'!$B$2*24*60*60)</f>
        <v>1.6951228099055148E-2</v>
      </c>
      <c r="M756" s="10">
        <f t="shared" si="46"/>
        <v>1.6951228099055148E-2</v>
      </c>
      <c r="N756" s="10">
        <f>AVERAGE(M755:M756)*('Front End'!$F$5*60)</f>
        <v>2.038567520320608</v>
      </c>
      <c r="O756" s="10">
        <f>IF(O755+AVERAGE(K755:K756)*('Front End'!$F$5*60)&gt;J756,J756,O755+AVERAGE(K755:K756)*('Front End'!$F$5*60))</f>
        <v>0</v>
      </c>
      <c r="P756" s="10">
        <f>P755+(AVERAGE(L755:L756)*('Front End'!$F$5*60))-W755</f>
        <v>4099.5482448603298</v>
      </c>
      <c r="Q756" s="10">
        <f>(P756/$AA$5)*($AA$4-'Front End'!$F$9)</f>
        <v>4.09954824486033E-2</v>
      </c>
      <c r="R756" s="10">
        <f>'Front End'!$F$9+Q756</f>
        <v>45.040995482448601</v>
      </c>
      <c r="S756" s="8">
        <f>IF(R756&gt;'Front End'!$F$9+'Front End'!$B$9,(((R756-'Front End'!$F$9)/($AA$4-'Front End'!$F$9))*$AA$5)-((('Front End'!$F$9+'Front End'!$B$9-'Front End'!$F$9)/($AA$4-'Front End'!$F$9))*$AA$5),0)</f>
        <v>4099.5482448600742</v>
      </c>
      <c r="T756" s="8">
        <f>ROUND(S756/('Front End'!$B$3*24*60*60),6)</f>
        <v>4.7450000000000001E-3</v>
      </c>
      <c r="U756" s="8">
        <f>IF(R756&gt;'Front End'!$F$9+'Front End'!$B$10,(((R756-'Front End'!$F$9)/($AA$4-'Front End'!$F$9))*$AA$5)-((('Front End'!$F$9+'Front End'!$B$10-'Front End'!$F$9)/($AA$4-'Front End'!$F$9))*$AA$5),0)</f>
        <v>2099.5482448597613</v>
      </c>
      <c r="V756" s="8">
        <f>(U756^0.5)/('Front End'!$B$4*24*60*60)</f>
        <v>5.3033365314540818E-3</v>
      </c>
      <c r="W756" s="8">
        <f>(AVERAGE(T755:T756)*('Front End'!$F$5*60))+(AVERAGE(V755:V756)*('Front End'!$F$5*60))</f>
        <v>1.2056772438249572</v>
      </c>
      <c r="X756" s="8">
        <f t="shared" si="48"/>
        <v>5.3033365314540818E-3</v>
      </c>
    </row>
    <row r="757" spans="1:24" x14ac:dyDescent="0.2">
      <c r="A757" s="1">
        <v>756</v>
      </c>
      <c r="B757" s="1">
        <f>B756+'Front End'!$F$5</f>
        <v>1510</v>
      </c>
      <c r="C757" s="10">
        <f t="shared" si="47"/>
        <v>1.0486111111111112</v>
      </c>
      <c r="D757" s="10">
        <f>ROUND(IF(B757&lt;=$AA$2*1.25,('Front End'!$F$4/2)*(1-COS((PI()*B757)/$AA$2)),(4.34*'Front End'!$F$4*EXP(-1.3*B757/$AA$2))),6)</f>
        <v>1.6424000000000001E-2</v>
      </c>
      <c r="E757" s="10">
        <f>D757*('Front End'!$F$3/100)</f>
        <v>0</v>
      </c>
      <c r="F757" s="10">
        <f t="shared" si="45"/>
        <v>1.6424000000000001E-2</v>
      </c>
      <c r="G757" s="10">
        <f>IF((G756+(AVERAGE(F756:F757)*('Front End'!$F$5*60))-(N756))&gt;$AA$3,$AA$3,IF(G756+(AVERAGE(F756:F757)*('Front End'!$F$5*60))-(N756)&lt;0,0,G756+(AVERAGE(F756:F757)*('Front End'!$F$5*60))-(N756)))</f>
        <v>114.58249355726304</v>
      </c>
      <c r="H757" s="10">
        <f>(G757/$AA$3)*'Front End'!$B$1</f>
        <v>1.1458249355726304E-3</v>
      </c>
      <c r="I757" s="10">
        <f>('Front End'!$F$10-'Front End'!$B$1)+Calcs!H757</f>
        <v>46.731145824935574</v>
      </c>
      <c r="J757" s="10">
        <f>IF(H757&gt;'Front End'!$B$1*('Front End'!$B$5/100),G757-((('Front End'!$B$1*('Front End'!$B$5/100))/'Front End'!$B$1)*$AA$3),0)</f>
        <v>14.582493557263035</v>
      </c>
      <c r="K757" s="10">
        <f>(J757*('Front End'!$B$6/100))/('Front End'!$B$2*24*60*60)</f>
        <v>0</v>
      </c>
      <c r="L757" s="10">
        <f>(J757*((100-'Front End'!$B$6)/100))/('Front End'!$B$2*24*60*60)</f>
        <v>1.6877886061647033E-2</v>
      </c>
      <c r="M757" s="10">
        <f t="shared" si="46"/>
        <v>1.6877886061647033E-2</v>
      </c>
      <c r="N757" s="10">
        <f>AVERAGE(M756:M757)*('Front End'!$F$5*60)</f>
        <v>2.0297468496421307</v>
      </c>
      <c r="O757" s="10">
        <f>IF(O756+AVERAGE(K756:K757)*('Front End'!$F$5*60)&gt;J757,J757,O756+AVERAGE(K756:K757)*('Front End'!$F$5*60))</f>
        <v>0</v>
      </c>
      <c r="P757" s="10">
        <f>P756+(AVERAGE(L756:L757)*('Front End'!$F$5*60))-W756</f>
        <v>4100.3723144661471</v>
      </c>
      <c r="Q757" s="10">
        <f>(P757/$AA$5)*($AA$4-'Front End'!$F$9)</f>
        <v>4.1003723144661469E-2</v>
      </c>
      <c r="R757" s="10">
        <f>'Front End'!$F$9+Q757</f>
        <v>45.041003723144662</v>
      </c>
      <c r="S757" s="8">
        <f>IF(R757&gt;'Front End'!$F$9+'Front End'!$B$9,(((R757-'Front End'!$F$9)/($AA$4-'Front End'!$F$9))*$AA$5)-((('Front End'!$F$9+'Front End'!$B$9-'Front End'!$F$9)/($AA$4-'Front End'!$F$9))*$AA$5),0)</f>
        <v>4100.3723144662272</v>
      </c>
      <c r="T757" s="8">
        <f>ROUND(S757/('Front End'!$B$3*24*60*60),6)</f>
        <v>4.7460000000000002E-3</v>
      </c>
      <c r="U757" s="8">
        <f>IF(R757&gt;'Front End'!$F$9+'Front End'!$B$10,(((R757-'Front End'!$F$9)/($AA$4-'Front End'!$F$9))*$AA$5)-((('Front End'!$F$9+'Front End'!$B$10-'Front End'!$F$9)/($AA$4-'Front End'!$F$9))*$AA$5),0)</f>
        <v>2100.3723144659143</v>
      </c>
      <c r="V757" s="8">
        <f>(U757^0.5)/('Front End'!$B$4*24*60*60)</f>
        <v>5.3043772052527713E-3</v>
      </c>
      <c r="W757" s="8">
        <f>(AVERAGE(T756:T757)*('Front End'!$F$5*60))+(AVERAGE(V756:V757)*('Front End'!$F$5*60))</f>
        <v>1.2059228242024111</v>
      </c>
      <c r="X757" s="8">
        <f t="shared" si="48"/>
        <v>5.3043772052527713E-3</v>
      </c>
    </row>
    <row r="758" spans="1:24" x14ac:dyDescent="0.2">
      <c r="A758" s="1">
        <v>757</v>
      </c>
      <c r="B758" s="1">
        <f>B757+'Front End'!$F$5</f>
        <v>1512</v>
      </c>
      <c r="C758" s="10">
        <f t="shared" si="47"/>
        <v>1.05</v>
      </c>
      <c r="D758" s="10">
        <f>ROUND(IF(B758&lt;=$AA$2*1.25,('Front End'!$F$4/2)*(1-COS((PI()*B758)/$AA$2)),(4.34*'Front End'!$F$4*EXP(-1.3*B758/$AA$2))),6)</f>
        <v>1.6352999999999999E-2</v>
      </c>
      <c r="E758" s="10">
        <f>D758*('Front End'!$F$3/100)</f>
        <v>0</v>
      </c>
      <c r="F758" s="10">
        <f t="shared" ref="F758:F821" si="49">D758-E758</f>
        <v>1.6352999999999999E-2</v>
      </c>
      <c r="G758" s="10">
        <f>IF((G757+(AVERAGE(F757:F758)*('Front End'!$F$5*60))-(N757))&gt;$AA$3,$AA$3,IF(G757+(AVERAGE(F757:F758)*('Front End'!$F$5*60))-(N757)&lt;0,0,G757+(AVERAGE(F757:F758)*('Front End'!$F$5*60))-(N757)))</f>
        <v>114.5193667076209</v>
      </c>
      <c r="H758" s="10">
        <f>(G758/$AA$3)*'Front End'!$B$1</f>
        <v>1.145193667076209E-3</v>
      </c>
      <c r="I758" s="10">
        <f>('Front End'!$F$10-'Front End'!$B$1)+Calcs!H758</f>
        <v>46.731145193667082</v>
      </c>
      <c r="J758" s="10">
        <f>IF(H758&gt;'Front End'!$B$1*('Front End'!$B$5/100),G758-((('Front End'!$B$1*('Front End'!$B$5/100))/'Front End'!$B$1)*$AA$3),0)</f>
        <v>14.519366707620904</v>
      </c>
      <c r="K758" s="10">
        <f>(J758*('Front End'!$B$6/100))/('Front End'!$B$2*24*60*60)</f>
        <v>0</v>
      </c>
      <c r="L758" s="10">
        <f>(J758*((100-'Front End'!$B$6)/100))/('Front End'!$B$2*24*60*60)</f>
        <v>1.6804822578264936E-2</v>
      </c>
      <c r="M758" s="10">
        <f t="shared" ref="M758:M821" si="50">K758+L758</f>
        <v>1.6804822578264936E-2</v>
      </c>
      <c r="N758" s="10">
        <f>AVERAGE(M757:M758)*('Front End'!$F$5*60)</f>
        <v>2.0209625183947182</v>
      </c>
      <c r="O758" s="10">
        <f>IF(O757+AVERAGE(K757:K758)*('Front End'!$F$5*60)&gt;J758,J758,O757+AVERAGE(K757:K758)*('Front End'!$F$5*60))</f>
        <v>0</v>
      </c>
      <c r="P758" s="10">
        <f>P757+(AVERAGE(L757:L758)*('Front End'!$F$5*60))-W757</f>
        <v>4101.1873541603391</v>
      </c>
      <c r="Q758" s="10">
        <f>(P758/$AA$5)*($AA$4-'Front End'!$F$9)</f>
        <v>4.1011873541603384E-2</v>
      </c>
      <c r="R758" s="10">
        <f>'Front End'!$F$9+Q758</f>
        <v>45.041011873541606</v>
      </c>
      <c r="S758" s="8">
        <f>IF(R758&gt;'Front End'!$F$9+'Front End'!$B$9,(((R758-'Front End'!$F$9)/($AA$4-'Front End'!$F$9))*$AA$5)-((('Front End'!$F$9+'Front End'!$B$9-'Front End'!$F$9)/($AA$4-'Front End'!$F$9))*$AA$5),0)</f>
        <v>4101.1873541606292</v>
      </c>
      <c r="T758" s="8">
        <f>ROUND(S758/('Front End'!$B$3*24*60*60),6)</f>
        <v>4.7470000000000004E-3</v>
      </c>
      <c r="U758" s="8">
        <f>IF(R758&gt;'Front End'!$F$9+'Front End'!$B$10,(((R758-'Front End'!$F$9)/($AA$4-'Front End'!$F$9))*$AA$5)-((('Front End'!$F$9+'Front End'!$B$10-'Front End'!$F$9)/($AA$4-'Front End'!$F$9))*$AA$5),0)</f>
        <v>2101.1873541603163</v>
      </c>
      <c r="V758" s="8">
        <f>(U758^0.5)/('Front End'!$B$4*24*60*60)</f>
        <v>5.3054062748660417E-3</v>
      </c>
      <c r="W758" s="8">
        <f>(AVERAGE(T757:T758)*('Front End'!$F$5*60))+(AVERAGE(V757:V758)*('Front End'!$F$5*60))</f>
        <v>1.206167008807129</v>
      </c>
      <c r="X758" s="8">
        <f t="shared" si="48"/>
        <v>5.3054062748660417E-3</v>
      </c>
    </row>
    <row r="759" spans="1:24" x14ac:dyDescent="0.2">
      <c r="A759" s="1">
        <v>758</v>
      </c>
      <c r="B759" s="1">
        <f>B758+'Front End'!$F$5</f>
        <v>1514</v>
      </c>
      <c r="C759" s="10">
        <f t="shared" si="47"/>
        <v>1.0513888888888889</v>
      </c>
      <c r="D759" s="10">
        <f>ROUND(IF(B759&lt;=$AA$2*1.25,('Front End'!$F$4/2)*(1-COS((PI()*B759)/$AA$2)),(4.34*'Front End'!$F$4*EXP(-1.3*B759/$AA$2))),6)</f>
        <v>1.6282000000000001E-2</v>
      </c>
      <c r="E759" s="10">
        <f>D759*('Front End'!$F$3/100)</f>
        <v>0</v>
      </c>
      <c r="F759" s="10">
        <f t="shared" si="49"/>
        <v>1.6282000000000001E-2</v>
      </c>
      <c r="G759" s="10">
        <f>IF((G758+(AVERAGE(F758:F759)*('Front End'!$F$5*60))-(N758))&gt;$AA$3,$AA$3,IF(G758+(AVERAGE(F758:F759)*('Front End'!$F$5*60))-(N758)&lt;0,0,G758+(AVERAGE(F758:F759)*('Front End'!$F$5*60))-(N758)))</f>
        <v>114.45650418922619</v>
      </c>
      <c r="H759" s="10">
        <f>(G759/$AA$3)*'Front End'!$B$1</f>
        <v>1.144565041892262E-3</v>
      </c>
      <c r="I759" s="10">
        <f>('Front End'!$F$10-'Front End'!$B$1)+Calcs!H759</f>
        <v>46.731144565041895</v>
      </c>
      <c r="J759" s="10">
        <f>IF(H759&gt;'Front End'!$B$1*('Front End'!$B$5/100),G759-((('Front End'!$B$1*('Front End'!$B$5/100))/'Front End'!$B$1)*$AA$3),0)</f>
        <v>14.456504189226195</v>
      </c>
      <c r="K759" s="10">
        <f>(J759*('Front End'!$B$6/100))/('Front End'!$B$2*24*60*60)</f>
        <v>0</v>
      </c>
      <c r="L759" s="10">
        <f>(J759*((100-'Front End'!$B$6)/100))/('Front End'!$B$2*24*60*60)</f>
        <v>1.6732065033826616E-2</v>
      </c>
      <c r="M759" s="10">
        <f t="shared" si="50"/>
        <v>1.6732065033826616E-2</v>
      </c>
      <c r="N759" s="10">
        <f>AVERAGE(M758:M759)*('Front End'!$F$5*60)</f>
        <v>2.0122132567254933</v>
      </c>
      <c r="O759" s="10">
        <f>IF(O758+AVERAGE(K758:K759)*('Front End'!$F$5*60)&gt;J759,J759,O758+AVERAGE(K758:K759)*('Front End'!$F$5*60))</f>
        <v>0</v>
      </c>
      <c r="P759" s="10">
        <f>P758+(AVERAGE(L758:L759)*('Front End'!$F$5*60))-W758</f>
        <v>4101.9934004082579</v>
      </c>
      <c r="Q759" s="10">
        <f>(P759/$AA$5)*($AA$4-'Front End'!$F$9)</f>
        <v>4.1019934004082576E-2</v>
      </c>
      <c r="R759" s="10">
        <f>'Front End'!$F$9+Q759</f>
        <v>45.041019934004083</v>
      </c>
      <c r="S759" s="8">
        <f>IF(R759&gt;'Front End'!$F$9+'Front End'!$B$9,(((R759-'Front End'!$F$9)/($AA$4-'Front End'!$F$9))*$AA$5)-((('Front End'!$F$9+'Front End'!$B$9-'Front End'!$F$9)/($AA$4-'Front End'!$F$9))*$AA$5),0)</f>
        <v>4101.9934004083325</v>
      </c>
      <c r="T759" s="8">
        <f>ROUND(S759/('Front End'!$B$3*24*60*60),6)</f>
        <v>4.7479999999999996E-3</v>
      </c>
      <c r="U759" s="8">
        <f>IF(R759&gt;'Front End'!$F$9+'Front End'!$B$10,(((R759-'Front End'!$F$9)/($AA$4-'Front End'!$F$9))*$AA$5)-((('Front End'!$F$9+'Front End'!$B$10-'Front End'!$F$9)/($AA$4-'Front End'!$F$9))*$AA$5),0)</f>
        <v>2101.9934004080196</v>
      </c>
      <c r="V759" s="8">
        <f>(U759^0.5)/('Front End'!$B$4*24*60*60)</f>
        <v>5.3064237930725653E-3</v>
      </c>
      <c r="W759" s="8">
        <f>(AVERAGE(T758:T759)*('Front End'!$F$5*60))+(AVERAGE(V758:V759)*('Front End'!$F$5*60))</f>
        <v>1.2064098040763165</v>
      </c>
      <c r="X759" s="8">
        <f t="shared" si="48"/>
        <v>5.3064237930725653E-3</v>
      </c>
    </row>
    <row r="760" spans="1:24" x14ac:dyDescent="0.2">
      <c r="A760" s="1">
        <v>759</v>
      </c>
      <c r="B760" s="1">
        <f>B759+'Front End'!$F$5</f>
        <v>1516</v>
      </c>
      <c r="C760" s="10">
        <f t="shared" si="47"/>
        <v>1.0527777777777778</v>
      </c>
      <c r="D760" s="10">
        <f>ROUND(IF(B760&lt;=$AA$2*1.25,('Front End'!$F$4/2)*(1-COS((PI()*B760)/$AA$2)),(4.34*'Front End'!$F$4*EXP(-1.3*B760/$AA$2))),6)</f>
        <v>1.6212000000000001E-2</v>
      </c>
      <c r="E760" s="10">
        <f>D760*('Front End'!$F$3/100)</f>
        <v>0</v>
      </c>
      <c r="F760" s="10">
        <f t="shared" si="49"/>
        <v>1.6212000000000001E-2</v>
      </c>
      <c r="G760" s="10">
        <f>IF((G759+(AVERAGE(F759:F760)*('Front End'!$F$5*60))-(N759))&gt;$AA$3,$AA$3,IF(G759+(AVERAGE(F759:F760)*('Front End'!$F$5*60))-(N759)&lt;0,0,G759+(AVERAGE(F759:F760)*('Front End'!$F$5*60))-(N759)))</f>
        <v>114.39393093250071</v>
      </c>
      <c r="H760" s="10">
        <f>(G760/$AA$3)*'Front End'!$B$1</f>
        <v>1.1439393093250071E-3</v>
      </c>
      <c r="I760" s="10">
        <f>('Front End'!$F$10-'Front End'!$B$1)+Calcs!H760</f>
        <v>46.731143939309327</v>
      </c>
      <c r="J760" s="10">
        <f>IF(H760&gt;'Front End'!$B$1*('Front End'!$B$5/100),G760-((('Front End'!$B$1*('Front End'!$B$5/100))/'Front End'!$B$1)*$AA$3),0)</f>
        <v>14.393930932500709</v>
      </c>
      <c r="K760" s="10">
        <f>(J760*('Front End'!$B$6/100))/('Front End'!$B$2*24*60*60)</f>
        <v>0</v>
      </c>
      <c r="L760" s="10">
        <f>(J760*((100-'Front End'!$B$6)/100))/('Front End'!$B$2*24*60*60)</f>
        <v>1.6659642282986935E-2</v>
      </c>
      <c r="M760" s="10">
        <f t="shared" si="50"/>
        <v>1.6659642282986935E-2</v>
      </c>
      <c r="N760" s="10">
        <f>AVERAGE(M759:M760)*('Front End'!$F$5*60)</f>
        <v>2.0035024390088134</v>
      </c>
      <c r="O760" s="10">
        <f>IF(O759+AVERAGE(K759:K760)*('Front End'!$F$5*60)&gt;J760,J760,O759+AVERAGE(K759:K760)*('Front End'!$F$5*60))</f>
        <v>0</v>
      </c>
      <c r="P760" s="10">
        <f>P759+(AVERAGE(L759:L760)*('Front End'!$F$5*60))-W759</f>
        <v>4102.7904930431905</v>
      </c>
      <c r="Q760" s="10">
        <f>(P760/$AA$5)*($AA$4-'Front End'!$F$9)</f>
        <v>4.1027904930431909E-2</v>
      </c>
      <c r="R760" s="10">
        <f>'Front End'!$F$9+Q760</f>
        <v>45.041027904930431</v>
      </c>
      <c r="S760" s="8">
        <f>IF(R760&gt;'Front End'!$F$9+'Front End'!$B$9,(((R760-'Front End'!$F$9)/($AA$4-'Front End'!$F$9))*$AA$5)-((('Front End'!$F$9+'Front End'!$B$9-'Front End'!$F$9)/($AA$4-'Front End'!$F$9))*$AA$5),0)</f>
        <v>4102.7904930430741</v>
      </c>
      <c r="T760" s="8">
        <f>ROUND(S760/('Front End'!$B$3*24*60*60),6)</f>
        <v>4.7489999999999997E-3</v>
      </c>
      <c r="U760" s="8">
        <f>IF(R760&gt;'Front End'!$F$9+'Front End'!$B$10,(((R760-'Front End'!$F$9)/($AA$4-'Front End'!$F$9))*$AA$5)-((('Front End'!$F$9+'Front End'!$B$10-'Front End'!$F$9)/($AA$4-'Front End'!$F$9))*$AA$5),0)</f>
        <v>2102.7904930427612</v>
      </c>
      <c r="V760" s="8">
        <f>(U760^0.5)/('Front End'!$B$4*24*60*60)</f>
        <v>5.3074298167861541E-3</v>
      </c>
      <c r="W760" s="8">
        <f>(AVERAGE(T759:T760)*('Front End'!$F$5*60))+(AVERAGE(V759:V760)*('Front End'!$F$5*60))</f>
        <v>1.2066512165915229</v>
      </c>
      <c r="X760" s="8">
        <f t="shared" si="48"/>
        <v>5.3074298167861541E-3</v>
      </c>
    </row>
    <row r="761" spans="1:24" x14ac:dyDescent="0.2">
      <c r="A761" s="1">
        <v>760</v>
      </c>
      <c r="B761" s="1">
        <f>B760+'Front End'!$F$5</f>
        <v>1518</v>
      </c>
      <c r="C761" s="10">
        <f t="shared" si="47"/>
        <v>1.0541666666666667</v>
      </c>
      <c r="D761" s="10">
        <f>ROUND(IF(B761&lt;=$AA$2*1.25,('Front End'!$F$4/2)*(1-COS((PI()*B761)/$AA$2)),(4.34*'Front End'!$F$4*EXP(-1.3*B761/$AA$2))),6)</f>
        <v>1.6142E-2</v>
      </c>
      <c r="E761" s="10">
        <f>D761*('Front End'!$F$3/100)</f>
        <v>0</v>
      </c>
      <c r="F761" s="10">
        <f t="shared" si="49"/>
        <v>1.6142E-2</v>
      </c>
      <c r="G761" s="10">
        <f>IF((G760+(AVERAGE(F760:F761)*('Front End'!$F$5*60))-(N760))&gt;$AA$3,$AA$3,IF(G760+(AVERAGE(F760:F761)*('Front End'!$F$5*60))-(N760)&lt;0,0,G760+(AVERAGE(F760:F761)*('Front End'!$F$5*60))-(N760)))</f>
        <v>114.33166849349189</v>
      </c>
      <c r="H761" s="10">
        <f>(G761/$AA$3)*'Front End'!$B$1</f>
        <v>1.1433166849349188E-3</v>
      </c>
      <c r="I761" s="10">
        <f>('Front End'!$F$10-'Front End'!$B$1)+Calcs!H761</f>
        <v>46.731143316684935</v>
      </c>
      <c r="J761" s="10">
        <f>IF(H761&gt;'Front End'!$B$1*('Front End'!$B$5/100),G761-((('Front End'!$B$1*('Front End'!$B$5/100))/'Front End'!$B$1)*$AA$3),0)</f>
        <v>14.33166849349189</v>
      </c>
      <c r="K761" s="10">
        <f>(J761*('Front End'!$B$6/100))/('Front End'!$B$2*24*60*60)</f>
        <v>0</v>
      </c>
      <c r="L761" s="10">
        <f>(J761*((100-'Front End'!$B$6)/100))/('Front End'!$B$2*24*60*60)</f>
        <v>1.6587579274874874E-2</v>
      </c>
      <c r="M761" s="10">
        <f t="shared" si="50"/>
        <v>1.6587579274874874E-2</v>
      </c>
      <c r="N761" s="10">
        <f>AVERAGE(M760:M761)*('Front End'!$F$5*60)</f>
        <v>1.9948332934717083</v>
      </c>
      <c r="O761" s="10">
        <f>IF(O760+AVERAGE(K760:K761)*('Front End'!$F$5*60)&gt;J761,J761,O760+AVERAGE(K760:K761)*('Front End'!$F$5*60))</f>
        <v>0</v>
      </c>
      <c r="P761" s="10">
        <f>P760+(AVERAGE(L760:L761)*('Front End'!$F$5*60))-W760</f>
        <v>4103.5786751200712</v>
      </c>
      <c r="Q761" s="10">
        <f>(P761/$AA$5)*($AA$4-'Front End'!$F$9)</f>
        <v>4.103578675120071E-2</v>
      </c>
      <c r="R761" s="10">
        <f>'Front End'!$F$9+Q761</f>
        <v>45.041035786751202</v>
      </c>
      <c r="S761" s="8">
        <f>IF(R761&gt;'Front End'!$F$9+'Front End'!$B$9,(((R761-'Front End'!$F$9)/($AA$4-'Front End'!$F$9))*$AA$5)-((('Front End'!$F$9+'Front End'!$B$9-'Front End'!$F$9)/($AA$4-'Front End'!$F$9))*$AA$5),0)</f>
        <v>4103.5786751201895</v>
      </c>
      <c r="T761" s="8">
        <f>ROUND(S761/('Front End'!$B$3*24*60*60),6)</f>
        <v>4.7499999999999999E-3</v>
      </c>
      <c r="U761" s="8">
        <f>IF(R761&gt;'Front End'!$F$9+'Front End'!$B$10,(((R761-'Front End'!$F$9)/($AA$4-'Front End'!$F$9))*$AA$5)-((('Front End'!$F$9+'Front End'!$B$10-'Front End'!$F$9)/($AA$4-'Front End'!$F$9))*$AA$5),0)</f>
        <v>2103.5786751198766</v>
      </c>
      <c r="V761" s="8">
        <f>(U761^0.5)/('Front End'!$B$4*24*60*60)</f>
        <v>5.3084244068674442E-3</v>
      </c>
      <c r="W761" s="8">
        <f>(AVERAGE(T760:T761)*('Front End'!$F$5*60))+(AVERAGE(V760:V761)*('Front End'!$F$5*60))</f>
        <v>1.206891253419216</v>
      </c>
      <c r="X761" s="8">
        <f t="shared" si="48"/>
        <v>5.3084244068674442E-3</v>
      </c>
    </row>
    <row r="762" spans="1:24" x14ac:dyDescent="0.2">
      <c r="A762" s="1">
        <v>761</v>
      </c>
      <c r="B762" s="1">
        <f>B761+'Front End'!$F$5</f>
        <v>1520</v>
      </c>
      <c r="C762" s="10">
        <f t="shared" si="47"/>
        <v>1.0555555555555556</v>
      </c>
      <c r="D762" s="10">
        <f>ROUND(IF(B762&lt;=$AA$2*1.25,('Front End'!$F$4/2)*(1-COS((PI()*B762)/$AA$2)),(4.34*'Front End'!$F$4*EXP(-1.3*B762/$AA$2))),6)</f>
        <v>1.6071999999999999E-2</v>
      </c>
      <c r="E762" s="10">
        <f>D762*('Front End'!$F$3/100)</f>
        <v>0</v>
      </c>
      <c r="F762" s="10">
        <f t="shared" si="49"/>
        <v>1.6071999999999999E-2</v>
      </c>
      <c r="G762" s="10">
        <f>IF((G761+(AVERAGE(F761:F762)*('Front End'!$F$5*60))-(N761))&gt;$AA$3,$AA$3,IF(G761+(AVERAGE(F761:F762)*('Front End'!$F$5*60))-(N761)&lt;0,0,G761+(AVERAGE(F761:F762)*('Front End'!$F$5*60))-(N761)))</f>
        <v>114.26967520002017</v>
      </c>
      <c r="H762" s="10">
        <f>(G762/$AA$3)*'Front End'!$B$1</f>
        <v>1.1426967520002018E-3</v>
      </c>
      <c r="I762" s="10">
        <f>('Front End'!$F$10-'Front End'!$B$1)+Calcs!H762</f>
        <v>46.731142696752002</v>
      </c>
      <c r="J762" s="10">
        <f>IF(H762&gt;'Front End'!$B$1*('Front End'!$B$5/100),G762-((('Front End'!$B$1*('Front End'!$B$5/100))/'Front End'!$B$1)*$AA$3),0)</f>
        <v>14.269675200020174</v>
      </c>
      <c r="K762" s="10">
        <f>(J762*('Front End'!$B$6/100))/('Front End'!$B$2*24*60*60)</f>
        <v>0</v>
      </c>
      <c r="L762" s="10">
        <f>(J762*((100-'Front End'!$B$6)/100))/('Front End'!$B$2*24*60*60)</f>
        <v>1.6515827777801129E-2</v>
      </c>
      <c r="M762" s="10">
        <f t="shared" si="50"/>
        <v>1.6515827777801129E-2</v>
      </c>
      <c r="N762" s="10">
        <f>AVERAGE(M761:M762)*('Front End'!$F$5*60)</f>
        <v>1.9862044231605602</v>
      </c>
      <c r="O762" s="10">
        <f>IF(O761+AVERAGE(K761:K762)*('Front End'!$F$5*60)&gt;J762,J762,O761+AVERAGE(K761:K762)*('Front End'!$F$5*60))</f>
        <v>0</v>
      </c>
      <c r="P762" s="10">
        <f>P761+(AVERAGE(L761:L762)*('Front End'!$F$5*60))-W761</f>
        <v>4104.3579882898121</v>
      </c>
      <c r="Q762" s="10">
        <f>(P762/$AA$5)*($AA$4-'Front End'!$F$9)</f>
        <v>4.1043579882898119E-2</v>
      </c>
      <c r="R762" s="10">
        <f>'Front End'!$F$9+Q762</f>
        <v>45.041043579882896</v>
      </c>
      <c r="S762" s="8">
        <f>IF(R762&gt;'Front End'!$F$9+'Front End'!$B$9,(((R762-'Front End'!$F$9)/($AA$4-'Front End'!$F$9))*$AA$5)-((('Front End'!$F$9+'Front End'!$B$9-'Front End'!$F$9)/($AA$4-'Front End'!$F$9))*$AA$5),0)</f>
        <v>4104.3579882895647</v>
      </c>
      <c r="T762" s="8">
        <f>ROUND(S762/('Front End'!$B$3*24*60*60),6)</f>
        <v>4.7499999999999999E-3</v>
      </c>
      <c r="U762" s="8">
        <f>IF(R762&gt;'Front End'!$F$9+'Front End'!$B$10,(((R762-'Front End'!$F$9)/($AA$4-'Front End'!$F$9))*$AA$5)-((('Front End'!$F$9+'Front End'!$B$10-'Front End'!$F$9)/($AA$4-'Front End'!$F$9))*$AA$5),0)</f>
        <v>2104.3579882892518</v>
      </c>
      <c r="V762" s="8">
        <f>(U762^0.5)/('Front End'!$B$4*24*60*60)</f>
        <v>5.3094076222843303E-3</v>
      </c>
      <c r="W762" s="8">
        <f>(AVERAGE(T761:T762)*('Front End'!$F$5*60))+(AVERAGE(V761:V762)*('Front End'!$F$5*60))</f>
        <v>1.2070699217491065</v>
      </c>
      <c r="X762" s="8">
        <f t="shared" si="48"/>
        <v>5.3094076222843303E-3</v>
      </c>
    </row>
    <row r="763" spans="1:24" x14ac:dyDescent="0.2">
      <c r="A763" s="1">
        <v>762</v>
      </c>
      <c r="B763" s="1">
        <f>B762+'Front End'!$F$5</f>
        <v>1522</v>
      </c>
      <c r="C763" s="10">
        <f t="shared" si="47"/>
        <v>1.0569444444444445</v>
      </c>
      <c r="D763" s="10">
        <f>ROUND(IF(B763&lt;=$AA$2*1.25,('Front End'!$F$4/2)*(1-COS((PI()*B763)/$AA$2)),(4.34*'Front End'!$F$4*EXP(-1.3*B763/$AA$2))),6)</f>
        <v>1.6001999999999999E-2</v>
      </c>
      <c r="E763" s="10">
        <f>D763*('Front End'!$F$3/100)</f>
        <v>0</v>
      </c>
      <c r="F763" s="10">
        <f t="shared" si="49"/>
        <v>1.6001999999999999E-2</v>
      </c>
      <c r="G763" s="10">
        <f>IF((G762+(AVERAGE(F762:F763)*('Front End'!$F$5*60))-(N762))&gt;$AA$3,$AA$3,IF(G762+(AVERAGE(F762:F763)*('Front End'!$F$5*60))-(N762)&lt;0,0,G762+(AVERAGE(F762:F763)*('Front End'!$F$5*60))-(N762)))</f>
        <v>114.20791077685962</v>
      </c>
      <c r="H763" s="10">
        <f>(G763/$AA$3)*'Front End'!$B$1</f>
        <v>1.1420791077685962E-3</v>
      </c>
      <c r="I763" s="10">
        <f>('Front End'!$F$10-'Front End'!$B$1)+Calcs!H763</f>
        <v>46.731142079107769</v>
      </c>
      <c r="J763" s="10">
        <f>IF(H763&gt;'Front End'!$B$1*('Front End'!$B$5/100),G763-((('Front End'!$B$1*('Front End'!$B$5/100))/'Front End'!$B$1)*$AA$3),0)</f>
        <v>14.20791077685962</v>
      </c>
      <c r="K763" s="10">
        <f>(J763*('Front End'!$B$6/100))/('Front End'!$B$2*24*60*60)</f>
        <v>0</v>
      </c>
      <c r="L763" s="10">
        <f>(J763*((100-'Front End'!$B$6)/100))/('Front End'!$B$2*24*60*60)</f>
        <v>1.6444341176920858E-2</v>
      </c>
      <c r="M763" s="10">
        <f t="shared" si="50"/>
        <v>1.6444341176920858E-2</v>
      </c>
      <c r="N763" s="10">
        <f>AVERAGE(M762:M763)*('Front End'!$F$5*60)</f>
        <v>1.9776101372833192</v>
      </c>
      <c r="O763" s="10">
        <f>IF(O762+AVERAGE(K762:K763)*('Front End'!$F$5*60)&gt;J763,J763,O762+AVERAGE(K762:K763)*('Front End'!$F$5*60))</f>
        <v>0</v>
      </c>
      <c r="P763" s="10">
        <f>P762+(AVERAGE(L762:L763)*('Front End'!$F$5*60))-W762</f>
        <v>4105.1285285053464</v>
      </c>
      <c r="Q763" s="10">
        <f>(P763/$AA$5)*($AA$4-'Front End'!$F$9)</f>
        <v>4.105128528505346E-2</v>
      </c>
      <c r="R763" s="10">
        <f>'Front End'!$F$9+Q763</f>
        <v>45.04105128528505</v>
      </c>
      <c r="S763" s="8">
        <f>IF(R763&gt;'Front End'!$F$9+'Front End'!$B$9,(((R763-'Front End'!$F$9)/($AA$4-'Front End'!$F$9))*$AA$5)-((('Front End'!$F$9+'Front End'!$B$9-'Front End'!$F$9)/($AA$4-'Front End'!$F$9))*$AA$5),0)</f>
        <v>4105.1285285050199</v>
      </c>
      <c r="T763" s="8">
        <f>ROUND(S763/('Front End'!$B$3*24*60*60),6)</f>
        <v>4.751E-3</v>
      </c>
      <c r="U763" s="8">
        <f>IF(R763&gt;'Front End'!$F$9+'Front End'!$B$10,(((R763-'Front End'!$F$9)/($AA$4-'Front End'!$F$9))*$AA$5)-((('Front End'!$F$9+'Front End'!$B$10-'Front End'!$F$9)/($AA$4-'Front End'!$F$9))*$AA$5),0)</f>
        <v>2105.128528504707</v>
      </c>
      <c r="V763" s="8">
        <f>(U763^0.5)/('Front End'!$B$4*24*60*60)</f>
        <v>5.3103795903810128E-3</v>
      </c>
      <c r="W763" s="8">
        <f>(AVERAGE(T762:T763)*('Front End'!$F$5*60))+(AVERAGE(V762:V763)*('Front End'!$F$5*60))</f>
        <v>1.2072472327599204</v>
      </c>
      <c r="X763" s="8">
        <f t="shared" si="48"/>
        <v>5.3103795903810128E-3</v>
      </c>
    </row>
    <row r="764" spans="1:24" x14ac:dyDescent="0.2">
      <c r="A764" s="1">
        <v>763</v>
      </c>
      <c r="B764" s="1">
        <f>B763+'Front End'!$F$5</f>
        <v>1524</v>
      </c>
      <c r="C764" s="10">
        <f t="shared" si="47"/>
        <v>1.0583333333333333</v>
      </c>
      <c r="D764" s="10">
        <f>ROUND(IF(B764&lt;=$AA$2*1.25,('Front End'!$F$4/2)*(1-COS((PI()*B764)/$AA$2)),(4.34*'Front End'!$F$4*EXP(-1.3*B764/$AA$2))),6)</f>
        <v>1.5932999999999999E-2</v>
      </c>
      <c r="E764" s="10">
        <f>D764*('Front End'!$F$3/100)</f>
        <v>0</v>
      </c>
      <c r="F764" s="10">
        <f t="shared" si="49"/>
        <v>1.5932999999999999E-2</v>
      </c>
      <c r="G764" s="10">
        <f>IF((G763+(AVERAGE(F763:F764)*('Front End'!$F$5*60))-(N763))&gt;$AA$3,$AA$3,IF(G763+(AVERAGE(F763:F764)*('Front End'!$F$5*60))-(N763)&lt;0,0,G763+(AVERAGE(F763:F764)*('Front End'!$F$5*60))-(N763)))</f>
        <v>114.1464006395763</v>
      </c>
      <c r="H764" s="10">
        <f>(G764/$AA$3)*'Front End'!$B$1</f>
        <v>1.1414640063957631E-3</v>
      </c>
      <c r="I764" s="10">
        <f>('Front End'!$F$10-'Front End'!$B$1)+Calcs!H764</f>
        <v>46.731141464006399</v>
      </c>
      <c r="J764" s="10">
        <f>IF(H764&gt;'Front End'!$B$1*('Front End'!$B$5/100),G764-((('Front End'!$B$1*('Front End'!$B$5/100))/'Front End'!$B$1)*$AA$3),0)</f>
        <v>14.146400639576299</v>
      </c>
      <c r="K764" s="10">
        <f>(J764*('Front End'!$B$6/100))/('Front End'!$B$2*24*60*60)</f>
        <v>0</v>
      </c>
      <c r="L764" s="10">
        <f>(J764*((100-'Front End'!$B$6)/100))/('Front End'!$B$2*24*60*60)</f>
        <v>1.6373148888398498E-2</v>
      </c>
      <c r="M764" s="10">
        <f t="shared" si="50"/>
        <v>1.6373148888398498E-2</v>
      </c>
      <c r="N764" s="10">
        <f>AVERAGE(M763:M764)*('Front End'!$F$5*60)</f>
        <v>1.9690494039191611</v>
      </c>
      <c r="O764" s="10">
        <f>IF(O763+AVERAGE(K763:K764)*('Front End'!$F$5*60)&gt;J764,J764,O763+AVERAGE(K763:K764)*('Front End'!$F$5*60))</f>
        <v>0</v>
      </c>
      <c r="P764" s="10">
        <f>P763+(AVERAGE(L763:L764)*('Front End'!$F$5*60))-W763</f>
        <v>4105.890330676506</v>
      </c>
      <c r="Q764" s="10">
        <f>(P764/$AA$5)*($AA$4-'Front End'!$F$9)</f>
        <v>4.1058903306765059E-2</v>
      </c>
      <c r="R764" s="10">
        <f>'Front End'!$F$9+Q764</f>
        <v>45.041058903306762</v>
      </c>
      <c r="S764" s="8">
        <f>IF(R764&gt;'Front End'!$F$9+'Front End'!$B$9,(((R764-'Front End'!$F$9)/($AA$4-'Front End'!$F$9))*$AA$5)-((('Front End'!$F$9+'Front End'!$B$9-'Front End'!$F$9)/($AA$4-'Front End'!$F$9))*$AA$5),0)</f>
        <v>4105.8903306762322</v>
      </c>
      <c r="T764" s="8">
        <f>ROUND(S764/('Front End'!$B$3*24*60*60),6)</f>
        <v>4.7520000000000001E-3</v>
      </c>
      <c r="U764" s="8">
        <f>IF(R764&gt;'Front End'!$F$9+'Front End'!$B$10,(((R764-'Front End'!$F$9)/($AA$4-'Front End'!$F$9))*$AA$5)-((('Front End'!$F$9+'Front End'!$B$10-'Front End'!$F$9)/($AA$4-'Front End'!$F$9))*$AA$5),0)</f>
        <v>2105.8903306759194</v>
      </c>
      <c r="V764" s="8">
        <f>(U764^0.5)/('Front End'!$B$4*24*60*60)</f>
        <v>5.3113403613556914E-3</v>
      </c>
      <c r="W764" s="8">
        <f>(AVERAGE(T763:T764)*('Front End'!$F$5*60))+(AVERAGE(V763:V764)*('Front End'!$F$5*60))</f>
        <v>1.2074831971042022</v>
      </c>
      <c r="X764" s="8">
        <f t="shared" si="48"/>
        <v>5.3113403613556914E-3</v>
      </c>
    </row>
    <row r="765" spans="1:24" x14ac:dyDescent="0.2">
      <c r="A765" s="1">
        <v>764</v>
      </c>
      <c r="B765" s="1">
        <f>B764+'Front End'!$F$5</f>
        <v>1526</v>
      </c>
      <c r="C765" s="10">
        <f t="shared" si="47"/>
        <v>1.0597222222222222</v>
      </c>
      <c r="D765" s="10">
        <f>ROUND(IF(B765&lt;=$AA$2*1.25,('Front End'!$F$4/2)*(1-COS((PI()*B765)/$AA$2)),(4.34*'Front End'!$F$4*EXP(-1.3*B765/$AA$2))),6)</f>
        <v>1.5864E-2</v>
      </c>
      <c r="E765" s="10">
        <f>D765*('Front End'!$F$3/100)</f>
        <v>0</v>
      </c>
      <c r="F765" s="10">
        <f t="shared" si="49"/>
        <v>1.5864E-2</v>
      </c>
      <c r="G765" s="10">
        <f>IF((G764+(AVERAGE(F764:F765)*('Front End'!$F$5*60))-(N764))&gt;$AA$3,$AA$3,IF(G764+(AVERAGE(F764:F765)*('Front End'!$F$5*60))-(N764)&lt;0,0,G764+(AVERAGE(F764:F765)*('Front End'!$F$5*60))-(N764)))</f>
        <v>114.08517123565714</v>
      </c>
      <c r="H765" s="10">
        <f>(G765/$AA$3)*'Front End'!$B$1</f>
        <v>1.1408517123565715E-3</v>
      </c>
      <c r="I765" s="10">
        <f>('Front End'!$F$10-'Front End'!$B$1)+Calcs!H765</f>
        <v>46.731140851712361</v>
      </c>
      <c r="J765" s="10">
        <f>IF(H765&gt;'Front End'!$B$1*('Front End'!$B$5/100),G765-((('Front End'!$B$1*('Front End'!$B$5/100))/'Front End'!$B$1)*$AA$3),0)</f>
        <v>14.085171235657143</v>
      </c>
      <c r="K765" s="10">
        <f>(J765*('Front End'!$B$6/100))/('Front End'!$B$2*24*60*60)</f>
        <v>0</v>
      </c>
      <c r="L765" s="10">
        <f>(J765*((100-'Front End'!$B$6)/100))/('Front End'!$B$2*24*60*60)</f>
        <v>1.6302281522751323E-2</v>
      </c>
      <c r="M765" s="10">
        <f t="shared" si="50"/>
        <v>1.6302281522751323E-2</v>
      </c>
      <c r="N765" s="10">
        <f>AVERAGE(M764:M765)*('Front End'!$F$5*60)</f>
        <v>1.9605258246689892</v>
      </c>
      <c r="O765" s="10">
        <f>IF(O764+AVERAGE(K764:K765)*('Front End'!$F$5*60)&gt;J765,J765,O764+AVERAGE(K764:K765)*('Front End'!$F$5*60))</f>
        <v>0</v>
      </c>
      <c r="P765" s="10">
        <f>P764+(AVERAGE(L764:L765)*('Front End'!$F$5*60))-W764</f>
        <v>4106.6433733040712</v>
      </c>
      <c r="Q765" s="10">
        <f>(P765/$AA$5)*($AA$4-'Front End'!$F$9)</f>
        <v>4.1066433733040711E-2</v>
      </c>
      <c r="R765" s="10">
        <f>'Front End'!$F$9+Q765</f>
        <v>45.041066433733043</v>
      </c>
      <c r="S765" s="8">
        <f>IF(R765&gt;'Front End'!$F$9+'Front End'!$B$9,(((R765-'Front End'!$F$9)/($AA$4-'Front End'!$F$9))*$AA$5)-((('Front End'!$F$9+'Front End'!$B$9-'Front End'!$F$9)/($AA$4-'Front End'!$F$9))*$AA$5),0)</f>
        <v>4106.6433733043086</v>
      </c>
      <c r="T765" s="8">
        <f>ROUND(S765/('Front End'!$B$3*24*60*60),6)</f>
        <v>4.7530000000000003E-3</v>
      </c>
      <c r="U765" s="8">
        <f>IF(R765&gt;'Front End'!$F$9+'Front End'!$B$10,(((R765-'Front End'!$F$9)/($AA$4-'Front End'!$F$9))*$AA$5)-((('Front End'!$F$9+'Front End'!$B$10-'Front End'!$F$9)/($AA$4-'Front End'!$F$9))*$AA$5),0)</f>
        <v>2106.6433733039958</v>
      </c>
      <c r="V765" s="8">
        <f>(U765^0.5)/('Front End'!$B$4*24*60*60)</f>
        <v>5.3122899141769247E-3</v>
      </c>
      <c r="W765" s="8">
        <f>(AVERAGE(T764:T765)*('Front End'!$F$5*60))+(AVERAGE(V764:V765)*('Front End'!$F$5*60))</f>
        <v>1.2077178165319569</v>
      </c>
      <c r="X765" s="8">
        <f t="shared" si="48"/>
        <v>5.3122899141769247E-3</v>
      </c>
    </row>
    <row r="766" spans="1:24" x14ac:dyDescent="0.2">
      <c r="A766" s="1">
        <v>765</v>
      </c>
      <c r="B766" s="1">
        <f>B765+'Front End'!$F$5</f>
        <v>1528</v>
      </c>
      <c r="C766" s="10">
        <f t="shared" si="47"/>
        <v>1.0611111111111111</v>
      </c>
      <c r="D766" s="10">
        <f>ROUND(IF(B766&lt;=$AA$2*1.25,('Front End'!$F$4/2)*(1-COS((PI()*B766)/$AA$2)),(4.34*'Front End'!$F$4*EXP(-1.3*B766/$AA$2))),6)</f>
        <v>1.5796000000000001E-2</v>
      </c>
      <c r="E766" s="10">
        <f>D766*('Front End'!$F$3/100)</f>
        <v>0</v>
      </c>
      <c r="F766" s="10">
        <f t="shared" si="49"/>
        <v>1.5796000000000001E-2</v>
      </c>
      <c r="G766" s="10">
        <f>IF((G765+(AVERAGE(F765:F766)*('Front End'!$F$5*60))-(N765))&gt;$AA$3,$AA$3,IF(G765+(AVERAGE(F765:F766)*('Front End'!$F$5*60))-(N765)&lt;0,0,G765+(AVERAGE(F765:F766)*('Front End'!$F$5*60))-(N765)))</f>
        <v>114.02424541098816</v>
      </c>
      <c r="H766" s="10">
        <f>(G766/$AA$3)*'Front End'!$B$1</f>
        <v>1.1402424541098815E-3</v>
      </c>
      <c r="I766" s="10">
        <f>('Front End'!$F$10-'Front End'!$B$1)+Calcs!H766</f>
        <v>46.731140242454117</v>
      </c>
      <c r="J766" s="10">
        <f>IF(H766&gt;'Front End'!$B$1*('Front End'!$B$5/100),G766-((('Front End'!$B$1*('Front End'!$B$5/100))/'Front End'!$B$1)*$AA$3),0)</f>
        <v>14.024245410988158</v>
      </c>
      <c r="K766" s="10">
        <f>(J766*('Front End'!$B$6/100))/('Front End'!$B$2*24*60*60)</f>
        <v>0</v>
      </c>
      <c r="L766" s="10">
        <f>(J766*((100-'Front End'!$B$6)/100))/('Front End'!$B$2*24*60*60)</f>
        <v>1.6231765521977037E-2</v>
      </c>
      <c r="M766" s="10">
        <f t="shared" si="50"/>
        <v>1.6231765521977037E-2</v>
      </c>
      <c r="N766" s="10">
        <f>AVERAGE(M765:M766)*('Front End'!$F$5*60)</f>
        <v>1.9520428226837014</v>
      </c>
      <c r="O766" s="10">
        <f>IF(O765+AVERAGE(K765:K766)*('Front End'!$F$5*60)&gt;J766,J766,O765+AVERAGE(K765:K766)*('Front End'!$F$5*60))</f>
        <v>0</v>
      </c>
      <c r="P766" s="10">
        <f>P765+(AVERAGE(L765:L766)*('Front End'!$F$5*60))-W765</f>
        <v>4107.3876983102227</v>
      </c>
      <c r="Q766" s="10">
        <f>(P766/$AA$5)*($AA$4-'Front End'!$F$9)</f>
        <v>4.1073876983102227E-2</v>
      </c>
      <c r="R766" s="10">
        <f>'Front End'!$F$9+Q766</f>
        <v>45.041073876983106</v>
      </c>
      <c r="S766" s="8">
        <f>IF(R766&gt;'Front End'!$F$9+'Front End'!$B$9,(((R766-'Front End'!$F$9)/($AA$4-'Front End'!$F$9))*$AA$5)-((('Front End'!$F$9+'Front End'!$B$9-'Front End'!$F$9)/($AA$4-'Front End'!$F$9))*$AA$5),0)</f>
        <v>4107.3876983105611</v>
      </c>
      <c r="T766" s="8">
        <f>ROUND(S766/('Front End'!$B$3*24*60*60),6)</f>
        <v>4.7540000000000004E-3</v>
      </c>
      <c r="U766" s="8">
        <f>IF(R766&gt;'Front End'!$F$9+'Front End'!$B$10,(((R766-'Front End'!$F$9)/($AA$4-'Front End'!$F$9))*$AA$5)-((('Front End'!$F$9+'Front End'!$B$10-'Front End'!$F$9)/($AA$4-'Front End'!$F$9))*$AA$5),0)</f>
        <v>2107.3876983102482</v>
      </c>
      <c r="V766" s="8">
        <f>(U766^0.5)/('Front End'!$B$4*24*60*60)</f>
        <v>5.3132283077060912E-3</v>
      </c>
      <c r="W766" s="8">
        <f>(AVERAGE(T765:T766)*('Front End'!$F$5*60))+(AVERAGE(V765:V766)*('Front End'!$F$5*60))</f>
        <v>1.2079510933129811</v>
      </c>
      <c r="X766" s="8">
        <f t="shared" si="48"/>
        <v>5.3132283077060912E-3</v>
      </c>
    </row>
    <row r="767" spans="1:24" x14ac:dyDescent="0.2">
      <c r="A767" s="1">
        <v>766</v>
      </c>
      <c r="B767" s="1">
        <f>B766+'Front End'!$F$5</f>
        <v>1530</v>
      </c>
      <c r="C767" s="10">
        <f t="shared" si="47"/>
        <v>1.0625</v>
      </c>
      <c r="D767" s="10">
        <f>ROUND(IF(B767&lt;=$AA$2*1.25,('Front End'!$F$4/2)*(1-COS((PI()*B767)/$AA$2)),(4.34*'Front End'!$F$4*EXP(-1.3*B767/$AA$2))),6)</f>
        <v>1.5727000000000001E-2</v>
      </c>
      <c r="E767" s="10">
        <f>D767*('Front End'!$F$3/100)</f>
        <v>0</v>
      </c>
      <c r="F767" s="10">
        <f t="shared" si="49"/>
        <v>1.5727000000000001E-2</v>
      </c>
      <c r="G767" s="10">
        <f>IF((G766+(AVERAGE(F766:F767)*('Front End'!$F$5*60))-(N766))&gt;$AA$3,$AA$3,IF(G766+(AVERAGE(F766:F767)*('Front End'!$F$5*60))-(N766)&lt;0,0,G766+(AVERAGE(F766:F767)*('Front End'!$F$5*60))-(N766)))</f>
        <v>113.96358258830445</v>
      </c>
      <c r="H767" s="10">
        <f>(G767/$AA$3)*'Front End'!$B$1</f>
        <v>1.1396358258830444E-3</v>
      </c>
      <c r="I767" s="10">
        <f>('Front End'!$F$10-'Front End'!$B$1)+Calcs!H767</f>
        <v>46.73113963582589</v>
      </c>
      <c r="J767" s="10">
        <f>IF(H767&gt;'Front End'!$B$1*('Front End'!$B$5/100),G767-((('Front End'!$B$1*('Front End'!$B$5/100))/'Front End'!$B$1)*$AA$3),0)</f>
        <v>13.963582588304448</v>
      </c>
      <c r="K767" s="10">
        <f>(J767*('Front End'!$B$6/100))/('Front End'!$B$2*24*60*60)</f>
        <v>0</v>
      </c>
      <c r="L767" s="10">
        <f>(J767*((100-'Front End'!$B$6)/100))/('Front End'!$B$2*24*60*60)</f>
        <v>1.6161553921648669E-2</v>
      </c>
      <c r="M767" s="10">
        <f t="shared" si="50"/>
        <v>1.6161553921648669E-2</v>
      </c>
      <c r="N767" s="10">
        <f>AVERAGE(M766:M767)*('Front End'!$F$5*60)</f>
        <v>1.9435991666175425</v>
      </c>
      <c r="O767" s="10">
        <f>IF(O766+AVERAGE(K766:K767)*('Front End'!$F$5*60)&gt;J767,J767,O766+AVERAGE(K766:K767)*('Front End'!$F$5*60))</f>
        <v>0</v>
      </c>
      <c r="P767" s="10">
        <f>P766+(AVERAGE(L766:L767)*('Front End'!$F$5*60))-W766</f>
        <v>4108.1233463835279</v>
      </c>
      <c r="Q767" s="10">
        <f>(P767/$AA$5)*($AA$4-'Front End'!$F$9)</f>
        <v>4.1081233463835277E-2</v>
      </c>
      <c r="R767" s="10">
        <f>'Front End'!$F$9+Q767</f>
        <v>45.041081233463835</v>
      </c>
      <c r="S767" s="8">
        <f>IF(R767&gt;'Front End'!$F$9+'Front End'!$B$9,(((R767-'Front End'!$F$9)/($AA$4-'Front End'!$F$9))*$AA$5)-((('Front End'!$F$9+'Front End'!$B$9-'Front End'!$F$9)/($AA$4-'Front End'!$F$9))*$AA$5),0)</f>
        <v>4108.1233463835079</v>
      </c>
      <c r="T767" s="8">
        <f>ROUND(S767/('Front End'!$B$3*24*60*60),6)</f>
        <v>4.7549999999999997E-3</v>
      </c>
      <c r="U767" s="8">
        <f>IF(R767&gt;'Front End'!$F$9+'Front End'!$B$10,(((R767-'Front End'!$F$9)/($AA$4-'Front End'!$F$9))*$AA$5)-((('Front End'!$F$9+'Front End'!$B$10-'Front End'!$F$9)/($AA$4-'Front End'!$F$9))*$AA$5),0)</f>
        <v>2108.123346383195</v>
      </c>
      <c r="V767" s="8">
        <f>(U767^0.5)/('Front End'!$B$4*24*60*60)</f>
        <v>5.3141555991386329E-3</v>
      </c>
      <c r="W767" s="8">
        <f>(AVERAGE(T766:T767)*('Front End'!$F$5*60))+(AVERAGE(V766:V767)*('Front End'!$F$5*60))</f>
        <v>1.2081830344106836</v>
      </c>
      <c r="X767" s="8">
        <f t="shared" si="48"/>
        <v>5.3141555991386329E-3</v>
      </c>
    </row>
    <row r="768" spans="1:24" x14ac:dyDescent="0.2">
      <c r="A768" s="1">
        <v>767</v>
      </c>
      <c r="B768" s="1">
        <f>B767+'Front End'!$F$5</f>
        <v>1532</v>
      </c>
      <c r="C768" s="10">
        <f t="shared" si="47"/>
        <v>1.0638888888888889</v>
      </c>
      <c r="D768" s="10">
        <f>ROUND(IF(B768&lt;=$AA$2*1.25,('Front End'!$F$4/2)*(1-COS((PI()*B768)/$AA$2)),(4.34*'Front End'!$F$4*EXP(-1.3*B768/$AA$2))),6)</f>
        <v>1.5658999999999999E-2</v>
      </c>
      <c r="E768" s="10">
        <f>D768*('Front End'!$F$3/100)</f>
        <v>0</v>
      </c>
      <c r="F768" s="10">
        <f t="shared" si="49"/>
        <v>1.5658999999999999E-2</v>
      </c>
      <c r="G768" s="10">
        <f>IF((G767+(AVERAGE(F767:F768)*('Front End'!$F$5*60))-(N767))&gt;$AA$3,$AA$3,IF(G767+(AVERAGE(F767:F768)*('Front End'!$F$5*60))-(N767)&lt;0,0,G767+(AVERAGE(F767:F768)*('Front End'!$F$5*60))-(N767)))</f>
        <v>113.90314342168691</v>
      </c>
      <c r="H768" s="10">
        <f>(G768/$AA$3)*'Front End'!$B$1</f>
        <v>1.139031434216869E-3</v>
      </c>
      <c r="I768" s="10">
        <f>('Front End'!$F$10-'Front End'!$B$1)+Calcs!H768</f>
        <v>46.731139031434218</v>
      </c>
      <c r="J768" s="10">
        <f>IF(H768&gt;'Front End'!$B$1*('Front End'!$B$5/100),G768-((('Front End'!$B$1*('Front End'!$B$5/100))/'Front End'!$B$1)*$AA$3),0)</f>
        <v>13.903143421686906</v>
      </c>
      <c r="K768" s="10">
        <f>(J768*('Front End'!$B$6/100))/('Front End'!$B$2*24*60*60)</f>
        <v>0</v>
      </c>
      <c r="L768" s="10">
        <f>(J768*((100-'Front End'!$B$6)/100))/('Front End'!$B$2*24*60*60)</f>
        <v>1.6091601182507995E-2</v>
      </c>
      <c r="M768" s="10">
        <f t="shared" si="50"/>
        <v>1.6091601182507995E-2</v>
      </c>
      <c r="N768" s="10">
        <f>AVERAGE(M767:M768)*('Front End'!$F$5*60)</f>
        <v>1.9351893062493997</v>
      </c>
      <c r="O768" s="10">
        <f>IF(O767+AVERAGE(K767:K768)*('Front End'!$F$5*60)&gt;J768,J768,O767+AVERAGE(K767:K768)*('Front End'!$F$5*60))</f>
        <v>0</v>
      </c>
      <c r="P768" s="10">
        <f>P767+(AVERAGE(L767:L768)*('Front End'!$F$5*60))-W767</f>
        <v>4108.8503526553668</v>
      </c>
      <c r="Q768" s="10">
        <f>(P768/$AA$5)*($AA$4-'Front End'!$F$9)</f>
        <v>4.1088503526553667E-2</v>
      </c>
      <c r="R768" s="10">
        <f>'Front End'!$F$9+Q768</f>
        <v>45.041088503526552</v>
      </c>
      <c r="S768" s="8">
        <f>IF(R768&gt;'Front End'!$F$9+'Front End'!$B$9,(((R768-'Front End'!$F$9)/($AA$4-'Front End'!$F$9))*$AA$5)-((('Front End'!$F$9+'Front End'!$B$9-'Front End'!$F$9)/($AA$4-'Front End'!$F$9))*$AA$5),0)</f>
        <v>4108.850352655224</v>
      </c>
      <c r="T768" s="8">
        <f>ROUND(S768/('Front End'!$B$3*24*60*60),6)</f>
        <v>4.7559999999999998E-3</v>
      </c>
      <c r="U768" s="8">
        <f>IF(R768&gt;'Front End'!$F$9+'Front End'!$B$10,(((R768-'Front End'!$F$9)/($AA$4-'Front End'!$F$9))*$AA$5)-((('Front End'!$F$9+'Front End'!$B$10-'Front End'!$F$9)/($AA$4-'Front End'!$F$9))*$AA$5),0)</f>
        <v>2108.8503526549111</v>
      </c>
      <c r="V768" s="8">
        <f>(U768^0.5)/('Front End'!$B$4*24*60*60)</f>
        <v>5.3150718385581355E-3</v>
      </c>
      <c r="W768" s="8">
        <f>(AVERAGE(T767:T768)*('Front End'!$F$5*60))+(AVERAGE(V767:V768)*('Front End'!$F$5*60))</f>
        <v>1.208413646261806</v>
      </c>
      <c r="X768" s="8">
        <f t="shared" si="48"/>
        <v>5.3150718385581355E-3</v>
      </c>
    </row>
    <row r="769" spans="1:24" x14ac:dyDescent="0.2">
      <c r="A769" s="1">
        <v>768</v>
      </c>
      <c r="B769" s="1">
        <f>B768+'Front End'!$F$5</f>
        <v>1534</v>
      </c>
      <c r="C769" s="10">
        <f t="shared" si="47"/>
        <v>1.0652777777777778</v>
      </c>
      <c r="D769" s="10">
        <f>ROUND(IF(B769&lt;=$AA$2*1.25,('Front End'!$F$4/2)*(1-COS((PI()*B769)/$AA$2)),(4.34*'Front End'!$F$4*EXP(-1.3*B769/$AA$2))),6)</f>
        <v>1.5591000000000001E-2</v>
      </c>
      <c r="E769" s="10">
        <f>D769*('Front End'!$F$3/100)</f>
        <v>0</v>
      </c>
      <c r="F769" s="10">
        <f t="shared" si="49"/>
        <v>1.5591000000000001E-2</v>
      </c>
      <c r="G769" s="10">
        <f>IF((G768+(AVERAGE(F768:F769)*('Front End'!$F$5*60))-(N768))&gt;$AA$3,$AA$3,IF(G768+(AVERAGE(F768:F769)*('Front End'!$F$5*60))-(N768)&lt;0,0,G768+(AVERAGE(F768:F769)*('Front End'!$F$5*60))-(N768)))</f>
        <v>113.84295411543751</v>
      </c>
      <c r="H769" s="10">
        <f>(G769/$AA$3)*'Front End'!$B$1</f>
        <v>1.138429541154375E-3</v>
      </c>
      <c r="I769" s="10">
        <f>('Front End'!$F$10-'Front End'!$B$1)+Calcs!H769</f>
        <v>46.731138429541161</v>
      </c>
      <c r="J769" s="10">
        <f>IF(H769&gt;'Front End'!$B$1*('Front End'!$B$5/100),G769-((('Front End'!$B$1*('Front End'!$B$5/100))/'Front End'!$B$1)*$AA$3),0)</f>
        <v>13.842954115437507</v>
      </c>
      <c r="K769" s="10">
        <f>(J769*('Front End'!$B$6/100))/('Front End'!$B$2*24*60*60)</f>
        <v>0</v>
      </c>
      <c r="L769" s="10">
        <f>(J769*((100-'Front End'!$B$6)/100))/('Front End'!$B$2*24*60*60)</f>
        <v>1.6021937633608228E-2</v>
      </c>
      <c r="M769" s="10">
        <f t="shared" si="50"/>
        <v>1.6021937633608228E-2</v>
      </c>
      <c r="N769" s="10">
        <f>AVERAGE(M768:M769)*('Front End'!$F$5*60)</f>
        <v>1.9268123289669736</v>
      </c>
      <c r="O769" s="10">
        <f>IF(O768+AVERAGE(K768:K769)*('Front End'!$F$5*60)&gt;J769,J769,O768+AVERAGE(K768:K769)*('Front End'!$F$5*60))</f>
        <v>0</v>
      </c>
      <c r="P769" s="10">
        <f>P768+(AVERAGE(L768:L769)*('Front End'!$F$5*60))-W768</f>
        <v>4109.5687513380717</v>
      </c>
      <c r="Q769" s="10">
        <f>(P769/$AA$5)*($AA$4-'Front End'!$F$9)</f>
        <v>4.1095687513380712E-2</v>
      </c>
      <c r="R769" s="10">
        <f>'Front End'!$F$9+Q769</f>
        <v>45.041095687513383</v>
      </c>
      <c r="S769" s="8">
        <f>IF(R769&gt;'Front End'!$F$9+'Front End'!$B$9,(((R769-'Front End'!$F$9)/($AA$4-'Front End'!$F$9))*$AA$5)-((('Front End'!$F$9+'Front End'!$B$9-'Front End'!$F$9)/($AA$4-'Front End'!$F$9))*$AA$5),0)</f>
        <v>4109.5687513383436</v>
      </c>
      <c r="T769" s="8">
        <f>ROUND(S769/('Front End'!$B$3*24*60*60),6)</f>
        <v>4.7559999999999998E-3</v>
      </c>
      <c r="U769" s="8">
        <f>IF(R769&gt;'Front End'!$F$9+'Front End'!$B$10,(((R769-'Front End'!$F$9)/($AA$4-'Front End'!$F$9))*$AA$5)-((('Front End'!$F$9+'Front End'!$B$10-'Front End'!$F$9)/($AA$4-'Front End'!$F$9))*$AA$5),0)</f>
        <v>2109.5687513380308</v>
      </c>
      <c r="V769" s="8">
        <f>(U769^0.5)/('Front End'!$B$4*24*60*60)</f>
        <v>5.3159770747860475E-3</v>
      </c>
      <c r="W769" s="8">
        <f>(AVERAGE(T768:T769)*('Front End'!$F$5*60))+(AVERAGE(V768:V769)*('Front End'!$F$5*60))</f>
        <v>1.2085829348006509</v>
      </c>
      <c r="X769" s="8">
        <f t="shared" si="48"/>
        <v>5.3159770747860475E-3</v>
      </c>
    </row>
    <row r="770" spans="1:24" x14ac:dyDescent="0.2">
      <c r="A770" s="1">
        <v>769</v>
      </c>
      <c r="B770" s="1">
        <f>B769+'Front End'!$F$5</f>
        <v>1536</v>
      </c>
      <c r="C770" s="10">
        <f t="shared" si="47"/>
        <v>1.0666666666666667</v>
      </c>
      <c r="D770" s="10">
        <f>ROUND(IF(B770&lt;=$AA$2*1.25,('Front End'!$F$4/2)*(1-COS((PI()*B770)/$AA$2)),(4.34*'Front End'!$F$4*EXP(-1.3*B770/$AA$2))),6)</f>
        <v>1.5524E-2</v>
      </c>
      <c r="E770" s="10">
        <f>D770*('Front End'!$F$3/100)</f>
        <v>0</v>
      </c>
      <c r="F770" s="10">
        <f t="shared" si="49"/>
        <v>1.5524E-2</v>
      </c>
      <c r="G770" s="10">
        <f>IF((G769+(AVERAGE(F769:F770)*('Front End'!$F$5*60))-(N769))&gt;$AA$3,$AA$3,IF(G769+(AVERAGE(F769:F770)*('Front End'!$F$5*60))-(N769)&lt;0,0,G769+(AVERAGE(F769:F770)*('Front End'!$F$5*60))-(N769)))</f>
        <v>113.78304178647053</v>
      </c>
      <c r="H770" s="10">
        <f>(G770/$AA$3)*'Front End'!$B$1</f>
        <v>1.1378304178647053E-3</v>
      </c>
      <c r="I770" s="10">
        <f>('Front End'!$F$10-'Front End'!$B$1)+Calcs!H770</f>
        <v>46.731137830417872</v>
      </c>
      <c r="J770" s="10">
        <f>IF(H770&gt;'Front End'!$B$1*('Front End'!$B$5/100),G770-((('Front End'!$B$1*('Front End'!$B$5/100))/'Front End'!$B$1)*$AA$3),0)</f>
        <v>13.783041786470534</v>
      </c>
      <c r="K770" s="10">
        <f>(J770*('Front End'!$B$6/100))/('Front End'!$B$2*24*60*60)</f>
        <v>0</v>
      </c>
      <c r="L770" s="10">
        <f>(J770*((100-'Front End'!$B$6)/100))/('Front End'!$B$2*24*60*60)</f>
        <v>1.5952594660266824E-2</v>
      </c>
      <c r="M770" s="10">
        <f t="shared" si="50"/>
        <v>1.5952594660266824E-2</v>
      </c>
      <c r="N770" s="10">
        <f>AVERAGE(M769:M770)*('Front End'!$F$5*60)</f>
        <v>1.918471937632503</v>
      </c>
      <c r="O770" s="10">
        <f>IF(O769+AVERAGE(K769:K770)*('Front End'!$F$5*60)&gt;J770,J770,O769+AVERAGE(K769:K770)*('Front End'!$F$5*60))</f>
        <v>0</v>
      </c>
      <c r="P770" s="10">
        <f>P769+(AVERAGE(L769:L770)*('Front End'!$F$5*60))-W769</f>
        <v>4110.2786403409036</v>
      </c>
      <c r="Q770" s="10">
        <f>(P770/$AA$5)*($AA$4-'Front End'!$F$9)</f>
        <v>4.1102786403409038E-2</v>
      </c>
      <c r="R770" s="10">
        <f>'Front End'!$F$9+Q770</f>
        <v>45.041102786403407</v>
      </c>
      <c r="S770" s="8">
        <f>IF(R770&gt;'Front End'!$F$9+'Front End'!$B$9,(((R770-'Front End'!$F$9)/($AA$4-'Front End'!$F$9))*$AA$5)-((('Front End'!$F$9+'Front End'!$B$9-'Front End'!$F$9)/($AA$4-'Front End'!$F$9))*$AA$5),0)</f>
        <v>4110.2786403406808</v>
      </c>
      <c r="T770" s="8">
        <f>ROUND(S770/('Front End'!$B$3*24*60*60),6)</f>
        <v>4.7569999999999999E-3</v>
      </c>
      <c r="U770" s="8">
        <f>IF(R770&gt;'Front End'!$F$9+'Front End'!$B$10,(((R770-'Front End'!$F$9)/($AA$4-'Front End'!$F$9))*$AA$5)-((('Front End'!$F$9+'Front End'!$B$10-'Front End'!$F$9)/($AA$4-'Front End'!$F$9))*$AA$5),0)</f>
        <v>2110.2786403403679</v>
      </c>
      <c r="V770" s="8">
        <f>(U770^0.5)/('Front End'!$B$4*24*60*60)</f>
        <v>5.316871436782427E-3</v>
      </c>
      <c r="W770" s="8">
        <f>(AVERAGE(T769:T770)*('Front End'!$F$5*60))+(AVERAGE(V769:V770)*('Front End'!$F$5*60))</f>
        <v>1.2087509106941086</v>
      </c>
      <c r="X770" s="8">
        <f t="shared" si="48"/>
        <v>5.316871436782427E-3</v>
      </c>
    </row>
    <row r="771" spans="1:24" x14ac:dyDescent="0.2">
      <c r="A771" s="1">
        <v>770</v>
      </c>
      <c r="B771" s="1">
        <f>B770+'Front End'!$F$5</f>
        <v>1538</v>
      </c>
      <c r="C771" s="10">
        <f t="shared" ref="C771:C834" si="51">B771/(60*24)</f>
        <v>1.0680555555555555</v>
      </c>
      <c r="D771" s="10">
        <f>ROUND(IF(B771&lt;=$AA$2*1.25,('Front End'!$F$4/2)*(1-COS((PI()*B771)/$AA$2)),(4.34*'Front End'!$F$4*EXP(-1.3*B771/$AA$2))),6)</f>
        <v>1.5457E-2</v>
      </c>
      <c r="E771" s="10">
        <f>D771*('Front End'!$F$3/100)</f>
        <v>0</v>
      </c>
      <c r="F771" s="10">
        <f t="shared" si="49"/>
        <v>1.5457E-2</v>
      </c>
      <c r="G771" s="10">
        <f>IF((G770+(AVERAGE(F770:F771)*('Front End'!$F$5*60))-(N770))&gt;$AA$3,$AA$3,IF(G770+(AVERAGE(F770:F771)*('Front End'!$F$5*60))-(N770)&lt;0,0,G770+(AVERAGE(F770:F771)*('Front End'!$F$5*60))-(N770)))</f>
        <v>113.72342984883804</v>
      </c>
      <c r="H771" s="10">
        <f>(G771/$AA$3)*'Front End'!$B$1</f>
        <v>1.1372342984883805E-3</v>
      </c>
      <c r="I771" s="10">
        <f>('Front End'!$F$10-'Front End'!$B$1)+Calcs!H771</f>
        <v>46.731137234298494</v>
      </c>
      <c r="J771" s="10">
        <f>IF(H771&gt;'Front End'!$B$1*('Front End'!$B$5/100),G771-((('Front End'!$B$1*('Front End'!$B$5/100))/'Front End'!$B$1)*$AA$3),0)</f>
        <v>13.723429848838038</v>
      </c>
      <c r="K771" s="10">
        <f>(J771*('Front End'!$B$6/100))/('Front End'!$B$2*24*60*60)</f>
        <v>0</v>
      </c>
      <c r="L771" s="10">
        <f>(J771*((100-'Front End'!$B$6)/100))/('Front End'!$B$2*24*60*60)</f>
        <v>1.5883599362081065E-2</v>
      </c>
      <c r="M771" s="10">
        <f t="shared" si="50"/>
        <v>1.5883599362081065E-2</v>
      </c>
      <c r="N771" s="10">
        <f>AVERAGE(M770:M771)*('Front End'!$F$5*60)</f>
        <v>1.9101716413408731</v>
      </c>
      <c r="O771" s="10">
        <f>IF(O770+AVERAGE(K770:K771)*('Front End'!$F$5*60)&gt;J771,J771,O770+AVERAGE(K770:K771)*('Front End'!$F$5*60))</f>
        <v>0</v>
      </c>
      <c r="P771" s="10">
        <f>P770+(AVERAGE(L770:L771)*('Front End'!$F$5*60))-W770</f>
        <v>4110.9800610715502</v>
      </c>
      <c r="Q771" s="10">
        <f>(P771/$AA$5)*($AA$4-'Front End'!$F$9)</f>
        <v>4.1109800610715501E-2</v>
      </c>
      <c r="R771" s="10">
        <f>'Front End'!$F$9+Q771</f>
        <v>45.041109800610712</v>
      </c>
      <c r="S771" s="8">
        <f>IF(R771&gt;'Front End'!$F$9+'Front End'!$B$9,(((R771-'Front End'!$F$9)/($AA$4-'Front End'!$F$9))*$AA$5)-((('Front End'!$F$9+'Front End'!$B$9-'Front End'!$F$9)/($AA$4-'Front End'!$F$9))*$AA$5),0)</f>
        <v>4110.9800610712455</v>
      </c>
      <c r="T771" s="8">
        <f>ROUND(S771/('Front End'!$B$3*24*60*60),6)</f>
        <v>4.7580000000000001E-3</v>
      </c>
      <c r="U771" s="8">
        <f>IF(R771&gt;'Front End'!$F$9+'Front End'!$B$10,(((R771-'Front End'!$F$9)/($AA$4-'Front End'!$F$9))*$AA$5)-((('Front End'!$F$9+'Front End'!$B$10-'Front End'!$F$9)/($AA$4-'Front End'!$F$9))*$AA$5),0)</f>
        <v>2110.9800610709326</v>
      </c>
      <c r="V771" s="8">
        <f>(U771^0.5)/('Front End'!$B$4*24*60*60)</f>
        <v>5.3177549821904679E-3</v>
      </c>
      <c r="W771" s="8">
        <f>(AVERAGE(T770:T771)*('Front End'!$F$5*60))+(AVERAGE(V770:V771)*('Front End'!$F$5*60))</f>
        <v>1.2089775851383737</v>
      </c>
      <c r="X771" s="8">
        <f t="shared" ref="X771:X834" si="52">V771+K771+E771</f>
        <v>5.3177549821904679E-3</v>
      </c>
    </row>
    <row r="772" spans="1:24" x14ac:dyDescent="0.2">
      <c r="A772" s="1">
        <v>771</v>
      </c>
      <c r="B772" s="1">
        <f>B771+'Front End'!$F$5</f>
        <v>1540</v>
      </c>
      <c r="C772" s="10">
        <f t="shared" si="51"/>
        <v>1.0694444444444444</v>
      </c>
      <c r="D772" s="10">
        <f>ROUND(IF(B772&lt;=$AA$2*1.25,('Front End'!$F$4/2)*(1-COS((PI()*B772)/$AA$2)),(4.34*'Front End'!$F$4*EXP(-1.3*B772/$AA$2))),6)</f>
        <v>1.5389999999999999E-2</v>
      </c>
      <c r="E772" s="10">
        <f>D772*('Front End'!$F$3/100)</f>
        <v>0</v>
      </c>
      <c r="F772" s="10">
        <f t="shared" si="49"/>
        <v>1.5389999999999999E-2</v>
      </c>
      <c r="G772" s="10">
        <f>IF((G771+(AVERAGE(F771:F772)*('Front End'!$F$5*60))-(N771))&gt;$AA$3,$AA$3,IF(G771+(AVERAGE(F771:F772)*('Front End'!$F$5*60))-(N771)&lt;0,0,G771+(AVERAGE(F771:F772)*('Front End'!$F$5*60))-(N771)))</f>
        <v>113.66407820749717</v>
      </c>
      <c r="H772" s="10">
        <f>(G772/$AA$3)*'Front End'!$B$1</f>
        <v>1.1366407820749718E-3</v>
      </c>
      <c r="I772" s="10">
        <f>('Front End'!$F$10-'Front End'!$B$1)+Calcs!H772</f>
        <v>46.731136640782076</v>
      </c>
      <c r="J772" s="10">
        <f>IF(H772&gt;'Front End'!$B$1*('Front End'!$B$5/100),G772-((('Front End'!$B$1*('Front End'!$B$5/100))/'Front End'!$B$1)*$AA$3),0)</f>
        <v>13.66407820749717</v>
      </c>
      <c r="K772" s="10">
        <f>(J772*('Front End'!$B$6/100))/('Front End'!$B$2*24*60*60)</f>
        <v>0</v>
      </c>
      <c r="L772" s="10">
        <f>(J772*((100-'Front End'!$B$6)/100))/('Front End'!$B$2*24*60*60)</f>
        <v>1.5814905332751355E-2</v>
      </c>
      <c r="M772" s="10">
        <f t="shared" si="50"/>
        <v>1.5814905332751355E-2</v>
      </c>
      <c r="N772" s="10">
        <f>AVERAGE(M771:M772)*('Front End'!$F$5*60)</f>
        <v>1.9019102816899449</v>
      </c>
      <c r="O772" s="10">
        <f>IF(O771+AVERAGE(K771:K772)*('Front End'!$F$5*60)&gt;J772,J772,O771+AVERAGE(K771:K772)*('Front End'!$F$5*60))</f>
        <v>0</v>
      </c>
      <c r="P772" s="10">
        <f>P771+(AVERAGE(L771:L772)*('Front End'!$F$5*60))-W771</f>
        <v>4111.6729937681021</v>
      </c>
      <c r="Q772" s="10">
        <f>(P772/$AA$5)*($AA$4-'Front End'!$F$9)</f>
        <v>4.1116729937681021E-2</v>
      </c>
      <c r="R772" s="10">
        <f>'Front End'!$F$9+Q772</f>
        <v>45.041116729937684</v>
      </c>
      <c r="S772" s="8">
        <f>IF(R772&gt;'Front End'!$F$9+'Front End'!$B$9,(((R772-'Front End'!$F$9)/($AA$4-'Front End'!$F$9))*$AA$5)-((('Front End'!$F$9+'Front End'!$B$9-'Front End'!$F$9)/($AA$4-'Front End'!$F$9))*$AA$5),0)</f>
        <v>4111.6729937684231</v>
      </c>
      <c r="T772" s="8">
        <f>ROUND(S772/('Front End'!$B$3*24*60*60),6)</f>
        <v>4.7590000000000002E-3</v>
      </c>
      <c r="U772" s="8">
        <f>IF(R772&gt;'Front End'!$F$9+'Front End'!$B$10,(((R772-'Front End'!$F$9)/($AA$4-'Front End'!$F$9))*$AA$5)-((('Front End'!$F$9+'Front End'!$B$10-'Front End'!$F$9)/($AA$4-'Front End'!$F$9))*$AA$5),0)</f>
        <v>2111.6729937681102</v>
      </c>
      <c r="V772" s="8">
        <f>(U772^0.5)/('Front End'!$B$4*24*60*60)</f>
        <v>5.3186276915142281E-3</v>
      </c>
      <c r="W772" s="8">
        <f>(AVERAGE(T771:T772)*('Front End'!$F$5*60))+(AVERAGE(V771:V772)*('Front End'!$F$5*60))</f>
        <v>1.2092029604222818</v>
      </c>
      <c r="X772" s="8">
        <f t="shared" si="52"/>
        <v>5.3186276915142281E-3</v>
      </c>
    </row>
    <row r="773" spans="1:24" x14ac:dyDescent="0.2">
      <c r="A773" s="1">
        <v>772</v>
      </c>
      <c r="B773" s="1">
        <f>B772+'Front End'!$F$5</f>
        <v>1542</v>
      </c>
      <c r="C773" s="10">
        <f t="shared" si="51"/>
        <v>1.0708333333333333</v>
      </c>
      <c r="D773" s="10">
        <f>ROUND(IF(B773&lt;=$AA$2*1.25,('Front End'!$F$4/2)*(1-COS((PI()*B773)/$AA$2)),(4.34*'Front End'!$F$4*EXP(-1.3*B773/$AA$2))),6)</f>
        <v>1.5323E-2</v>
      </c>
      <c r="E773" s="10">
        <f>D773*('Front End'!$F$3/100)</f>
        <v>0</v>
      </c>
      <c r="F773" s="10">
        <f t="shared" si="49"/>
        <v>1.5323E-2</v>
      </c>
      <c r="G773" s="10">
        <f>IF((G772+(AVERAGE(F772:F773)*('Front End'!$F$5*60))-(N772))&gt;$AA$3,$AA$3,IF(G772+(AVERAGE(F772:F773)*('Front End'!$F$5*60))-(N772)&lt;0,0,G772+(AVERAGE(F772:F773)*('Front End'!$F$5*60))-(N772)))</f>
        <v>113.60494792580722</v>
      </c>
      <c r="H773" s="10">
        <f>(G773/$AA$3)*'Front End'!$B$1</f>
        <v>1.1360494792580723E-3</v>
      </c>
      <c r="I773" s="10">
        <f>('Front End'!$F$10-'Front End'!$B$1)+Calcs!H773</f>
        <v>46.731136049479261</v>
      </c>
      <c r="J773" s="10">
        <f>IF(H773&gt;'Front End'!$B$1*('Front End'!$B$5/100),G773-((('Front End'!$B$1*('Front End'!$B$5/100))/'Front End'!$B$1)*$AA$3),0)</f>
        <v>13.604947925807224</v>
      </c>
      <c r="K773" s="10">
        <f>(J773*('Front End'!$B$6/100))/('Front End'!$B$2*24*60*60)</f>
        <v>0</v>
      </c>
      <c r="L773" s="10">
        <f>(J773*((100-'Front End'!$B$6)/100))/('Front End'!$B$2*24*60*60)</f>
        <v>1.5746467506721325E-2</v>
      </c>
      <c r="M773" s="10">
        <f t="shared" si="50"/>
        <v>1.5746467506721325E-2</v>
      </c>
      <c r="N773" s="10">
        <f>AVERAGE(M772:M773)*('Front End'!$F$5*60)</f>
        <v>1.8936823703683605</v>
      </c>
      <c r="O773" s="10">
        <f>IF(O772+AVERAGE(K772:K773)*('Front End'!$F$5*60)&gt;J773,J773,O772+AVERAGE(K772:K773)*('Front End'!$F$5*60))</f>
        <v>0</v>
      </c>
      <c r="P773" s="10">
        <f>P772+(AVERAGE(L772:L773)*('Front End'!$F$5*60))-W772</f>
        <v>4112.3574731780482</v>
      </c>
      <c r="Q773" s="10">
        <f>(P773/$AA$5)*($AA$4-'Front End'!$F$9)</f>
        <v>4.112357473178048E-2</v>
      </c>
      <c r="R773" s="10">
        <f>'Front End'!$F$9+Q773</f>
        <v>45.041123574731778</v>
      </c>
      <c r="S773" s="8">
        <f>IF(R773&gt;'Front End'!$F$9+'Front End'!$B$9,(((R773-'Front End'!$F$9)/($AA$4-'Front End'!$F$9))*$AA$5)-((('Front End'!$F$9+'Front End'!$B$9-'Front End'!$F$9)/($AA$4-'Front End'!$F$9))*$AA$5),0)</f>
        <v>4112.3574731777526</v>
      </c>
      <c r="T773" s="8">
        <f>ROUND(S773/('Front End'!$B$3*24*60*60),6)</f>
        <v>4.7600000000000003E-3</v>
      </c>
      <c r="U773" s="8">
        <f>IF(R773&gt;'Front End'!$F$9+'Front End'!$B$10,(((R773-'Front End'!$F$9)/($AA$4-'Front End'!$F$9))*$AA$5)-((('Front End'!$F$9+'Front End'!$B$10-'Front End'!$F$9)/($AA$4-'Front End'!$F$9))*$AA$5),0)</f>
        <v>2112.3574731774397</v>
      </c>
      <c r="V773" s="8">
        <f>(U773^0.5)/('Front End'!$B$4*24*60*60)</f>
        <v>5.3194896138363239E-3</v>
      </c>
      <c r="W773" s="8">
        <f>(AVERAGE(T772:T773)*('Front End'!$F$5*60))+(AVERAGE(V772:V773)*('Front End'!$F$5*60))</f>
        <v>1.2094270383210333</v>
      </c>
      <c r="X773" s="8">
        <f t="shared" si="52"/>
        <v>5.3194896138363239E-3</v>
      </c>
    </row>
    <row r="774" spans="1:24" x14ac:dyDescent="0.2">
      <c r="A774" s="1">
        <v>773</v>
      </c>
      <c r="B774" s="1">
        <f>B773+'Front End'!$F$5</f>
        <v>1544</v>
      </c>
      <c r="C774" s="10">
        <f t="shared" si="51"/>
        <v>1.0722222222222222</v>
      </c>
      <c r="D774" s="10">
        <f>ROUND(IF(B774&lt;=$AA$2*1.25,('Front End'!$F$4/2)*(1-COS((PI()*B774)/$AA$2)),(4.34*'Front End'!$F$4*EXP(-1.3*B774/$AA$2))),6)</f>
        <v>1.5257E-2</v>
      </c>
      <c r="E774" s="10">
        <f>D774*('Front End'!$F$3/100)</f>
        <v>0</v>
      </c>
      <c r="F774" s="10">
        <f t="shared" si="49"/>
        <v>1.5257E-2</v>
      </c>
      <c r="G774" s="10">
        <f>IF((G773+(AVERAGE(F773:F774)*('Front End'!$F$5*60))-(N773))&gt;$AA$3,$AA$3,IF(G773+(AVERAGE(F773:F774)*('Front End'!$F$5*60))-(N773)&lt;0,0,G773+(AVERAGE(F773:F774)*('Front End'!$F$5*60))-(N773)))</f>
        <v>113.54606555543886</v>
      </c>
      <c r="H774" s="10">
        <f>(G774/$AA$3)*'Front End'!$B$1</f>
        <v>1.1354606555543886E-3</v>
      </c>
      <c r="I774" s="10">
        <f>('Front End'!$F$10-'Front End'!$B$1)+Calcs!H774</f>
        <v>46.731135460655558</v>
      </c>
      <c r="J774" s="10">
        <f>IF(H774&gt;'Front End'!$B$1*('Front End'!$B$5/100),G774-((('Front End'!$B$1*('Front End'!$B$5/100))/'Front End'!$B$1)*$AA$3),0)</f>
        <v>13.546065555438858</v>
      </c>
      <c r="K774" s="10">
        <f>(J774*('Front End'!$B$6/100))/('Front End'!$B$2*24*60*60)</f>
        <v>0</v>
      </c>
      <c r="L774" s="10">
        <f>(J774*((100-'Front End'!$B$6)/100))/('Front End'!$B$2*24*60*60)</f>
        <v>1.5678316615091274E-2</v>
      </c>
      <c r="M774" s="10">
        <f t="shared" si="50"/>
        <v>1.5678316615091274E-2</v>
      </c>
      <c r="N774" s="10">
        <f>AVERAGE(M773:M774)*('Front End'!$F$5*60)</f>
        <v>1.8854870473087559</v>
      </c>
      <c r="O774" s="10">
        <f>IF(O773+AVERAGE(K773:K774)*('Front End'!$F$5*60)&gt;J774,J774,O773+AVERAGE(K773:K774)*('Front End'!$F$5*60))</f>
        <v>0</v>
      </c>
      <c r="P774" s="10">
        <f>P773+(AVERAGE(L773:L774)*('Front End'!$F$5*60))-W773</f>
        <v>4113.0335331870356</v>
      </c>
      <c r="Q774" s="10">
        <f>(P774/$AA$5)*($AA$4-'Front End'!$F$9)</f>
        <v>4.1130335331870355E-2</v>
      </c>
      <c r="R774" s="10">
        <f>'Front End'!$F$9+Q774</f>
        <v>45.041130335331871</v>
      </c>
      <c r="S774" s="8">
        <f>IF(R774&gt;'Front End'!$F$9+'Front End'!$B$9,(((R774-'Front End'!$F$9)/($AA$4-'Front End'!$F$9))*$AA$5)-((('Front End'!$F$9+'Front End'!$B$9-'Front End'!$F$9)/($AA$4-'Front End'!$F$9))*$AA$5),0)</f>
        <v>4113.0335331871493</v>
      </c>
      <c r="T774" s="8">
        <f>ROUND(S774/('Front End'!$B$3*24*60*60),6)</f>
        <v>4.7600000000000003E-3</v>
      </c>
      <c r="U774" s="8">
        <f>IF(R774&gt;'Front End'!$F$9+'Front End'!$B$10,(((R774-'Front End'!$F$9)/($AA$4-'Front End'!$F$9))*$AA$5)-((('Front End'!$F$9+'Front End'!$B$10-'Front End'!$F$9)/($AA$4-'Front End'!$F$9))*$AA$5),0)</f>
        <v>2113.0335331868364</v>
      </c>
      <c r="V774" s="8">
        <f>(U774^0.5)/('Front End'!$B$4*24*60*60)</f>
        <v>5.320340797062062E-3</v>
      </c>
      <c r="W774" s="8">
        <f>(AVERAGE(T773:T774)*('Front End'!$F$5*60))+(AVERAGE(V773:V774)*('Front End'!$F$5*60))</f>
        <v>1.2095898246539032</v>
      </c>
      <c r="X774" s="8">
        <f t="shared" si="52"/>
        <v>5.320340797062062E-3</v>
      </c>
    </row>
    <row r="775" spans="1:24" x14ac:dyDescent="0.2">
      <c r="A775" s="1">
        <v>774</v>
      </c>
      <c r="B775" s="1">
        <f>B774+'Front End'!$F$5</f>
        <v>1546</v>
      </c>
      <c r="C775" s="10">
        <f t="shared" si="51"/>
        <v>1.0736111111111111</v>
      </c>
      <c r="D775" s="10">
        <f>ROUND(IF(B775&lt;=$AA$2*1.25,('Front End'!$F$4/2)*(1-COS((PI()*B775)/$AA$2)),(4.34*'Front End'!$F$4*EXP(-1.3*B775/$AA$2))),6)</f>
        <v>1.5191E-2</v>
      </c>
      <c r="E775" s="10">
        <f>D775*('Front End'!$F$3/100)</f>
        <v>0</v>
      </c>
      <c r="F775" s="10">
        <f t="shared" si="49"/>
        <v>1.5191E-2</v>
      </c>
      <c r="G775" s="10">
        <f>IF((G774+(AVERAGE(F774:F775)*('Front End'!$F$5*60))-(N774))&gt;$AA$3,$AA$3,IF(G774+(AVERAGE(F774:F775)*('Front End'!$F$5*60))-(N774)&lt;0,0,G774+(AVERAGE(F774:F775)*('Front End'!$F$5*60))-(N774)))</f>
        <v>113.4874585081301</v>
      </c>
      <c r="H775" s="10">
        <f>(G775/$AA$3)*'Front End'!$B$1</f>
        <v>1.134874585081301E-3</v>
      </c>
      <c r="I775" s="10">
        <f>('Front End'!$F$10-'Front End'!$B$1)+Calcs!H775</f>
        <v>46.731134874585088</v>
      </c>
      <c r="J775" s="10">
        <f>IF(H775&gt;'Front End'!$B$1*('Front End'!$B$5/100),G775-((('Front End'!$B$1*('Front End'!$B$5/100))/'Front End'!$B$1)*$AA$3),0)</f>
        <v>13.487458508130103</v>
      </c>
      <c r="K775" s="10">
        <f>(J775*('Front End'!$B$6/100))/('Front End'!$B$2*24*60*60)</f>
        <v>0</v>
      </c>
      <c r="L775" s="10">
        <f>(J775*((100-'Front End'!$B$6)/100))/('Front End'!$B$2*24*60*60)</f>
        <v>1.5610484384409843E-2</v>
      </c>
      <c r="M775" s="10">
        <f t="shared" si="50"/>
        <v>1.5610484384409843E-2</v>
      </c>
      <c r="N775" s="10">
        <f>AVERAGE(M774:M775)*('Front End'!$F$5*60)</f>
        <v>1.8773280599700672</v>
      </c>
      <c r="O775" s="10">
        <f>IF(O774+AVERAGE(K774:K775)*('Front End'!$F$5*60)&gt;J775,J775,O774+AVERAGE(K774:K775)*('Front End'!$F$5*60))</f>
        <v>0</v>
      </c>
      <c r="P775" s="10">
        <f>P774+(AVERAGE(L774:L775)*('Front End'!$F$5*60))-W774</f>
        <v>4113.701271422352</v>
      </c>
      <c r="Q775" s="10">
        <f>(P775/$AA$5)*($AA$4-'Front End'!$F$9)</f>
        <v>4.1137012714223514E-2</v>
      </c>
      <c r="R775" s="10">
        <f>'Front End'!$F$9+Q775</f>
        <v>45.041137012714223</v>
      </c>
      <c r="S775" s="8">
        <f>IF(R775&gt;'Front End'!$F$9+'Front End'!$B$9,(((R775-'Front End'!$F$9)/($AA$4-'Front End'!$F$9))*$AA$5)-((('Front End'!$F$9+'Front End'!$B$9-'Front End'!$F$9)/($AA$4-'Front End'!$F$9))*$AA$5),0)</f>
        <v>4113.7012714223438</v>
      </c>
      <c r="T775" s="8">
        <f>ROUND(S775/('Front End'!$B$3*24*60*60),6)</f>
        <v>4.7609999999999996E-3</v>
      </c>
      <c r="U775" s="8">
        <f>IF(R775&gt;'Front End'!$F$9+'Front End'!$B$10,(((R775-'Front End'!$F$9)/($AA$4-'Front End'!$F$9))*$AA$5)-((('Front End'!$F$9+'Front End'!$B$10-'Front End'!$F$9)/($AA$4-'Front End'!$F$9))*$AA$5),0)</f>
        <v>2113.7012714220309</v>
      </c>
      <c r="V775" s="8">
        <f>(U775^0.5)/('Front End'!$B$4*24*60*60)</f>
        <v>5.3211813692299317E-3</v>
      </c>
      <c r="W775" s="8">
        <f>(AVERAGE(T774:T775)*('Front End'!$F$5*60))+(AVERAGE(V774:V775)*('Front End'!$F$5*60))</f>
        <v>1.2097513299775198</v>
      </c>
      <c r="X775" s="8">
        <f t="shared" si="52"/>
        <v>5.3211813692299317E-3</v>
      </c>
    </row>
    <row r="776" spans="1:24" x14ac:dyDescent="0.2">
      <c r="A776" s="1">
        <v>775</v>
      </c>
      <c r="B776" s="1">
        <f>B775+'Front End'!$F$5</f>
        <v>1548</v>
      </c>
      <c r="C776" s="10">
        <f t="shared" si="51"/>
        <v>1.075</v>
      </c>
      <c r="D776" s="10">
        <f>ROUND(IF(B776&lt;=$AA$2*1.25,('Front End'!$F$4/2)*(1-COS((PI()*B776)/$AA$2)),(4.34*'Front End'!$F$4*EXP(-1.3*B776/$AA$2))),6)</f>
        <v>1.5125E-2</v>
      </c>
      <c r="E776" s="10">
        <f>D776*('Front End'!$F$3/100)</f>
        <v>0</v>
      </c>
      <c r="F776" s="10">
        <f t="shared" si="49"/>
        <v>1.5125E-2</v>
      </c>
      <c r="G776" s="10">
        <f>IF((G775+(AVERAGE(F775:F776)*('Front End'!$F$5*60))-(N775))&gt;$AA$3,$AA$3,IF(G775+(AVERAGE(F775:F776)*('Front End'!$F$5*60))-(N775)&lt;0,0,G775+(AVERAGE(F775:F776)*('Front End'!$F$5*60))-(N775)))</f>
        <v>113.42909044816004</v>
      </c>
      <c r="H776" s="10">
        <f>(G776/$AA$3)*'Front End'!$B$1</f>
        <v>1.1342909044816003E-3</v>
      </c>
      <c r="I776" s="10">
        <f>('Front End'!$F$10-'Front End'!$B$1)+Calcs!H776</f>
        <v>46.731134290904485</v>
      </c>
      <c r="J776" s="10">
        <f>IF(H776&gt;'Front End'!$B$1*('Front End'!$B$5/100),G776-((('Front End'!$B$1*('Front End'!$B$5/100))/'Front End'!$B$1)*$AA$3),0)</f>
        <v>13.429090448160039</v>
      </c>
      <c r="K776" s="10">
        <f>(J776*('Front End'!$B$6/100))/('Front End'!$B$2*24*60*60)</f>
        <v>0</v>
      </c>
      <c r="L776" s="10">
        <f>(J776*((100-'Front End'!$B$6)/100))/('Front End'!$B$2*24*60*60)</f>
        <v>1.5542928759444493E-2</v>
      </c>
      <c r="M776" s="10">
        <f t="shared" si="50"/>
        <v>1.5542928759444493E-2</v>
      </c>
      <c r="N776" s="10">
        <f>AVERAGE(M775:M776)*('Front End'!$F$5*60)</f>
        <v>1.8692047886312602</v>
      </c>
      <c r="O776" s="10">
        <f>IF(O775+AVERAGE(K775:K776)*('Front End'!$F$5*60)&gt;J776,J776,O775+AVERAGE(K775:K776)*('Front End'!$F$5*60))</f>
        <v>0</v>
      </c>
      <c r="P776" s="10">
        <f>P775+(AVERAGE(L775:L776)*('Front End'!$F$5*60))-W775</f>
        <v>4114.3607248810058</v>
      </c>
      <c r="Q776" s="10">
        <f>(P776/$AA$5)*($AA$4-'Front End'!$F$9)</f>
        <v>4.1143607248810055E-2</v>
      </c>
      <c r="R776" s="10">
        <f>'Front End'!$F$9+Q776</f>
        <v>45.041143607248813</v>
      </c>
      <c r="S776" s="8">
        <f>IF(R776&gt;'Front End'!$F$9+'Front End'!$B$9,(((R776-'Front End'!$F$9)/($AA$4-'Front End'!$F$9))*$AA$5)-((('Front End'!$F$9+'Front End'!$B$9-'Front End'!$F$9)/($AA$4-'Front End'!$F$9))*$AA$5),0)</f>
        <v>4114.3607248812941</v>
      </c>
      <c r="T776" s="8">
        <f>ROUND(S776/('Front End'!$B$3*24*60*60),6)</f>
        <v>4.7619999999999997E-3</v>
      </c>
      <c r="U776" s="8">
        <f>IF(R776&gt;'Front End'!$F$9+'Front End'!$B$10,(((R776-'Front End'!$F$9)/($AA$4-'Front End'!$F$9))*$AA$5)-((('Front End'!$F$9+'Front End'!$B$10-'Front End'!$F$9)/($AA$4-'Front End'!$F$9))*$AA$5),0)</f>
        <v>2114.3607248809813</v>
      </c>
      <c r="V776" s="8">
        <f>(U776^0.5)/('Front End'!$B$4*24*60*60)</f>
        <v>5.3220113819311228E-3</v>
      </c>
      <c r="W776" s="8">
        <f>(AVERAGE(T775:T776)*('Front End'!$F$5*60))+(AVERAGE(V775:V776)*('Front End'!$F$5*60))</f>
        <v>1.2099715650696634</v>
      </c>
      <c r="X776" s="8">
        <f t="shared" si="52"/>
        <v>5.3220113819311228E-3</v>
      </c>
    </row>
    <row r="777" spans="1:24" x14ac:dyDescent="0.2">
      <c r="A777" s="1">
        <v>776</v>
      </c>
      <c r="B777" s="1">
        <f>B776+'Front End'!$F$5</f>
        <v>1550</v>
      </c>
      <c r="C777" s="10">
        <f t="shared" si="51"/>
        <v>1.0763888888888888</v>
      </c>
      <c r="D777" s="10">
        <f>ROUND(IF(B777&lt;=$AA$2*1.25,('Front End'!$F$4/2)*(1-COS((PI()*B777)/$AA$2)),(4.34*'Front End'!$F$4*EXP(-1.3*B777/$AA$2))),6)</f>
        <v>1.506E-2</v>
      </c>
      <c r="E777" s="10">
        <f>D777*('Front End'!$F$3/100)</f>
        <v>0</v>
      </c>
      <c r="F777" s="10">
        <f t="shared" si="49"/>
        <v>1.506E-2</v>
      </c>
      <c r="G777" s="10">
        <f>IF((G776+(AVERAGE(F776:F777)*('Front End'!$F$5*60))-(N776))&gt;$AA$3,$AA$3,IF(G776+(AVERAGE(F776:F777)*('Front End'!$F$5*60))-(N776)&lt;0,0,G776+(AVERAGE(F776:F777)*('Front End'!$F$5*60))-(N776)))</f>
        <v>113.37098565952877</v>
      </c>
      <c r="H777" s="10">
        <f>(G777/$AA$3)*'Front End'!$B$1</f>
        <v>1.1337098565952876E-3</v>
      </c>
      <c r="I777" s="10">
        <f>('Front End'!$F$10-'Front End'!$B$1)+Calcs!H777</f>
        <v>46.7311337098566</v>
      </c>
      <c r="J777" s="10">
        <f>IF(H777&gt;'Front End'!$B$1*('Front End'!$B$5/100),G777-((('Front End'!$B$1*('Front End'!$B$5/100))/'Front End'!$B$1)*$AA$3),0)</f>
        <v>13.37098565952877</v>
      </c>
      <c r="K777" s="10">
        <f>(J777*('Front End'!$B$6/100))/('Front End'!$B$2*24*60*60)</f>
        <v>0</v>
      </c>
      <c r="L777" s="10">
        <f>(J777*((100-'Front End'!$B$6)/100))/('Front End'!$B$2*24*60*60)</f>
        <v>1.5475677846676819E-2</v>
      </c>
      <c r="M777" s="10">
        <f t="shared" si="50"/>
        <v>1.5475677846676819E-2</v>
      </c>
      <c r="N777" s="10">
        <f>AVERAGE(M776:M777)*('Front End'!$F$5*60)</f>
        <v>1.8611163963672785</v>
      </c>
      <c r="O777" s="10">
        <f>IF(O776+AVERAGE(K776:K777)*('Front End'!$F$5*60)&gt;J777,J777,O776+AVERAGE(K776:K777)*('Front End'!$F$5*60))</f>
        <v>0</v>
      </c>
      <c r="P777" s="10">
        <f>P776+(AVERAGE(L776:L777)*('Front End'!$F$5*60))-W776</f>
        <v>4115.0118697123035</v>
      </c>
      <c r="Q777" s="10">
        <f>(P777/$AA$5)*($AA$4-'Front End'!$F$9)</f>
        <v>4.1150118697123032E-2</v>
      </c>
      <c r="R777" s="10">
        <f>'Front End'!$F$9+Q777</f>
        <v>45.041150118697125</v>
      </c>
      <c r="S777" s="8">
        <f>IF(R777&gt;'Front End'!$F$9+'Front End'!$B$9,(((R777-'Front End'!$F$9)/($AA$4-'Front End'!$F$9))*$AA$5)-((('Front End'!$F$9+'Front End'!$B$9-'Front End'!$F$9)/($AA$4-'Front End'!$F$9))*$AA$5),0)</f>
        <v>4115.0118697125044</v>
      </c>
      <c r="T777" s="8">
        <f>ROUND(S777/('Front End'!$B$3*24*60*60),6)</f>
        <v>4.7629999999999999E-3</v>
      </c>
      <c r="U777" s="8">
        <f>IF(R777&gt;'Front End'!$F$9+'Front End'!$B$10,(((R777-'Front End'!$F$9)/($AA$4-'Front End'!$F$9))*$AA$5)-((('Front End'!$F$9+'Front End'!$B$10-'Front End'!$F$9)/($AA$4-'Front End'!$F$9))*$AA$5),0)</f>
        <v>2115.0118697121916</v>
      </c>
      <c r="V777" s="8">
        <f>(U777^0.5)/('Front End'!$B$4*24*60*60)</f>
        <v>5.3228308100919716E-3</v>
      </c>
      <c r="W777" s="8">
        <f>(AVERAGE(T776:T777)*('Front End'!$F$5*60))+(AVERAGE(V776:V777)*('Front End'!$F$5*60))</f>
        <v>1.2101905315213854</v>
      </c>
      <c r="X777" s="8">
        <f t="shared" si="52"/>
        <v>5.3228308100919716E-3</v>
      </c>
    </row>
    <row r="778" spans="1:24" x14ac:dyDescent="0.2">
      <c r="A778" s="1">
        <v>777</v>
      </c>
      <c r="B778" s="1">
        <f>B777+'Front End'!$F$5</f>
        <v>1552</v>
      </c>
      <c r="C778" s="10">
        <f t="shared" si="51"/>
        <v>1.0777777777777777</v>
      </c>
      <c r="D778" s="10">
        <f>ROUND(IF(B778&lt;=$AA$2*1.25,('Front End'!$F$4/2)*(1-COS((PI()*B778)/$AA$2)),(4.34*'Front End'!$F$4*EXP(-1.3*B778/$AA$2))),6)</f>
        <v>1.4995E-2</v>
      </c>
      <c r="E778" s="10">
        <f>D778*('Front End'!$F$3/100)</f>
        <v>0</v>
      </c>
      <c r="F778" s="10">
        <f t="shared" si="49"/>
        <v>1.4995E-2</v>
      </c>
      <c r="G778" s="10">
        <f>IF((G777+(AVERAGE(F777:F778)*('Front End'!$F$5*60))-(N777))&gt;$AA$3,$AA$3,IF(G777+(AVERAGE(F777:F778)*('Front End'!$F$5*60))-(N777)&lt;0,0,G777+(AVERAGE(F777:F778)*('Front End'!$F$5*60))-(N777)))</f>
        <v>113.31316926316148</v>
      </c>
      <c r="H778" s="10">
        <f>(G778/$AA$3)*'Front End'!$B$1</f>
        <v>1.1331316926316149E-3</v>
      </c>
      <c r="I778" s="10">
        <f>('Front End'!$F$10-'Front End'!$B$1)+Calcs!H778</f>
        <v>46.731133131692637</v>
      </c>
      <c r="J778" s="10">
        <f>IF(H778&gt;'Front End'!$B$1*('Front End'!$B$5/100),G778-((('Front End'!$B$1*('Front End'!$B$5/100))/'Front End'!$B$1)*$AA$3),0)</f>
        <v>13.313169263161484</v>
      </c>
      <c r="K778" s="10">
        <f>(J778*('Front End'!$B$6/100))/('Front End'!$B$2*24*60*60)</f>
        <v>0</v>
      </c>
      <c r="L778" s="10">
        <f>(J778*((100-'Front End'!$B$6)/100))/('Front End'!$B$2*24*60*60)</f>
        <v>1.540876072125172E-2</v>
      </c>
      <c r="M778" s="10">
        <f t="shared" si="50"/>
        <v>1.540876072125172E-2</v>
      </c>
      <c r="N778" s="10">
        <f>AVERAGE(M777:M778)*('Front End'!$F$5*60)</f>
        <v>1.8530663140757122</v>
      </c>
      <c r="O778" s="10">
        <f>IF(O777+AVERAGE(K777:K778)*('Front End'!$F$5*60)&gt;J778,J778,O777+AVERAGE(K777:K778)*('Front End'!$F$5*60))</f>
        <v>0</v>
      </c>
      <c r="P778" s="10">
        <f>P777+(AVERAGE(L777:L778)*('Front End'!$F$5*60))-W777</f>
        <v>4115.6547454948577</v>
      </c>
      <c r="Q778" s="10">
        <f>(P778/$AA$5)*($AA$4-'Front End'!$F$9)</f>
        <v>4.115654745494858E-2</v>
      </c>
      <c r="R778" s="10">
        <f>'Front End'!$F$9+Q778</f>
        <v>45.041156547454946</v>
      </c>
      <c r="S778" s="8">
        <f>IF(R778&gt;'Front End'!$F$9+'Front End'!$B$9,(((R778-'Front End'!$F$9)/($AA$4-'Front End'!$F$9))*$AA$5)-((('Front End'!$F$9+'Front End'!$B$9-'Front End'!$F$9)/($AA$4-'Front End'!$F$9))*$AA$5),0)</f>
        <v>4115.654745494624</v>
      </c>
      <c r="T778" s="8">
        <f>ROUND(S778/('Front End'!$B$3*24*60*60),6)</f>
        <v>4.7629999999999999E-3</v>
      </c>
      <c r="U778" s="8">
        <f>IF(R778&gt;'Front End'!$F$9+'Front End'!$B$10,(((R778-'Front End'!$F$9)/($AA$4-'Front End'!$F$9))*$AA$5)-((('Front End'!$F$9+'Front End'!$B$10-'Front End'!$F$9)/($AA$4-'Front End'!$F$9))*$AA$5),0)</f>
        <v>2115.6547454943111</v>
      </c>
      <c r="V778" s="8">
        <f>(U778^0.5)/('Front End'!$B$4*24*60*60)</f>
        <v>5.3236397083961167E-3</v>
      </c>
      <c r="W778" s="8">
        <f>(AVERAGE(T777:T778)*('Front End'!$F$5*60))+(AVERAGE(V777:V778)*('Front End'!$F$5*60))</f>
        <v>1.2103482311092852</v>
      </c>
      <c r="X778" s="8">
        <f t="shared" si="52"/>
        <v>5.3236397083961167E-3</v>
      </c>
    </row>
    <row r="779" spans="1:24" x14ac:dyDescent="0.2">
      <c r="A779" s="1">
        <v>778</v>
      </c>
      <c r="B779" s="1">
        <f>B778+'Front End'!$F$5</f>
        <v>1554</v>
      </c>
      <c r="C779" s="10">
        <f t="shared" si="51"/>
        <v>1.0791666666666666</v>
      </c>
      <c r="D779" s="10">
        <f>ROUND(IF(B779&lt;=$AA$2*1.25,('Front End'!$F$4/2)*(1-COS((PI()*B779)/$AA$2)),(4.34*'Front End'!$F$4*EXP(-1.3*B779/$AA$2))),6)</f>
        <v>1.4930000000000001E-2</v>
      </c>
      <c r="E779" s="10">
        <f>D779*('Front End'!$F$3/100)</f>
        <v>0</v>
      </c>
      <c r="F779" s="10">
        <f t="shared" si="49"/>
        <v>1.4930000000000001E-2</v>
      </c>
      <c r="G779" s="10">
        <f>IF((G778+(AVERAGE(F778:F779)*('Front End'!$F$5*60))-(N778))&gt;$AA$3,$AA$3,IF(G778+(AVERAGE(F778:F779)*('Front End'!$F$5*60))-(N778)&lt;0,0,G778+(AVERAGE(F778:F779)*('Front End'!$F$5*60))-(N778)))</f>
        <v>113.25560294908577</v>
      </c>
      <c r="H779" s="10">
        <f>(G779/$AA$3)*'Front End'!$B$1</f>
        <v>1.1325560294908577E-3</v>
      </c>
      <c r="I779" s="10">
        <f>('Front End'!$F$10-'Front End'!$B$1)+Calcs!H779</f>
        <v>46.731132556029493</v>
      </c>
      <c r="J779" s="10">
        <f>IF(H779&gt;'Front End'!$B$1*('Front End'!$B$5/100),G779-((('Front End'!$B$1*('Front End'!$B$5/100))/'Front End'!$B$1)*$AA$3),0)</f>
        <v>13.25560294908577</v>
      </c>
      <c r="K779" s="10">
        <f>(J779*('Front End'!$B$6/100))/('Front End'!$B$2*24*60*60)</f>
        <v>0</v>
      </c>
      <c r="L779" s="10">
        <f>(J779*((100-'Front End'!$B$6)/100))/('Front End'!$B$2*24*60*60)</f>
        <v>1.5342133042923346E-2</v>
      </c>
      <c r="M779" s="10">
        <f t="shared" si="50"/>
        <v>1.5342133042923346E-2</v>
      </c>
      <c r="N779" s="10">
        <f>AVERAGE(M778:M779)*('Front End'!$F$5*60)</f>
        <v>1.8450536258505039</v>
      </c>
      <c r="O779" s="10">
        <f>IF(O778+AVERAGE(K778:K779)*('Front End'!$F$5*60)&gt;J779,J779,O778+AVERAGE(K778:K779)*('Front End'!$F$5*60))</f>
        <v>0</v>
      </c>
      <c r="P779" s="10">
        <f>P778+(AVERAGE(L778:L779)*('Front End'!$F$5*60))-W778</f>
        <v>4116.2894508895988</v>
      </c>
      <c r="Q779" s="10">
        <f>(P779/$AA$5)*($AA$4-'Front End'!$F$9)</f>
        <v>4.1162894508895986E-2</v>
      </c>
      <c r="R779" s="10">
        <f>'Front End'!$F$9+Q779</f>
        <v>45.041162894508894</v>
      </c>
      <c r="S779" s="8">
        <f>IF(R779&gt;'Front End'!$F$9+'Front End'!$B$9,(((R779-'Front End'!$F$9)/($AA$4-'Front End'!$F$9))*$AA$5)-((('Front End'!$F$9+'Front End'!$B$9-'Front End'!$F$9)/($AA$4-'Front End'!$F$9))*$AA$5),0)</f>
        <v>4116.2894508893542</v>
      </c>
      <c r="T779" s="8">
        <f>ROUND(S779/('Front End'!$B$3*24*60*60),6)</f>
        <v>4.764E-3</v>
      </c>
      <c r="U779" s="8">
        <f>IF(R779&gt;'Front End'!$F$9+'Front End'!$B$10,(((R779-'Front End'!$F$9)/($AA$4-'Front End'!$F$9))*$AA$5)-((('Front End'!$F$9+'Front End'!$B$10-'Front End'!$F$9)/($AA$4-'Front End'!$F$9))*$AA$5),0)</f>
        <v>2116.2894508890413</v>
      </c>
      <c r="V779" s="8">
        <f>(U779^0.5)/('Front End'!$B$4*24*60*60)</f>
        <v>5.324438205755724E-3</v>
      </c>
      <c r="W779" s="8">
        <f>(AVERAGE(T778:T779)*('Front End'!$F$5*60))+(AVERAGE(V778:V779)*('Front End'!$F$5*60))</f>
        <v>1.2105046748491104</v>
      </c>
      <c r="X779" s="8">
        <f t="shared" si="52"/>
        <v>5.324438205755724E-3</v>
      </c>
    </row>
    <row r="780" spans="1:24" x14ac:dyDescent="0.2">
      <c r="A780" s="1">
        <v>779</v>
      </c>
      <c r="B780" s="1">
        <f>B779+'Front End'!$F$5</f>
        <v>1556</v>
      </c>
      <c r="C780" s="10">
        <f t="shared" si="51"/>
        <v>1.0805555555555555</v>
      </c>
      <c r="D780" s="10">
        <f>ROUND(IF(B780&lt;=$AA$2*1.25,('Front End'!$F$4/2)*(1-COS((PI()*B780)/$AA$2)),(4.34*'Front End'!$F$4*EXP(-1.3*B780/$AA$2))),6)</f>
        <v>1.4865E-2</v>
      </c>
      <c r="E780" s="10">
        <f>D780*('Front End'!$F$3/100)</f>
        <v>0</v>
      </c>
      <c r="F780" s="10">
        <f t="shared" si="49"/>
        <v>1.4865E-2</v>
      </c>
      <c r="G780" s="10">
        <f>IF((G779+(AVERAGE(F779:F780)*('Front End'!$F$5*60))-(N779))&gt;$AA$3,$AA$3,IF(G779+(AVERAGE(F779:F780)*('Front End'!$F$5*60))-(N779)&lt;0,0,G779+(AVERAGE(F779:F780)*('Front End'!$F$5*60))-(N779)))</f>
        <v>113.19824932323527</v>
      </c>
      <c r="H780" s="10">
        <f>(G780/$AA$3)*'Front End'!$B$1</f>
        <v>1.1319824932323527E-3</v>
      </c>
      <c r="I780" s="10">
        <f>('Front End'!$F$10-'Front End'!$B$1)+Calcs!H780</f>
        <v>46.731131982493238</v>
      </c>
      <c r="J780" s="10">
        <f>IF(H780&gt;'Front End'!$B$1*('Front End'!$B$5/100),G780-((('Front End'!$B$1*('Front End'!$B$5/100))/'Front End'!$B$1)*$AA$3),0)</f>
        <v>13.198249323235274</v>
      </c>
      <c r="K780" s="10">
        <f>(J780*('Front End'!$B$6/100))/('Front End'!$B$2*24*60*60)</f>
        <v>0</v>
      </c>
      <c r="L780" s="10">
        <f>(J780*((100-'Front End'!$B$6)/100))/('Front End'!$B$2*24*60*60)</f>
        <v>1.5275751531522309E-2</v>
      </c>
      <c r="M780" s="10">
        <f t="shared" si="50"/>
        <v>1.5275751531522309E-2</v>
      </c>
      <c r="N780" s="10">
        <f>AVERAGE(M779:M780)*('Front End'!$F$5*60)</f>
        <v>1.8370730744667394</v>
      </c>
      <c r="O780" s="10">
        <f>IF(O779+AVERAGE(K779:K780)*('Front End'!$F$5*60)&gt;J780,J780,O779+AVERAGE(K779:K780)*('Front End'!$F$5*60))</f>
        <v>0</v>
      </c>
      <c r="P780" s="10">
        <f>P779+(AVERAGE(L779:L780)*('Front End'!$F$5*60))-W779</f>
        <v>4116.9160192892159</v>
      </c>
      <c r="Q780" s="10">
        <f>(P780/$AA$5)*($AA$4-'Front End'!$F$9)</f>
        <v>4.1169160192892157E-2</v>
      </c>
      <c r="R780" s="10">
        <f>'Front End'!$F$9+Q780</f>
        <v>45.041169160192894</v>
      </c>
      <c r="S780" s="8">
        <f>IF(R780&gt;'Front End'!$F$9+'Front End'!$B$9,(((R780-'Front End'!$F$9)/($AA$4-'Front End'!$F$9))*$AA$5)-((('Front End'!$F$9+'Front End'!$B$9-'Front End'!$F$9)/($AA$4-'Front End'!$F$9))*$AA$5),0)</f>
        <v>4116.9160192893632</v>
      </c>
      <c r="T780" s="8">
        <f>ROUND(S780/('Front End'!$B$3*24*60*60),6)</f>
        <v>4.7650000000000001E-3</v>
      </c>
      <c r="U780" s="8">
        <f>IF(R780&gt;'Front End'!$F$9+'Front End'!$B$10,(((R780-'Front End'!$F$9)/($AA$4-'Front End'!$F$9))*$AA$5)-((('Front End'!$F$9+'Front End'!$B$10-'Front End'!$F$9)/($AA$4-'Front End'!$F$9))*$AA$5),0)</f>
        <v>2116.9160192890504</v>
      </c>
      <c r="V780" s="8">
        <f>(U780^0.5)/('Front End'!$B$4*24*60*60)</f>
        <v>5.325226348850143E-3</v>
      </c>
      <c r="W780" s="8">
        <f>(AVERAGE(T779:T780)*('Front End'!$F$5*60))+(AVERAGE(V779:V780)*('Front End'!$F$5*60))</f>
        <v>1.210719873276352</v>
      </c>
      <c r="X780" s="8">
        <f t="shared" si="52"/>
        <v>5.325226348850143E-3</v>
      </c>
    </row>
    <row r="781" spans="1:24" x14ac:dyDescent="0.2">
      <c r="A781" s="1">
        <v>780</v>
      </c>
      <c r="B781" s="1">
        <f>B780+'Front End'!$F$5</f>
        <v>1558</v>
      </c>
      <c r="C781" s="10">
        <f t="shared" si="51"/>
        <v>1.0819444444444444</v>
      </c>
      <c r="D781" s="10">
        <f>ROUND(IF(B781&lt;=$AA$2*1.25,('Front End'!$F$4/2)*(1-COS((PI()*B781)/$AA$2)),(4.34*'Front End'!$F$4*EXP(-1.3*B781/$AA$2))),6)</f>
        <v>1.4801E-2</v>
      </c>
      <c r="E781" s="10">
        <f>D781*('Front End'!$F$3/100)</f>
        <v>0</v>
      </c>
      <c r="F781" s="10">
        <f t="shared" si="49"/>
        <v>1.4801E-2</v>
      </c>
      <c r="G781" s="10">
        <f>IF((G780+(AVERAGE(F780:F781)*('Front End'!$F$5*60))-(N780))&gt;$AA$3,$AA$3,IF(G780+(AVERAGE(F780:F781)*('Front End'!$F$5*60))-(N780)&lt;0,0,G780+(AVERAGE(F780:F781)*('Front End'!$F$5*60))-(N780)))</f>
        <v>113.14113624876853</v>
      </c>
      <c r="H781" s="10">
        <f>(G781/$AA$3)*'Front End'!$B$1</f>
        <v>1.1314113624876854E-3</v>
      </c>
      <c r="I781" s="10">
        <f>('Front End'!$F$10-'Front End'!$B$1)+Calcs!H781</f>
        <v>46.73113141136249</v>
      </c>
      <c r="J781" s="10">
        <f>IF(H781&gt;'Front End'!$B$1*('Front End'!$B$5/100),G781-((('Front End'!$B$1*('Front End'!$B$5/100))/'Front End'!$B$1)*$AA$3),0)</f>
        <v>13.141136248768532</v>
      </c>
      <c r="K781" s="10">
        <f>(J781*('Front End'!$B$6/100))/('Front End'!$B$2*24*60*60)</f>
        <v>0</v>
      </c>
      <c r="L781" s="10">
        <f>(J781*((100-'Front End'!$B$6)/100))/('Front End'!$B$2*24*60*60)</f>
        <v>1.5209648436074693E-2</v>
      </c>
      <c r="M781" s="10">
        <f t="shared" si="50"/>
        <v>1.5209648436074693E-2</v>
      </c>
      <c r="N781" s="10">
        <f>AVERAGE(M780:M781)*('Front End'!$F$5*60)</f>
        <v>1.82912399805582</v>
      </c>
      <c r="O781" s="10">
        <f>IF(O780+AVERAGE(K780:K781)*('Front End'!$F$5*60)&gt;J781,J781,O780+AVERAGE(K780:K781)*('Front End'!$F$5*60))</f>
        <v>0</v>
      </c>
      <c r="P781" s="10">
        <f>P780+(AVERAGE(L780:L781)*('Front End'!$F$5*60))-W780</f>
        <v>4117.5344234139948</v>
      </c>
      <c r="Q781" s="10">
        <f>(P781/$AA$5)*($AA$4-'Front End'!$F$9)</f>
        <v>4.1175344234139946E-2</v>
      </c>
      <c r="R781" s="10">
        <f>'Front End'!$F$9+Q781</f>
        <v>45.041175344234141</v>
      </c>
      <c r="S781" s="8">
        <f>IF(R781&gt;'Front End'!$F$9+'Front End'!$B$9,(((R781-'Front End'!$F$9)/($AA$4-'Front End'!$F$9))*$AA$5)-((('Front End'!$F$9+'Front End'!$B$9-'Front End'!$F$9)/($AA$4-'Front End'!$F$9))*$AA$5),0)</f>
        <v>4117.5344234140712</v>
      </c>
      <c r="T781" s="8">
        <f>ROUND(S781/('Front End'!$B$3*24*60*60),6)</f>
        <v>4.7660000000000003E-3</v>
      </c>
      <c r="U781" s="8">
        <f>IF(R781&gt;'Front End'!$F$9+'Front End'!$B$10,(((R781-'Front End'!$F$9)/($AA$4-'Front End'!$F$9))*$AA$5)-((('Front End'!$F$9+'Front End'!$B$10-'Front End'!$F$9)/($AA$4-'Front End'!$F$9))*$AA$5),0)</f>
        <v>2117.5344234137583</v>
      </c>
      <c r="V781" s="8">
        <f>(U781^0.5)/('Front End'!$B$4*24*60*60)</f>
        <v>5.3260041079681159E-3</v>
      </c>
      <c r="W781" s="8">
        <f>(AVERAGE(T780:T781)*('Front End'!$F$5*60))+(AVERAGE(V780:V781)*('Front End'!$F$5*60))</f>
        <v>1.2109338274090955</v>
      </c>
      <c r="X781" s="8">
        <f t="shared" si="52"/>
        <v>5.3260041079681159E-3</v>
      </c>
    </row>
    <row r="782" spans="1:24" x14ac:dyDescent="0.2">
      <c r="A782" s="1">
        <v>781</v>
      </c>
      <c r="B782" s="1">
        <f>B781+'Front End'!$F$5</f>
        <v>1560</v>
      </c>
      <c r="C782" s="10">
        <f t="shared" si="51"/>
        <v>1.0833333333333333</v>
      </c>
      <c r="D782" s="10">
        <f>ROUND(IF(B782&lt;=$AA$2*1.25,('Front End'!$F$4/2)*(1-COS((PI()*B782)/$AA$2)),(4.34*'Front End'!$F$4*EXP(-1.3*B782/$AA$2))),6)</f>
        <v>1.4737E-2</v>
      </c>
      <c r="E782" s="10">
        <f>D782*('Front End'!$F$3/100)</f>
        <v>0</v>
      </c>
      <c r="F782" s="10">
        <f t="shared" si="49"/>
        <v>1.4737E-2</v>
      </c>
      <c r="G782" s="10">
        <f>IF((G781+(AVERAGE(F781:F782)*('Front End'!$F$5*60))-(N781))&gt;$AA$3,$AA$3,IF(G781+(AVERAGE(F781:F782)*('Front End'!$F$5*60))-(N781)&lt;0,0,G781+(AVERAGE(F781:F782)*('Front End'!$F$5*60))-(N781)))</f>
        <v>113.08429225071271</v>
      </c>
      <c r="H782" s="10">
        <f>(G782/$AA$3)*'Front End'!$B$1</f>
        <v>1.1308429225071271E-3</v>
      </c>
      <c r="I782" s="10">
        <f>('Front End'!$F$10-'Front End'!$B$1)+Calcs!H782</f>
        <v>46.731130842922511</v>
      </c>
      <c r="J782" s="10">
        <f>IF(H782&gt;'Front End'!$B$1*('Front End'!$B$5/100),G782-((('Front End'!$B$1*('Front End'!$B$5/100))/'Front End'!$B$1)*$AA$3),0)</f>
        <v>13.084292250712707</v>
      </c>
      <c r="K782" s="10">
        <f>(J782*('Front End'!$B$6/100))/('Front End'!$B$2*24*60*60)</f>
        <v>0</v>
      </c>
      <c r="L782" s="10">
        <f>(J782*((100-'Front End'!$B$6)/100))/('Front End'!$B$2*24*60*60)</f>
        <v>1.5143856771658228E-2</v>
      </c>
      <c r="M782" s="10">
        <f t="shared" si="50"/>
        <v>1.5143856771658228E-2</v>
      </c>
      <c r="N782" s="10">
        <f>AVERAGE(M781:M782)*('Front End'!$F$5*60)</f>
        <v>1.8212103124639751</v>
      </c>
      <c r="O782" s="10">
        <f>IF(O781+AVERAGE(K781:K782)*('Front End'!$F$5*60)&gt;J782,J782,O781+AVERAGE(K781:K782)*('Front End'!$F$5*60))</f>
        <v>0</v>
      </c>
      <c r="P782" s="10">
        <f>P781+(AVERAGE(L781:L782)*('Front End'!$F$5*60))-W781</f>
        <v>4118.1446998990496</v>
      </c>
      <c r="Q782" s="10">
        <f>(P782/$AA$5)*($AA$4-'Front End'!$F$9)</f>
        <v>4.1181446998990491E-2</v>
      </c>
      <c r="R782" s="10">
        <f>'Front End'!$F$9+Q782</f>
        <v>45.041181446998991</v>
      </c>
      <c r="S782" s="8">
        <f>IF(R782&gt;'Front End'!$F$9+'Front End'!$B$9,(((R782-'Front End'!$F$9)/($AA$4-'Front End'!$F$9))*$AA$5)-((('Front End'!$F$9+'Front End'!$B$9-'Front End'!$F$9)/($AA$4-'Front End'!$F$9))*$AA$5),0)</f>
        <v>4118.1446998990623</v>
      </c>
      <c r="T782" s="8">
        <f>ROUND(S782/('Front End'!$B$3*24*60*60),6)</f>
        <v>4.7660000000000003E-3</v>
      </c>
      <c r="U782" s="8">
        <f>IF(R782&gt;'Front End'!$F$9+'Front End'!$B$10,(((R782-'Front End'!$F$9)/($AA$4-'Front End'!$F$9))*$AA$5)-((('Front End'!$F$9+'Front End'!$B$10-'Front End'!$F$9)/($AA$4-'Front End'!$F$9))*$AA$5),0)</f>
        <v>2118.1446998987494</v>
      </c>
      <c r="V782" s="8">
        <f>(U782^0.5)/('Front End'!$B$4*24*60*60)</f>
        <v>5.3267715337242325E-3</v>
      </c>
      <c r="W782" s="8">
        <f>(AVERAGE(T781:T782)*('Front End'!$F$5*60))+(AVERAGE(V781:V782)*('Front End'!$F$5*60))</f>
        <v>1.211086538501541</v>
      </c>
      <c r="X782" s="8">
        <f t="shared" si="52"/>
        <v>5.3267715337242325E-3</v>
      </c>
    </row>
    <row r="783" spans="1:24" x14ac:dyDescent="0.2">
      <c r="A783" s="1">
        <v>782</v>
      </c>
      <c r="B783" s="1">
        <f>B782+'Front End'!$F$5</f>
        <v>1562</v>
      </c>
      <c r="C783" s="10">
        <f t="shared" si="51"/>
        <v>1.0847222222222221</v>
      </c>
      <c r="D783" s="10">
        <f>ROUND(IF(B783&lt;=$AA$2*1.25,('Front End'!$F$4/2)*(1-COS((PI()*B783)/$AA$2)),(4.34*'Front End'!$F$4*EXP(-1.3*B783/$AA$2))),6)</f>
        <v>1.4673E-2</v>
      </c>
      <c r="E783" s="10">
        <f>D783*('Front End'!$F$3/100)</f>
        <v>0</v>
      </c>
      <c r="F783" s="10">
        <f t="shared" si="49"/>
        <v>1.4673E-2</v>
      </c>
      <c r="G783" s="10">
        <f>IF((G782+(AVERAGE(F782:F783)*('Front End'!$F$5*60))-(N782))&gt;$AA$3,$AA$3,IF(G782+(AVERAGE(F782:F783)*('Front End'!$F$5*60))-(N782)&lt;0,0,G782+(AVERAGE(F782:F783)*('Front End'!$F$5*60))-(N782)))</f>
        <v>113.02768193824873</v>
      </c>
      <c r="H783" s="10">
        <f>(G783/$AA$3)*'Front End'!$B$1</f>
        <v>1.1302768193824874E-3</v>
      </c>
      <c r="I783" s="10">
        <f>('Front End'!$F$10-'Front End'!$B$1)+Calcs!H783</f>
        <v>46.731130276819385</v>
      </c>
      <c r="J783" s="10">
        <f>IF(H783&gt;'Front End'!$B$1*('Front End'!$B$5/100),G783-((('Front End'!$B$1*('Front End'!$B$5/100))/'Front End'!$B$1)*$AA$3),0)</f>
        <v>13.027681938248733</v>
      </c>
      <c r="K783" s="10">
        <f>(J783*('Front End'!$B$6/100))/('Front End'!$B$2*24*60*60)</f>
        <v>0</v>
      </c>
      <c r="L783" s="10">
        <f>(J783*((100-'Front End'!$B$6)/100))/('Front End'!$B$2*24*60*60)</f>
        <v>1.5078335576676776E-2</v>
      </c>
      <c r="M783" s="10">
        <f t="shared" si="50"/>
        <v>1.5078335576676776E-2</v>
      </c>
      <c r="N783" s="10">
        <f>AVERAGE(M782:M783)*('Front End'!$F$5*60)</f>
        <v>1.8133315409001001</v>
      </c>
      <c r="O783" s="10">
        <f>IF(O782+AVERAGE(K782:K783)*('Front End'!$F$5*60)&gt;J783,J783,O782+AVERAGE(K782:K783)*('Front End'!$F$5*60))</f>
        <v>0</v>
      </c>
      <c r="P783" s="10">
        <f>P782+(AVERAGE(L782:L783)*('Front End'!$F$5*60))-W782</f>
        <v>4118.7469449014488</v>
      </c>
      <c r="Q783" s="10">
        <f>(P783/$AA$5)*($AA$4-'Front End'!$F$9)</f>
        <v>4.118746944901449E-2</v>
      </c>
      <c r="R783" s="10">
        <f>'Front End'!$F$9+Q783</f>
        <v>45.041187469449014</v>
      </c>
      <c r="S783" s="8">
        <f>IF(R783&gt;'Front End'!$F$9+'Front End'!$B$9,(((R783-'Front End'!$F$9)/($AA$4-'Front End'!$F$9))*$AA$5)-((('Front End'!$F$9+'Front End'!$B$9-'Front End'!$F$9)/($AA$4-'Front End'!$F$9))*$AA$5),0)</f>
        <v>4118.7469449013743</v>
      </c>
      <c r="T783" s="8">
        <f>ROUND(S783/('Front End'!$B$3*24*60*60),6)</f>
        <v>4.7670000000000004E-3</v>
      </c>
      <c r="U783" s="8">
        <f>IF(R783&gt;'Front End'!$F$9+'Front End'!$B$10,(((R783-'Front End'!$F$9)/($AA$4-'Front End'!$F$9))*$AA$5)-((('Front End'!$F$9+'Front End'!$B$10-'Front End'!$F$9)/($AA$4-'Front End'!$F$9))*$AA$5),0)</f>
        <v>2118.7469449010614</v>
      </c>
      <c r="V783" s="8">
        <f>(U783^0.5)/('Front End'!$B$4*24*60*60)</f>
        <v>5.3275287514760929E-3</v>
      </c>
      <c r="W783" s="8">
        <f>(AVERAGE(T782:T783)*('Front End'!$F$5*60))+(AVERAGE(V782:V783)*('Front End'!$F$5*60))</f>
        <v>1.2112380171120196</v>
      </c>
      <c r="X783" s="8">
        <f t="shared" si="52"/>
        <v>5.3275287514760929E-3</v>
      </c>
    </row>
    <row r="784" spans="1:24" x14ac:dyDescent="0.2">
      <c r="A784" s="1">
        <v>783</v>
      </c>
      <c r="B784" s="1">
        <f>B783+'Front End'!$F$5</f>
        <v>1564</v>
      </c>
      <c r="C784" s="10">
        <f t="shared" si="51"/>
        <v>1.086111111111111</v>
      </c>
      <c r="D784" s="10">
        <f>ROUND(IF(B784&lt;=$AA$2*1.25,('Front End'!$F$4/2)*(1-COS((PI()*B784)/$AA$2)),(4.34*'Front End'!$F$4*EXP(-1.3*B784/$AA$2))),6)</f>
        <v>1.4609E-2</v>
      </c>
      <c r="E784" s="10">
        <f>D784*('Front End'!$F$3/100)</f>
        <v>0</v>
      </c>
      <c r="F784" s="10">
        <f t="shared" si="49"/>
        <v>1.4609E-2</v>
      </c>
      <c r="G784" s="10">
        <f>IF((G783+(AVERAGE(F783:F784)*('Front End'!$F$5*60))-(N783))&gt;$AA$3,$AA$3,IF(G783+(AVERAGE(F783:F784)*('Front End'!$F$5*60))-(N783)&lt;0,0,G783+(AVERAGE(F783:F784)*('Front End'!$F$5*60))-(N783)))</f>
        <v>112.97127039734863</v>
      </c>
      <c r="H784" s="10">
        <f>(G784/$AA$3)*'Front End'!$B$1</f>
        <v>1.1297127039734864E-3</v>
      </c>
      <c r="I784" s="10">
        <f>('Front End'!$F$10-'Front End'!$B$1)+Calcs!H784</f>
        <v>46.731129712703975</v>
      </c>
      <c r="J784" s="10">
        <f>IF(H784&gt;'Front End'!$B$1*('Front End'!$B$5/100),G784-((('Front End'!$B$1*('Front End'!$B$5/100))/'Front End'!$B$1)*$AA$3),0)</f>
        <v>12.971270397348633</v>
      </c>
      <c r="K784" s="10">
        <f>(J784*('Front End'!$B$6/100))/('Front End'!$B$2*24*60*60)</f>
        <v>0</v>
      </c>
      <c r="L784" s="10">
        <f>(J784*((100-'Front End'!$B$6)/100))/('Front End'!$B$2*24*60*60)</f>
        <v>1.5013044441375734E-2</v>
      </c>
      <c r="M784" s="10">
        <f t="shared" si="50"/>
        <v>1.5013044441375734E-2</v>
      </c>
      <c r="N784" s="10">
        <f>AVERAGE(M783:M784)*('Front End'!$F$5*60)</f>
        <v>1.8054828010831507</v>
      </c>
      <c r="O784" s="10">
        <f>IF(O783+AVERAGE(K783:K784)*('Front End'!$F$5*60)&gt;J784,J784,O783+AVERAGE(K783:K784)*('Front End'!$F$5*60))</f>
        <v>0</v>
      </c>
      <c r="P784" s="10">
        <f>P783+(AVERAGE(L783:L784)*('Front End'!$F$5*60))-W783</f>
        <v>4119.3411896854204</v>
      </c>
      <c r="Q784" s="10">
        <f>(P784/$AA$5)*($AA$4-'Front End'!$F$9)</f>
        <v>4.1193411896854201E-2</v>
      </c>
      <c r="R784" s="10">
        <f>'Front End'!$F$9+Q784</f>
        <v>45.041193411896856</v>
      </c>
      <c r="S784" s="8">
        <f>IF(R784&gt;'Front End'!$F$9+'Front End'!$B$9,(((R784-'Front End'!$F$9)/($AA$4-'Front End'!$F$9))*$AA$5)-((('Front End'!$F$9+'Front End'!$B$9-'Front End'!$F$9)/($AA$4-'Front End'!$F$9))*$AA$5),0)</f>
        <v>4119.3411896855996</v>
      </c>
      <c r="T784" s="8">
        <f>ROUND(S784/('Front End'!$B$3*24*60*60),6)</f>
        <v>4.7679999999999997E-3</v>
      </c>
      <c r="U784" s="8">
        <f>IF(R784&gt;'Front End'!$F$9+'Front End'!$B$10,(((R784-'Front End'!$F$9)/($AA$4-'Front End'!$F$9))*$AA$5)-((('Front End'!$F$9+'Front End'!$B$10-'Front End'!$F$9)/($AA$4-'Front End'!$F$9))*$AA$5),0)</f>
        <v>2119.3411896852867</v>
      </c>
      <c r="V784" s="8">
        <f>(U784^0.5)/('Front End'!$B$4*24*60*60)</f>
        <v>5.3282758048772225E-3</v>
      </c>
      <c r="W784" s="8">
        <f>(AVERAGE(T783:T784)*('Front End'!$F$5*60))+(AVERAGE(V783:V784)*('Front End'!$F$5*60))</f>
        <v>1.2114482733811989</v>
      </c>
      <c r="X784" s="8">
        <f t="shared" si="52"/>
        <v>5.3282758048772225E-3</v>
      </c>
    </row>
    <row r="785" spans="1:24" x14ac:dyDescent="0.2">
      <c r="A785" s="1">
        <v>784</v>
      </c>
      <c r="B785" s="1">
        <f>B784+'Front End'!$F$5</f>
        <v>1566</v>
      </c>
      <c r="C785" s="10">
        <f t="shared" si="51"/>
        <v>1.0874999999999999</v>
      </c>
      <c r="D785" s="10">
        <f>ROUND(IF(B785&lt;=$AA$2*1.25,('Front End'!$F$4/2)*(1-COS((PI()*B785)/$AA$2)),(4.34*'Front End'!$F$4*EXP(-1.3*B785/$AA$2))),6)</f>
        <v>1.4546E-2</v>
      </c>
      <c r="E785" s="10">
        <f>D785*('Front End'!$F$3/100)</f>
        <v>0</v>
      </c>
      <c r="F785" s="10">
        <f t="shared" si="49"/>
        <v>1.4546E-2</v>
      </c>
      <c r="G785" s="10">
        <f>IF((G784+(AVERAGE(F784:F785)*('Front End'!$F$5*60))-(N784))&gt;$AA$3,$AA$3,IF(G784+(AVERAGE(F784:F785)*('Front End'!$F$5*60))-(N784)&lt;0,0,G784+(AVERAGE(F784:F785)*('Front End'!$F$5*60))-(N784)))</f>
        <v>112.91508759626549</v>
      </c>
      <c r="H785" s="10">
        <f>(G785/$AA$3)*'Front End'!$B$1</f>
        <v>1.129150875962655E-3</v>
      </c>
      <c r="I785" s="10">
        <f>('Front End'!$F$10-'Front End'!$B$1)+Calcs!H785</f>
        <v>46.731129150875965</v>
      </c>
      <c r="J785" s="10">
        <f>IF(H785&gt;'Front End'!$B$1*('Front End'!$B$5/100),G785-((('Front End'!$B$1*('Front End'!$B$5/100))/'Front End'!$B$1)*$AA$3),0)</f>
        <v>12.915087596265494</v>
      </c>
      <c r="K785" s="10">
        <f>(J785*('Front End'!$B$6/100))/('Front End'!$B$2*24*60*60)</f>
        <v>0</v>
      </c>
      <c r="L785" s="10">
        <f>(J785*((100-'Front End'!$B$6)/100))/('Front End'!$B$2*24*60*60)</f>
        <v>1.4948018051233213E-2</v>
      </c>
      <c r="M785" s="10">
        <f t="shared" si="50"/>
        <v>1.4948018051233213E-2</v>
      </c>
      <c r="N785" s="10">
        <f>AVERAGE(M784:M785)*('Front End'!$F$5*60)</f>
        <v>1.7976637495565368</v>
      </c>
      <c r="O785" s="10">
        <f>IF(O784+AVERAGE(K784:K785)*('Front End'!$F$5*60)&gt;J785,J785,O784+AVERAGE(K784:K785)*('Front End'!$F$5*60))</f>
        <v>0</v>
      </c>
      <c r="P785" s="10">
        <f>P784+(AVERAGE(L784:L785)*('Front End'!$F$5*60))-W784</f>
        <v>4119.9274051615957</v>
      </c>
      <c r="Q785" s="10">
        <f>(P785/$AA$5)*($AA$4-'Front End'!$F$9)</f>
        <v>4.1199274051615956E-2</v>
      </c>
      <c r="R785" s="10">
        <f>'Front End'!$F$9+Q785</f>
        <v>45.041199274051614</v>
      </c>
      <c r="S785" s="8">
        <f>IF(R785&gt;'Front End'!$F$9+'Front End'!$B$9,(((R785-'Front End'!$F$9)/($AA$4-'Front End'!$F$9))*$AA$5)-((('Front End'!$F$9+'Front End'!$B$9-'Front End'!$F$9)/($AA$4-'Front End'!$F$9))*$AA$5),0)</f>
        <v>4119.9274051614057</v>
      </c>
      <c r="T785" s="8">
        <f>ROUND(S785/('Front End'!$B$3*24*60*60),6)</f>
        <v>4.7679999999999997E-3</v>
      </c>
      <c r="U785" s="8">
        <f>IF(R785&gt;'Front End'!$F$9+'Front End'!$B$10,(((R785-'Front End'!$F$9)/($AA$4-'Front End'!$F$9))*$AA$5)-((('Front End'!$F$9+'Front End'!$B$10-'Front End'!$F$9)/($AA$4-'Front End'!$F$9))*$AA$5),0)</f>
        <v>2119.9274051610928</v>
      </c>
      <c r="V785" s="8">
        <f>(U785^0.5)/('Front End'!$B$4*24*60*60)</f>
        <v>5.3290126616391013E-3</v>
      </c>
      <c r="W785" s="8">
        <f>(AVERAGE(T784:T785)*('Front End'!$F$5*60))+(AVERAGE(V784:V785)*('Front End'!$F$5*60))</f>
        <v>1.2115973079909794</v>
      </c>
      <c r="X785" s="8">
        <f t="shared" si="52"/>
        <v>5.3290126616391013E-3</v>
      </c>
    </row>
    <row r="786" spans="1:24" x14ac:dyDescent="0.2">
      <c r="A786" s="1">
        <v>785</v>
      </c>
      <c r="B786" s="1">
        <f>B785+'Front End'!$F$5</f>
        <v>1568</v>
      </c>
      <c r="C786" s="10">
        <f t="shared" si="51"/>
        <v>1.0888888888888888</v>
      </c>
      <c r="D786" s="10">
        <f>ROUND(IF(B786&lt;=$AA$2*1.25,('Front End'!$F$4/2)*(1-COS((PI()*B786)/$AA$2)),(4.34*'Front End'!$F$4*EXP(-1.3*B786/$AA$2))),6)</f>
        <v>1.4482999999999999E-2</v>
      </c>
      <c r="E786" s="10">
        <f>D786*('Front End'!$F$3/100)</f>
        <v>0</v>
      </c>
      <c r="F786" s="10">
        <f t="shared" si="49"/>
        <v>1.4482999999999999E-2</v>
      </c>
      <c r="G786" s="10">
        <f>IF((G785+(AVERAGE(F785:F786)*('Front End'!$F$5*60))-(N785))&gt;$AA$3,$AA$3,IF(G785+(AVERAGE(F785:F786)*('Front End'!$F$5*60))-(N785)&lt;0,0,G785+(AVERAGE(F785:F786)*('Front End'!$F$5*60))-(N785)))</f>
        <v>112.85916384670895</v>
      </c>
      <c r="H786" s="10">
        <f>(G786/$AA$3)*'Front End'!$B$1</f>
        <v>1.1285916384670895E-3</v>
      </c>
      <c r="I786" s="10">
        <f>('Front End'!$F$10-'Front End'!$B$1)+Calcs!H786</f>
        <v>46.731128591638473</v>
      </c>
      <c r="J786" s="10">
        <f>IF(H786&gt;'Front End'!$B$1*('Front End'!$B$5/100),G786-((('Front End'!$B$1*('Front End'!$B$5/100))/'Front End'!$B$1)*$AA$3),0)</f>
        <v>12.859163846708952</v>
      </c>
      <c r="K786" s="10">
        <f>(J786*('Front End'!$B$6/100))/('Front End'!$B$2*24*60*60)</f>
        <v>0</v>
      </c>
      <c r="L786" s="10">
        <f>(J786*((100-'Front End'!$B$6)/100))/('Front End'!$B$2*24*60*60)</f>
        <v>1.4883291489246475E-2</v>
      </c>
      <c r="M786" s="10">
        <f t="shared" si="50"/>
        <v>1.4883291489246475E-2</v>
      </c>
      <c r="N786" s="10">
        <f>AVERAGE(M785:M786)*('Front End'!$F$5*60)</f>
        <v>1.7898785724287813</v>
      </c>
      <c r="O786" s="10">
        <f>IF(O785+AVERAGE(K785:K786)*('Front End'!$F$5*60)&gt;J786,J786,O785+AVERAGE(K785:K786)*('Front End'!$F$5*60))</f>
        <v>0</v>
      </c>
      <c r="P786" s="10">
        <f>P785+(AVERAGE(L785:L786)*('Front End'!$F$5*60))-W785</f>
        <v>4120.5056864260341</v>
      </c>
      <c r="Q786" s="10">
        <f>(P786/$AA$5)*($AA$4-'Front End'!$F$9)</f>
        <v>4.1205056864260341E-2</v>
      </c>
      <c r="R786" s="10">
        <f>'Front End'!$F$9+Q786</f>
        <v>45.041205056864257</v>
      </c>
      <c r="S786" s="8">
        <f>IF(R786&gt;'Front End'!$F$9+'Front End'!$B$9,(((R786-'Front End'!$F$9)/($AA$4-'Front End'!$F$9))*$AA$5)-((('Front End'!$F$9+'Front End'!$B$9-'Front End'!$F$9)/($AA$4-'Front End'!$F$9))*$AA$5),0)</f>
        <v>4120.5056864257022</v>
      </c>
      <c r="T786" s="8">
        <f>ROUND(S786/('Front End'!$B$3*24*60*60),6)</f>
        <v>4.7689999999999998E-3</v>
      </c>
      <c r="U786" s="8">
        <f>IF(R786&gt;'Front End'!$F$9+'Front End'!$B$10,(((R786-'Front End'!$F$9)/($AA$4-'Front End'!$F$9))*$AA$5)-((('Front End'!$F$9+'Front End'!$B$10-'Front End'!$F$9)/($AA$4-'Front End'!$F$9))*$AA$5),0)</f>
        <v>2120.5056864253893</v>
      </c>
      <c r="V786" s="8">
        <f>(U786^0.5)/('Front End'!$B$4*24*60*60)</f>
        <v>5.3297394455005453E-3</v>
      </c>
      <c r="W786" s="8">
        <f>(AVERAGE(T785:T786)*('Front End'!$F$5*60))+(AVERAGE(V785:V786)*('Front End'!$F$5*60))</f>
        <v>1.2117451264283789</v>
      </c>
      <c r="X786" s="8">
        <f t="shared" si="52"/>
        <v>5.3297394455005453E-3</v>
      </c>
    </row>
    <row r="787" spans="1:24" x14ac:dyDescent="0.2">
      <c r="A787" s="1">
        <v>786</v>
      </c>
      <c r="B787" s="1">
        <f>B786+'Front End'!$F$5</f>
        <v>1570</v>
      </c>
      <c r="C787" s="10">
        <f t="shared" si="51"/>
        <v>1.0902777777777777</v>
      </c>
      <c r="D787" s="10">
        <f>ROUND(IF(B787&lt;=$AA$2*1.25,('Front End'!$F$4/2)*(1-COS((PI()*B787)/$AA$2)),(4.34*'Front End'!$F$4*EXP(-1.3*B787/$AA$2))),6)</f>
        <v>1.4421E-2</v>
      </c>
      <c r="E787" s="10">
        <f>D787*('Front End'!$F$3/100)</f>
        <v>0</v>
      </c>
      <c r="F787" s="10">
        <f t="shared" si="49"/>
        <v>1.4421E-2</v>
      </c>
      <c r="G787" s="10">
        <f>IF((G786+(AVERAGE(F786:F787)*('Front End'!$F$5*60))-(N786))&gt;$AA$3,$AA$3,IF(G786+(AVERAGE(F786:F787)*('Front End'!$F$5*60))-(N786)&lt;0,0,G786+(AVERAGE(F786:F787)*('Front End'!$F$5*60))-(N786)))</f>
        <v>112.80352527428018</v>
      </c>
      <c r="H787" s="10">
        <f>(G787/$AA$3)*'Front End'!$B$1</f>
        <v>1.1280352527428016E-3</v>
      </c>
      <c r="I787" s="10">
        <f>('Front End'!$F$10-'Front End'!$B$1)+Calcs!H787</f>
        <v>46.731128035252745</v>
      </c>
      <c r="J787" s="10">
        <f>IF(H787&gt;'Front End'!$B$1*('Front End'!$B$5/100),G787-((('Front End'!$B$1*('Front End'!$B$5/100))/'Front End'!$B$1)*$AA$3),0)</f>
        <v>12.803525274280176</v>
      </c>
      <c r="K787" s="10">
        <f>(J787*('Front End'!$B$6/100))/('Front End'!$B$2*24*60*60)</f>
        <v>0</v>
      </c>
      <c r="L787" s="10">
        <f>(J787*((100-'Front End'!$B$6)/100))/('Front End'!$B$2*24*60*60)</f>
        <v>1.4818894993379836E-2</v>
      </c>
      <c r="M787" s="10">
        <f t="shared" si="50"/>
        <v>1.4818894993379836E-2</v>
      </c>
      <c r="N787" s="10">
        <f>AVERAGE(M786:M787)*('Front End'!$F$5*60)</f>
        <v>1.7821311889575788</v>
      </c>
      <c r="O787" s="10">
        <f>IF(O786+AVERAGE(K786:K787)*('Front End'!$F$5*60)&gt;J787,J787,O786+AVERAGE(K786:K787)*('Front End'!$F$5*60))</f>
        <v>0</v>
      </c>
      <c r="P787" s="10">
        <f>P786+(AVERAGE(L786:L787)*('Front End'!$F$5*60))-W786</f>
        <v>4121.0760724885631</v>
      </c>
      <c r="Q787" s="10">
        <f>(P787/$AA$5)*($AA$4-'Front End'!$F$9)</f>
        <v>4.1210760724885623E-2</v>
      </c>
      <c r="R787" s="10">
        <f>'Front End'!$F$9+Q787</f>
        <v>45.041210760724887</v>
      </c>
      <c r="S787" s="8">
        <f>IF(R787&gt;'Front End'!$F$9+'Front End'!$B$9,(((R787-'Front End'!$F$9)/($AA$4-'Front End'!$F$9))*$AA$5)-((('Front End'!$F$9+'Front End'!$B$9-'Front End'!$F$9)/($AA$4-'Front End'!$F$9))*$AA$5),0)</f>
        <v>4121.0760724887059</v>
      </c>
      <c r="T787" s="8">
        <f>ROUND(S787/('Front End'!$B$3*24*60*60),6)</f>
        <v>4.7699999999999999E-3</v>
      </c>
      <c r="U787" s="8">
        <f>IF(R787&gt;'Front End'!$F$9+'Front End'!$B$10,(((R787-'Front End'!$F$9)/($AA$4-'Front End'!$F$9))*$AA$5)-((('Front End'!$F$9+'Front End'!$B$10-'Front End'!$F$9)/($AA$4-'Front End'!$F$9))*$AA$5),0)</f>
        <v>2121.076072488393</v>
      </c>
      <c r="V787" s="8">
        <f>(U787^0.5)/('Front End'!$B$4*24*60*60)</f>
        <v>5.3304562095998435E-3</v>
      </c>
      <c r="W787" s="8">
        <f>(AVERAGE(T786:T787)*('Front End'!$F$5*60))+(AVERAGE(V786:V787)*('Front End'!$F$5*60))</f>
        <v>1.2119517393060231</v>
      </c>
      <c r="X787" s="8">
        <f t="shared" si="52"/>
        <v>5.3304562095998435E-3</v>
      </c>
    </row>
    <row r="788" spans="1:24" x14ac:dyDescent="0.2">
      <c r="A788" s="1">
        <v>787</v>
      </c>
      <c r="B788" s="1">
        <f>B787+'Front End'!$F$5</f>
        <v>1572</v>
      </c>
      <c r="C788" s="10">
        <f t="shared" si="51"/>
        <v>1.0916666666666666</v>
      </c>
      <c r="D788" s="10">
        <f>ROUND(IF(B788&lt;=$AA$2*1.25,('Front End'!$F$4/2)*(1-COS((PI()*B788)/$AA$2)),(4.34*'Front End'!$F$4*EXP(-1.3*B788/$AA$2))),6)</f>
        <v>1.4357999999999999E-2</v>
      </c>
      <c r="E788" s="10">
        <f>D788*('Front End'!$F$3/100)</f>
        <v>0</v>
      </c>
      <c r="F788" s="10">
        <f t="shared" si="49"/>
        <v>1.4357999999999999E-2</v>
      </c>
      <c r="G788" s="10">
        <f>IF((G787+(AVERAGE(F787:F788)*('Front End'!$F$5*60))-(N787))&gt;$AA$3,$AA$3,IF(G787+(AVERAGE(F787:F788)*('Front End'!$F$5*60))-(N787)&lt;0,0,G787+(AVERAGE(F787:F788)*('Front End'!$F$5*60))-(N787)))</f>
        <v>112.7481340853226</v>
      </c>
      <c r="H788" s="10">
        <f>(G788/$AA$3)*'Front End'!$B$1</f>
        <v>1.1274813408532261E-3</v>
      </c>
      <c r="I788" s="10">
        <f>('Front End'!$F$10-'Front End'!$B$1)+Calcs!H788</f>
        <v>46.731127481340856</v>
      </c>
      <c r="J788" s="10">
        <f>IF(H788&gt;'Front End'!$B$1*('Front End'!$B$5/100),G788-((('Front End'!$B$1*('Front End'!$B$5/100))/'Front End'!$B$1)*$AA$3),0)</f>
        <v>12.748134085322604</v>
      </c>
      <c r="K788" s="10">
        <f>(J788*('Front End'!$B$6/100))/('Front End'!$B$2*24*60*60)</f>
        <v>0</v>
      </c>
      <c r="L788" s="10">
        <f>(J788*((100-'Front End'!$B$6)/100))/('Front End'!$B$2*24*60*60)</f>
        <v>1.4754784820975239E-2</v>
      </c>
      <c r="M788" s="10">
        <f t="shared" si="50"/>
        <v>1.4754784820975239E-2</v>
      </c>
      <c r="N788" s="10">
        <f>AVERAGE(M787:M788)*('Front End'!$F$5*60)</f>
        <v>1.7744207888613044</v>
      </c>
      <c r="O788" s="10">
        <f>IF(O787+AVERAGE(K787:K788)*('Front End'!$F$5*60)&gt;J788,J788,O787+AVERAGE(K787:K788)*('Front End'!$F$5*60))</f>
        <v>0</v>
      </c>
      <c r="P788" s="10">
        <f>P787+(AVERAGE(L787:L788)*('Front End'!$F$5*60))-W787</f>
        <v>4121.6385415381183</v>
      </c>
      <c r="Q788" s="10">
        <f>(P788/$AA$5)*($AA$4-'Front End'!$F$9)</f>
        <v>4.1216385415381182E-2</v>
      </c>
      <c r="R788" s="10">
        <f>'Front End'!$F$9+Q788</f>
        <v>45.041216385415382</v>
      </c>
      <c r="S788" s="8">
        <f>IF(R788&gt;'Front End'!$F$9+'Front End'!$B$9,(((R788-'Front End'!$F$9)/($AA$4-'Front End'!$F$9))*$AA$5)-((('Front End'!$F$9+'Front End'!$B$9-'Front End'!$F$9)/($AA$4-'Front End'!$F$9))*$AA$5),0)</f>
        <v>4121.6385415381756</v>
      </c>
      <c r="T788" s="8">
        <f>ROUND(S788/('Front End'!$B$3*24*60*60),6)</f>
        <v>4.7699999999999999E-3</v>
      </c>
      <c r="U788" s="8">
        <f>IF(R788&gt;'Front End'!$F$9+'Front End'!$B$10,(((R788-'Front End'!$F$9)/($AA$4-'Front End'!$F$9))*$AA$5)-((('Front End'!$F$9+'Front End'!$B$10-'Front End'!$F$9)/($AA$4-'Front End'!$F$9))*$AA$5),0)</f>
        <v>2121.6385415378627</v>
      </c>
      <c r="V788" s="8">
        <f>(U788^0.5)/('Front End'!$B$4*24*60*60)</f>
        <v>5.3311629305739698E-3</v>
      </c>
      <c r="W788" s="8">
        <f>(AVERAGE(T787:T788)*('Front End'!$F$5*60))+(AVERAGE(V787:V788)*('Front End'!$F$5*60))</f>
        <v>1.2120971484104288</v>
      </c>
      <c r="X788" s="8">
        <f t="shared" si="52"/>
        <v>5.3311629305739698E-3</v>
      </c>
    </row>
    <row r="789" spans="1:24" x14ac:dyDescent="0.2">
      <c r="A789" s="1">
        <v>788</v>
      </c>
      <c r="B789" s="1">
        <f>B788+'Front End'!$F$5</f>
        <v>1574</v>
      </c>
      <c r="C789" s="10">
        <f t="shared" si="51"/>
        <v>1.0930555555555554</v>
      </c>
      <c r="D789" s="10">
        <f>ROUND(IF(B789&lt;=$AA$2*1.25,('Front End'!$F$4/2)*(1-COS((PI()*B789)/$AA$2)),(4.34*'Front End'!$F$4*EXP(-1.3*B789/$AA$2))),6)</f>
        <v>1.4296E-2</v>
      </c>
      <c r="E789" s="10">
        <f>D789*('Front End'!$F$3/100)</f>
        <v>0</v>
      </c>
      <c r="F789" s="10">
        <f t="shared" si="49"/>
        <v>1.4296E-2</v>
      </c>
      <c r="G789" s="10">
        <f>IF((G788+(AVERAGE(F788:F789)*('Front End'!$F$5*60))-(N788))&gt;$AA$3,$AA$3,IF(G788+(AVERAGE(F788:F789)*('Front End'!$F$5*60))-(N788)&lt;0,0,G788+(AVERAGE(F788:F789)*('Front End'!$F$5*60))-(N788)))</f>
        <v>112.6929532964613</v>
      </c>
      <c r="H789" s="10">
        <f>(G789/$AA$3)*'Front End'!$B$1</f>
        <v>1.126929532964613E-3</v>
      </c>
      <c r="I789" s="10">
        <f>('Front End'!$F$10-'Front End'!$B$1)+Calcs!H789</f>
        <v>46.731126929532969</v>
      </c>
      <c r="J789" s="10">
        <f>IF(H789&gt;'Front End'!$B$1*('Front End'!$B$5/100),G789-((('Front End'!$B$1*('Front End'!$B$5/100))/'Front End'!$B$1)*$AA$3),0)</f>
        <v>12.692953296461297</v>
      </c>
      <c r="K789" s="10">
        <f>(J789*('Front End'!$B$6/100))/('Front End'!$B$2*24*60*60)</f>
        <v>0</v>
      </c>
      <c r="L789" s="10">
        <f>(J789*((100-'Front End'!$B$6)/100))/('Front End'!$B$2*24*60*60)</f>
        <v>1.4690918167200577E-2</v>
      </c>
      <c r="M789" s="10">
        <f t="shared" si="50"/>
        <v>1.4690918167200577E-2</v>
      </c>
      <c r="N789" s="10">
        <f>AVERAGE(M788:M789)*('Front End'!$F$5*60)</f>
        <v>1.7667421792905489</v>
      </c>
      <c r="O789" s="10">
        <f>IF(O788+AVERAGE(K788:K789)*('Front End'!$F$5*60)&gt;J789,J789,O788+AVERAGE(K788:K789)*('Front End'!$F$5*60))</f>
        <v>0</v>
      </c>
      <c r="P789" s="10">
        <f>P788+(AVERAGE(L788:L789)*('Front End'!$F$5*60))-W788</f>
        <v>4122.1931865689985</v>
      </c>
      <c r="Q789" s="10">
        <f>(P789/$AA$5)*($AA$4-'Front End'!$F$9)</f>
        <v>4.1221931865689981E-2</v>
      </c>
      <c r="R789" s="10">
        <f>'Front End'!$F$9+Q789</f>
        <v>45.041221931865692</v>
      </c>
      <c r="S789" s="8">
        <f>IF(R789&gt;'Front End'!$F$9+'Front End'!$B$9,(((R789-'Front End'!$F$9)/($AA$4-'Front End'!$F$9))*$AA$5)-((('Front End'!$F$9+'Front End'!$B$9-'Front End'!$F$9)/($AA$4-'Front End'!$F$9))*$AA$5),0)</f>
        <v>4122.193186569235</v>
      </c>
      <c r="T789" s="8">
        <f>ROUND(S789/('Front End'!$B$3*24*60*60),6)</f>
        <v>4.7710000000000001E-3</v>
      </c>
      <c r="U789" s="8">
        <f>IF(R789&gt;'Front End'!$F$9+'Front End'!$B$10,(((R789-'Front End'!$F$9)/($AA$4-'Front End'!$F$9))*$AA$5)-((('Front End'!$F$9+'Front End'!$B$10-'Front End'!$F$9)/($AA$4-'Front End'!$F$9))*$AA$5),0)</f>
        <v>2122.1931865689221</v>
      </c>
      <c r="V789" s="8">
        <f>(U789^0.5)/('Front End'!$B$4*24*60*60)</f>
        <v>5.3318597292383021E-3</v>
      </c>
      <c r="W789" s="8">
        <f>(AVERAGE(T788:T789)*('Front End'!$F$5*60))+(AVERAGE(V788:V789)*('Front End'!$F$5*60))</f>
        <v>1.2122413595887362</v>
      </c>
      <c r="X789" s="8">
        <f t="shared" si="52"/>
        <v>5.3318597292383021E-3</v>
      </c>
    </row>
    <row r="790" spans="1:24" x14ac:dyDescent="0.2">
      <c r="A790" s="1">
        <v>789</v>
      </c>
      <c r="B790" s="1">
        <f>B789+'Front End'!$F$5</f>
        <v>1576</v>
      </c>
      <c r="C790" s="10">
        <f t="shared" si="51"/>
        <v>1.0944444444444446</v>
      </c>
      <c r="D790" s="10">
        <f>ROUND(IF(B790&lt;=$AA$2*1.25,('Front End'!$F$4/2)*(1-COS((PI()*B790)/$AA$2)),(4.34*'Front End'!$F$4*EXP(-1.3*B790/$AA$2))),6)</f>
        <v>1.4234E-2</v>
      </c>
      <c r="E790" s="10">
        <f>D790*('Front End'!$F$3/100)</f>
        <v>0</v>
      </c>
      <c r="F790" s="10">
        <f t="shared" si="49"/>
        <v>1.4234E-2</v>
      </c>
      <c r="G790" s="10">
        <f>IF((G789+(AVERAGE(F789:F790)*('Front End'!$F$5*60))-(N789))&gt;$AA$3,$AA$3,IF(G789+(AVERAGE(F789:F790)*('Front End'!$F$5*60))-(N789)&lt;0,0,G789+(AVERAGE(F789:F790)*('Front End'!$F$5*60))-(N789)))</f>
        <v>112.63801111717075</v>
      </c>
      <c r="H790" s="10">
        <f>(G790/$AA$3)*'Front End'!$B$1</f>
        <v>1.1263801111717074E-3</v>
      </c>
      <c r="I790" s="10">
        <f>('Front End'!$F$10-'Front End'!$B$1)+Calcs!H790</f>
        <v>46.731126380111178</v>
      </c>
      <c r="J790" s="10">
        <f>IF(H790&gt;'Front End'!$B$1*('Front End'!$B$5/100),G790-((('Front End'!$B$1*('Front End'!$B$5/100))/'Front End'!$B$1)*$AA$3),0)</f>
        <v>12.638011117170748</v>
      </c>
      <c r="K790" s="10">
        <f>(J790*('Front End'!$B$6/100))/('Front End'!$B$2*24*60*60)</f>
        <v>0</v>
      </c>
      <c r="L790" s="10">
        <f>(J790*((100-'Front End'!$B$6)/100))/('Front End'!$B$2*24*60*60)</f>
        <v>1.4627327681910589E-2</v>
      </c>
      <c r="M790" s="10">
        <f t="shared" si="50"/>
        <v>1.4627327681910589E-2</v>
      </c>
      <c r="N790" s="10">
        <f>AVERAGE(M789:M790)*('Front End'!$F$5*60)</f>
        <v>1.7590947509466699</v>
      </c>
      <c r="O790" s="10">
        <f>IF(O789+AVERAGE(K789:K790)*('Front End'!$F$5*60)&gt;J790,J790,O789+AVERAGE(K789:K790)*('Front End'!$F$5*60))</f>
        <v>0</v>
      </c>
      <c r="P790" s="10">
        <f>P789+(AVERAGE(L789:L790)*('Front End'!$F$5*60))-W789</f>
        <v>4122.7400399603566</v>
      </c>
      <c r="Q790" s="10">
        <f>(P790/$AA$5)*($AA$4-'Front End'!$F$9)</f>
        <v>4.1227400399603563E-2</v>
      </c>
      <c r="R790" s="10">
        <f>'Front End'!$F$9+Q790</f>
        <v>45.041227400399606</v>
      </c>
      <c r="S790" s="8">
        <f>IF(R790&gt;'Front End'!$F$9+'Front End'!$B$9,(((R790-'Front End'!$F$9)/($AA$4-'Front End'!$F$9))*$AA$5)-((('Front End'!$F$9+'Front End'!$B$9-'Front End'!$F$9)/($AA$4-'Front End'!$F$9))*$AA$5),0)</f>
        <v>4122.740039960604</v>
      </c>
      <c r="T790" s="8">
        <f>ROUND(S790/('Front End'!$B$3*24*60*60),6)</f>
        <v>4.7720000000000002E-3</v>
      </c>
      <c r="U790" s="8">
        <f>IF(R790&gt;'Front End'!$F$9+'Front End'!$B$10,(((R790-'Front End'!$F$9)/($AA$4-'Front End'!$F$9))*$AA$5)-((('Front End'!$F$9+'Front End'!$B$10-'Front End'!$F$9)/($AA$4-'Front End'!$F$9))*$AA$5),0)</f>
        <v>2122.7400399602911</v>
      </c>
      <c r="V790" s="8">
        <f>(U790^0.5)/('Front End'!$B$4*24*60*60)</f>
        <v>5.3325466501518348E-3</v>
      </c>
      <c r="W790" s="8">
        <f>(AVERAGE(T789:T790)*('Front End'!$F$5*60))+(AVERAGE(V789:V790)*('Front End'!$F$5*60))</f>
        <v>1.2124443827634082</v>
      </c>
      <c r="X790" s="8">
        <f t="shared" si="52"/>
        <v>5.3325466501518348E-3</v>
      </c>
    </row>
    <row r="791" spans="1:24" x14ac:dyDescent="0.2">
      <c r="A791" s="1">
        <v>790</v>
      </c>
      <c r="B791" s="1">
        <f>B790+'Front End'!$F$5</f>
        <v>1578</v>
      </c>
      <c r="C791" s="10">
        <f t="shared" si="51"/>
        <v>1.0958333333333334</v>
      </c>
      <c r="D791" s="10">
        <f>ROUND(IF(B791&lt;=$AA$2*1.25,('Front End'!$F$4/2)*(1-COS((PI()*B791)/$AA$2)),(4.34*'Front End'!$F$4*EXP(-1.3*B791/$AA$2))),6)</f>
        <v>1.4173E-2</v>
      </c>
      <c r="E791" s="10">
        <f>D791*('Front End'!$F$3/100)</f>
        <v>0</v>
      </c>
      <c r="F791" s="10">
        <f t="shared" si="49"/>
        <v>1.4173E-2</v>
      </c>
      <c r="G791" s="10">
        <f>IF((G790+(AVERAGE(F790:F791)*('Front End'!$F$5*60))-(N790))&gt;$AA$3,$AA$3,IF(G790+(AVERAGE(F790:F791)*('Front End'!$F$5*60))-(N790)&lt;0,0,G790+(AVERAGE(F790:F791)*('Front End'!$F$5*60))-(N790)))</f>
        <v>112.58333636622407</v>
      </c>
      <c r="H791" s="10">
        <f>(G791/$AA$3)*'Front End'!$B$1</f>
        <v>1.1258333636622406E-3</v>
      </c>
      <c r="I791" s="10">
        <f>('Front End'!$F$10-'Front End'!$B$1)+Calcs!H791</f>
        <v>46.731125833363663</v>
      </c>
      <c r="J791" s="10">
        <f>IF(H791&gt;'Front End'!$B$1*('Front End'!$B$5/100),G791-((('Front End'!$B$1*('Front End'!$B$5/100))/'Front End'!$B$1)*$AA$3),0)</f>
        <v>12.583336366224074</v>
      </c>
      <c r="K791" s="10">
        <f>(J791*('Front End'!$B$6/100))/('Front End'!$B$2*24*60*60)</f>
        <v>0</v>
      </c>
      <c r="L791" s="10">
        <f>(J791*((100-'Front End'!$B$6)/100))/('Front End'!$B$2*24*60*60)</f>
        <v>1.4564046720166755E-2</v>
      </c>
      <c r="M791" s="10">
        <f t="shared" si="50"/>
        <v>1.4564046720166755E-2</v>
      </c>
      <c r="N791" s="10">
        <f>AVERAGE(M790:M791)*('Front End'!$F$5*60)</f>
        <v>1.7514824641246405</v>
      </c>
      <c r="O791" s="10">
        <f>IF(O790+AVERAGE(K790:K791)*('Front End'!$F$5*60)&gt;J791,J791,O790+AVERAGE(K790:K791)*('Front End'!$F$5*60))</f>
        <v>0</v>
      </c>
      <c r="P791" s="10">
        <f>P790+(AVERAGE(L790:L791)*('Front End'!$F$5*60))-W790</f>
        <v>4123.2790780417181</v>
      </c>
      <c r="Q791" s="10">
        <f>(P791/$AA$5)*($AA$4-'Front End'!$F$9)</f>
        <v>4.1232790780417181E-2</v>
      </c>
      <c r="R791" s="10">
        <f>'Front End'!$F$9+Q791</f>
        <v>45.04123279078042</v>
      </c>
      <c r="S791" s="8">
        <f>IF(R791&gt;'Front End'!$F$9+'Front End'!$B$9,(((R791-'Front End'!$F$9)/($AA$4-'Front End'!$F$9))*$AA$5)-((('Front End'!$F$9+'Front End'!$B$9-'Front End'!$F$9)/($AA$4-'Front End'!$F$9))*$AA$5),0)</f>
        <v>4123.2790780419755</v>
      </c>
      <c r="T791" s="8">
        <f>ROUND(S791/('Front End'!$B$3*24*60*60),6)</f>
        <v>4.7720000000000002E-3</v>
      </c>
      <c r="U791" s="8">
        <f>IF(R791&gt;'Front End'!$F$9+'Front End'!$B$10,(((R791-'Front End'!$F$9)/($AA$4-'Front End'!$F$9))*$AA$5)-((('Front End'!$F$9+'Front End'!$B$10-'Front End'!$F$9)/($AA$4-'Front End'!$F$9))*$AA$5),0)</f>
        <v>2123.2790780416626</v>
      </c>
      <c r="V791" s="8">
        <f>(U791^0.5)/('Front End'!$B$4*24*60*60)</f>
        <v>5.3332236674039609E-3</v>
      </c>
      <c r="W791" s="8">
        <f>(AVERAGE(T790:T791)*('Front End'!$F$5*60))+(AVERAGE(V790:V791)*('Front End'!$F$5*60))</f>
        <v>1.2125862190533478</v>
      </c>
      <c r="X791" s="8">
        <f t="shared" si="52"/>
        <v>5.3332236674039609E-3</v>
      </c>
    </row>
    <row r="792" spans="1:24" x14ac:dyDescent="0.2">
      <c r="A792" s="1">
        <v>791</v>
      </c>
      <c r="B792" s="1">
        <f>B791+'Front End'!$F$5</f>
        <v>1580</v>
      </c>
      <c r="C792" s="10">
        <f t="shared" si="51"/>
        <v>1.0972222222222223</v>
      </c>
      <c r="D792" s="10">
        <f>ROUND(IF(B792&lt;=$AA$2*1.25,('Front End'!$F$4/2)*(1-COS((PI()*B792)/$AA$2)),(4.34*'Front End'!$F$4*EXP(-1.3*B792/$AA$2))),6)</f>
        <v>1.4111E-2</v>
      </c>
      <c r="E792" s="10">
        <f>D792*('Front End'!$F$3/100)</f>
        <v>0</v>
      </c>
      <c r="F792" s="10">
        <f t="shared" si="49"/>
        <v>1.4111E-2</v>
      </c>
      <c r="G792" s="10">
        <f>IF((G791+(AVERAGE(F791:F792)*('Front End'!$F$5*60))-(N791))&gt;$AA$3,$AA$3,IF(G791+(AVERAGE(F791:F792)*('Front End'!$F$5*60))-(N791)&lt;0,0,G791+(AVERAGE(F791:F792)*('Front End'!$F$5*60))-(N791)))</f>
        <v>112.52889390209944</v>
      </c>
      <c r="H792" s="10">
        <f>(G792/$AA$3)*'Front End'!$B$1</f>
        <v>1.1252889390209945E-3</v>
      </c>
      <c r="I792" s="10">
        <f>('Front End'!$F$10-'Front End'!$B$1)+Calcs!H792</f>
        <v>46.731125288939026</v>
      </c>
      <c r="J792" s="10">
        <f>IF(H792&gt;'Front End'!$B$1*('Front End'!$B$5/100),G792-((('Front End'!$B$1*('Front End'!$B$5/100))/'Front End'!$B$1)*$AA$3),0)</f>
        <v>12.528893902099441</v>
      </c>
      <c r="K792" s="10">
        <f>(J792*('Front End'!$B$6/100))/('Front End'!$B$2*24*60*60)</f>
        <v>0</v>
      </c>
      <c r="L792" s="10">
        <f>(J792*((100-'Front End'!$B$6)/100))/('Front End'!$B$2*24*60*60)</f>
        <v>1.4501034608911391E-2</v>
      </c>
      <c r="M792" s="10">
        <f t="shared" si="50"/>
        <v>1.4501034608911391E-2</v>
      </c>
      <c r="N792" s="10">
        <f>AVERAGE(M791:M792)*('Front End'!$F$5*60)</f>
        <v>1.7439048797446888</v>
      </c>
      <c r="O792" s="10">
        <f>IF(O791+AVERAGE(K791:K792)*('Front End'!$F$5*60)&gt;J792,J792,O791+AVERAGE(K791:K792)*('Front End'!$F$5*60))</f>
        <v>0</v>
      </c>
      <c r="P792" s="10">
        <f>P791+(AVERAGE(L791:L792)*('Front End'!$F$5*60))-W791</f>
        <v>4123.8103967024099</v>
      </c>
      <c r="Q792" s="10">
        <f>(P792/$AA$5)*($AA$4-'Front End'!$F$9)</f>
        <v>4.1238103967024098E-2</v>
      </c>
      <c r="R792" s="10">
        <f>'Front End'!$F$9+Q792</f>
        <v>45.041238103967025</v>
      </c>
      <c r="S792" s="8">
        <f>IF(R792&gt;'Front End'!$F$9+'Front End'!$B$9,(((R792-'Front End'!$F$9)/($AA$4-'Front End'!$F$9))*$AA$5)-((('Front End'!$F$9+'Front End'!$B$9-'Front End'!$F$9)/($AA$4-'Front End'!$F$9))*$AA$5),0)</f>
        <v>4123.8103967025099</v>
      </c>
      <c r="T792" s="8">
        <f>ROUND(S792/('Front End'!$B$3*24*60*60),6)</f>
        <v>4.7730000000000003E-3</v>
      </c>
      <c r="U792" s="8">
        <f>IF(R792&gt;'Front End'!$F$9+'Front End'!$B$10,(((R792-'Front End'!$F$9)/($AA$4-'Front End'!$F$9))*$AA$5)-((('Front End'!$F$9+'Front End'!$B$10-'Front End'!$F$9)/($AA$4-'Front End'!$F$9))*$AA$5),0)</f>
        <v>2123.8103967021971</v>
      </c>
      <c r="V792" s="8">
        <f>(U792^0.5)/('Front End'!$B$4*24*60*60)</f>
        <v>5.3338909051773055E-3</v>
      </c>
      <c r="W792" s="8">
        <f>(AVERAGE(T791:T792)*('Front End'!$F$5*60))+(AVERAGE(V791:V792)*('Front End'!$F$5*60))</f>
        <v>1.212726874354876</v>
      </c>
      <c r="X792" s="8">
        <f t="shared" si="52"/>
        <v>5.3338909051773055E-3</v>
      </c>
    </row>
    <row r="793" spans="1:24" x14ac:dyDescent="0.2">
      <c r="A793" s="1">
        <v>792</v>
      </c>
      <c r="B793" s="1">
        <f>B792+'Front End'!$F$5</f>
        <v>1582</v>
      </c>
      <c r="C793" s="10">
        <f t="shared" si="51"/>
        <v>1.0986111111111112</v>
      </c>
      <c r="D793" s="10">
        <f>ROUND(IF(B793&lt;=$AA$2*1.25,('Front End'!$F$4/2)*(1-COS((PI()*B793)/$AA$2)),(4.34*'Front End'!$F$4*EXP(-1.3*B793/$AA$2))),6)</f>
        <v>1.405E-2</v>
      </c>
      <c r="E793" s="10">
        <f>D793*('Front End'!$F$3/100)</f>
        <v>0</v>
      </c>
      <c r="F793" s="10">
        <f t="shared" si="49"/>
        <v>1.405E-2</v>
      </c>
      <c r="G793" s="10">
        <f>IF((G792+(AVERAGE(F792:F793)*('Front End'!$F$5*60))-(N792))&gt;$AA$3,$AA$3,IF(G792+(AVERAGE(F792:F793)*('Front End'!$F$5*60))-(N792)&lt;0,0,G792+(AVERAGE(F792:F793)*('Front End'!$F$5*60))-(N792)))</f>
        <v>112.47464902235475</v>
      </c>
      <c r="H793" s="10">
        <f>(G793/$AA$3)*'Front End'!$B$1</f>
        <v>1.1247464902235476E-3</v>
      </c>
      <c r="I793" s="10">
        <f>('Front End'!$F$10-'Front End'!$B$1)+Calcs!H793</f>
        <v>46.731124746490231</v>
      </c>
      <c r="J793" s="10">
        <f>IF(H793&gt;'Front End'!$B$1*('Front End'!$B$5/100),G793-((('Front End'!$B$1*('Front End'!$B$5/100))/'Front End'!$B$1)*$AA$3),0)</f>
        <v>12.474649022354754</v>
      </c>
      <c r="K793" s="10">
        <f>(J793*('Front End'!$B$6/100))/('Front End'!$B$2*24*60*60)</f>
        <v>0</v>
      </c>
      <c r="L793" s="10">
        <f>(J793*((100-'Front End'!$B$6)/100))/('Front End'!$B$2*24*60*60)</f>
        <v>1.4438251183280968E-2</v>
      </c>
      <c r="M793" s="10">
        <f t="shared" si="50"/>
        <v>1.4438251183280968E-2</v>
      </c>
      <c r="N793" s="10">
        <f>AVERAGE(M792:M793)*('Front End'!$F$5*60)</f>
        <v>1.7363571475315416</v>
      </c>
      <c r="O793" s="10">
        <f>IF(O792+AVERAGE(K792:K793)*('Front End'!$F$5*60)&gt;J793,J793,O792+AVERAGE(K792:K793)*('Front End'!$F$5*60))</f>
        <v>0</v>
      </c>
      <c r="P793" s="10">
        <f>P792+(AVERAGE(L792:L793)*('Front End'!$F$5*60))-W792</f>
        <v>4124.3340269755863</v>
      </c>
      <c r="Q793" s="10">
        <f>(P793/$AA$5)*($AA$4-'Front End'!$F$9)</f>
        <v>4.124334026975586E-2</v>
      </c>
      <c r="R793" s="10">
        <f>'Front End'!$F$9+Q793</f>
        <v>45.041243340269759</v>
      </c>
      <c r="S793" s="8">
        <f>IF(R793&gt;'Front End'!$F$9+'Front End'!$B$9,(((R793-'Front End'!$F$9)/($AA$4-'Front End'!$F$9))*$AA$5)-((('Front End'!$F$9+'Front End'!$B$9-'Front End'!$F$9)/($AA$4-'Front End'!$F$9))*$AA$5),0)</f>
        <v>4124.3340269758737</v>
      </c>
      <c r="T793" s="8">
        <f>ROUND(S793/('Front End'!$B$3*24*60*60),6)</f>
        <v>4.7739999999999996E-3</v>
      </c>
      <c r="U793" s="8">
        <f>IF(R793&gt;'Front End'!$F$9+'Front End'!$B$10,(((R793-'Front End'!$F$9)/($AA$4-'Front End'!$F$9))*$AA$5)-((('Front End'!$F$9+'Front End'!$B$10-'Front End'!$F$9)/($AA$4-'Front End'!$F$9))*$AA$5),0)</f>
        <v>2124.3340269755608</v>
      </c>
      <c r="V793" s="8">
        <f>(U793^0.5)/('Front End'!$B$4*24*60*60)</f>
        <v>5.3345484061067721E-3</v>
      </c>
      <c r="W793" s="8">
        <f>(AVERAGE(T792:T793)*('Front End'!$F$5*60))+(AVERAGE(V792:V793)*('Front End'!$F$5*60))</f>
        <v>1.2129263586770445</v>
      </c>
      <c r="X793" s="8">
        <f t="shared" si="52"/>
        <v>5.3345484061067721E-3</v>
      </c>
    </row>
    <row r="794" spans="1:24" x14ac:dyDescent="0.2">
      <c r="A794" s="1">
        <v>793</v>
      </c>
      <c r="B794" s="1">
        <f>B793+'Front End'!$F$5</f>
        <v>1584</v>
      </c>
      <c r="C794" s="10">
        <f t="shared" si="51"/>
        <v>1.1000000000000001</v>
      </c>
      <c r="D794" s="10">
        <f>ROUND(IF(B794&lt;=$AA$2*1.25,('Front End'!$F$4/2)*(1-COS((PI()*B794)/$AA$2)),(4.34*'Front End'!$F$4*EXP(-1.3*B794/$AA$2))),6)</f>
        <v>1.3989E-2</v>
      </c>
      <c r="E794" s="10">
        <f>D794*('Front End'!$F$3/100)</f>
        <v>0</v>
      </c>
      <c r="F794" s="10">
        <f t="shared" si="49"/>
        <v>1.3989E-2</v>
      </c>
      <c r="G794" s="10">
        <f>IF((G793+(AVERAGE(F793:F794)*('Front End'!$F$5*60))-(N793))&gt;$AA$3,$AA$3,IF(G793+(AVERAGE(F793:F794)*('Front End'!$F$5*60))-(N793)&lt;0,0,G793+(AVERAGE(F793:F794)*('Front End'!$F$5*60))-(N793)))</f>
        <v>112.42063187482321</v>
      </c>
      <c r="H794" s="10">
        <f>(G794/$AA$3)*'Front End'!$B$1</f>
        <v>1.1242063187482322E-3</v>
      </c>
      <c r="I794" s="10">
        <f>('Front End'!$F$10-'Front End'!$B$1)+Calcs!H794</f>
        <v>46.731124206318754</v>
      </c>
      <c r="J794" s="10">
        <f>IF(H794&gt;'Front End'!$B$1*('Front End'!$B$5/100),G794-((('Front End'!$B$1*('Front End'!$B$5/100))/'Front End'!$B$1)*$AA$3),0)</f>
        <v>12.420631874823215</v>
      </c>
      <c r="K794" s="10">
        <f>(J794*('Front End'!$B$6/100))/('Front End'!$B$2*24*60*60)</f>
        <v>0</v>
      </c>
      <c r="L794" s="10">
        <f>(J794*((100-'Front End'!$B$6)/100))/('Front End'!$B$2*24*60*60)</f>
        <v>1.4375731336600944E-2</v>
      </c>
      <c r="M794" s="10">
        <f t="shared" si="50"/>
        <v>1.4375731336600944E-2</v>
      </c>
      <c r="N794" s="10">
        <f>AVERAGE(M793:M794)*('Front End'!$F$5*60)</f>
        <v>1.7288389511929145</v>
      </c>
      <c r="O794" s="10">
        <f>IF(O793+AVERAGE(K793:K794)*('Front End'!$F$5*60)&gt;J794,J794,O793+AVERAGE(K793:K794)*('Front End'!$F$5*60))</f>
        <v>0</v>
      </c>
      <c r="P794" s="10">
        <f>P793+(AVERAGE(L793:L794)*('Front End'!$F$5*60))-W793</f>
        <v>4124.8499395681029</v>
      </c>
      <c r="Q794" s="10">
        <f>(P794/$AA$5)*($AA$4-'Front End'!$F$9)</f>
        <v>4.1248499395681024E-2</v>
      </c>
      <c r="R794" s="10">
        <f>'Front End'!$F$9+Q794</f>
        <v>45.041248499395678</v>
      </c>
      <c r="S794" s="8">
        <f>IF(R794&gt;'Front End'!$F$9+'Front End'!$B$9,(((R794-'Front End'!$F$9)/($AA$4-'Front End'!$F$9))*$AA$5)-((('Front End'!$F$9+'Front End'!$B$9-'Front End'!$F$9)/($AA$4-'Front End'!$F$9))*$AA$5),0)</f>
        <v>4124.84993956781</v>
      </c>
      <c r="T794" s="8">
        <f>ROUND(S794/('Front End'!$B$3*24*60*60),6)</f>
        <v>4.7739999999999996E-3</v>
      </c>
      <c r="U794" s="8">
        <f>IF(R794&gt;'Front End'!$F$9+'Front End'!$B$10,(((R794-'Front End'!$F$9)/($AA$4-'Front End'!$F$9))*$AA$5)-((('Front End'!$F$9+'Front End'!$B$10-'Front End'!$F$9)/($AA$4-'Front End'!$F$9))*$AA$5),0)</f>
        <v>2124.8499395674971</v>
      </c>
      <c r="V794" s="8">
        <f>(U794^0.5)/('Front End'!$B$4*24*60*60)</f>
        <v>5.3351961370153612E-3</v>
      </c>
      <c r="W794" s="8">
        <f>(AVERAGE(T793:T794)*('Front End'!$F$5*60))+(AVERAGE(V793:V794)*('Front End'!$F$5*60))</f>
        <v>1.2130646725873278</v>
      </c>
      <c r="X794" s="8">
        <f t="shared" si="52"/>
        <v>5.3351961370153612E-3</v>
      </c>
    </row>
    <row r="795" spans="1:24" x14ac:dyDescent="0.2">
      <c r="A795" s="1">
        <v>794</v>
      </c>
      <c r="B795" s="1">
        <f>B794+'Front End'!$F$5</f>
        <v>1586</v>
      </c>
      <c r="C795" s="10">
        <f t="shared" si="51"/>
        <v>1.101388888888889</v>
      </c>
      <c r="D795" s="10">
        <f>ROUND(IF(B795&lt;=$AA$2*1.25,('Front End'!$F$4/2)*(1-COS((PI()*B795)/$AA$2)),(4.34*'Front End'!$F$4*EXP(-1.3*B795/$AA$2))),6)</f>
        <v>1.3929E-2</v>
      </c>
      <c r="E795" s="10">
        <f>D795*('Front End'!$F$3/100)</f>
        <v>0</v>
      </c>
      <c r="F795" s="10">
        <f t="shared" si="49"/>
        <v>1.3929E-2</v>
      </c>
      <c r="G795" s="10">
        <f>IF((G794+(AVERAGE(F794:F795)*('Front End'!$F$5*60))-(N794))&gt;$AA$3,$AA$3,IF(G794+(AVERAGE(F794:F795)*('Front End'!$F$5*60))-(N794)&lt;0,0,G794+(AVERAGE(F794:F795)*('Front End'!$F$5*60))-(N794)))</f>
        <v>112.3668729236303</v>
      </c>
      <c r="H795" s="10">
        <f>(G795/$AA$3)*'Front End'!$B$1</f>
        <v>1.1236687292363028E-3</v>
      </c>
      <c r="I795" s="10">
        <f>('Front End'!$F$10-'Front End'!$B$1)+Calcs!H795</f>
        <v>46.731123668729239</v>
      </c>
      <c r="J795" s="10">
        <f>IF(H795&gt;'Front End'!$B$1*('Front End'!$B$5/100),G795-((('Front End'!$B$1*('Front End'!$B$5/100))/'Front End'!$B$1)*$AA$3),0)</f>
        <v>12.366872923630297</v>
      </c>
      <c r="K795" s="10">
        <f>(J795*('Front End'!$B$6/100))/('Front End'!$B$2*24*60*60)</f>
        <v>0</v>
      </c>
      <c r="L795" s="10">
        <f>(J795*((100-'Front End'!$B$6)/100))/('Front End'!$B$2*24*60*60)</f>
        <v>1.4313510328275807E-2</v>
      </c>
      <c r="M795" s="10">
        <f t="shared" si="50"/>
        <v>1.4313510328275807E-2</v>
      </c>
      <c r="N795" s="10">
        <f>AVERAGE(M794:M795)*('Front End'!$F$5*60)</f>
        <v>1.7213544998926051</v>
      </c>
      <c r="O795" s="10">
        <f>IF(O794+AVERAGE(K794:K795)*('Front End'!$F$5*60)&gt;J795,J795,O794+AVERAGE(K794:K795)*('Front End'!$F$5*60))</f>
        <v>0</v>
      </c>
      <c r="P795" s="10">
        <f>P794+(AVERAGE(L794:L795)*('Front End'!$F$5*60))-W794</f>
        <v>4125.3582293954078</v>
      </c>
      <c r="Q795" s="10">
        <f>(P795/$AA$5)*($AA$4-'Front End'!$F$9)</f>
        <v>4.1253582293954073E-2</v>
      </c>
      <c r="R795" s="10">
        <f>'Front End'!$F$9+Q795</f>
        <v>45.041253582293955</v>
      </c>
      <c r="S795" s="8">
        <f>IF(R795&gt;'Front End'!$F$9+'Front End'!$B$9,(((R795-'Front End'!$F$9)/($AA$4-'Front End'!$F$9))*$AA$5)-((('Front End'!$F$9+'Front End'!$B$9-'Front End'!$F$9)/($AA$4-'Front End'!$F$9))*$AA$5),0)</f>
        <v>4125.3582293954596</v>
      </c>
      <c r="T795" s="8">
        <f>ROUND(S795/('Front End'!$B$3*24*60*60),6)</f>
        <v>4.7749999999999997E-3</v>
      </c>
      <c r="U795" s="8">
        <f>IF(R795&gt;'Front End'!$F$9+'Front End'!$B$10,(((R795-'Front End'!$F$9)/($AA$4-'Front End'!$F$9))*$AA$5)-((('Front End'!$F$9+'Front End'!$B$10-'Front End'!$F$9)/($AA$4-'Front End'!$F$9))*$AA$5),0)</f>
        <v>2125.3582293951467</v>
      </c>
      <c r="V795" s="8">
        <f>(U795^0.5)/('Front End'!$B$4*24*60*60)</f>
        <v>5.335834220608575E-3</v>
      </c>
      <c r="W795" s="8">
        <f>(AVERAGE(T794:T795)*('Front End'!$F$5*60))+(AVERAGE(V794:V795)*('Front End'!$F$5*60))</f>
        <v>1.213201821457436</v>
      </c>
      <c r="X795" s="8">
        <f t="shared" si="52"/>
        <v>5.335834220608575E-3</v>
      </c>
    </row>
    <row r="796" spans="1:24" x14ac:dyDescent="0.2">
      <c r="A796" s="1">
        <v>795</v>
      </c>
      <c r="B796" s="1">
        <f>B795+'Front End'!$F$5</f>
        <v>1588</v>
      </c>
      <c r="C796" s="10">
        <f t="shared" si="51"/>
        <v>1.1027777777777779</v>
      </c>
      <c r="D796" s="10">
        <f>ROUND(IF(B796&lt;=$AA$2*1.25,('Front End'!$F$4/2)*(1-COS((PI()*B796)/$AA$2)),(4.34*'Front End'!$F$4*EXP(-1.3*B796/$AA$2))),6)</f>
        <v>1.3868999999999999E-2</v>
      </c>
      <c r="E796" s="10">
        <f>D796*('Front End'!$F$3/100)</f>
        <v>0</v>
      </c>
      <c r="F796" s="10">
        <f t="shared" si="49"/>
        <v>1.3868999999999999E-2</v>
      </c>
      <c r="G796" s="10">
        <f>IF((G795+(AVERAGE(F795:F796)*('Front End'!$F$5*60))-(N795))&gt;$AA$3,$AA$3,IF(G795+(AVERAGE(F795:F796)*('Front End'!$F$5*60))-(N795)&lt;0,0,G795+(AVERAGE(F795:F796)*('Front End'!$F$5*60))-(N795)))</f>
        <v>112.31339842373769</v>
      </c>
      <c r="H796" s="10">
        <f>(G796/$AA$3)*'Front End'!$B$1</f>
        <v>1.123133984237377E-3</v>
      </c>
      <c r="I796" s="10">
        <f>('Front End'!$F$10-'Front End'!$B$1)+Calcs!H796</f>
        <v>46.731123133984241</v>
      </c>
      <c r="J796" s="10">
        <f>IF(H796&gt;'Front End'!$B$1*('Front End'!$B$5/100),G796-((('Front End'!$B$1*('Front End'!$B$5/100))/'Front End'!$B$1)*$AA$3),0)</f>
        <v>12.313398423737695</v>
      </c>
      <c r="K796" s="10">
        <f>(J796*('Front End'!$B$6/100))/('Front End'!$B$2*24*60*60)</f>
        <v>0</v>
      </c>
      <c r="L796" s="10">
        <f>(J796*((100-'Front End'!$B$6)/100))/('Front End'!$B$2*24*60*60)</f>
        <v>1.4251618545992705E-2</v>
      </c>
      <c r="M796" s="10">
        <f t="shared" si="50"/>
        <v>1.4251618545992705E-2</v>
      </c>
      <c r="N796" s="10">
        <f>AVERAGE(M795:M796)*('Front End'!$F$5*60)</f>
        <v>1.7139077324561107</v>
      </c>
      <c r="O796" s="10">
        <f>IF(O795+AVERAGE(K795:K796)*('Front End'!$F$5*60)&gt;J796,J796,O795+AVERAGE(K795:K796)*('Front End'!$F$5*60))</f>
        <v>0</v>
      </c>
      <c r="P796" s="10">
        <f>P795+(AVERAGE(L795:L796)*('Front End'!$F$5*60))-W795</f>
        <v>4125.8589353064071</v>
      </c>
      <c r="Q796" s="10">
        <f>(P796/$AA$5)*($AA$4-'Front End'!$F$9)</f>
        <v>4.1258589353064069E-2</v>
      </c>
      <c r="R796" s="10">
        <f>'Front End'!$F$9+Q796</f>
        <v>45.041258589353063</v>
      </c>
      <c r="S796" s="8">
        <f>IF(R796&gt;'Front End'!$F$9+'Front End'!$B$9,(((R796-'Front End'!$F$9)/($AA$4-'Front End'!$F$9))*$AA$5)-((('Front End'!$F$9+'Front End'!$B$9-'Front End'!$F$9)/($AA$4-'Front End'!$F$9))*$AA$5),0)</f>
        <v>4125.8589353063262</v>
      </c>
      <c r="T796" s="8">
        <f>ROUND(S796/('Front End'!$B$3*24*60*60),6)</f>
        <v>4.7749999999999997E-3</v>
      </c>
      <c r="U796" s="8">
        <f>IF(R796&gt;'Front End'!$F$9+'Front End'!$B$10,(((R796-'Front End'!$F$9)/($AA$4-'Front End'!$F$9))*$AA$5)-((('Front End'!$F$9+'Front End'!$B$10-'Front End'!$F$9)/($AA$4-'Front End'!$F$9))*$AA$5),0)</f>
        <v>2125.8589353060133</v>
      </c>
      <c r="V796" s="8">
        <f>(U796^0.5)/('Front End'!$B$4*24*60*60)</f>
        <v>5.3364627091057205E-3</v>
      </c>
      <c r="W796" s="8">
        <f>(AVERAGE(T795:T796)*('Front End'!$F$5*60))+(AVERAGE(V795:V796)*('Front End'!$F$5*60))</f>
        <v>1.2133378157828578</v>
      </c>
      <c r="X796" s="8">
        <f t="shared" si="52"/>
        <v>5.3364627091057205E-3</v>
      </c>
    </row>
    <row r="797" spans="1:24" x14ac:dyDescent="0.2">
      <c r="A797" s="1">
        <v>796</v>
      </c>
      <c r="B797" s="1">
        <f>B796+'Front End'!$F$5</f>
        <v>1590</v>
      </c>
      <c r="C797" s="10">
        <f t="shared" si="51"/>
        <v>1.1041666666666667</v>
      </c>
      <c r="D797" s="10">
        <f>ROUND(IF(B797&lt;=$AA$2*1.25,('Front End'!$F$4/2)*(1-COS((PI()*B797)/$AA$2)),(4.34*'Front End'!$F$4*EXP(-1.3*B797/$AA$2))),6)</f>
        <v>1.3809E-2</v>
      </c>
      <c r="E797" s="10">
        <f>D797*('Front End'!$F$3/100)</f>
        <v>0</v>
      </c>
      <c r="F797" s="10">
        <f t="shared" si="49"/>
        <v>1.3809E-2</v>
      </c>
      <c r="G797" s="10">
        <f>IF((G796+(AVERAGE(F796:F797)*('Front End'!$F$5*60))-(N796))&gt;$AA$3,$AA$3,IF(G796+(AVERAGE(F796:F797)*('Front End'!$F$5*60))-(N796)&lt;0,0,G796+(AVERAGE(F796:F797)*('Front End'!$F$5*60))-(N796)))</f>
        <v>112.26017069128159</v>
      </c>
      <c r="H797" s="10">
        <f>(G797/$AA$3)*'Front End'!$B$1</f>
        <v>1.122601706912816E-3</v>
      </c>
      <c r="I797" s="10">
        <f>('Front End'!$F$10-'Front End'!$B$1)+Calcs!H797</f>
        <v>46.731122601706915</v>
      </c>
      <c r="J797" s="10">
        <f>IF(H797&gt;'Front End'!$B$1*('Front End'!$B$5/100),G797-((('Front End'!$B$1*('Front End'!$B$5/100))/'Front End'!$B$1)*$AA$3),0)</f>
        <v>12.260170691281587</v>
      </c>
      <c r="K797" s="10">
        <f>(J797*('Front End'!$B$6/100))/('Front End'!$B$2*24*60*60)</f>
        <v>0</v>
      </c>
      <c r="L797" s="10">
        <f>(J797*((100-'Front End'!$B$6)/100))/('Front End'!$B$2*24*60*60)</f>
        <v>1.4190012374168505E-2</v>
      </c>
      <c r="M797" s="10">
        <f t="shared" si="50"/>
        <v>1.4190012374168505E-2</v>
      </c>
      <c r="N797" s="10">
        <f>AVERAGE(M796:M797)*('Front End'!$F$5*60)</f>
        <v>1.7064978552096726</v>
      </c>
      <c r="O797" s="10">
        <f>IF(O796+AVERAGE(K796:K797)*('Front End'!$F$5*60)&gt;J797,J797,O796+AVERAGE(K796:K797)*('Front End'!$F$5*60))</f>
        <v>0</v>
      </c>
      <c r="P797" s="10">
        <f>P796+(AVERAGE(L796:L797)*('Front End'!$F$5*60))-W796</f>
        <v>4126.3520953458337</v>
      </c>
      <c r="Q797" s="10">
        <f>(P797/$AA$5)*($AA$4-'Front End'!$F$9)</f>
        <v>4.1263520953458331E-2</v>
      </c>
      <c r="R797" s="10">
        <f>'Front End'!$F$9+Q797</f>
        <v>45.041263520953457</v>
      </c>
      <c r="S797" s="8">
        <f>IF(R797&gt;'Front End'!$F$9+'Front End'!$B$9,(((R797-'Front End'!$F$9)/($AA$4-'Front End'!$F$9))*$AA$5)-((('Front End'!$F$9+'Front End'!$B$9-'Front End'!$F$9)/($AA$4-'Front End'!$F$9))*$AA$5),0)</f>
        <v>4126.3520953457091</v>
      </c>
      <c r="T797" s="8">
        <f>ROUND(S797/('Front End'!$B$3*24*60*60),6)</f>
        <v>4.7759999999999999E-3</v>
      </c>
      <c r="U797" s="8">
        <f>IF(R797&gt;'Front End'!$F$9+'Front End'!$B$10,(((R797-'Front End'!$F$9)/($AA$4-'Front End'!$F$9))*$AA$5)-((('Front End'!$F$9+'Front End'!$B$10-'Front End'!$F$9)/($AA$4-'Front End'!$F$9))*$AA$5),0)</f>
        <v>2126.3520953453963</v>
      </c>
      <c r="V797" s="8">
        <f>(U797^0.5)/('Front End'!$B$4*24*60*60)</f>
        <v>5.3370816536428148E-3</v>
      </c>
      <c r="W797" s="8">
        <f>(AVERAGE(T796:T797)*('Front End'!$F$5*60))+(AVERAGE(V796:V797)*('Front End'!$F$5*60))</f>
        <v>1.2134726617649121</v>
      </c>
      <c r="X797" s="8">
        <f t="shared" si="52"/>
        <v>5.3370816536428148E-3</v>
      </c>
    </row>
    <row r="798" spans="1:24" x14ac:dyDescent="0.2">
      <c r="A798" s="1">
        <v>797</v>
      </c>
      <c r="B798" s="1">
        <f>B797+'Front End'!$F$5</f>
        <v>1592</v>
      </c>
      <c r="C798" s="10">
        <f t="shared" si="51"/>
        <v>1.1055555555555556</v>
      </c>
      <c r="D798" s="10">
        <f>ROUND(IF(B798&lt;=$AA$2*1.25,('Front End'!$F$4/2)*(1-COS((PI()*B798)/$AA$2)),(4.34*'Front End'!$F$4*EXP(-1.3*B798/$AA$2))),6)</f>
        <v>1.3749000000000001E-2</v>
      </c>
      <c r="E798" s="10">
        <f>D798*('Front End'!$F$3/100)</f>
        <v>0</v>
      </c>
      <c r="F798" s="10">
        <f t="shared" si="49"/>
        <v>1.3749000000000001E-2</v>
      </c>
      <c r="G798" s="10">
        <f>IF((G797+(AVERAGE(F797:F798)*('Front End'!$F$5*60))-(N797))&gt;$AA$3,$AA$3,IF(G797+(AVERAGE(F797:F798)*('Front End'!$F$5*60))-(N797)&lt;0,0,G797+(AVERAGE(F797:F798)*('Front End'!$F$5*60))-(N797)))</f>
        <v>112.20715283607191</v>
      </c>
      <c r="H798" s="10">
        <f>(G798/$AA$3)*'Front End'!$B$1</f>
        <v>1.1220715283607192E-3</v>
      </c>
      <c r="I798" s="10">
        <f>('Front End'!$F$10-'Front End'!$B$1)+Calcs!H798</f>
        <v>46.731122071528368</v>
      </c>
      <c r="J798" s="10">
        <f>IF(H798&gt;'Front End'!$B$1*('Front End'!$B$5/100),G798-((('Front End'!$B$1*('Front End'!$B$5/100))/'Front End'!$B$1)*$AA$3),0)</f>
        <v>12.207152836071913</v>
      </c>
      <c r="K798" s="10">
        <f>(J798*('Front End'!$B$6/100))/('Front End'!$B$2*24*60*60)</f>
        <v>0</v>
      </c>
      <c r="L798" s="10">
        <f>(J798*((100-'Front End'!$B$6)/100))/('Front End'!$B$2*24*60*60)</f>
        <v>1.4128649115823975E-2</v>
      </c>
      <c r="M798" s="10">
        <f t="shared" si="50"/>
        <v>1.4128649115823975E-2</v>
      </c>
      <c r="N798" s="10">
        <f>AVERAGE(M797:M798)*('Front End'!$F$5*60)</f>
        <v>1.6991196893995488</v>
      </c>
      <c r="O798" s="10">
        <f>IF(O797+AVERAGE(K797:K798)*('Front End'!$F$5*60)&gt;J798,J798,O797+AVERAGE(K797:K798)*('Front End'!$F$5*60))</f>
        <v>0</v>
      </c>
      <c r="P798" s="10">
        <f>P797+(AVERAGE(L797:L798)*('Front End'!$F$5*60))-W797</f>
        <v>4126.8377423734682</v>
      </c>
      <c r="Q798" s="10">
        <f>(P798/$AA$5)*($AA$4-'Front End'!$F$9)</f>
        <v>4.1268377423734681E-2</v>
      </c>
      <c r="R798" s="10">
        <f>'Front End'!$F$9+Q798</f>
        <v>45.041268377423734</v>
      </c>
      <c r="S798" s="8">
        <f>IF(R798&gt;'Front End'!$F$9+'Front End'!$B$9,(((R798-'Front End'!$F$9)/($AA$4-'Front End'!$F$9))*$AA$5)-((('Front End'!$F$9+'Front End'!$B$9-'Front End'!$F$9)/($AA$4-'Front End'!$F$9))*$AA$5),0)</f>
        <v>4126.8377423733682</v>
      </c>
      <c r="T798" s="8">
        <f>ROUND(S798/('Front End'!$B$3*24*60*60),6)</f>
        <v>4.7759999999999999E-3</v>
      </c>
      <c r="U798" s="8">
        <f>IF(R798&gt;'Front End'!$F$9+'Front End'!$B$10,(((R798-'Front End'!$F$9)/($AA$4-'Front End'!$F$9))*$AA$5)-((('Front End'!$F$9+'Front End'!$B$10-'Front End'!$F$9)/($AA$4-'Front End'!$F$9))*$AA$5),0)</f>
        <v>2126.8377423730553</v>
      </c>
      <c r="V798" s="8">
        <f>(U798^0.5)/('Front End'!$B$4*24*60*60)</f>
        <v>5.3376910987737456E-3</v>
      </c>
      <c r="W798" s="8">
        <f>(AVERAGE(T797:T798)*('Front End'!$F$5*60))+(AVERAGE(V797:V798)*('Front End'!$F$5*60))</f>
        <v>1.2136063651449935</v>
      </c>
      <c r="X798" s="8">
        <f t="shared" si="52"/>
        <v>5.3376910987737456E-3</v>
      </c>
    </row>
    <row r="799" spans="1:24" x14ac:dyDescent="0.2">
      <c r="A799" s="1">
        <v>798</v>
      </c>
      <c r="B799" s="1">
        <f>B798+'Front End'!$F$5</f>
        <v>1594</v>
      </c>
      <c r="C799" s="10">
        <f t="shared" si="51"/>
        <v>1.1069444444444445</v>
      </c>
      <c r="D799" s="10">
        <f>ROUND(IF(B799&lt;=$AA$2*1.25,('Front End'!$F$4/2)*(1-COS((PI()*B799)/$AA$2)),(4.34*'Front End'!$F$4*EXP(-1.3*B799/$AA$2))),6)</f>
        <v>1.3689E-2</v>
      </c>
      <c r="E799" s="10">
        <f>D799*('Front End'!$F$3/100)</f>
        <v>0</v>
      </c>
      <c r="F799" s="10">
        <f t="shared" si="49"/>
        <v>1.3689E-2</v>
      </c>
      <c r="G799" s="10">
        <f>IF((G798+(AVERAGE(F798:F799)*('Front End'!$F$5*60))-(N798))&gt;$AA$3,$AA$3,IF(G798+(AVERAGE(F798:F799)*('Front End'!$F$5*60))-(N798)&lt;0,0,G798+(AVERAGE(F798:F799)*('Front End'!$F$5*60))-(N798)))</f>
        <v>112.15431314667237</v>
      </c>
      <c r="H799" s="10">
        <f>(G799/$AA$3)*'Front End'!$B$1</f>
        <v>1.1215431314667236E-3</v>
      </c>
      <c r="I799" s="10">
        <f>('Front End'!$F$10-'Front End'!$B$1)+Calcs!H799</f>
        <v>46.731121543131472</v>
      </c>
      <c r="J799" s="10">
        <f>IF(H799&gt;'Front End'!$B$1*('Front End'!$B$5/100),G799-((('Front End'!$B$1*('Front End'!$B$5/100))/'Front End'!$B$1)*$AA$3),0)</f>
        <v>12.154313146672365</v>
      </c>
      <c r="K799" s="10">
        <f>(J799*('Front End'!$B$6/100))/('Front End'!$B$2*24*60*60)</f>
        <v>0</v>
      </c>
      <c r="L799" s="10">
        <f>(J799*((100-'Front End'!$B$6)/100))/('Front End'!$B$2*24*60*60)</f>
        <v>1.4067492067907831E-2</v>
      </c>
      <c r="M799" s="10">
        <f t="shared" si="50"/>
        <v>1.4067492067907831E-2</v>
      </c>
      <c r="N799" s="10">
        <f>AVERAGE(M798:M799)*('Front End'!$F$5*60)</f>
        <v>1.6917684710239085</v>
      </c>
      <c r="O799" s="10">
        <f>IF(O798+AVERAGE(K798:K799)*('Front End'!$F$5*60)&gt;J799,J799,O798+AVERAGE(K798:K799)*('Front End'!$F$5*60))</f>
        <v>0</v>
      </c>
      <c r="P799" s="10">
        <f>P798+(AVERAGE(L798:L799)*('Front End'!$F$5*60))-W798</f>
        <v>4127.3159044793474</v>
      </c>
      <c r="Q799" s="10">
        <f>(P799/$AA$5)*($AA$4-'Front End'!$F$9)</f>
        <v>4.1273159044793471E-2</v>
      </c>
      <c r="R799" s="10">
        <f>'Front End'!$F$9+Q799</f>
        <v>45.041273159044792</v>
      </c>
      <c r="S799" s="8">
        <f>IF(R799&gt;'Front End'!$F$9+'Front End'!$B$9,(((R799-'Front End'!$F$9)/($AA$4-'Front End'!$F$9))*$AA$5)-((('Front End'!$F$9+'Front End'!$B$9-'Front End'!$F$9)/($AA$4-'Front End'!$F$9))*$AA$5),0)</f>
        <v>4127.3159044791892</v>
      </c>
      <c r="T799" s="8">
        <f>ROUND(S799/('Front End'!$B$3*24*60*60),6)</f>
        <v>4.777E-3</v>
      </c>
      <c r="U799" s="8">
        <f>IF(R799&gt;'Front End'!$F$9+'Front End'!$B$10,(((R799-'Front End'!$F$9)/($AA$4-'Front End'!$F$9))*$AA$5)-((('Front End'!$F$9+'Front End'!$B$10-'Front End'!$F$9)/($AA$4-'Front End'!$F$9))*$AA$5),0)</f>
        <v>2127.3159044788763</v>
      </c>
      <c r="V799" s="8">
        <f>(U799^0.5)/('Front End'!$B$4*24*60*60)</f>
        <v>5.3382910829964172E-3</v>
      </c>
      <c r="W799" s="8">
        <f>(AVERAGE(T798:T799)*('Front End'!$F$5*60))+(AVERAGE(V798:V799)*('Front End'!$F$5*60))</f>
        <v>1.2137389309062097</v>
      </c>
      <c r="X799" s="8">
        <f t="shared" si="52"/>
        <v>5.3382910829964172E-3</v>
      </c>
    </row>
    <row r="800" spans="1:24" x14ac:dyDescent="0.2">
      <c r="A800" s="1">
        <v>799</v>
      </c>
      <c r="B800" s="1">
        <f>B799+'Front End'!$F$5</f>
        <v>1596</v>
      </c>
      <c r="C800" s="10">
        <f t="shared" si="51"/>
        <v>1.1083333333333334</v>
      </c>
      <c r="D800" s="10">
        <f>ROUND(IF(B800&lt;=$AA$2*1.25,('Front End'!$F$4/2)*(1-COS((PI()*B800)/$AA$2)),(4.34*'Front End'!$F$4*EXP(-1.3*B800/$AA$2))),6)</f>
        <v>1.363E-2</v>
      </c>
      <c r="E800" s="10">
        <f>D800*('Front End'!$F$3/100)</f>
        <v>0</v>
      </c>
      <c r="F800" s="10">
        <f t="shared" si="49"/>
        <v>1.363E-2</v>
      </c>
      <c r="G800" s="10">
        <f>IF((G799+(AVERAGE(F799:F800)*('Front End'!$F$5*60))-(N799))&gt;$AA$3,$AA$3,IF(G799+(AVERAGE(F799:F800)*('Front End'!$F$5*60))-(N799)&lt;0,0,G799+(AVERAGE(F799:F800)*('Front End'!$F$5*60))-(N799)))</f>
        <v>112.10168467564846</v>
      </c>
      <c r="H800" s="10">
        <f>(G800/$AA$3)*'Front End'!$B$1</f>
        <v>1.1210168467564847E-3</v>
      </c>
      <c r="I800" s="10">
        <f>('Front End'!$F$10-'Front End'!$B$1)+Calcs!H800</f>
        <v>46.731121016846764</v>
      </c>
      <c r="J800" s="10">
        <f>IF(H800&gt;'Front End'!$B$1*('Front End'!$B$5/100),G800-((('Front End'!$B$1*('Front End'!$B$5/100))/'Front End'!$B$1)*$AA$3),0)</f>
        <v>12.101684675648457</v>
      </c>
      <c r="K800" s="10">
        <f>(J800*('Front End'!$B$6/100))/('Front End'!$B$2*24*60*60)</f>
        <v>0</v>
      </c>
      <c r="L800" s="10">
        <f>(J800*((100-'Front End'!$B$6)/100))/('Front End'!$B$2*24*60*60)</f>
        <v>1.4006579485704234E-2</v>
      </c>
      <c r="M800" s="10">
        <f t="shared" si="50"/>
        <v>1.4006579485704234E-2</v>
      </c>
      <c r="N800" s="10">
        <f>AVERAGE(M799:M800)*('Front End'!$F$5*60)</f>
        <v>1.6844442932167238</v>
      </c>
      <c r="O800" s="10">
        <f>IF(O799+AVERAGE(K799:K800)*('Front End'!$F$5*60)&gt;J800,J800,O799+AVERAGE(K799:K800)*('Front End'!$F$5*60))</f>
        <v>0</v>
      </c>
      <c r="P800" s="10">
        <f>P799+(AVERAGE(L799:L800)*('Front End'!$F$5*60))-W799</f>
        <v>4127.786609841658</v>
      </c>
      <c r="Q800" s="10">
        <f>(P800/$AA$5)*($AA$4-'Front End'!$F$9)</f>
        <v>4.1277866098416577E-2</v>
      </c>
      <c r="R800" s="10">
        <f>'Front End'!$F$9+Q800</f>
        <v>45.041277866098419</v>
      </c>
      <c r="S800" s="8">
        <f>IF(R800&gt;'Front End'!$F$9+'Front End'!$B$9,(((R800-'Front End'!$F$9)/($AA$4-'Front End'!$F$9))*$AA$5)-((('Front End'!$F$9+'Front End'!$B$9-'Front End'!$F$9)/($AA$4-'Front End'!$F$9))*$AA$5),0)</f>
        <v>4127.7866098418772</v>
      </c>
      <c r="T800" s="8">
        <f>ROUND(S800/('Front End'!$B$3*24*60*60),6)</f>
        <v>4.7780000000000001E-3</v>
      </c>
      <c r="U800" s="8">
        <f>IF(R800&gt;'Front End'!$F$9+'Front End'!$B$10,(((R800-'Front End'!$F$9)/($AA$4-'Front End'!$F$9))*$AA$5)-((('Front End'!$F$9+'Front End'!$B$10-'Front End'!$F$9)/($AA$4-'Front End'!$F$9))*$AA$5),0)</f>
        <v>2127.7866098415643</v>
      </c>
      <c r="V800" s="8">
        <f>(U800^0.5)/('Front End'!$B$4*24*60*60)</f>
        <v>5.3388816448524251E-3</v>
      </c>
      <c r="W800" s="8">
        <f>(AVERAGE(T799:T800)*('Front End'!$F$5*60))+(AVERAGE(V799:V800)*('Front End'!$F$5*60))</f>
        <v>1.2139303636709307</v>
      </c>
      <c r="X800" s="8">
        <f t="shared" si="52"/>
        <v>5.3388816448524251E-3</v>
      </c>
    </row>
    <row r="801" spans="1:24" x14ac:dyDescent="0.2">
      <c r="A801" s="1">
        <v>800</v>
      </c>
      <c r="B801" s="1">
        <f>B800+'Front End'!$F$5</f>
        <v>1598</v>
      </c>
      <c r="C801" s="10">
        <f t="shared" si="51"/>
        <v>1.1097222222222223</v>
      </c>
      <c r="D801" s="10">
        <f>ROUND(IF(B801&lt;=$AA$2*1.25,('Front End'!$F$4/2)*(1-COS((PI()*B801)/$AA$2)),(4.34*'Front End'!$F$4*EXP(-1.3*B801/$AA$2))),6)</f>
        <v>1.3571E-2</v>
      </c>
      <c r="E801" s="10">
        <f>D801*('Front End'!$F$3/100)</f>
        <v>0</v>
      </c>
      <c r="F801" s="10">
        <f t="shared" si="49"/>
        <v>1.3571E-2</v>
      </c>
      <c r="G801" s="10">
        <f>IF((G800+(AVERAGE(F800:F801)*('Front End'!$F$5*60))-(N800))&gt;$AA$3,$AA$3,IF(G800+(AVERAGE(F800:F801)*('Front End'!$F$5*60))-(N800)&lt;0,0,G800+(AVERAGE(F800:F801)*('Front End'!$F$5*60))-(N800)))</f>
        <v>112.04930038243172</v>
      </c>
      <c r="H801" s="10">
        <f>(G801/$AA$3)*'Front End'!$B$1</f>
        <v>1.1204930038243173E-3</v>
      </c>
      <c r="I801" s="10">
        <f>('Front End'!$F$10-'Front End'!$B$1)+Calcs!H801</f>
        <v>46.731120493003829</v>
      </c>
      <c r="J801" s="10">
        <f>IF(H801&gt;'Front End'!$B$1*('Front End'!$B$5/100),G801-((('Front End'!$B$1*('Front End'!$B$5/100))/'Front End'!$B$1)*$AA$3),0)</f>
        <v>12.049300382431724</v>
      </c>
      <c r="K801" s="10">
        <f>(J801*('Front End'!$B$6/100))/('Front End'!$B$2*24*60*60)</f>
        <v>0</v>
      </c>
      <c r="L801" s="10">
        <f>(J801*((100-'Front End'!$B$6)/100))/('Front End'!$B$2*24*60*60)</f>
        <v>1.3945949516703386E-2</v>
      </c>
      <c r="M801" s="10">
        <f t="shared" si="50"/>
        <v>1.3945949516703386E-2</v>
      </c>
      <c r="N801" s="10">
        <f>AVERAGE(M800:M801)*('Front End'!$F$5*60)</f>
        <v>1.6771517401444571</v>
      </c>
      <c r="O801" s="10">
        <f>IF(O800+AVERAGE(K800:K801)*('Front End'!$F$5*60)&gt;J801,J801,O800+AVERAGE(K800:K801)*('Front End'!$F$5*60))</f>
        <v>0</v>
      </c>
      <c r="P801" s="10">
        <f>P800+(AVERAGE(L800:L801)*('Front End'!$F$5*60))-W800</f>
        <v>4128.2498312181315</v>
      </c>
      <c r="Q801" s="10">
        <f>(P801/$AA$5)*($AA$4-'Front End'!$F$9)</f>
        <v>4.1282498312181316E-2</v>
      </c>
      <c r="R801" s="10">
        <f>'Front End'!$F$9+Q801</f>
        <v>45.041282498312178</v>
      </c>
      <c r="S801" s="8">
        <f>IF(R801&gt;'Front End'!$F$9+'Front End'!$B$9,(((R801-'Front End'!$F$9)/($AA$4-'Front End'!$F$9))*$AA$5)-((('Front End'!$F$9+'Front End'!$B$9-'Front End'!$F$9)/($AA$4-'Front End'!$F$9))*$AA$5),0)</f>
        <v>4128.2498312178013</v>
      </c>
      <c r="T801" s="8">
        <f>ROUND(S801/('Front End'!$B$3*24*60*60),6)</f>
        <v>4.7780000000000001E-3</v>
      </c>
      <c r="U801" s="8">
        <f>IF(R801&gt;'Front End'!$F$9+'Front End'!$B$10,(((R801-'Front End'!$F$9)/($AA$4-'Front End'!$F$9))*$AA$5)-((('Front End'!$F$9+'Front End'!$B$10-'Front End'!$F$9)/($AA$4-'Front End'!$F$9))*$AA$5),0)</f>
        <v>2128.2498312174885</v>
      </c>
      <c r="V801" s="8">
        <f>(U801^0.5)/('Front End'!$B$4*24*60*60)</f>
        <v>5.3394627532930899E-3</v>
      </c>
      <c r="W801" s="8">
        <f>(AVERAGE(T800:T801)*('Front End'!$F$5*60))+(AVERAGE(V800:V801)*('Front End'!$F$5*60))</f>
        <v>1.214060663888731</v>
      </c>
      <c r="X801" s="8">
        <f t="shared" si="52"/>
        <v>5.3394627532930899E-3</v>
      </c>
    </row>
    <row r="802" spans="1:24" x14ac:dyDescent="0.2">
      <c r="A802" s="1">
        <v>801</v>
      </c>
      <c r="B802" s="1">
        <f>B801+'Front End'!$F$5</f>
        <v>1600</v>
      </c>
      <c r="C802" s="10">
        <f t="shared" si="51"/>
        <v>1.1111111111111112</v>
      </c>
      <c r="D802" s="10">
        <f>ROUND(IF(B802&lt;=$AA$2*1.25,('Front End'!$F$4/2)*(1-COS((PI()*B802)/$AA$2)),(4.34*'Front End'!$F$4*EXP(-1.3*B802/$AA$2))),6)</f>
        <v>1.3512E-2</v>
      </c>
      <c r="E802" s="10">
        <f>D802*('Front End'!$F$3/100)</f>
        <v>0</v>
      </c>
      <c r="F802" s="10">
        <f t="shared" si="49"/>
        <v>1.3512E-2</v>
      </c>
      <c r="G802" s="10">
        <f>IF((G801+(AVERAGE(F801:F802)*('Front End'!$F$5*60))-(N801))&gt;$AA$3,$AA$3,IF(G801+(AVERAGE(F801:F802)*('Front End'!$F$5*60))-(N801)&lt;0,0,G801+(AVERAGE(F801:F802)*('Front End'!$F$5*60))-(N801)))</f>
        <v>111.99712864228727</v>
      </c>
      <c r="H802" s="10">
        <f>(G802/$AA$3)*'Front End'!$B$1</f>
        <v>1.1199712864228726E-3</v>
      </c>
      <c r="I802" s="10">
        <f>('Front End'!$F$10-'Front End'!$B$1)+Calcs!H802</f>
        <v>46.731119971286425</v>
      </c>
      <c r="J802" s="10">
        <f>IF(H802&gt;'Front End'!$B$1*('Front End'!$B$5/100),G802-((('Front End'!$B$1*('Front End'!$B$5/100))/'Front End'!$B$1)*$AA$3),0)</f>
        <v>11.997128642287265</v>
      </c>
      <c r="K802" s="10">
        <f>(J802*('Front End'!$B$6/100))/('Front End'!$B$2*24*60*60)</f>
        <v>0</v>
      </c>
      <c r="L802" s="10">
        <f>(J802*((100-'Front End'!$B$6)/100))/('Front End'!$B$2*24*60*60)</f>
        <v>1.3885565558202854E-2</v>
      </c>
      <c r="M802" s="10">
        <f t="shared" si="50"/>
        <v>1.3885565558202854E-2</v>
      </c>
      <c r="N802" s="10">
        <f>AVERAGE(M801:M802)*('Front End'!$F$5*60)</f>
        <v>1.6698909044943746</v>
      </c>
      <c r="O802" s="10">
        <f>IF(O801+AVERAGE(K801:K802)*('Front End'!$F$5*60)&gt;J802,J802,O801+AVERAGE(K801:K802)*('Front End'!$F$5*60))</f>
        <v>0</v>
      </c>
      <c r="P802" s="10">
        <f>P801+(AVERAGE(L801:L802)*('Front End'!$F$5*60))-W801</f>
        <v>4128.7056614587373</v>
      </c>
      <c r="Q802" s="10">
        <f>(P802/$AA$5)*($AA$4-'Front End'!$F$9)</f>
        <v>4.1287056614587377E-2</v>
      </c>
      <c r="R802" s="10">
        <f>'Front End'!$F$9+Q802</f>
        <v>45.041287056614586</v>
      </c>
      <c r="S802" s="8">
        <f>IF(R802&gt;'Front End'!$F$9+'Front End'!$B$9,(((R802-'Front End'!$F$9)/($AA$4-'Front End'!$F$9))*$AA$5)-((('Front End'!$F$9+'Front End'!$B$9-'Front End'!$F$9)/($AA$4-'Front End'!$F$9))*$AA$5),0)</f>
        <v>4128.7056614585535</v>
      </c>
      <c r="T802" s="8">
        <f>ROUND(S802/('Front End'!$B$3*24*60*60),6)</f>
        <v>4.7790000000000003E-3</v>
      </c>
      <c r="U802" s="8">
        <f>IF(R802&gt;'Front End'!$F$9+'Front End'!$B$10,(((R802-'Front End'!$F$9)/($AA$4-'Front End'!$F$9))*$AA$5)-((('Front End'!$F$9+'Front End'!$B$10-'Front End'!$F$9)/($AA$4-'Front End'!$F$9))*$AA$5),0)</f>
        <v>2128.7056614582407</v>
      </c>
      <c r="V802" s="8">
        <f>(U802^0.5)/('Front End'!$B$4*24*60*60)</f>
        <v>5.3400345278675617E-3</v>
      </c>
      <c r="W802" s="8">
        <f>(AVERAGE(T801:T802)*('Front End'!$F$5*60))+(AVERAGE(V801:V802)*('Front End'!$F$5*60))</f>
        <v>1.2141898368696391</v>
      </c>
      <c r="X802" s="8">
        <f t="shared" si="52"/>
        <v>5.3400345278675617E-3</v>
      </c>
    </row>
    <row r="803" spans="1:24" x14ac:dyDescent="0.2">
      <c r="A803" s="1">
        <v>802</v>
      </c>
      <c r="B803" s="1">
        <f>B802+'Front End'!$F$5</f>
        <v>1602</v>
      </c>
      <c r="C803" s="10">
        <f t="shared" si="51"/>
        <v>1.1125</v>
      </c>
      <c r="D803" s="10">
        <f>ROUND(IF(B803&lt;=$AA$2*1.25,('Front End'!$F$4/2)*(1-COS((PI()*B803)/$AA$2)),(4.34*'Front End'!$F$4*EXP(-1.3*B803/$AA$2))),6)</f>
        <v>1.3454000000000001E-2</v>
      </c>
      <c r="E803" s="10">
        <f>D803*('Front End'!$F$3/100)</f>
        <v>0</v>
      </c>
      <c r="F803" s="10">
        <f t="shared" si="49"/>
        <v>1.3454000000000001E-2</v>
      </c>
      <c r="G803" s="10">
        <f>IF((G802+(AVERAGE(F802:F803)*('Front End'!$F$5*60))-(N802))&gt;$AA$3,$AA$3,IF(G802+(AVERAGE(F802:F803)*('Front End'!$F$5*60))-(N802)&lt;0,0,G802+(AVERAGE(F802:F803)*('Front End'!$F$5*60))-(N802)))</f>
        <v>111.94519773779288</v>
      </c>
      <c r="H803" s="10">
        <f>(G803/$AA$3)*'Front End'!$B$1</f>
        <v>1.1194519773779288E-3</v>
      </c>
      <c r="I803" s="10">
        <f>('Front End'!$F$10-'Front End'!$B$1)+Calcs!H803</f>
        <v>46.731119451977385</v>
      </c>
      <c r="J803" s="10">
        <f>IF(H803&gt;'Front End'!$B$1*('Front End'!$B$5/100),G803-((('Front End'!$B$1*('Front End'!$B$5/100))/'Front End'!$B$1)*$AA$3),0)</f>
        <v>11.945197737792881</v>
      </c>
      <c r="K803" s="10">
        <f>(J803*('Front End'!$B$6/100))/('Front End'!$B$2*24*60*60)</f>
        <v>0</v>
      </c>
      <c r="L803" s="10">
        <f>(J803*((100-'Front End'!$B$6)/100))/('Front End'!$B$2*24*60*60)</f>
        <v>1.3825460344667688E-2</v>
      </c>
      <c r="M803" s="10">
        <f t="shared" si="50"/>
        <v>1.3825460344667688E-2</v>
      </c>
      <c r="N803" s="10">
        <f>AVERAGE(M802:M803)*('Front End'!$F$5*60)</f>
        <v>1.6626615541722325</v>
      </c>
      <c r="O803" s="10">
        <f>IF(O802+AVERAGE(K802:K803)*('Front End'!$F$5*60)&gt;J803,J803,O802+AVERAGE(K802:K803)*('Front End'!$F$5*60))</f>
        <v>0</v>
      </c>
      <c r="P803" s="10">
        <f>P802+(AVERAGE(L802:L803)*('Front End'!$F$5*60))-W802</f>
        <v>4129.1541331760391</v>
      </c>
      <c r="Q803" s="10">
        <f>(P803/$AA$5)*($AA$4-'Front End'!$F$9)</f>
        <v>4.1291541331760391E-2</v>
      </c>
      <c r="R803" s="10">
        <f>'Front End'!$F$9+Q803</f>
        <v>45.041291541331759</v>
      </c>
      <c r="S803" s="8">
        <f>IF(R803&gt;'Front End'!$F$9+'Front End'!$B$9,(((R803-'Front End'!$F$9)/($AA$4-'Front End'!$F$9))*$AA$5)-((('Front End'!$F$9+'Front End'!$B$9-'Front End'!$F$9)/($AA$4-'Front End'!$F$9))*$AA$5),0)</f>
        <v>4129.1541331759163</v>
      </c>
      <c r="T803" s="8">
        <f>ROUND(S803/('Front End'!$B$3*24*60*60),6)</f>
        <v>4.7790000000000003E-3</v>
      </c>
      <c r="U803" s="8">
        <f>IF(R803&gt;'Front End'!$F$9+'Front End'!$B$10,(((R803-'Front End'!$F$9)/($AA$4-'Front End'!$F$9))*$AA$5)-((('Front End'!$F$9+'Front End'!$B$10-'Front End'!$F$9)/($AA$4-'Front End'!$F$9))*$AA$5),0)</f>
        <v>2129.1541331756034</v>
      </c>
      <c r="V803" s="8">
        <f>(U803^0.5)/('Front End'!$B$4*24*60*60)</f>
        <v>5.3405970124741162E-3</v>
      </c>
      <c r="W803" s="8">
        <f>(AVERAGE(T802:T803)*('Front End'!$F$5*60))+(AVERAGE(V802:V803)*('Front End'!$F$5*60))</f>
        <v>1.2143178924205005</v>
      </c>
      <c r="X803" s="8">
        <f t="shared" si="52"/>
        <v>5.3405970124741162E-3</v>
      </c>
    </row>
    <row r="804" spans="1:24" x14ac:dyDescent="0.2">
      <c r="A804" s="1">
        <v>803</v>
      </c>
      <c r="B804" s="1">
        <f>B803+'Front End'!$F$5</f>
        <v>1604</v>
      </c>
      <c r="C804" s="10">
        <f t="shared" si="51"/>
        <v>1.1138888888888889</v>
      </c>
      <c r="D804" s="10">
        <f>ROUND(IF(B804&lt;=$AA$2*1.25,('Front End'!$F$4/2)*(1-COS((PI()*B804)/$AA$2)),(4.34*'Front End'!$F$4*EXP(-1.3*B804/$AA$2))),6)</f>
        <v>1.3396E-2</v>
      </c>
      <c r="E804" s="10">
        <f>D804*('Front End'!$F$3/100)</f>
        <v>0</v>
      </c>
      <c r="F804" s="10">
        <f t="shared" si="49"/>
        <v>1.3396E-2</v>
      </c>
      <c r="G804" s="10">
        <f>IF((G803+(AVERAGE(F803:F804)*('Front End'!$F$5*60))-(N803))&gt;$AA$3,$AA$3,IF(G803+(AVERAGE(F803:F804)*('Front End'!$F$5*60))-(N803)&lt;0,0,G803+(AVERAGE(F803:F804)*('Front End'!$F$5*60))-(N803)))</f>
        <v>111.89353618362065</v>
      </c>
      <c r="H804" s="10">
        <f>(G804/$AA$3)*'Front End'!$B$1</f>
        <v>1.1189353618362066E-3</v>
      </c>
      <c r="I804" s="10">
        <f>('Front End'!$F$10-'Front End'!$B$1)+Calcs!H804</f>
        <v>46.731118935361842</v>
      </c>
      <c r="J804" s="10">
        <f>IF(H804&gt;'Front End'!$B$1*('Front End'!$B$5/100),G804-((('Front End'!$B$1*('Front End'!$B$5/100))/'Front End'!$B$1)*$AA$3),0)</f>
        <v>11.893536183620654</v>
      </c>
      <c r="K804" s="10">
        <f>(J804*('Front End'!$B$6/100))/('Front End'!$B$2*24*60*60)</f>
        <v>0</v>
      </c>
      <c r="L804" s="10">
        <f>(J804*((100-'Front End'!$B$6)/100))/('Front End'!$B$2*24*60*60)</f>
        <v>1.3765666879190574E-2</v>
      </c>
      <c r="M804" s="10">
        <f t="shared" si="50"/>
        <v>1.3765666879190574E-2</v>
      </c>
      <c r="N804" s="10">
        <f>AVERAGE(M803:M804)*('Front End'!$F$5*60)</f>
        <v>1.6554676334314957</v>
      </c>
      <c r="O804" s="10">
        <f>IF(O803+AVERAGE(K803:K804)*('Front End'!$F$5*60)&gt;J804,J804,O803+AVERAGE(K803:K804)*('Front End'!$F$5*60))</f>
        <v>0</v>
      </c>
      <c r="P804" s="10">
        <f>P803+(AVERAGE(L803:L804)*('Front End'!$F$5*60))-W803</f>
        <v>4129.5952829170501</v>
      </c>
      <c r="Q804" s="10">
        <f>(P804/$AA$5)*($AA$4-'Front End'!$F$9)</f>
        <v>4.12959528291705E-2</v>
      </c>
      <c r="R804" s="10">
        <f>'Front End'!$F$9+Q804</f>
        <v>45.041295952829174</v>
      </c>
      <c r="S804" s="8">
        <f>IF(R804&gt;'Front End'!$F$9+'Front End'!$B$9,(((R804-'Front End'!$F$9)/($AA$4-'Front End'!$F$9))*$AA$5)-((('Front End'!$F$9+'Front End'!$B$9-'Front End'!$F$9)/($AA$4-'Front End'!$F$9))*$AA$5),0)</f>
        <v>4129.5952829173648</v>
      </c>
      <c r="T804" s="8">
        <f>ROUND(S804/('Front End'!$B$3*24*60*60),6)</f>
        <v>4.7800000000000004E-3</v>
      </c>
      <c r="U804" s="8">
        <f>IF(R804&gt;'Front End'!$F$9+'Front End'!$B$10,(((R804-'Front End'!$F$9)/($AA$4-'Front End'!$F$9))*$AA$5)-((('Front End'!$F$9+'Front End'!$B$10-'Front End'!$F$9)/($AA$4-'Front End'!$F$9))*$AA$5),0)</f>
        <v>2129.5952829170519</v>
      </c>
      <c r="V804" s="8">
        <f>(U804^0.5)/('Front End'!$B$4*24*60*60)</f>
        <v>5.3411502558793848E-3</v>
      </c>
      <c r="W804" s="8">
        <f>(AVERAGE(T803:T804)*('Front End'!$F$5*60))+(AVERAGE(V803:V804)*('Front End'!$F$5*60))</f>
        <v>1.2144448361012101</v>
      </c>
      <c r="X804" s="8">
        <f t="shared" si="52"/>
        <v>5.3411502558793848E-3</v>
      </c>
    </row>
    <row r="805" spans="1:24" x14ac:dyDescent="0.2">
      <c r="A805" s="1">
        <v>804</v>
      </c>
      <c r="B805" s="1">
        <f>B804+'Front End'!$F$5</f>
        <v>1606</v>
      </c>
      <c r="C805" s="10">
        <f t="shared" si="51"/>
        <v>1.1152777777777778</v>
      </c>
      <c r="D805" s="10">
        <f>ROUND(IF(B805&lt;=$AA$2*1.25,('Front End'!$F$4/2)*(1-COS((PI()*B805)/$AA$2)),(4.34*'Front End'!$F$4*EXP(-1.3*B805/$AA$2))),6)</f>
        <v>1.3337999999999999E-2</v>
      </c>
      <c r="E805" s="10">
        <f>D805*('Front End'!$F$3/100)</f>
        <v>0</v>
      </c>
      <c r="F805" s="10">
        <f t="shared" si="49"/>
        <v>1.3337999999999999E-2</v>
      </c>
      <c r="G805" s="10">
        <f>IF((G804+(AVERAGE(F804:F805)*('Front End'!$F$5*60))-(N804))&gt;$AA$3,$AA$3,IF(G804+(AVERAGE(F804:F805)*('Front End'!$F$5*60))-(N804)&lt;0,0,G804+(AVERAGE(F804:F805)*('Front End'!$F$5*60))-(N804)))</f>
        <v>111.84210855018915</v>
      </c>
      <c r="H805" s="10">
        <f>(G805/$AA$3)*'Front End'!$B$1</f>
        <v>1.1184210855018915E-3</v>
      </c>
      <c r="I805" s="10">
        <f>('Front End'!$F$10-'Front End'!$B$1)+Calcs!H805</f>
        <v>46.731118421085505</v>
      </c>
      <c r="J805" s="10">
        <f>IF(H805&gt;'Front End'!$B$1*('Front End'!$B$5/100),G805-((('Front End'!$B$1*('Front End'!$B$5/100))/'Front End'!$B$1)*$AA$3),0)</f>
        <v>11.842108550189153</v>
      </c>
      <c r="K805" s="10">
        <f>(J805*('Front End'!$B$6/100))/('Front End'!$B$2*24*60*60)</f>
        <v>0</v>
      </c>
      <c r="L805" s="10">
        <f>(J805*((100-'Front End'!$B$6)/100))/('Front End'!$B$2*24*60*60)</f>
        <v>1.3706144155311521E-2</v>
      </c>
      <c r="M805" s="10">
        <f t="shared" si="50"/>
        <v>1.3706144155311521E-2</v>
      </c>
      <c r="N805" s="10">
        <f>AVERAGE(M804:M805)*('Front End'!$F$5*60)</f>
        <v>1.6483086620701257</v>
      </c>
      <c r="O805" s="10">
        <f>IF(O804+AVERAGE(K804:K805)*('Front End'!$F$5*60)&gt;J805,J805,O804+AVERAGE(K804:K805)*('Front End'!$F$5*60))</f>
        <v>0</v>
      </c>
      <c r="P805" s="10">
        <f>P804+(AVERAGE(L804:L805)*('Front End'!$F$5*60))-W804</f>
        <v>4130.0291467430188</v>
      </c>
      <c r="Q805" s="10">
        <f>(P805/$AA$5)*($AA$4-'Front End'!$F$9)</f>
        <v>4.1300291467430181E-2</v>
      </c>
      <c r="R805" s="10">
        <f>'Front End'!$F$9+Q805</f>
        <v>45.041300291467429</v>
      </c>
      <c r="S805" s="8">
        <f>IF(R805&gt;'Front End'!$F$9+'Front End'!$B$9,(((R805-'Front End'!$F$9)/($AA$4-'Front End'!$F$9))*$AA$5)-((('Front End'!$F$9+'Front End'!$B$9-'Front End'!$F$9)/($AA$4-'Front End'!$F$9))*$AA$5),0)</f>
        <v>4130.0291467429415</v>
      </c>
      <c r="T805" s="8">
        <f>ROUND(S805/('Front End'!$B$3*24*60*60),6)</f>
        <v>4.7800000000000004E-3</v>
      </c>
      <c r="U805" s="8">
        <f>IF(R805&gt;'Front End'!$F$9+'Front End'!$B$10,(((R805-'Front End'!$F$9)/($AA$4-'Front End'!$F$9))*$AA$5)-((('Front End'!$F$9+'Front End'!$B$10-'Front End'!$F$9)/($AA$4-'Front End'!$F$9))*$AA$5),0)</f>
        <v>2130.0291467426287</v>
      </c>
      <c r="V805" s="8">
        <f>(U805^0.5)/('Front End'!$B$4*24*60*60)</f>
        <v>5.3416943061704719E-3</v>
      </c>
      <c r="W805" s="8">
        <f>(AVERAGE(T804:T805)*('Front End'!$F$5*60))+(AVERAGE(V804:V805)*('Front End'!$F$5*60))</f>
        <v>1.2145706737229913</v>
      </c>
      <c r="X805" s="8">
        <f t="shared" si="52"/>
        <v>5.3416943061704719E-3</v>
      </c>
    </row>
    <row r="806" spans="1:24" x14ac:dyDescent="0.2">
      <c r="A806" s="1">
        <v>805</v>
      </c>
      <c r="B806" s="1">
        <f>B805+'Front End'!$F$5</f>
        <v>1608</v>
      </c>
      <c r="C806" s="10">
        <f t="shared" si="51"/>
        <v>1.1166666666666667</v>
      </c>
      <c r="D806" s="10">
        <f>ROUND(IF(B806&lt;=$AA$2*1.25,('Front End'!$F$4/2)*(1-COS((PI()*B806)/$AA$2)),(4.34*'Front End'!$F$4*EXP(-1.3*B806/$AA$2))),6)</f>
        <v>1.328E-2</v>
      </c>
      <c r="E806" s="10">
        <f>D806*('Front End'!$F$3/100)</f>
        <v>0</v>
      </c>
      <c r="F806" s="10">
        <f t="shared" si="49"/>
        <v>1.328E-2</v>
      </c>
      <c r="G806" s="10">
        <f>IF((G805+(AVERAGE(F805:F806)*('Front End'!$F$5*60))-(N805))&gt;$AA$3,$AA$3,IF(G805+(AVERAGE(F805:F806)*('Front End'!$F$5*60))-(N805)&lt;0,0,G805+(AVERAGE(F805:F806)*('Front End'!$F$5*60))-(N805)))</f>
        <v>111.79087988811904</v>
      </c>
      <c r="H806" s="10">
        <f>(G806/$AA$3)*'Front End'!$B$1</f>
        <v>1.1179087988811903E-3</v>
      </c>
      <c r="I806" s="10">
        <f>('Front End'!$F$10-'Front End'!$B$1)+Calcs!H806</f>
        <v>46.731117908798886</v>
      </c>
      <c r="J806" s="10">
        <f>IF(H806&gt;'Front End'!$B$1*('Front End'!$B$5/100),G806-((('Front End'!$B$1*('Front End'!$B$5/100))/'Front End'!$B$1)*$AA$3),0)</f>
        <v>11.790879888119036</v>
      </c>
      <c r="K806" s="10">
        <f>(J806*('Front End'!$B$6/100))/('Front End'!$B$2*24*60*60)</f>
        <v>0</v>
      </c>
      <c r="L806" s="10">
        <f>(J806*((100-'Front End'!$B$6)/100))/('Front End'!$B$2*24*60*60)</f>
        <v>1.3646851722359998E-2</v>
      </c>
      <c r="M806" s="10">
        <f t="shared" si="50"/>
        <v>1.3646851722359998E-2</v>
      </c>
      <c r="N806" s="10">
        <f>AVERAGE(M805:M806)*('Front End'!$F$5*60)</f>
        <v>1.6411797526602909</v>
      </c>
      <c r="O806" s="10">
        <f>IF(O805+AVERAGE(K805:K806)*('Front End'!$F$5*60)&gt;J806,J806,O805+AVERAGE(K805:K806)*('Front End'!$F$5*60))</f>
        <v>0</v>
      </c>
      <c r="P806" s="10">
        <f>P805+(AVERAGE(L805:L806)*('Front End'!$F$5*60))-W805</f>
        <v>4130.4557558219567</v>
      </c>
      <c r="Q806" s="10">
        <f>(P806/$AA$5)*($AA$4-'Front End'!$F$9)</f>
        <v>4.1304557558219566E-2</v>
      </c>
      <c r="R806" s="10">
        <f>'Front End'!$F$9+Q806</f>
        <v>45.04130455755822</v>
      </c>
      <c r="S806" s="8">
        <f>IF(R806&gt;'Front End'!$F$9+'Front End'!$B$9,(((R806-'Front End'!$F$9)/($AA$4-'Front End'!$F$9))*$AA$5)-((('Front End'!$F$9+'Front End'!$B$9-'Front End'!$F$9)/($AA$4-'Front End'!$F$9))*$AA$5),0)</f>
        <v>4130.4557558220267</v>
      </c>
      <c r="T806" s="8">
        <f>ROUND(S806/('Front End'!$B$3*24*60*60),6)</f>
        <v>4.7809999999999997E-3</v>
      </c>
      <c r="U806" s="8">
        <f>IF(R806&gt;'Front End'!$F$9+'Front End'!$B$10,(((R806-'Front End'!$F$9)/($AA$4-'Front End'!$F$9))*$AA$5)-((('Front End'!$F$9+'Front End'!$B$10-'Front End'!$F$9)/($AA$4-'Front End'!$F$9))*$AA$5),0)</f>
        <v>2130.4557558217139</v>
      </c>
      <c r="V806" s="8">
        <f>(U806^0.5)/('Front End'!$B$4*24*60*60)</f>
        <v>5.3422292052354697E-3</v>
      </c>
      <c r="W806" s="8">
        <f>(AVERAGE(T805:T806)*('Front End'!$F$5*60))+(AVERAGE(V805:V806)*('Front End'!$F$5*60))</f>
        <v>1.2146954106843566</v>
      </c>
      <c r="X806" s="8">
        <f t="shared" si="52"/>
        <v>5.3422292052354697E-3</v>
      </c>
    </row>
    <row r="807" spans="1:24" x14ac:dyDescent="0.2">
      <c r="A807" s="1">
        <v>806</v>
      </c>
      <c r="B807" s="1">
        <f>B806+'Front End'!$F$5</f>
        <v>1610</v>
      </c>
      <c r="C807" s="10">
        <f t="shared" si="51"/>
        <v>1.1180555555555556</v>
      </c>
      <c r="D807" s="10">
        <f>ROUND(IF(B807&lt;=$AA$2*1.25,('Front End'!$F$4/2)*(1-COS((PI()*B807)/$AA$2)),(4.34*'Front End'!$F$4*EXP(-1.3*B807/$AA$2))),6)</f>
        <v>1.3223E-2</v>
      </c>
      <c r="E807" s="10">
        <f>D807*('Front End'!$F$3/100)</f>
        <v>0</v>
      </c>
      <c r="F807" s="10">
        <f t="shared" si="49"/>
        <v>1.3223E-2</v>
      </c>
      <c r="G807" s="10">
        <f>IF((G806+(AVERAGE(F806:F807)*('Front End'!$F$5*60))-(N806))&gt;$AA$3,$AA$3,IF(G806+(AVERAGE(F806:F807)*('Front End'!$F$5*60))-(N806)&lt;0,0,G806+(AVERAGE(F806:F807)*('Front End'!$F$5*60))-(N806)))</f>
        <v>111.73988013545875</v>
      </c>
      <c r="H807" s="10">
        <f>(G807/$AA$3)*'Front End'!$B$1</f>
        <v>1.1173988013545874E-3</v>
      </c>
      <c r="I807" s="10">
        <f>('Front End'!$F$10-'Front End'!$B$1)+Calcs!H807</f>
        <v>46.731117398801359</v>
      </c>
      <c r="J807" s="10">
        <f>IF(H807&gt;'Front End'!$B$1*('Front End'!$B$5/100),G807-((('Front End'!$B$1*('Front End'!$B$5/100))/'Front End'!$B$1)*$AA$3),0)</f>
        <v>11.739880135458748</v>
      </c>
      <c r="K807" s="10">
        <f>(J807*('Front End'!$B$6/100))/('Front End'!$B$2*24*60*60)</f>
        <v>0</v>
      </c>
      <c r="L807" s="10">
        <f>(J807*((100-'Front End'!$B$6)/100))/('Front End'!$B$2*24*60*60)</f>
        <v>1.3587824230855033E-2</v>
      </c>
      <c r="M807" s="10">
        <f t="shared" si="50"/>
        <v>1.3587824230855033E-2</v>
      </c>
      <c r="N807" s="10">
        <f>AVERAGE(M806:M807)*('Front End'!$F$5*60)</f>
        <v>1.6340805571929018</v>
      </c>
      <c r="O807" s="10">
        <f>IF(O806+AVERAGE(K806:K807)*('Front End'!$F$5*60)&gt;J807,J807,O806+AVERAGE(K806:K807)*('Front End'!$F$5*60))</f>
        <v>0</v>
      </c>
      <c r="P807" s="10">
        <f>P806+(AVERAGE(L806:L807)*('Front End'!$F$5*60))-W806</f>
        <v>4130.8751409684646</v>
      </c>
      <c r="Q807" s="10">
        <f>(P807/$AA$5)*($AA$4-'Front End'!$F$9)</f>
        <v>4.1308751409684645E-2</v>
      </c>
      <c r="R807" s="10">
        <f>'Front End'!$F$9+Q807</f>
        <v>45.041308751409687</v>
      </c>
      <c r="S807" s="8">
        <f>IF(R807&gt;'Front End'!$F$9+'Front End'!$B$9,(((R807-'Front End'!$F$9)/($AA$4-'Front End'!$F$9))*$AA$5)-((('Front End'!$F$9+'Front End'!$B$9-'Front End'!$F$9)/($AA$4-'Front End'!$F$9))*$AA$5),0)</f>
        <v>4130.8751409687266</v>
      </c>
      <c r="T807" s="8">
        <f>ROUND(S807/('Front End'!$B$3*24*60*60),6)</f>
        <v>4.7809999999999997E-3</v>
      </c>
      <c r="U807" s="8">
        <f>IF(R807&gt;'Front End'!$F$9+'Front End'!$B$10,(((R807-'Front End'!$F$9)/($AA$4-'Front End'!$F$9))*$AA$5)-((('Front End'!$F$9+'Front End'!$B$10-'Front End'!$F$9)/($AA$4-'Front End'!$F$9))*$AA$5),0)</f>
        <v>2130.8751409684137</v>
      </c>
      <c r="V807" s="8">
        <f>(U807^0.5)/('Front End'!$B$4*24*60*60)</f>
        <v>5.3427549944531413E-3</v>
      </c>
      <c r="W807" s="8">
        <f>(AVERAGE(T806:T807)*('Front End'!$F$5*60))+(AVERAGE(V806:V807)*('Front End'!$F$5*60))</f>
        <v>1.2148190519813167</v>
      </c>
      <c r="X807" s="8">
        <f t="shared" si="52"/>
        <v>5.3427549944531413E-3</v>
      </c>
    </row>
    <row r="808" spans="1:24" x14ac:dyDescent="0.2">
      <c r="A808" s="1">
        <v>807</v>
      </c>
      <c r="B808" s="1">
        <f>B807+'Front End'!$F$5</f>
        <v>1612</v>
      </c>
      <c r="C808" s="10">
        <f t="shared" si="51"/>
        <v>1.1194444444444445</v>
      </c>
      <c r="D808" s="10">
        <f>ROUND(IF(B808&lt;=$AA$2*1.25,('Front End'!$F$4/2)*(1-COS((PI()*B808)/$AA$2)),(4.34*'Front End'!$F$4*EXP(-1.3*B808/$AA$2))),6)</f>
        <v>1.3165E-2</v>
      </c>
      <c r="E808" s="10">
        <f>D808*('Front End'!$F$3/100)</f>
        <v>0</v>
      </c>
      <c r="F808" s="10">
        <f t="shared" si="49"/>
        <v>1.3165E-2</v>
      </c>
      <c r="G808" s="10">
        <f>IF((G807+(AVERAGE(F807:F808)*('Front End'!$F$5*60))-(N807))&gt;$AA$3,$AA$3,IF(G807+(AVERAGE(F807:F808)*('Front End'!$F$5*60))-(N807)&lt;0,0,G807+(AVERAGE(F807:F808)*('Front End'!$F$5*60))-(N807)))</f>
        <v>111.68907957826585</v>
      </c>
      <c r="H808" s="10">
        <f>(G808/$AA$3)*'Front End'!$B$1</f>
        <v>1.1168907957826585E-3</v>
      </c>
      <c r="I808" s="10">
        <f>('Front End'!$F$10-'Front End'!$B$1)+Calcs!H808</f>
        <v>46.731116890795789</v>
      </c>
      <c r="J808" s="10">
        <f>IF(H808&gt;'Front End'!$B$1*('Front End'!$B$5/100),G808-((('Front End'!$B$1*('Front End'!$B$5/100))/'Front End'!$B$1)*$AA$3),0)</f>
        <v>11.689079578265847</v>
      </c>
      <c r="K808" s="10">
        <f>(J808*('Front End'!$B$6/100))/('Front End'!$B$2*24*60*60)</f>
        <v>0</v>
      </c>
      <c r="L808" s="10">
        <f>(J808*((100-'Front End'!$B$6)/100))/('Front End'!$B$2*24*60*60)</f>
        <v>1.3529027289659547E-2</v>
      </c>
      <c r="M808" s="10">
        <f t="shared" si="50"/>
        <v>1.3529027289659547E-2</v>
      </c>
      <c r="N808" s="10">
        <f>AVERAGE(M807:M808)*('Front End'!$F$5*60)</f>
        <v>1.6270110912308748</v>
      </c>
      <c r="O808" s="10">
        <f>IF(O807+AVERAGE(K807:K808)*('Front End'!$F$5*60)&gt;J808,J808,O807+AVERAGE(K807:K808)*('Front End'!$F$5*60))</f>
        <v>0</v>
      </c>
      <c r="P808" s="10">
        <f>P807+(AVERAGE(L807:L808)*('Front End'!$F$5*60))-W807</f>
        <v>4131.2873330077146</v>
      </c>
      <c r="Q808" s="10">
        <f>(P808/$AA$5)*($AA$4-'Front End'!$F$9)</f>
        <v>4.1312873330077146E-2</v>
      </c>
      <c r="R808" s="10">
        <f>'Front End'!$F$9+Q808</f>
        <v>45.041312873330078</v>
      </c>
      <c r="S808" s="8">
        <f>IF(R808&gt;'Front End'!$F$9+'Front End'!$B$9,(((R808-'Front End'!$F$9)/($AA$4-'Front End'!$F$9))*$AA$5)-((('Front End'!$F$9+'Front End'!$B$9-'Front End'!$F$9)/($AA$4-'Front End'!$F$9))*$AA$5),0)</f>
        <v>4131.2873330078046</v>
      </c>
      <c r="T808" s="8">
        <f>ROUND(S808/('Front End'!$B$3*24*60*60),6)</f>
        <v>4.7819999999999998E-3</v>
      </c>
      <c r="U808" s="8">
        <f>IF(R808&gt;'Front End'!$F$9+'Front End'!$B$10,(((R808-'Front End'!$F$9)/($AA$4-'Front End'!$F$9))*$AA$5)-((('Front End'!$F$9+'Front End'!$B$10-'Front End'!$F$9)/($AA$4-'Front End'!$F$9))*$AA$5),0)</f>
        <v>2131.2873330074917</v>
      </c>
      <c r="V808" s="8">
        <f>(U808^0.5)/('Front End'!$B$4*24*60*60)</f>
        <v>5.3432717151525831E-3</v>
      </c>
      <c r="W808" s="8">
        <f>(AVERAGE(T807:T808)*('Front End'!$F$5*60))+(AVERAGE(V807:V808)*('Front End'!$F$5*60))</f>
        <v>1.2149416025763435</v>
      </c>
      <c r="X808" s="8">
        <f t="shared" si="52"/>
        <v>5.3432717151525831E-3</v>
      </c>
    </row>
    <row r="809" spans="1:24" x14ac:dyDescent="0.2">
      <c r="A809" s="1">
        <v>808</v>
      </c>
      <c r="B809" s="1">
        <f>B808+'Front End'!$F$5</f>
        <v>1614</v>
      </c>
      <c r="C809" s="10">
        <f t="shared" si="51"/>
        <v>1.1208333333333333</v>
      </c>
      <c r="D809" s="10">
        <f>ROUND(IF(B809&lt;=$AA$2*1.25,('Front End'!$F$4/2)*(1-COS((PI()*B809)/$AA$2)),(4.34*'Front End'!$F$4*EXP(-1.3*B809/$AA$2))),6)</f>
        <v>1.3108E-2</v>
      </c>
      <c r="E809" s="10">
        <f>D809*('Front End'!$F$3/100)</f>
        <v>0</v>
      </c>
      <c r="F809" s="10">
        <f t="shared" si="49"/>
        <v>1.3108E-2</v>
      </c>
      <c r="G809" s="10">
        <f>IF((G808+(AVERAGE(F808:F809)*('Front End'!$F$5*60))-(N808))&gt;$AA$3,$AA$3,IF(G808+(AVERAGE(F808:F809)*('Front End'!$F$5*60))-(N808)&lt;0,0,G808+(AVERAGE(F808:F809)*('Front End'!$F$5*60))-(N808)))</f>
        <v>111.63844848703498</v>
      </c>
      <c r="H809" s="10">
        <f>(G809/$AA$3)*'Front End'!$B$1</f>
        <v>1.1163844848703498E-3</v>
      </c>
      <c r="I809" s="10">
        <f>('Front End'!$F$10-'Front End'!$B$1)+Calcs!H809</f>
        <v>46.731116384484878</v>
      </c>
      <c r="J809" s="10">
        <f>IF(H809&gt;'Front End'!$B$1*('Front End'!$B$5/100),G809-((('Front End'!$B$1*('Front End'!$B$5/100))/'Front End'!$B$1)*$AA$3),0)</f>
        <v>11.638448487034978</v>
      </c>
      <c r="K809" s="10">
        <f>(J809*('Front End'!$B$6/100))/('Front End'!$B$2*24*60*60)</f>
        <v>0</v>
      </c>
      <c r="L809" s="10">
        <f>(J809*((100-'Front End'!$B$6)/100))/('Front End'!$B$2*24*60*60)</f>
        <v>1.347042648962382E-2</v>
      </c>
      <c r="M809" s="10">
        <f t="shared" si="50"/>
        <v>1.347042648962382E-2</v>
      </c>
      <c r="N809" s="10">
        <f>AVERAGE(M808:M809)*('Front End'!$F$5*60)</f>
        <v>1.619967226757002</v>
      </c>
      <c r="O809" s="10">
        <f>IF(O808+AVERAGE(K808:K809)*('Front End'!$F$5*60)&gt;J809,J809,O808+AVERAGE(K808:K809)*('Front End'!$F$5*60))</f>
        <v>0</v>
      </c>
      <c r="P809" s="10">
        <f>P808+(AVERAGE(L808:L809)*('Front End'!$F$5*60))-W808</f>
        <v>4131.6923586318953</v>
      </c>
      <c r="Q809" s="10">
        <f>(P809/$AA$5)*($AA$4-'Front End'!$F$9)</f>
        <v>4.131692358631895E-2</v>
      </c>
      <c r="R809" s="10">
        <f>'Front End'!$F$9+Q809</f>
        <v>45.041316923586322</v>
      </c>
      <c r="S809" s="8">
        <f>IF(R809&gt;'Front End'!$F$9+'Front End'!$B$9,(((R809-'Front End'!$F$9)/($AA$4-'Front End'!$F$9))*$AA$5)-((('Front End'!$F$9+'Front End'!$B$9-'Front End'!$F$9)/($AA$4-'Front End'!$F$9))*$AA$5),0)</f>
        <v>4131.6923586322218</v>
      </c>
      <c r="T809" s="8">
        <f>ROUND(S809/('Front End'!$B$3*24*60*60),6)</f>
        <v>4.7819999999999998E-3</v>
      </c>
      <c r="U809" s="8">
        <f>IF(R809&gt;'Front End'!$F$9+'Front End'!$B$10,(((R809-'Front End'!$F$9)/($AA$4-'Front End'!$F$9))*$AA$5)-((('Front End'!$F$9+'Front End'!$B$10-'Front End'!$F$9)/($AA$4-'Front End'!$F$9))*$AA$5),0)</f>
        <v>2131.692358631909</v>
      </c>
      <c r="V809" s="8">
        <f>(U809^0.5)/('Front End'!$B$4*24*60*60)</f>
        <v>5.3437794034217456E-3</v>
      </c>
      <c r="W809" s="8">
        <f>(AVERAGE(T808:T809)*('Front End'!$F$5*60))+(AVERAGE(V808:V809)*('Front End'!$F$5*60))</f>
        <v>1.2150630671144598</v>
      </c>
      <c r="X809" s="8">
        <f t="shared" si="52"/>
        <v>5.3437794034217456E-3</v>
      </c>
    </row>
    <row r="810" spans="1:24" x14ac:dyDescent="0.2">
      <c r="A810" s="1">
        <v>809</v>
      </c>
      <c r="B810" s="1">
        <f>B809+'Front End'!$F$5</f>
        <v>1616</v>
      </c>
      <c r="C810" s="10">
        <f t="shared" si="51"/>
        <v>1.1222222222222222</v>
      </c>
      <c r="D810" s="10">
        <f>ROUND(IF(B810&lt;=$AA$2*1.25,('Front End'!$F$4/2)*(1-COS((PI()*B810)/$AA$2)),(4.34*'Front End'!$F$4*EXP(-1.3*B810/$AA$2))),6)</f>
        <v>1.3051999999999999E-2</v>
      </c>
      <c r="E810" s="10">
        <f>D810*('Front End'!$F$3/100)</f>
        <v>0</v>
      </c>
      <c r="F810" s="10">
        <f t="shared" si="49"/>
        <v>1.3051999999999999E-2</v>
      </c>
      <c r="G810" s="10">
        <f>IF((G809+(AVERAGE(F809:F810)*('Front End'!$F$5*60))-(N809))&gt;$AA$3,$AA$3,IF(G809+(AVERAGE(F809:F810)*('Front End'!$F$5*60))-(N809)&lt;0,0,G809+(AVERAGE(F809:F810)*('Front End'!$F$5*60))-(N809)))</f>
        <v>111.58808126027797</v>
      </c>
      <c r="H810" s="10">
        <f>(G810/$AA$3)*'Front End'!$B$1</f>
        <v>1.1158808126027796E-3</v>
      </c>
      <c r="I810" s="10">
        <f>('Front End'!$F$10-'Front End'!$B$1)+Calcs!H810</f>
        <v>46.731115880812609</v>
      </c>
      <c r="J810" s="10">
        <f>IF(H810&gt;'Front End'!$B$1*('Front End'!$B$5/100),G810-((('Front End'!$B$1*('Front End'!$B$5/100))/'Front End'!$B$1)*$AA$3),0)</f>
        <v>11.588081260277974</v>
      </c>
      <c r="K810" s="10">
        <f>(J810*('Front End'!$B$6/100))/('Front End'!$B$2*24*60*60)</f>
        <v>0</v>
      </c>
      <c r="L810" s="10">
        <f>(J810*((100-'Front End'!$B$6)/100))/('Front End'!$B$2*24*60*60)</f>
        <v>1.3412131088284695E-2</v>
      </c>
      <c r="M810" s="10">
        <f t="shared" si="50"/>
        <v>1.3412131088284695E-2</v>
      </c>
      <c r="N810" s="10">
        <f>AVERAGE(M809:M810)*('Front End'!$F$5*60)</f>
        <v>1.6129534546745108</v>
      </c>
      <c r="O810" s="10">
        <f>IF(O809+AVERAGE(K809:K810)*('Front End'!$F$5*60)&gt;J810,J810,O809+AVERAGE(K809:K810)*('Front End'!$F$5*60))</f>
        <v>0</v>
      </c>
      <c r="P810" s="10">
        <f>P809+(AVERAGE(L809:L810)*('Front End'!$F$5*60))-W809</f>
        <v>4132.0902490194549</v>
      </c>
      <c r="Q810" s="10">
        <f>(P810/$AA$5)*($AA$4-'Front End'!$F$9)</f>
        <v>4.1320902490194544E-2</v>
      </c>
      <c r="R810" s="10">
        <f>'Front End'!$F$9+Q810</f>
        <v>45.041320902490192</v>
      </c>
      <c r="S810" s="8">
        <f>IF(R810&gt;'Front End'!$F$9+'Front End'!$B$9,(((R810-'Front End'!$F$9)/($AA$4-'Front End'!$F$9))*$AA$5)-((('Front End'!$F$9+'Front End'!$B$9-'Front End'!$F$9)/($AA$4-'Front End'!$F$9))*$AA$5),0)</f>
        <v>4132.0902490191711</v>
      </c>
      <c r="T810" s="8">
        <f>ROUND(S810/('Front End'!$B$3*24*60*60),6)</f>
        <v>4.7829999999999999E-3</v>
      </c>
      <c r="U810" s="8">
        <f>IF(R810&gt;'Front End'!$F$9+'Front End'!$B$10,(((R810-'Front End'!$F$9)/($AA$4-'Front End'!$F$9))*$AA$5)-((('Front End'!$F$9+'Front End'!$B$10-'Front End'!$F$9)/($AA$4-'Front End'!$F$9))*$AA$5),0)</f>
        <v>2132.0902490188582</v>
      </c>
      <c r="V810" s="8">
        <f>(U810^0.5)/('Front End'!$B$4*24*60*60)</f>
        <v>5.3442781009090147E-3</v>
      </c>
      <c r="W810" s="8">
        <f>(AVERAGE(T809:T810)*('Front End'!$F$5*60))+(AVERAGE(V809:V810)*('Front End'!$F$5*60))</f>
        <v>1.2151834502598455</v>
      </c>
      <c r="X810" s="8">
        <f t="shared" si="52"/>
        <v>5.3442781009090147E-3</v>
      </c>
    </row>
    <row r="811" spans="1:24" x14ac:dyDescent="0.2">
      <c r="A811" s="1">
        <v>810</v>
      </c>
      <c r="B811" s="1">
        <f>B810+'Front End'!$F$5</f>
        <v>1618</v>
      </c>
      <c r="C811" s="10">
        <f t="shared" si="51"/>
        <v>1.1236111111111111</v>
      </c>
      <c r="D811" s="10">
        <f>ROUND(IF(B811&lt;=$AA$2*1.25,('Front End'!$F$4/2)*(1-COS((PI()*B811)/$AA$2)),(4.34*'Front End'!$F$4*EXP(-1.3*B811/$AA$2))),6)</f>
        <v>1.2995E-2</v>
      </c>
      <c r="E811" s="10">
        <f>D811*('Front End'!$F$3/100)</f>
        <v>0</v>
      </c>
      <c r="F811" s="10">
        <f t="shared" si="49"/>
        <v>1.2995E-2</v>
      </c>
      <c r="G811" s="10">
        <f>IF((G810+(AVERAGE(F810:F811)*('Front End'!$F$5*60))-(N810))&gt;$AA$3,$AA$3,IF(G810+(AVERAGE(F810:F811)*('Front End'!$F$5*60))-(N810)&lt;0,0,G810+(AVERAGE(F810:F811)*('Front End'!$F$5*60))-(N810)))</f>
        <v>111.53794780560347</v>
      </c>
      <c r="H811" s="10">
        <f>(G811/$AA$3)*'Front End'!$B$1</f>
        <v>1.1153794780560348E-3</v>
      </c>
      <c r="I811" s="10">
        <f>('Front End'!$F$10-'Front End'!$B$1)+Calcs!H811</f>
        <v>46.731115379478062</v>
      </c>
      <c r="J811" s="10">
        <f>IF(H811&gt;'Front End'!$B$1*('Front End'!$B$5/100),G811-((('Front End'!$B$1*('Front End'!$B$5/100))/'Front End'!$B$1)*$AA$3),0)</f>
        <v>11.537947805603466</v>
      </c>
      <c r="K811" s="10">
        <f>(J811*('Front End'!$B$6/100))/('Front End'!$B$2*24*60*60)</f>
        <v>0</v>
      </c>
      <c r="L811" s="10">
        <f>(J811*((100-'Front End'!$B$6)/100))/('Front End'!$B$2*24*60*60)</f>
        <v>1.3354106256485494E-2</v>
      </c>
      <c r="M811" s="10">
        <f t="shared" si="50"/>
        <v>1.3354106256485494E-2</v>
      </c>
      <c r="N811" s="10">
        <f>AVERAGE(M810:M811)*('Front End'!$F$5*60)</f>
        <v>1.6059742406862114</v>
      </c>
      <c r="O811" s="10">
        <f>IF(O810+AVERAGE(K810:K811)*('Front End'!$F$5*60)&gt;J811,J811,O810+AVERAGE(K810:K811)*('Front End'!$F$5*60))</f>
        <v>0</v>
      </c>
      <c r="P811" s="10">
        <f>P810+(AVERAGE(L810:L811)*('Front End'!$F$5*60))-W810</f>
        <v>4132.4810398098807</v>
      </c>
      <c r="Q811" s="10">
        <f>(P811/$AA$5)*($AA$4-'Front End'!$F$9)</f>
        <v>4.1324810398098807E-2</v>
      </c>
      <c r="R811" s="10">
        <f>'Front End'!$F$9+Q811</f>
        <v>45.041324810398102</v>
      </c>
      <c r="S811" s="8">
        <f>IF(R811&gt;'Front End'!$F$9+'Front End'!$B$9,(((R811-'Front End'!$F$9)/($AA$4-'Front End'!$F$9))*$AA$5)-((('Front End'!$F$9+'Front End'!$B$9-'Front End'!$F$9)/($AA$4-'Front End'!$F$9))*$AA$5),0)</f>
        <v>4132.4810398101872</v>
      </c>
      <c r="T811" s="8">
        <f>ROUND(S811/('Front End'!$B$3*24*60*60),6)</f>
        <v>4.7829999999999999E-3</v>
      </c>
      <c r="U811" s="8">
        <f>IF(R811&gt;'Front End'!$F$9+'Front End'!$B$10,(((R811-'Front End'!$F$9)/($AA$4-'Front End'!$F$9))*$AA$5)-((('Front End'!$F$9+'Front End'!$B$10-'Front End'!$F$9)/($AA$4-'Front End'!$F$9))*$AA$5),0)</f>
        <v>2132.4810398098743</v>
      </c>
      <c r="V811" s="8">
        <f>(U811^0.5)/('Front End'!$B$4*24*60*60)</f>
        <v>5.344767854796346E-3</v>
      </c>
      <c r="W811" s="8">
        <f>(AVERAGE(T810:T811)*('Front End'!$F$5*60))+(AVERAGE(V810:V811)*('Front End'!$F$5*60))</f>
        <v>1.2153027573423216</v>
      </c>
      <c r="X811" s="8">
        <f t="shared" si="52"/>
        <v>5.344767854796346E-3</v>
      </c>
    </row>
    <row r="812" spans="1:24" x14ac:dyDescent="0.2">
      <c r="A812" s="1">
        <v>811</v>
      </c>
      <c r="B812" s="1">
        <f>B811+'Front End'!$F$5</f>
        <v>1620</v>
      </c>
      <c r="C812" s="10">
        <f t="shared" si="51"/>
        <v>1.125</v>
      </c>
      <c r="D812" s="10">
        <f>ROUND(IF(B812&lt;=$AA$2*1.25,('Front End'!$F$4/2)*(1-COS((PI()*B812)/$AA$2)),(4.34*'Front End'!$F$4*EXP(-1.3*B812/$AA$2))),6)</f>
        <v>1.2939000000000001E-2</v>
      </c>
      <c r="E812" s="10">
        <f>D812*('Front End'!$F$3/100)</f>
        <v>0</v>
      </c>
      <c r="F812" s="10">
        <f t="shared" si="49"/>
        <v>1.2939000000000001E-2</v>
      </c>
      <c r="G812" s="10">
        <f>IF((G811+(AVERAGE(F811:F812)*('Front End'!$F$5*60))-(N811))&gt;$AA$3,$AA$3,IF(G811+(AVERAGE(F811:F812)*('Front End'!$F$5*60))-(N811)&lt;0,0,G811+(AVERAGE(F811:F812)*('Front End'!$F$5*60))-(N811)))</f>
        <v>111.48801356491725</v>
      </c>
      <c r="H812" s="10">
        <f>(G812/$AA$3)*'Front End'!$B$1</f>
        <v>1.1148801356491726E-3</v>
      </c>
      <c r="I812" s="10">
        <f>('Front End'!$F$10-'Front End'!$B$1)+Calcs!H812</f>
        <v>46.731114880135657</v>
      </c>
      <c r="J812" s="10">
        <f>IF(H812&gt;'Front End'!$B$1*('Front End'!$B$5/100),G812-((('Front End'!$B$1*('Front End'!$B$5/100))/'Front End'!$B$1)*$AA$3),0)</f>
        <v>11.488013564917253</v>
      </c>
      <c r="K812" s="10">
        <f>(J812*('Front End'!$B$6/100))/('Front End'!$B$2*24*60*60)</f>
        <v>0</v>
      </c>
      <c r="L812" s="10">
        <f>(J812*((100-'Front End'!$B$6)/100))/('Front End'!$B$2*24*60*60)</f>
        <v>1.3296311996432008E-2</v>
      </c>
      <c r="M812" s="10">
        <f t="shared" si="50"/>
        <v>1.3296311996432008E-2</v>
      </c>
      <c r="N812" s="10">
        <f>AVERAGE(M811:M812)*('Front End'!$F$5*60)</f>
        <v>1.5990250951750502</v>
      </c>
      <c r="O812" s="10">
        <f>IF(O811+AVERAGE(K811:K812)*('Front End'!$F$5*60)&gt;J812,J812,O811+AVERAGE(K811:K812)*('Front End'!$F$5*60))</f>
        <v>0</v>
      </c>
      <c r="P812" s="10">
        <f>P811+(AVERAGE(L811:L812)*('Front End'!$F$5*60))-W811</f>
        <v>4132.8647621477139</v>
      </c>
      <c r="Q812" s="10">
        <f>(P812/$AA$5)*($AA$4-'Front End'!$F$9)</f>
        <v>4.1328647621477137E-2</v>
      </c>
      <c r="R812" s="10">
        <f>'Front End'!$F$9+Q812</f>
        <v>45.041328647621476</v>
      </c>
      <c r="S812" s="8">
        <f>IF(R812&gt;'Front End'!$F$9+'Front End'!$B$9,(((R812-'Front End'!$F$9)/($AA$4-'Front End'!$F$9))*$AA$5)-((('Front End'!$F$9+'Front End'!$B$9-'Front End'!$F$9)/($AA$4-'Front End'!$F$9))*$AA$5),0)</f>
        <v>4132.8647621476475</v>
      </c>
      <c r="T812" s="8">
        <f>ROUND(S812/('Front End'!$B$3*24*60*60),6)</f>
        <v>4.7829999999999999E-3</v>
      </c>
      <c r="U812" s="8">
        <f>IF(R812&gt;'Front End'!$F$9+'Front End'!$B$10,(((R812-'Front End'!$F$9)/($AA$4-'Front End'!$F$9))*$AA$5)-((('Front End'!$F$9+'Front End'!$B$10-'Front End'!$F$9)/($AA$4-'Front End'!$F$9))*$AA$5),0)</f>
        <v>2132.8647621473347</v>
      </c>
      <c r="V812" s="8">
        <f>(U812^0.5)/('Front End'!$B$4*24*60*60)</f>
        <v>5.3452487065656007E-3</v>
      </c>
      <c r="W812" s="8">
        <f>(AVERAGE(T811:T812)*('Front End'!$F$5*60))+(AVERAGE(V811:V812)*('Front End'!$F$5*60))</f>
        <v>1.2153609936817169</v>
      </c>
      <c r="X812" s="8">
        <f t="shared" si="52"/>
        <v>5.3452487065656007E-3</v>
      </c>
    </row>
    <row r="813" spans="1:24" x14ac:dyDescent="0.2">
      <c r="A813" s="1">
        <v>812</v>
      </c>
      <c r="B813" s="1">
        <f>B812+'Front End'!$F$5</f>
        <v>1622</v>
      </c>
      <c r="C813" s="10">
        <f t="shared" si="51"/>
        <v>1.1263888888888889</v>
      </c>
      <c r="D813" s="10">
        <f>ROUND(IF(B813&lt;=$AA$2*1.25,('Front End'!$F$4/2)*(1-COS((PI()*B813)/$AA$2)),(4.34*'Front End'!$F$4*EXP(-1.3*B813/$AA$2))),6)</f>
        <v>1.2883E-2</v>
      </c>
      <c r="E813" s="10">
        <f>D813*('Front End'!$F$3/100)</f>
        <v>0</v>
      </c>
      <c r="F813" s="10">
        <f t="shared" si="49"/>
        <v>1.2883E-2</v>
      </c>
      <c r="G813" s="10">
        <f>IF((G812+(AVERAGE(F812:F813)*('Front End'!$F$5*60))-(N812))&gt;$AA$3,$AA$3,IF(G812+(AVERAGE(F812:F813)*('Front End'!$F$5*60))-(N812)&lt;0,0,G812+(AVERAGE(F812:F813)*('Front End'!$F$5*60))-(N812)))</f>
        <v>111.4383084697422</v>
      </c>
      <c r="H813" s="10">
        <f>(G813/$AA$3)*'Front End'!$B$1</f>
        <v>1.1143830846974221E-3</v>
      </c>
      <c r="I813" s="10">
        <f>('Front End'!$F$10-'Front End'!$B$1)+Calcs!H813</f>
        <v>46.731114383084702</v>
      </c>
      <c r="J813" s="10">
        <f>IF(H813&gt;'Front End'!$B$1*('Front End'!$B$5/100),G813-((('Front End'!$B$1*('Front End'!$B$5/100))/'Front End'!$B$1)*$AA$3),0)</f>
        <v>11.438308469742196</v>
      </c>
      <c r="K813" s="10">
        <f>(J813*('Front End'!$B$6/100))/('Front End'!$B$2*24*60*60)</f>
        <v>0</v>
      </c>
      <c r="L813" s="10">
        <f>(J813*((100-'Front End'!$B$6)/100))/('Front End'!$B$2*24*60*60)</f>
        <v>1.3238782951090506E-2</v>
      </c>
      <c r="M813" s="10">
        <f t="shared" si="50"/>
        <v>1.3238782951090506E-2</v>
      </c>
      <c r="N813" s="10">
        <f>AVERAGE(M812:M813)*('Front End'!$F$5*60)</f>
        <v>1.5921056968513509</v>
      </c>
      <c r="O813" s="10">
        <f>IF(O812+AVERAGE(K812:K813)*('Front End'!$F$5*60)&gt;J813,J813,O812+AVERAGE(K812:K813)*('Front End'!$F$5*60))</f>
        <v>0</v>
      </c>
      <c r="P813" s="10">
        <f>P812+(AVERAGE(L812:L813)*('Front End'!$F$5*60))-W812</f>
        <v>4133.2415068508835</v>
      </c>
      <c r="Q813" s="10">
        <f>(P813/$AA$5)*($AA$4-'Front End'!$F$9)</f>
        <v>4.1332415068508828E-2</v>
      </c>
      <c r="R813" s="10">
        <f>'Front End'!$F$9+Q813</f>
        <v>45.04133241506851</v>
      </c>
      <c r="S813" s="8">
        <f>IF(R813&gt;'Front End'!$F$9+'Front End'!$B$9,(((R813-'Front End'!$F$9)/($AA$4-'Front End'!$F$9))*$AA$5)-((('Front End'!$F$9+'Front End'!$B$9-'Front End'!$F$9)/($AA$4-'Front End'!$F$9))*$AA$5),0)</f>
        <v>4133.2415068509936</v>
      </c>
      <c r="T813" s="8">
        <f>ROUND(S813/('Front End'!$B$3*24*60*60),6)</f>
        <v>4.7840000000000001E-3</v>
      </c>
      <c r="U813" s="8">
        <f>IF(R813&gt;'Front End'!$F$9+'Front End'!$B$10,(((R813-'Front End'!$F$9)/($AA$4-'Front End'!$F$9))*$AA$5)-((('Front End'!$F$9+'Front End'!$B$10-'Front End'!$F$9)/($AA$4-'Front End'!$F$9))*$AA$5),0)</f>
        <v>2133.2415068506807</v>
      </c>
      <c r="V813" s="8">
        <f>(U813^0.5)/('Front End'!$B$4*24*60*60)</f>
        <v>5.3457207724119157E-3</v>
      </c>
      <c r="W813" s="8">
        <f>(AVERAGE(T812:T813)*('Front End'!$F$5*60))+(AVERAGE(V812:V813)*('Front End'!$F$5*60))</f>
        <v>1.2154781687386509</v>
      </c>
      <c r="X813" s="8">
        <f t="shared" si="52"/>
        <v>5.3457207724119157E-3</v>
      </c>
    </row>
    <row r="814" spans="1:24" x14ac:dyDescent="0.2">
      <c r="A814" s="1">
        <v>813</v>
      </c>
      <c r="B814" s="1">
        <f>B813+'Front End'!$F$5</f>
        <v>1624</v>
      </c>
      <c r="C814" s="10">
        <f t="shared" si="51"/>
        <v>1.1277777777777778</v>
      </c>
      <c r="D814" s="10">
        <f>ROUND(IF(B814&lt;=$AA$2*1.25,('Front End'!$F$4/2)*(1-COS((PI()*B814)/$AA$2)),(4.34*'Front End'!$F$4*EXP(-1.3*B814/$AA$2))),6)</f>
        <v>1.2827E-2</v>
      </c>
      <c r="E814" s="10">
        <f>D814*('Front End'!$F$3/100)</f>
        <v>0</v>
      </c>
      <c r="F814" s="10">
        <f t="shared" si="49"/>
        <v>1.2827E-2</v>
      </c>
      <c r="G814" s="10">
        <f>IF((G813+(AVERAGE(F813:F814)*('Front End'!$F$5*60))-(N813))&gt;$AA$3,$AA$3,IF(G813+(AVERAGE(F813:F814)*('Front End'!$F$5*60))-(N813)&lt;0,0,G813+(AVERAGE(F813:F814)*('Front End'!$F$5*60))-(N813)))</f>
        <v>111.38880277289084</v>
      </c>
      <c r="H814" s="10">
        <f>(G814/$AA$3)*'Front End'!$B$1</f>
        <v>1.1138880277289085E-3</v>
      </c>
      <c r="I814" s="10">
        <f>('Front End'!$F$10-'Front End'!$B$1)+Calcs!H814</f>
        <v>46.731113888027735</v>
      </c>
      <c r="J814" s="10">
        <f>IF(H814&gt;'Front End'!$B$1*('Front End'!$B$5/100),G814-((('Front End'!$B$1*('Front End'!$B$5/100))/'Front End'!$B$1)*$AA$3),0)</f>
        <v>11.388802772890841</v>
      </c>
      <c r="K814" s="10">
        <f>(J814*('Front End'!$B$6/100))/('Front End'!$B$2*24*60*60)</f>
        <v>0</v>
      </c>
      <c r="L814" s="10">
        <f>(J814*((100-'Front End'!$B$6)/100))/('Front End'!$B$2*24*60*60)</f>
        <v>1.3181484690845882E-2</v>
      </c>
      <c r="M814" s="10">
        <f t="shared" si="50"/>
        <v>1.3181484690845882E-2</v>
      </c>
      <c r="N814" s="10">
        <f>AVERAGE(M813:M814)*('Front End'!$F$5*60)</f>
        <v>1.5852160585161834</v>
      </c>
      <c r="O814" s="10">
        <f>IF(O813+AVERAGE(K813:K814)*('Front End'!$F$5*60)&gt;J814,J814,O813+AVERAGE(K813:K814)*('Front End'!$F$5*60))</f>
        <v>0</v>
      </c>
      <c r="P814" s="10">
        <f>P813+(AVERAGE(L813:L814)*('Front End'!$F$5*60))-W813</f>
        <v>4133.6112447406613</v>
      </c>
      <c r="Q814" s="10">
        <f>(P814/$AA$5)*($AA$4-'Front End'!$F$9)</f>
        <v>4.1336112447406606E-2</v>
      </c>
      <c r="R814" s="10">
        <f>'Front End'!$F$9+Q814</f>
        <v>45.041336112447404</v>
      </c>
      <c r="S814" s="8">
        <f>IF(R814&gt;'Front End'!$F$9+'Front End'!$B$9,(((R814-'Front End'!$F$9)/($AA$4-'Front End'!$F$9))*$AA$5)-((('Front End'!$F$9+'Front End'!$B$9-'Front End'!$F$9)/($AA$4-'Front End'!$F$9))*$AA$5),0)</f>
        <v>4133.6112447403648</v>
      </c>
      <c r="T814" s="8">
        <f>ROUND(S814/('Front End'!$B$3*24*60*60),6)</f>
        <v>4.7840000000000001E-3</v>
      </c>
      <c r="U814" s="8">
        <f>IF(R814&gt;'Front End'!$F$9+'Front End'!$B$10,(((R814-'Front End'!$F$9)/($AA$4-'Front End'!$F$9))*$AA$5)-((('Front End'!$F$9+'Front End'!$B$10-'Front End'!$F$9)/($AA$4-'Front End'!$F$9))*$AA$5),0)</f>
        <v>2133.6112447400519</v>
      </c>
      <c r="V814" s="8">
        <f>(U814^0.5)/('Front End'!$B$4*24*60*60)</f>
        <v>5.3461840181047221E-3</v>
      </c>
      <c r="W814" s="8">
        <f>(AVERAGE(T813:T814)*('Front End'!$F$5*60))+(AVERAGE(V813:V814)*('Front End'!$F$5*60))</f>
        <v>1.2155942874309984</v>
      </c>
      <c r="X814" s="8">
        <f t="shared" si="52"/>
        <v>5.3461840181047221E-3</v>
      </c>
    </row>
    <row r="815" spans="1:24" x14ac:dyDescent="0.2">
      <c r="A815" s="1">
        <v>814</v>
      </c>
      <c r="B815" s="1">
        <f>B814+'Front End'!$F$5</f>
        <v>1626</v>
      </c>
      <c r="C815" s="10">
        <f t="shared" si="51"/>
        <v>1.1291666666666667</v>
      </c>
      <c r="D815" s="10">
        <f>ROUND(IF(B815&lt;=$AA$2*1.25,('Front End'!$F$4/2)*(1-COS((PI()*B815)/$AA$2)),(4.34*'Front End'!$F$4*EXP(-1.3*B815/$AA$2))),6)</f>
        <v>1.2772E-2</v>
      </c>
      <c r="E815" s="10">
        <f>D815*('Front End'!$F$3/100)</f>
        <v>0</v>
      </c>
      <c r="F815" s="10">
        <f t="shared" si="49"/>
        <v>1.2772E-2</v>
      </c>
      <c r="G815" s="10">
        <f>IF((G814+(AVERAGE(F814:F815)*('Front End'!$F$5*60))-(N814))&gt;$AA$3,$AA$3,IF(G814+(AVERAGE(F814:F815)*('Front End'!$F$5*60))-(N814)&lt;0,0,G814+(AVERAGE(F814:F815)*('Front End'!$F$5*60))-(N814)))</f>
        <v>111.33952671437466</v>
      </c>
      <c r="H815" s="10">
        <f>(G815/$AA$3)*'Front End'!$B$1</f>
        <v>1.1133952671437465E-3</v>
      </c>
      <c r="I815" s="10">
        <f>('Front End'!$F$10-'Front End'!$B$1)+Calcs!H815</f>
        <v>46.731113395267151</v>
      </c>
      <c r="J815" s="10">
        <f>IF(H815&gt;'Front End'!$B$1*('Front End'!$B$5/100),G815-((('Front End'!$B$1*('Front End'!$B$5/100))/'Front End'!$B$1)*$AA$3),0)</f>
        <v>11.339526714374657</v>
      </c>
      <c r="K815" s="10">
        <f>(J815*('Front End'!$B$6/100))/('Front End'!$B$2*24*60*60)</f>
        <v>0</v>
      </c>
      <c r="L815" s="10">
        <f>(J815*((100-'Front End'!$B$6)/100))/('Front End'!$B$2*24*60*60)</f>
        <v>1.3124452215711411E-2</v>
      </c>
      <c r="M815" s="10">
        <f t="shared" si="50"/>
        <v>1.3124452215711411E-2</v>
      </c>
      <c r="N815" s="10">
        <f>AVERAGE(M814:M815)*('Front End'!$F$5*60)</f>
        <v>1.5783562143934375</v>
      </c>
      <c r="O815" s="10">
        <f>IF(O814+AVERAGE(K814:K815)*('Front End'!$F$5*60)&gt;J815,J815,O814+AVERAGE(K814:K815)*('Front End'!$F$5*60))</f>
        <v>0</v>
      </c>
      <c r="P815" s="10">
        <f>P814+(AVERAGE(L814:L815)*('Front End'!$F$5*60))-W814</f>
        <v>4133.9740066676241</v>
      </c>
      <c r="Q815" s="10">
        <f>(P815/$AA$5)*($AA$4-'Front End'!$F$9)</f>
        <v>4.1339740066676241E-2</v>
      </c>
      <c r="R815" s="10">
        <f>'Front End'!$F$9+Q815</f>
        <v>45.041339740066675</v>
      </c>
      <c r="S815" s="8">
        <f>IF(R815&gt;'Front End'!$F$9+'Front End'!$B$9,(((R815-'Front End'!$F$9)/($AA$4-'Front End'!$F$9))*$AA$5)-((('Front End'!$F$9+'Front End'!$B$9-'Front End'!$F$9)/($AA$4-'Front End'!$F$9))*$AA$5),0)</f>
        <v>4133.9740066675295</v>
      </c>
      <c r="T815" s="8">
        <f>ROUND(S815/('Front End'!$B$3*24*60*60),6)</f>
        <v>4.7850000000000002E-3</v>
      </c>
      <c r="U815" s="8">
        <f>IF(R815&gt;'Front End'!$F$9+'Front End'!$B$10,(((R815-'Front End'!$F$9)/($AA$4-'Front End'!$F$9))*$AA$5)-((('Front End'!$F$9+'Front End'!$B$10-'Front End'!$F$9)/($AA$4-'Front End'!$F$9))*$AA$5),0)</f>
        <v>2133.9740066672166</v>
      </c>
      <c r="V815" s="8">
        <f>(U815^0.5)/('Front End'!$B$4*24*60*60)</f>
        <v>5.3466384845859286E-3</v>
      </c>
      <c r="W815" s="8">
        <f>(AVERAGE(T814:T815)*('Front End'!$F$5*60))+(AVERAGE(V814:V815)*('Front End'!$F$5*60))</f>
        <v>1.2157093501614391</v>
      </c>
      <c r="X815" s="8">
        <f t="shared" si="52"/>
        <v>5.3466384845859286E-3</v>
      </c>
    </row>
    <row r="816" spans="1:24" x14ac:dyDescent="0.2">
      <c r="A816" s="1">
        <v>815</v>
      </c>
      <c r="B816" s="1">
        <f>B815+'Front End'!$F$5</f>
        <v>1628</v>
      </c>
      <c r="C816" s="10">
        <f t="shared" si="51"/>
        <v>1.1305555555555555</v>
      </c>
      <c r="D816" s="10">
        <f>ROUND(IF(B816&lt;=$AA$2*1.25,('Front End'!$F$4/2)*(1-COS((PI()*B816)/$AA$2)),(4.34*'Front End'!$F$4*EXP(-1.3*B816/$AA$2))),6)</f>
        <v>1.2716E-2</v>
      </c>
      <c r="E816" s="10">
        <f>D816*('Front End'!$F$3/100)</f>
        <v>0</v>
      </c>
      <c r="F816" s="10">
        <f t="shared" si="49"/>
        <v>1.2716E-2</v>
      </c>
      <c r="G816" s="10">
        <f>IF((G815+(AVERAGE(F815:F816)*('Front End'!$F$5*60))-(N815))&gt;$AA$3,$AA$3,IF(G815+(AVERAGE(F815:F816)*('Front End'!$F$5*60))-(N815)&lt;0,0,G815+(AVERAGE(F815:F816)*('Front End'!$F$5*60))-(N815)))</f>
        <v>111.29045049998122</v>
      </c>
      <c r="H816" s="10">
        <f>(G816/$AA$3)*'Front End'!$B$1</f>
        <v>1.1129045049998122E-3</v>
      </c>
      <c r="I816" s="10">
        <f>('Front End'!$F$10-'Front End'!$B$1)+Calcs!H816</f>
        <v>46.731112904505004</v>
      </c>
      <c r="J816" s="10">
        <f>IF(H816&gt;'Front End'!$B$1*('Front End'!$B$5/100),G816-((('Front End'!$B$1*('Front End'!$B$5/100))/'Front End'!$B$1)*$AA$3),0)</f>
        <v>11.290450499981219</v>
      </c>
      <c r="K816" s="10">
        <f>(J816*('Front End'!$B$6/100))/('Front End'!$B$2*24*60*60)</f>
        <v>0</v>
      </c>
      <c r="L816" s="10">
        <f>(J816*((100-'Front End'!$B$6)/100))/('Front End'!$B$2*24*60*60)</f>
        <v>1.3067651041644932E-2</v>
      </c>
      <c r="M816" s="10">
        <f t="shared" si="50"/>
        <v>1.3067651041644932E-2</v>
      </c>
      <c r="N816" s="10">
        <f>AVERAGE(M815:M816)*('Front End'!$F$5*60)</f>
        <v>1.5715261954413806</v>
      </c>
      <c r="O816" s="10">
        <f>IF(O815+AVERAGE(K815:K816)*('Front End'!$F$5*60)&gt;J816,J816,O815+AVERAGE(K815:K816)*('Front End'!$F$5*60))</f>
        <v>0</v>
      </c>
      <c r="P816" s="10">
        <f>P815+(AVERAGE(L815:L816)*('Front End'!$F$5*60))-W815</f>
        <v>4134.3298235129032</v>
      </c>
      <c r="Q816" s="10">
        <f>(P816/$AA$5)*($AA$4-'Front End'!$F$9)</f>
        <v>4.1343298235129028E-2</v>
      </c>
      <c r="R816" s="10">
        <f>'Front End'!$F$9+Q816</f>
        <v>45.041343298235127</v>
      </c>
      <c r="S816" s="8">
        <f>IF(R816&gt;'Front End'!$F$9+'Front End'!$B$9,(((R816-'Front End'!$F$9)/($AA$4-'Front End'!$F$9))*$AA$5)-((('Front End'!$F$9+'Front End'!$B$9-'Front End'!$F$9)/($AA$4-'Front End'!$F$9))*$AA$5),0)</f>
        <v>4134.3298235126722</v>
      </c>
      <c r="T816" s="8">
        <f>ROUND(S816/('Front End'!$B$3*24*60*60),6)</f>
        <v>4.7850000000000002E-3</v>
      </c>
      <c r="U816" s="8">
        <f>IF(R816&gt;'Front End'!$F$9+'Front End'!$B$10,(((R816-'Front End'!$F$9)/($AA$4-'Front End'!$F$9))*$AA$5)-((('Front End'!$F$9+'Front End'!$B$10-'Front End'!$F$9)/($AA$4-'Front End'!$F$9))*$AA$5),0)</f>
        <v>2134.3298235123593</v>
      </c>
      <c r="V816" s="8">
        <f>(U816^0.5)/('Front End'!$B$4*24*60*60)</f>
        <v>5.3470842127757452E-3</v>
      </c>
      <c r="W816" s="8">
        <f>(AVERAGE(T815:T816)*('Front End'!$F$5*60))+(AVERAGE(V815:V816)*('Front End'!$F$5*60))</f>
        <v>1.2158233618417005</v>
      </c>
      <c r="X816" s="8">
        <f t="shared" si="52"/>
        <v>5.3470842127757452E-3</v>
      </c>
    </row>
    <row r="817" spans="1:24" x14ac:dyDescent="0.2">
      <c r="A817" s="1">
        <v>816</v>
      </c>
      <c r="B817" s="1">
        <f>B816+'Front End'!$F$5</f>
        <v>1630</v>
      </c>
      <c r="C817" s="10">
        <f t="shared" si="51"/>
        <v>1.1319444444444444</v>
      </c>
      <c r="D817" s="10">
        <f>ROUND(IF(B817&lt;=$AA$2*1.25,('Front End'!$F$4/2)*(1-COS((PI()*B817)/$AA$2)),(4.34*'Front End'!$F$4*EXP(-1.3*B817/$AA$2))),6)</f>
        <v>1.2661E-2</v>
      </c>
      <c r="E817" s="10">
        <f>D817*('Front End'!$F$3/100)</f>
        <v>0</v>
      </c>
      <c r="F817" s="10">
        <f t="shared" si="49"/>
        <v>1.2661E-2</v>
      </c>
      <c r="G817" s="10">
        <f>IF((G816+(AVERAGE(F816:F817)*('Front End'!$F$5*60))-(N816))&gt;$AA$3,$AA$3,IF(G816+(AVERAGE(F816:F817)*('Front End'!$F$5*60))-(N816)&lt;0,0,G816+(AVERAGE(F816:F817)*('Front End'!$F$5*60))-(N816)))</f>
        <v>111.24154430453984</v>
      </c>
      <c r="H817" s="10">
        <f>(G817/$AA$3)*'Front End'!$B$1</f>
        <v>1.1124154430453986E-3</v>
      </c>
      <c r="I817" s="10">
        <f>('Front End'!$F$10-'Front End'!$B$1)+Calcs!H817</f>
        <v>46.73111241544305</v>
      </c>
      <c r="J817" s="10">
        <f>IF(H817&gt;'Front End'!$B$1*('Front End'!$B$5/100),G817-((('Front End'!$B$1*('Front End'!$B$5/100))/'Front End'!$B$1)*$AA$3),0)</f>
        <v>11.241544304539843</v>
      </c>
      <c r="K817" s="10">
        <f>(J817*('Front End'!$B$6/100))/('Front End'!$B$2*24*60*60)</f>
        <v>0</v>
      </c>
      <c r="L817" s="10">
        <f>(J817*((100-'Front End'!$B$6)/100))/('Front End'!$B$2*24*60*60)</f>
        <v>1.3011046648772968E-2</v>
      </c>
      <c r="M817" s="10">
        <f t="shared" si="50"/>
        <v>1.3011046648772968E-2</v>
      </c>
      <c r="N817" s="10">
        <f>AVERAGE(M816:M817)*('Front End'!$F$5*60)</f>
        <v>1.564721861425074</v>
      </c>
      <c r="O817" s="10">
        <f>IF(O816+AVERAGE(K816:K817)*('Front End'!$F$5*60)&gt;J817,J817,O816+AVERAGE(K816:K817)*('Front End'!$F$5*60))</f>
        <v>0</v>
      </c>
      <c r="P817" s="10">
        <f>P816+(AVERAGE(L816:L817)*('Front End'!$F$5*60))-W816</f>
        <v>4134.6787220124861</v>
      </c>
      <c r="Q817" s="10">
        <f>(P817/$AA$5)*($AA$4-'Front End'!$F$9)</f>
        <v>4.1346787220124859E-2</v>
      </c>
      <c r="R817" s="10">
        <f>'Front End'!$F$9+Q817</f>
        <v>45.041346787220128</v>
      </c>
      <c r="S817" s="8">
        <f>IF(R817&gt;'Front End'!$F$9+'Front End'!$B$9,(((R817-'Front End'!$F$9)/($AA$4-'Front End'!$F$9))*$AA$5)-((('Front End'!$F$9+'Front End'!$B$9-'Front End'!$F$9)/($AA$4-'Front End'!$F$9))*$AA$5),0)</f>
        <v>4134.6787220128081</v>
      </c>
      <c r="T817" s="8">
        <f>ROUND(S817/('Front End'!$B$3*24*60*60),6)</f>
        <v>4.7860000000000003E-3</v>
      </c>
      <c r="U817" s="8">
        <f>IF(R817&gt;'Front End'!$F$9+'Front End'!$B$10,(((R817-'Front End'!$F$9)/($AA$4-'Front End'!$F$9))*$AA$5)-((('Front End'!$F$9+'Front End'!$B$10-'Front End'!$F$9)/($AA$4-'Front End'!$F$9))*$AA$5),0)</f>
        <v>2134.6787220124952</v>
      </c>
      <c r="V817" s="8">
        <f>(U817^0.5)/('Front End'!$B$4*24*60*60)</f>
        <v>5.3475212383482969E-3</v>
      </c>
      <c r="W817" s="8">
        <f>(AVERAGE(T816:T817)*('Front End'!$F$5*60))+(AVERAGE(V816:V817)*('Front End'!$F$5*60))</f>
        <v>1.2159363270674426</v>
      </c>
      <c r="X817" s="8">
        <f t="shared" si="52"/>
        <v>5.3475212383482969E-3</v>
      </c>
    </row>
    <row r="818" spans="1:24" x14ac:dyDescent="0.2">
      <c r="A818" s="1">
        <v>817</v>
      </c>
      <c r="B818" s="1">
        <f>B817+'Front End'!$F$5</f>
        <v>1632</v>
      </c>
      <c r="C818" s="10">
        <f t="shared" si="51"/>
        <v>1.1333333333333333</v>
      </c>
      <c r="D818" s="10">
        <f>ROUND(IF(B818&lt;=$AA$2*1.25,('Front End'!$F$4/2)*(1-COS((PI()*B818)/$AA$2)),(4.34*'Front End'!$F$4*EXP(-1.3*B818/$AA$2))),6)</f>
        <v>1.2607E-2</v>
      </c>
      <c r="E818" s="10">
        <f>D818*('Front End'!$F$3/100)</f>
        <v>0</v>
      </c>
      <c r="F818" s="10">
        <f t="shared" si="49"/>
        <v>1.2607E-2</v>
      </c>
      <c r="G818" s="10">
        <f>IF((G817+(AVERAGE(F817:F818)*('Front End'!$F$5*60))-(N817))&gt;$AA$3,$AA$3,IF(G817+(AVERAGE(F817:F818)*('Front End'!$F$5*60))-(N817)&lt;0,0,G817+(AVERAGE(F817:F818)*('Front End'!$F$5*60))-(N817)))</f>
        <v>111.19290244311478</v>
      </c>
      <c r="H818" s="10">
        <f>(G818/$AA$3)*'Front End'!$B$1</f>
        <v>1.1119290244311479E-3</v>
      </c>
      <c r="I818" s="10">
        <f>('Front End'!$F$10-'Front End'!$B$1)+Calcs!H818</f>
        <v>46.731111929024436</v>
      </c>
      <c r="J818" s="10">
        <f>IF(H818&gt;'Front End'!$B$1*('Front End'!$B$5/100),G818-((('Front End'!$B$1*('Front End'!$B$5/100))/'Front End'!$B$1)*$AA$3),0)</f>
        <v>11.192902443114775</v>
      </c>
      <c r="K818" s="10">
        <f>(J818*('Front End'!$B$6/100))/('Front End'!$B$2*24*60*60)</f>
        <v>0</v>
      </c>
      <c r="L818" s="10">
        <f>(J818*((100-'Front End'!$B$6)/100))/('Front End'!$B$2*24*60*60)</f>
        <v>1.2954748198049509E-2</v>
      </c>
      <c r="M818" s="10">
        <f t="shared" si="50"/>
        <v>1.2954748198049509E-2</v>
      </c>
      <c r="N818" s="10">
        <f>AVERAGE(M817:M818)*('Front End'!$F$5*60)</f>
        <v>1.5579476908093486</v>
      </c>
      <c r="O818" s="10">
        <f>IF(O817+AVERAGE(K817:K818)*('Front End'!$F$5*60)&gt;J818,J818,O817+AVERAGE(K817:K818)*('Front End'!$F$5*60))</f>
        <v>0</v>
      </c>
      <c r="P818" s="10">
        <f>P817+(AVERAGE(L817:L818)*('Front End'!$F$5*60))-W817</f>
        <v>4135.0207333762282</v>
      </c>
      <c r="Q818" s="10">
        <f>(P818/$AA$5)*($AA$4-'Front End'!$F$9)</f>
        <v>4.1350207333762282E-2</v>
      </c>
      <c r="R818" s="10">
        <f>'Front End'!$F$9+Q818</f>
        <v>45.041350207333764</v>
      </c>
      <c r="S818" s="8">
        <f>IF(R818&gt;'Front End'!$F$9+'Front End'!$B$9,(((R818-'Front End'!$F$9)/($AA$4-'Front End'!$F$9))*$AA$5)-((('Front End'!$F$9+'Front End'!$B$9-'Front End'!$F$9)/($AA$4-'Front End'!$F$9))*$AA$5),0)</f>
        <v>4135.0207333763929</v>
      </c>
      <c r="T818" s="8">
        <f>ROUND(S818/('Front End'!$B$3*24*60*60),6)</f>
        <v>4.7860000000000003E-3</v>
      </c>
      <c r="U818" s="8">
        <f>IF(R818&gt;'Front End'!$F$9+'Front End'!$B$10,(((R818-'Front End'!$F$9)/($AA$4-'Front End'!$F$9))*$AA$5)-((('Front End'!$F$9+'Front End'!$B$10-'Front End'!$F$9)/($AA$4-'Front End'!$F$9))*$AA$5),0)</f>
        <v>2135.02073337608</v>
      </c>
      <c r="V818" s="8">
        <f>(U818^0.5)/('Front End'!$B$4*24*60*60)</f>
        <v>5.3479496025236389E-3</v>
      </c>
      <c r="W818" s="8">
        <f>(AVERAGE(T817:T818)*('Front End'!$F$5*60))+(AVERAGE(V817:V818)*('Front End'!$F$5*60))</f>
        <v>1.2160482504523162</v>
      </c>
      <c r="X818" s="8">
        <f t="shared" si="52"/>
        <v>5.3479496025236389E-3</v>
      </c>
    </row>
    <row r="819" spans="1:24" x14ac:dyDescent="0.2">
      <c r="A819" s="1">
        <v>818</v>
      </c>
      <c r="B819" s="1">
        <f>B818+'Front End'!$F$5</f>
        <v>1634</v>
      </c>
      <c r="C819" s="10">
        <f t="shared" si="51"/>
        <v>1.1347222222222222</v>
      </c>
      <c r="D819" s="10">
        <f>ROUND(IF(B819&lt;=$AA$2*1.25,('Front End'!$F$4/2)*(1-COS((PI()*B819)/$AA$2)),(4.34*'Front End'!$F$4*EXP(-1.3*B819/$AA$2))),6)</f>
        <v>1.2552000000000001E-2</v>
      </c>
      <c r="E819" s="10">
        <f>D819*('Front End'!$F$3/100)</f>
        <v>0</v>
      </c>
      <c r="F819" s="10">
        <f t="shared" si="49"/>
        <v>1.2552000000000001E-2</v>
      </c>
      <c r="G819" s="10">
        <f>IF((G818+(AVERAGE(F818:F819)*('Front End'!$F$5*60))-(N818))&gt;$AA$3,$AA$3,IF(G818+(AVERAGE(F818:F819)*('Front End'!$F$5*60))-(N818)&lt;0,0,G818+(AVERAGE(F818:F819)*('Front End'!$F$5*60))-(N818)))</f>
        <v>111.14449475230543</v>
      </c>
      <c r="H819" s="10">
        <f>(G819/$AA$3)*'Front End'!$B$1</f>
        <v>1.1114449475230544E-3</v>
      </c>
      <c r="I819" s="10">
        <f>('Front End'!$F$10-'Front End'!$B$1)+Calcs!H819</f>
        <v>46.73111144494753</v>
      </c>
      <c r="J819" s="10">
        <f>IF(H819&gt;'Front End'!$B$1*('Front End'!$B$5/100),G819-((('Front End'!$B$1*('Front End'!$B$5/100))/'Front End'!$B$1)*$AA$3),0)</f>
        <v>11.144494752305434</v>
      </c>
      <c r="K819" s="10">
        <f>(J819*('Front End'!$B$6/100))/('Front End'!$B$2*24*60*60)</f>
        <v>0</v>
      </c>
      <c r="L819" s="10">
        <f>(J819*((100-'Front End'!$B$6)/100))/('Front End'!$B$2*24*60*60)</f>
        <v>1.2898720778131291E-2</v>
      </c>
      <c r="M819" s="10">
        <f t="shared" si="50"/>
        <v>1.2898720778131291E-2</v>
      </c>
      <c r="N819" s="10">
        <f>AVERAGE(M818:M819)*('Front End'!$F$5*60)</f>
        <v>1.551208138570848</v>
      </c>
      <c r="O819" s="10">
        <f>IF(O818+AVERAGE(K818:K819)*('Front End'!$F$5*60)&gt;J819,J819,O818+AVERAGE(K818:K819)*('Front End'!$F$5*60))</f>
        <v>0</v>
      </c>
      <c r="P819" s="10">
        <f>P818+(AVERAGE(L818:L819)*('Front End'!$F$5*60))-W818</f>
        <v>4135.3558932643464</v>
      </c>
      <c r="Q819" s="10">
        <f>(P819/$AA$5)*($AA$4-'Front End'!$F$9)</f>
        <v>4.1353558932643461E-2</v>
      </c>
      <c r="R819" s="10">
        <f>'Front End'!$F$9+Q819</f>
        <v>45.041353558932641</v>
      </c>
      <c r="S819" s="8">
        <f>IF(R819&gt;'Front End'!$F$9+'Front End'!$B$9,(((R819-'Front End'!$F$9)/($AA$4-'Front End'!$F$9))*$AA$5)-((('Front End'!$F$9+'Front End'!$B$9-'Front End'!$F$9)/($AA$4-'Front End'!$F$9))*$AA$5),0)</f>
        <v>4135.3558932641481</v>
      </c>
      <c r="T819" s="8">
        <f>ROUND(S819/('Front End'!$B$3*24*60*60),6)</f>
        <v>4.7860000000000003E-3</v>
      </c>
      <c r="U819" s="8">
        <f>IF(R819&gt;'Front End'!$F$9+'Front End'!$B$10,(((R819-'Front End'!$F$9)/($AA$4-'Front End'!$F$9))*$AA$5)-((('Front End'!$F$9+'Front End'!$B$10-'Front End'!$F$9)/($AA$4-'Front End'!$F$9))*$AA$5),0)</f>
        <v>2135.3558932638352</v>
      </c>
      <c r="V819" s="8">
        <f>(U819^0.5)/('Front End'!$B$4*24*60*60)</f>
        <v>5.3483693520421432E-3</v>
      </c>
      <c r="W819" s="8">
        <f>(AVERAGE(T818:T819)*('Front End'!$F$5*60))+(AVERAGE(V818:V819)*('Front End'!$F$5*60))</f>
        <v>1.2160991372739471</v>
      </c>
      <c r="X819" s="8">
        <f t="shared" si="52"/>
        <v>5.3483693520421432E-3</v>
      </c>
    </row>
    <row r="820" spans="1:24" x14ac:dyDescent="0.2">
      <c r="A820" s="1">
        <v>819</v>
      </c>
      <c r="B820" s="1">
        <f>B819+'Front End'!$F$5</f>
        <v>1636</v>
      </c>
      <c r="C820" s="10">
        <f t="shared" si="51"/>
        <v>1.1361111111111111</v>
      </c>
      <c r="D820" s="10">
        <f>ROUND(IF(B820&lt;=$AA$2*1.25,('Front End'!$F$4/2)*(1-COS((PI()*B820)/$AA$2)),(4.34*'Front End'!$F$4*EXP(-1.3*B820/$AA$2))),6)</f>
        <v>1.2498E-2</v>
      </c>
      <c r="E820" s="10">
        <f>D820*('Front End'!$F$3/100)</f>
        <v>0</v>
      </c>
      <c r="F820" s="10">
        <f t="shared" si="49"/>
        <v>1.2498E-2</v>
      </c>
      <c r="G820" s="10">
        <f>IF((G819+(AVERAGE(F819:F820)*('Front End'!$F$5*60))-(N819))&gt;$AA$3,$AA$3,IF(G819+(AVERAGE(F819:F820)*('Front End'!$F$5*60))-(N819)&lt;0,0,G819+(AVERAGE(F819:F820)*('Front End'!$F$5*60))-(N819)))</f>
        <v>111.09628661373459</v>
      </c>
      <c r="H820" s="10">
        <f>(G820/$AA$3)*'Front End'!$B$1</f>
        <v>1.1109628661373459E-3</v>
      </c>
      <c r="I820" s="10">
        <f>('Front End'!$F$10-'Front End'!$B$1)+Calcs!H820</f>
        <v>46.73111096286614</v>
      </c>
      <c r="J820" s="10">
        <f>IF(H820&gt;'Front End'!$B$1*('Front End'!$B$5/100),G820-((('Front End'!$B$1*('Front End'!$B$5/100))/'Front End'!$B$1)*$AA$3),0)</f>
        <v>11.096286613734591</v>
      </c>
      <c r="K820" s="10">
        <f>(J820*('Front End'!$B$6/100))/('Front End'!$B$2*24*60*60)</f>
        <v>0</v>
      </c>
      <c r="L820" s="10">
        <f>(J820*((100-'Front End'!$B$6)/100))/('Front End'!$B$2*24*60*60)</f>
        <v>1.2842924321452075E-2</v>
      </c>
      <c r="M820" s="10">
        <f t="shared" si="50"/>
        <v>1.2842924321452075E-2</v>
      </c>
      <c r="N820" s="10">
        <f>AVERAGE(M819:M820)*('Front End'!$F$5*60)</f>
        <v>1.5444987059750019</v>
      </c>
      <c r="O820" s="10">
        <f>IF(O819+AVERAGE(K819:K820)*('Front End'!$F$5*60)&gt;J820,J820,O819+AVERAGE(K819:K820)*('Front End'!$F$5*60))</f>
        <v>0</v>
      </c>
      <c r="P820" s="10">
        <f>P819+(AVERAGE(L819:L820)*('Front End'!$F$5*60))-W819</f>
        <v>4135.684292833047</v>
      </c>
      <c r="Q820" s="10">
        <f>(P820/$AA$5)*($AA$4-'Front End'!$F$9)</f>
        <v>4.1356842928330473E-2</v>
      </c>
      <c r="R820" s="10">
        <f>'Front End'!$F$9+Q820</f>
        <v>45.04135684292833</v>
      </c>
      <c r="S820" s="8">
        <f>IF(R820&gt;'Front End'!$F$9+'Front End'!$B$9,(((R820-'Front End'!$F$9)/($AA$4-'Front End'!$F$9))*$AA$5)-((('Front End'!$F$9+'Front End'!$B$9-'Front End'!$F$9)/($AA$4-'Front End'!$F$9))*$AA$5),0)</f>
        <v>4135.6842928330198</v>
      </c>
      <c r="T820" s="8">
        <f>ROUND(S820/('Front End'!$B$3*24*60*60),6)</f>
        <v>4.7869999999999996E-3</v>
      </c>
      <c r="U820" s="8">
        <f>IF(R820&gt;'Front End'!$F$9+'Front End'!$B$10,(((R820-'Front End'!$F$9)/($AA$4-'Front End'!$F$9))*$AA$5)-((('Front End'!$F$9+'Front End'!$B$10-'Front End'!$F$9)/($AA$4-'Front End'!$F$9))*$AA$5),0)</f>
        <v>2135.6842928327069</v>
      </c>
      <c r="V820" s="8">
        <f>(U820^0.5)/('Front End'!$B$4*24*60*60)</f>
        <v>5.3487806030823523E-3</v>
      </c>
      <c r="W820" s="8">
        <f>(AVERAGE(T819:T820)*('Front End'!$F$5*60))+(AVERAGE(V819:V820)*('Front End'!$F$5*60))</f>
        <v>1.2162089973074699</v>
      </c>
      <c r="X820" s="8">
        <f t="shared" si="52"/>
        <v>5.3487806030823523E-3</v>
      </c>
    </row>
    <row r="821" spans="1:24" x14ac:dyDescent="0.2">
      <c r="A821" s="1">
        <v>820</v>
      </c>
      <c r="B821" s="1">
        <f>B820+'Front End'!$F$5</f>
        <v>1638</v>
      </c>
      <c r="C821" s="10">
        <f t="shared" si="51"/>
        <v>1.1375</v>
      </c>
      <c r="D821" s="10">
        <f>ROUND(IF(B821&lt;=$AA$2*1.25,('Front End'!$F$4/2)*(1-COS((PI()*B821)/$AA$2)),(4.34*'Front End'!$F$4*EXP(-1.3*B821/$AA$2))),6)</f>
        <v>1.2444E-2</v>
      </c>
      <c r="E821" s="10">
        <f>D821*('Front End'!$F$3/100)</f>
        <v>0</v>
      </c>
      <c r="F821" s="10">
        <f t="shared" si="49"/>
        <v>1.2444E-2</v>
      </c>
      <c r="G821" s="10">
        <f>IF((G820+(AVERAGE(F820:F821)*('Front End'!$F$5*60))-(N820))&gt;$AA$3,$AA$3,IF(G820+(AVERAGE(F820:F821)*('Front End'!$F$5*60))-(N820)&lt;0,0,G820+(AVERAGE(F820:F821)*('Front End'!$F$5*60))-(N820)))</f>
        <v>111.04830790775959</v>
      </c>
      <c r="H821" s="10">
        <f>(G821/$AA$3)*'Front End'!$B$1</f>
        <v>1.1104830790775958E-3</v>
      </c>
      <c r="I821" s="10">
        <f>('Front End'!$F$10-'Front End'!$B$1)+Calcs!H821</f>
        <v>46.731110483079078</v>
      </c>
      <c r="J821" s="10">
        <f>IF(H821&gt;'Front End'!$B$1*('Front End'!$B$5/100),G821-((('Front End'!$B$1*('Front End'!$B$5/100))/'Front End'!$B$1)*$AA$3),0)</f>
        <v>11.048307907759593</v>
      </c>
      <c r="K821" s="10">
        <f>(J821*('Front End'!$B$6/100))/('Front End'!$B$2*24*60*60)</f>
        <v>0</v>
      </c>
      <c r="L821" s="10">
        <f>(J821*((100-'Front End'!$B$6)/100))/('Front End'!$B$2*24*60*60)</f>
        <v>1.278739341175879E-2</v>
      </c>
      <c r="M821" s="10">
        <f t="shared" si="50"/>
        <v>1.278739341175879E-2</v>
      </c>
      <c r="N821" s="10">
        <f>AVERAGE(M820:M821)*('Front End'!$F$5*60)</f>
        <v>1.5378190639926519</v>
      </c>
      <c r="O821" s="10">
        <f>IF(O820+AVERAGE(K820:K821)*('Front End'!$F$5*60)&gt;J821,J821,O820+AVERAGE(K820:K821)*('Front End'!$F$5*60))</f>
        <v>0</v>
      </c>
      <c r="P821" s="10">
        <f>P820+(AVERAGE(L820:L821)*('Front End'!$F$5*60))-W820</f>
        <v>4136.005902899733</v>
      </c>
      <c r="Q821" s="10">
        <f>(P821/$AA$5)*($AA$4-'Front End'!$F$9)</f>
        <v>4.136005902899733E-2</v>
      </c>
      <c r="R821" s="10">
        <f>'Front End'!$F$9+Q821</f>
        <v>45.041360059028996</v>
      </c>
      <c r="S821" s="8">
        <f>IF(R821&gt;'Front End'!$F$9+'Front End'!$B$9,(((R821-'Front End'!$F$9)/($AA$4-'Front End'!$F$9))*$AA$5)-((('Front End'!$F$9+'Front End'!$B$9-'Front End'!$F$9)/($AA$4-'Front End'!$F$9))*$AA$5),0)</f>
        <v>4136.0059028995984</v>
      </c>
      <c r="T821" s="8">
        <f>ROUND(S821/('Front End'!$B$3*24*60*60),6)</f>
        <v>4.7869999999999996E-3</v>
      </c>
      <c r="U821" s="8">
        <f>IF(R821&gt;'Front End'!$F$9+'Front End'!$B$10,(((R821-'Front End'!$F$9)/($AA$4-'Front End'!$F$9))*$AA$5)-((('Front End'!$F$9+'Front End'!$B$10-'Front End'!$F$9)/($AA$4-'Front End'!$F$9))*$AA$5),0)</f>
        <v>2136.0059028992855</v>
      </c>
      <c r="V821" s="8">
        <f>(U821^0.5)/('Front End'!$B$4*24*60*60)</f>
        <v>5.3491833210624869E-3</v>
      </c>
      <c r="W821" s="8">
        <f>(AVERAGE(T820:T821)*('Front End'!$F$5*60))+(AVERAGE(V820:V821)*('Front End'!$F$5*60))</f>
        <v>1.2163178354486903</v>
      </c>
      <c r="X821" s="8">
        <f t="shared" si="52"/>
        <v>5.3491833210624869E-3</v>
      </c>
    </row>
    <row r="822" spans="1:24" x14ac:dyDescent="0.2">
      <c r="A822" s="1">
        <v>821</v>
      </c>
      <c r="B822" s="1">
        <f>B821+'Front End'!$F$5</f>
        <v>1640</v>
      </c>
      <c r="C822" s="10">
        <f t="shared" si="51"/>
        <v>1.1388888888888888</v>
      </c>
      <c r="D822" s="10">
        <f>ROUND(IF(B822&lt;=$AA$2*1.25,('Front End'!$F$4/2)*(1-COS((PI()*B822)/$AA$2)),(4.34*'Front End'!$F$4*EXP(-1.3*B822/$AA$2))),6)</f>
        <v>1.239E-2</v>
      </c>
      <c r="E822" s="10">
        <f>D822*('Front End'!$F$3/100)</f>
        <v>0</v>
      </c>
      <c r="F822" s="10">
        <f t="shared" ref="F822:F885" si="53">D822-E822</f>
        <v>1.239E-2</v>
      </c>
      <c r="G822" s="10">
        <f>IF((G821+(AVERAGE(F821:F822)*('Front End'!$F$5*60))-(N821))&gt;$AA$3,$AA$3,IF(G821+(AVERAGE(F821:F822)*('Front End'!$F$5*60))-(N821)&lt;0,0,G821+(AVERAGE(F821:F822)*('Front End'!$F$5*60))-(N821)))</f>
        <v>111.00052884376693</v>
      </c>
      <c r="H822" s="10">
        <f>(G822/$AA$3)*'Front End'!$B$1</f>
        <v>1.1100052884376694E-3</v>
      </c>
      <c r="I822" s="10">
        <f>('Front End'!$F$10-'Front End'!$B$1)+Calcs!H822</f>
        <v>46.731110005288443</v>
      </c>
      <c r="J822" s="10">
        <f>IF(H822&gt;'Front End'!$B$1*('Front End'!$B$5/100),G822-((('Front End'!$B$1*('Front End'!$B$5/100))/'Front End'!$B$1)*$AA$3),0)</f>
        <v>11.000528843766929</v>
      </c>
      <c r="K822" s="10">
        <f>(J822*('Front End'!$B$6/100))/('Front End'!$B$2*24*60*60)</f>
        <v>0</v>
      </c>
      <c r="L822" s="10">
        <f>(J822*((100-'Front End'!$B$6)/100))/('Front End'!$B$2*24*60*60)</f>
        <v>1.2732093569174688E-2</v>
      </c>
      <c r="M822" s="10">
        <f t="shared" ref="M822:M885" si="54">K822+L822</f>
        <v>1.2732093569174688E-2</v>
      </c>
      <c r="N822" s="10">
        <f>AVERAGE(M821:M822)*('Front End'!$F$5*60)</f>
        <v>1.5311692188560087</v>
      </c>
      <c r="O822" s="10">
        <f>IF(O821+AVERAGE(K821:K822)*('Front End'!$F$5*60)&gt;J822,J822,O821+AVERAGE(K821:K822)*('Front End'!$F$5*60))</f>
        <v>0</v>
      </c>
      <c r="P822" s="10">
        <f>P821+(AVERAGE(L821:L822)*('Front End'!$F$5*60))-W821</f>
        <v>4136.3207542831406</v>
      </c>
      <c r="Q822" s="10">
        <f>(P822/$AA$5)*($AA$4-'Front End'!$F$9)</f>
        <v>4.1363207542831404E-2</v>
      </c>
      <c r="R822" s="10">
        <f>'Front End'!$F$9+Q822</f>
        <v>45.04136320754283</v>
      </c>
      <c r="S822" s="8">
        <f>IF(R822&gt;'Front End'!$F$9+'Front End'!$B$9,(((R822-'Front End'!$F$9)/($AA$4-'Front End'!$F$9))*$AA$5)-((('Front End'!$F$9+'Front End'!$B$9-'Front End'!$F$9)/($AA$4-'Front End'!$F$9))*$AA$5),0)</f>
        <v>4136.3207542829632</v>
      </c>
      <c r="T822" s="8">
        <f>ROUND(S822/('Front End'!$B$3*24*60*60),6)</f>
        <v>4.7869999999999996E-3</v>
      </c>
      <c r="U822" s="8">
        <f>IF(R822&gt;'Front End'!$F$9+'Front End'!$B$10,(((R822-'Front End'!$F$9)/($AA$4-'Front End'!$F$9))*$AA$5)-((('Front End'!$F$9+'Front End'!$B$10-'Front End'!$F$9)/($AA$4-'Front End'!$F$9))*$AA$5),0)</f>
        <v>2136.3207542826503</v>
      </c>
      <c r="V822" s="8">
        <f>(U822^0.5)/('Front End'!$B$4*24*60*60)</f>
        <v>5.3495775464968117E-3</v>
      </c>
      <c r="W822" s="8">
        <f>(AVERAGE(T821:T822)*('Front End'!$F$5*60))+(AVERAGE(V821:V822)*('Front End'!$F$5*60))</f>
        <v>1.216365652053558</v>
      </c>
      <c r="X822" s="8">
        <f t="shared" si="52"/>
        <v>5.3495775464968117E-3</v>
      </c>
    </row>
    <row r="823" spans="1:24" x14ac:dyDescent="0.2">
      <c r="A823" s="1">
        <v>822</v>
      </c>
      <c r="B823" s="1">
        <f>B822+'Front End'!$F$5</f>
        <v>1642</v>
      </c>
      <c r="C823" s="10">
        <f t="shared" si="51"/>
        <v>1.1402777777777777</v>
      </c>
      <c r="D823" s="10">
        <f>ROUND(IF(B823&lt;=$AA$2*1.25,('Front End'!$F$4/2)*(1-COS((PI()*B823)/$AA$2)),(4.34*'Front End'!$F$4*EXP(-1.3*B823/$AA$2))),6)</f>
        <v>1.2336E-2</v>
      </c>
      <c r="E823" s="10">
        <f>D823*('Front End'!$F$3/100)</f>
        <v>0</v>
      </c>
      <c r="F823" s="10">
        <f t="shared" si="53"/>
        <v>1.2336E-2</v>
      </c>
      <c r="G823" s="10">
        <f>IF((G822+(AVERAGE(F822:F823)*('Front End'!$F$5*60))-(N822))&gt;$AA$3,$AA$3,IF(G822+(AVERAGE(F822:F823)*('Front End'!$F$5*60))-(N822)&lt;0,0,G822+(AVERAGE(F822:F823)*('Front End'!$F$5*60))-(N822)))</f>
        <v>110.95291962491092</v>
      </c>
      <c r="H823" s="10">
        <f>(G823/$AA$3)*'Front End'!$B$1</f>
        <v>1.1095291962491094E-3</v>
      </c>
      <c r="I823" s="10">
        <f>('Front End'!$F$10-'Front End'!$B$1)+Calcs!H823</f>
        <v>46.731109529196253</v>
      </c>
      <c r="J823" s="10">
        <f>IF(H823&gt;'Front End'!$B$1*('Front End'!$B$5/100),G823-((('Front End'!$B$1*('Front End'!$B$5/100))/'Front End'!$B$1)*$AA$3),0)</f>
        <v>10.952919624910919</v>
      </c>
      <c r="K823" s="10">
        <f>(J823*('Front End'!$B$6/100))/('Front End'!$B$2*24*60*60)</f>
        <v>0</v>
      </c>
      <c r="L823" s="10">
        <f>(J823*((100-'Front End'!$B$6)/100))/('Front End'!$B$2*24*60*60)</f>
        <v>1.2676990306609862E-2</v>
      </c>
      <c r="M823" s="10">
        <f t="shared" si="54"/>
        <v>1.2676990306609862E-2</v>
      </c>
      <c r="N823" s="10">
        <f>AVERAGE(M822:M823)*('Front End'!$F$5*60)</f>
        <v>1.5245450325470729</v>
      </c>
      <c r="O823" s="10">
        <f>IF(O822+AVERAGE(K822:K823)*('Front End'!$F$5*60)&gt;J823,J823,O822+AVERAGE(K822:K823)*('Front End'!$F$5*60))</f>
        <v>0</v>
      </c>
      <c r="P823" s="10">
        <f>P822+(AVERAGE(L822:L823)*('Front End'!$F$5*60))-W822</f>
        <v>4136.6289336636346</v>
      </c>
      <c r="Q823" s="10">
        <f>(P823/$AA$5)*($AA$4-'Front End'!$F$9)</f>
        <v>4.1366289336636344E-2</v>
      </c>
      <c r="R823" s="10">
        <f>'Front End'!$F$9+Q823</f>
        <v>45.041366289336636</v>
      </c>
      <c r="S823" s="8">
        <f>IF(R823&gt;'Front End'!$F$9+'Front End'!$B$9,(((R823-'Front End'!$F$9)/($AA$4-'Front End'!$F$9))*$AA$5)-((('Front End'!$F$9+'Front End'!$B$9-'Front End'!$F$9)/($AA$4-'Front End'!$F$9))*$AA$5),0)</f>
        <v>4136.6289336636446</v>
      </c>
      <c r="T823" s="8">
        <f>ROUND(S823/('Front End'!$B$3*24*60*60),6)</f>
        <v>4.7879999999999997E-3</v>
      </c>
      <c r="U823" s="8">
        <f>IF(R823&gt;'Front End'!$F$9+'Front End'!$B$10,(((R823-'Front End'!$F$9)/($AA$4-'Front End'!$F$9))*$AA$5)-((('Front End'!$F$9+'Front End'!$B$10-'Front End'!$F$9)/($AA$4-'Front End'!$F$9))*$AA$5),0)</f>
        <v>2136.6289336633317</v>
      </c>
      <c r="V823" s="8">
        <f>(U823^0.5)/('Front End'!$B$4*24*60*60)</f>
        <v>5.3499633897835831E-3</v>
      </c>
      <c r="W823" s="8">
        <f>(AVERAGE(T822:T823)*('Front End'!$F$5*60))+(AVERAGE(V822:V823)*('Front End'!$F$5*60))</f>
        <v>1.2164724561768236</v>
      </c>
      <c r="X823" s="8">
        <f t="shared" si="52"/>
        <v>5.3499633897835831E-3</v>
      </c>
    </row>
    <row r="824" spans="1:24" x14ac:dyDescent="0.2">
      <c r="A824" s="1">
        <v>823</v>
      </c>
      <c r="B824" s="1">
        <f>B823+'Front End'!$F$5</f>
        <v>1644</v>
      </c>
      <c r="C824" s="10">
        <f t="shared" si="51"/>
        <v>1.1416666666666666</v>
      </c>
      <c r="D824" s="10">
        <f>ROUND(IF(B824&lt;=$AA$2*1.25,('Front End'!$F$4/2)*(1-COS((PI()*B824)/$AA$2)),(4.34*'Front End'!$F$4*EXP(-1.3*B824/$AA$2))),6)</f>
        <v>1.2283000000000001E-2</v>
      </c>
      <c r="E824" s="10">
        <f>D824*('Front End'!$F$3/100)</f>
        <v>0</v>
      </c>
      <c r="F824" s="10">
        <f t="shared" si="53"/>
        <v>1.2283000000000001E-2</v>
      </c>
      <c r="G824" s="10">
        <f>IF((G823+(AVERAGE(F823:F824)*('Front End'!$F$5*60))-(N823))&gt;$AA$3,$AA$3,IF(G823+(AVERAGE(F823:F824)*('Front End'!$F$5*60))-(N823)&lt;0,0,G823+(AVERAGE(F823:F824)*('Front End'!$F$5*60))-(N823)))</f>
        <v>110.90551459236386</v>
      </c>
      <c r="H824" s="10">
        <f>(G824/$AA$3)*'Front End'!$B$1</f>
        <v>1.1090551459236387E-3</v>
      </c>
      <c r="I824" s="10">
        <f>('Front End'!$F$10-'Front End'!$B$1)+Calcs!H824</f>
        <v>46.731109055145929</v>
      </c>
      <c r="J824" s="10">
        <f>IF(H824&gt;'Front End'!$B$1*('Front End'!$B$5/100),G824-((('Front End'!$B$1*('Front End'!$B$5/100))/'Front End'!$B$1)*$AA$3),0)</f>
        <v>10.905514592363858</v>
      </c>
      <c r="K824" s="10">
        <f>(J824*('Front End'!$B$6/100))/('Front End'!$B$2*24*60*60)</f>
        <v>0</v>
      </c>
      <c r="L824" s="10">
        <f>(J824*((100-'Front End'!$B$6)/100))/('Front End'!$B$2*24*60*60)</f>
        <v>1.2622123370791504E-2</v>
      </c>
      <c r="M824" s="10">
        <f t="shared" si="54"/>
        <v>1.2622123370791504E-2</v>
      </c>
      <c r="N824" s="10">
        <f>AVERAGE(M823:M824)*('Front End'!$F$5*60)</f>
        <v>1.517946820644082</v>
      </c>
      <c r="O824" s="10">
        <f>IF(O823+AVERAGE(K823:K824)*('Front End'!$F$5*60)&gt;J824,J824,O823+AVERAGE(K823:K824)*('Front End'!$F$5*60))</f>
        <v>0</v>
      </c>
      <c r="P824" s="10">
        <f>P823+(AVERAGE(L823:L824)*('Front End'!$F$5*60))-W823</f>
        <v>4136.9304080281017</v>
      </c>
      <c r="Q824" s="10">
        <f>(P824/$AA$5)*($AA$4-'Front End'!$F$9)</f>
        <v>4.1369304080281014E-2</v>
      </c>
      <c r="R824" s="10">
        <f>'Front End'!$F$9+Q824</f>
        <v>45.041369304080284</v>
      </c>
      <c r="S824" s="8">
        <f>IF(R824&gt;'Front End'!$F$9+'Front End'!$B$9,(((R824-'Front End'!$F$9)/($AA$4-'Front End'!$F$9))*$AA$5)-((('Front End'!$F$9+'Front End'!$B$9-'Front End'!$F$9)/($AA$4-'Front End'!$F$9))*$AA$5),0)</f>
        <v>4136.9304080284055</v>
      </c>
      <c r="T824" s="8">
        <f>ROUND(S824/('Front End'!$B$3*24*60*60),6)</f>
        <v>4.7879999999999997E-3</v>
      </c>
      <c r="U824" s="8">
        <f>IF(R824&gt;'Front End'!$F$9+'Front End'!$B$10,(((R824-'Front End'!$F$9)/($AA$4-'Front End'!$F$9))*$AA$5)-((('Front End'!$F$9+'Front End'!$B$10-'Front End'!$F$9)/($AA$4-'Front End'!$F$9))*$AA$5),0)</f>
        <v>2136.9304080280926</v>
      </c>
      <c r="V824" s="8">
        <f>(U824^0.5)/('Front End'!$B$4*24*60*60)</f>
        <v>5.3503408114077946E-3</v>
      </c>
      <c r="W824" s="8">
        <f>(AVERAGE(T823:T824)*('Front End'!$F$5*60))+(AVERAGE(V823:V824)*('Front End'!$F$5*60))</f>
        <v>1.2165782520714825</v>
      </c>
      <c r="X824" s="8">
        <f t="shared" si="52"/>
        <v>5.3503408114077946E-3</v>
      </c>
    </row>
    <row r="825" spans="1:24" x14ac:dyDescent="0.2">
      <c r="A825" s="1">
        <v>824</v>
      </c>
      <c r="B825" s="1">
        <f>B824+'Front End'!$F$5</f>
        <v>1646</v>
      </c>
      <c r="C825" s="10">
        <f t="shared" si="51"/>
        <v>1.1430555555555555</v>
      </c>
      <c r="D825" s="10">
        <f>ROUND(IF(B825&lt;=$AA$2*1.25,('Front End'!$F$4/2)*(1-COS((PI()*B825)/$AA$2)),(4.34*'Front End'!$F$4*EXP(-1.3*B825/$AA$2))),6)</f>
        <v>1.223E-2</v>
      </c>
      <c r="E825" s="10">
        <f>D825*('Front End'!$F$3/100)</f>
        <v>0</v>
      </c>
      <c r="F825" s="10">
        <f t="shared" si="53"/>
        <v>1.223E-2</v>
      </c>
      <c r="G825" s="10">
        <f>IF((G824+(AVERAGE(F824:F825)*('Front End'!$F$5*60))-(N824))&gt;$AA$3,$AA$3,IF(G824+(AVERAGE(F824:F825)*('Front End'!$F$5*60))-(N824)&lt;0,0,G824+(AVERAGE(F824:F825)*('Front End'!$F$5*60))-(N824)))</f>
        <v>110.85834777171978</v>
      </c>
      <c r="H825" s="10">
        <f>(G825/$AA$3)*'Front End'!$B$1</f>
        <v>1.1085834777171978E-3</v>
      </c>
      <c r="I825" s="10">
        <f>('Front End'!$F$10-'Front End'!$B$1)+Calcs!H825</f>
        <v>46.73110858347772</v>
      </c>
      <c r="J825" s="10">
        <f>IF(H825&gt;'Front End'!$B$1*('Front End'!$B$5/100),G825-((('Front End'!$B$1*('Front End'!$B$5/100))/'Front End'!$B$1)*$AA$3),0)</f>
        <v>10.858347771719778</v>
      </c>
      <c r="K825" s="10">
        <f>(J825*('Front End'!$B$6/100))/('Front End'!$B$2*24*60*60)</f>
        <v>0</v>
      </c>
      <c r="L825" s="10">
        <f>(J825*((100-'Front End'!$B$6)/100))/('Front End'!$B$2*24*60*60)</f>
        <v>1.2567532143194188E-2</v>
      </c>
      <c r="M825" s="10">
        <f t="shared" si="54"/>
        <v>1.2567532143194188E-2</v>
      </c>
      <c r="N825" s="10">
        <f>AVERAGE(M824:M825)*('Front End'!$F$5*60)</f>
        <v>1.5113793308391417</v>
      </c>
      <c r="O825" s="10">
        <f>IF(O824+AVERAGE(K824:K825)*('Front End'!$F$5*60)&gt;J825,J825,O824+AVERAGE(K824:K825)*('Front End'!$F$5*60))</f>
        <v>0</v>
      </c>
      <c r="P825" s="10">
        <f>P824+(AVERAGE(L824:L825)*('Front End'!$F$5*60))-W824</f>
        <v>4137.2252091068694</v>
      </c>
      <c r="Q825" s="10">
        <f>(P825/$AA$5)*($AA$4-'Front End'!$F$9)</f>
        <v>4.1372252091068693E-2</v>
      </c>
      <c r="R825" s="10">
        <f>'Front End'!$F$9+Q825</f>
        <v>45.041372252091065</v>
      </c>
      <c r="S825" s="8">
        <f>IF(R825&gt;'Front End'!$F$9+'Front End'!$B$9,(((R825-'Front End'!$F$9)/($AA$4-'Front End'!$F$9))*$AA$5)-((('Front End'!$F$9+'Front End'!$B$9-'Front End'!$F$9)/($AA$4-'Front End'!$F$9))*$AA$5),0)</f>
        <v>4137.2252091065329</v>
      </c>
      <c r="T825" s="8">
        <f>ROUND(S825/('Front End'!$B$3*24*60*60),6)</f>
        <v>4.7879999999999997E-3</v>
      </c>
      <c r="U825" s="8">
        <f>IF(R825&gt;'Front End'!$F$9+'Front End'!$B$10,(((R825-'Front End'!$F$9)/($AA$4-'Front End'!$F$9))*$AA$5)-((('Front End'!$F$9+'Front End'!$B$10-'Front End'!$F$9)/($AA$4-'Front End'!$F$9))*$AA$5),0)</f>
        <v>2137.2252091062201</v>
      </c>
      <c r="V825" s="8">
        <f>(U825^0.5)/('Front End'!$B$4*24*60*60)</f>
        <v>5.3507098528699296E-3</v>
      </c>
      <c r="W825" s="8">
        <f>(AVERAGE(T824:T825)*('Front End'!$F$5*60))+(AVERAGE(V824:V825)*('Front End'!$F$5*60))</f>
        <v>1.2166230398566633</v>
      </c>
      <c r="X825" s="8">
        <f t="shared" si="52"/>
        <v>5.3507098528699296E-3</v>
      </c>
    </row>
    <row r="826" spans="1:24" x14ac:dyDescent="0.2">
      <c r="A826" s="1">
        <v>825</v>
      </c>
      <c r="B826" s="1">
        <f>B825+'Front End'!$F$5</f>
        <v>1648</v>
      </c>
      <c r="C826" s="10">
        <f t="shared" si="51"/>
        <v>1.1444444444444444</v>
      </c>
      <c r="D826" s="10">
        <f>ROUND(IF(B826&lt;=$AA$2*1.25,('Front End'!$F$4/2)*(1-COS((PI()*B826)/$AA$2)),(4.34*'Front End'!$F$4*EXP(-1.3*B826/$AA$2))),6)</f>
        <v>1.2177E-2</v>
      </c>
      <c r="E826" s="10">
        <f>D826*('Front End'!$F$3/100)</f>
        <v>0</v>
      </c>
      <c r="F826" s="10">
        <f t="shared" si="53"/>
        <v>1.2177E-2</v>
      </c>
      <c r="G826" s="10">
        <f>IF((G825+(AVERAGE(F825:F826)*('Front End'!$F$5*60))-(N825))&gt;$AA$3,$AA$3,IF(G825+(AVERAGE(F825:F826)*('Front End'!$F$5*60))-(N825)&lt;0,0,G825+(AVERAGE(F825:F826)*('Front End'!$F$5*60))-(N825)))</f>
        <v>110.81138844088063</v>
      </c>
      <c r="H826" s="10">
        <f>(G826/$AA$3)*'Front End'!$B$1</f>
        <v>1.1081138844088064E-3</v>
      </c>
      <c r="I826" s="10">
        <f>('Front End'!$F$10-'Front End'!$B$1)+Calcs!H826</f>
        <v>46.73110811388441</v>
      </c>
      <c r="J826" s="10">
        <f>IF(H826&gt;'Front End'!$B$1*('Front End'!$B$5/100),G826-((('Front End'!$B$1*('Front End'!$B$5/100))/'Front End'!$B$1)*$AA$3),0)</f>
        <v>10.811388440880634</v>
      </c>
      <c r="K826" s="10">
        <f>(J826*('Front End'!$B$6/100))/('Front End'!$B$2*24*60*60)</f>
        <v>0</v>
      </c>
      <c r="L826" s="10">
        <f>(J826*((100-'Front End'!$B$6)/100))/('Front End'!$B$2*24*60*60)</f>
        <v>1.2513181065834069E-2</v>
      </c>
      <c r="M826" s="10">
        <f t="shared" si="54"/>
        <v>1.2513181065834069E-2</v>
      </c>
      <c r="N826" s="10">
        <f>AVERAGE(M825:M826)*('Front End'!$F$5*60)</f>
        <v>1.5048427925416954</v>
      </c>
      <c r="O826" s="10">
        <f>IF(O825+AVERAGE(K825:K826)*('Front End'!$F$5*60)&gt;J826,J826,O825+AVERAGE(K825:K826)*('Front End'!$F$5*60))</f>
        <v>0</v>
      </c>
      <c r="P826" s="10">
        <f>P825+(AVERAGE(L825:L826)*('Front End'!$F$5*60))-W825</f>
        <v>4137.5134288595546</v>
      </c>
      <c r="Q826" s="10">
        <f>(P826/$AA$5)*($AA$4-'Front End'!$F$9)</f>
        <v>4.1375134288595544E-2</v>
      </c>
      <c r="R826" s="10">
        <f>'Front End'!$F$9+Q826</f>
        <v>45.041375134288593</v>
      </c>
      <c r="S826" s="8">
        <f>IF(R826&gt;'Front End'!$F$9+'Front End'!$B$9,(((R826-'Front End'!$F$9)/($AA$4-'Front End'!$F$9))*$AA$5)-((('Front End'!$F$9+'Front End'!$B$9-'Front End'!$F$9)/($AA$4-'Front End'!$F$9))*$AA$5),0)</f>
        <v>4137.5134288593072</v>
      </c>
      <c r="T826" s="8">
        <f>ROUND(S826/('Front End'!$B$3*24*60*60),6)</f>
        <v>4.7889999999999999E-3</v>
      </c>
      <c r="U826" s="8">
        <f>IF(R826&gt;'Front End'!$F$9+'Front End'!$B$10,(((R826-'Front End'!$F$9)/($AA$4-'Front End'!$F$9))*$AA$5)-((('Front End'!$F$9+'Front End'!$B$10-'Front End'!$F$9)/($AA$4-'Front End'!$F$9))*$AA$5),0)</f>
        <v>2137.5134288589943</v>
      </c>
      <c r="V826" s="8">
        <f>(U826^0.5)/('Front End'!$B$4*24*60*60)</f>
        <v>5.3510706310121786E-3</v>
      </c>
      <c r="W826" s="8">
        <f>(AVERAGE(T825:T826)*('Front End'!$F$5*60))+(AVERAGE(V825:V826)*('Front End'!$F$5*60))</f>
        <v>1.2167268290329265</v>
      </c>
      <c r="X826" s="8">
        <f t="shared" si="52"/>
        <v>5.3510706310121786E-3</v>
      </c>
    </row>
    <row r="827" spans="1:24" x14ac:dyDescent="0.2">
      <c r="A827" s="1">
        <v>826</v>
      </c>
      <c r="B827" s="1">
        <f>B826+'Front End'!$F$5</f>
        <v>1650</v>
      </c>
      <c r="C827" s="10">
        <f t="shared" si="51"/>
        <v>1.1458333333333333</v>
      </c>
      <c r="D827" s="10">
        <f>ROUND(IF(B827&lt;=$AA$2*1.25,('Front End'!$F$4/2)*(1-COS((PI()*B827)/$AA$2)),(4.34*'Front End'!$F$4*EXP(-1.3*B827/$AA$2))),6)</f>
        <v>1.2123999999999999E-2</v>
      </c>
      <c r="E827" s="10">
        <f>D827*('Front End'!$F$3/100)</f>
        <v>0</v>
      </c>
      <c r="F827" s="10">
        <f t="shared" si="53"/>
        <v>1.2123999999999999E-2</v>
      </c>
      <c r="G827" s="10">
        <f>IF((G826+(AVERAGE(F826:F827)*('Front End'!$F$5*60))-(N826))&gt;$AA$3,$AA$3,IF(G826+(AVERAGE(F826:F827)*('Front End'!$F$5*60))-(N826)&lt;0,0,G826+(AVERAGE(F826:F827)*('Front End'!$F$5*60))-(N826)))</f>
        <v>110.76460564833894</v>
      </c>
      <c r="H827" s="10">
        <f>(G827/$AA$3)*'Front End'!$B$1</f>
        <v>1.1076460564833895E-3</v>
      </c>
      <c r="I827" s="10">
        <f>('Front End'!$F$10-'Front End'!$B$1)+Calcs!H827</f>
        <v>46.731107646056486</v>
      </c>
      <c r="J827" s="10">
        <f>IF(H827&gt;'Front End'!$B$1*('Front End'!$B$5/100),G827-((('Front End'!$B$1*('Front End'!$B$5/100))/'Front End'!$B$1)*$AA$3),0)</f>
        <v>10.764605648338943</v>
      </c>
      <c r="K827" s="10">
        <f>(J827*('Front End'!$B$6/100))/('Front End'!$B$2*24*60*60)</f>
        <v>0</v>
      </c>
      <c r="L827" s="10">
        <f>(J827*((100-'Front End'!$B$6)/100))/('Front End'!$B$2*24*60*60)</f>
        <v>1.2459034315207111E-2</v>
      </c>
      <c r="M827" s="10">
        <f t="shared" si="54"/>
        <v>1.2459034315207111E-2</v>
      </c>
      <c r="N827" s="10">
        <f>AVERAGE(M826:M827)*('Front End'!$F$5*60)</f>
        <v>1.4983329228624709</v>
      </c>
      <c r="O827" s="10">
        <f>IF(O826+AVERAGE(K826:K827)*('Front End'!$F$5*60)&gt;J827,J827,O826+AVERAGE(K826:K827)*('Front End'!$F$5*60))</f>
        <v>0</v>
      </c>
      <c r="P827" s="10">
        <f>P826+(AVERAGE(L826:L827)*('Front End'!$F$5*60))-W826</f>
        <v>4137.7950349533839</v>
      </c>
      <c r="Q827" s="10">
        <f>(P827/$AA$5)*($AA$4-'Front End'!$F$9)</f>
        <v>4.1377950349533836E-2</v>
      </c>
      <c r="R827" s="10">
        <f>'Front End'!$F$9+Q827</f>
        <v>45.041377950349535</v>
      </c>
      <c r="S827" s="8">
        <f>IF(R827&gt;'Front End'!$F$9+'Front End'!$B$9,(((R827-'Front End'!$F$9)/($AA$4-'Front End'!$F$9))*$AA$5)-((('Front End'!$F$9+'Front End'!$B$9-'Front End'!$F$9)/($AA$4-'Front End'!$F$9))*$AA$5),0)</f>
        <v>4137.795034953484</v>
      </c>
      <c r="T827" s="8">
        <f>ROUND(S827/('Front End'!$B$3*24*60*60),6)</f>
        <v>4.7889999999999999E-3</v>
      </c>
      <c r="U827" s="8">
        <f>IF(R827&gt;'Front End'!$F$9+'Front End'!$B$10,(((R827-'Front End'!$F$9)/($AA$4-'Front End'!$F$9))*$AA$5)-((('Front End'!$F$9+'Front End'!$B$10-'Front End'!$F$9)/($AA$4-'Front End'!$F$9))*$AA$5),0)</f>
        <v>2137.7950349531711</v>
      </c>
      <c r="V827" s="8">
        <f>(U827^0.5)/('Front End'!$B$4*24*60*60)</f>
        <v>5.3514231070368101E-3</v>
      </c>
      <c r="W827" s="8">
        <f>(AVERAGE(T826:T827)*('Front End'!$F$5*60))+(AVERAGE(V826:V827)*('Front End'!$F$5*60))</f>
        <v>1.2168296242829393</v>
      </c>
      <c r="X827" s="8">
        <f t="shared" si="52"/>
        <v>5.3514231070368101E-3</v>
      </c>
    </row>
    <row r="828" spans="1:24" x14ac:dyDescent="0.2">
      <c r="A828" s="1">
        <v>827</v>
      </c>
      <c r="B828" s="1">
        <f>B827+'Front End'!$F$5</f>
        <v>1652</v>
      </c>
      <c r="C828" s="10">
        <f t="shared" si="51"/>
        <v>1.1472222222222221</v>
      </c>
      <c r="D828" s="10">
        <f>ROUND(IF(B828&lt;=$AA$2*1.25,('Front End'!$F$4/2)*(1-COS((PI()*B828)/$AA$2)),(4.34*'Front End'!$F$4*EXP(-1.3*B828/$AA$2))),6)</f>
        <v>1.2071999999999999E-2</v>
      </c>
      <c r="E828" s="10">
        <f>D828*('Front End'!$F$3/100)</f>
        <v>0</v>
      </c>
      <c r="F828" s="10">
        <f t="shared" si="53"/>
        <v>1.2071999999999999E-2</v>
      </c>
      <c r="G828" s="10">
        <f>IF((G827+(AVERAGE(F827:F828)*('Front End'!$F$5*60))-(N827))&gt;$AA$3,$AA$3,IF(G827+(AVERAGE(F827:F828)*('Front End'!$F$5*60))-(N827)&lt;0,0,G827+(AVERAGE(F827:F828)*('Front End'!$F$5*60))-(N827)))</f>
        <v>110.71803272547646</v>
      </c>
      <c r="H828" s="10">
        <f>(G828/$AA$3)*'Front End'!$B$1</f>
        <v>1.1071803272547647E-3</v>
      </c>
      <c r="I828" s="10">
        <f>('Front End'!$F$10-'Front End'!$B$1)+Calcs!H828</f>
        <v>46.731107180327257</v>
      </c>
      <c r="J828" s="10">
        <f>IF(H828&gt;'Front End'!$B$1*('Front End'!$B$5/100),G828-((('Front End'!$B$1*('Front End'!$B$5/100))/'Front End'!$B$1)*$AA$3),0)</f>
        <v>10.718032725476462</v>
      </c>
      <c r="K828" s="10">
        <f>(J828*('Front End'!$B$6/100))/('Front End'!$B$2*24*60*60)</f>
        <v>0</v>
      </c>
      <c r="L828" s="10">
        <f>(J828*((100-'Front End'!$B$6)/100))/('Front End'!$B$2*24*60*60)</f>
        <v>1.2405130469301463E-2</v>
      </c>
      <c r="M828" s="10">
        <f t="shared" si="54"/>
        <v>1.2405130469301463E-2</v>
      </c>
      <c r="N828" s="10">
        <f>AVERAGE(M827:M828)*('Front End'!$F$5*60)</f>
        <v>1.4918498870705144</v>
      </c>
      <c r="O828" s="10">
        <f>IF(O827+AVERAGE(K827:K828)*('Front End'!$F$5*60)&gt;J828,J828,O827+AVERAGE(K827:K828)*('Front End'!$F$5*60))</f>
        <v>0</v>
      </c>
      <c r="P828" s="10">
        <f>P827+(AVERAGE(L827:L828)*('Front End'!$F$5*60))-W827</f>
        <v>4138.0700552161716</v>
      </c>
      <c r="Q828" s="10">
        <f>(P828/$AA$5)*($AA$4-'Front End'!$F$9)</f>
        <v>4.1380700552161712E-2</v>
      </c>
      <c r="R828" s="10">
        <f>'Front End'!$F$9+Q828</f>
        <v>45.04138070055216</v>
      </c>
      <c r="S828" s="8">
        <f>IF(R828&gt;'Front End'!$F$9+'Front End'!$B$9,(((R828-'Front End'!$F$9)/($AA$4-'Front End'!$F$9))*$AA$5)-((('Front End'!$F$9+'Front End'!$B$9-'Front End'!$F$9)/($AA$4-'Front End'!$F$9))*$AA$5),0)</f>
        <v>4138.0700552160479</v>
      </c>
      <c r="T828" s="8">
        <f>ROUND(S828/('Front End'!$B$3*24*60*60),6)</f>
        <v>4.7889999999999999E-3</v>
      </c>
      <c r="U828" s="8">
        <f>IF(R828&gt;'Front End'!$F$9+'Front End'!$B$10,(((R828-'Front End'!$F$9)/($AA$4-'Front End'!$F$9))*$AA$5)-((('Front End'!$F$9+'Front End'!$B$10-'Front End'!$F$9)/($AA$4-'Front End'!$F$9))*$AA$5),0)</f>
        <v>2138.070055215735</v>
      </c>
      <c r="V828" s="8">
        <f>(U828^0.5)/('Front End'!$B$4*24*60*60)</f>
        <v>5.3517673174108254E-3</v>
      </c>
      <c r="W828" s="8">
        <f>(AVERAGE(T827:T828)*('Front End'!$F$5*60))+(AVERAGE(V827:V828)*('Front End'!$F$5*60))</f>
        <v>1.216871425466858</v>
      </c>
      <c r="X828" s="8">
        <f t="shared" si="52"/>
        <v>5.3517673174108254E-3</v>
      </c>
    </row>
    <row r="829" spans="1:24" x14ac:dyDescent="0.2">
      <c r="A829" s="1">
        <v>828</v>
      </c>
      <c r="B829" s="1">
        <f>B828+'Front End'!$F$5</f>
        <v>1654</v>
      </c>
      <c r="C829" s="10">
        <f t="shared" si="51"/>
        <v>1.148611111111111</v>
      </c>
      <c r="D829" s="10">
        <f>ROUND(IF(B829&lt;=$AA$2*1.25,('Front End'!$F$4/2)*(1-COS((PI()*B829)/$AA$2)),(4.34*'Front End'!$F$4*EXP(-1.3*B829/$AA$2))),6)</f>
        <v>1.2019E-2</v>
      </c>
      <c r="E829" s="10">
        <f>D829*('Front End'!$F$3/100)</f>
        <v>0</v>
      </c>
      <c r="F829" s="10">
        <f t="shared" si="53"/>
        <v>1.2019E-2</v>
      </c>
      <c r="G829" s="10">
        <f>IF((G828+(AVERAGE(F828:F829)*('Front End'!$F$5*60))-(N828))&gt;$AA$3,$AA$3,IF(G828+(AVERAGE(F828:F829)*('Front End'!$F$5*60))-(N828)&lt;0,0,G828+(AVERAGE(F828:F829)*('Front End'!$F$5*60))-(N828)))</f>
        <v>110.67164283840594</v>
      </c>
      <c r="H829" s="10">
        <f>(G829/$AA$3)*'Front End'!$B$1</f>
        <v>1.1067164283840596E-3</v>
      </c>
      <c r="I829" s="10">
        <f>('Front End'!$F$10-'Front End'!$B$1)+Calcs!H829</f>
        <v>46.731106716428386</v>
      </c>
      <c r="J829" s="10">
        <f>IF(H829&gt;'Front End'!$B$1*('Front End'!$B$5/100),G829-((('Front End'!$B$1*('Front End'!$B$5/100))/'Front End'!$B$1)*$AA$3),0)</f>
        <v>10.671642838405944</v>
      </c>
      <c r="K829" s="10">
        <f>(J829*('Front End'!$B$6/100))/('Front End'!$B$2*24*60*60)</f>
        <v>0</v>
      </c>
      <c r="L829" s="10">
        <f>(J829*((100-'Front End'!$B$6)/100))/('Front End'!$B$2*24*60*60)</f>
        <v>1.2351438470377252E-2</v>
      </c>
      <c r="M829" s="10">
        <f t="shared" si="54"/>
        <v>1.2351438470377252E-2</v>
      </c>
      <c r="N829" s="10">
        <f>AVERAGE(M828:M829)*('Front End'!$F$5*60)</f>
        <v>1.485394136380723</v>
      </c>
      <c r="O829" s="10">
        <f>IF(O828+AVERAGE(K828:K829)*('Front End'!$F$5*60)&gt;J829,J829,O828+AVERAGE(K828:K829)*('Front End'!$F$5*60))</f>
        <v>0</v>
      </c>
      <c r="P829" s="10">
        <f>P828+(AVERAGE(L828:L829)*('Front End'!$F$5*60))-W828</f>
        <v>4138.3385779270857</v>
      </c>
      <c r="Q829" s="10">
        <f>(P829/$AA$5)*($AA$4-'Front End'!$F$9)</f>
        <v>4.1383385779270851E-2</v>
      </c>
      <c r="R829" s="10">
        <f>'Front End'!$F$9+Q829</f>
        <v>45.04138338577927</v>
      </c>
      <c r="S829" s="8">
        <f>IF(R829&gt;'Front End'!$F$9+'Front End'!$B$9,(((R829-'Front End'!$F$9)/($AA$4-'Front End'!$F$9))*$AA$5)-((('Front End'!$F$9+'Front End'!$B$9-'Front End'!$F$9)/($AA$4-'Front End'!$F$9))*$AA$5),0)</f>
        <v>4138.3385779269584</v>
      </c>
      <c r="T829" s="8">
        <f>ROUND(S829/('Front End'!$B$3*24*60*60),6)</f>
        <v>4.79E-3</v>
      </c>
      <c r="U829" s="8">
        <f>IF(R829&gt;'Front End'!$F$9+'Front End'!$B$10,(((R829-'Front End'!$F$9)/($AA$4-'Front End'!$F$9))*$AA$5)-((('Front End'!$F$9+'Front End'!$B$10-'Front End'!$F$9)/($AA$4-'Front End'!$F$9))*$AA$5),0)</f>
        <v>2138.3385779266455</v>
      </c>
      <c r="V829" s="8">
        <f>(U829^0.5)/('Front End'!$B$4*24*60*60)</f>
        <v>5.3521033742080998E-3</v>
      </c>
      <c r="W829" s="8">
        <f>(AVERAGE(T828:T829)*('Front End'!$F$5*60))+(AVERAGE(V828:V829)*('Front End'!$F$5*60))</f>
        <v>1.2169722414971356</v>
      </c>
      <c r="X829" s="8">
        <f t="shared" si="52"/>
        <v>5.3521033742080998E-3</v>
      </c>
    </row>
    <row r="830" spans="1:24" x14ac:dyDescent="0.2">
      <c r="A830" s="1">
        <v>829</v>
      </c>
      <c r="B830" s="1">
        <f>B829+'Front End'!$F$5</f>
        <v>1656</v>
      </c>
      <c r="C830" s="10">
        <f t="shared" si="51"/>
        <v>1.1499999999999999</v>
      </c>
      <c r="D830" s="10">
        <f>ROUND(IF(B830&lt;=$AA$2*1.25,('Front End'!$F$4/2)*(1-COS((PI()*B830)/$AA$2)),(4.34*'Front End'!$F$4*EXP(-1.3*B830/$AA$2))),6)</f>
        <v>1.1967E-2</v>
      </c>
      <c r="E830" s="10">
        <f>D830*('Front End'!$F$3/100)</f>
        <v>0</v>
      </c>
      <c r="F830" s="10">
        <f t="shared" si="53"/>
        <v>1.1967E-2</v>
      </c>
      <c r="G830" s="10">
        <f>IF((G829+(AVERAGE(F829:F830)*('Front End'!$F$5*60))-(N829))&gt;$AA$3,$AA$3,IF(G829+(AVERAGE(F829:F830)*('Front End'!$F$5*60))-(N829)&lt;0,0,G829+(AVERAGE(F829:F830)*('Front End'!$F$5*60))-(N829)))</f>
        <v>110.62540870202523</v>
      </c>
      <c r="H830" s="10">
        <f>(G830/$AA$3)*'Front End'!$B$1</f>
        <v>1.1062540870202522E-3</v>
      </c>
      <c r="I830" s="10">
        <f>('Front End'!$F$10-'Front End'!$B$1)+Calcs!H830</f>
        <v>46.731106254087024</v>
      </c>
      <c r="J830" s="10">
        <f>IF(H830&gt;'Front End'!$B$1*('Front End'!$B$5/100),G830-((('Front End'!$B$1*('Front End'!$B$5/100))/'Front End'!$B$1)*$AA$3),0)</f>
        <v>10.625408702025226</v>
      </c>
      <c r="K830" s="10">
        <f>(J830*('Front End'!$B$6/100))/('Front End'!$B$2*24*60*60)</f>
        <v>0</v>
      </c>
      <c r="L830" s="10">
        <f>(J830*((100-'Front End'!$B$6)/100))/('Front End'!$B$2*24*60*60)</f>
        <v>1.2297926738455124E-2</v>
      </c>
      <c r="M830" s="10">
        <f t="shared" si="54"/>
        <v>1.2297926738455124E-2</v>
      </c>
      <c r="N830" s="10">
        <f>AVERAGE(M829:M830)*('Front End'!$F$5*60)</f>
        <v>1.4789619125299425</v>
      </c>
      <c r="O830" s="10">
        <f>IF(O829+AVERAGE(K829:K830)*('Front End'!$F$5*60)&gt;J830,J830,O829+AVERAGE(K829:K830)*('Front End'!$F$5*60))</f>
        <v>0</v>
      </c>
      <c r="P830" s="10">
        <f>P829+(AVERAGE(L829:L830)*('Front End'!$F$5*60))-W829</f>
        <v>4138.6005675981187</v>
      </c>
      <c r="Q830" s="10">
        <f>(P830/$AA$5)*($AA$4-'Front End'!$F$9)</f>
        <v>4.1386005675981184E-2</v>
      </c>
      <c r="R830" s="10">
        <f>'Front End'!$F$9+Q830</f>
        <v>45.041386005675982</v>
      </c>
      <c r="S830" s="8">
        <f>IF(R830&gt;'Front End'!$F$9+'Front End'!$B$9,(((R830-'Front End'!$F$9)/($AA$4-'Front End'!$F$9))*$AA$5)-((('Front End'!$F$9+'Front End'!$B$9-'Front End'!$F$9)/($AA$4-'Front End'!$F$9))*$AA$5),0)</f>
        <v>4138.6005675981614</v>
      </c>
      <c r="T830" s="8">
        <f>ROUND(S830/('Front End'!$B$3*24*60*60),6)</f>
        <v>4.79E-3</v>
      </c>
      <c r="U830" s="8">
        <f>IF(R830&gt;'Front End'!$F$9+'Front End'!$B$10,(((R830-'Front End'!$F$9)/($AA$4-'Front End'!$F$9))*$AA$5)-((('Front End'!$F$9+'Front End'!$B$10-'Front End'!$F$9)/($AA$4-'Front End'!$F$9))*$AA$5),0)</f>
        <v>2138.6005675978486</v>
      </c>
      <c r="V830" s="8">
        <f>(U830^0.5)/('Front End'!$B$4*24*60*60)</f>
        <v>5.3524312345551543E-3</v>
      </c>
      <c r="W830" s="8">
        <f>(AVERAGE(T829:T830)*('Front End'!$F$5*60))+(AVERAGE(V829:V830)*('Front End'!$F$5*60))</f>
        <v>1.2170720765257952</v>
      </c>
      <c r="X830" s="8">
        <f t="shared" si="52"/>
        <v>5.3524312345551543E-3</v>
      </c>
    </row>
    <row r="831" spans="1:24" x14ac:dyDescent="0.2">
      <c r="A831" s="1">
        <v>830</v>
      </c>
      <c r="B831" s="1">
        <f>B830+'Front End'!$F$5</f>
        <v>1658</v>
      </c>
      <c r="C831" s="10">
        <f t="shared" si="51"/>
        <v>1.1513888888888888</v>
      </c>
      <c r="D831" s="10">
        <f>ROUND(IF(B831&lt;=$AA$2*1.25,('Front End'!$F$4/2)*(1-COS((PI()*B831)/$AA$2)),(4.34*'Front End'!$F$4*EXP(-1.3*B831/$AA$2))),6)</f>
        <v>1.1915E-2</v>
      </c>
      <c r="E831" s="10">
        <f>D831*('Front End'!$F$3/100)</f>
        <v>0</v>
      </c>
      <c r="F831" s="10">
        <f t="shared" si="53"/>
        <v>1.1915E-2</v>
      </c>
      <c r="G831" s="10">
        <f>IF((G830+(AVERAGE(F830:F831)*('Front End'!$F$5*60))-(N830))&gt;$AA$3,$AA$3,IF(G830+(AVERAGE(F830:F831)*('Front End'!$F$5*60))-(N830)&lt;0,0,G830+(AVERAGE(F830:F831)*('Front End'!$F$5*60))-(N830)))</f>
        <v>110.57936678949528</v>
      </c>
      <c r="H831" s="10">
        <f>(G831/$AA$3)*'Front End'!$B$1</f>
        <v>1.105793667894953E-3</v>
      </c>
      <c r="I831" s="10">
        <f>('Front End'!$F$10-'Front End'!$B$1)+Calcs!H831</f>
        <v>46.731105793667901</v>
      </c>
      <c r="J831" s="10">
        <f>IF(H831&gt;'Front End'!$B$1*('Front End'!$B$5/100),G831-((('Front End'!$B$1*('Front End'!$B$5/100))/'Front End'!$B$1)*$AA$3),0)</f>
        <v>10.579366789495282</v>
      </c>
      <c r="K831" s="10">
        <f>(J831*('Front End'!$B$6/100))/('Front End'!$B$2*24*60*60)</f>
        <v>0</v>
      </c>
      <c r="L831" s="10">
        <f>(J831*((100-'Front End'!$B$6)/100))/('Front End'!$B$2*24*60*60)</f>
        <v>1.2244637487841763E-2</v>
      </c>
      <c r="M831" s="10">
        <f t="shared" si="54"/>
        <v>1.2244637487841763E-2</v>
      </c>
      <c r="N831" s="10">
        <f>AVERAGE(M830:M831)*('Front End'!$F$5*60)</f>
        <v>1.4725538535778133</v>
      </c>
      <c r="O831" s="10">
        <f>IF(O830+AVERAGE(K830:K831)*('Front End'!$F$5*60)&gt;J831,J831,O830+AVERAGE(K830:K831)*('Front End'!$F$5*60))</f>
        <v>0</v>
      </c>
      <c r="P831" s="10">
        <f>P830+(AVERAGE(L830:L831)*('Front End'!$F$5*60))-W830</f>
        <v>4138.8560493751702</v>
      </c>
      <c r="Q831" s="10">
        <f>(P831/$AA$5)*($AA$4-'Front End'!$F$9)</f>
        <v>4.1388560493751697E-2</v>
      </c>
      <c r="R831" s="10">
        <f>'Front End'!$F$9+Q831</f>
        <v>45.041388560493751</v>
      </c>
      <c r="S831" s="8">
        <f>IF(R831&gt;'Front End'!$F$9+'Front End'!$B$9,(((R831-'Front End'!$F$9)/($AA$4-'Front End'!$F$9))*$AA$5)-((('Front End'!$F$9+'Front End'!$B$9-'Front End'!$F$9)/($AA$4-'Front End'!$F$9))*$AA$5),0)</f>
        <v>4138.856049375051</v>
      </c>
      <c r="T831" s="8">
        <f>ROUND(S831/('Front End'!$B$3*24*60*60),6)</f>
        <v>4.79E-3</v>
      </c>
      <c r="U831" s="8">
        <f>IF(R831&gt;'Front End'!$F$9+'Front End'!$B$10,(((R831-'Front End'!$F$9)/($AA$4-'Front End'!$F$9))*$AA$5)-((('Front End'!$F$9+'Front End'!$B$10-'Front End'!$F$9)/($AA$4-'Front End'!$F$9))*$AA$5),0)</f>
        <v>2138.8560493747382</v>
      </c>
      <c r="V831" s="8">
        <f>(U831^0.5)/('Front End'!$B$4*24*60*60)</f>
        <v>5.3527509314228294E-3</v>
      </c>
      <c r="W831" s="8">
        <f>(AVERAGE(T830:T831)*('Front End'!$F$5*60))+(AVERAGE(V830:V831)*('Front End'!$F$5*60))</f>
        <v>1.2171109299586789</v>
      </c>
      <c r="X831" s="8">
        <f t="shared" si="52"/>
        <v>5.3527509314228294E-3</v>
      </c>
    </row>
    <row r="832" spans="1:24" x14ac:dyDescent="0.2">
      <c r="A832" s="1">
        <v>831</v>
      </c>
      <c r="B832" s="1">
        <f>B831+'Front End'!$F$5</f>
        <v>1660</v>
      </c>
      <c r="C832" s="10">
        <f t="shared" si="51"/>
        <v>1.1527777777777777</v>
      </c>
      <c r="D832" s="10">
        <f>ROUND(IF(B832&lt;=$AA$2*1.25,('Front End'!$F$4/2)*(1-COS((PI()*B832)/$AA$2)),(4.34*'Front End'!$F$4*EXP(-1.3*B832/$AA$2))),6)</f>
        <v>1.1864E-2</v>
      </c>
      <c r="E832" s="10">
        <f>D832*('Front End'!$F$3/100)</f>
        <v>0</v>
      </c>
      <c r="F832" s="10">
        <f t="shared" si="53"/>
        <v>1.1864E-2</v>
      </c>
      <c r="G832" s="10">
        <f>IF((G831+(AVERAGE(F831:F832)*('Front End'!$F$5*60))-(N831))&gt;$AA$3,$AA$3,IF(G831+(AVERAGE(F831:F832)*('Front End'!$F$5*60))-(N831)&lt;0,0,G831+(AVERAGE(F831:F832)*('Front End'!$F$5*60))-(N831)))</f>
        <v>110.53355293591747</v>
      </c>
      <c r="H832" s="10">
        <f>(G832/$AA$3)*'Front End'!$B$1</f>
        <v>1.1053355293591748E-3</v>
      </c>
      <c r="I832" s="10">
        <f>('Front End'!$F$10-'Front End'!$B$1)+Calcs!H832</f>
        <v>46.731105335529364</v>
      </c>
      <c r="J832" s="10">
        <f>IF(H832&gt;'Front End'!$B$1*('Front End'!$B$5/100),G832-((('Front End'!$B$1*('Front End'!$B$5/100))/'Front End'!$B$1)*$AA$3),0)</f>
        <v>10.53355293591747</v>
      </c>
      <c r="K832" s="10">
        <f>(J832*('Front End'!$B$6/100))/('Front End'!$B$2*24*60*60)</f>
        <v>0</v>
      </c>
      <c r="L832" s="10">
        <f>(J832*((100-'Front End'!$B$6)/100))/('Front End'!$B$2*24*60*60)</f>
        <v>1.2191612194348925E-2</v>
      </c>
      <c r="M832" s="10">
        <f t="shared" si="54"/>
        <v>1.2191612194348925E-2</v>
      </c>
      <c r="N832" s="10">
        <f>AVERAGE(M831:M832)*('Front End'!$F$5*60)</f>
        <v>1.4661749809314411</v>
      </c>
      <c r="O832" s="10">
        <f>IF(O831+AVERAGE(K831:K832)*('Front End'!$F$5*60)&gt;J832,J832,O831+AVERAGE(K831:K832)*('Front End'!$F$5*60))</f>
        <v>0</v>
      </c>
      <c r="P832" s="10">
        <f>P831+(AVERAGE(L831:L832)*('Front End'!$F$5*60))-W831</f>
        <v>4139.1051134261425</v>
      </c>
      <c r="Q832" s="10">
        <f>(P832/$AA$5)*($AA$4-'Front End'!$F$9)</f>
        <v>4.1391051134261427E-2</v>
      </c>
      <c r="R832" s="10">
        <f>'Front End'!$F$9+Q832</f>
        <v>45.041391051134262</v>
      </c>
      <c r="S832" s="8">
        <f>IF(R832&gt;'Front End'!$F$9+'Front End'!$B$9,(((R832-'Front End'!$F$9)/($AA$4-'Front End'!$F$9))*$AA$5)-((('Front End'!$F$9+'Front End'!$B$9-'Front End'!$F$9)/($AA$4-'Front End'!$F$9))*$AA$5),0)</f>
        <v>4139.1051134262116</v>
      </c>
      <c r="T832" s="8">
        <f>ROUND(S832/('Front End'!$B$3*24*60*60),6)</f>
        <v>4.7910000000000001E-3</v>
      </c>
      <c r="U832" s="8">
        <f>IF(R832&gt;'Front End'!$F$9+'Front End'!$B$10,(((R832-'Front End'!$F$9)/($AA$4-'Front End'!$F$9))*$AA$5)-((('Front End'!$F$9+'Front End'!$B$10-'Front End'!$F$9)/($AA$4-'Front End'!$F$9))*$AA$5),0)</f>
        <v>2139.1051134258987</v>
      </c>
      <c r="V832" s="8">
        <f>(U832^0.5)/('Front End'!$B$4*24*60*60)</f>
        <v>5.3530625790961812E-3</v>
      </c>
      <c r="W832" s="8">
        <f>(AVERAGE(T831:T832)*('Front End'!$F$5*60))+(AVERAGE(V831:V832)*('Front End'!$F$5*60))</f>
        <v>1.2172088106311405</v>
      </c>
      <c r="X832" s="8">
        <f t="shared" si="52"/>
        <v>5.3530625790961812E-3</v>
      </c>
    </row>
    <row r="833" spans="1:24" x14ac:dyDescent="0.2">
      <c r="A833" s="1">
        <v>832</v>
      </c>
      <c r="B833" s="1">
        <f>B832+'Front End'!$F$5</f>
        <v>1662</v>
      </c>
      <c r="C833" s="10">
        <f t="shared" si="51"/>
        <v>1.1541666666666666</v>
      </c>
      <c r="D833" s="10">
        <f>ROUND(IF(B833&lt;=$AA$2*1.25,('Front End'!$F$4/2)*(1-COS((PI()*B833)/$AA$2)),(4.34*'Front End'!$F$4*EXP(-1.3*B833/$AA$2))),6)</f>
        <v>1.1813000000000001E-2</v>
      </c>
      <c r="E833" s="10">
        <f>D833*('Front End'!$F$3/100)</f>
        <v>0</v>
      </c>
      <c r="F833" s="10">
        <f t="shared" si="53"/>
        <v>1.1813000000000001E-2</v>
      </c>
      <c r="G833" s="10">
        <f>IF((G832+(AVERAGE(F832:F833)*('Front End'!$F$5*60))-(N832))&gt;$AA$3,$AA$3,IF(G832+(AVERAGE(F832:F833)*('Front End'!$F$5*60))-(N832)&lt;0,0,G832+(AVERAGE(F832:F833)*('Front End'!$F$5*60))-(N832)))</f>
        <v>110.48799795498603</v>
      </c>
      <c r="H833" s="10">
        <f>(G833/$AA$3)*'Front End'!$B$1</f>
        <v>1.1048799795498603E-3</v>
      </c>
      <c r="I833" s="10">
        <f>('Front End'!$F$10-'Front End'!$B$1)+Calcs!H833</f>
        <v>46.731104879979554</v>
      </c>
      <c r="J833" s="10">
        <f>IF(H833&gt;'Front End'!$B$1*('Front End'!$B$5/100),G833-((('Front End'!$B$1*('Front End'!$B$5/100))/'Front End'!$B$1)*$AA$3),0)</f>
        <v>10.487997954986028</v>
      </c>
      <c r="K833" s="10">
        <f>(J833*('Front End'!$B$6/100))/('Front End'!$B$2*24*60*60)</f>
        <v>0</v>
      </c>
      <c r="L833" s="10">
        <f>(J833*((100-'Front End'!$B$6)/100))/('Front End'!$B$2*24*60*60)</f>
        <v>1.2138886521974571E-2</v>
      </c>
      <c r="M833" s="10">
        <f t="shared" si="54"/>
        <v>1.2138886521974571E-2</v>
      </c>
      <c r="N833" s="10">
        <f>AVERAGE(M832:M833)*('Front End'!$F$5*60)</f>
        <v>1.4598299229794098</v>
      </c>
      <c r="O833" s="10">
        <f>IF(O832+AVERAGE(K832:K833)*('Front End'!$F$5*60)&gt;J833,J833,O832+AVERAGE(K832:K833)*('Front End'!$F$5*60))</f>
        <v>0</v>
      </c>
      <c r="P833" s="10">
        <f>P832+(AVERAGE(L832:L833)*('Front End'!$F$5*60))-W832</f>
        <v>4139.3477345384908</v>
      </c>
      <c r="Q833" s="10">
        <f>(P833/$AA$5)*($AA$4-'Front End'!$F$9)</f>
        <v>4.1393477345384906E-2</v>
      </c>
      <c r="R833" s="10">
        <f>'Front End'!$F$9+Q833</f>
        <v>45.041393477345387</v>
      </c>
      <c r="S833" s="8">
        <f>IF(R833&gt;'Front End'!$F$9+'Front End'!$B$9,(((R833-'Front End'!$F$9)/($AA$4-'Front End'!$F$9))*$AA$5)-((('Front End'!$F$9+'Front End'!$B$9-'Front End'!$F$9)/($AA$4-'Front End'!$F$9))*$AA$5),0)</f>
        <v>4139.3477345387455</v>
      </c>
      <c r="T833" s="8">
        <f>ROUND(S833/('Front End'!$B$3*24*60*60),6)</f>
        <v>4.7910000000000001E-3</v>
      </c>
      <c r="U833" s="8">
        <f>IF(R833&gt;'Front End'!$F$9+'Front End'!$B$10,(((R833-'Front End'!$F$9)/($AA$4-'Front End'!$F$9))*$AA$5)-((('Front End'!$F$9+'Front End'!$B$10-'Front End'!$F$9)/($AA$4-'Front End'!$F$9))*$AA$5),0)</f>
        <v>2139.3477345384326</v>
      </c>
      <c r="V833" s="8">
        <f>(U833^0.5)/('Front End'!$B$4*24*60*60)</f>
        <v>5.3533661474354033E-3</v>
      </c>
      <c r="W833" s="8">
        <f>(AVERAGE(T832:T833)*('Front End'!$F$5*60))+(AVERAGE(V832:V833)*('Front End'!$F$5*60))</f>
        <v>1.2173057235918952</v>
      </c>
      <c r="X833" s="8">
        <f t="shared" si="52"/>
        <v>5.3533661474354033E-3</v>
      </c>
    </row>
    <row r="834" spans="1:24" x14ac:dyDescent="0.2">
      <c r="A834" s="1">
        <v>833</v>
      </c>
      <c r="B834" s="1">
        <f>B833+'Front End'!$F$5</f>
        <v>1664</v>
      </c>
      <c r="C834" s="10">
        <f t="shared" si="51"/>
        <v>1.1555555555555554</v>
      </c>
      <c r="D834" s="10">
        <f>ROUND(IF(B834&lt;=$AA$2*1.25,('Front End'!$F$4/2)*(1-COS((PI()*B834)/$AA$2)),(4.34*'Front End'!$F$4*EXP(-1.3*B834/$AA$2))),6)</f>
        <v>1.1761000000000001E-2</v>
      </c>
      <c r="E834" s="10">
        <f>D834*('Front End'!$F$3/100)</f>
        <v>0</v>
      </c>
      <c r="F834" s="10">
        <f t="shared" si="53"/>
        <v>1.1761000000000001E-2</v>
      </c>
      <c r="G834" s="10">
        <f>IF((G833+(AVERAGE(F833:F834)*('Front End'!$F$5*60))-(N833))&gt;$AA$3,$AA$3,IF(G833+(AVERAGE(F833:F834)*('Front End'!$F$5*60))-(N833)&lt;0,0,G833+(AVERAGE(F833:F834)*('Front End'!$F$5*60))-(N833)))</f>
        <v>110.44260803200662</v>
      </c>
      <c r="H834" s="10">
        <f>(G834/$AA$3)*'Front End'!$B$1</f>
        <v>1.1044260803200663E-3</v>
      </c>
      <c r="I834" s="10">
        <f>('Front End'!$F$10-'Front End'!$B$1)+Calcs!H834</f>
        <v>46.731104426080321</v>
      </c>
      <c r="J834" s="10">
        <f>IF(H834&gt;'Front End'!$B$1*('Front End'!$B$5/100),G834-((('Front End'!$B$1*('Front End'!$B$5/100))/'Front End'!$B$1)*$AA$3),0)</f>
        <v>10.442608032006618</v>
      </c>
      <c r="K834" s="10">
        <f>(J834*('Front End'!$B$6/100))/('Front End'!$B$2*24*60*60)</f>
        <v>0</v>
      </c>
      <c r="L834" s="10">
        <f>(J834*((100-'Front End'!$B$6)/100))/('Front End'!$B$2*24*60*60)</f>
        <v>1.2086351888896551E-2</v>
      </c>
      <c r="M834" s="10">
        <f t="shared" si="54"/>
        <v>1.2086351888896551E-2</v>
      </c>
      <c r="N834" s="10">
        <f>AVERAGE(M833:M834)*('Front End'!$F$5*60)</f>
        <v>1.4535143046522674</v>
      </c>
      <c r="O834" s="10">
        <f>IF(O833+AVERAGE(K833:K834)*('Front End'!$F$5*60)&gt;J834,J834,O833+AVERAGE(K833:K834)*('Front End'!$F$5*60))</f>
        <v>0</v>
      </c>
      <c r="P834" s="10">
        <f>P833+(AVERAGE(L833:L834)*('Front End'!$F$5*60))-W833</f>
        <v>4139.5839431195509</v>
      </c>
      <c r="Q834" s="10">
        <f>(P834/$AA$5)*($AA$4-'Front End'!$F$9)</f>
        <v>4.1395839431195507E-2</v>
      </c>
      <c r="R834" s="10">
        <f>'Front End'!$F$9+Q834</f>
        <v>45.041395839431196</v>
      </c>
      <c r="S834" s="8">
        <f>IF(R834&gt;'Front End'!$F$9+'Front End'!$B$9,(((R834-'Front End'!$F$9)/($AA$4-'Front End'!$F$9))*$AA$5)-((('Front End'!$F$9+'Front End'!$B$9-'Front End'!$F$9)/($AA$4-'Front End'!$F$9))*$AA$5),0)</f>
        <v>4139.5839431196182</v>
      </c>
      <c r="T834" s="8">
        <f>ROUND(S834/('Front End'!$B$3*24*60*60),6)</f>
        <v>4.7910000000000001E-3</v>
      </c>
      <c r="U834" s="8">
        <f>IF(R834&gt;'Front End'!$F$9+'Front End'!$B$10,(((R834-'Front End'!$F$9)/($AA$4-'Front End'!$F$9))*$AA$5)-((('Front End'!$F$9+'Front End'!$B$10-'Front End'!$F$9)/($AA$4-'Front End'!$F$9))*$AA$5),0)</f>
        <v>2139.5839431193053</v>
      </c>
      <c r="V834" s="8">
        <f>(U834^0.5)/('Front End'!$B$4*24*60*60)</f>
        <v>5.3536616758569754E-3</v>
      </c>
      <c r="W834" s="8">
        <f>(AVERAGE(T833:T834)*('Front End'!$F$5*60))+(AVERAGE(V833:V834)*('Front End'!$F$5*60))</f>
        <v>1.2173416693975427</v>
      </c>
      <c r="X834" s="8">
        <f t="shared" si="52"/>
        <v>5.3536616758569754E-3</v>
      </c>
    </row>
    <row r="835" spans="1:24" x14ac:dyDescent="0.2">
      <c r="A835" s="1">
        <v>834</v>
      </c>
      <c r="B835" s="1">
        <f>B834+'Front End'!$F$5</f>
        <v>1666</v>
      </c>
      <c r="C835" s="10">
        <f t="shared" ref="C835:C898" si="55">B835/(60*24)</f>
        <v>1.1569444444444446</v>
      </c>
      <c r="D835" s="10">
        <f>ROUND(IF(B835&lt;=$AA$2*1.25,('Front End'!$F$4/2)*(1-COS((PI()*B835)/$AA$2)),(4.34*'Front End'!$F$4*EXP(-1.3*B835/$AA$2))),6)</f>
        <v>1.1710999999999999E-2</v>
      </c>
      <c r="E835" s="10">
        <f>D835*('Front End'!$F$3/100)</f>
        <v>0</v>
      </c>
      <c r="F835" s="10">
        <f t="shared" si="53"/>
        <v>1.1710999999999999E-2</v>
      </c>
      <c r="G835" s="10">
        <f>IF((G834+(AVERAGE(F834:F835)*('Front End'!$F$5*60))-(N834))&gt;$AA$3,$AA$3,IF(G834+(AVERAGE(F834:F835)*('Front End'!$F$5*60))-(N834)&lt;0,0,G834+(AVERAGE(F834:F835)*('Front End'!$F$5*60))-(N834)))</f>
        <v>110.39741372735435</v>
      </c>
      <c r="H835" s="10">
        <f>(G835/$AA$3)*'Front End'!$B$1</f>
        <v>1.1039741372735434E-3</v>
      </c>
      <c r="I835" s="10">
        <f>('Front End'!$F$10-'Front End'!$B$1)+Calcs!H835</f>
        <v>46.731103974137277</v>
      </c>
      <c r="J835" s="10">
        <f>IF(H835&gt;'Front End'!$B$1*('Front End'!$B$5/100),G835-((('Front End'!$B$1*('Front End'!$B$5/100))/'Front End'!$B$1)*$AA$3),0)</f>
        <v>10.397413727354348</v>
      </c>
      <c r="K835" s="10">
        <f>(J835*('Front End'!$B$6/100))/('Front End'!$B$2*24*60*60)</f>
        <v>0</v>
      </c>
      <c r="L835" s="10">
        <f>(J835*((100-'Front End'!$B$6)/100))/('Front End'!$B$2*24*60*60)</f>
        <v>1.2034043665919385E-2</v>
      </c>
      <c r="M835" s="10">
        <f t="shared" si="54"/>
        <v>1.2034043665919385E-2</v>
      </c>
      <c r="N835" s="10">
        <f>AVERAGE(M834:M835)*('Front End'!$F$5*60)</f>
        <v>1.4472237332889561</v>
      </c>
      <c r="O835" s="10">
        <f>IF(O834+AVERAGE(K834:K835)*('Front End'!$F$5*60)&gt;J835,J835,O834+AVERAGE(K834:K835)*('Front End'!$F$5*60))</f>
        <v>0</v>
      </c>
      <c r="P835" s="10">
        <f>P834+(AVERAGE(L834:L835)*('Front End'!$F$5*60))-W834</f>
        <v>4139.8138251834425</v>
      </c>
      <c r="Q835" s="10">
        <f>(P835/$AA$5)*($AA$4-'Front End'!$F$9)</f>
        <v>4.1398138251834422E-2</v>
      </c>
      <c r="R835" s="10">
        <f>'Front End'!$F$9+Q835</f>
        <v>45.041398138251836</v>
      </c>
      <c r="S835" s="8">
        <f>IF(R835&gt;'Front End'!$F$9+'Front End'!$B$9,(((R835-'Front End'!$F$9)/($AA$4-'Front End'!$F$9))*$AA$5)-((('Front End'!$F$9+'Front End'!$B$9-'Front End'!$F$9)/($AA$4-'Front End'!$F$9))*$AA$5),0)</f>
        <v>4139.8138251835808</v>
      </c>
      <c r="T835" s="8">
        <f>ROUND(S835/('Front End'!$B$3*24*60*60),6)</f>
        <v>4.7910000000000001E-3</v>
      </c>
      <c r="U835" s="8">
        <f>IF(R835&gt;'Front End'!$F$9+'Front End'!$B$10,(((R835-'Front End'!$F$9)/($AA$4-'Front End'!$F$9))*$AA$5)-((('Front End'!$F$9+'Front End'!$B$10-'Front End'!$F$9)/($AA$4-'Front End'!$F$9))*$AA$5),0)</f>
        <v>2139.8138251832679</v>
      </c>
      <c r="V835" s="8">
        <f>(U835^0.5)/('Front End'!$B$4*24*60*60)</f>
        <v>5.3539492732994371E-3</v>
      </c>
      <c r="W835" s="8">
        <f>(AVERAGE(T834:T835)*('Front End'!$F$5*60))+(AVERAGE(V834:V835)*('Front End'!$F$5*60))</f>
        <v>1.2173766569493849</v>
      </c>
      <c r="X835" s="8">
        <f t="shared" ref="X835:X898" si="56">V835+K835+E835</f>
        <v>5.3539492732994371E-3</v>
      </c>
    </row>
    <row r="836" spans="1:24" x14ac:dyDescent="0.2">
      <c r="A836" s="1">
        <v>835</v>
      </c>
      <c r="B836" s="1">
        <f>B835+'Front End'!$F$5</f>
        <v>1668</v>
      </c>
      <c r="C836" s="10">
        <f t="shared" si="55"/>
        <v>1.1583333333333334</v>
      </c>
      <c r="D836" s="10">
        <f>ROUND(IF(B836&lt;=$AA$2*1.25,('Front End'!$F$4/2)*(1-COS((PI()*B836)/$AA$2)),(4.34*'Front End'!$F$4*EXP(-1.3*B836/$AA$2))),6)</f>
        <v>1.166E-2</v>
      </c>
      <c r="E836" s="10">
        <f>D836*('Front End'!$F$3/100)</f>
        <v>0</v>
      </c>
      <c r="F836" s="10">
        <f t="shared" si="53"/>
        <v>1.166E-2</v>
      </c>
      <c r="G836" s="10">
        <f>IF((G835+(AVERAGE(F835:F836)*('Front End'!$F$5*60))-(N835))&gt;$AA$3,$AA$3,IF(G835+(AVERAGE(F835:F836)*('Front End'!$F$5*60))-(N835)&lt;0,0,G835+(AVERAGE(F835:F836)*('Front End'!$F$5*60))-(N835)))</f>
        <v>110.3524499940654</v>
      </c>
      <c r="H836" s="10">
        <f>(G836/$AA$3)*'Front End'!$B$1</f>
        <v>1.103524499940654E-3</v>
      </c>
      <c r="I836" s="10">
        <f>('Front End'!$F$10-'Front End'!$B$1)+Calcs!H836</f>
        <v>46.731103524499943</v>
      </c>
      <c r="J836" s="10">
        <f>IF(H836&gt;'Front End'!$B$1*('Front End'!$B$5/100),G836-((('Front End'!$B$1*('Front End'!$B$5/100))/'Front End'!$B$1)*$AA$3),0)</f>
        <v>10.352449994065395</v>
      </c>
      <c r="K836" s="10">
        <f>(J836*('Front End'!$B$6/100))/('Front End'!$B$2*24*60*60)</f>
        <v>0</v>
      </c>
      <c r="L836" s="10">
        <f>(J836*((100-'Front End'!$B$6)/100))/('Front End'!$B$2*24*60*60)</f>
        <v>1.1982002307946061E-2</v>
      </c>
      <c r="M836" s="10">
        <f t="shared" si="54"/>
        <v>1.1982002307946061E-2</v>
      </c>
      <c r="N836" s="10">
        <f>AVERAGE(M835:M836)*('Front End'!$F$5*60)</f>
        <v>1.4409627584319269</v>
      </c>
      <c r="O836" s="10">
        <f>IF(O835+AVERAGE(K835:K836)*('Front End'!$F$5*60)&gt;J836,J836,O835+AVERAGE(K835:K836)*('Front End'!$F$5*60))</f>
        <v>0</v>
      </c>
      <c r="P836" s="10">
        <f>P835+(AVERAGE(L835:L836)*('Front End'!$F$5*60))-W835</f>
        <v>4140.0374112849249</v>
      </c>
      <c r="Q836" s="10">
        <f>(P836/$AA$5)*($AA$4-'Front End'!$F$9)</f>
        <v>4.1400374112849248E-2</v>
      </c>
      <c r="R836" s="10">
        <f>'Front End'!$F$9+Q836</f>
        <v>45.041400374112847</v>
      </c>
      <c r="S836" s="8">
        <f>IF(R836&gt;'Front End'!$F$9+'Front End'!$B$9,(((R836-'Front End'!$F$9)/($AA$4-'Front End'!$F$9))*$AA$5)-((('Front End'!$F$9+'Front End'!$B$9-'Front End'!$F$9)/($AA$4-'Front End'!$F$9))*$AA$5),0)</f>
        <v>4140.0374112846812</v>
      </c>
      <c r="T836" s="8">
        <f>ROUND(S836/('Front End'!$B$3*24*60*60),6)</f>
        <v>4.7920000000000003E-3</v>
      </c>
      <c r="U836" s="8">
        <f>IF(R836&gt;'Front End'!$F$9+'Front End'!$B$10,(((R836-'Front End'!$F$9)/($AA$4-'Front End'!$F$9))*$AA$5)-((('Front End'!$F$9+'Front End'!$B$10-'Front End'!$F$9)/($AA$4-'Front End'!$F$9))*$AA$5),0)</f>
        <v>2140.0374112843683</v>
      </c>
      <c r="V836" s="8">
        <f>(U836^0.5)/('Front End'!$B$4*24*60*60)</f>
        <v>5.3542289792628843E-3</v>
      </c>
      <c r="W836" s="8">
        <f>(AVERAGE(T835:T836)*('Front End'!$F$5*60))+(AVERAGE(V835:V836)*('Front End'!$F$5*60))</f>
        <v>1.2174706951537393</v>
      </c>
      <c r="X836" s="8">
        <f t="shared" si="56"/>
        <v>5.3542289792628843E-3</v>
      </c>
    </row>
    <row r="837" spans="1:24" x14ac:dyDescent="0.2">
      <c r="A837" s="1">
        <v>836</v>
      </c>
      <c r="B837" s="1">
        <f>B836+'Front End'!$F$5</f>
        <v>1670</v>
      </c>
      <c r="C837" s="10">
        <f t="shared" si="55"/>
        <v>1.1597222222222223</v>
      </c>
      <c r="D837" s="10">
        <f>ROUND(IF(B837&lt;=$AA$2*1.25,('Front End'!$F$4/2)*(1-COS((PI()*B837)/$AA$2)),(4.34*'Front End'!$F$4*EXP(-1.3*B837/$AA$2))),6)</f>
        <v>1.1609E-2</v>
      </c>
      <c r="E837" s="10">
        <f>D837*('Front End'!$F$3/100)</f>
        <v>0</v>
      </c>
      <c r="F837" s="10">
        <f t="shared" si="53"/>
        <v>1.1609E-2</v>
      </c>
      <c r="G837" s="10">
        <f>IF((G836+(AVERAGE(F836:F837)*('Front End'!$F$5*60))-(N836))&gt;$AA$3,$AA$3,IF(G836+(AVERAGE(F836:F837)*('Front End'!$F$5*60))-(N836)&lt;0,0,G836+(AVERAGE(F836:F837)*('Front End'!$F$5*60))-(N836)))</f>
        <v>110.30762723563348</v>
      </c>
      <c r="H837" s="10">
        <f>(G837/$AA$3)*'Front End'!$B$1</f>
        <v>1.1030762723563349E-3</v>
      </c>
      <c r="I837" s="10">
        <f>('Front End'!$F$10-'Front End'!$B$1)+Calcs!H837</f>
        <v>46.731103076272362</v>
      </c>
      <c r="J837" s="10">
        <f>IF(H837&gt;'Front End'!$B$1*('Front End'!$B$5/100),G837-((('Front End'!$B$1*('Front End'!$B$5/100))/'Front End'!$B$1)*$AA$3),0)</f>
        <v>10.307627235633475</v>
      </c>
      <c r="K837" s="10">
        <f>(J837*('Front End'!$B$6/100))/('Front End'!$B$2*24*60*60)</f>
        <v>0</v>
      </c>
      <c r="L837" s="10">
        <f>(J837*((100-'Front End'!$B$6)/100))/('Front End'!$B$2*24*60*60)</f>
        <v>1.1930124115316524E-2</v>
      </c>
      <c r="M837" s="10">
        <f t="shared" si="54"/>
        <v>1.1930124115316524E-2</v>
      </c>
      <c r="N837" s="10">
        <f>AVERAGE(M836:M837)*('Front End'!$F$5*60)</f>
        <v>1.4347275853957551</v>
      </c>
      <c r="O837" s="10">
        <f>IF(O836+AVERAGE(K836:K837)*('Front End'!$F$5*60)&gt;J837,J837,O836+AVERAGE(K836:K837)*('Front End'!$F$5*60))</f>
        <v>0</v>
      </c>
      <c r="P837" s="10">
        <f>P836+(AVERAGE(L836:L837)*('Front End'!$F$5*60))-W836</f>
        <v>4140.2546681751674</v>
      </c>
      <c r="Q837" s="10">
        <f>(P837/$AA$5)*($AA$4-'Front End'!$F$9)</f>
        <v>4.1402546681751667E-2</v>
      </c>
      <c r="R837" s="10">
        <f>'Front End'!$F$9+Q837</f>
        <v>45.041402546681752</v>
      </c>
      <c r="S837" s="8">
        <f>IF(R837&gt;'Front End'!$F$9+'Front End'!$B$9,(((R837-'Front End'!$F$9)/($AA$4-'Front End'!$F$9))*$AA$5)-((('Front End'!$F$9+'Front End'!$B$9-'Front End'!$F$9)/($AA$4-'Front End'!$F$9))*$AA$5),0)</f>
        <v>4140.2546681752028</v>
      </c>
      <c r="T837" s="8">
        <f>ROUND(S837/('Front End'!$B$3*24*60*60),6)</f>
        <v>4.7920000000000003E-3</v>
      </c>
      <c r="U837" s="8">
        <f>IF(R837&gt;'Front End'!$F$9+'Front End'!$B$10,(((R837-'Front End'!$F$9)/($AA$4-'Front End'!$F$9))*$AA$5)-((('Front End'!$F$9+'Front End'!$B$10-'Front End'!$F$9)/($AA$4-'Front End'!$F$9))*$AA$5),0)</f>
        <v>2140.25466817489</v>
      </c>
      <c r="V837" s="8">
        <f>(U837^0.5)/('Front End'!$B$4*24*60*60)</f>
        <v>5.3545007533943529E-3</v>
      </c>
      <c r="W837" s="8">
        <f>(AVERAGE(T836:T837)*('Front End'!$F$5*60))+(AVERAGE(V836:V837)*('Front End'!$F$5*60))</f>
        <v>1.2175637839594342</v>
      </c>
      <c r="X837" s="8">
        <f t="shared" si="56"/>
        <v>5.3545007533943529E-3</v>
      </c>
    </row>
    <row r="838" spans="1:24" x14ac:dyDescent="0.2">
      <c r="A838" s="1">
        <v>837</v>
      </c>
      <c r="B838" s="1">
        <f>B837+'Front End'!$F$5</f>
        <v>1672</v>
      </c>
      <c r="C838" s="10">
        <f t="shared" si="55"/>
        <v>1.1611111111111112</v>
      </c>
      <c r="D838" s="10">
        <f>ROUND(IF(B838&lt;=$AA$2*1.25,('Front End'!$F$4/2)*(1-COS((PI()*B838)/$AA$2)),(4.34*'Front End'!$F$4*EXP(-1.3*B838/$AA$2))),6)</f>
        <v>1.1559E-2</v>
      </c>
      <c r="E838" s="10">
        <f>D838*('Front End'!$F$3/100)</f>
        <v>0</v>
      </c>
      <c r="F838" s="10">
        <f t="shared" si="53"/>
        <v>1.1559E-2</v>
      </c>
      <c r="G838" s="10">
        <f>IF((G837+(AVERAGE(F837:F838)*('Front End'!$F$5*60))-(N837))&gt;$AA$3,$AA$3,IF(G837+(AVERAGE(F837:F838)*('Front End'!$F$5*60))-(N837)&lt;0,0,G837+(AVERAGE(F837:F838)*('Front End'!$F$5*60))-(N837)))</f>
        <v>110.26297965023772</v>
      </c>
      <c r="H838" s="10">
        <f>(G838/$AA$3)*'Front End'!$B$1</f>
        <v>1.1026297965023772E-3</v>
      </c>
      <c r="I838" s="10">
        <f>('Front End'!$F$10-'Front End'!$B$1)+Calcs!H838</f>
        <v>46.731102629796503</v>
      </c>
      <c r="J838" s="10">
        <f>IF(H838&gt;'Front End'!$B$1*('Front End'!$B$5/100),G838-((('Front End'!$B$1*('Front End'!$B$5/100))/'Front End'!$B$1)*$AA$3),0)</f>
        <v>10.262979650237725</v>
      </c>
      <c r="K838" s="10">
        <f>(J838*('Front End'!$B$6/100))/('Front End'!$B$2*24*60*60)</f>
        <v>0</v>
      </c>
      <c r="L838" s="10">
        <f>(J838*((100-'Front End'!$B$6)/100))/('Front End'!$B$2*24*60*60)</f>
        <v>1.1878448669256627E-2</v>
      </c>
      <c r="M838" s="10">
        <f t="shared" si="54"/>
        <v>1.1878448669256627E-2</v>
      </c>
      <c r="N838" s="10">
        <f>AVERAGE(M837:M838)*('Front End'!$F$5*60)</f>
        <v>1.4285143670743889</v>
      </c>
      <c r="O838" s="10">
        <f>IF(O837+AVERAGE(K837:K838)*('Front End'!$F$5*60)&gt;J838,J838,O837+AVERAGE(K837:K838)*('Front End'!$F$5*60))</f>
        <v>0</v>
      </c>
      <c r="P838" s="10">
        <f>P837+(AVERAGE(L837:L838)*('Front End'!$F$5*60))-W837</f>
        <v>4140.4656187582823</v>
      </c>
      <c r="Q838" s="10">
        <f>(P838/$AA$5)*($AA$4-'Front End'!$F$9)</f>
        <v>4.1404656187582815E-2</v>
      </c>
      <c r="R838" s="10">
        <f>'Front End'!$F$9+Q838</f>
        <v>45.041404656187581</v>
      </c>
      <c r="S838" s="8">
        <f>IF(R838&gt;'Front End'!$F$9+'Front End'!$B$9,(((R838-'Front End'!$F$9)/($AA$4-'Front End'!$F$9))*$AA$5)-((('Front End'!$F$9+'Front End'!$B$9-'Front End'!$F$9)/($AA$4-'Front End'!$F$9))*$AA$5),0)</f>
        <v>4140.4656187580713</v>
      </c>
      <c r="T838" s="8">
        <f>ROUND(S838/('Front End'!$B$3*24*60*60),6)</f>
        <v>4.7920000000000003E-3</v>
      </c>
      <c r="U838" s="8">
        <f>IF(R838&gt;'Front End'!$F$9+'Front End'!$B$10,(((R838-'Front End'!$F$9)/($AA$4-'Front End'!$F$9))*$AA$5)-((('Front End'!$F$9+'Front End'!$B$10-'Front End'!$F$9)/($AA$4-'Front End'!$F$9))*$AA$5),0)</f>
        <v>2140.4656187577584</v>
      </c>
      <c r="V838" s="8">
        <f>(U838^0.5)/('Front End'!$B$4*24*60*60)</f>
        <v>5.3547646255494713E-3</v>
      </c>
      <c r="W838" s="8">
        <f>(AVERAGE(T837:T838)*('Front End'!$F$5*60))+(AVERAGE(V837:V838)*('Front End'!$F$5*60))</f>
        <v>1.2175959227366295</v>
      </c>
      <c r="X838" s="8">
        <f t="shared" si="56"/>
        <v>5.3547646255494713E-3</v>
      </c>
    </row>
    <row r="839" spans="1:24" x14ac:dyDescent="0.2">
      <c r="A839" s="1">
        <v>838</v>
      </c>
      <c r="B839" s="1">
        <f>B838+'Front End'!$F$5</f>
        <v>1674</v>
      </c>
      <c r="C839" s="10">
        <f t="shared" si="55"/>
        <v>1.1625000000000001</v>
      </c>
      <c r="D839" s="10">
        <f>ROUND(IF(B839&lt;=$AA$2*1.25,('Front End'!$F$4/2)*(1-COS((PI()*B839)/$AA$2)),(4.34*'Front End'!$F$4*EXP(-1.3*B839/$AA$2))),6)</f>
        <v>1.1509E-2</v>
      </c>
      <c r="E839" s="10">
        <f>D839*('Front End'!$F$3/100)</f>
        <v>0</v>
      </c>
      <c r="F839" s="10">
        <f t="shared" si="53"/>
        <v>1.1509E-2</v>
      </c>
      <c r="G839" s="10">
        <f>IF((G838+(AVERAGE(F838:F839)*('Front End'!$F$5*60))-(N838))&gt;$AA$3,$AA$3,IF(G838+(AVERAGE(F838:F839)*('Front End'!$F$5*60))-(N838)&lt;0,0,G838+(AVERAGE(F838:F839)*('Front End'!$F$5*60))-(N838)))</f>
        <v>110.21854528316334</v>
      </c>
      <c r="H839" s="10">
        <f>(G839/$AA$3)*'Front End'!$B$1</f>
        <v>1.1021854528316334E-3</v>
      </c>
      <c r="I839" s="10">
        <f>('Front End'!$F$10-'Front End'!$B$1)+Calcs!H839</f>
        <v>46.731102185452833</v>
      </c>
      <c r="J839" s="10">
        <f>IF(H839&gt;'Front End'!$B$1*('Front End'!$B$5/100),G839-((('Front End'!$B$1*('Front End'!$B$5/100))/'Front End'!$B$1)*$AA$3),0)</f>
        <v>10.218545283163337</v>
      </c>
      <c r="K839" s="10">
        <f>(J839*('Front End'!$B$6/100))/('Front End'!$B$2*24*60*60)</f>
        <v>0</v>
      </c>
      <c r="L839" s="10">
        <f>(J839*((100-'Front End'!$B$6)/100))/('Front End'!$B$2*24*60*60)</f>
        <v>1.1827020003661272E-2</v>
      </c>
      <c r="M839" s="10">
        <f t="shared" si="54"/>
        <v>1.1827020003661272E-2</v>
      </c>
      <c r="N839" s="10">
        <f>AVERAGE(M838:M839)*('Front End'!$F$5*60)</f>
        <v>1.4223281203750739</v>
      </c>
      <c r="O839" s="10">
        <f>IF(O838+AVERAGE(K838:K839)*('Front End'!$F$5*60)&gt;J839,J839,O838+AVERAGE(K838:K839)*('Front End'!$F$5*60))</f>
        <v>0</v>
      </c>
      <c r="P839" s="10">
        <f>P838+(AVERAGE(L838:L839)*('Front End'!$F$5*60))-W838</f>
        <v>4140.6703509559202</v>
      </c>
      <c r="Q839" s="10">
        <f>(P839/$AA$5)*($AA$4-'Front End'!$F$9)</f>
        <v>4.1406703509559196E-2</v>
      </c>
      <c r="R839" s="10">
        <f>'Front End'!$F$9+Q839</f>
        <v>45.041406703509558</v>
      </c>
      <c r="S839" s="8">
        <f>IF(R839&gt;'Front End'!$F$9+'Front End'!$B$9,(((R839-'Front End'!$F$9)/($AA$4-'Front End'!$F$9))*$AA$5)-((('Front End'!$F$9+'Front End'!$B$9-'Front End'!$F$9)/($AA$4-'Front End'!$F$9))*$AA$5),0)</f>
        <v>4140.6703509558447</v>
      </c>
      <c r="T839" s="8">
        <f>ROUND(S839/('Front End'!$B$3*24*60*60),6)</f>
        <v>4.7920000000000003E-3</v>
      </c>
      <c r="U839" s="8">
        <f>IF(R839&gt;'Front End'!$F$9+'Front End'!$B$10,(((R839-'Front End'!$F$9)/($AA$4-'Front End'!$F$9))*$AA$5)-((('Front End'!$F$9+'Front End'!$B$10-'Front End'!$F$9)/($AA$4-'Front End'!$F$9))*$AA$5),0)</f>
        <v>2140.6703509555318</v>
      </c>
      <c r="V839" s="8">
        <f>(U839^0.5)/('Front End'!$B$4*24*60*60)</f>
        <v>5.355020706868256E-3</v>
      </c>
      <c r="W839" s="8">
        <f>(AVERAGE(T838:T839)*('Front End'!$F$5*60))+(AVERAGE(V838:V839)*('Front End'!$F$5*60))</f>
        <v>1.2176271199450637</v>
      </c>
      <c r="X839" s="8">
        <f t="shared" si="56"/>
        <v>5.355020706868256E-3</v>
      </c>
    </row>
    <row r="840" spans="1:24" x14ac:dyDescent="0.2">
      <c r="A840" s="1">
        <v>839</v>
      </c>
      <c r="B840" s="1">
        <f>B839+'Front End'!$F$5</f>
        <v>1676</v>
      </c>
      <c r="C840" s="10">
        <f t="shared" si="55"/>
        <v>1.163888888888889</v>
      </c>
      <c r="D840" s="10">
        <f>ROUND(IF(B840&lt;=$AA$2*1.25,('Front End'!$F$4/2)*(1-COS((PI()*B840)/$AA$2)),(4.34*'Front End'!$F$4*EXP(-1.3*B840/$AA$2))),6)</f>
        <v>1.1459E-2</v>
      </c>
      <c r="E840" s="10">
        <f>D840*('Front End'!$F$3/100)</f>
        <v>0</v>
      </c>
      <c r="F840" s="10">
        <f t="shared" si="53"/>
        <v>1.1459E-2</v>
      </c>
      <c r="G840" s="10">
        <f>IF((G839+(AVERAGE(F839:F840)*('Front End'!$F$5*60))-(N839))&gt;$AA$3,$AA$3,IF(G839+(AVERAGE(F839:F840)*('Front End'!$F$5*60))-(N839)&lt;0,0,G839+(AVERAGE(F839:F840)*('Front End'!$F$5*60))-(N839)))</f>
        <v>110.17429716278826</v>
      </c>
      <c r="H840" s="10">
        <f>(G840/$AA$3)*'Front End'!$B$1</f>
        <v>1.1017429716278827E-3</v>
      </c>
      <c r="I840" s="10">
        <f>('Front End'!$F$10-'Front End'!$B$1)+Calcs!H840</f>
        <v>46.731101742971632</v>
      </c>
      <c r="J840" s="10">
        <f>IF(H840&gt;'Front End'!$B$1*('Front End'!$B$5/100),G840-((('Front End'!$B$1*('Front End'!$B$5/100))/'Front End'!$B$1)*$AA$3),0)</f>
        <v>10.174297162788264</v>
      </c>
      <c r="K840" s="10">
        <f>(J840*('Front End'!$B$6/100))/('Front End'!$B$2*24*60*60)</f>
        <v>0</v>
      </c>
      <c r="L840" s="10">
        <f>(J840*((100-'Front End'!$B$6)/100))/('Front End'!$B$2*24*60*60)</f>
        <v>1.1775806901375308E-2</v>
      </c>
      <c r="M840" s="10">
        <f t="shared" si="54"/>
        <v>1.1775806901375308E-2</v>
      </c>
      <c r="N840" s="10">
        <f>AVERAGE(M839:M840)*('Front End'!$F$5*60)</f>
        <v>1.4161696143021949</v>
      </c>
      <c r="O840" s="10">
        <f>IF(O839+AVERAGE(K839:K840)*('Front End'!$F$5*60)&gt;J840,J840,O839+AVERAGE(K839:K840)*('Front End'!$F$5*60))</f>
        <v>0</v>
      </c>
      <c r="P840" s="10">
        <f>P839+(AVERAGE(L839:L840)*('Front End'!$F$5*60))-W839</f>
        <v>4140.868893450277</v>
      </c>
      <c r="Q840" s="10">
        <f>(P840/$AA$5)*($AA$4-'Front End'!$F$9)</f>
        <v>4.1408688934502773E-2</v>
      </c>
      <c r="R840" s="10">
        <f>'Front End'!$F$9+Q840</f>
        <v>45.041408688934503</v>
      </c>
      <c r="S840" s="8">
        <f>IF(R840&gt;'Front End'!$F$9+'Front End'!$B$9,(((R840-'Front End'!$F$9)/($AA$4-'Front End'!$F$9))*$AA$5)-((('Front End'!$F$9+'Front End'!$B$9-'Front End'!$F$9)/($AA$4-'Front End'!$F$9))*$AA$5),0)</f>
        <v>4140.8688934502889</v>
      </c>
      <c r="T840" s="8">
        <f>ROUND(S840/('Front End'!$B$3*24*60*60),6)</f>
        <v>4.7930000000000004E-3</v>
      </c>
      <c r="U840" s="8">
        <f>IF(R840&gt;'Front End'!$F$9+'Front End'!$B$10,(((R840-'Front End'!$F$9)/($AA$4-'Front End'!$F$9))*$AA$5)-((('Front End'!$F$9+'Front End'!$B$10-'Front End'!$F$9)/($AA$4-'Front End'!$F$9))*$AA$5),0)</f>
        <v>2140.868893449976</v>
      </c>
      <c r="V840" s="8">
        <f>(U840^0.5)/('Front End'!$B$4*24*60*60)</f>
        <v>5.3552690343412973E-3</v>
      </c>
      <c r="W840" s="8">
        <f>(AVERAGE(T839:T840)*('Front End'!$F$5*60))+(AVERAGE(V839:V840)*('Front End'!$F$5*60))</f>
        <v>1.2177173844725733</v>
      </c>
      <c r="X840" s="8">
        <f t="shared" si="56"/>
        <v>5.3552690343412973E-3</v>
      </c>
    </row>
    <row r="841" spans="1:24" x14ac:dyDescent="0.2">
      <c r="A841" s="1">
        <v>840</v>
      </c>
      <c r="B841" s="1">
        <f>B840+'Front End'!$F$5</f>
        <v>1678</v>
      </c>
      <c r="C841" s="10">
        <f t="shared" si="55"/>
        <v>1.1652777777777779</v>
      </c>
      <c r="D841" s="10">
        <f>ROUND(IF(B841&lt;=$AA$2*1.25,('Front End'!$F$4/2)*(1-COS((PI()*B841)/$AA$2)),(4.34*'Front End'!$F$4*EXP(-1.3*B841/$AA$2))),6)</f>
        <v>1.141E-2</v>
      </c>
      <c r="E841" s="10">
        <f>D841*('Front End'!$F$3/100)</f>
        <v>0</v>
      </c>
      <c r="F841" s="10">
        <f t="shared" si="53"/>
        <v>1.141E-2</v>
      </c>
      <c r="G841" s="10">
        <f>IF((G840+(AVERAGE(F840:F841)*('Front End'!$F$5*60))-(N840))&gt;$AA$3,$AA$3,IF(G840+(AVERAGE(F840:F841)*('Front End'!$F$5*60))-(N840)&lt;0,0,G840+(AVERAGE(F840:F841)*('Front End'!$F$5*60))-(N840)))</f>
        <v>110.13026754848607</v>
      </c>
      <c r="H841" s="10">
        <f>(G841/$AA$3)*'Front End'!$B$1</f>
        <v>1.1013026754848607E-3</v>
      </c>
      <c r="I841" s="10">
        <f>('Front End'!$F$10-'Front End'!$B$1)+Calcs!H841</f>
        <v>46.731101302675491</v>
      </c>
      <c r="J841" s="10">
        <f>IF(H841&gt;'Front End'!$B$1*('Front End'!$B$5/100),G841-((('Front End'!$B$1*('Front End'!$B$5/100))/'Front End'!$B$1)*$AA$3),0)</f>
        <v>10.130267548486074</v>
      </c>
      <c r="K841" s="10">
        <f>(J841*('Front End'!$B$6/100))/('Front End'!$B$2*24*60*60)</f>
        <v>0</v>
      </c>
      <c r="L841" s="10">
        <f>(J841*((100-'Front End'!$B$6)/100))/('Front End'!$B$2*24*60*60)</f>
        <v>1.1724846699636662E-2</v>
      </c>
      <c r="M841" s="10">
        <f t="shared" si="54"/>
        <v>1.1724846699636662E-2</v>
      </c>
      <c r="N841" s="10">
        <f>AVERAGE(M840:M841)*('Front End'!$F$5*60)</f>
        <v>1.4100392160607182</v>
      </c>
      <c r="O841" s="10">
        <f>IF(O840+AVERAGE(K840:K841)*('Front End'!$F$5*60)&gt;J841,J841,O840+AVERAGE(K840:K841)*('Front End'!$F$5*60))</f>
        <v>0</v>
      </c>
      <c r="P841" s="10">
        <f>P840+(AVERAGE(L840:L841)*('Front End'!$F$5*60))-W840</f>
        <v>4141.0612152818649</v>
      </c>
      <c r="Q841" s="10">
        <f>(P841/$AA$5)*($AA$4-'Front End'!$F$9)</f>
        <v>4.1410612152818646E-2</v>
      </c>
      <c r="R841" s="10">
        <f>'Front End'!$F$9+Q841</f>
        <v>45.041410612152816</v>
      </c>
      <c r="S841" s="8">
        <f>IF(R841&gt;'Front End'!$F$9+'Front End'!$B$9,(((R841-'Front End'!$F$9)/($AA$4-'Front End'!$F$9))*$AA$5)-((('Front End'!$F$9+'Front End'!$B$9-'Front End'!$F$9)/($AA$4-'Front End'!$F$9))*$AA$5),0)</f>
        <v>4141.0612152816384</v>
      </c>
      <c r="T841" s="8">
        <f>ROUND(S841/('Front End'!$B$3*24*60*60),6)</f>
        <v>4.7930000000000004E-3</v>
      </c>
      <c r="U841" s="8">
        <f>IF(R841&gt;'Front End'!$F$9+'Front End'!$B$10,(((R841-'Front End'!$F$9)/($AA$4-'Front End'!$F$9))*$AA$5)-((('Front End'!$F$9+'Front End'!$B$10-'Front End'!$F$9)/($AA$4-'Front End'!$F$9))*$AA$5),0)</f>
        <v>2141.0612152813255</v>
      </c>
      <c r="V841" s="8">
        <f>(U841^0.5)/('Front End'!$B$4*24*60*60)</f>
        <v>5.3555095703268418E-3</v>
      </c>
      <c r="W841" s="8">
        <f>(AVERAGE(T840:T841)*('Front End'!$F$5*60))+(AVERAGE(V840:V841)*('Front End'!$F$5*60))</f>
        <v>1.2178067162800885</v>
      </c>
      <c r="X841" s="8">
        <f t="shared" si="56"/>
        <v>5.3555095703268418E-3</v>
      </c>
    </row>
    <row r="842" spans="1:24" x14ac:dyDescent="0.2">
      <c r="A842" s="1">
        <v>841</v>
      </c>
      <c r="B842" s="1">
        <f>B841+'Front End'!$F$5</f>
        <v>1680</v>
      </c>
      <c r="C842" s="10">
        <f t="shared" si="55"/>
        <v>1.1666666666666667</v>
      </c>
      <c r="D842" s="10">
        <f>ROUND(IF(B842&lt;=$AA$2*1.25,('Front End'!$F$4/2)*(1-COS((PI()*B842)/$AA$2)),(4.34*'Front End'!$F$4*EXP(-1.3*B842/$AA$2))),6)</f>
        <v>1.136E-2</v>
      </c>
      <c r="E842" s="10">
        <f>D842*('Front End'!$F$3/100)</f>
        <v>0</v>
      </c>
      <c r="F842" s="10">
        <f t="shared" si="53"/>
        <v>1.136E-2</v>
      </c>
      <c r="G842" s="10">
        <f>IF((G841+(AVERAGE(F841:F842)*('Front End'!$F$5*60))-(N841))&gt;$AA$3,$AA$3,IF(G841+(AVERAGE(F841:F842)*('Front End'!$F$5*60))-(N841)&lt;0,0,G841+(AVERAGE(F841:F842)*('Front End'!$F$5*60))-(N841)))</f>
        <v>110.08642833242536</v>
      </c>
      <c r="H842" s="10">
        <f>(G842/$AA$3)*'Front End'!$B$1</f>
        <v>1.1008642833242536E-3</v>
      </c>
      <c r="I842" s="10">
        <f>('Front End'!$F$10-'Front End'!$B$1)+Calcs!H842</f>
        <v>46.731100864283327</v>
      </c>
      <c r="J842" s="10">
        <f>IF(H842&gt;'Front End'!$B$1*('Front End'!$B$5/100),G842-((('Front End'!$B$1*('Front End'!$B$5/100))/'Front End'!$B$1)*$AA$3),0)</f>
        <v>10.086428332425356</v>
      </c>
      <c r="K842" s="10">
        <f>(J842*('Front End'!$B$6/100))/('Front End'!$B$2*24*60*60)</f>
        <v>0</v>
      </c>
      <c r="L842" s="10">
        <f>(J842*((100-'Front End'!$B$6)/100))/('Front End'!$B$2*24*60*60)</f>
        <v>1.1674106866233052E-2</v>
      </c>
      <c r="M842" s="10">
        <f t="shared" si="54"/>
        <v>1.1674106866233052E-2</v>
      </c>
      <c r="N842" s="10">
        <f>AVERAGE(M841:M842)*('Front End'!$F$5*60)</f>
        <v>1.4039372139521826</v>
      </c>
      <c r="O842" s="10">
        <f>IF(O841+AVERAGE(K841:K842)*('Front End'!$F$5*60)&gt;J842,J842,O841+AVERAGE(K841:K842)*('Front End'!$F$5*60))</f>
        <v>0</v>
      </c>
      <c r="P842" s="10">
        <f>P841+(AVERAGE(L841:L842)*('Front End'!$F$5*60))-W841</f>
        <v>4141.2473457795368</v>
      </c>
      <c r="Q842" s="10">
        <f>(P842/$AA$5)*($AA$4-'Front End'!$F$9)</f>
        <v>4.1412473457795362E-2</v>
      </c>
      <c r="R842" s="10">
        <f>'Front End'!$F$9+Q842</f>
        <v>45.041412473457797</v>
      </c>
      <c r="S842" s="8">
        <f>IF(R842&gt;'Front End'!$F$9+'Front End'!$B$9,(((R842-'Front End'!$F$9)/($AA$4-'Front End'!$F$9))*$AA$5)-((('Front End'!$F$9+'Front End'!$B$9-'Front End'!$F$9)/($AA$4-'Front End'!$F$9))*$AA$5),0)</f>
        <v>4141.247345779675</v>
      </c>
      <c r="T842" s="8">
        <f>ROUND(S842/('Front End'!$B$3*24*60*60),6)</f>
        <v>4.7930000000000004E-3</v>
      </c>
      <c r="U842" s="8">
        <f>IF(R842&gt;'Front End'!$F$9+'Front End'!$B$10,(((R842-'Front End'!$F$9)/($AA$4-'Front End'!$F$9))*$AA$5)-((('Front End'!$F$9+'Front End'!$B$10-'Front End'!$F$9)/($AA$4-'Front End'!$F$9))*$AA$5),0)</f>
        <v>2141.2473457793621</v>
      </c>
      <c r="V842" s="8">
        <f>(U842^0.5)/('Front End'!$B$4*24*60*60)</f>
        <v>5.3557423525548752E-3</v>
      </c>
      <c r="W842" s="8">
        <f>(AVERAGE(T841:T842)*('Front End'!$F$5*60))+(AVERAGE(V841:V842)*('Front End'!$F$5*60))</f>
        <v>1.217835115372903</v>
      </c>
      <c r="X842" s="8">
        <f t="shared" si="56"/>
        <v>5.3557423525548752E-3</v>
      </c>
    </row>
    <row r="843" spans="1:24" x14ac:dyDescent="0.2">
      <c r="A843" s="1">
        <v>842</v>
      </c>
      <c r="B843" s="1">
        <f>B842+'Front End'!$F$5</f>
        <v>1682</v>
      </c>
      <c r="C843" s="10">
        <f t="shared" si="55"/>
        <v>1.1680555555555556</v>
      </c>
      <c r="D843" s="10">
        <f>ROUND(IF(B843&lt;=$AA$2*1.25,('Front End'!$F$4/2)*(1-COS((PI()*B843)/$AA$2)),(4.34*'Front End'!$F$4*EXP(-1.3*B843/$AA$2))),6)</f>
        <v>1.1311E-2</v>
      </c>
      <c r="E843" s="10">
        <f>D843*('Front End'!$F$3/100)</f>
        <v>0</v>
      </c>
      <c r="F843" s="10">
        <f t="shared" si="53"/>
        <v>1.1311E-2</v>
      </c>
      <c r="G843" s="10">
        <f>IF((G842+(AVERAGE(F842:F843)*('Front End'!$F$5*60))-(N842))&gt;$AA$3,$AA$3,IF(G842+(AVERAGE(F842:F843)*('Front End'!$F$5*60))-(N842)&lt;0,0,G842+(AVERAGE(F842:F843)*('Front End'!$F$5*60))-(N842)))</f>
        <v>110.04275111847318</v>
      </c>
      <c r="H843" s="10">
        <f>(G843/$AA$3)*'Front End'!$B$1</f>
        <v>1.1004275111847319E-3</v>
      </c>
      <c r="I843" s="10">
        <f>('Front End'!$F$10-'Front End'!$B$1)+Calcs!H843</f>
        <v>46.731100427511187</v>
      </c>
      <c r="J843" s="10">
        <f>IF(H843&gt;'Front End'!$B$1*('Front End'!$B$5/100),G843-((('Front End'!$B$1*('Front End'!$B$5/100))/'Front End'!$B$1)*$AA$3),0)</f>
        <v>10.042751118473177</v>
      </c>
      <c r="K843" s="10">
        <f>(J843*('Front End'!$B$6/100))/('Front End'!$B$2*24*60*60)</f>
        <v>0</v>
      </c>
      <c r="L843" s="10">
        <f>(J843*((100-'Front End'!$B$6)/100))/('Front End'!$B$2*24*60*60)</f>
        <v>1.1623554535269882E-2</v>
      </c>
      <c r="M843" s="10">
        <f t="shared" si="54"/>
        <v>1.1623554535269882E-2</v>
      </c>
      <c r="N843" s="10">
        <f>AVERAGE(M842:M843)*('Front End'!$F$5*60)</f>
        <v>1.397859684090176</v>
      </c>
      <c r="O843" s="10">
        <f>IF(O842+AVERAGE(K842:K843)*('Front End'!$F$5*60)&gt;J843,J843,O842+AVERAGE(K842:K843)*('Front End'!$F$5*60))</f>
        <v>0</v>
      </c>
      <c r="P843" s="10">
        <f>P842+(AVERAGE(L842:L843)*('Front End'!$F$5*60))-W842</f>
        <v>4141.427370348254</v>
      </c>
      <c r="Q843" s="10">
        <f>(P843/$AA$5)*($AA$4-'Front End'!$F$9)</f>
        <v>4.1414273703482538E-2</v>
      </c>
      <c r="R843" s="10">
        <f>'Front End'!$F$9+Q843</f>
        <v>45.041414273703481</v>
      </c>
      <c r="S843" s="8">
        <f>IF(R843&gt;'Front End'!$F$9+'Front End'!$B$9,(((R843-'Front End'!$F$9)/($AA$4-'Front End'!$F$9))*$AA$5)-((('Front End'!$F$9+'Front End'!$B$9-'Front End'!$F$9)/($AA$4-'Front End'!$F$9))*$AA$5),0)</f>
        <v>4141.4273703480831</v>
      </c>
      <c r="T843" s="8">
        <f>ROUND(S843/('Front End'!$B$3*24*60*60),6)</f>
        <v>4.7930000000000004E-3</v>
      </c>
      <c r="U843" s="8">
        <f>IF(R843&gt;'Front End'!$F$9+'Front End'!$B$10,(((R843-'Front End'!$F$9)/($AA$4-'Front End'!$F$9))*$AA$5)-((('Front End'!$F$9+'Front End'!$B$10-'Front End'!$F$9)/($AA$4-'Front End'!$F$9))*$AA$5),0)</f>
        <v>2141.4273703477702</v>
      </c>
      <c r="V843" s="8">
        <f>(U843^0.5)/('Front End'!$B$4*24*60*60)</f>
        <v>5.3559674888388319E-3</v>
      </c>
      <c r="W843" s="8">
        <f>(AVERAGE(T842:T843)*('Front End'!$F$5*60))+(AVERAGE(V842:V843)*('Front End'!$F$5*60))</f>
        <v>1.2178625904836224</v>
      </c>
      <c r="X843" s="8">
        <f t="shared" si="56"/>
        <v>5.3559674888388319E-3</v>
      </c>
    </row>
    <row r="844" spans="1:24" x14ac:dyDescent="0.2">
      <c r="A844" s="1">
        <v>843</v>
      </c>
      <c r="B844" s="1">
        <f>B843+'Front End'!$F$5</f>
        <v>1684</v>
      </c>
      <c r="C844" s="10">
        <f t="shared" si="55"/>
        <v>1.1694444444444445</v>
      </c>
      <c r="D844" s="10">
        <f>ROUND(IF(B844&lt;=$AA$2*1.25,('Front End'!$F$4/2)*(1-COS((PI()*B844)/$AA$2)),(4.34*'Front End'!$F$4*EXP(-1.3*B844/$AA$2))),6)</f>
        <v>1.1261999999999999E-2</v>
      </c>
      <c r="E844" s="10">
        <f>D844*('Front End'!$F$3/100)</f>
        <v>0</v>
      </c>
      <c r="F844" s="10">
        <f t="shared" si="53"/>
        <v>1.1261999999999999E-2</v>
      </c>
      <c r="G844" s="10">
        <f>IF((G843+(AVERAGE(F843:F844)*('Front End'!$F$5*60))-(N843))&gt;$AA$3,$AA$3,IF(G843+(AVERAGE(F843:F844)*('Front End'!$F$5*60))-(N843)&lt;0,0,G843+(AVERAGE(F843:F844)*('Front End'!$F$5*60))-(N843)))</f>
        <v>109.999271434383</v>
      </c>
      <c r="H844" s="10">
        <f>(G844/$AA$3)*'Front End'!$B$1</f>
        <v>1.0999927143438301E-3</v>
      </c>
      <c r="I844" s="10">
        <f>('Front End'!$F$10-'Front End'!$B$1)+Calcs!H844</f>
        <v>46.731099992714348</v>
      </c>
      <c r="J844" s="10">
        <f>IF(H844&gt;'Front End'!$B$1*('Front End'!$B$5/100),G844-((('Front End'!$B$1*('Front End'!$B$5/100))/'Front End'!$B$1)*$AA$3),0)</f>
        <v>9.9992714343830045</v>
      </c>
      <c r="K844" s="10">
        <f>(J844*('Front End'!$B$6/100))/('Front End'!$B$2*24*60*60)</f>
        <v>0</v>
      </c>
      <c r="L844" s="10">
        <f>(J844*((100-'Front End'!$B$6)/100))/('Front End'!$B$2*24*60*60)</f>
        <v>1.1573230826832183E-2</v>
      </c>
      <c r="M844" s="10">
        <f t="shared" si="54"/>
        <v>1.1573230826832183E-2</v>
      </c>
      <c r="N844" s="10">
        <f>AVERAGE(M843:M844)*('Front End'!$F$5*60)</f>
        <v>1.3918071217261239</v>
      </c>
      <c r="O844" s="10">
        <f>IF(O843+AVERAGE(K843:K844)*('Front End'!$F$5*60)&gt;J844,J844,O843+AVERAGE(K843:K844)*('Front End'!$F$5*60))</f>
        <v>0</v>
      </c>
      <c r="P844" s="10">
        <f>P843+(AVERAGE(L843:L844)*('Front End'!$F$5*60))-W843</f>
        <v>4141.6013148794964</v>
      </c>
      <c r="Q844" s="10">
        <f>(P844/$AA$5)*($AA$4-'Front End'!$F$9)</f>
        <v>4.1416013148794957E-2</v>
      </c>
      <c r="R844" s="10">
        <f>'Front End'!$F$9+Q844</f>
        <v>45.041416013148798</v>
      </c>
      <c r="S844" s="8">
        <f>IF(R844&gt;'Front End'!$F$9+'Front End'!$B$9,(((R844-'Front End'!$F$9)/($AA$4-'Front End'!$F$9))*$AA$5)-((('Front End'!$F$9+'Front End'!$B$9-'Front End'!$F$9)/($AA$4-'Front End'!$F$9))*$AA$5),0)</f>
        <v>4141.601314879751</v>
      </c>
      <c r="T844" s="8">
        <f>ROUND(S844/('Front End'!$B$3*24*60*60),6)</f>
        <v>4.7939999999999997E-3</v>
      </c>
      <c r="U844" s="8">
        <f>IF(R844&gt;'Front End'!$F$9+'Front End'!$B$10,(((R844-'Front End'!$F$9)/($AA$4-'Front End'!$F$9))*$AA$5)-((('Front End'!$F$9+'Front End'!$B$10-'Front End'!$F$9)/($AA$4-'Front End'!$F$9))*$AA$5),0)</f>
        <v>2141.6013148794382</v>
      </c>
      <c r="V844" s="8">
        <f>(U844^0.5)/('Front End'!$B$4*24*60*60)</f>
        <v>5.3561850125221546E-3</v>
      </c>
      <c r="W844" s="8">
        <f>(AVERAGE(T843:T844)*('Front End'!$F$5*60))+(AVERAGE(V843:V844)*('Front End'!$F$5*60))</f>
        <v>1.217949150081659</v>
      </c>
      <c r="X844" s="8">
        <f t="shared" si="56"/>
        <v>5.3561850125221546E-3</v>
      </c>
    </row>
    <row r="845" spans="1:24" x14ac:dyDescent="0.2">
      <c r="A845" s="1">
        <v>844</v>
      </c>
      <c r="B845" s="1">
        <f>B844+'Front End'!$F$5</f>
        <v>1686</v>
      </c>
      <c r="C845" s="10">
        <f t="shared" si="55"/>
        <v>1.1708333333333334</v>
      </c>
      <c r="D845" s="10">
        <f>ROUND(IF(B845&lt;=$AA$2*1.25,('Front End'!$F$4/2)*(1-COS((PI()*B845)/$AA$2)),(4.34*'Front End'!$F$4*EXP(-1.3*B845/$AA$2))),6)</f>
        <v>1.1214E-2</v>
      </c>
      <c r="E845" s="10">
        <f>D845*('Front End'!$F$3/100)</f>
        <v>0</v>
      </c>
      <c r="F845" s="10">
        <f t="shared" si="53"/>
        <v>1.1214E-2</v>
      </c>
      <c r="G845" s="10">
        <f>IF((G844+(AVERAGE(F844:F845)*('Front End'!$F$5*60))-(N844))&gt;$AA$3,$AA$3,IF(G844+(AVERAGE(F844:F845)*('Front End'!$F$5*60))-(N844)&lt;0,0,G844+(AVERAGE(F844:F845)*('Front End'!$F$5*60))-(N844)))</f>
        <v>109.95602431265689</v>
      </c>
      <c r="H845" s="10">
        <f>(G845/$AA$3)*'Front End'!$B$1</f>
        <v>1.0995602431265691E-3</v>
      </c>
      <c r="I845" s="10">
        <f>('Front End'!$F$10-'Front End'!$B$1)+Calcs!H845</f>
        <v>46.73109956024313</v>
      </c>
      <c r="J845" s="10">
        <f>IF(H845&gt;'Front End'!$B$1*('Front End'!$B$5/100),G845-((('Front End'!$B$1*('Front End'!$B$5/100))/'Front End'!$B$1)*$AA$3),0)</f>
        <v>9.9560243126568935</v>
      </c>
      <c r="K845" s="10">
        <f>(J845*('Front End'!$B$6/100))/('Front End'!$B$2*24*60*60)</f>
        <v>0</v>
      </c>
      <c r="L845" s="10">
        <f>(J845*((100-'Front End'!$B$6)/100))/('Front End'!$B$2*24*60*60)</f>
        <v>1.1523176287797332E-2</v>
      </c>
      <c r="M845" s="10">
        <f t="shared" si="54"/>
        <v>1.1523176287797332E-2</v>
      </c>
      <c r="N845" s="10">
        <f>AVERAGE(M844:M845)*('Front End'!$F$5*60)</f>
        <v>1.3857844268777708</v>
      </c>
      <c r="O845" s="10">
        <f>IF(O844+AVERAGE(K844:K845)*('Front End'!$F$5*60)&gt;J845,J845,O844+AVERAGE(K844:K845)*('Front End'!$F$5*60))</f>
        <v>0</v>
      </c>
      <c r="P845" s="10">
        <f>P844+(AVERAGE(L844:L845)*('Front End'!$F$5*60))-W844</f>
        <v>4141.7691501562922</v>
      </c>
      <c r="Q845" s="10">
        <f>(P845/$AA$5)*($AA$4-'Front End'!$F$9)</f>
        <v>4.1417691501562923E-2</v>
      </c>
      <c r="R845" s="10">
        <f>'Front End'!$F$9+Q845</f>
        <v>45.041417691501564</v>
      </c>
      <c r="S845" s="8">
        <f>IF(R845&gt;'Front End'!$F$9+'Front End'!$B$9,(((R845-'Front End'!$F$9)/($AA$4-'Front End'!$F$9))*$AA$5)-((('Front End'!$F$9+'Front End'!$B$9-'Front End'!$F$9)/($AA$4-'Front End'!$F$9))*$AA$5),0)</f>
        <v>4141.7691501564495</v>
      </c>
      <c r="T845" s="8">
        <f>ROUND(S845/('Front End'!$B$3*24*60*60),6)</f>
        <v>4.7939999999999997E-3</v>
      </c>
      <c r="U845" s="8">
        <f>IF(R845&gt;'Front End'!$F$9+'Front End'!$B$10,(((R845-'Front End'!$F$9)/($AA$4-'Front End'!$F$9))*$AA$5)-((('Front End'!$F$9+'Front End'!$B$10-'Front End'!$F$9)/($AA$4-'Front End'!$F$9))*$AA$5),0)</f>
        <v>2141.7691501561367</v>
      </c>
      <c r="V845" s="8">
        <f>(U845^0.5)/('Front End'!$B$4*24*60*60)</f>
        <v>5.3563948879960504E-3</v>
      </c>
      <c r="W845" s="8">
        <f>(AVERAGE(T844:T845)*('Front End'!$F$5*60))+(AVERAGE(V844:V845)*('Front End'!$F$5*60))</f>
        <v>1.2180347940310923</v>
      </c>
      <c r="X845" s="8">
        <f t="shared" si="56"/>
        <v>5.3563948879960504E-3</v>
      </c>
    </row>
    <row r="846" spans="1:24" x14ac:dyDescent="0.2">
      <c r="A846" s="1">
        <v>845</v>
      </c>
      <c r="B846" s="1">
        <f>B845+'Front End'!$F$5</f>
        <v>1688</v>
      </c>
      <c r="C846" s="10">
        <f t="shared" si="55"/>
        <v>1.1722222222222223</v>
      </c>
      <c r="D846" s="10">
        <f>ROUND(IF(B846&lt;=$AA$2*1.25,('Front End'!$F$4/2)*(1-COS((PI()*B846)/$AA$2)),(4.34*'Front End'!$F$4*EXP(-1.3*B846/$AA$2))),6)</f>
        <v>1.1165E-2</v>
      </c>
      <c r="E846" s="10">
        <f>D846*('Front End'!$F$3/100)</f>
        <v>0</v>
      </c>
      <c r="F846" s="10">
        <f t="shared" si="53"/>
        <v>1.1165E-2</v>
      </c>
      <c r="G846" s="10">
        <f>IF((G845+(AVERAGE(F845:F846)*('Front End'!$F$5*60))-(N845))&gt;$AA$3,$AA$3,IF(G845+(AVERAGE(F845:F846)*('Front End'!$F$5*60))-(N845)&lt;0,0,G845+(AVERAGE(F845:F846)*('Front End'!$F$5*60))-(N845)))</f>
        <v>109.91297988577912</v>
      </c>
      <c r="H846" s="10">
        <f>(G846/$AA$3)*'Front End'!$B$1</f>
        <v>1.0991297988577912E-3</v>
      </c>
      <c r="I846" s="10">
        <f>('Front End'!$F$10-'Front End'!$B$1)+Calcs!H846</f>
        <v>46.731099129798864</v>
      </c>
      <c r="J846" s="10">
        <f>IF(H846&gt;'Front End'!$B$1*('Front End'!$B$5/100),G846-((('Front End'!$B$1*('Front End'!$B$5/100))/'Front End'!$B$1)*$AA$3),0)</f>
        <v>9.9129798857791229</v>
      </c>
      <c r="K846" s="10">
        <f>(J846*('Front End'!$B$6/100))/('Front End'!$B$2*24*60*60)</f>
        <v>0</v>
      </c>
      <c r="L846" s="10">
        <f>(J846*((100-'Front End'!$B$6)/100))/('Front End'!$B$2*24*60*60)</f>
        <v>1.1473356349281394E-2</v>
      </c>
      <c r="M846" s="10">
        <f t="shared" si="54"/>
        <v>1.1473356349281394E-2</v>
      </c>
      <c r="N846" s="10">
        <f>AVERAGE(M845:M846)*('Front End'!$F$5*60)</f>
        <v>1.3797919582247236</v>
      </c>
      <c r="O846" s="10">
        <f>IF(O845+AVERAGE(K845:K846)*('Front End'!$F$5*60)&gt;J846,J846,O845+AVERAGE(K845:K846)*('Front End'!$F$5*60))</f>
        <v>0</v>
      </c>
      <c r="P846" s="10">
        <f>P845+(AVERAGE(L845:L846)*('Front End'!$F$5*60))-W845</f>
        <v>4141.9309073204859</v>
      </c>
      <c r="Q846" s="10">
        <f>(P846/$AA$5)*($AA$4-'Front End'!$F$9)</f>
        <v>4.141930907320486E-2</v>
      </c>
      <c r="R846" s="10">
        <f>'Front End'!$F$9+Q846</f>
        <v>45.041419309073206</v>
      </c>
      <c r="S846" s="8">
        <f>IF(R846&gt;'Front End'!$F$9+'Front End'!$B$9,(((R846-'Front End'!$F$9)/($AA$4-'Front End'!$F$9))*$AA$5)-((('Front End'!$F$9+'Front End'!$B$9-'Front End'!$F$9)/($AA$4-'Front End'!$F$9))*$AA$5),0)</f>
        <v>4141.9309073205568</v>
      </c>
      <c r="T846" s="8">
        <f>ROUND(S846/('Front End'!$B$3*24*60*60),6)</f>
        <v>4.7939999999999997E-3</v>
      </c>
      <c r="U846" s="8">
        <f>IF(R846&gt;'Front End'!$F$9+'Front End'!$B$10,(((R846-'Front End'!$F$9)/($AA$4-'Front End'!$F$9))*$AA$5)-((('Front End'!$F$9+'Front End'!$B$10-'Front End'!$F$9)/($AA$4-'Front End'!$F$9))*$AA$5),0)</f>
        <v>2141.9309073202439</v>
      </c>
      <c r="V846" s="8">
        <f>(U846^0.5)/('Front End'!$B$4*24*60*60)</f>
        <v>5.3565971551003486E-3</v>
      </c>
      <c r="W846" s="8">
        <f>(AVERAGE(T845:T846)*('Front End'!$F$5*60))+(AVERAGE(V845:V846)*('Front End'!$F$5*60))</f>
        <v>1.218059522585784</v>
      </c>
      <c r="X846" s="8">
        <f t="shared" si="56"/>
        <v>5.3565971551003486E-3</v>
      </c>
    </row>
    <row r="847" spans="1:24" x14ac:dyDescent="0.2">
      <c r="A847" s="1">
        <v>846</v>
      </c>
      <c r="B847" s="1">
        <f>B846+'Front End'!$F$5</f>
        <v>1690</v>
      </c>
      <c r="C847" s="10">
        <f t="shared" si="55"/>
        <v>1.1736111111111112</v>
      </c>
      <c r="D847" s="10">
        <f>ROUND(IF(B847&lt;=$AA$2*1.25,('Front End'!$F$4/2)*(1-COS((PI()*B847)/$AA$2)),(4.34*'Front End'!$F$4*EXP(-1.3*B847/$AA$2))),6)</f>
        <v>1.1117E-2</v>
      </c>
      <c r="E847" s="10">
        <f>D847*('Front End'!$F$3/100)</f>
        <v>0</v>
      </c>
      <c r="F847" s="10">
        <f t="shared" si="53"/>
        <v>1.1117E-2</v>
      </c>
      <c r="G847" s="10">
        <f>IF((G846+(AVERAGE(F846:F847)*('Front End'!$F$5*60))-(N846))&gt;$AA$3,$AA$3,IF(G846+(AVERAGE(F846:F847)*('Front End'!$F$5*60))-(N846)&lt;0,0,G846+(AVERAGE(F846:F847)*('Front End'!$F$5*60))-(N846)))</f>
        <v>109.8701079275544</v>
      </c>
      <c r="H847" s="10">
        <f>(G847/$AA$3)*'Front End'!$B$1</f>
        <v>1.0987010792755441E-3</v>
      </c>
      <c r="I847" s="10">
        <f>('Front End'!$F$10-'Front End'!$B$1)+Calcs!H847</f>
        <v>46.731098701079283</v>
      </c>
      <c r="J847" s="10">
        <f>IF(H847&gt;'Front End'!$B$1*('Front End'!$B$5/100),G847-((('Front End'!$B$1*('Front End'!$B$5/100))/'Front End'!$B$1)*$AA$3),0)</f>
        <v>9.8701079275544004</v>
      </c>
      <c r="K847" s="10">
        <f>(J847*('Front End'!$B$6/100))/('Front End'!$B$2*24*60*60)</f>
        <v>0</v>
      </c>
      <c r="L847" s="10">
        <f>(J847*((100-'Front End'!$B$6)/100))/('Front End'!$B$2*24*60*60)</f>
        <v>1.1423736027262038E-2</v>
      </c>
      <c r="M847" s="10">
        <f t="shared" si="54"/>
        <v>1.1423736027262038E-2</v>
      </c>
      <c r="N847" s="10">
        <f>AVERAGE(M846:M847)*('Front End'!$F$5*60)</f>
        <v>1.373825542592606</v>
      </c>
      <c r="O847" s="10">
        <f>IF(O846+AVERAGE(K846:K847)*('Front End'!$F$5*60)&gt;J847,J847,O846+AVERAGE(K846:K847)*('Front End'!$F$5*60))</f>
        <v>0</v>
      </c>
      <c r="P847" s="10">
        <f>P846+(AVERAGE(L846:L847)*('Front End'!$F$5*60))-W846</f>
        <v>4142.0866733404928</v>
      </c>
      <c r="Q847" s="10">
        <f>(P847/$AA$5)*($AA$4-'Front End'!$F$9)</f>
        <v>4.1420866733404928E-2</v>
      </c>
      <c r="R847" s="10">
        <f>'Front End'!$F$9+Q847</f>
        <v>45.041420866733404</v>
      </c>
      <c r="S847" s="8">
        <f>IF(R847&gt;'Front End'!$F$9+'Front End'!$B$9,(((R847-'Front End'!$F$9)/($AA$4-'Front End'!$F$9))*$AA$5)-((('Front End'!$F$9+'Front End'!$B$9-'Front End'!$F$9)/($AA$4-'Front End'!$F$9))*$AA$5),0)</f>
        <v>4142.0866733403727</v>
      </c>
      <c r="T847" s="8">
        <f>ROUND(S847/('Front End'!$B$3*24*60*60),6)</f>
        <v>4.7939999999999997E-3</v>
      </c>
      <c r="U847" s="8">
        <f>IF(R847&gt;'Front End'!$F$9+'Front End'!$B$10,(((R847-'Front End'!$F$9)/($AA$4-'Front End'!$F$9))*$AA$5)-((('Front End'!$F$9+'Front End'!$B$10-'Front End'!$F$9)/($AA$4-'Front End'!$F$9))*$AA$5),0)</f>
        <v>2142.0866733400599</v>
      </c>
      <c r="V847" s="8">
        <f>(U847^0.5)/('Front End'!$B$4*24*60*60)</f>
        <v>5.3567919234392535E-3</v>
      </c>
      <c r="W847" s="8">
        <f>(AVERAGE(T846:T847)*('Front End'!$F$5*60))+(AVERAGE(V846:V847)*('Front End'!$F$5*60))</f>
        <v>1.218083344712376</v>
      </c>
      <c r="X847" s="8">
        <f t="shared" si="56"/>
        <v>5.3567919234392535E-3</v>
      </c>
    </row>
    <row r="848" spans="1:24" x14ac:dyDescent="0.2">
      <c r="A848" s="1">
        <v>847</v>
      </c>
      <c r="B848" s="1">
        <f>B847+'Front End'!$F$5</f>
        <v>1692</v>
      </c>
      <c r="C848" s="10">
        <f t="shared" si="55"/>
        <v>1.175</v>
      </c>
      <c r="D848" s="10">
        <f>ROUND(IF(B848&lt;=$AA$2*1.25,('Front End'!$F$4/2)*(1-COS((PI()*B848)/$AA$2)),(4.34*'Front End'!$F$4*EXP(-1.3*B848/$AA$2))),6)</f>
        <v>1.1069000000000001E-2</v>
      </c>
      <c r="E848" s="10">
        <f>D848*('Front End'!$F$3/100)</f>
        <v>0</v>
      </c>
      <c r="F848" s="10">
        <f t="shared" si="53"/>
        <v>1.1069000000000001E-2</v>
      </c>
      <c r="G848" s="10">
        <f>IF((G847+(AVERAGE(F847:F848)*('Front End'!$F$5*60))-(N847))&gt;$AA$3,$AA$3,IF(G847+(AVERAGE(F847:F848)*('Front End'!$F$5*60))-(N847)&lt;0,0,G847+(AVERAGE(F847:F848)*('Front End'!$F$5*60))-(N847)))</f>
        <v>109.82744238496178</v>
      </c>
      <c r="H848" s="10">
        <f>(G848/$AA$3)*'Front End'!$B$1</f>
        <v>1.0982744238496179E-3</v>
      </c>
      <c r="I848" s="10">
        <f>('Front End'!$F$10-'Front End'!$B$1)+Calcs!H848</f>
        <v>46.73109827442385</v>
      </c>
      <c r="J848" s="10">
        <f>IF(H848&gt;'Front End'!$B$1*('Front End'!$B$5/100),G848-((('Front End'!$B$1*('Front End'!$B$5/100))/'Front End'!$B$1)*$AA$3),0)</f>
        <v>9.8274423849617847</v>
      </c>
      <c r="K848" s="10">
        <f>(J848*('Front End'!$B$6/100))/('Front End'!$B$2*24*60*60)</f>
        <v>0</v>
      </c>
      <c r="L848" s="10">
        <f>(J848*((100-'Front End'!$B$6)/100))/('Front End'!$B$2*24*60*60)</f>
        <v>1.137435461222429E-2</v>
      </c>
      <c r="M848" s="10">
        <f t="shared" si="54"/>
        <v>1.137435461222429E-2</v>
      </c>
      <c r="N848" s="10">
        <f>AVERAGE(M847:M848)*('Front End'!$F$5*60)</f>
        <v>1.3678854383691796</v>
      </c>
      <c r="O848" s="10">
        <f>IF(O847+AVERAGE(K847:K848)*('Front End'!$F$5*60)&gt;J848,J848,O847+AVERAGE(K847:K848)*('Front End'!$F$5*60))</f>
        <v>0</v>
      </c>
      <c r="P848" s="10">
        <f>P847+(AVERAGE(L847:L848)*('Front End'!$F$5*60))-W847</f>
        <v>4142.2364754341488</v>
      </c>
      <c r="Q848" s="10">
        <f>(P848/$AA$5)*($AA$4-'Front End'!$F$9)</f>
        <v>4.1422364754341481E-2</v>
      </c>
      <c r="R848" s="10">
        <f>'Front End'!$F$9+Q848</f>
        <v>45.041422364754339</v>
      </c>
      <c r="S848" s="8">
        <f>IF(R848&gt;'Front End'!$F$9+'Front End'!$B$9,(((R848-'Front End'!$F$9)/($AA$4-'Front End'!$F$9))*$AA$5)-((('Front End'!$F$9+'Front End'!$B$9-'Front End'!$F$9)/($AA$4-'Front End'!$F$9))*$AA$5),0)</f>
        <v>4142.2364754339469</v>
      </c>
      <c r="T848" s="8">
        <f>ROUND(S848/('Front End'!$B$3*24*60*60),6)</f>
        <v>4.7939999999999997E-3</v>
      </c>
      <c r="U848" s="8">
        <f>IF(R848&gt;'Front End'!$F$9+'Front End'!$B$10,(((R848-'Front End'!$F$9)/($AA$4-'Front End'!$F$9))*$AA$5)-((('Front End'!$F$9+'Front End'!$B$10-'Front End'!$F$9)/($AA$4-'Front End'!$F$9))*$AA$5),0)</f>
        <v>2142.236475433634</v>
      </c>
      <c r="V848" s="8">
        <f>(U848^0.5)/('Front End'!$B$4*24*60*60)</f>
        <v>5.3569792278620647E-3</v>
      </c>
      <c r="W848" s="8">
        <f>(AVERAGE(T847:T848)*('Front End'!$F$5*60))+(AVERAGE(V847:V848)*('Front End'!$F$5*60))</f>
        <v>1.2181062690780791</v>
      </c>
      <c r="X848" s="8">
        <f t="shared" si="56"/>
        <v>5.3569792278620647E-3</v>
      </c>
    </row>
    <row r="849" spans="1:24" x14ac:dyDescent="0.2">
      <c r="A849" s="1">
        <v>848</v>
      </c>
      <c r="B849" s="1">
        <f>B848+'Front End'!$F$5</f>
        <v>1694</v>
      </c>
      <c r="C849" s="10">
        <f t="shared" si="55"/>
        <v>1.1763888888888889</v>
      </c>
      <c r="D849" s="10">
        <f>ROUND(IF(B849&lt;=$AA$2*1.25,('Front End'!$F$4/2)*(1-COS((PI()*B849)/$AA$2)),(4.34*'Front End'!$F$4*EXP(-1.3*B849/$AA$2))),6)</f>
        <v>1.1021E-2</v>
      </c>
      <c r="E849" s="10">
        <f>D849*('Front End'!$F$3/100)</f>
        <v>0</v>
      </c>
      <c r="F849" s="10">
        <f t="shared" si="53"/>
        <v>1.1021E-2</v>
      </c>
      <c r="G849" s="10">
        <f>IF((G848+(AVERAGE(F848:F849)*('Front End'!$F$5*60))-(N848))&gt;$AA$3,$AA$3,IF(G848+(AVERAGE(F848:F849)*('Front End'!$F$5*60))-(N848)&lt;0,0,G848+(AVERAGE(F848:F849)*('Front End'!$F$5*60))-(N848)))</f>
        <v>109.7849569465926</v>
      </c>
      <c r="H849" s="10">
        <f>(G849/$AA$3)*'Front End'!$B$1</f>
        <v>1.0978495694659259E-3</v>
      </c>
      <c r="I849" s="10">
        <f>('Front End'!$F$10-'Front End'!$B$1)+Calcs!H849</f>
        <v>46.731097849569473</v>
      </c>
      <c r="J849" s="10">
        <f>IF(H849&gt;'Front End'!$B$1*('Front End'!$B$5/100),G849-((('Front End'!$B$1*('Front End'!$B$5/100))/'Front End'!$B$1)*$AA$3),0)</f>
        <v>9.784956946592601</v>
      </c>
      <c r="K849" s="10">
        <f>(J849*('Front End'!$B$6/100))/('Front End'!$B$2*24*60*60)</f>
        <v>0</v>
      </c>
      <c r="L849" s="10">
        <f>(J849*((100-'Front End'!$B$6)/100))/('Front End'!$B$2*24*60*60)</f>
        <v>1.1325181651148845E-2</v>
      </c>
      <c r="M849" s="10">
        <f t="shared" si="54"/>
        <v>1.1325181651148845E-2</v>
      </c>
      <c r="N849" s="10">
        <f>AVERAGE(M848:M849)*('Front End'!$F$5*60)</f>
        <v>1.3619721758023882</v>
      </c>
      <c r="O849" s="10">
        <f>IF(O848+AVERAGE(K848:K849)*('Front End'!$F$5*60)&gt;J849,J849,O848+AVERAGE(K848:K849)*('Front End'!$F$5*60))</f>
        <v>0</v>
      </c>
      <c r="P849" s="10">
        <f>P848+(AVERAGE(L848:L849)*('Front End'!$F$5*60))-W848</f>
        <v>4142.3803413408732</v>
      </c>
      <c r="Q849" s="10">
        <f>(P849/$AA$5)*($AA$4-'Front End'!$F$9)</f>
        <v>4.1423803413408733E-2</v>
      </c>
      <c r="R849" s="10">
        <f>'Front End'!$F$9+Q849</f>
        <v>45.041423803413409</v>
      </c>
      <c r="S849" s="8">
        <f>IF(R849&gt;'Front End'!$F$9+'Front End'!$B$9,(((R849-'Front End'!$F$9)/($AA$4-'Front End'!$F$9))*$AA$5)-((('Front End'!$F$9+'Front End'!$B$9-'Front End'!$F$9)/($AA$4-'Front End'!$F$9))*$AA$5),0)</f>
        <v>4142.3803413408677</v>
      </c>
      <c r="T849" s="8">
        <f>ROUND(S849/('Front End'!$B$3*24*60*60),6)</f>
        <v>4.7939999999999997E-3</v>
      </c>
      <c r="U849" s="8">
        <f>IF(R849&gt;'Front End'!$F$9+'Front End'!$B$10,(((R849-'Front End'!$F$9)/($AA$4-'Front End'!$F$9))*$AA$5)-((('Front End'!$F$9+'Front End'!$B$10-'Front End'!$F$9)/($AA$4-'Front End'!$F$9))*$AA$5),0)</f>
        <v>2142.3803413405549</v>
      </c>
      <c r="V849" s="8">
        <f>(U849^0.5)/('Front End'!$B$4*24*60*60)</f>
        <v>5.357159103833979E-3</v>
      </c>
      <c r="W849" s="8">
        <f>(AVERAGE(T848:T849)*('Front End'!$F$5*60))+(AVERAGE(V848:V849)*('Front End'!$F$5*60))</f>
        <v>1.2181282999017626</v>
      </c>
      <c r="X849" s="8">
        <f t="shared" si="56"/>
        <v>5.357159103833979E-3</v>
      </c>
    </row>
    <row r="850" spans="1:24" x14ac:dyDescent="0.2">
      <c r="A850" s="1">
        <v>849</v>
      </c>
      <c r="B850" s="1">
        <f>B849+'Front End'!$F$5</f>
        <v>1696</v>
      </c>
      <c r="C850" s="10">
        <f t="shared" si="55"/>
        <v>1.1777777777777778</v>
      </c>
      <c r="D850" s="10">
        <f>ROUND(IF(B850&lt;=$AA$2*1.25,('Front End'!$F$4/2)*(1-COS((PI()*B850)/$AA$2)),(4.34*'Front End'!$F$4*EXP(-1.3*B850/$AA$2))),6)</f>
        <v>1.0973E-2</v>
      </c>
      <c r="E850" s="10">
        <f>D850*('Front End'!$F$3/100)</f>
        <v>0</v>
      </c>
      <c r="F850" s="10">
        <f t="shared" si="53"/>
        <v>1.0973E-2</v>
      </c>
      <c r="G850" s="10">
        <f>IF((G849+(AVERAGE(F849:F850)*('Front End'!$F$5*60))-(N849))&gt;$AA$3,$AA$3,IF(G849+(AVERAGE(F849:F850)*('Front End'!$F$5*60))-(N849)&lt;0,0,G849+(AVERAGE(F849:F850)*('Front End'!$F$5*60))-(N849)))</f>
        <v>109.74262477079021</v>
      </c>
      <c r="H850" s="10">
        <f>(G850/$AA$3)*'Front End'!$B$1</f>
        <v>1.0974262477079022E-3</v>
      </c>
      <c r="I850" s="10">
        <f>('Front End'!$F$10-'Front End'!$B$1)+Calcs!H850</f>
        <v>46.731097426247715</v>
      </c>
      <c r="J850" s="10">
        <f>IF(H850&gt;'Front End'!$B$1*('Front End'!$B$5/100),G850-((('Front End'!$B$1*('Front End'!$B$5/100))/'Front End'!$B$1)*$AA$3),0)</f>
        <v>9.7426247707902149</v>
      </c>
      <c r="K850" s="10">
        <f>(J850*('Front End'!$B$6/100))/('Front End'!$B$2*24*60*60)</f>
        <v>0</v>
      </c>
      <c r="L850" s="10">
        <f>(J850*((100-'Front End'!$B$6)/100))/('Front End'!$B$2*24*60*60)</f>
        <v>1.1276186077303491E-2</v>
      </c>
      <c r="M850" s="10">
        <f t="shared" si="54"/>
        <v>1.1276186077303491E-2</v>
      </c>
      <c r="N850" s="10">
        <f>AVERAGE(M849:M850)*('Front End'!$F$5*60)</f>
        <v>1.3560820637071402</v>
      </c>
      <c r="O850" s="10">
        <f>IF(O849+AVERAGE(K849:K850)*('Front End'!$F$5*60)&gt;J850,J850,O849+AVERAGE(K849:K850)*('Front End'!$F$5*60))</f>
        <v>0</v>
      </c>
      <c r="P850" s="10">
        <f>P849+(AVERAGE(L849:L850)*('Front End'!$F$5*60))-W849</f>
        <v>4142.5182951046781</v>
      </c>
      <c r="Q850" s="10">
        <f>(P850/$AA$5)*($AA$4-'Front End'!$F$9)</f>
        <v>4.1425182951046774E-2</v>
      </c>
      <c r="R850" s="10">
        <f>'Front End'!$F$9+Q850</f>
        <v>45.041425182951045</v>
      </c>
      <c r="S850" s="8">
        <f>IF(R850&gt;'Front End'!$F$9+'Front End'!$B$9,(((R850-'Front End'!$F$9)/($AA$4-'Front End'!$F$9))*$AA$5)-((('Front End'!$F$9+'Front End'!$B$9-'Front End'!$F$9)/($AA$4-'Front End'!$F$9))*$AA$5),0)</f>
        <v>4142.5182951044808</v>
      </c>
      <c r="T850" s="8">
        <f>ROUND(S850/('Front End'!$B$3*24*60*60),6)</f>
        <v>4.7949999999999998E-3</v>
      </c>
      <c r="U850" s="8">
        <f>IF(R850&gt;'Front End'!$F$9+'Front End'!$B$10,(((R850-'Front End'!$F$9)/($AA$4-'Front End'!$F$9))*$AA$5)-((('Front End'!$F$9+'Front End'!$B$10-'Front End'!$F$9)/($AA$4-'Front End'!$F$9))*$AA$5),0)</f>
        <v>2142.5182951041679</v>
      </c>
      <c r="V850" s="8">
        <f>(U850^0.5)/('Front End'!$B$4*24*60*60)</f>
        <v>5.3573315821632385E-3</v>
      </c>
      <c r="W850" s="8">
        <f>(AVERAGE(T849:T850)*('Front End'!$F$5*60))+(AVERAGE(V849:V850)*('Front End'!$F$5*60))</f>
        <v>1.218209441159833</v>
      </c>
      <c r="X850" s="8">
        <f t="shared" si="56"/>
        <v>5.3573315821632385E-3</v>
      </c>
    </row>
    <row r="851" spans="1:24" x14ac:dyDescent="0.2">
      <c r="A851" s="1">
        <v>850</v>
      </c>
      <c r="B851" s="1">
        <f>B850+'Front End'!$F$5</f>
        <v>1698</v>
      </c>
      <c r="C851" s="10">
        <f t="shared" si="55"/>
        <v>1.1791666666666667</v>
      </c>
      <c r="D851" s="10">
        <f>ROUND(IF(B851&lt;=$AA$2*1.25,('Front End'!$F$4/2)*(1-COS((PI()*B851)/$AA$2)),(4.34*'Front End'!$F$4*EXP(-1.3*B851/$AA$2))),6)</f>
        <v>1.0926E-2</v>
      </c>
      <c r="E851" s="10">
        <f>D851*('Front End'!$F$3/100)</f>
        <v>0</v>
      </c>
      <c r="F851" s="10">
        <f t="shared" si="53"/>
        <v>1.0926E-2</v>
      </c>
      <c r="G851" s="10">
        <f>IF((G850+(AVERAGE(F850:F851)*('Front End'!$F$5*60))-(N850))&gt;$AA$3,$AA$3,IF(G850+(AVERAGE(F850:F851)*('Front End'!$F$5*60))-(N850)&lt;0,0,G850+(AVERAGE(F850:F851)*('Front End'!$F$5*60))-(N850)))</f>
        <v>109.70048270708308</v>
      </c>
      <c r="H851" s="10">
        <f>(G851/$AA$3)*'Front End'!$B$1</f>
        <v>1.0970048270708308E-3</v>
      </c>
      <c r="I851" s="10">
        <f>('Front End'!$F$10-'Front End'!$B$1)+Calcs!H851</f>
        <v>46.731097004827078</v>
      </c>
      <c r="J851" s="10">
        <f>IF(H851&gt;'Front End'!$B$1*('Front End'!$B$5/100),G851-((('Front End'!$B$1*('Front End'!$B$5/100))/'Front End'!$B$1)*$AA$3),0)</f>
        <v>9.7004827070830828</v>
      </c>
      <c r="K851" s="10">
        <f>(J851*('Front End'!$B$6/100))/('Front End'!$B$2*24*60*60)</f>
        <v>0</v>
      </c>
      <c r="L851" s="10">
        <f>(J851*((100-'Front End'!$B$6)/100))/('Front End'!$B$2*24*60*60)</f>
        <v>1.1227410540605422E-2</v>
      </c>
      <c r="M851" s="10">
        <f t="shared" si="54"/>
        <v>1.1227410540605422E-2</v>
      </c>
      <c r="N851" s="10">
        <f>AVERAGE(M850:M851)*('Front End'!$F$5*60)</f>
        <v>1.3502157970745348</v>
      </c>
      <c r="O851" s="10">
        <f>IF(O850+AVERAGE(K850:K851)*('Front End'!$F$5*60)&gt;J851,J851,O850+AVERAGE(K850:K851)*('Front End'!$F$5*60))</f>
        <v>0</v>
      </c>
      <c r="P851" s="10">
        <f>P850+(AVERAGE(L850:L851)*('Front End'!$F$5*60))-W850</f>
        <v>4142.6503014605923</v>
      </c>
      <c r="Q851" s="10">
        <f>(P851/$AA$5)*($AA$4-'Front End'!$F$9)</f>
        <v>4.1426503014605917E-2</v>
      </c>
      <c r="R851" s="10">
        <f>'Front End'!$F$9+Q851</f>
        <v>45.041426503014605</v>
      </c>
      <c r="S851" s="8">
        <f>IF(R851&gt;'Front End'!$F$9+'Front End'!$B$9,(((R851-'Front End'!$F$9)/($AA$4-'Front End'!$F$9))*$AA$5)-((('Front End'!$F$9+'Front End'!$B$9-'Front End'!$F$9)/($AA$4-'Front End'!$F$9))*$AA$5),0)</f>
        <v>4142.6503014605487</v>
      </c>
      <c r="T851" s="8">
        <f>ROUND(S851/('Front End'!$B$3*24*60*60),6)</f>
        <v>4.7949999999999998E-3</v>
      </c>
      <c r="U851" s="8">
        <f>IF(R851&gt;'Front End'!$F$9+'Front End'!$B$10,(((R851-'Front End'!$F$9)/($AA$4-'Front End'!$F$9))*$AA$5)-((('Front End'!$F$9+'Front End'!$B$10-'Front End'!$F$9)/($AA$4-'Front End'!$F$9))*$AA$5),0)</f>
        <v>2142.6503014602358</v>
      </c>
      <c r="V851" s="8">
        <f>(U851^0.5)/('Front End'!$B$4*24*60*60)</f>
        <v>5.3574966194768533E-3</v>
      </c>
      <c r="W851" s="8">
        <f>(AVERAGE(T850:T851)*('Front End'!$F$5*60))+(AVERAGE(V850:V851)*('Front End'!$F$5*60))</f>
        <v>1.2182896920984057</v>
      </c>
      <c r="X851" s="8">
        <f t="shared" si="56"/>
        <v>5.3574966194768533E-3</v>
      </c>
    </row>
    <row r="852" spans="1:24" x14ac:dyDescent="0.2">
      <c r="A852" s="1">
        <v>851</v>
      </c>
      <c r="B852" s="1">
        <f>B851+'Front End'!$F$5</f>
        <v>1700</v>
      </c>
      <c r="C852" s="10">
        <f t="shared" si="55"/>
        <v>1.1805555555555556</v>
      </c>
      <c r="D852" s="10">
        <f>ROUND(IF(B852&lt;=$AA$2*1.25,('Front End'!$F$4/2)*(1-COS((PI()*B852)/$AA$2)),(4.34*'Front End'!$F$4*EXP(-1.3*B852/$AA$2))),6)</f>
        <v>1.0878000000000001E-2</v>
      </c>
      <c r="E852" s="10">
        <f>D852*('Front End'!$F$3/100)</f>
        <v>0</v>
      </c>
      <c r="F852" s="10">
        <f t="shared" si="53"/>
        <v>1.0878000000000001E-2</v>
      </c>
      <c r="G852" s="10">
        <f>IF((G851+(AVERAGE(F851:F852)*('Front End'!$F$5*60))-(N851))&gt;$AA$3,$AA$3,IF(G851+(AVERAGE(F851:F852)*('Front End'!$F$5*60))-(N851)&lt;0,0,G851+(AVERAGE(F851:F852)*('Front End'!$F$5*60))-(N851)))</f>
        <v>109.65850691000854</v>
      </c>
      <c r="H852" s="10">
        <f>(G852/$AA$3)*'Front End'!$B$1</f>
        <v>1.0965850691000854E-3</v>
      </c>
      <c r="I852" s="10">
        <f>('Front End'!$F$10-'Front End'!$B$1)+Calcs!H852</f>
        <v>46.731096585069103</v>
      </c>
      <c r="J852" s="10">
        <f>IF(H852&gt;'Front End'!$B$1*('Front End'!$B$5/100),G852-((('Front End'!$B$1*('Front End'!$B$5/100))/'Front End'!$B$1)*$AA$3),0)</f>
        <v>9.6585069100085406</v>
      </c>
      <c r="K852" s="10">
        <f>(J852*('Front End'!$B$6/100))/('Front End'!$B$2*24*60*60)</f>
        <v>0</v>
      </c>
      <c r="L852" s="10">
        <f>(J852*((100-'Front End'!$B$6)/100))/('Front End'!$B$2*24*60*60)</f>
        <v>1.1178827442139517E-2</v>
      </c>
      <c r="M852" s="10">
        <f t="shared" si="54"/>
        <v>1.1178827442139517E-2</v>
      </c>
      <c r="N852" s="10">
        <f>AVERAGE(M851:M852)*('Front End'!$F$5*60)</f>
        <v>1.3443742789646962</v>
      </c>
      <c r="O852" s="10">
        <f>IF(O851+AVERAGE(K851:K852)*('Front End'!$F$5*60)&gt;J852,J852,O851+AVERAGE(K851:K852)*('Front End'!$F$5*60))</f>
        <v>0</v>
      </c>
      <c r="P852" s="10">
        <f>P851+(AVERAGE(L851:L852)*('Front End'!$F$5*60))-W851</f>
        <v>4142.7763860474588</v>
      </c>
      <c r="Q852" s="10">
        <f>(P852/$AA$5)*($AA$4-'Front End'!$F$9)</f>
        <v>4.1427763860474587E-2</v>
      </c>
      <c r="R852" s="10">
        <f>'Front End'!$F$9+Q852</f>
        <v>45.041427763860476</v>
      </c>
      <c r="S852" s="8">
        <f>IF(R852&gt;'Front End'!$F$9+'Front End'!$B$9,(((R852-'Front End'!$F$9)/($AA$4-'Front End'!$F$9))*$AA$5)-((('Front End'!$F$9+'Front End'!$B$9-'Front End'!$F$9)/($AA$4-'Front End'!$F$9))*$AA$5),0)</f>
        <v>4142.776386047587</v>
      </c>
      <c r="T852" s="8">
        <f>ROUND(S852/('Front End'!$B$3*24*60*60),6)</f>
        <v>4.7949999999999998E-3</v>
      </c>
      <c r="U852" s="8">
        <f>IF(R852&gt;'Front End'!$F$9+'Front End'!$B$10,(((R852-'Front End'!$F$9)/($AA$4-'Front End'!$F$9))*$AA$5)-((('Front End'!$F$9+'Front End'!$B$10-'Front End'!$F$9)/($AA$4-'Front End'!$F$9))*$AA$5),0)</f>
        <v>2142.7763860472742</v>
      </c>
      <c r="V852" s="8">
        <f>(U852^0.5)/('Front End'!$B$4*24*60*60)</f>
        <v>5.3576542485148752E-3</v>
      </c>
      <c r="W852" s="8">
        <f>(AVERAGE(T851:T852)*('Front End'!$F$5*60))+(AVERAGE(V851:V852)*('Front End'!$F$5*60))</f>
        <v>1.2183090520795037</v>
      </c>
      <c r="X852" s="8">
        <f t="shared" si="56"/>
        <v>5.3576542485148752E-3</v>
      </c>
    </row>
    <row r="853" spans="1:24" x14ac:dyDescent="0.2">
      <c r="A853" s="1">
        <v>852</v>
      </c>
      <c r="B853" s="1">
        <f>B852+'Front End'!$F$5</f>
        <v>1702</v>
      </c>
      <c r="C853" s="10">
        <f t="shared" si="55"/>
        <v>1.1819444444444445</v>
      </c>
      <c r="D853" s="10">
        <f>ROUND(IF(B853&lt;=$AA$2*1.25,('Front End'!$F$4/2)*(1-COS((PI()*B853)/$AA$2)),(4.34*'Front End'!$F$4*EXP(-1.3*B853/$AA$2))),6)</f>
        <v>1.0831E-2</v>
      </c>
      <c r="E853" s="10">
        <f>D853*('Front End'!$F$3/100)</f>
        <v>0</v>
      </c>
      <c r="F853" s="10">
        <f t="shared" si="53"/>
        <v>1.0831E-2</v>
      </c>
      <c r="G853" s="10">
        <f>IF((G852+(AVERAGE(F852:F853)*('Front End'!$F$5*60))-(N852))&gt;$AA$3,$AA$3,IF(G852+(AVERAGE(F852:F853)*('Front End'!$F$5*60))-(N852)&lt;0,0,G852+(AVERAGE(F852:F853)*('Front End'!$F$5*60))-(N852)))</f>
        <v>109.61667263104384</v>
      </c>
      <c r="H853" s="10">
        <f>(G853/$AA$3)*'Front End'!$B$1</f>
        <v>1.0961667263104384E-3</v>
      </c>
      <c r="I853" s="10">
        <f>('Front End'!$F$10-'Front End'!$B$1)+Calcs!H853</f>
        <v>46.731096166726317</v>
      </c>
      <c r="J853" s="10">
        <f>IF(H853&gt;'Front End'!$B$1*('Front End'!$B$5/100),G853-((('Front End'!$B$1*('Front End'!$B$5/100))/'Front End'!$B$1)*$AA$3),0)</f>
        <v>9.6166726310438406</v>
      </c>
      <c r="K853" s="10">
        <f>(J853*('Front End'!$B$6/100))/('Front End'!$B$2*24*60*60)</f>
        <v>0</v>
      </c>
      <c r="L853" s="10">
        <f>(J853*((100-'Front End'!$B$6)/100))/('Front End'!$B$2*24*60*60)</f>
        <v>1.1130408137782224E-2</v>
      </c>
      <c r="M853" s="10">
        <f t="shared" si="54"/>
        <v>1.1130408137782224E-2</v>
      </c>
      <c r="N853" s="10">
        <f>AVERAGE(M852:M853)*('Front End'!$F$5*60)</f>
        <v>1.3385541347953043</v>
      </c>
      <c r="O853" s="10">
        <f>IF(O852+AVERAGE(K852:K853)*('Front End'!$F$5*60)&gt;J853,J853,O852+AVERAGE(K852:K853)*('Front End'!$F$5*60))</f>
        <v>0</v>
      </c>
      <c r="P853" s="10">
        <f>P852+(AVERAGE(L852:L853)*('Front End'!$F$5*60))-W852</f>
        <v>4142.8966311301747</v>
      </c>
      <c r="Q853" s="10">
        <f>(P853/$AA$5)*($AA$4-'Front End'!$F$9)</f>
        <v>4.1428966311301746E-2</v>
      </c>
      <c r="R853" s="10">
        <f>'Front End'!$F$9+Q853</f>
        <v>45.041428966311301</v>
      </c>
      <c r="S853" s="8">
        <f>IF(R853&gt;'Front End'!$F$9+'Front End'!$B$9,(((R853-'Front End'!$F$9)/($AA$4-'Front End'!$F$9))*$AA$5)-((('Front End'!$F$9+'Front End'!$B$9-'Front End'!$F$9)/($AA$4-'Front End'!$F$9))*$AA$5),0)</f>
        <v>4142.8966311301001</v>
      </c>
      <c r="T853" s="8">
        <f>ROUND(S853/('Front End'!$B$3*24*60*60),6)</f>
        <v>4.7949999999999998E-3</v>
      </c>
      <c r="U853" s="8">
        <f>IF(R853&gt;'Front End'!$F$9+'Front End'!$B$10,(((R853-'Front End'!$F$9)/($AA$4-'Front End'!$F$9))*$AA$5)-((('Front End'!$F$9+'Front End'!$B$10-'Front End'!$F$9)/($AA$4-'Front End'!$F$9))*$AA$5),0)</f>
        <v>2142.8966311297872</v>
      </c>
      <c r="V853" s="8">
        <f>(U853^0.5)/('Front End'!$B$4*24*60*60)</f>
        <v>5.3578045727726079E-3</v>
      </c>
      <c r="W853" s="8">
        <f>(AVERAGE(T852:T853)*('Front End'!$F$5*60))+(AVERAGE(V852:V853)*('Front End'!$F$5*60))</f>
        <v>1.2183275292772491</v>
      </c>
      <c r="X853" s="8">
        <f t="shared" si="56"/>
        <v>5.3578045727726079E-3</v>
      </c>
    </row>
    <row r="854" spans="1:24" x14ac:dyDescent="0.2">
      <c r="A854" s="1">
        <v>853</v>
      </c>
      <c r="B854" s="1">
        <f>B853+'Front End'!$F$5</f>
        <v>1704</v>
      </c>
      <c r="C854" s="10">
        <f t="shared" si="55"/>
        <v>1.1833333333333333</v>
      </c>
      <c r="D854" s="10">
        <f>ROUND(IF(B854&lt;=$AA$2*1.25,('Front End'!$F$4/2)*(1-COS((PI()*B854)/$AA$2)),(4.34*'Front End'!$F$4*EXP(-1.3*B854/$AA$2))),6)</f>
        <v>1.0784E-2</v>
      </c>
      <c r="E854" s="10">
        <f>D854*('Front End'!$F$3/100)</f>
        <v>0</v>
      </c>
      <c r="F854" s="10">
        <f t="shared" si="53"/>
        <v>1.0784E-2</v>
      </c>
      <c r="G854" s="10">
        <f>IF((G853+(AVERAGE(F853:F854)*('Front End'!$F$5*60))-(N853))&gt;$AA$3,$AA$3,IF(G853+(AVERAGE(F853:F854)*('Front End'!$F$5*60))-(N853)&lt;0,0,G853+(AVERAGE(F853:F854)*('Front End'!$F$5*60))-(N853)))</f>
        <v>109.57501849624853</v>
      </c>
      <c r="H854" s="10">
        <f>(G854/$AA$3)*'Front End'!$B$1</f>
        <v>1.0957501849624854E-3</v>
      </c>
      <c r="I854" s="10">
        <f>('Front End'!$F$10-'Front End'!$B$1)+Calcs!H854</f>
        <v>46.73109575018497</v>
      </c>
      <c r="J854" s="10">
        <f>IF(H854&gt;'Front End'!$B$1*('Front End'!$B$5/100),G854-((('Front End'!$B$1*('Front End'!$B$5/100))/'Front End'!$B$1)*$AA$3),0)</f>
        <v>9.5750184962485321</v>
      </c>
      <c r="K854" s="10">
        <f>(J854*('Front End'!$B$6/100))/('Front End'!$B$2*24*60*60)</f>
        <v>0</v>
      </c>
      <c r="L854" s="10">
        <f>(J854*((100-'Front End'!$B$6)/100))/('Front End'!$B$2*24*60*60)</f>
        <v>1.1082197333620987E-2</v>
      </c>
      <c r="M854" s="10">
        <f t="shared" si="54"/>
        <v>1.1082197333620987E-2</v>
      </c>
      <c r="N854" s="10">
        <f>AVERAGE(M853:M854)*('Front End'!$F$5*60)</f>
        <v>1.3327563282841928</v>
      </c>
      <c r="O854" s="10">
        <f>IF(O853+AVERAGE(K853:K854)*('Front End'!$F$5*60)&gt;J854,J854,O853+AVERAGE(K853:K854)*('Front End'!$F$5*60))</f>
        <v>0</v>
      </c>
      <c r="P854" s="10">
        <f>P853+(AVERAGE(L853:L854)*('Front End'!$F$5*60))-W853</f>
        <v>4143.011059929182</v>
      </c>
      <c r="Q854" s="10">
        <f>(P854/$AA$5)*($AA$4-'Front End'!$F$9)</f>
        <v>4.1430110599291817E-2</v>
      </c>
      <c r="R854" s="10">
        <f>'Front End'!$F$9+Q854</f>
        <v>45.041430110599293</v>
      </c>
      <c r="S854" s="8">
        <f>IF(R854&gt;'Front End'!$F$9+'Front End'!$B$9,(((R854-'Front End'!$F$9)/($AA$4-'Front End'!$F$9))*$AA$5)-((('Front End'!$F$9+'Front End'!$B$9-'Front End'!$F$9)/($AA$4-'Front End'!$F$9))*$AA$5),0)</f>
        <v>4143.0110599293357</v>
      </c>
      <c r="T854" s="8">
        <f>ROUND(S854/('Front End'!$B$3*24*60*60),6)</f>
        <v>4.7949999999999998E-3</v>
      </c>
      <c r="U854" s="8">
        <f>IF(R854&gt;'Front End'!$F$9+'Front End'!$B$10,(((R854-'Front End'!$F$9)/($AA$4-'Front End'!$F$9))*$AA$5)-((('Front End'!$F$9+'Front End'!$B$10-'Front End'!$F$9)/($AA$4-'Front End'!$F$9))*$AA$5),0)</f>
        <v>2143.0110599290228</v>
      </c>
      <c r="V854" s="8">
        <f>(U854^0.5)/('Front End'!$B$4*24*60*60)</f>
        <v>5.3579476218937223E-3</v>
      </c>
      <c r="W854" s="8">
        <f>(AVERAGE(T853:T854)*('Front End'!$F$5*60))+(AVERAGE(V853:V854)*('Front End'!$F$5*60))</f>
        <v>1.2183451316799798</v>
      </c>
      <c r="X854" s="8">
        <f t="shared" si="56"/>
        <v>5.3579476218937223E-3</v>
      </c>
    </row>
    <row r="855" spans="1:24" x14ac:dyDescent="0.2">
      <c r="A855" s="1">
        <v>854</v>
      </c>
      <c r="B855" s="1">
        <f>B854+'Front End'!$F$5</f>
        <v>1706</v>
      </c>
      <c r="C855" s="10">
        <f t="shared" si="55"/>
        <v>1.1847222222222222</v>
      </c>
      <c r="D855" s="10">
        <f>ROUND(IF(B855&lt;=$AA$2*1.25,('Front End'!$F$4/2)*(1-COS((PI()*B855)/$AA$2)),(4.34*'Front End'!$F$4*EXP(-1.3*B855/$AA$2))),6)</f>
        <v>1.0737999999999999E-2</v>
      </c>
      <c r="E855" s="10">
        <f>D855*('Front End'!$F$3/100)</f>
        <v>0</v>
      </c>
      <c r="F855" s="10">
        <f t="shared" si="53"/>
        <v>1.0737999999999999E-2</v>
      </c>
      <c r="G855" s="10">
        <f>IF((G854+(AVERAGE(F854:F855)*('Front End'!$F$5*60))-(N854))&gt;$AA$3,$AA$3,IF(G854+(AVERAGE(F854:F855)*('Front End'!$F$5*60))-(N854)&lt;0,0,G854+(AVERAGE(F854:F855)*('Front End'!$F$5*60))-(N854)))</f>
        <v>109.53358216796434</v>
      </c>
      <c r="H855" s="10">
        <f>(G855/$AA$3)*'Front End'!$B$1</f>
        <v>1.0953358216796434E-3</v>
      </c>
      <c r="I855" s="10">
        <f>('Front End'!$F$10-'Front End'!$B$1)+Calcs!H855</f>
        <v>46.731095335821685</v>
      </c>
      <c r="J855" s="10">
        <f>IF(H855&gt;'Front End'!$B$1*('Front End'!$B$5/100),G855-((('Front End'!$B$1*('Front End'!$B$5/100))/'Front End'!$B$1)*$AA$3),0)</f>
        <v>9.5335821679643402</v>
      </c>
      <c r="K855" s="10">
        <f>(J855*('Front End'!$B$6/100))/('Front End'!$B$2*24*60*60)</f>
        <v>0</v>
      </c>
      <c r="L855" s="10">
        <f>(J855*((100-'Front End'!$B$6)/100))/('Front End'!$B$2*24*60*60)</f>
        <v>1.1034238620329099E-2</v>
      </c>
      <c r="M855" s="10">
        <f t="shared" si="54"/>
        <v>1.1034238620329099E-2</v>
      </c>
      <c r="N855" s="10">
        <f>AVERAGE(M854:M855)*('Front End'!$F$5*60)</f>
        <v>1.3269861572370052</v>
      </c>
      <c r="O855" s="10">
        <f>IF(O854+AVERAGE(K854:K855)*('Front End'!$F$5*60)&gt;J855,J855,O854+AVERAGE(K854:K855)*('Front End'!$F$5*60))</f>
        <v>0</v>
      </c>
      <c r="P855" s="10">
        <f>P854+(AVERAGE(L854:L855)*('Front End'!$F$5*60))-W854</f>
        <v>4143.1197009547395</v>
      </c>
      <c r="Q855" s="10">
        <f>(P855/$AA$5)*($AA$4-'Front End'!$F$9)</f>
        <v>4.1431197009547394E-2</v>
      </c>
      <c r="R855" s="10">
        <f>'Front End'!$F$9+Q855</f>
        <v>45.041431197009544</v>
      </c>
      <c r="S855" s="8">
        <f>IF(R855&gt;'Front End'!$F$9+'Front End'!$B$9,(((R855-'Front End'!$F$9)/($AA$4-'Front End'!$F$9))*$AA$5)-((('Front End'!$F$9+'Front End'!$B$9-'Front End'!$F$9)/($AA$4-'Front End'!$F$9))*$AA$5),0)</f>
        <v>4143.1197009544003</v>
      </c>
      <c r="T855" s="8">
        <f>ROUND(S855/('Front End'!$B$3*24*60*60),6)</f>
        <v>4.7949999999999998E-3</v>
      </c>
      <c r="U855" s="8">
        <f>IF(R855&gt;'Front End'!$F$9+'Front End'!$B$10,(((R855-'Front End'!$F$9)/($AA$4-'Front End'!$F$9))*$AA$5)-((('Front End'!$F$9+'Front End'!$B$10-'Front End'!$F$9)/($AA$4-'Front End'!$F$9))*$AA$5),0)</f>
        <v>2143.1197009540874</v>
      </c>
      <c r="V855" s="8">
        <f>(U855^0.5)/('Front End'!$B$4*24*60*60)</f>
        <v>5.3580834320991807E-3</v>
      </c>
      <c r="W855" s="8">
        <f>(AVERAGE(T854:T855)*('Front End'!$F$5*60))+(AVERAGE(V854:V855)*('Front End'!$F$5*60))</f>
        <v>1.2183618632395743</v>
      </c>
      <c r="X855" s="8">
        <f t="shared" si="56"/>
        <v>5.3580834320991807E-3</v>
      </c>
    </row>
    <row r="856" spans="1:24" x14ac:dyDescent="0.2">
      <c r="A856" s="1">
        <v>855</v>
      </c>
      <c r="B856" s="1">
        <f>B855+'Front End'!$F$5</f>
        <v>1708</v>
      </c>
      <c r="C856" s="10">
        <f t="shared" si="55"/>
        <v>1.1861111111111111</v>
      </c>
      <c r="D856" s="10">
        <f>ROUND(IF(B856&lt;=$AA$2*1.25,('Front End'!$F$4/2)*(1-COS((PI()*B856)/$AA$2)),(4.34*'Front End'!$F$4*EXP(-1.3*B856/$AA$2))),6)</f>
        <v>1.0691000000000001E-2</v>
      </c>
      <c r="E856" s="10">
        <f>D856*('Front End'!$F$3/100)</f>
        <v>0</v>
      </c>
      <c r="F856" s="10">
        <f t="shared" si="53"/>
        <v>1.0691000000000001E-2</v>
      </c>
      <c r="G856" s="10">
        <f>IF((G855+(AVERAGE(F855:F856)*('Front End'!$F$5*60))-(N855))&gt;$AA$3,$AA$3,IF(G855+(AVERAGE(F855:F856)*('Front End'!$F$5*60))-(N855)&lt;0,0,G855+(AVERAGE(F855:F856)*('Front End'!$F$5*60))-(N855)))</f>
        <v>109.49233601072734</v>
      </c>
      <c r="H856" s="10">
        <f>(G856/$AA$3)*'Front End'!$B$1</f>
        <v>1.0949233601072735E-3</v>
      </c>
      <c r="I856" s="10">
        <f>('Front End'!$F$10-'Front End'!$B$1)+Calcs!H856</f>
        <v>46.731094923360111</v>
      </c>
      <c r="J856" s="10">
        <f>IF(H856&gt;'Front End'!$B$1*('Front End'!$B$5/100),G856-((('Front End'!$B$1*('Front End'!$B$5/100))/'Front End'!$B$1)*$AA$3),0)</f>
        <v>9.4923360107273425</v>
      </c>
      <c r="K856" s="10">
        <f>(J856*('Front End'!$B$6/100))/('Front End'!$B$2*24*60*60)</f>
        <v>0</v>
      </c>
      <c r="L856" s="10">
        <f>(J856*((100-'Front End'!$B$6)/100))/('Front End'!$B$2*24*60*60)</f>
        <v>1.0986500012415907E-2</v>
      </c>
      <c r="M856" s="10">
        <f t="shared" si="54"/>
        <v>1.0986500012415907E-2</v>
      </c>
      <c r="N856" s="10">
        <f>AVERAGE(M855:M856)*('Front End'!$F$5*60)</f>
        <v>1.3212443179647004</v>
      </c>
      <c r="O856" s="10">
        <f>IF(O855+AVERAGE(K855:K856)*('Front End'!$F$5*60)&gt;J856,J856,O855+AVERAGE(K855:K856)*('Front End'!$F$5*60))</f>
        <v>0</v>
      </c>
      <c r="P856" s="10">
        <f>P855+(AVERAGE(L855:L856)*('Front End'!$F$5*60))-W855</f>
        <v>4143.2225834094643</v>
      </c>
      <c r="Q856" s="10">
        <f>(P856/$AA$5)*($AA$4-'Front End'!$F$9)</f>
        <v>4.1432225834094637E-2</v>
      </c>
      <c r="R856" s="10">
        <f>'Front End'!$F$9+Q856</f>
        <v>45.041432225834093</v>
      </c>
      <c r="S856" s="8">
        <f>IF(R856&gt;'Front End'!$F$9+'Front End'!$B$9,(((R856-'Front End'!$F$9)/($AA$4-'Front End'!$F$9))*$AA$5)-((('Front End'!$F$9+'Front End'!$B$9-'Front End'!$F$9)/($AA$4-'Front End'!$F$9))*$AA$5),0)</f>
        <v>4143.2225834093115</v>
      </c>
      <c r="T856" s="8">
        <f>ROUND(S856/('Front End'!$B$3*24*60*60),6)</f>
        <v>4.7949999999999998E-3</v>
      </c>
      <c r="U856" s="8">
        <f>IF(R856&gt;'Front End'!$F$9+'Front End'!$B$10,(((R856-'Front End'!$F$9)/($AA$4-'Front End'!$F$9))*$AA$5)-((('Front End'!$F$9+'Front End'!$B$10-'Front End'!$F$9)/($AA$4-'Front End'!$F$9))*$AA$5),0)</f>
        <v>2143.2225834089986</v>
      </c>
      <c r="V856" s="8">
        <f>(U856^0.5)/('Front End'!$B$4*24*60*60)</f>
        <v>5.3582120404455031E-3</v>
      </c>
      <c r="W856" s="8">
        <f>(AVERAGE(T855:T856)*('Front End'!$F$5*60))+(AVERAGE(V855:V856)*('Front End'!$F$5*60))</f>
        <v>1.2183777283526811</v>
      </c>
      <c r="X856" s="8">
        <f t="shared" si="56"/>
        <v>5.3582120404455031E-3</v>
      </c>
    </row>
    <row r="857" spans="1:24" x14ac:dyDescent="0.2">
      <c r="A857" s="1">
        <v>856</v>
      </c>
      <c r="B857" s="1">
        <f>B856+'Front End'!$F$5</f>
        <v>1710</v>
      </c>
      <c r="C857" s="10">
        <f t="shared" si="55"/>
        <v>1.1875</v>
      </c>
      <c r="D857" s="10">
        <f>ROUND(IF(B857&lt;=$AA$2*1.25,('Front End'!$F$4/2)*(1-COS((PI()*B857)/$AA$2)),(4.34*'Front End'!$F$4*EXP(-1.3*B857/$AA$2))),6)</f>
        <v>1.0645E-2</v>
      </c>
      <c r="E857" s="10">
        <f>D857*('Front End'!$F$3/100)</f>
        <v>0</v>
      </c>
      <c r="F857" s="10">
        <f t="shared" si="53"/>
        <v>1.0645E-2</v>
      </c>
      <c r="G857" s="10">
        <f>IF((G856+(AVERAGE(F856:F857)*('Front End'!$F$5*60))-(N856))&gt;$AA$3,$AA$3,IF(G856+(AVERAGE(F856:F857)*('Front End'!$F$5*60))-(N856)&lt;0,0,G856+(AVERAGE(F856:F857)*('Front End'!$F$5*60))-(N856)))</f>
        <v>109.45125169276264</v>
      </c>
      <c r="H857" s="10">
        <f>(G857/$AA$3)*'Front End'!$B$1</f>
        <v>1.0945125169276263E-3</v>
      </c>
      <c r="I857" s="10">
        <f>('Front End'!$F$10-'Front End'!$B$1)+Calcs!H857</f>
        <v>46.731094512516933</v>
      </c>
      <c r="J857" s="10">
        <f>IF(H857&gt;'Front End'!$B$1*('Front End'!$B$5/100),G857-((('Front End'!$B$1*('Front End'!$B$5/100))/'Front End'!$B$1)*$AA$3),0)</f>
        <v>9.4512516927626393</v>
      </c>
      <c r="K857" s="10">
        <f>(J857*('Front End'!$B$6/100))/('Front End'!$B$2*24*60*60)</f>
        <v>0</v>
      </c>
      <c r="L857" s="10">
        <f>(J857*((100-'Front End'!$B$6)/100))/('Front End'!$B$2*24*60*60)</f>
        <v>1.0938948718475278E-2</v>
      </c>
      <c r="M857" s="10">
        <f t="shared" si="54"/>
        <v>1.0938948718475278E-2</v>
      </c>
      <c r="N857" s="10">
        <f>AVERAGE(M856:M857)*('Front End'!$F$5*60)</f>
        <v>1.315526923853471</v>
      </c>
      <c r="O857" s="10">
        <f>IF(O856+AVERAGE(K856:K857)*('Front End'!$F$5*60)&gt;J857,J857,O856+AVERAGE(K856:K857)*('Front End'!$F$5*60))</f>
        <v>0</v>
      </c>
      <c r="P857" s="10">
        <f>P856+(AVERAGE(L856:L857)*('Front End'!$F$5*60))-W856</f>
        <v>4143.3197326049649</v>
      </c>
      <c r="Q857" s="10">
        <f>(P857/$AA$5)*($AA$4-'Front End'!$F$9)</f>
        <v>4.1433197326049644E-2</v>
      </c>
      <c r="R857" s="10">
        <f>'Front End'!$F$9+Q857</f>
        <v>45.04143319732605</v>
      </c>
      <c r="S857" s="8">
        <f>IF(R857&gt;'Front End'!$F$9+'Front End'!$B$9,(((R857-'Front End'!$F$9)/($AA$4-'Front End'!$F$9))*$AA$5)-((('Front End'!$F$9+'Front End'!$B$9-'Front End'!$F$9)/($AA$4-'Front End'!$F$9))*$AA$5),0)</f>
        <v>4143.3197326050222</v>
      </c>
      <c r="T857" s="8">
        <f>ROUND(S857/('Front End'!$B$3*24*60*60),6)</f>
        <v>4.7959999999999999E-3</v>
      </c>
      <c r="U857" s="8">
        <f>IF(R857&gt;'Front End'!$F$9+'Front End'!$B$10,(((R857-'Front End'!$F$9)/($AA$4-'Front End'!$F$9))*$AA$5)-((('Front End'!$F$9+'Front End'!$B$10-'Front End'!$F$9)/($AA$4-'Front End'!$F$9))*$AA$5),0)</f>
        <v>2143.3197326047093</v>
      </c>
      <c r="V857" s="8">
        <f>(U857^0.5)/('Front End'!$B$4*24*60*60)</f>
        <v>5.3583334790901493E-3</v>
      </c>
      <c r="W857" s="8">
        <f>(AVERAGE(T856:T857)*('Front End'!$F$5*60))+(AVERAGE(V856:V857)*('Front End'!$F$5*60))</f>
        <v>1.2184527311721389</v>
      </c>
      <c r="X857" s="8">
        <f t="shared" si="56"/>
        <v>5.3583334790901493E-3</v>
      </c>
    </row>
    <row r="858" spans="1:24" x14ac:dyDescent="0.2">
      <c r="A858" s="1">
        <v>857</v>
      </c>
      <c r="B858" s="1">
        <f>B857+'Front End'!$F$5</f>
        <v>1712</v>
      </c>
      <c r="C858" s="10">
        <f t="shared" si="55"/>
        <v>1.1888888888888889</v>
      </c>
      <c r="D858" s="10">
        <f>ROUND(IF(B858&lt;=$AA$2*1.25,('Front End'!$F$4/2)*(1-COS((PI()*B858)/$AA$2)),(4.34*'Front End'!$F$4*EXP(-1.3*B858/$AA$2))),6)</f>
        <v>1.0599000000000001E-2</v>
      </c>
      <c r="E858" s="10">
        <f>D858*('Front End'!$F$3/100)</f>
        <v>0</v>
      </c>
      <c r="F858" s="10">
        <f t="shared" si="53"/>
        <v>1.0599000000000001E-2</v>
      </c>
      <c r="G858" s="10">
        <f>IF((G857+(AVERAGE(F857:F858)*('Front End'!$F$5*60))-(N857))&gt;$AA$3,$AA$3,IF(G857+(AVERAGE(F857:F858)*('Front End'!$F$5*60))-(N857)&lt;0,0,G857+(AVERAGE(F857:F858)*('Front End'!$F$5*60))-(N857)))</f>
        <v>109.41036476890918</v>
      </c>
      <c r="H858" s="10">
        <f>(G858/$AA$3)*'Front End'!$B$1</f>
        <v>1.0941036476890919E-3</v>
      </c>
      <c r="I858" s="10">
        <f>('Front End'!$F$10-'Front End'!$B$1)+Calcs!H858</f>
        <v>46.731094103647692</v>
      </c>
      <c r="J858" s="10">
        <f>IF(H858&gt;'Front End'!$B$1*('Front End'!$B$5/100),G858-((('Front End'!$B$1*('Front End'!$B$5/100))/'Front End'!$B$1)*$AA$3),0)</f>
        <v>9.4103647689091758</v>
      </c>
      <c r="K858" s="10">
        <f>(J858*('Front End'!$B$6/100))/('Front End'!$B$2*24*60*60)</f>
        <v>0</v>
      </c>
      <c r="L858" s="10">
        <f>(J858*((100-'Front End'!$B$6)/100))/('Front End'!$B$2*24*60*60)</f>
        <v>1.0891625889941177E-2</v>
      </c>
      <c r="M858" s="10">
        <f t="shared" si="54"/>
        <v>1.0891625889941177E-2</v>
      </c>
      <c r="N858" s="10">
        <f>AVERAGE(M857:M858)*('Front End'!$F$5*60)</f>
        <v>1.3098344765049872</v>
      </c>
      <c r="O858" s="10">
        <f>IF(O857+AVERAGE(K857:K858)*('Front End'!$F$5*60)&gt;J858,J858,O857+AVERAGE(K857:K858)*('Front End'!$F$5*60))</f>
        <v>0</v>
      </c>
      <c r="P858" s="10">
        <f>P857+(AVERAGE(L857:L858)*('Front End'!$F$5*60))-W857</f>
        <v>4143.4111143502978</v>
      </c>
      <c r="Q858" s="10">
        <f>(P858/$AA$5)*($AA$4-'Front End'!$F$9)</f>
        <v>4.1434111143502976E-2</v>
      </c>
      <c r="R858" s="10">
        <f>'Front End'!$F$9+Q858</f>
        <v>45.041434111143502</v>
      </c>
      <c r="S858" s="8">
        <f>IF(R858&gt;'Front End'!$F$9+'Front End'!$B$9,(((R858-'Front End'!$F$9)/($AA$4-'Front End'!$F$9))*$AA$5)-((('Front End'!$F$9+'Front End'!$B$9-'Front End'!$F$9)/($AA$4-'Front End'!$F$9))*$AA$5),0)</f>
        <v>4143.411114350215</v>
      </c>
      <c r="T858" s="8">
        <f>ROUND(S858/('Front End'!$B$3*24*60*60),6)</f>
        <v>4.7959999999999999E-3</v>
      </c>
      <c r="U858" s="8">
        <f>IF(R858&gt;'Front End'!$F$9+'Front End'!$B$10,(((R858-'Front End'!$F$9)/($AA$4-'Front End'!$F$9))*$AA$5)-((('Front End'!$F$9+'Front End'!$B$10-'Front End'!$F$9)/($AA$4-'Front End'!$F$9))*$AA$5),0)</f>
        <v>2143.4111143499022</v>
      </c>
      <c r="V858" s="8">
        <f>(U858^0.5)/('Front End'!$B$4*24*60*60)</f>
        <v>5.358447705782074E-3</v>
      </c>
      <c r="W858" s="8">
        <f>(AVERAGE(T857:T858)*('Front End'!$F$5*60))+(AVERAGE(V857:V858)*('Front End'!$F$5*60))</f>
        <v>1.2185268710923334</v>
      </c>
      <c r="X858" s="8">
        <f t="shared" si="56"/>
        <v>5.358447705782074E-3</v>
      </c>
    </row>
    <row r="859" spans="1:24" x14ac:dyDescent="0.2">
      <c r="A859" s="1">
        <v>858</v>
      </c>
      <c r="B859" s="1">
        <f>B858+'Front End'!$F$5</f>
        <v>1714</v>
      </c>
      <c r="C859" s="10">
        <f t="shared" si="55"/>
        <v>1.1902777777777778</v>
      </c>
      <c r="D859" s="10">
        <f>ROUND(IF(B859&lt;=$AA$2*1.25,('Front End'!$F$4/2)*(1-COS((PI()*B859)/$AA$2)),(4.34*'Front End'!$F$4*EXP(-1.3*B859/$AA$2))),6)</f>
        <v>1.0553E-2</v>
      </c>
      <c r="E859" s="10">
        <f>D859*('Front End'!$F$3/100)</f>
        <v>0</v>
      </c>
      <c r="F859" s="10">
        <f t="shared" si="53"/>
        <v>1.0553E-2</v>
      </c>
      <c r="G859" s="10">
        <f>IF((G858+(AVERAGE(F858:F859)*('Front End'!$F$5*60))-(N858))&gt;$AA$3,$AA$3,IF(G858+(AVERAGE(F858:F859)*('Front End'!$F$5*60))-(N858)&lt;0,0,G858+(AVERAGE(F858:F859)*('Front End'!$F$5*60))-(N858)))</f>
        <v>109.36965029240419</v>
      </c>
      <c r="H859" s="10">
        <f>(G859/$AA$3)*'Front End'!$B$1</f>
        <v>1.0936965029240419E-3</v>
      </c>
      <c r="I859" s="10">
        <f>('Front End'!$F$10-'Front End'!$B$1)+Calcs!H859</f>
        <v>46.731093696502931</v>
      </c>
      <c r="J859" s="10">
        <f>IF(H859&gt;'Front End'!$B$1*('Front End'!$B$5/100),G859-((('Front End'!$B$1*('Front End'!$B$5/100))/'Front End'!$B$1)*$AA$3),0)</f>
        <v>9.369650292404188</v>
      </c>
      <c r="K859" s="10">
        <f>(J859*('Front End'!$B$6/100))/('Front End'!$B$2*24*60*60)</f>
        <v>0</v>
      </c>
      <c r="L859" s="10">
        <f>(J859*((100-'Front End'!$B$6)/100))/('Front End'!$B$2*24*60*60)</f>
        <v>1.084450265324559E-2</v>
      </c>
      <c r="M859" s="10">
        <f t="shared" si="54"/>
        <v>1.084450265324559E-2</v>
      </c>
      <c r="N859" s="10">
        <f>AVERAGE(M858:M859)*('Front End'!$F$5*60)</f>
        <v>1.3041677125912061</v>
      </c>
      <c r="O859" s="10">
        <f>IF(O858+AVERAGE(K858:K859)*('Front End'!$F$5*60)&gt;J859,J859,O858+AVERAGE(K858:K859)*('Front End'!$F$5*60))</f>
        <v>0</v>
      </c>
      <c r="P859" s="10">
        <f>P858+(AVERAGE(L858:L859)*('Front End'!$F$5*60))-W858</f>
        <v>4143.4967551917962</v>
      </c>
      <c r="Q859" s="10">
        <f>(P859/$AA$5)*($AA$4-'Front End'!$F$9)</f>
        <v>4.1434967551917959E-2</v>
      </c>
      <c r="R859" s="10">
        <f>'Front End'!$F$9+Q859</f>
        <v>45.041434967551915</v>
      </c>
      <c r="S859" s="8">
        <f>IF(R859&gt;'Front End'!$F$9+'Front End'!$B$9,(((R859-'Front End'!$F$9)/($AA$4-'Front End'!$F$9))*$AA$5)-((('Front End'!$F$9+'Front End'!$B$9-'Front End'!$F$9)/($AA$4-'Front End'!$F$9))*$AA$5),0)</f>
        <v>4143.4967551914788</v>
      </c>
      <c r="T859" s="8">
        <f>ROUND(S859/('Front End'!$B$3*24*60*60),6)</f>
        <v>4.7959999999999999E-3</v>
      </c>
      <c r="U859" s="8">
        <f>IF(R859&gt;'Front End'!$F$9+'Front End'!$B$10,(((R859-'Front End'!$F$9)/($AA$4-'Front End'!$F$9))*$AA$5)-((('Front End'!$F$9+'Front End'!$B$10-'Front End'!$F$9)/($AA$4-'Front End'!$F$9))*$AA$5),0)</f>
        <v>2143.4967551911659</v>
      </c>
      <c r="V859" s="8">
        <f>(U859^0.5)/('Front End'!$B$4*24*60*60)</f>
        <v>5.3585547541645587E-3</v>
      </c>
      <c r="W859" s="8">
        <f>(AVERAGE(T858:T859)*('Front End'!$F$5*60))+(AVERAGE(V858:V859)*('Front End'!$F$5*60))</f>
        <v>1.2185401475967979</v>
      </c>
      <c r="X859" s="8">
        <f t="shared" si="56"/>
        <v>5.3585547541645587E-3</v>
      </c>
    </row>
    <row r="860" spans="1:24" x14ac:dyDescent="0.2">
      <c r="A860" s="1">
        <v>859</v>
      </c>
      <c r="B860" s="1">
        <f>B859+'Front End'!$F$5</f>
        <v>1716</v>
      </c>
      <c r="C860" s="10">
        <f t="shared" si="55"/>
        <v>1.1916666666666667</v>
      </c>
      <c r="D860" s="10">
        <f>ROUND(IF(B860&lt;=$AA$2*1.25,('Front End'!$F$4/2)*(1-COS((PI()*B860)/$AA$2)),(4.34*'Front End'!$F$4*EXP(-1.3*B860/$AA$2))),6)</f>
        <v>1.0507000000000001E-2</v>
      </c>
      <c r="E860" s="10">
        <f>D860*('Front End'!$F$3/100)</f>
        <v>0</v>
      </c>
      <c r="F860" s="10">
        <f t="shared" si="53"/>
        <v>1.0507000000000001E-2</v>
      </c>
      <c r="G860" s="10">
        <f>IF((G859+(AVERAGE(F859:F860)*('Front End'!$F$5*60))-(N859))&gt;$AA$3,$AA$3,IF(G859+(AVERAGE(F859:F860)*('Front End'!$F$5*60))-(N859)&lt;0,0,G859+(AVERAGE(F859:F860)*('Front End'!$F$5*60))-(N859)))</f>
        <v>109.32908257981298</v>
      </c>
      <c r="H860" s="10">
        <f>(G860/$AA$3)*'Front End'!$B$1</f>
        <v>1.0932908257981298E-3</v>
      </c>
      <c r="I860" s="10">
        <f>('Front End'!$F$10-'Front End'!$B$1)+Calcs!H860</f>
        <v>46.731093290825804</v>
      </c>
      <c r="J860" s="10">
        <f>IF(H860&gt;'Front End'!$B$1*('Front End'!$B$5/100),G860-((('Front End'!$B$1*('Front End'!$B$5/100))/'Front End'!$B$1)*$AA$3),0)</f>
        <v>9.329082579812976</v>
      </c>
      <c r="K860" s="10">
        <f>(J860*('Front End'!$B$6/100))/('Front End'!$B$2*24*60*60)</f>
        <v>0</v>
      </c>
      <c r="L860" s="10">
        <f>(J860*((100-'Front End'!$B$6)/100))/('Front End'!$B$2*24*60*60)</f>
        <v>1.0797549282190946E-2</v>
      </c>
      <c r="M860" s="10">
        <f t="shared" si="54"/>
        <v>1.0797549282190946E-2</v>
      </c>
      <c r="N860" s="10">
        <f>AVERAGE(M859:M860)*('Front End'!$F$5*60)</f>
        <v>1.2985231161261921</v>
      </c>
      <c r="O860" s="10">
        <f>IF(O859+AVERAGE(K859:K860)*('Front End'!$F$5*60)&gt;J860,J860,O859+AVERAGE(K859:K860)*('Front End'!$F$5*60))</f>
        <v>0</v>
      </c>
      <c r="P860" s="10">
        <f>P859+(AVERAGE(L859:L860)*('Front End'!$F$5*60))-W859</f>
        <v>4143.5767381603255</v>
      </c>
      <c r="Q860" s="10">
        <f>(P860/$AA$5)*($AA$4-'Front End'!$F$9)</f>
        <v>4.1435767381603254E-2</v>
      </c>
      <c r="R860" s="10">
        <f>'Front End'!$F$9+Q860</f>
        <v>45.0414357673816</v>
      </c>
      <c r="S860" s="8">
        <f>IF(R860&gt;'Front End'!$F$9+'Front End'!$B$9,(((R860-'Front End'!$F$9)/($AA$4-'Front End'!$F$9))*$AA$5)-((('Front End'!$F$9+'Front End'!$B$9-'Front End'!$F$9)/($AA$4-'Front End'!$F$9))*$AA$5),0)</f>
        <v>4143.5767381599935</v>
      </c>
      <c r="T860" s="8">
        <f>ROUND(S860/('Front End'!$B$3*24*60*60),6)</f>
        <v>4.7959999999999999E-3</v>
      </c>
      <c r="U860" s="8">
        <f>IF(R860&gt;'Front End'!$F$9+'Front End'!$B$10,(((R860-'Front End'!$F$9)/($AA$4-'Front End'!$F$9))*$AA$5)-((('Front End'!$F$9+'Front End'!$B$10-'Front End'!$F$9)/($AA$4-'Front End'!$F$9))*$AA$5),0)</f>
        <v>2143.5767381596806</v>
      </c>
      <c r="V860" s="8">
        <f>(U860^0.5)/('Front End'!$B$4*24*60*60)</f>
        <v>5.3586547284512152E-3</v>
      </c>
      <c r="W860" s="8">
        <f>(AVERAGE(T859:T860)*('Front End'!$F$5*60))+(AVERAGE(V859:V860)*('Front End'!$F$5*60))</f>
        <v>1.2185525689569463</v>
      </c>
      <c r="X860" s="8">
        <f t="shared" si="56"/>
        <v>5.3586547284512152E-3</v>
      </c>
    </row>
    <row r="861" spans="1:24" x14ac:dyDescent="0.2">
      <c r="A861" s="1">
        <v>860</v>
      </c>
      <c r="B861" s="1">
        <f>B860+'Front End'!$F$5</f>
        <v>1718</v>
      </c>
      <c r="C861" s="10">
        <f t="shared" si="55"/>
        <v>1.1930555555555555</v>
      </c>
      <c r="D861" s="10">
        <f>ROUND(IF(B861&lt;=$AA$2*1.25,('Front End'!$F$4/2)*(1-COS((PI()*B861)/$AA$2)),(4.34*'Front End'!$F$4*EXP(-1.3*B861/$AA$2))),6)</f>
        <v>1.0462000000000001E-2</v>
      </c>
      <c r="E861" s="10">
        <f>D861*('Front End'!$F$3/100)</f>
        <v>0</v>
      </c>
      <c r="F861" s="10">
        <f t="shared" si="53"/>
        <v>1.0462000000000001E-2</v>
      </c>
      <c r="G861" s="10">
        <f>IF((G860+(AVERAGE(F860:F861)*('Front End'!$F$5*60))-(N860))&gt;$AA$3,$AA$3,IF(G860+(AVERAGE(F860:F861)*('Front End'!$F$5*60))-(N860)&lt;0,0,G860+(AVERAGE(F860:F861)*('Front End'!$F$5*60))-(N860)))</f>
        <v>109.28869946368678</v>
      </c>
      <c r="H861" s="10">
        <f>(G861/$AA$3)*'Front End'!$B$1</f>
        <v>1.0928869946368678E-3</v>
      </c>
      <c r="I861" s="10">
        <f>('Front End'!$F$10-'Front End'!$B$1)+Calcs!H861</f>
        <v>46.731092886994638</v>
      </c>
      <c r="J861" s="10">
        <f>IF(H861&gt;'Front End'!$B$1*('Front End'!$B$5/100),G861-((('Front End'!$B$1*('Front End'!$B$5/100))/'Front End'!$B$1)*$AA$3),0)</f>
        <v>9.2886994636867826</v>
      </c>
      <c r="K861" s="10">
        <f>(J861*('Front End'!$B$6/100))/('Front End'!$B$2*24*60*60)</f>
        <v>0</v>
      </c>
      <c r="L861" s="10">
        <f>(J861*((100-'Front End'!$B$6)/100))/('Front End'!$B$2*24*60*60)</f>
        <v>1.0750809564452296E-2</v>
      </c>
      <c r="M861" s="10">
        <f t="shared" si="54"/>
        <v>1.0750809564452296E-2</v>
      </c>
      <c r="N861" s="10">
        <f>AVERAGE(M860:M861)*('Front End'!$F$5*60)</f>
        <v>1.2929015307985945</v>
      </c>
      <c r="O861" s="10">
        <f>IF(O860+AVERAGE(K860:K861)*('Front End'!$F$5*60)&gt;J861,J861,O860+AVERAGE(K860:K861)*('Front End'!$F$5*60))</f>
        <v>0</v>
      </c>
      <c r="P861" s="10">
        <f>P860+(AVERAGE(L860:L861)*('Front End'!$F$5*60))-W860</f>
        <v>4143.6510871221672</v>
      </c>
      <c r="Q861" s="10">
        <f>(P861/$AA$5)*($AA$4-'Front End'!$F$9)</f>
        <v>4.1436510871221667E-2</v>
      </c>
      <c r="R861" s="10">
        <f>'Front End'!$F$9+Q861</f>
        <v>45.041436510871222</v>
      </c>
      <c r="S861" s="8">
        <f>IF(R861&gt;'Front End'!$F$9+'Front End'!$B$9,(((R861-'Front End'!$F$9)/($AA$4-'Front End'!$F$9))*$AA$5)-((('Front End'!$F$9+'Front End'!$B$9-'Front End'!$F$9)/($AA$4-'Front End'!$F$9))*$AA$5),0)</f>
        <v>4143.6510871221799</v>
      </c>
      <c r="T861" s="8">
        <f>ROUND(S861/('Front End'!$B$3*24*60*60),6)</f>
        <v>4.7959999999999999E-3</v>
      </c>
      <c r="U861" s="8">
        <f>IF(R861&gt;'Front End'!$F$9+'Front End'!$B$10,(((R861-'Front End'!$F$9)/($AA$4-'Front End'!$F$9))*$AA$5)-((('Front End'!$F$9+'Front End'!$B$10-'Front End'!$F$9)/($AA$4-'Front End'!$F$9))*$AA$5),0)</f>
        <v>2143.651087121867</v>
      </c>
      <c r="V861" s="8">
        <f>(U861^0.5)/('Front End'!$B$4*24*60*60)</f>
        <v>5.3587476588688844E-3</v>
      </c>
      <c r="W861" s="8">
        <f>(AVERAGE(T860:T861)*('Front End'!$F$5*60))+(AVERAGE(V860:V861)*('Front End'!$F$5*60))</f>
        <v>1.218564143239206</v>
      </c>
      <c r="X861" s="8">
        <f t="shared" si="56"/>
        <v>5.3587476588688844E-3</v>
      </c>
    </row>
    <row r="862" spans="1:24" x14ac:dyDescent="0.2">
      <c r="A862" s="1">
        <v>861</v>
      </c>
      <c r="B862" s="1">
        <f>B861+'Front End'!$F$5</f>
        <v>1720</v>
      </c>
      <c r="C862" s="10">
        <f t="shared" si="55"/>
        <v>1.1944444444444444</v>
      </c>
      <c r="D862" s="10">
        <f>ROUND(IF(B862&lt;=$AA$2*1.25,('Front End'!$F$4/2)*(1-COS((PI()*B862)/$AA$2)),(4.34*'Front End'!$F$4*EXP(-1.3*B862/$AA$2))),6)</f>
        <v>1.0416999999999999E-2</v>
      </c>
      <c r="E862" s="10">
        <f>D862*('Front End'!$F$3/100)</f>
        <v>0</v>
      </c>
      <c r="F862" s="10">
        <f t="shared" si="53"/>
        <v>1.0416999999999999E-2</v>
      </c>
      <c r="G862" s="10">
        <f>IF((G861+(AVERAGE(F861:F862)*('Front End'!$F$5*60))-(N861))&gt;$AA$3,$AA$3,IF(G861+(AVERAGE(F861:F862)*('Front End'!$F$5*60))-(N861)&lt;0,0,G861+(AVERAGE(F861:F862)*('Front End'!$F$5*60))-(N861)))</f>
        <v>109.2485379328882</v>
      </c>
      <c r="H862" s="10">
        <f>(G862/$AA$3)*'Front End'!$B$1</f>
        <v>1.0924853793288821E-3</v>
      </c>
      <c r="I862" s="10">
        <f>('Front End'!$F$10-'Front End'!$B$1)+Calcs!H862</f>
        <v>46.731092485379335</v>
      </c>
      <c r="J862" s="10">
        <f>IF(H862&gt;'Front End'!$B$1*('Front End'!$B$5/100),G862-((('Front End'!$B$1*('Front End'!$B$5/100))/'Front End'!$B$1)*$AA$3),0)</f>
        <v>9.2485379328881976</v>
      </c>
      <c r="K862" s="10">
        <f>(J862*('Front End'!$B$6/100))/('Front End'!$B$2*24*60*60)</f>
        <v>0</v>
      </c>
      <c r="L862" s="10">
        <f>(J862*((100-'Front End'!$B$6)/100))/('Front End'!$B$2*24*60*60)</f>
        <v>1.0704326311213192E-2</v>
      </c>
      <c r="M862" s="10">
        <f t="shared" si="54"/>
        <v>1.0704326311213192E-2</v>
      </c>
      <c r="N862" s="10">
        <f>AVERAGE(M861:M862)*('Front End'!$F$5*60)</f>
        <v>1.2873081525399293</v>
      </c>
      <c r="O862" s="10">
        <f>IF(O861+AVERAGE(K861:K862)*('Front End'!$F$5*60)&gt;J862,J862,O861+AVERAGE(K861:K862)*('Front End'!$F$5*60))</f>
        <v>0</v>
      </c>
      <c r="P862" s="10">
        <f>P861+(AVERAGE(L861:L862)*('Front End'!$F$5*60))-W861</f>
        <v>4143.7198311314678</v>
      </c>
      <c r="Q862" s="10">
        <f>(P862/$AA$5)*($AA$4-'Front End'!$F$9)</f>
        <v>4.1437198311314677E-2</v>
      </c>
      <c r="R862" s="10">
        <f>'Front End'!$F$9+Q862</f>
        <v>45.041437198311314</v>
      </c>
      <c r="S862" s="8">
        <f>IF(R862&gt;'Front End'!$F$9+'Front End'!$B$9,(((R862-'Front End'!$F$9)/($AA$4-'Front End'!$F$9))*$AA$5)-((('Front End'!$F$9+'Front End'!$B$9-'Front End'!$F$9)/($AA$4-'Front End'!$F$9))*$AA$5),0)</f>
        <v>4143.7198311314214</v>
      </c>
      <c r="T862" s="8">
        <f>ROUND(S862/('Front End'!$B$3*24*60*60),6)</f>
        <v>4.7959999999999999E-3</v>
      </c>
      <c r="U862" s="8">
        <f>IF(R862&gt;'Front End'!$F$9+'Front End'!$B$10,(((R862-'Front End'!$F$9)/($AA$4-'Front End'!$F$9))*$AA$5)-((('Front End'!$F$9+'Front End'!$B$10-'Front End'!$F$9)/($AA$4-'Front End'!$F$9))*$AA$5),0)</f>
        <v>2143.7198311311085</v>
      </c>
      <c r="V862" s="8">
        <f>(U862^0.5)/('Front End'!$B$4*24*60*60)</f>
        <v>5.3588335820975918E-3</v>
      </c>
      <c r="W862" s="8">
        <f>(AVERAGE(T861:T862)*('Front End'!$F$5*60))+(AVERAGE(V861:V862)*('Front End'!$F$5*60))</f>
        <v>1.2185748744579885</v>
      </c>
      <c r="X862" s="8">
        <f t="shared" si="56"/>
        <v>5.3588335820975918E-3</v>
      </c>
    </row>
    <row r="863" spans="1:24" x14ac:dyDescent="0.2">
      <c r="A863" s="1">
        <v>862</v>
      </c>
      <c r="B863" s="1">
        <f>B862+'Front End'!$F$5</f>
        <v>1722</v>
      </c>
      <c r="C863" s="10">
        <f t="shared" si="55"/>
        <v>1.1958333333333333</v>
      </c>
      <c r="D863" s="10">
        <f>ROUND(IF(B863&lt;=$AA$2*1.25,('Front End'!$F$4/2)*(1-COS((PI()*B863)/$AA$2)),(4.34*'Front End'!$F$4*EXP(-1.3*B863/$AA$2))),6)</f>
        <v>1.0371E-2</v>
      </c>
      <c r="E863" s="10">
        <f>D863*('Front End'!$F$3/100)</f>
        <v>0</v>
      </c>
      <c r="F863" s="10">
        <f t="shared" si="53"/>
        <v>1.0371E-2</v>
      </c>
      <c r="G863" s="10">
        <f>IF((G862+(AVERAGE(F862:F863)*('Front End'!$F$5*60))-(N862))&gt;$AA$3,$AA$3,IF(G862+(AVERAGE(F862:F863)*('Front End'!$F$5*60))-(N862)&lt;0,0,G862+(AVERAGE(F862:F863)*('Front End'!$F$5*60))-(N862)))</f>
        <v>109.20850978034827</v>
      </c>
      <c r="H863" s="10">
        <f>(G863/$AA$3)*'Front End'!$B$1</f>
        <v>1.0920850978034828E-3</v>
      </c>
      <c r="I863" s="10">
        <f>('Front End'!$F$10-'Front End'!$B$1)+Calcs!H863</f>
        <v>46.731092085097806</v>
      </c>
      <c r="J863" s="10">
        <f>IF(H863&gt;'Front End'!$B$1*('Front End'!$B$5/100),G863-((('Front End'!$B$1*('Front End'!$B$5/100))/'Front End'!$B$1)*$AA$3),0)</f>
        <v>9.2085097803482654</v>
      </c>
      <c r="K863" s="10">
        <f>(J863*('Front End'!$B$6/100))/('Front End'!$B$2*24*60*60)</f>
        <v>0</v>
      </c>
      <c r="L863" s="10">
        <f>(J863*((100-'Front End'!$B$6)/100))/('Front End'!$B$2*24*60*60)</f>
        <v>1.0657997430958643E-2</v>
      </c>
      <c r="M863" s="10">
        <f t="shared" si="54"/>
        <v>1.0657997430958643E-2</v>
      </c>
      <c r="N863" s="10">
        <f>AVERAGE(M862:M863)*('Front End'!$F$5*60)</f>
        <v>1.28173942453031</v>
      </c>
      <c r="O863" s="10">
        <f>IF(O862+AVERAGE(K862:K863)*('Front End'!$F$5*60)&gt;J863,J863,O862+AVERAGE(K862:K863)*('Front End'!$F$5*60))</f>
        <v>0</v>
      </c>
      <c r="P863" s="10">
        <f>P862+(AVERAGE(L862:L863)*('Front End'!$F$5*60))-W862</f>
        <v>4143.7829956815403</v>
      </c>
      <c r="Q863" s="10">
        <f>(P863/$AA$5)*($AA$4-'Front End'!$F$9)</f>
        <v>4.14378299568154E-2</v>
      </c>
      <c r="R863" s="10">
        <f>'Front End'!$F$9+Q863</f>
        <v>45.041437829956813</v>
      </c>
      <c r="S863" s="8">
        <f>IF(R863&gt;'Front End'!$F$9+'Front End'!$B$9,(((R863-'Front End'!$F$9)/($AA$4-'Front End'!$F$9))*$AA$5)-((('Front End'!$F$9+'Front End'!$B$9-'Front End'!$F$9)/($AA$4-'Front End'!$F$9))*$AA$5),0)</f>
        <v>4143.7829956812784</v>
      </c>
      <c r="T863" s="8">
        <f>ROUND(S863/('Front End'!$B$3*24*60*60),6)</f>
        <v>4.7959999999999999E-3</v>
      </c>
      <c r="U863" s="8">
        <f>IF(R863&gt;'Front End'!$F$9+'Front End'!$B$10,(((R863-'Front End'!$F$9)/($AA$4-'Front End'!$F$9))*$AA$5)-((('Front End'!$F$9+'Front End'!$B$10-'Front End'!$F$9)/($AA$4-'Front End'!$F$9))*$AA$5),0)</f>
        <v>2143.7829956809655</v>
      </c>
      <c r="V863" s="8">
        <f>(U863^0.5)/('Front End'!$B$4*24*60*60)</f>
        <v>5.3589125303381011E-3</v>
      </c>
      <c r="W863" s="8">
        <f>(AVERAGE(T862:T863)*('Front End'!$F$5*60))+(AVERAGE(V862:V863)*('Front End'!$F$5*60))</f>
        <v>1.2185847667461416</v>
      </c>
      <c r="X863" s="8">
        <f t="shared" si="56"/>
        <v>5.3589125303381011E-3</v>
      </c>
    </row>
    <row r="864" spans="1:24" x14ac:dyDescent="0.2">
      <c r="A864" s="1">
        <v>863</v>
      </c>
      <c r="B864" s="1">
        <f>B863+'Front End'!$F$5</f>
        <v>1724</v>
      </c>
      <c r="C864" s="10">
        <f t="shared" si="55"/>
        <v>1.1972222222222222</v>
      </c>
      <c r="D864" s="10">
        <f>ROUND(IF(B864&lt;=$AA$2*1.25,('Front End'!$F$4/2)*(1-COS((PI()*B864)/$AA$2)),(4.34*'Front End'!$F$4*EXP(-1.3*B864/$AA$2))),6)</f>
        <v>1.0326999999999999E-2</v>
      </c>
      <c r="E864" s="10">
        <f>D864*('Front End'!$F$3/100)</f>
        <v>0</v>
      </c>
      <c r="F864" s="10">
        <f t="shared" si="53"/>
        <v>1.0326999999999999E-2</v>
      </c>
      <c r="G864" s="10">
        <f>IF((G863+(AVERAGE(F863:F864)*('Front End'!$F$5*60))-(N863))&gt;$AA$3,$AA$3,IF(G863+(AVERAGE(F863:F864)*('Front End'!$F$5*60))-(N863)&lt;0,0,G863+(AVERAGE(F863:F864)*('Front End'!$F$5*60))-(N863)))</f>
        <v>109.16865035581795</v>
      </c>
      <c r="H864" s="10">
        <f>(G864/$AA$3)*'Front End'!$B$1</f>
        <v>1.0916865035581794E-3</v>
      </c>
      <c r="I864" s="10">
        <f>('Front End'!$F$10-'Front End'!$B$1)+Calcs!H864</f>
        <v>46.731091686503561</v>
      </c>
      <c r="J864" s="10">
        <f>IF(H864&gt;'Front End'!$B$1*('Front End'!$B$5/100),G864-((('Front End'!$B$1*('Front End'!$B$5/100))/'Front End'!$B$1)*$AA$3),0)</f>
        <v>9.1686503558179453</v>
      </c>
      <c r="K864" s="10">
        <f>(J864*('Front End'!$B$6/100))/('Front End'!$B$2*24*60*60)</f>
        <v>0</v>
      </c>
      <c r="L864" s="10">
        <f>(J864*((100-'Front End'!$B$6)/100))/('Front End'!$B$2*24*60*60)</f>
        <v>1.0611863837752252E-2</v>
      </c>
      <c r="M864" s="10">
        <f t="shared" si="54"/>
        <v>1.0611863837752252E-2</v>
      </c>
      <c r="N864" s="10">
        <f>AVERAGE(M863:M864)*('Front End'!$F$5*60)</f>
        <v>1.2761916761226537</v>
      </c>
      <c r="O864" s="10">
        <f>IF(O863+AVERAGE(K863:K864)*('Front End'!$F$5*60)&gt;J864,J864,O863+AVERAGE(K863:K864)*('Front End'!$F$5*60))</f>
        <v>0</v>
      </c>
      <c r="P864" s="10">
        <f>P863+(AVERAGE(L863:L864)*('Front End'!$F$5*60))-W863</f>
        <v>4143.8406025909171</v>
      </c>
      <c r="Q864" s="10">
        <f>(P864/$AA$5)*($AA$4-'Front End'!$F$9)</f>
        <v>4.1438406025909168E-2</v>
      </c>
      <c r="R864" s="10">
        <f>'Front End'!$F$9+Q864</f>
        <v>45.041438406025911</v>
      </c>
      <c r="S864" s="8">
        <f>IF(R864&gt;'Front End'!$F$9+'Front End'!$B$9,(((R864-'Front End'!$F$9)/($AA$4-'Front End'!$F$9))*$AA$5)-((('Front End'!$F$9+'Front End'!$B$9-'Front End'!$F$9)/($AA$4-'Front End'!$F$9))*$AA$5),0)</f>
        <v>4143.8406025910981</v>
      </c>
      <c r="T864" s="8">
        <f>ROUND(S864/('Front End'!$B$3*24*60*60),6)</f>
        <v>4.7959999999999999E-3</v>
      </c>
      <c r="U864" s="8">
        <f>IF(R864&gt;'Front End'!$F$9+'Front End'!$B$10,(((R864-'Front End'!$F$9)/($AA$4-'Front End'!$F$9))*$AA$5)-((('Front End'!$F$9+'Front End'!$B$10-'Front End'!$F$9)/($AA$4-'Front End'!$F$9))*$AA$5),0)</f>
        <v>2143.8406025907852</v>
      </c>
      <c r="V864" s="8">
        <f>(U864^0.5)/('Front End'!$B$4*24*60*60)</f>
        <v>5.3589845311697217E-3</v>
      </c>
      <c r="W864" s="8">
        <f>(AVERAGE(T863:T864)*('Front End'!$F$5*60))+(AVERAGE(V863:V864)*('Front End'!$F$5*60))</f>
        <v>1.2185938236904694</v>
      </c>
      <c r="X864" s="8">
        <f t="shared" si="56"/>
        <v>5.3589845311697217E-3</v>
      </c>
    </row>
    <row r="865" spans="1:24" x14ac:dyDescent="0.2">
      <c r="A865" s="1">
        <v>864</v>
      </c>
      <c r="B865" s="1">
        <f>B864+'Front End'!$F$5</f>
        <v>1726</v>
      </c>
      <c r="C865" s="10">
        <f t="shared" si="55"/>
        <v>1.1986111111111111</v>
      </c>
      <c r="D865" s="10">
        <f>ROUND(IF(B865&lt;=$AA$2*1.25,('Front End'!$F$4/2)*(1-COS((PI()*B865)/$AA$2)),(4.34*'Front End'!$F$4*EXP(-1.3*B865/$AA$2))),6)</f>
        <v>1.0281999999999999E-2</v>
      </c>
      <c r="E865" s="10">
        <f>D865*('Front End'!$F$3/100)</f>
        <v>0</v>
      </c>
      <c r="F865" s="10">
        <f t="shared" si="53"/>
        <v>1.0281999999999999E-2</v>
      </c>
      <c r="G865" s="10">
        <f>IF((G864+(AVERAGE(F864:F865)*('Front End'!$F$5*60))-(N864))&gt;$AA$3,$AA$3,IF(G864+(AVERAGE(F864:F865)*('Front End'!$F$5*60))-(N864)&lt;0,0,G864+(AVERAGE(F864:F865)*('Front End'!$F$5*60))-(N864)))</f>
        <v>109.1289986796953</v>
      </c>
      <c r="H865" s="10">
        <f>(G865/$AA$3)*'Front End'!$B$1</f>
        <v>1.091289986796953E-3</v>
      </c>
      <c r="I865" s="10">
        <f>('Front End'!$F$10-'Front End'!$B$1)+Calcs!H865</f>
        <v>46.7310912899868</v>
      </c>
      <c r="J865" s="10">
        <f>IF(H865&gt;'Front End'!$B$1*('Front End'!$B$5/100),G865-((('Front End'!$B$1*('Front End'!$B$5/100))/'Front End'!$B$1)*$AA$3),0)</f>
        <v>9.1289986796953002</v>
      </c>
      <c r="K865" s="10">
        <f>(J865*('Front End'!$B$6/100))/('Front End'!$B$2*24*60*60)</f>
        <v>0</v>
      </c>
      <c r="L865" s="10">
        <f>(J865*((100-'Front End'!$B$6)/100))/('Front End'!$B$2*24*60*60)</f>
        <v>1.0565970694091783E-2</v>
      </c>
      <c r="M865" s="10">
        <f t="shared" si="54"/>
        <v>1.0565970694091783E-2</v>
      </c>
      <c r="N865" s="10">
        <f>AVERAGE(M864:M865)*('Front End'!$F$5*60)</f>
        <v>1.2706700719106421</v>
      </c>
      <c r="O865" s="10">
        <f>IF(O864+AVERAGE(K864:K865)*('Front End'!$F$5*60)&gt;J865,J865,O864+AVERAGE(K864:K865)*('Front End'!$F$5*60))</f>
        <v>0</v>
      </c>
      <c r="P865" s="10">
        <f>P864+(AVERAGE(L864:L865)*('Front End'!$F$5*60))-W864</f>
        <v>4143.8926788391373</v>
      </c>
      <c r="Q865" s="10">
        <f>(P865/$AA$5)*($AA$4-'Front End'!$F$9)</f>
        <v>4.1438926788391367E-2</v>
      </c>
      <c r="R865" s="10">
        <f>'Front End'!$F$9+Q865</f>
        <v>45.041438926788395</v>
      </c>
      <c r="S865" s="8">
        <f>IF(R865&gt;'Front End'!$F$9+'Front End'!$B$9,(((R865-'Front End'!$F$9)/($AA$4-'Front End'!$F$9))*$AA$5)-((('Front End'!$F$9+'Front End'!$B$9-'Front End'!$F$9)/($AA$4-'Front End'!$F$9))*$AA$5),0)</f>
        <v>4143.8926788394783</v>
      </c>
      <c r="T865" s="8">
        <f>ROUND(S865/('Front End'!$B$3*24*60*60),6)</f>
        <v>4.7959999999999999E-3</v>
      </c>
      <c r="U865" s="8">
        <f>IF(R865&gt;'Front End'!$F$9+'Front End'!$B$10,(((R865-'Front End'!$F$9)/($AA$4-'Front End'!$F$9))*$AA$5)-((('Front End'!$F$9+'Front End'!$B$10-'Front End'!$F$9)/($AA$4-'Front End'!$F$9))*$AA$5),0)</f>
        <v>2143.8926788391655</v>
      </c>
      <c r="V865" s="8">
        <f>(U865^0.5)/('Front End'!$B$4*24*60*60)</f>
        <v>5.3590496185914336E-3</v>
      </c>
      <c r="W865" s="8">
        <f>(AVERAGE(T864:T865)*('Front End'!$F$5*60))+(AVERAGE(V864:V865)*('Front End'!$F$5*60))</f>
        <v>1.2186020489856695</v>
      </c>
      <c r="X865" s="8">
        <f t="shared" si="56"/>
        <v>5.3590496185914336E-3</v>
      </c>
    </row>
    <row r="866" spans="1:24" x14ac:dyDescent="0.2">
      <c r="A866" s="1">
        <v>865</v>
      </c>
      <c r="B866" s="1">
        <f>B865+'Front End'!$F$5</f>
        <v>1728</v>
      </c>
      <c r="C866" s="10">
        <f t="shared" si="55"/>
        <v>1.2</v>
      </c>
      <c r="D866" s="10">
        <f>ROUND(IF(B866&lt;=$AA$2*1.25,('Front End'!$F$4/2)*(1-COS((PI()*B866)/$AA$2)),(4.34*'Front End'!$F$4*EXP(-1.3*B866/$AA$2))),6)</f>
        <v>1.0237E-2</v>
      </c>
      <c r="E866" s="10">
        <f>D866*('Front End'!$F$3/100)</f>
        <v>0</v>
      </c>
      <c r="F866" s="10">
        <f t="shared" si="53"/>
        <v>1.0237E-2</v>
      </c>
      <c r="G866" s="10">
        <f>IF((G865+(AVERAGE(F865:F866)*('Front End'!$F$5*60))-(N865))&gt;$AA$3,$AA$3,IF(G865+(AVERAGE(F865:F866)*('Front End'!$F$5*60))-(N865)&lt;0,0,G865+(AVERAGE(F865:F866)*('Front End'!$F$5*60))-(N865)))</f>
        <v>109.08946860778465</v>
      </c>
      <c r="H866" s="10">
        <f>(G866/$AA$3)*'Front End'!$B$1</f>
        <v>1.0908946860778465E-3</v>
      </c>
      <c r="I866" s="10">
        <f>('Front End'!$F$10-'Front End'!$B$1)+Calcs!H866</f>
        <v>46.731090894686083</v>
      </c>
      <c r="J866" s="10">
        <f>IF(H866&gt;'Front End'!$B$1*('Front End'!$B$5/100),G866-((('Front End'!$B$1*('Front End'!$B$5/100))/'Front End'!$B$1)*$AA$3),0)</f>
        <v>9.0894686077846529</v>
      </c>
      <c r="K866" s="10">
        <f>(J866*('Front End'!$B$6/100))/('Front End'!$B$2*24*60*60)</f>
        <v>0</v>
      </c>
      <c r="L866" s="10">
        <f>(J866*((100-'Front End'!$B$6)/100))/('Front End'!$B$2*24*60*60)</f>
        <v>1.0520218296047053E-2</v>
      </c>
      <c r="M866" s="10">
        <f t="shared" si="54"/>
        <v>1.0520218296047053E-2</v>
      </c>
      <c r="N866" s="10">
        <f>AVERAGE(M865:M866)*('Front End'!$F$5*60)</f>
        <v>1.2651713394083304</v>
      </c>
      <c r="O866" s="10">
        <f>IF(O865+AVERAGE(K865:K866)*('Front End'!$F$5*60)&gt;J866,J866,O865+AVERAGE(K865:K866)*('Front End'!$F$5*60))</f>
        <v>0</v>
      </c>
      <c r="P866" s="10">
        <f>P865+(AVERAGE(L865:L866)*('Front End'!$F$5*60))-W865</f>
        <v>4143.9392481295599</v>
      </c>
      <c r="Q866" s="10">
        <f>(P866/$AA$5)*($AA$4-'Front End'!$F$9)</f>
        <v>4.1439392481295592E-2</v>
      </c>
      <c r="R866" s="10">
        <f>'Front End'!$F$9+Q866</f>
        <v>45.041439392481294</v>
      </c>
      <c r="S866" s="8">
        <f>IF(R866&gt;'Front End'!$F$9+'Front End'!$B$9,(((R866-'Front End'!$F$9)/($AA$4-'Front End'!$F$9))*$AA$5)-((('Front End'!$F$9+'Front End'!$B$9-'Front End'!$F$9)/($AA$4-'Front End'!$F$9))*$AA$5),0)</f>
        <v>4143.9392481294135</v>
      </c>
      <c r="T866" s="8">
        <f>ROUND(S866/('Front End'!$B$3*24*60*60),6)</f>
        <v>4.7959999999999999E-3</v>
      </c>
      <c r="U866" s="8">
        <f>IF(R866&gt;'Front End'!$F$9+'Front End'!$B$10,(((R866-'Front End'!$F$9)/($AA$4-'Front End'!$F$9))*$AA$5)-((('Front End'!$F$9+'Front End'!$B$10-'Front End'!$F$9)/($AA$4-'Front End'!$F$9))*$AA$5),0)</f>
        <v>2143.9392481291006</v>
      </c>
      <c r="V866" s="8">
        <f>(U866^0.5)/('Front End'!$B$4*24*60*60)</f>
        <v>5.3591078224797806E-3</v>
      </c>
      <c r="W866" s="8">
        <f>(AVERAGE(T865:T866)*('Front End'!$F$5*60))+(AVERAGE(V865:V866)*('Front End'!$F$5*60))</f>
        <v>1.2186094464642729</v>
      </c>
      <c r="X866" s="8">
        <f t="shared" si="56"/>
        <v>5.3591078224797806E-3</v>
      </c>
    </row>
    <row r="867" spans="1:24" x14ac:dyDescent="0.2">
      <c r="A867" s="1">
        <v>866</v>
      </c>
      <c r="B867" s="1">
        <f>B866+'Front End'!$F$5</f>
        <v>1730</v>
      </c>
      <c r="C867" s="10">
        <f t="shared" si="55"/>
        <v>1.2013888888888888</v>
      </c>
      <c r="D867" s="10">
        <f>ROUND(IF(B867&lt;=$AA$2*1.25,('Front End'!$F$4/2)*(1-COS((PI()*B867)/$AA$2)),(4.34*'Front End'!$F$4*EXP(-1.3*B867/$AA$2))),6)</f>
        <v>1.0193000000000001E-2</v>
      </c>
      <c r="E867" s="10">
        <f>D867*('Front End'!$F$3/100)</f>
        <v>0</v>
      </c>
      <c r="F867" s="10">
        <f t="shared" si="53"/>
        <v>1.0193000000000001E-2</v>
      </c>
      <c r="G867" s="10">
        <f>IF((G866+(AVERAGE(F866:F867)*('Front End'!$F$5*60))-(N866))&gt;$AA$3,$AA$3,IF(G866+(AVERAGE(F866:F867)*('Front End'!$F$5*60))-(N866)&lt;0,0,G866+(AVERAGE(F866:F867)*('Front End'!$F$5*60))-(N866)))</f>
        <v>109.05009726837633</v>
      </c>
      <c r="H867" s="10">
        <f>(G867/$AA$3)*'Front End'!$B$1</f>
        <v>1.0905009726837633E-3</v>
      </c>
      <c r="I867" s="10">
        <f>('Front End'!$F$10-'Front End'!$B$1)+Calcs!H867</f>
        <v>46.731090500972691</v>
      </c>
      <c r="J867" s="10">
        <f>IF(H867&gt;'Front End'!$B$1*('Front End'!$B$5/100),G867-((('Front End'!$B$1*('Front End'!$B$5/100))/'Front End'!$B$1)*$AA$3),0)</f>
        <v>9.0500972683763337</v>
      </c>
      <c r="K867" s="10">
        <f>(J867*('Front End'!$B$6/100))/('Front End'!$B$2*24*60*60)</f>
        <v>0</v>
      </c>
      <c r="L867" s="10">
        <f>(J867*((100-'Front End'!$B$6)/100))/('Front End'!$B$2*24*60*60)</f>
        <v>1.0474649616176314E-2</v>
      </c>
      <c r="M867" s="10">
        <f t="shared" si="54"/>
        <v>1.0474649616176314E-2</v>
      </c>
      <c r="N867" s="10">
        <f>AVERAGE(M866:M867)*('Front End'!$F$5*60)</f>
        <v>1.2596920747334019</v>
      </c>
      <c r="O867" s="10">
        <f>IF(O866+AVERAGE(K866:K867)*('Front End'!$F$5*60)&gt;J867,J867,O866+AVERAGE(K866:K867)*('Front End'!$F$5*60))</f>
        <v>0</v>
      </c>
      <c r="P867" s="10">
        <f>P866+(AVERAGE(L866:L867)*('Front End'!$F$5*60))-W866</f>
        <v>4143.9803307578295</v>
      </c>
      <c r="Q867" s="10">
        <f>(P867/$AA$5)*($AA$4-'Front End'!$F$9)</f>
        <v>4.1439803307578293E-2</v>
      </c>
      <c r="R867" s="10">
        <f>'Front End'!$F$9+Q867</f>
        <v>45.041439803307576</v>
      </c>
      <c r="S867" s="8">
        <f>IF(R867&gt;'Front End'!$F$9+'Front End'!$B$9,(((R867-'Front End'!$F$9)/($AA$4-'Front End'!$F$9))*$AA$5)-((('Front End'!$F$9+'Front End'!$B$9-'Front End'!$F$9)/($AA$4-'Front End'!$F$9))*$AA$5),0)</f>
        <v>4143.9803307575576</v>
      </c>
      <c r="T867" s="8">
        <f>ROUND(S867/('Front End'!$B$3*24*60*60),6)</f>
        <v>4.7959999999999999E-3</v>
      </c>
      <c r="U867" s="8">
        <f>IF(R867&gt;'Front End'!$F$9+'Front End'!$B$10,(((R867-'Front End'!$F$9)/($AA$4-'Front End'!$F$9))*$AA$5)-((('Front End'!$F$9+'Front End'!$B$10-'Front End'!$F$9)/($AA$4-'Front End'!$F$9))*$AA$5),0)</f>
        <v>2143.9803307572447</v>
      </c>
      <c r="V867" s="8">
        <f>(U867^0.5)/('Front End'!$B$4*24*60*60)</f>
        <v>5.3591591684261121E-3</v>
      </c>
      <c r="W867" s="8">
        <f>(AVERAGE(T866:T867)*('Front End'!$F$5*60))+(AVERAGE(V866:V867)*('Front End'!$F$5*60))</f>
        <v>1.2186160194543536</v>
      </c>
      <c r="X867" s="8">
        <f t="shared" si="56"/>
        <v>5.3591591684261121E-3</v>
      </c>
    </row>
    <row r="868" spans="1:24" x14ac:dyDescent="0.2">
      <c r="A868" s="1">
        <v>867</v>
      </c>
      <c r="B868" s="1">
        <f>B867+'Front End'!$F$5</f>
        <v>1732</v>
      </c>
      <c r="C868" s="10">
        <f t="shared" si="55"/>
        <v>1.2027777777777777</v>
      </c>
      <c r="D868" s="10">
        <f>ROUND(IF(B868&lt;=$AA$2*1.25,('Front End'!$F$4/2)*(1-COS((PI()*B868)/$AA$2)),(4.34*'Front End'!$F$4*EXP(-1.3*B868/$AA$2))),6)</f>
        <v>1.0149E-2</v>
      </c>
      <c r="E868" s="10">
        <f>D868*('Front End'!$F$3/100)</f>
        <v>0</v>
      </c>
      <c r="F868" s="10">
        <f t="shared" si="53"/>
        <v>1.0149E-2</v>
      </c>
      <c r="G868" s="10">
        <f>IF((G867+(AVERAGE(F867:F868)*('Front End'!$F$5*60))-(N867))&gt;$AA$3,$AA$3,IF(G867+(AVERAGE(F867:F868)*('Front End'!$F$5*60))-(N867)&lt;0,0,G867+(AVERAGE(F867:F868)*('Front End'!$F$5*60))-(N867)))</f>
        <v>109.01092519364292</v>
      </c>
      <c r="H868" s="10">
        <f>(G868/$AA$3)*'Front End'!$B$1</f>
        <v>1.0901092519364291E-3</v>
      </c>
      <c r="I868" s="10">
        <f>('Front End'!$F$10-'Front End'!$B$1)+Calcs!H868</f>
        <v>46.731090109251937</v>
      </c>
      <c r="J868" s="10">
        <f>IF(H868&gt;'Front End'!$B$1*('Front End'!$B$5/100),G868-((('Front End'!$B$1*('Front End'!$B$5/100))/'Front End'!$B$1)*$AA$3),0)</f>
        <v>9.0109251936429189</v>
      </c>
      <c r="K868" s="10">
        <f>(J868*('Front End'!$B$6/100))/('Front End'!$B$2*24*60*60)</f>
        <v>0</v>
      </c>
      <c r="L868" s="10">
        <f>(J868*((100-'Front End'!$B$6)/100))/('Front End'!$B$2*24*60*60)</f>
        <v>1.0429311566716342E-2</v>
      </c>
      <c r="M868" s="10">
        <f t="shared" si="54"/>
        <v>1.0429311566716342E-2</v>
      </c>
      <c r="N868" s="10">
        <f>AVERAGE(M867:M868)*('Front End'!$F$5*60)</f>
        <v>1.2542376709735594</v>
      </c>
      <c r="O868" s="10">
        <f>IF(O867+AVERAGE(K867:K868)*('Front End'!$F$5*60)&gt;J868,J868,O867+AVERAGE(K867:K868)*('Front End'!$F$5*60))</f>
        <v>0</v>
      </c>
      <c r="P868" s="10">
        <f>P867+(AVERAGE(L867:L868)*('Front End'!$F$5*60))-W867</f>
        <v>4144.0159524093488</v>
      </c>
      <c r="Q868" s="10">
        <f>(P868/$AA$5)*($AA$4-'Front End'!$F$9)</f>
        <v>4.1440159524093488E-2</v>
      </c>
      <c r="R868" s="10">
        <f>'Front End'!$F$9+Q868</f>
        <v>45.041440159524093</v>
      </c>
      <c r="S868" s="8">
        <f>IF(R868&gt;'Front End'!$F$9+'Front End'!$B$9,(((R868-'Front End'!$F$9)/($AA$4-'Front End'!$F$9))*$AA$5)-((('Front End'!$F$9+'Front End'!$B$9-'Front End'!$F$9)/($AA$4-'Front End'!$F$9))*$AA$5),0)</f>
        <v>4144.0159524093187</v>
      </c>
      <c r="T868" s="8">
        <f>ROUND(S868/('Front End'!$B$3*24*60*60),6)</f>
        <v>4.7959999999999999E-3</v>
      </c>
      <c r="U868" s="8">
        <f>IF(R868&gt;'Front End'!$F$9+'Front End'!$B$10,(((R868-'Front End'!$F$9)/($AA$4-'Front End'!$F$9))*$AA$5)-((('Front End'!$F$9+'Front End'!$B$10-'Front End'!$F$9)/($AA$4-'Front End'!$F$9))*$AA$5),0)</f>
        <v>2144.0159524090059</v>
      </c>
      <c r="V868" s="8">
        <f>(U868^0.5)/('Front End'!$B$4*24*60*60)</f>
        <v>5.3592036887292966E-3</v>
      </c>
      <c r="W868" s="8">
        <f>(AVERAGE(T867:T868)*('Front End'!$F$5*60))+(AVERAGE(V867:V868)*('Front End'!$F$5*60))</f>
        <v>1.2186217714293246</v>
      </c>
      <c r="X868" s="8">
        <f t="shared" si="56"/>
        <v>5.3592036887292966E-3</v>
      </c>
    </row>
    <row r="869" spans="1:24" x14ac:dyDescent="0.2">
      <c r="A869" s="1">
        <v>868</v>
      </c>
      <c r="B869" s="1">
        <f>B868+'Front End'!$F$5</f>
        <v>1734</v>
      </c>
      <c r="C869" s="10">
        <f t="shared" si="55"/>
        <v>1.2041666666666666</v>
      </c>
      <c r="D869" s="10">
        <f>ROUND(IF(B869&lt;=$AA$2*1.25,('Front End'!$F$4/2)*(1-COS((PI()*B869)/$AA$2)),(4.34*'Front End'!$F$4*EXP(-1.3*B869/$AA$2))),6)</f>
        <v>1.0104999999999999E-2</v>
      </c>
      <c r="E869" s="10">
        <f>D869*('Front End'!$F$3/100)</f>
        <v>0</v>
      </c>
      <c r="F869" s="10">
        <f t="shared" si="53"/>
        <v>1.0104999999999999E-2</v>
      </c>
      <c r="G869" s="10">
        <f>IF((G868+(AVERAGE(F868:F869)*('Front End'!$F$5*60))-(N868))&gt;$AA$3,$AA$3,IF(G868+(AVERAGE(F868:F869)*('Front End'!$F$5*60))-(N868)&lt;0,0,G868+(AVERAGE(F868:F869)*('Front End'!$F$5*60))-(N868)))</f>
        <v>108.97192752266935</v>
      </c>
      <c r="H869" s="10">
        <f>(G869/$AA$3)*'Front End'!$B$1</f>
        <v>1.0897192752266935E-3</v>
      </c>
      <c r="I869" s="10">
        <f>('Front End'!$F$10-'Front End'!$B$1)+Calcs!H869</f>
        <v>46.731089719275232</v>
      </c>
      <c r="J869" s="10">
        <f>IF(H869&gt;'Front End'!$B$1*('Front End'!$B$5/100),G869-((('Front End'!$B$1*('Front End'!$B$5/100))/'Front End'!$B$1)*$AA$3),0)</f>
        <v>8.9719275226693469</v>
      </c>
      <c r="K869" s="10">
        <f>(J869*('Front End'!$B$6/100))/('Front End'!$B$2*24*60*60)</f>
        <v>0</v>
      </c>
      <c r="L869" s="10">
        <f>(J869*((100-'Front End'!$B$6)/100))/('Front End'!$B$2*24*60*60)</f>
        <v>1.0384175373459894E-2</v>
      </c>
      <c r="M869" s="10">
        <f t="shared" si="54"/>
        <v>1.0384175373459894E-2</v>
      </c>
      <c r="N869" s="10">
        <f>AVERAGE(M868:M869)*('Front End'!$F$5*60)</f>
        <v>1.248809216410574</v>
      </c>
      <c r="O869" s="10">
        <f>IF(O868+AVERAGE(K868:K869)*('Front End'!$F$5*60)&gt;J869,J869,O868+AVERAGE(K868:K869)*('Front End'!$F$5*60))</f>
        <v>0</v>
      </c>
      <c r="P869" s="10">
        <f>P868+(AVERAGE(L868:L869)*('Front End'!$F$5*60))-W868</f>
        <v>4144.0461398543293</v>
      </c>
      <c r="Q869" s="10">
        <f>(P869/$AA$5)*($AA$4-'Front End'!$F$9)</f>
        <v>4.1440461398543287E-2</v>
      </c>
      <c r="R869" s="10">
        <f>'Front End'!$F$9+Q869</f>
        <v>45.041440461398544</v>
      </c>
      <c r="S869" s="8">
        <f>IF(R869&gt;'Front End'!$F$9+'Front End'!$B$9,(((R869-'Front End'!$F$9)/($AA$4-'Front End'!$F$9))*$AA$5)-((('Front End'!$F$9+'Front End'!$B$9-'Front End'!$F$9)/($AA$4-'Front End'!$F$9))*$AA$5),0)</f>
        <v>4144.0461398543966</v>
      </c>
      <c r="T869" s="8">
        <f>ROUND(S869/('Front End'!$B$3*24*60*60),6)</f>
        <v>4.7959999999999999E-3</v>
      </c>
      <c r="U869" s="8">
        <f>IF(R869&gt;'Front End'!$F$9+'Front End'!$B$10,(((R869-'Front End'!$F$9)/($AA$4-'Front End'!$F$9))*$AA$5)-((('Front End'!$F$9+'Front End'!$B$10-'Front End'!$F$9)/($AA$4-'Front End'!$F$9))*$AA$5),0)</f>
        <v>2144.0461398540838</v>
      </c>
      <c r="V869" s="8">
        <f>(U869^0.5)/('Front End'!$B$4*24*60*60)</f>
        <v>5.3592414170161064E-3</v>
      </c>
      <c r="W869" s="8">
        <f>(AVERAGE(T868:T869)*('Front End'!$F$5*60))+(AVERAGE(V868:V869)*('Front End'!$F$5*60))</f>
        <v>1.218626706344724</v>
      </c>
      <c r="X869" s="8">
        <f t="shared" si="56"/>
        <v>5.3592414170161064E-3</v>
      </c>
    </row>
    <row r="870" spans="1:24" x14ac:dyDescent="0.2">
      <c r="A870" s="1">
        <v>869</v>
      </c>
      <c r="B870" s="1">
        <f>B869+'Front End'!$F$5</f>
        <v>1736</v>
      </c>
      <c r="C870" s="10">
        <f t="shared" si="55"/>
        <v>1.2055555555555555</v>
      </c>
      <c r="D870" s="10">
        <f>ROUND(IF(B870&lt;=$AA$2*1.25,('Front End'!$F$4/2)*(1-COS((PI()*B870)/$AA$2)),(4.34*'Front End'!$F$4*EXP(-1.3*B870/$AA$2))),6)</f>
        <v>1.0061E-2</v>
      </c>
      <c r="E870" s="10">
        <f>D870*('Front End'!$F$3/100)</f>
        <v>0</v>
      </c>
      <c r="F870" s="10">
        <f t="shared" si="53"/>
        <v>1.0061E-2</v>
      </c>
      <c r="G870" s="10">
        <f>IF((G869+(AVERAGE(F869:F870)*('Front End'!$F$5*60))-(N869))&gt;$AA$3,$AA$3,IF(G869+(AVERAGE(F869:F870)*('Front End'!$F$5*60))-(N869)&lt;0,0,G869+(AVERAGE(F869:F870)*('Front End'!$F$5*60))-(N869)))</f>
        <v>108.93307830625876</v>
      </c>
      <c r="H870" s="10">
        <f>(G870/$AA$3)*'Front End'!$B$1</f>
        <v>1.0893307830625878E-3</v>
      </c>
      <c r="I870" s="10">
        <f>('Front End'!$F$10-'Front End'!$B$1)+Calcs!H870</f>
        <v>46.731089330783064</v>
      </c>
      <c r="J870" s="10">
        <f>IF(H870&gt;'Front End'!$B$1*('Front End'!$B$5/100),G870-((('Front End'!$B$1*('Front End'!$B$5/100))/'Front End'!$B$1)*$AA$3),0)</f>
        <v>8.9330783062587642</v>
      </c>
      <c r="K870" s="10">
        <f>(J870*('Front End'!$B$6/100))/('Front End'!$B$2*24*60*60)</f>
        <v>0</v>
      </c>
      <c r="L870" s="10">
        <f>(J870*((100-'Front End'!$B$6)/100))/('Front End'!$B$2*24*60*60)</f>
        <v>1.0339211002614312E-2</v>
      </c>
      <c r="M870" s="10">
        <f t="shared" si="54"/>
        <v>1.0339211002614312E-2</v>
      </c>
      <c r="N870" s="10">
        <f>AVERAGE(M869:M870)*('Front End'!$F$5*60)</f>
        <v>1.2434031825644525</v>
      </c>
      <c r="O870" s="10">
        <f>IF(O869+AVERAGE(K869:K870)*('Front End'!$F$5*60)&gt;J870,J870,O869+AVERAGE(K869:K870)*('Front End'!$F$5*60))</f>
        <v>0</v>
      </c>
      <c r="P870" s="10">
        <f>P869+(AVERAGE(L869:L870)*('Front End'!$F$5*60))-W869</f>
        <v>4144.0709163305492</v>
      </c>
      <c r="Q870" s="10">
        <f>(P870/$AA$5)*($AA$4-'Front End'!$F$9)</f>
        <v>4.1440709163305486E-2</v>
      </c>
      <c r="R870" s="10">
        <f>'Front End'!$F$9+Q870</f>
        <v>45.041440709163304</v>
      </c>
      <c r="S870" s="8">
        <f>IF(R870&gt;'Front End'!$F$9+'Front End'!$B$9,(((R870-'Front End'!$F$9)/($AA$4-'Front End'!$F$9))*$AA$5)-((('Front End'!$F$9+'Front End'!$B$9-'Front End'!$F$9)/($AA$4-'Front End'!$F$9))*$AA$5),0)</f>
        <v>4144.0709163303782</v>
      </c>
      <c r="T870" s="8">
        <f>ROUND(S870/('Front End'!$B$3*24*60*60),6)</f>
        <v>4.7959999999999999E-3</v>
      </c>
      <c r="U870" s="8">
        <f>IF(R870&gt;'Front End'!$F$9+'Front End'!$B$10,(((R870-'Front End'!$F$9)/($AA$4-'Front End'!$F$9))*$AA$5)-((('Front End'!$F$9+'Front End'!$B$10-'Front End'!$F$9)/($AA$4-'Front End'!$F$9))*$AA$5),0)</f>
        <v>2144.0709163300653</v>
      </c>
      <c r="V870" s="8">
        <f>(U870^0.5)/('Front End'!$B$4*24*60*60)</f>
        <v>5.359272382472067E-3</v>
      </c>
      <c r="W870" s="8">
        <f>(AVERAGE(T869:T870)*('Front End'!$F$5*60))+(AVERAGE(V869:V870)*('Front End'!$F$5*60))</f>
        <v>1.2186308279692903</v>
      </c>
      <c r="X870" s="8">
        <f t="shared" si="56"/>
        <v>5.359272382472067E-3</v>
      </c>
    </row>
    <row r="871" spans="1:24" x14ac:dyDescent="0.2">
      <c r="A871" s="1">
        <v>870</v>
      </c>
      <c r="B871" s="1">
        <f>B870+'Front End'!$F$5</f>
        <v>1738</v>
      </c>
      <c r="C871" s="10">
        <f t="shared" si="55"/>
        <v>1.2069444444444444</v>
      </c>
      <c r="D871" s="10">
        <f>ROUND(IF(B871&lt;=$AA$2*1.25,('Front End'!$F$4/2)*(1-COS((PI()*B871)/$AA$2)),(4.34*'Front End'!$F$4*EXP(-1.3*B871/$AA$2))),6)</f>
        <v>1.0018000000000001E-2</v>
      </c>
      <c r="E871" s="10">
        <f>D871*('Front End'!$F$3/100)</f>
        <v>0</v>
      </c>
      <c r="F871" s="10">
        <f t="shared" si="53"/>
        <v>1.0018000000000001E-2</v>
      </c>
      <c r="G871" s="10">
        <f>IF((G870+(AVERAGE(F870:F871)*('Front End'!$F$5*60))-(N870))&gt;$AA$3,$AA$3,IF(G870+(AVERAGE(F870:F871)*('Front End'!$F$5*60))-(N870)&lt;0,0,G870+(AVERAGE(F870:F871)*('Front End'!$F$5*60))-(N870)))</f>
        <v>108.89441512369432</v>
      </c>
      <c r="H871" s="10">
        <f>(G871/$AA$3)*'Front End'!$B$1</f>
        <v>1.0889441512369432E-3</v>
      </c>
      <c r="I871" s="10">
        <f>('Front End'!$F$10-'Front End'!$B$1)+Calcs!H871</f>
        <v>46.731088944151239</v>
      </c>
      <c r="J871" s="10">
        <f>IF(H871&gt;'Front End'!$B$1*('Front End'!$B$5/100),G871-((('Front End'!$B$1*('Front End'!$B$5/100))/'Front End'!$B$1)*$AA$3),0)</f>
        <v>8.8944151236943156</v>
      </c>
      <c r="K871" s="10">
        <f>(J871*('Front End'!$B$6/100))/('Front End'!$B$2*24*60*60)</f>
        <v>0</v>
      </c>
      <c r="L871" s="10">
        <f>(J871*((100-'Front End'!$B$6)/100))/('Front End'!$B$2*24*60*60)</f>
        <v>1.0294461948720274E-2</v>
      </c>
      <c r="M871" s="10">
        <f t="shared" si="54"/>
        <v>1.0294461948720274E-2</v>
      </c>
      <c r="N871" s="10">
        <f>AVERAGE(M870:M871)*('Front End'!$F$5*60)</f>
        <v>1.2380203770800753</v>
      </c>
      <c r="O871" s="10">
        <f>IF(O870+AVERAGE(K870:K871)*('Front End'!$F$5*60)&gt;J871,J871,O870+AVERAGE(K870:K871)*('Front End'!$F$5*60))</f>
        <v>0</v>
      </c>
      <c r="P871" s="10">
        <f>P870+(AVERAGE(L870:L871)*('Front End'!$F$5*60))-W870</f>
        <v>4144.0903058796594</v>
      </c>
      <c r="Q871" s="10">
        <f>(P871/$AA$5)*($AA$4-'Front End'!$F$9)</f>
        <v>4.1440903058796594E-2</v>
      </c>
      <c r="R871" s="10">
        <f>'Front End'!$F$9+Q871</f>
        <v>45.041440903058799</v>
      </c>
      <c r="S871" s="8">
        <f>IF(R871&gt;'Front End'!$F$9+'Front End'!$B$9,(((R871-'Front End'!$F$9)/($AA$4-'Front End'!$F$9))*$AA$5)-((('Front End'!$F$9+'Front End'!$B$9-'Front End'!$F$9)/($AA$4-'Front End'!$F$9))*$AA$5),0)</f>
        <v>4144.0903058798995</v>
      </c>
      <c r="T871" s="8">
        <f>ROUND(S871/('Front End'!$B$3*24*60*60),6)</f>
        <v>4.7959999999999999E-3</v>
      </c>
      <c r="U871" s="8">
        <f>IF(R871&gt;'Front End'!$F$9+'Front End'!$B$10,(((R871-'Front End'!$F$9)/($AA$4-'Front End'!$F$9))*$AA$5)-((('Front End'!$F$9+'Front End'!$B$10-'Front End'!$F$9)/($AA$4-'Front End'!$F$9))*$AA$5),0)</f>
        <v>2144.0903058795866</v>
      </c>
      <c r="V871" s="8">
        <f>(U871^0.5)/('Front End'!$B$4*24*60*60)</f>
        <v>5.359296615262488E-3</v>
      </c>
      <c r="W871" s="8">
        <f>(AVERAGE(T870:T871)*('Front End'!$F$5*60))+(AVERAGE(V870:V871)*('Front End'!$F$5*60))</f>
        <v>1.2186341398640734</v>
      </c>
      <c r="X871" s="8">
        <f t="shared" si="56"/>
        <v>5.359296615262488E-3</v>
      </c>
    </row>
    <row r="872" spans="1:24" x14ac:dyDescent="0.2">
      <c r="A872" s="1">
        <v>871</v>
      </c>
      <c r="B872" s="1">
        <f>B871+'Front End'!$F$5</f>
        <v>1740</v>
      </c>
      <c r="C872" s="10">
        <f t="shared" si="55"/>
        <v>1.2083333333333333</v>
      </c>
      <c r="D872" s="10">
        <f>ROUND(IF(B872&lt;=$AA$2*1.25,('Front End'!$F$4/2)*(1-COS((PI()*B872)/$AA$2)),(4.34*'Front End'!$F$4*EXP(-1.3*B872/$AA$2))),6)</f>
        <v>9.9740000000000002E-3</v>
      </c>
      <c r="E872" s="10">
        <f>D872*('Front End'!$F$3/100)</f>
        <v>0</v>
      </c>
      <c r="F872" s="10">
        <f t="shared" si="53"/>
        <v>9.9740000000000002E-3</v>
      </c>
      <c r="G872" s="10">
        <f>IF((G871+(AVERAGE(F871:F872)*('Front End'!$F$5*60))-(N871))&gt;$AA$3,$AA$3,IF(G871+(AVERAGE(F871:F872)*('Front End'!$F$5*60))-(N871)&lt;0,0,G871+(AVERAGE(F871:F872)*('Front End'!$F$5*60))-(N871)))</f>
        <v>108.85591474661425</v>
      </c>
      <c r="H872" s="10">
        <f>(G872/$AA$3)*'Front End'!$B$1</f>
        <v>1.0885591474661424E-3</v>
      </c>
      <c r="I872" s="10">
        <f>('Front End'!$F$10-'Front End'!$B$1)+Calcs!H872</f>
        <v>46.731088559147473</v>
      </c>
      <c r="J872" s="10">
        <f>IF(H872&gt;'Front End'!$B$1*('Front End'!$B$5/100),G872-((('Front End'!$B$1*('Front End'!$B$5/100))/'Front End'!$B$1)*$AA$3),0)</f>
        <v>8.8559147466142463</v>
      </c>
      <c r="K872" s="10">
        <f>(J872*('Front End'!$B$6/100))/('Front End'!$B$2*24*60*60)</f>
        <v>0</v>
      </c>
      <c r="L872" s="10">
        <f>(J872*((100-'Front End'!$B$6)/100))/('Front End'!$B$2*24*60*60)</f>
        <v>1.0249901327099823E-2</v>
      </c>
      <c r="M872" s="10">
        <f t="shared" si="54"/>
        <v>1.0249901327099823E-2</v>
      </c>
      <c r="N872" s="10">
        <f>AVERAGE(M871:M872)*('Front End'!$F$5*60)</f>
        <v>1.2326617965492059</v>
      </c>
      <c r="O872" s="10">
        <f>IF(O871+AVERAGE(K871:K872)*('Front End'!$F$5*60)&gt;J872,J872,O871+AVERAGE(K871:K872)*('Front End'!$F$5*60))</f>
        <v>0</v>
      </c>
      <c r="P872" s="10">
        <f>P871+(AVERAGE(L871:L872)*('Front End'!$F$5*60))-W871</f>
        <v>4144.1043335363447</v>
      </c>
      <c r="Q872" s="10">
        <f>(P872/$AA$5)*($AA$4-'Front End'!$F$9)</f>
        <v>4.1441043335363449E-2</v>
      </c>
      <c r="R872" s="10">
        <f>'Front End'!$F$9+Q872</f>
        <v>45.041441043335361</v>
      </c>
      <c r="S872" s="8">
        <f>IF(R872&gt;'Front End'!$F$9+'Front End'!$B$9,(((R872-'Front End'!$F$9)/($AA$4-'Front End'!$F$9))*$AA$5)-((('Front End'!$F$9+'Front End'!$B$9-'Front End'!$F$9)/($AA$4-'Front End'!$F$9))*$AA$5),0)</f>
        <v>4144.1043335360919</v>
      </c>
      <c r="T872" s="8">
        <f>ROUND(S872/('Front End'!$B$3*24*60*60),6)</f>
        <v>4.7959999999999999E-3</v>
      </c>
      <c r="U872" s="8">
        <f>IF(R872&gt;'Front End'!$F$9+'Front End'!$B$10,(((R872-'Front End'!$F$9)/($AA$4-'Front End'!$F$9))*$AA$5)-((('Front End'!$F$9+'Front End'!$B$10-'Front End'!$F$9)/($AA$4-'Front End'!$F$9))*$AA$5),0)</f>
        <v>2144.104333535779</v>
      </c>
      <c r="V872" s="8">
        <f>(U872^0.5)/('Front End'!$B$4*24*60*60)</f>
        <v>5.3593141467645862E-3</v>
      </c>
      <c r="W872" s="8">
        <f>(AVERAGE(T871:T872)*('Front End'!$F$5*60))+(AVERAGE(V871:V872)*('Front End'!$F$5*60))</f>
        <v>1.2186366457216244</v>
      </c>
      <c r="X872" s="8">
        <f t="shared" si="56"/>
        <v>5.3593141467645862E-3</v>
      </c>
    </row>
    <row r="873" spans="1:24" x14ac:dyDescent="0.2">
      <c r="A873" s="1">
        <v>872</v>
      </c>
      <c r="B873" s="1">
        <f>B872+'Front End'!$F$5</f>
        <v>1742</v>
      </c>
      <c r="C873" s="10">
        <f t="shared" si="55"/>
        <v>1.2097222222222221</v>
      </c>
      <c r="D873" s="10">
        <f>ROUND(IF(B873&lt;=$AA$2*1.25,('Front End'!$F$4/2)*(1-COS((PI()*B873)/$AA$2)),(4.34*'Front End'!$F$4*EXP(-1.3*B873/$AA$2))),6)</f>
        <v>9.9310000000000006E-3</v>
      </c>
      <c r="E873" s="10">
        <f>D873*('Front End'!$F$3/100)</f>
        <v>0</v>
      </c>
      <c r="F873" s="10">
        <f t="shared" si="53"/>
        <v>9.9310000000000006E-3</v>
      </c>
      <c r="G873" s="10">
        <f>IF((G872+(AVERAGE(F872:F873)*('Front End'!$F$5*60))-(N872))&gt;$AA$3,$AA$3,IF(G872+(AVERAGE(F872:F873)*('Front End'!$F$5*60))-(N872)&lt;0,0,G872+(AVERAGE(F872:F873)*('Front End'!$F$5*60))-(N872)))</f>
        <v>108.81755295006504</v>
      </c>
      <c r="H873" s="10">
        <f>(G873/$AA$3)*'Front End'!$B$1</f>
        <v>1.0881755295006504E-3</v>
      </c>
      <c r="I873" s="10">
        <f>('Front End'!$F$10-'Front End'!$B$1)+Calcs!H873</f>
        <v>46.731088175529507</v>
      </c>
      <c r="J873" s="10">
        <f>IF(H873&gt;'Front End'!$B$1*('Front End'!$B$5/100),G873-((('Front End'!$B$1*('Front End'!$B$5/100))/'Front End'!$B$1)*$AA$3),0)</f>
        <v>8.8175529500650356</v>
      </c>
      <c r="K873" s="10">
        <f>(J873*('Front End'!$B$6/100))/('Front End'!$B$2*24*60*60)</f>
        <v>0</v>
      </c>
      <c r="L873" s="10">
        <f>(J873*((100-'Front End'!$B$6)/100))/('Front End'!$B$2*24*60*60)</f>
        <v>1.020550109961231E-2</v>
      </c>
      <c r="M873" s="10">
        <f t="shared" si="54"/>
        <v>1.020550109961231E-2</v>
      </c>
      <c r="N873" s="10">
        <f>AVERAGE(M872:M873)*('Front End'!$F$5*60)</f>
        <v>1.2273241456027282</v>
      </c>
      <c r="O873" s="10">
        <f>IF(O872+AVERAGE(K872:K873)*('Front End'!$F$5*60)&gt;J873,J873,O872+AVERAGE(K872:K873)*('Front End'!$F$5*60))</f>
        <v>0</v>
      </c>
      <c r="P873" s="10">
        <f>P872+(AVERAGE(L872:L873)*('Front End'!$F$5*60))-W872</f>
        <v>4144.1130210362253</v>
      </c>
      <c r="Q873" s="10">
        <f>(P873/$AA$5)*($AA$4-'Front End'!$F$9)</f>
        <v>4.1441130210362248E-2</v>
      </c>
      <c r="R873" s="10">
        <f>'Front End'!$F$9+Q873</f>
        <v>45.041441130210359</v>
      </c>
      <c r="S873" s="8">
        <f>IF(R873&gt;'Front End'!$F$9+'Front End'!$B$9,(((R873-'Front End'!$F$9)/($AA$4-'Front End'!$F$9))*$AA$5)-((('Front End'!$F$9+'Front End'!$B$9-'Front End'!$F$9)/($AA$4-'Front End'!$F$9))*$AA$5),0)</f>
        <v>4144.1130210358788</v>
      </c>
      <c r="T873" s="8">
        <f>ROUND(S873/('Front End'!$B$3*24*60*60),6)</f>
        <v>4.7959999999999999E-3</v>
      </c>
      <c r="U873" s="8">
        <f>IF(R873&gt;'Front End'!$F$9+'Front End'!$B$10,(((R873-'Front End'!$F$9)/($AA$4-'Front End'!$F$9))*$AA$5)-((('Front End'!$F$9+'Front End'!$B$10-'Front End'!$F$9)/($AA$4-'Front End'!$F$9))*$AA$5),0)</f>
        <v>2144.1130210355659</v>
      </c>
      <c r="V873" s="8">
        <f>(U873^0.5)/('Front End'!$B$4*24*60*60)</f>
        <v>5.3593250042104235E-3</v>
      </c>
      <c r="W873" s="8">
        <f>(AVERAGE(T872:T873)*('Front End'!$F$5*60))+(AVERAGE(V872:V873)*('Front End'!$F$5*60))</f>
        <v>1.2186383490585007</v>
      </c>
      <c r="X873" s="8">
        <f t="shared" si="56"/>
        <v>5.3593250042104235E-3</v>
      </c>
    </row>
    <row r="874" spans="1:24" x14ac:dyDescent="0.2">
      <c r="A874" s="1">
        <v>873</v>
      </c>
      <c r="B874" s="1">
        <f>B873+'Front End'!$F$5</f>
        <v>1744</v>
      </c>
      <c r="C874" s="10">
        <f t="shared" si="55"/>
        <v>1.211111111111111</v>
      </c>
      <c r="D874" s="10">
        <f>ROUND(IF(B874&lt;=$AA$2*1.25,('Front End'!$F$4/2)*(1-COS((PI()*B874)/$AA$2)),(4.34*'Front End'!$F$4*EXP(-1.3*B874/$AA$2))),6)</f>
        <v>9.8879999999999992E-3</v>
      </c>
      <c r="E874" s="10">
        <f>D874*('Front End'!$F$3/100)</f>
        <v>0</v>
      </c>
      <c r="F874" s="10">
        <f t="shared" si="53"/>
        <v>9.8879999999999992E-3</v>
      </c>
      <c r="G874" s="10">
        <f>IF((G873+(AVERAGE(F873:F874)*('Front End'!$F$5*60))-(N873))&gt;$AA$3,$AA$3,IF(G873+(AVERAGE(F873:F874)*('Front End'!$F$5*60))-(N873)&lt;0,0,G873+(AVERAGE(F873:F874)*('Front End'!$F$5*60))-(N873)))</f>
        <v>108.77936880446231</v>
      </c>
      <c r="H874" s="10">
        <f>(G874/$AA$3)*'Front End'!$B$1</f>
        <v>1.0877936880446231E-3</v>
      </c>
      <c r="I874" s="10">
        <f>('Front End'!$F$10-'Front End'!$B$1)+Calcs!H874</f>
        <v>46.731087793688047</v>
      </c>
      <c r="J874" s="10">
        <f>IF(H874&gt;'Front End'!$B$1*('Front End'!$B$5/100),G874-((('Front End'!$B$1*('Front End'!$B$5/100))/'Front End'!$B$1)*$AA$3),0)</f>
        <v>8.7793688044623082</v>
      </c>
      <c r="K874" s="10">
        <f>(J874*('Front End'!$B$6/100))/('Front End'!$B$2*24*60*60)</f>
        <v>0</v>
      </c>
      <c r="L874" s="10">
        <f>(J874*((100-'Front End'!$B$6)/100))/('Front End'!$B$2*24*60*60)</f>
        <v>1.0161306486646191E-2</v>
      </c>
      <c r="M874" s="10">
        <f t="shared" si="54"/>
        <v>1.0161306486646191E-2</v>
      </c>
      <c r="N874" s="10">
        <f>AVERAGE(M873:M874)*('Front End'!$F$5*60)</f>
        <v>1.2220084551755099</v>
      </c>
      <c r="O874" s="10">
        <f>IF(O873+AVERAGE(K873:K874)*('Front End'!$F$5*60)&gt;J874,J874,O873+AVERAGE(K873:K874)*('Front End'!$F$5*60))</f>
        <v>0</v>
      </c>
      <c r="P874" s="10">
        <f>P873+(AVERAGE(L873:L874)*('Front End'!$F$5*60))-W873</f>
        <v>4144.1163911423419</v>
      </c>
      <c r="Q874" s="10">
        <f>(P874/$AA$5)*($AA$4-'Front End'!$F$9)</f>
        <v>4.1441163911423412E-2</v>
      </c>
      <c r="R874" s="10">
        <f>'Front End'!$F$9+Q874</f>
        <v>45.041441163911422</v>
      </c>
      <c r="S874" s="8">
        <f>IF(R874&gt;'Front End'!$F$9+'Front End'!$B$9,(((R874-'Front End'!$F$9)/($AA$4-'Front End'!$F$9))*$AA$5)-((('Front End'!$F$9+'Front End'!$B$9-'Front End'!$F$9)/($AA$4-'Front End'!$F$9))*$AA$5),0)</f>
        <v>4144.1163911422054</v>
      </c>
      <c r="T874" s="8">
        <f>ROUND(S874/('Front End'!$B$3*24*60*60),6)</f>
        <v>4.7959999999999999E-3</v>
      </c>
      <c r="U874" s="8">
        <f>IF(R874&gt;'Front End'!$F$9+'Front End'!$B$10,(((R874-'Front End'!$F$9)/($AA$4-'Front End'!$F$9))*$AA$5)-((('Front End'!$F$9+'Front End'!$B$10-'Front End'!$F$9)/($AA$4-'Front End'!$F$9))*$AA$5),0)</f>
        <v>2144.1163911418926</v>
      </c>
      <c r="V874" s="8">
        <f>(U874^0.5)/('Front End'!$B$4*24*60*60)</f>
        <v>5.3593292160891417E-3</v>
      </c>
      <c r="W874" s="8">
        <f>(AVERAGE(T873:T874)*('Front End'!$F$5*60))+(AVERAGE(V873:V874)*('Front End'!$F$5*60))</f>
        <v>1.218639253217974</v>
      </c>
      <c r="X874" s="8">
        <f t="shared" si="56"/>
        <v>5.3593292160891417E-3</v>
      </c>
    </row>
    <row r="875" spans="1:24" x14ac:dyDescent="0.2">
      <c r="A875" s="1">
        <v>874</v>
      </c>
      <c r="B875" s="1">
        <f>B874+'Front End'!$F$5</f>
        <v>1746</v>
      </c>
      <c r="C875" s="10">
        <f t="shared" si="55"/>
        <v>1.2124999999999999</v>
      </c>
      <c r="D875" s="10">
        <f>ROUND(IF(B875&lt;=$AA$2*1.25,('Front End'!$F$4/2)*(1-COS((PI()*B875)/$AA$2)),(4.34*'Front End'!$F$4*EXP(-1.3*B875/$AA$2))),6)</f>
        <v>9.8460000000000006E-3</v>
      </c>
      <c r="E875" s="10">
        <f>D875*('Front End'!$F$3/100)</f>
        <v>0</v>
      </c>
      <c r="F875" s="10">
        <f t="shared" si="53"/>
        <v>9.8460000000000006E-3</v>
      </c>
      <c r="G875" s="10">
        <f>IF((G874+(AVERAGE(F874:F875)*('Front End'!$F$5*60))-(N874))&gt;$AA$3,$AA$3,IF(G874+(AVERAGE(F874:F875)*('Front End'!$F$5*60))-(N874)&lt;0,0,G874+(AVERAGE(F874:F875)*('Front End'!$F$5*60))-(N874)))</f>
        <v>108.74140034928679</v>
      </c>
      <c r="H875" s="10">
        <f>(G875/$AA$3)*'Front End'!$B$1</f>
        <v>1.087414003492868E-3</v>
      </c>
      <c r="I875" s="10">
        <f>('Front End'!$F$10-'Front End'!$B$1)+Calcs!H875</f>
        <v>46.731087414003497</v>
      </c>
      <c r="J875" s="10">
        <f>IF(H875&gt;'Front End'!$B$1*('Front End'!$B$5/100),G875-((('Front End'!$B$1*('Front End'!$B$5/100))/'Front End'!$B$1)*$AA$3),0)</f>
        <v>8.741400349286792</v>
      </c>
      <c r="K875" s="10">
        <f>(J875*('Front End'!$B$6/100))/('Front End'!$B$2*24*60*60)</f>
        <v>0</v>
      </c>
      <c r="L875" s="10">
        <f>(J875*((100-'Front End'!$B$6)/100))/('Front End'!$B$2*24*60*60)</f>
        <v>1.0117361515378233E-2</v>
      </c>
      <c r="M875" s="10">
        <f t="shared" si="54"/>
        <v>1.0117361515378233E-2</v>
      </c>
      <c r="N875" s="10">
        <f>AVERAGE(M874:M875)*('Front End'!$F$5*60)</f>
        <v>1.2167200801214653</v>
      </c>
      <c r="O875" s="10">
        <f>IF(O874+AVERAGE(K874:K875)*('Front End'!$F$5*60)&gt;J875,J875,O874+AVERAGE(K874:K875)*('Front End'!$F$5*60))</f>
        <v>0</v>
      </c>
      <c r="P875" s="10">
        <f>P874+(AVERAGE(L874:L875)*('Front End'!$F$5*60))-W874</f>
        <v>4144.1144719692456</v>
      </c>
      <c r="Q875" s="10">
        <f>(P875/$AA$5)*($AA$4-'Front End'!$F$9)</f>
        <v>4.1441144719692451E-2</v>
      </c>
      <c r="R875" s="10">
        <f>'Front End'!$F$9+Q875</f>
        <v>45.041441144719691</v>
      </c>
      <c r="S875" s="8">
        <f>IF(R875&gt;'Front End'!$F$9+'Front End'!$B$9,(((R875-'Front End'!$F$9)/($AA$4-'Front End'!$F$9))*$AA$5)-((('Front End'!$F$9+'Front End'!$B$9-'Front End'!$F$9)/($AA$4-'Front End'!$F$9))*$AA$5),0)</f>
        <v>4144.1144719691183</v>
      </c>
      <c r="T875" s="8">
        <f>ROUND(S875/('Front End'!$B$3*24*60*60),6)</f>
        <v>4.7959999999999999E-3</v>
      </c>
      <c r="U875" s="8">
        <f>IF(R875&gt;'Front End'!$F$9+'Front End'!$B$10,(((R875-'Front End'!$F$9)/($AA$4-'Front End'!$F$9))*$AA$5)-((('Front End'!$F$9+'Front End'!$B$10-'Front End'!$F$9)/($AA$4-'Front End'!$F$9))*$AA$5),0)</f>
        <v>2144.1144719688054</v>
      </c>
      <c r="V875" s="8">
        <f>(U875^0.5)/('Front End'!$B$4*24*60*60)</f>
        <v>5.3593268175526768E-3</v>
      </c>
      <c r="W875" s="8">
        <f>(AVERAGE(T874:T875)*('Front End'!$F$5*60))+(AVERAGE(V874:V875)*('Front End'!$F$5*60))</f>
        <v>1.2186393620185092</v>
      </c>
      <c r="X875" s="8">
        <f t="shared" si="56"/>
        <v>5.3593268175526768E-3</v>
      </c>
    </row>
    <row r="876" spans="1:24" x14ac:dyDescent="0.2">
      <c r="A876" s="1">
        <v>875</v>
      </c>
      <c r="B876" s="1">
        <f>B875+'Front End'!$F$5</f>
        <v>1748</v>
      </c>
      <c r="C876" s="10">
        <f t="shared" si="55"/>
        <v>1.2138888888888888</v>
      </c>
      <c r="D876" s="10">
        <f>ROUND(IF(B876&lt;=$AA$2*1.25,('Front End'!$F$4/2)*(1-COS((PI()*B876)/$AA$2)),(4.34*'Front End'!$F$4*EXP(-1.3*B876/$AA$2))),6)</f>
        <v>9.8029999999999992E-3</v>
      </c>
      <c r="E876" s="10">
        <f>D876*('Front End'!$F$3/100)</f>
        <v>0</v>
      </c>
      <c r="F876" s="10">
        <f t="shared" si="53"/>
        <v>9.8029999999999992E-3</v>
      </c>
      <c r="G876" s="10">
        <f>IF((G875+(AVERAGE(F875:F876)*('Front End'!$F$5*60))-(N875))&gt;$AA$3,$AA$3,IF(G875+(AVERAGE(F875:F876)*('Front End'!$F$5*60))-(N875)&lt;0,0,G875+(AVERAGE(F875:F876)*('Front End'!$F$5*60))-(N875)))</f>
        <v>108.70362026916533</v>
      </c>
      <c r="H876" s="10">
        <f>(G876/$AA$3)*'Front End'!$B$1</f>
        <v>1.0870362026916534E-3</v>
      </c>
      <c r="I876" s="10">
        <f>('Front End'!$F$10-'Front End'!$B$1)+Calcs!H876</f>
        <v>46.731087036202695</v>
      </c>
      <c r="J876" s="10">
        <f>IF(H876&gt;'Front End'!$B$1*('Front End'!$B$5/100),G876-((('Front End'!$B$1*('Front End'!$B$5/100))/'Front End'!$B$1)*$AA$3),0)</f>
        <v>8.7036202691653273</v>
      </c>
      <c r="K876" s="10">
        <f>(J876*('Front End'!$B$6/100))/('Front End'!$B$2*24*60*60)</f>
        <v>0</v>
      </c>
      <c r="L876" s="10">
        <f>(J876*((100-'Front End'!$B$6)/100))/('Front End'!$B$2*24*60*60)</f>
        <v>1.0073634570793204E-2</v>
      </c>
      <c r="M876" s="10">
        <f t="shared" si="54"/>
        <v>1.0073634570793204E-2</v>
      </c>
      <c r="N876" s="10">
        <f>AVERAGE(M875:M876)*('Front End'!$F$5*60)</f>
        <v>1.2114597651702863</v>
      </c>
      <c r="O876" s="10">
        <f>IF(O875+AVERAGE(K875:K876)*('Front End'!$F$5*60)&gt;J876,J876,O875+AVERAGE(K875:K876)*('Front End'!$F$5*60))</f>
        <v>0</v>
      </c>
      <c r="P876" s="10">
        <f>P875+(AVERAGE(L875:L876)*('Front End'!$F$5*60))-W875</f>
        <v>4144.1072923723978</v>
      </c>
      <c r="Q876" s="10">
        <f>(P876/$AA$5)*($AA$4-'Front End'!$F$9)</f>
        <v>4.1441072923723975E-2</v>
      </c>
      <c r="R876" s="10">
        <f>'Front End'!$F$9+Q876</f>
        <v>45.041441072923725</v>
      </c>
      <c r="S876" s="8">
        <f>IF(R876&gt;'Front End'!$F$9+'Front End'!$B$9,(((R876-'Front End'!$F$9)/($AA$4-'Front End'!$F$9))*$AA$5)-((('Front End'!$F$9+'Front End'!$B$9-'Front End'!$F$9)/($AA$4-'Front End'!$F$9))*$AA$5),0)</f>
        <v>4144.1072923724678</v>
      </c>
      <c r="T876" s="8">
        <f>ROUND(S876/('Front End'!$B$3*24*60*60),6)</f>
        <v>4.7959999999999999E-3</v>
      </c>
      <c r="U876" s="8">
        <f>IF(R876&gt;'Front End'!$F$9+'Front End'!$B$10,(((R876-'Front End'!$F$9)/($AA$4-'Front End'!$F$9))*$AA$5)-((('Front End'!$F$9+'Front End'!$B$10-'Front End'!$F$9)/($AA$4-'Front End'!$F$9))*$AA$5),0)</f>
        <v>2144.1072923721549</v>
      </c>
      <c r="V876" s="8">
        <f>(U876^0.5)/('Front End'!$B$4*24*60*60)</f>
        <v>5.3593178446555718E-3</v>
      </c>
      <c r="W876" s="8">
        <f>(AVERAGE(T875:T876)*('Front End'!$F$5*60))+(AVERAGE(V875:V876)*('Front End'!$F$5*60))</f>
        <v>1.2186386797324951</v>
      </c>
      <c r="X876" s="8">
        <f t="shared" si="56"/>
        <v>5.3593178446555718E-3</v>
      </c>
    </row>
    <row r="877" spans="1:24" x14ac:dyDescent="0.2">
      <c r="A877" s="1">
        <v>876</v>
      </c>
      <c r="B877" s="1">
        <f>B876+'Front End'!$F$5</f>
        <v>1750</v>
      </c>
      <c r="C877" s="10">
        <f t="shared" si="55"/>
        <v>1.2152777777777777</v>
      </c>
      <c r="D877" s="10">
        <f>ROUND(IF(B877&lt;=$AA$2*1.25,('Front End'!$F$4/2)*(1-COS((PI()*B877)/$AA$2)),(4.34*'Front End'!$F$4*EXP(-1.3*B877/$AA$2))),6)</f>
        <v>9.7610000000000006E-3</v>
      </c>
      <c r="E877" s="10">
        <f>D877*('Front End'!$F$3/100)</f>
        <v>0</v>
      </c>
      <c r="F877" s="10">
        <f t="shared" si="53"/>
        <v>9.7610000000000006E-3</v>
      </c>
      <c r="G877" s="10">
        <f>IF((G876+(AVERAGE(F876:F877)*('Front End'!$F$5*60))-(N876))&gt;$AA$3,$AA$3,IF(G876+(AVERAGE(F876:F877)*('Front End'!$F$5*60))-(N876)&lt;0,0,G876+(AVERAGE(F876:F877)*('Front End'!$F$5*60))-(N876)))</f>
        <v>108.66600050399504</v>
      </c>
      <c r="H877" s="10">
        <f>(G877/$AA$3)*'Front End'!$B$1</f>
        <v>1.0866600050399504E-3</v>
      </c>
      <c r="I877" s="10">
        <f>('Front End'!$F$10-'Front End'!$B$1)+Calcs!H877</f>
        <v>46.731086660005047</v>
      </c>
      <c r="J877" s="10">
        <f>IF(H877&gt;'Front End'!$B$1*('Front End'!$B$5/100),G877-((('Front End'!$B$1*('Front End'!$B$5/100))/'Front End'!$B$1)*$AA$3),0)</f>
        <v>8.6660005039950363</v>
      </c>
      <c r="K877" s="10">
        <f>(J877*('Front End'!$B$6/100))/('Front End'!$B$2*24*60*60)</f>
        <v>0</v>
      </c>
      <c r="L877" s="10">
        <f>(J877*((100-'Front End'!$B$6)/100))/('Front End'!$B$2*24*60*60)</f>
        <v>1.0030093175920182E-2</v>
      </c>
      <c r="M877" s="10">
        <f t="shared" si="54"/>
        <v>1.0030093175920182E-2</v>
      </c>
      <c r="N877" s="10">
        <f>AVERAGE(M876:M877)*('Front End'!$F$5*60)</f>
        <v>1.2062236648028033</v>
      </c>
      <c r="O877" s="10">
        <f>IF(O876+AVERAGE(K876:K877)*('Front End'!$F$5*60)&gt;J877,J877,O876+AVERAGE(K876:K877)*('Front End'!$F$5*60))</f>
        <v>0</v>
      </c>
      <c r="P877" s="10">
        <f>P876+(AVERAGE(L876:L877)*('Front End'!$F$5*60))-W876</f>
        <v>4144.0948773574682</v>
      </c>
      <c r="Q877" s="10">
        <f>(P877/$AA$5)*($AA$4-'Front End'!$F$9)</f>
        <v>4.1440948773574682E-2</v>
      </c>
      <c r="R877" s="10">
        <f>'Front End'!$F$9+Q877</f>
        <v>45.041440948773577</v>
      </c>
      <c r="S877" s="8">
        <f>IF(R877&gt;'Front End'!$F$9+'Front End'!$B$9,(((R877-'Front End'!$F$9)/($AA$4-'Front End'!$F$9))*$AA$5)-((('Front End'!$F$9+'Front End'!$B$9-'Front End'!$F$9)/($AA$4-'Front End'!$F$9))*$AA$5),0)</f>
        <v>4144.0948773576738</v>
      </c>
      <c r="T877" s="8">
        <f>ROUND(S877/('Front End'!$B$3*24*60*60),6)</f>
        <v>4.7959999999999999E-3</v>
      </c>
      <c r="U877" s="8">
        <f>IF(R877&gt;'Front End'!$F$9+'Front End'!$B$10,(((R877-'Front End'!$F$9)/($AA$4-'Front End'!$F$9))*$AA$5)-((('Front End'!$F$9+'Front End'!$B$10-'Front End'!$F$9)/($AA$4-'Front End'!$F$9))*$AA$5),0)</f>
        <v>2144.0948773573609</v>
      </c>
      <c r="V877" s="8">
        <f>(U877^0.5)/('Front End'!$B$4*24*60*60)</f>
        <v>5.359302328616128E-3</v>
      </c>
      <c r="W877" s="8">
        <f>(AVERAGE(T876:T877)*('Front End'!$F$5*60))+(AVERAGE(V876:V877)*('Front End'!$F$5*60))</f>
        <v>1.2186372103963021</v>
      </c>
      <c r="X877" s="8">
        <f t="shared" si="56"/>
        <v>5.359302328616128E-3</v>
      </c>
    </row>
    <row r="878" spans="1:24" x14ac:dyDescent="0.2">
      <c r="A878" s="1">
        <v>877</v>
      </c>
      <c r="B878" s="1">
        <f>B877+'Front End'!$F$5</f>
        <v>1752</v>
      </c>
      <c r="C878" s="10">
        <f t="shared" si="55"/>
        <v>1.2166666666666666</v>
      </c>
      <c r="D878" s="10">
        <f>ROUND(IF(B878&lt;=$AA$2*1.25,('Front End'!$F$4/2)*(1-COS((PI()*B878)/$AA$2)),(4.34*'Front End'!$F$4*EXP(-1.3*B878/$AA$2))),6)</f>
        <v>9.7179999999999992E-3</v>
      </c>
      <c r="E878" s="10">
        <f>D878*('Front End'!$F$3/100)</f>
        <v>0</v>
      </c>
      <c r="F878" s="10">
        <f t="shared" si="53"/>
        <v>9.7179999999999992E-3</v>
      </c>
      <c r="G878" s="10">
        <f>IF((G877+(AVERAGE(F877:F878)*('Front End'!$F$5*60))-(N877))&gt;$AA$3,$AA$3,IF(G877+(AVERAGE(F877:F878)*('Front End'!$F$5*60))-(N877)&lt;0,0,G877+(AVERAGE(F877:F878)*('Front End'!$F$5*60))-(N877)))</f>
        <v>108.62851683919223</v>
      </c>
      <c r="H878" s="10">
        <f>(G878/$AA$3)*'Front End'!$B$1</f>
        <v>1.0862851683919224E-3</v>
      </c>
      <c r="I878" s="10">
        <f>('Front End'!$F$10-'Front End'!$B$1)+Calcs!H878</f>
        <v>46.731086285168395</v>
      </c>
      <c r="J878" s="10">
        <f>IF(H878&gt;'Front End'!$B$1*('Front End'!$B$5/100),G878-((('Front End'!$B$1*('Front End'!$B$5/100))/'Front End'!$B$1)*$AA$3),0)</f>
        <v>8.6285168391922298</v>
      </c>
      <c r="K878" s="10">
        <f>(J878*('Front End'!$B$6/100))/('Front End'!$B$2*24*60*60)</f>
        <v>0</v>
      </c>
      <c r="L878" s="10">
        <f>(J878*((100-'Front End'!$B$6)/100))/('Front End'!$B$2*24*60*60)</f>
        <v>9.9867093046206376E-3</v>
      </c>
      <c r="M878" s="10">
        <f t="shared" si="54"/>
        <v>9.9867093046206376E-3</v>
      </c>
      <c r="N878" s="10">
        <f>AVERAGE(M877:M878)*('Front End'!$F$5*60)</f>
        <v>1.2010081488324491</v>
      </c>
      <c r="O878" s="10">
        <f>IF(O877+AVERAGE(K877:K878)*('Front End'!$F$5*60)&gt;J878,J878,O877+AVERAGE(K877:K878)*('Front End'!$F$5*60))</f>
        <v>0</v>
      </c>
      <c r="P878" s="10">
        <f>P877+(AVERAGE(L877:L878)*('Front End'!$F$5*60))-W877</f>
        <v>4144.0772482959046</v>
      </c>
      <c r="Q878" s="10">
        <f>(P878/$AA$5)*($AA$4-'Front End'!$F$9)</f>
        <v>4.1440772482959042E-2</v>
      </c>
      <c r="R878" s="10">
        <f>'Front End'!$F$9+Q878</f>
        <v>45.041440772482957</v>
      </c>
      <c r="S878" s="8">
        <f>IF(R878&gt;'Front End'!$F$9+'Front End'!$B$9,(((R878-'Front End'!$F$9)/($AA$4-'Front End'!$F$9))*$AA$5)-((('Front End'!$F$9+'Front End'!$B$9-'Front End'!$F$9)/($AA$4-'Front End'!$F$9))*$AA$5),0)</f>
        <v>4144.07724829573</v>
      </c>
      <c r="T878" s="8">
        <f>ROUND(S878/('Front End'!$B$3*24*60*60),6)</f>
        <v>4.7959999999999999E-3</v>
      </c>
      <c r="U878" s="8">
        <f>IF(R878&gt;'Front End'!$F$9+'Front End'!$B$10,(((R878-'Front End'!$F$9)/($AA$4-'Front End'!$F$9))*$AA$5)-((('Front End'!$F$9+'Front End'!$B$10-'Front End'!$F$9)/($AA$4-'Front End'!$F$9))*$AA$5),0)</f>
        <v>2144.0772482954171</v>
      </c>
      <c r="V878" s="8">
        <f>(U878^0.5)/('Front End'!$B$4*24*60*60)</f>
        <v>5.3592802960867065E-3</v>
      </c>
      <c r="W878" s="8">
        <f>(AVERAGE(T877:T878)*('Front End'!$F$5*60))+(AVERAGE(V877:V878)*('Front End'!$F$5*60))</f>
        <v>1.2186349574821702</v>
      </c>
      <c r="X878" s="8">
        <f t="shared" si="56"/>
        <v>5.3592802960867065E-3</v>
      </c>
    </row>
    <row r="879" spans="1:24" x14ac:dyDescent="0.2">
      <c r="A879" s="1">
        <v>878</v>
      </c>
      <c r="B879" s="1">
        <f>B878+'Front End'!$F$5</f>
        <v>1754</v>
      </c>
      <c r="C879" s="10">
        <f t="shared" si="55"/>
        <v>1.2180555555555554</v>
      </c>
      <c r="D879" s="10">
        <f>ROUND(IF(B879&lt;=$AA$2*1.25,('Front End'!$F$4/2)*(1-COS((PI()*B879)/$AA$2)),(4.34*'Front End'!$F$4*EXP(-1.3*B879/$AA$2))),6)</f>
        <v>9.6760000000000006E-3</v>
      </c>
      <c r="E879" s="10">
        <f>D879*('Front End'!$F$3/100)</f>
        <v>0</v>
      </c>
      <c r="F879" s="10">
        <f t="shared" si="53"/>
        <v>9.6760000000000006E-3</v>
      </c>
      <c r="G879" s="10">
        <f>IF((G878+(AVERAGE(F878:F879)*('Front End'!$F$5*60))-(N878))&gt;$AA$3,$AA$3,IF(G878+(AVERAGE(F878:F879)*('Front End'!$F$5*60))-(N878)&lt;0,0,G878+(AVERAGE(F878:F879)*('Front End'!$F$5*60))-(N878)))</f>
        <v>108.59114869035979</v>
      </c>
      <c r="H879" s="10">
        <f>(G879/$AA$3)*'Front End'!$B$1</f>
        <v>1.0859114869035979E-3</v>
      </c>
      <c r="I879" s="10">
        <f>('Front End'!$F$10-'Front End'!$B$1)+Calcs!H879</f>
        <v>46.731085911486907</v>
      </c>
      <c r="J879" s="10">
        <f>IF(H879&gt;'Front End'!$B$1*('Front End'!$B$5/100),G879-((('Front End'!$B$1*('Front End'!$B$5/100))/'Front End'!$B$1)*$AA$3),0)</f>
        <v>8.5911486903597876</v>
      </c>
      <c r="K879" s="10">
        <f>(J879*('Front End'!$B$6/100))/('Front End'!$B$2*24*60*60)</f>
        <v>0</v>
      </c>
      <c r="L879" s="10">
        <f>(J879*((100-'Front End'!$B$6)/100))/('Front End'!$B$2*24*60*60)</f>
        <v>9.943459132360867E-3</v>
      </c>
      <c r="M879" s="10">
        <f t="shared" si="54"/>
        <v>9.943459132360867E-3</v>
      </c>
      <c r="N879" s="10">
        <f>AVERAGE(M878:M879)*('Front End'!$F$5*60)</f>
        <v>1.1958101062188904</v>
      </c>
      <c r="O879" s="10">
        <f>IF(O878+AVERAGE(K878:K879)*('Front End'!$F$5*60)&gt;J879,J879,O878+AVERAGE(K878:K879)*('Front End'!$F$5*60))</f>
        <v>0</v>
      </c>
      <c r="P879" s="10">
        <f>P878+(AVERAGE(L878:L879)*('Front End'!$F$5*60))-W878</f>
        <v>4144.0544234446415</v>
      </c>
      <c r="Q879" s="10">
        <f>(P879/$AA$5)*($AA$4-'Front End'!$F$9)</f>
        <v>4.1440544234446416E-2</v>
      </c>
      <c r="R879" s="10">
        <f>'Front End'!$F$9+Q879</f>
        <v>45.041440544234447</v>
      </c>
      <c r="S879" s="8">
        <f>IF(R879&gt;'Front End'!$F$9+'Front End'!$B$9,(((R879-'Front End'!$F$9)/($AA$4-'Front End'!$F$9))*$AA$5)-((('Front End'!$F$9+'Front End'!$B$9-'Front End'!$F$9)/($AA$4-'Front End'!$F$9))*$AA$5),0)</f>
        <v>4144.0544234447434</v>
      </c>
      <c r="T879" s="8">
        <f>ROUND(S879/('Front End'!$B$3*24*60*60),6)</f>
        <v>4.7959999999999999E-3</v>
      </c>
      <c r="U879" s="8">
        <f>IF(R879&gt;'Front End'!$F$9+'Front End'!$B$10,(((R879-'Front End'!$F$9)/($AA$4-'Front End'!$F$9))*$AA$5)-((('Front End'!$F$9+'Front End'!$B$10-'Front End'!$F$9)/($AA$4-'Front End'!$F$9))*$AA$5),0)</f>
        <v>2144.0544234444305</v>
      </c>
      <c r="V879" s="8">
        <f>(U879^0.5)/('Front End'!$B$4*24*60*60)</f>
        <v>5.3592517698058074E-3</v>
      </c>
      <c r="W879" s="8">
        <f>(AVERAGE(T878:T879)*('Front End'!$F$5*60))+(AVERAGE(V878:V879)*('Front End'!$F$5*60))</f>
        <v>1.2186319239535508</v>
      </c>
      <c r="X879" s="8">
        <f t="shared" si="56"/>
        <v>5.3592517698058074E-3</v>
      </c>
    </row>
    <row r="880" spans="1:24" x14ac:dyDescent="0.2">
      <c r="A880" s="1">
        <v>879</v>
      </c>
      <c r="B880" s="1">
        <f>B879+'Front End'!$F$5</f>
        <v>1756</v>
      </c>
      <c r="C880" s="10">
        <f t="shared" si="55"/>
        <v>1.2194444444444446</v>
      </c>
      <c r="D880" s="10">
        <f>ROUND(IF(B880&lt;=$AA$2*1.25,('Front End'!$F$4/2)*(1-COS((PI()*B880)/$AA$2)),(4.34*'Front End'!$F$4*EXP(-1.3*B880/$AA$2))),6)</f>
        <v>9.6340000000000002E-3</v>
      </c>
      <c r="E880" s="10">
        <f>D880*('Front End'!$F$3/100)</f>
        <v>0</v>
      </c>
      <c r="F880" s="10">
        <f t="shared" si="53"/>
        <v>9.6340000000000002E-3</v>
      </c>
      <c r="G880" s="10">
        <f>IF((G879+(AVERAGE(F879:F880)*('Front End'!$F$5*60))-(N879))&gt;$AA$3,$AA$3,IF(G879+(AVERAGE(F879:F880)*('Front End'!$F$5*60))-(N879)&lt;0,0,G879+(AVERAGE(F879:F880)*('Front End'!$F$5*60))-(N879)))</f>
        <v>108.55393858414091</v>
      </c>
      <c r="H880" s="10">
        <f>(G880/$AA$3)*'Front End'!$B$1</f>
        <v>1.0855393858414091E-3</v>
      </c>
      <c r="I880" s="10">
        <f>('Front End'!$F$10-'Front End'!$B$1)+Calcs!H880</f>
        <v>46.731085539385845</v>
      </c>
      <c r="J880" s="10">
        <f>IF(H880&gt;'Front End'!$B$1*('Front End'!$B$5/100),G880-((('Front End'!$B$1*('Front End'!$B$5/100))/'Front End'!$B$1)*$AA$3),0)</f>
        <v>8.5539385841409086</v>
      </c>
      <c r="K880" s="10">
        <f>(J880*('Front End'!$B$6/100))/('Front End'!$B$2*24*60*60)</f>
        <v>0</v>
      </c>
      <c r="L880" s="10">
        <f>(J880*((100-'Front End'!$B$6)/100))/('Front End'!$B$2*24*60*60)</f>
        <v>9.9003918797927193E-3</v>
      </c>
      <c r="M880" s="10">
        <f t="shared" si="54"/>
        <v>9.9003918797927193E-3</v>
      </c>
      <c r="N880" s="10">
        <f>AVERAGE(M879:M880)*('Front End'!$F$5*60)</f>
        <v>1.1906310607292152</v>
      </c>
      <c r="O880" s="10">
        <f>IF(O879+AVERAGE(K879:K880)*('Front End'!$F$5*60)&gt;J880,J880,O879+AVERAGE(K879:K880)*('Front End'!$F$5*60))</f>
        <v>0</v>
      </c>
      <c r="P880" s="10">
        <f>P879+(AVERAGE(L879:L880)*('Front End'!$F$5*60))-W879</f>
        <v>4144.0264225814171</v>
      </c>
      <c r="Q880" s="10">
        <f>(P880/$AA$5)*($AA$4-'Front End'!$F$9)</f>
        <v>4.1440264225814163E-2</v>
      </c>
      <c r="R880" s="10">
        <f>'Front End'!$F$9+Q880</f>
        <v>45.041440264225812</v>
      </c>
      <c r="S880" s="8">
        <f>IF(R880&gt;'Front End'!$F$9+'Front End'!$B$9,(((R880-'Front End'!$F$9)/($AA$4-'Front End'!$F$9))*$AA$5)-((('Front End'!$F$9+'Front End'!$B$9-'Front End'!$F$9)/($AA$4-'Front End'!$F$9))*$AA$5),0)</f>
        <v>4144.0264225812489</v>
      </c>
      <c r="T880" s="8">
        <f>ROUND(S880/('Front End'!$B$3*24*60*60),6)</f>
        <v>4.7959999999999999E-3</v>
      </c>
      <c r="U880" s="8">
        <f>IF(R880&gt;'Front End'!$F$9+'Front End'!$B$10,(((R880-'Front End'!$F$9)/($AA$4-'Front End'!$F$9))*$AA$5)-((('Front End'!$F$9+'Front End'!$B$10-'Front End'!$F$9)/($AA$4-'Front End'!$F$9))*$AA$5),0)</f>
        <v>2144.026422580936</v>
      </c>
      <c r="V880" s="8">
        <f>(U880^0.5)/('Front End'!$B$4*24*60*60)</f>
        <v>5.3592167743864863E-3</v>
      </c>
      <c r="W880" s="8">
        <f>(AVERAGE(T879:T880)*('Front End'!$F$5*60))+(AVERAGE(V879:V880)*('Front End'!$F$5*60))</f>
        <v>1.2186281126515377</v>
      </c>
      <c r="X880" s="8">
        <f t="shared" si="56"/>
        <v>5.3592167743864863E-3</v>
      </c>
    </row>
    <row r="881" spans="1:24" x14ac:dyDescent="0.2">
      <c r="A881" s="1">
        <v>880</v>
      </c>
      <c r="B881" s="1">
        <f>B880+'Front End'!$F$5</f>
        <v>1758</v>
      </c>
      <c r="C881" s="10">
        <f t="shared" si="55"/>
        <v>1.2208333333333334</v>
      </c>
      <c r="D881" s="10">
        <f>ROUND(IF(B881&lt;=$AA$2*1.25,('Front End'!$F$4/2)*(1-COS((PI()*B881)/$AA$2)),(4.34*'Front End'!$F$4*EXP(-1.3*B881/$AA$2))),6)</f>
        <v>9.5930000000000008E-3</v>
      </c>
      <c r="E881" s="10">
        <f>D881*('Front End'!$F$3/100)</f>
        <v>0</v>
      </c>
      <c r="F881" s="10">
        <f t="shared" si="53"/>
        <v>9.5930000000000008E-3</v>
      </c>
      <c r="G881" s="10">
        <f>IF((G880+(AVERAGE(F880:F881)*('Front End'!$F$5*60))-(N880))&gt;$AA$3,$AA$3,IF(G880+(AVERAGE(F880:F881)*('Front End'!$F$5*60))-(N880)&lt;0,0,G880+(AVERAGE(F880:F881)*('Front End'!$F$5*60))-(N880)))</f>
        <v>108.5169275234117</v>
      </c>
      <c r="H881" s="10">
        <f>(G881/$AA$3)*'Front End'!$B$1</f>
        <v>1.0851692752341169E-3</v>
      </c>
      <c r="I881" s="10">
        <f>('Front End'!$F$10-'Front End'!$B$1)+Calcs!H881</f>
        <v>46.731085169275239</v>
      </c>
      <c r="J881" s="10">
        <f>IF(H881&gt;'Front End'!$B$1*('Front End'!$B$5/100),G881-((('Front End'!$B$1*('Front End'!$B$5/100))/'Front End'!$B$1)*$AA$3),0)</f>
        <v>8.5169275234116952</v>
      </c>
      <c r="K881" s="10">
        <f>(J881*('Front End'!$B$6/100))/('Front End'!$B$2*24*60*60)</f>
        <v>0</v>
      </c>
      <c r="L881" s="10">
        <f>(J881*((100-'Front End'!$B$6)/100))/('Front End'!$B$2*24*60*60)</f>
        <v>9.857555003948722E-3</v>
      </c>
      <c r="M881" s="10">
        <f t="shared" si="54"/>
        <v>9.857555003948722E-3</v>
      </c>
      <c r="N881" s="10">
        <f>AVERAGE(M880:M881)*('Front End'!$F$5*60)</f>
        <v>1.1854768130244864</v>
      </c>
      <c r="O881" s="10">
        <f>IF(O880+AVERAGE(K880:K881)*('Front End'!$F$5*60)&gt;J881,J881,O880+AVERAGE(K880:K881)*('Front End'!$F$5*60))</f>
        <v>0</v>
      </c>
      <c r="P881" s="10">
        <f>P880+(AVERAGE(L880:L881)*('Front End'!$F$5*60))-W880</f>
        <v>4143.9932712817899</v>
      </c>
      <c r="Q881" s="10">
        <f>(P881/$AA$5)*($AA$4-'Front End'!$F$9)</f>
        <v>4.1439932712817901E-2</v>
      </c>
      <c r="R881" s="10">
        <f>'Front End'!$F$9+Q881</f>
        <v>45.041439932712819</v>
      </c>
      <c r="S881" s="8">
        <f>IF(R881&gt;'Front End'!$F$9+'Front End'!$B$9,(((R881-'Front End'!$F$9)/($AA$4-'Front End'!$F$9))*$AA$5)-((('Front End'!$F$9+'Front End'!$B$9-'Front End'!$F$9)/($AA$4-'Front End'!$F$9))*$AA$5),0)</f>
        <v>4143.9932712819427</v>
      </c>
      <c r="T881" s="8">
        <f>ROUND(S881/('Front End'!$B$3*24*60*60),6)</f>
        <v>4.7959999999999999E-3</v>
      </c>
      <c r="U881" s="8">
        <f>IF(R881&gt;'Front End'!$F$9+'Front End'!$B$10,(((R881-'Front End'!$F$9)/($AA$4-'Front End'!$F$9))*$AA$5)-((('Front End'!$F$9+'Front End'!$B$10-'Front End'!$F$9)/($AA$4-'Front End'!$F$9))*$AA$5),0)</f>
        <v>2143.9932712816299</v>
      </c>
      <c r="V881" s="8">
        <f>(U881^0.5)/('Front End'!$B$4*24*60*60)</f>
        <v>5.3591753416680644E-3</v>
      </c>
      <c r="W881" s="8">
        <f>(AVERAGE(T880:T881)*('Front End'!$F$5*60))+(AVERAGE(V880:V881)*('Front End'!$F$5*60))</f>
        <v>1.218623526963273</v>
      </c>
      <c r="X881" s="8">
        <f t="shared" si="56"/>
        <v>5.3591753416680644E-3</v>
      </c>
    </row>
    <row r="882" spans="1:24" x14ac:dyDescent="0.2">
      <c r="A882" s="1">
        <v>881</v>
      </c>
      <c r="B882" s="1">
        <f>B881+'Front End'!$F$5</f>
        <v>1760</v>
      </c>
      <c r="C882" s="10">
        <f t="shared" si="55"/>
        <v>1.2222222222222223</v>
      </c>
      <c r="D882" s="10">
        <f>ROUND(IF(B882&lt;=$AA$2*1.25,('Front End'!$F$4/2)*(1-COS((PI()*B882)/$AA$2)),(4.34*'Front End'!$F$4*EXP(-1.3*B882/$AA$2))),6)</f>
        <v>9.5510000000000005E-3</v>
      </c>
      <c r="E882" s="10">
        <f>D882*('Front End'!$F$3/100)</f>
        <v>0</v>
      </c>
      <c r="F882" s="10">
        <f t="shared" si="53"/>
        <v>9.5510000000000005E-3</v>
      </c>
      <c r="G882" s="10">
        <f>IF((G881+(AVERAGE(F881:F882)*('Front End'!$F$5*60))-(N881))&gt;$AA$3,$AA$3,IF(G881+(AVERAGE(F881:F882)*('Front End'!$F$5*60))-(N881)&lt;0,0,G881+(AVERAGE(F881:F882)*('Front End'!$F$5*60))-(N881)))</f>
        <v>108.4800907103872</v>
      </c>
      <c r="H882" s="10">
        <f>(G882/$AA$3)*'Front End'!$B$1</f>
        <v>1.0848009071038722E-3</v>
      </c>
      <c r="I882" s="10">
        <f>('Front End'!$F$10-'Front End'!$B$1)+Calcs!H882</f>
        <v>46.731084800907105</v>
      </c>
      <c r="J882" s="10">
        <f>IF(H882&gt;'Front End'!$B$1*('Front End'!$B$5/100),G882-((('Front End'!$B$1*('Front End'!$B$5/100))/'Front End'!$B$1)*$AA$3),0)</f>
        <v>8.4800907103872021</v>
      </c>
      <c r="K882" s="10">
        <f>(J882*('Front End'!$B$6/100))/('Front End'!$B$2*24*60*60)</f>
        <v>0</v>
      </c>
      <c r="L882" s="10">
        <f>(J882*((100-'Front End'!$B$6)/100))/('Front End'!$B$2*24*60*60)</f>
        <v>9.8149198036888933E-3</v>
      </c>
      <c r="M882" s="10">
        <f t="shared" si="54"/>
        <v>9.8149198036888933E-3</v>
      </c>
      <c r="N882" s="10">
        <f>AVERAGE(M881:M882)*('Front End'!$F$5*60)</f>
        <v>1.1803484884582569</v>
      </c>
      <c r="O882" s="10">
        <f>IF(O881+AVERAGE(K881:K882)*('Front End'!$F$5*60)&gt;J882,J882,O881+AVERAGE(K881:K882)*('Front End'!$F$5*60))</f>
        <v>0</v>
      </c>
      <c r="P882" s="10">
        <f>P881+(AVERAGE(L881:L882)*('Front End'!$F$5*60))-W881</f>
        <v>4143.9549962432848</v>
      </c>
      <c r="Q882" s="10">
        <f>(P882/$AA$5)*($AA$4-'Front End'!$F$9)</f>
        <v>4.1439549962432841E-2</v>
      </c>
      <c r="R882" s="10">
        <f>'Front End'!$F$9+Q882</f>
        <v>45.041439549962433</v>
      </c>
      <c r="S882" s="8">
        <f>IF(R882&gt;'Front End'!$F$9+'Front End'!$B$9,(((R882-'Front End'!$F$9)/($AA$4-'Front End'!$F$9))*$AA$5)-((('Front End'!$F$9+'Front End'!$B$9-'Front End'!$F$9)/($AA$4-'Front End'!$F$9))*$AA$5),0)</f>
        <v>4143.9549962433375</v>
      </c>
      <c r="T882" s="8">
        <f>ROUND(S882/('Front End'!$B$3*24*60*60),6)</f>
        <v>4.7959999999999999E-3</v>
      </c>
      <c r="U882" s="8">
        <f>IF(R882&gt;'Front End'!$F$9+'Front End'!$B$10,(((R882-'Front End'!$F$9)/($AA$4-'Front End'!$F$9))*$AA$5)-((('Front End'!$F$9+'Front End'!$B$10-'Front End'!$F$9)/($AA$4-'Front End'!$F$9))*$AA$5),0)</f>
        <v>2143.9549962430247</v>
      </c>
      <c r="V882" s="8">
        <f>(U882^0.5)/('Front End'!$B$4*24*60*60)</f>
        <v>5.3591275048671455E-3</v>
      </c>
      <c r="W882" s="8">
        <f>(AVERAGE(T881:T882)*('Front End'!$F$5*60))+(AVERAGE(V881:V882)*('Front End'!$F$5*60))</f>
        <v>1.2186181707921127</v>
      </c>
      <c r="X882" s="8">
        <f t="shared" si="56"/>
        <v>5.3591275048671455E-3</v>
      </c>
    </row>
    <row r="883" spans="1:24" x14ac:dyDescent="0.2">
      <c r="A883" s="1">
        <v>882</v>
      </c>
      <c r="B883" s="1">
        <f>B882+'Front End'!$F$5</f>
        <v>1762</v>
      </c>
      <c r="C883" s="10">
        <f t="shared" si="55"/>
        <v>1.2236111111111112</v>
      </c>
      <c r="D883" s="10">
        <f>ROUND(IF(B883&lt;=$AA$2*1.25,('Front End'!$F$4/2)*(1-COS((PI()*B883)/$AA$2)),(4.34*'Front End'!$F$4*EXP(-1.3*B883/$AA$2))),6)</f>
        <v>9.5099999999999994E-3</v>
      </c>
      <c r="E883" s="10">
        <f>D883*('Front End'!$F$3/100)</f>
        <v>0</v>
      </c>
      <c r="F883" s="10">
        <f t="shared" si="53"/>
        <v>9.5099999999999994E-3</v>
      </c>
      <c r="G883" s="10">
        <f>IF((G882+(AVERAGE(F882:F883)*('Front End'!$F$5*60))-(N882))&gt;$AA$3,$AA$3,IF(G882+(AVERAGE(F882:F883)*('Front End'!$F$5*60))-(N882)&lt;0,0,G882+(AVERAGE(F882:F883)*('Front End'!$F$5*60))-(N882)))</f>
        <v>108.44340222192895</v>
      </c>
      <c r="H883" s="10">
        <f>(G883/$AA$3)*'Front End'!$B$1</f>
        <v>1.0844340222192896E-3</v>
      </c>
      <c r="I883" s="10">
        <f>('Front End'!$F$10-'Front End'!$B$1)+Calcs!H883</f>
        <v>46.731084434022222</v>
      </c>
      <c r="J883" s="10">
        <f>IF(H883&gt;'Front End'!$B$1*('Front End'!$B$5/100),G883-((('Front End'!$B$1*('Front End'!$B$5/100))/'Front End'!$B$1)*$AA$3),0)</f>
        <v>8.4434022219289488</v>
      </c>
      <c r="K883" s="10">
        <f>(J883*('Front End'!$B$6/100))/('Front End'!$B$2*24*60*60)</f>
        <v>0</v>
      </c>
      <c r="L883" s="10">
        <f>(J883*((100-'Front End'!$B$6)/100))/('Front End'!$B$2*24*60*60)</f>
        <v>9.7724562753807292E-3</v>
      </c>
      <c r="M883" s="10">
        <f t="shared" si="54"/>
        <v>9.7724562753807292E-3</v>
      </c>
      <c r="N883" s="10">
        <f>AVERAGE(M882:M883)*('Front End'!$F$5*60)</f>
        <v>1.1752425647441773</v>
      </c>
      <c r="O883" s="10">
        <f>IF(O882+AVERAGE(K882:K883)*('Front End'!$F$5*60)&gt;J883,J883,O882+AVERAGE(K882:K883)*('Front End'!$F$5*60))</f>
        <v>0</v>
      </c>
      <c r="P883" s="10">
        <f>P882+(AVERAGE(L882:L883)*('Front End'!$F$5*60))-W882</f>
        <v>4143.9116206372373</v>
      </c>
      <c r="Q883" s="10">
        <f>(P883/$AA$5)*($AA$4-'Front End'!$F$9)</f>
        <v>4.1439116206372369E-2</v>
      </c>
      <c r="R883" s="10">
        <f>'Front End'!$F$9+Q883</f>
        <v>45.041439116206369</v>
      </c>
      <c r="S883" s="8">
        <f>IF(R883&gt;'Front End'!$F$9+'Front End'!$B$9,(((R883-'Front End'!$F$9)/($AA$4-'Front End'!$F$9))*$AA$5)-((('Front End'!$F$9+'Front End'!$B$9-'Front End'!$F$9)/($AA$4-'Front End'!$F$9))*$AA$5),0)</f>
        <v>4143.9116206369417</v>
      </c>
      <c r="T883" s="8">
        <f>ROUND(S883/('Front End'!$B$3*24*60*60),6)</f>
        <v>4.7959999999999999E-3</v>
      </c>
      <c r="U883" s="8">
        <f>IF(R883&gt;'Front End'!$F$9+'Front End'!$B$10,(((R883-'Front End'!$F$9)/($AA$4-'Front End'!$F$9))*$AA$5)-((('Front End'!$F$9+'Front End'!$B$10-'Front End'!$F$9)/($AA$4-'Front End'!$F$9))*$AA$5),0)</f>
        <v>2143.9116206366289</v>
      </c>
      <c r="V883" s="8">
        <f>(U883^0.5)/('Front End'!$B$4*24*60*60)</f>
        <v>5.3590732927728084E-3</v>
      </c>
      <c r="W883" s="8">
        <f>(AVERAGE(T882:T883)*('Front End'!$F$5*60))+(AVERAGE(V882:V883)*('Front End'!$F$5*60))</f>
        <v>1.2186120478583973</v>
      </c>
      <c r="X883" s="8">
        <f t="shared" si="56"/>
        <v>5.3590732927728084E-3</v>
      </c>
    </row>
    <row r="884" spans="1:24" x14ac:dyDescent="0.2">
      <c r="A884" s="1">
        <v>883</v>
      </c>
      <c r="B884" s="1">
        <f>B883+'Front End'!$F$5</f>
        <v>1764</v>
      </c>
      <c r="C884" s="10">
        <f t="shared" si="55"/>
        <v>1.2250000000000001</v>
      </c>
      <c r="D884" s="10">
        <f>ROUND(IF(B884&lt;=$AA$2*1.25,('Front End'!$F$4/2)*(1-COS((PI()*B884)/$AA$2)),(4.34*'Front End'!$F$4*EXP(-1.3*B884/$AA$2))),6)</f>
        <v>9.469E-3</v>
      </c>
      <c r="E884" s="10">
        <f>D884*('Front End'!$F$3/100)</f>
        <v>0</v>
      </c>
      <c r="F884" s="10">
        <f t="shared" si="53"/>
        <v>9.469E-3</v>
      </c>
      <c r="G884" s="10">
        <f>IF((G883+(AVERAGE(F883:F884)*('Front End'!$F$5*60))-(N883))&gt;$AA$3,$AA$3,IF(G883+(AVERAGE(F883:F884)*('Front End'!$F$5*60))-(N883)&lt;0,0,G883+(AVERAGE(F883:F884)*('Front End'!$F$5*60))-(N883)))</f>
        <v>108.40689965718477</v>
      </c>
      <c r="H884" s="10">
        <f>(G884/$AA$3)*'Front End'!$B$1</f>
        <v>1.0840689965718477E-3</v>
      </c>
      <c r="I884" s="10">
        <f>('Front End'!$F$10-'Front End'!$B$1)+Calcs!H884</f>
        <v>46.731084068996573</v>
      </c>
      <c r="J884" s="10">
        <f>IF(H884&gt;'Front End'!$B$1*('Front End'!$B$5/100),G884-((('Front End'!$B$1*('Front End'!$B$5/100))/'Front End'!$B$1)*$AA$3),0)</f>
        <v>8.4068996571847663</v>
      </c>
      <c r="K884" s="10">
        <f>(J884*('Front End'!$B$6/100))/('Front End'!$B$2*24*60*60)</f>
        <v>0</v>
      </c>
      <c r="L884" s="10">
        <f>(J884*((100-'Front End'!$B$6)/100))/('Front End'!$B$2*24*60*60)</f>
        <v>9.7302079365564429E-3</v>
      </c>
      <c r="M884" s="10">
        <f t="shared" si="54"/>
        <v>9.7302079365564429E-3</v>
      </c>
      <c r="N884" s="10">
        <f>AVERAGE(M883:M884)*('Front End'!$F$5*60)</f>
        <v>1.1701598527162302</v>
      </c>
      <c r="O884" s="10">
        <f>IF(O883+AVERAGE(K883:K884)*('Front End'!$F$5*60)&gt;J884,J884,O883+AVERAGE(K883:K884)*('Front End'!$F$5*60))</f>
        <v>0</v>
      </c>
      <c r="P884" s="10">
        <f>P883+(AVERAGE(L883:L884)*('Front End'!$F$5*60))-W883</f>
        <v>4143.8631684420952</v>
      </c>
      <c r="Q884" s="10">
        <f>(P884/$AA$5)*($AA$4-'Front End'!$F$9)</f>
        <v>4.1438631684420947E-2</v>
      </c>
      <c r="R884" s="10">
        <f>'Front End'!$F$9+Q884</f>
        <v>45.041438631684422</v>
      </c>
      <c r="S884" s="8">
        <f>IF(R884&gt;'Front End'!$F$9+'Front End'!$B$9,(((R884-'Front End'!$F$9)/($AA$4-'Front End'!$F$9))*$AA$5)-((('Front End'!$F$9+'Front End'!$B$9-'Front End'!$F$9)/($AA$4-'Front End'!$F$9))*$AA$5),0)</f>
        <v>4143.8631684421525</v>
      </c>
      <c r="T884" s="8">
        <f>ROUND(S884/('Front End'!$B$3*24*60*60),6)</f>
        <v>4.7959999999999999E-3</v>
      </c>
      <c r="U884" s="8">
        <f>IF(R884&gt;'Front End'!$F$9+'Front End'!$B$10,(((R884-'Front End'!$F$9)/($AA$4-'Front End'!$F$9))*$AA$5)-((('Front End'!$F$9+'Front End'!$B$10-'Front End'!$F$9)/($AA$4-'Front End'!$F$9))*$AA$5),0)</f>
        <v>2143.8631684418397</v>
      </c>
      <c r="V884" s="8">
        <f>(U884^0.5)/('Front End'!$B$4*24*60*60)</f>
        <v>5.3590127351622122E-3</v>
      </c>
      <c r="W884" s="8">
        <f>(AVERAGE(T883:T884)*('Front End'!$F$5*60))+(AVERAGE(V883:V884)*('Front End'!$F$5*60))</f>
        <v>1.2186051616761011</v>
      </c>
      <c r="X884" s="8">
        <f t="shared" si="56"/>
        <v>5.3590127351622122E-3</v>
      </c>
    </row>
    <row r="885" spans="1:24" x14ac:dyDescent="0.2">
      <c r="A885" s="1">
        <v>884</v>
      </c>
      <c r="B885" s="1">
        <f>B884+'Front End'!$F$5</f>
        <v>1766</v>
      </c>
      <c r="C885" s="10">
        <f t="shared" si="55"/>
        <v>1.226388888888889</v>
      </c>
      <c r="D885" s="10">
        <f>ROUND(IF(B885&lt;=$AA$2*1.25,('Front End'!$F$4/2)*(1-COS((PI()*B885)/$AA$2)),(4.34*'Front End'!$F$4*EXP(-1.3*B885/$AA$2))),6)</f>
        <v>9.4280000000000006E-3</v>
      </c>
      <c r="E885" s="10">
        <f>D885*('Front End'!$F$3/100)</f>
        <v>0</v>
      </c>
      <c r="F885" s="10">
        <f t="shared" si="53"/>
        <v>9.4280000000000006E-3</v>
      </c>
      <c r="G885" s="10">
        <f>IF((G884+(AVERAGE(F884:F885)*('Front End'!$F$5*60))-(N884))&gt;$AA$3,$AA$3,IF(G884+(AVERAGE(F884:F885)*('Front End'!$F$5*60))-(N884)&lt;0,0,G884+(AVERAGE(F884:F885)*('Front End'!$F$5*60))-(N884)))</f>
        <v>108.37055980446854</v>
      </c>
      <c r="H885" s="10">
        <f>(G885/$AA$3)*'Front End'!$B$1</f>
        <v>1.0837055980446855E-3</v>
      </c>
      <c r="I885" s="10">
        <f>('Front End'!$F$10-'Front End'!$B$1)+Calcs!H885</f>
        <v>46.731083705598046</v>
      </c>
      <c r="J885" s="10">
        <f>IF(H885&gt;'Front End'!$B$1*('Front End'!$B$5/100),G885-((('Front End'!$B$1*('Front End'!$B$5/100))/'Front End'!$B$1)*$AA$3),0)</f>
        <v>8.3705598044685416</v>
      </c>
      <c r="K885" s="10">
        <f>(J885*('Front End'!$B$6/100))/('Front End'!$B$2*24*60*60)</f>
        <v>0</v>
      </c>
      <c r="L885" s="10">
        <f>(J885*((100-'Front End'!$B$6)/100))/('Front End'!$B$2*24*60*60)</f>
        <v>9.688147921838591E-3</v>
      </c>
      <c r="M885" s="10">
        <f t="shared" si="54"/>
        <v>9.688147921838591E-3</v>
      </c>
      <c r="N885" s="10">
        <f>AVERAGE(M884:M885)*('Front End'!$F$5*60)</f>
        <v>1.1651013515037021</v>
      </c>
      <c r="O885" s="10">
        <f>IF(O884+AVERAGE(K884:K885)*('Front End'!$F$5*60)&gt;J885,J885,O884+AVERAGE(K884:K885)*('Front End'!$F$5*60))</f>
        <v>0</v>
      </c>
      <c r="P885" s="10">
        <f>P884+(AVERAGE(L884:L885)*('Front End'!$F$5*60))-W884</f>
        <v>4143.8096646319227</v>
      </c>
      <c r="Q885" s="10">
        <f>(P885/$AA$5)*($AA$4-'Front End'!$F$9)</f>
        <v>4.1438096646319221E-2</v>
      </c>
      <c r="R885" s="10">
        <f>'Front End'!$F$9+Q885</f>
        <v>45.041438096646317</v>
      </c>
      <c r="S885" s="8">
        <f>IF(R885&gt;'Front End'!$F$9+'Front End'!$B$9,(((R885-'Front End'!$F$9)/($AA$4-'Front End'!$F$9))*$AA$5)-((('Front End'!$F$9+'Front End'!$B$9-'Front End'!$F$9)/($AA$4-'Front End'!$F$9))*$AA$5),0)</f>
        <v>4143.8096646317035</v>
      </c>
      <c r="T885" s="8">
        <f>ROUND(S885/('Front End'!$B$3*24*60*60),6)</f>
        <v>4.7959999999999999E-3</v>
      </c>
      <c r="U885" s="8">
        <f>IF(R885&gt;'Front End'!$F$9+'Front End'!$B$10,(((R885-'Front End'!$F$9)/($AA$4-'Front End'!$F$9))*$AA$5)-((('Front End'!$F$9+'Front End'!$B$10-'Front End'!$F$9)/($AA$4-'Front End'!$F$9))*$AA$5),0)</f>
        <v>2143.8096646313907</v>
      </c>
      <c r="V885" s="8">
        <f>(U885^0.5)/('Front End'!$B$4*24*60*60)</f>
        <v>5.3589458630327854E-3</v>
      </c>
      <c r="W885" s="8">
        <f>(AVERAGE(T884:T885)*('Front End'!$F$5*60))+(AVERAGE(V884:V885)*('Front End'!$F$5*60))</f>
        <v>1.2185975158917</v>
      </c>
      <c r="X885" s="8">
        <f t="shared" si="56"/>
        <v>5.3589458630327854E-3</v>
      </c>
    </row>
    <row r="886" spans="1:24" x14ac:dyDescent="0.2">
      <c r="A886" s="1">
        <v>885</v>
      </c>
      <c r="B886" s="1">
        <f>B885+'Front End'!$F$5</f>
        <v>1768</v>
      </c>
      <c r="C886" s="10">
        <f t="shared" si="55"/>
        <v>1.2277777777777779</v>
      </c>
      <c r="D886" s="10">
        <f>ROUND(IF(B886&lt;=$AA$2*1.25,('Front End'!$F$4/2)*(1-COS((PI()*B886)/$AA$2)),(4.34*'Front End'!$F$4*EXP(-1.3*B886/$AA$2))),6)</f>
        <v>9.3869999999999995E-3</v>
      </c>
      <c r="E886" s="10">
        <f>D886*('Front End'!$F$3/100)</f>
        <v>0</v>
      </c>
      <c r="F886" s="10">
        <f t="shared" ref="F886:F949" si="57">D886-E886</f>
        <v>9.3869999999999995E-3</v>
      </c>
      <c r="G886" s="10">
        <f>IF((G885+(AVERAGE(F885:F886)*('Front End'!$F$5*60))-(N885))&gt;$AA$3,$AA$3,IF(G885+(AVERAGE(F885:F886)*('Front End'!$F$5*60))-(N885)&lt;0,0,G885+(AVERAGE(F885:F886)*('Front End'!$F$5*60))-(N885)))</f>
        <v>108.33435845296484</v>
      </c>
      <c r="H886" s="10">
        <f>(G886/$AA$3)*'Front End'!$B$1</f>
        <v>1.0833435845296485E-3</v>
      </c>
      <c r="I886" s="10">
        <f>('Front End'!$F$10-'Front End'!$B$1)+Calcs!H886</f>
        <v>46.731083343584537</v>
      </c>
      <c r="J886" s="10">
        <f>IF(H886&gt;'Front End'!$B$1*('Front End'!$B$5/100),G886-((('Front End'!$B$1*('Front End'!$B$5/100))/'Front End'!$B$1)*$AA$3),0)</f>
        <v>8.3343584529648354</v>
      </c>
      <c r="K886" s="10">
        <f>(J886*('Front End'!$B$6/100))/('Front End'!$B$2*24*60*60)</f>
        <v>0</v>
      </c>
      <c r="L886" s="10">
        <f>(J886*((100-'Front End'!$B$6)/100))/('Front End'!$B$2*24*60*60)</f>
        <v>9.646248209450042E-3</v>
      </c>
      <c r="M886" s="10">
        <f t="shared" ref="M886:M949" si="58">K886+L886</f>
        <v>9.646248209450042E-3</v>
      </c>
      <c r="N886" s="10">
        <f>AVERAGE(M885:M886)*('Front End'!$F$5*60)</f>
        <v>1.160063767877318</v>
      </c>
      <c r="O886" s="10">
        <f>IF(O885+AVERAGE(K885:K886)*('Front End'!$F$5*60)&gt;J886,J886,O885+AVERAGE(K885:K886)*('Front End'!$F$5*60))</f>
        <v>0</v>
      </c>
      <c r="P886" s="10">
        <f>P885+(AVERAGE(L885:L886)*('Front End'!$F$5*60))-W885</f>
        <v>4143.7511308839084</v>
      </c>
      <c r="Q886" s="10">
        <f>(P886/$AA$5)*($AA$4-'Front End'!$F$9)</f>
        <v>4.1437511308839083E-2</v>
      </c>
      <c r="R886" s="10">
        <f>'Front End'!$F$9+Q886</f>
        <v>45.041437511308843</v>
      </c>
      <c r="S886" s="8">
        <f>IF(R886&gt;'Front End'!$F$9+'Front End'!$B$9,(((R886-'Front End'!$F$9)/($AA$4-'Front End'!$F$9))*$AA$5)-((('Front End'!$F$9+'Front End'!$B$9-'Front End'!$F$9)/($AA$4-'Front End'!$F$9))*$AA$5),0)</f>
        <v>4143.751130884255</v>
      </c>
      <c r="T886" s="8">
        <f>ROUND(S886/('Front End'!$B$3*24*60*60),6)</f>
        <v>4.7959999999999999E-3</v>
      </c>
      <c r="U886" s="8">
        <f>IF(R886&gt;'Front End'!$F$9+'Front End'!$B$10,(((R886-'Front End'!$F$9)/($AA$4-'Front End'!$F$9))*$AA$5)-((('Front End'!$F$9+'Front End'!$B$10-'Front End'!$F$9)/($AA$4-'Front End'!$F$9))*$AA$5),0)</f>
        <v>2143.7511308839421</v>
      </c>
      <c r="V886" s="8">
        <f>(U886^0.5)/('Front End'!$B$4*24*60*60)</f>
        <v>5.3588727032439099E-3</v>
      </c>
      <c r="W886" s="8">
        <f>(AVERAGE(T885:T886)*('Front End'!$F$5*60))+(AVERAGE(V885:V886)*('Front End'!$F$5*60))</f>
        <v>1.2185891139766019</v>
      </c>
      <c r="X886" s="8">
        <f t="shared" si="56"/>
        <v>5.3588727032439099E-3</v>
      </c>
    </row>
    <row r="887" spans="1:24" x14ac:dyDescent="0.2">
      <c r="A887" s="1">
        <v>886</v>
      </c>
      <c r="B887" s="1">
        <f>B886+'Front End'!$F$5</f>
        <v>1770</v>
      </c>
      <c r="C887" s="10">
        <f t="shared" si="55"/>
        <v>1.2291666666666667</v>
      </c>
      <c r="D887" s="10">
        <f>ROUND(IF(B887&lt;=$AA$2*1.25,('Front End'!$F$4/2)*(1-COS((PI()*B887)/$AA$2)),(4.34*'Front End'!$F$4*EXP(-1.3*B887/$AA$2))),6)</f>
        <v>9.3460000000000001E-3</v>
      </c>
      <c r="E887" s="10">
        <f>D887*('Front End'!$F$3/100)</f>
        <v>0</v>
      </c>
      <c r="F887" s="10">
        <f t="shared" si="57"/>
        <v>9.3460000000000001E-3</v>
      </c>
      <c r="G887" s="10">
        <f>IF((G886+(AVERAGE(F886:F887)*('Front End'!$F$5*60))-(N886))&gt;$AA$3,$AA$3,IF(G886+(AVERAGE(F886:F887)*('Front End'!$F$5*60))-(N886)&lt;0,0,G886+(AVERAGE(F886:F887)*('Front End'!$F$5*60))-(N886)))</f>
        <v>108.29827468508752</v>
      </c>
      <c r="H887" s="10">
        <f>(G887/$AA$3)*'Front End'!$B$1</f>
        <v>1.0829827468508751E-3</v>
      </c>
      <c r="I887" s="10">
        <f>('Front End'!$F$10-'Front End'!$B$1)+Calcs!H887</f>
        <v>46.731082982746855</v>
      </c>
      <c r="J887" s="10">
        <f>IF(H887&gt;'Front End'!$B$1*('Front End'!$B$5/100),G887-((('Front End'!$B$1*('Front End'!$B$5/100))/'Front End'!$B$1)*$AA$3),0)</f>
        <v>8.2982746850875202</v>
      </c>
      <c r="K887" s="10">
        <f>(J887*('Front End'!$B$6/100))/('Front End'!$B$2*24*60*60)</f>
        <v>0</v>
      </c>
      <c r="L887" s="10">
        <f>(J887*((100-'Front End'!$B$6)/100))/('Front End'!$B$2*24*60*60)</f>
        <v>9.6044845892216679E-3</v>
      </c>
      <c r="M887" s="10">
        <f t="shared" si="58"/>
        <v>9.6044845892216679E-3</v>
      </c>
      <c r="N887" s="10">
        <f>AVERAGE(M886:M887)*('Front End'!$F$5*60)</f>
        <v>1.1550439679203026</v>
      </c>
      <c r="O887" s="10">
        <f>IF(O886+AVERAGE(K886:K887)*('Front End'!$F$5*60)&gt;J887,J887,O886+AVERAGE(K886:K887)*('Front End'!$F$5*60))</f>
        <v>0</v>
      </c>
      <c r="P887" s="10">
        <f>P886+(AVERAGE(L886:L887)*('Front End'!$F$5*60))-W886</f>
        <v>4143.6875857378518</v>
      </c>
      <c r="Q887" s="10">
        <f>(P887/$AA$5)*($AA$4-'Front End'!$F$9)</f>
        <v>4.1436875857378513E-2</v>
      </c>
      <c r="R887" s="10">
        <f>'Front End'!$F$9+Q887</f>
        <v>45.041436875857379</v>
      </c>
      <c r="S887" s="8">
        <f>IF(R887&gt;'Front End'!$F$9+'Front End'!$B$9,(((R887-'Front End'!$F$9)/($AA$4-'Front End'!$F$9))*$AA$5)-((('Front End'!$F$9+'Front End'!$B$9-'Front End'!$F$9)/($AA$4-'Front End'!$F$9))*$AA$5),0)</f>
        <v>4143.6875857378654</v>
      </c>
      <c r="T887" s="8">
        <f>ROUND(S887/('Front End'!$B$3*24*60*60),6)</f>
        <v>4.7959999999999999E-3</v>
      </c>
      <c r="U887" s="8">
        <f>IF(R887&gt;'Front End'!$F$9+'Front End'!$B$10,(((R887-'Front End'!$F$9)/($AA$4-'Front End'!$F$9))*$AA$5)-((('Front End'!$F$9+'Front End'!$B$10-'Front End'!$F$9)/($AA$4-'Front End'!$F$9))*$AA$5),0)</f>
        <v>2143.6875857375526</v>
      </c>
      <c r="V887" s="8">
        <f>(U887^0.5)/('Front End'!$B$4*24*60*60)</f>
        <v>5.3587932787087927E-3</v>
      </c>
      <c r="W887" s="8">
        <f>(AVERAGE(T886:T887)*('Front End'!$F$5*60))+(AVERAGE(V886:V887)*('Front End'!$F$5*60))</f>
        <v>1.2185799589171622</v>
      </c>
      <c r="X887" s="8">
        <f t="shared" si="56"/>
        <v>5.3587932787087927E-3</v>
      </c>
    </row>
    <row r="888" spans="1:24" x14ac:dyDescent="0.2">
      <c r="A888" s="1">
        <v>887</v>
      </c>
      <c r="B888" s="1">
        <f>B887+'Front End'!$F$5</f>
        <v>1772</v>
      </c>
      <c r="C888" s="10">
        <f t="shared" si="55"/>
        <v>1.2305555555555556</v>
      </c>
      <c r="D888" s="10">
        <f>ROUND(IF(B888&lt;=$AA$2*1.25,('Front End'!$F$4/2)*(1-COS((PI()*B888)/$AA$2)),(4.34*'Front End'!$F$4*EXP(-1.3*B888/$AA$2))),6)</f>
        <v>9.306E-3</v>
      </c>
      <c r="E888" s="10">
        <f>D888*('Front End'!$F$3/100)</f>
        <v>0</v>
      </c>
      <c r="F888" s="10">
        <f t="shared" si="57"/>
        <v>9.306E-3</v>
      </c>
      <c r="G888" s="10">
        <f>IF((G887+(AVERAGE(F887:F888)*('Front End'!$F$5*60))-(N887))&gt;$AA$3,$AA$3,IF(G887+(AVERAGE(F887:F888)*('Front End'!$F$5*60))-(N887)&lt;0,0,G887+(AVERAGE(F887:F888)*('Front End'!$F$5*60))-(N887)))</f>
        <v>108.26235071716721</v>
      </c>
      <c r="H888" s="10">
        <f>(G888/$AA$3)*'Front End'!$B$1</f>
        <v>1.0826235071716721E-3</v>
      </c>
      <c r="I888" s="10">
        <f>('Front End'!$F$10-'Front End'!$B$1)+Calcs!H888</f>
        <v>46.731082623507177</v>
      </c>
      <c r="J888" s="10">
        <f>IF(H888&gt;'Front End'!$B$1*('Front End'!$B$5/100),G888-((('Front End'!$B$1*('Front End'!$B$5/100))/'Front End'!$B$1)*$AA$3),0)</f>
        <v>8.2623507171672088</v>
      </c>
      <c r="K888" s="10">
        <f>(J888*('Front End'!$B$6/100))/('Front End'!$B$2*24*60*60)</f>
        <v>0</v>
      </c>
      <c r="L888" s="10">
        <f>(J888*((100-'Front End'!$B$6)/100))/('Front End'!$B$2*24*60*60)</f>
        <v>9.5629059226472329E-3</v>
      </c>
      <c r="M888" s="10">
        <f t="shared" si="58"/>
        <v>9.5629059226472329E-3</v>
      </c>
      <c r="N888" s="10">
        <f>AVERAGE(M887:M888)*('Front End'!$F$5*60)</f>
        <v>1.1500434307121341</v>
      </c>
      <c r="O888" s="10">
        <f>IF(O887+AVERAGE(K887:K888)*('Front End'!$F$5*60)&gt;J888,J888,O887+AVERAGE(K887:K888)*('Front End'!$F$5*60))</f>
        <v>0</v>
      </c>
      <c r="P888" s="10">
        <f>P887+(AVERAGE(L887:L888)*('Front End'!$F$5*60))-W887</f>
        <v>4143.6190492096466</v>
      </c>
      <c r="Q888" s="10">
        <f>(P888/$AA$5)*($AA$4-'Front End'!$F$9)</f>
        <v>4.1436190492096459E-2</v>
      </c>
      <c r="R888" s="10">
        <f>'Front End'!$F$9+Q888</f>
        <v>45.041436190492099</v>
      </c>
      <c r="S888" s="8">
        <f>IF(R888&gt;'Front End'!$F$9+'Front End'!$B$9,(((R888-'Front End'!$F$9)/($AA$4-'Front End'!$F$9))*$AA$5)-((('Front End'!$F$9+'Front End'!$B$9-'Front End'!$F$9)/($AA$4-'Front End'!$F$9))*$AA$5),0)</f>
        <v>4143.6190492099458</v>
      </c>
      <c r="T888" s="8">
        <f>ROUND(S888/('Front End'!$B$3*24*60*60),6)</f>
        <v>4.7959999999999999E-3</v>
      </c>
      <c r="U888" s="8">
        <f>IF(R888&gt;'Front End'!$F$9+'Front End'!$B$10,(((R888-'Front End'!$F$9)/($AA$4-'Front End'!$F$9))*$AA$5)-((('Front End'!$F$9+'Front End'!$B$10-'Front End'!$F$9)/($AA$4-'Front End'!$F$9))*$AA$5),0)</f>
        <v>2143.619049209633</v>
      </c>
      <c r="V888" s="8">
        <f>(U888^0.5)/('Front End'!$B$4*24*60*60)</f>
        <v>5.3587076141690523E-3</v>
      </c>
      <c r="W888" s="8">
        <f>(AVERAGE(T887:T888)*('Front End'!$F$5*60))+(AVERAGE(V887:V888)*('Front End'!$F$5*60))</f>
        <v>1.2185700535726709</v>
      </c>
      <c r="X888" s="8">
        <f t="shared" si="56"/>
        <v>5.3587076141690523E-3</v>
      </c>
    </row>
    <row r="889" spans="1:24" x14ac:dyDescent="0.2">
      <c r="A889" s="1">
        <v>888</v>
      </c>
      <c r="B889" s="1">
        <f>B888+'Front End'!$F$5</f>
        <v>1774</v>
      </c>
      <c r="C889" s="10">
        <f t="shared" si="55"/>
        <v>1.2319444444444445</v>
      </c>
      <c r="D889" s="10">
        <f>ROUND(IF(B889&lt;=$AA$2*1.25,('Front End'!$F$4/2)*(1-COS((PI()*B889)/$AA$2)),(4.34*'Front End'!$F$4*EXP(-1.3*B889/$AA$2))),6)</f>
        <v>9.2659999999999999E-3</v>
      </c>
      <c r="E889" s="10">
        <f>D889*('Front End'!$F$3/100)</f>
        <v>0</v>
      </c>
      <c r="F889" s="10">
        <f t="shared" si="57"/>
        <v>9.2659999999999999E-3</v>
      </c>
      <c r="G889" s="10">
        <f>IF((G888+(AVERAGE(F888:F889)*('Front End'!$F$5*60))-(N888))&gt;$AA$3,$AA$3,IF(G888+(AVERAGE(F888:F889)*('Front End'!$F$5*60))-(N888)&lt;0,0,G888+(AVERAGE(F888:F889)*('Front End'!$F$5*60))-(N888)))</f>
        <v>108.22662728645508</v>
      </c>
      <c r="H889" s="10">
        <f>(G889/$AA$3)*'Front End'!$B$1</f>
        <v>1.082266272864551E-3</v>
      </c>
      <c r="I889" s="10">
        <f>('Front End'!$F$10-'Front End'!$B$1)+Calcs!H889</f>
        <v>46.731082266272871</v>
      </c>
      <c r="J889" s="10">
        <f>IF(H889&gt;'Front End'!$B$1*('Front End'!$B$5/100),G889-((('Front End'!$B$1*('Front End'!$B$5/100))/'Front End'!$B$1)*$AA$3),0)</f>
        <v>8.2266272864550842</v>
      </c>
      <c r="K889" s="10">
        <f>(J889*('Front End'!$B$6/100))/('Front End'!$B$2*24*60*60)</f>
        <v>0</v>
      </c>
      <c r="L889" s="10">
        <f>(J889*((100-'Front End'!$B$6)/100))/('Front End'!$B$2*24*60*60)</f>
        <v>9.5215593593230147E-3</v>
      </c>
      <c r="M889" s="10">
        <f t="shared" si="58"/>
        <v>9.5215593593230147E-3</v>
      </c>
      <c r="N889" s="10">
        <f>AVERAGE(M888:M889)*('Front End'!$F$5*60)</f>
        <v>1.1450679169182147</v>
      </c>
      <c r="O889" s="10">
        <f>IF(O888+AVERAGE(K888:K889)*('Front End'!$F$5*60)&gt;J889,J889,O888+AVERAGE(K888:K889)*('Front End'!$F$5*60))</f>
        <v>0</v>
      </c>
      <c r="P889" s="10">
        <f>P888+(AVERAGE(L888:L889)*('Front End'!$F$5*60))-W888</f>
        <v>4143.5455470729921</v>
      </c>
      <c r="Q889" s="10">
        <f>(P889/$AA$5)*($AA$4-'Front End'!$F$9)</f>
        <v>4.1435455470729916E-2</v>
      </c>
      <c r="R889" s="10">
        <f>'Front End'!$F$9+Q889</f>
        <v>45.041435455470733</v>
      </c>
      <c r="S889" s="8">
        <f>IF(R889&gt;'Front End'!$F$9+'Front End'!$B$9,(((R889-'Front End'!$F$9)/($AA$4-'Front End'!$F$9))*$AA$5)-((('Front End'!$F$9+'Front End'!$B$9-'Front End'!$F$9)/($AA$4-'Front End'!$F$9))*$AA$5),0)</f>
        <v>4143.5455470733023</v>
      </c>
      <c r="T889" s="8">
        <f>ROUND(S889/('Front End'!$B$3*24*60*60),6)</f>
        <v>4.7959999999999999E-3</v>
      </c>
      <c r="U889" s="8">
        <f>IF(R889&gt;'Front End'!$F$9+'Front End'!$B$10,(((R889-'Front End'!$F$9)/($AA$4-'Front End'!$F$9))*$AA$5)-((('Front End'!$F$9+'Front End'!$B$10-'Front End'!$F$9)/($AA$4-'Front End'!$F$9))*$AA$5),0)</f>
        <v>2143.5455470729894</v>
      </c>
      <c r="V889" s="8">
        <f>(U889^0.5)/('Front End'!$B$4*24*60*60)</f>
        <v>5.3586157415399394E-3</v>
      </c>
      <c r="W889" s="8">
        <f>(AVERAGE(T888:T889)*('Front End'!$F$5*60))+(AVERAGE(V888:V889)*('Front End'!$F$5*60))</f>
        <v>1.2185594013425396</v>
      </c>
      <c r="X889" s="8">
        <f t="shared" si="56"/>
        <v>5.3586157415399394E-3</v>
      </c>
    </row>
    <row r="890" spans="1:24" x14ac:dyDescent="0.2">
      <c r="A890" s="1">
        <v>889</v>
      </c>
      <c r="B890" s="1">
        <f>B889+'Front End'!$F$5</f>
        <v>1776</v>
      </c>
      <c r="C890" s="10">
        <f t="shared" si="55"/>
        <v>1.2333333333333334</v>
      </c>
      <c r="D890" s="10">
        <f>ROUND(IF(B890&lt;=$AA$2*1.25,('Front End'!$F$4/2)*(1-COS((PI()*B890)/$AA$2)),(4.34*'Front End'!$F$4*EXP(-1.3*B890/$AA$2))),6)</f>
        <v>9.2250000000000006E-3</v>
      </c>
      <c r="E890" s="10">
        <f>D890*('Front End'!$F$3/100)</f>
        <v>0</v>
      </c>
      <c r="F890" s="10">
        <f t="shared" si="57"/>
        <v>9.2250000000000006E-3</v>
      </c>
      <c r="G890" s="10">
        <f>IF((G889+(AVERAGE(F889:F890)*('Front End'!$F$5*60))-(N889))&gt;$AA$3,$AA$3,IF(G889+(AVERAGE(F889:F890)*('Front End'!$F$5*60))-(N889)&lt;0,0,G889+(AVERAGE(F889:F890)*('Front End'!$F$5*60))-(N889)))</f>
        <v>108.19101936953687</v>
      </c>
      <c r="H890" s="10">
        <f>(G890/$AA$3)*'Front End'!$B$1</f>
        <v>1.0819101936953687E-3</v>
      </c>
      <c r="I890" s="10">
        <f>('Front End'!$F$10-'Front End'!$B$1)+Calcs!H890</f>
        <v>46.731081910193701</v>
      </c>
      <c r="J890" s="10">
        <f>IF(H890&gt;'Front End'!$B$1*('Front End'!$B$5/100),G890-((('Front End'!$B$1*('Front End'!$B$5/100))/'Front End'!$B$1)*$AA$3),0)</f>
        <v>8.1910193695368747</v>
      </c>
      <c r="K890" s="10">
        <f>(J890*('Front End'!$B$6/100))/('Front End'!$B$2*24*60*60)</f>
        <v>0</v>
      </c>
      <c r="L890" s="10">
        <f>(J890*((100-'Front End'!$B$6)/100))/('Front End'!$B$2*24*60*60)</f>
        <v>9.4803464925195327E-3</v>
      </c>
      <c r="M890" s="10">
        <f t="shared" si="58"/>
        <v>9.4803464925195327E-3</v>
      </c>
      <c r="N890" s="10">
        <f>AVERAGE(M889:M890)*('Front End'!$F$5*60)</f>
        <v>1.1401143511105529</v>
      </c>
      <c r="O890" s="10">
        <f>IF(O889+AVERAGE(K889:K890)*('Front End'!$F$5*60)&gt;J890,J890,O889+AVERAGE(K889:K890)*('Front End'!$F$5*60))</f>
        <v>0</v>
      </c>
      <c r="P890" s="10">
        <f>P889+(AVERAGE(L889:L890)*('Front End'!$F$5*60))-W889</f>
        <v>4143.4671020227597</v>
      </c>
      <c r="Q890" s="10">
        <f>(P890/$AA$5)*($AA$4-'Front End'!$F$9)</f>
        <v>4.1434671020227597E-2</v>
      </c>
      <c r="R890" s="10">
        <f>'Front End'!$F$9+Q890</f>
        <v>45.041434671020227</v>
      </c>
      <c r="S890" s="8">
        <f>IF(R890&gt;'Front End'!$F$9+'Front End'!$B$9,(((R890-'Front End'!$F$9)/($AA$4-'Front End'!$F$9))*$AA$5)-((('Front End'!$F$9+'Front End'!$B$9-'Front End'!$F$9)/($AA$4-'Front End'!$F$9))*$AA$5),0)</f>
        <v>4143.4671020226688</v>
      </c>
      <c r="T890" s="8">
        <f>ROUND(S890/('Front End'!$B$3*24*60*60),6)</f>
        <v>4.7959999999999999E-3</v>
      </c>
      <c r="U890" s="8">
        <f>IF(R890&gt;'Front End'!$F$9+'Front End'!$B$10,(((R890-'Front End'!$F$9)/($AA$4-'Front End'!$F$9))*$AA$5)-((('Front End'!$F$9+'Front End'!$B$10-'Front End'!$F$9)/($AA$4-'Front End'!$F$9))*$AA$5),0)</f>
        <v>2143.4671020223559</v>
      </c>
      <c r="V890" s="8">
        <f>(U890^0.5)/('Front End'!$B$4*24*60*60)</f>
        <v>5.3585176888697609E-3</v>
      </c>
      <c r="W890" s="8">
        <f>(AVERAGE(T889:T890)*('Front End'!$F$5*60))+(AVERAGE(V889:V890)*('Front End'!$F$5*60))</f>
        <v>1.2185480058245821</v>
      </c>
      <c r="X890" s="8">
        <f t="shared" si="56"/>
        <v>5.3585176888697609E-3</v>
      </c>
    </row>
    <row r="891" spans="1:24" x14ac:dyDescent="0.2">
      <c r="A891" s="1">
        <v>890</v>
      </c>
      <c r="B891" s="1">
        <f>B890+'Front End'!$F$5</f>
        <v>1778</v>
      </c>
      <c r="C891" s="10">
        <f t="shared" si="55"/>
        <v>1.2347222222222223</v>
      </c>
      <c r="D891" s="10">
        <f>ROUND(IF(B891&lt;=$AA$2*1.25,('Front End'!$F$4/2)*(1-COS((PI()*B891)/$AA$2)),(4.34*'Front End'!$F$4*EXP(-1.3*B891/$AA$2))),6)</f>
        <v>9.1859999999999997E-3</v>
      </c>
      <c r="E891" s="10">
        <f>D891*('Front End'!$F$3/100)</f>
        <v>0</v>
      </c>
      <c r="F891" s="10">
        <f t="shared" si="57"/>
        <v>9.1859999999999997E-3</v>
      </c>
      <c r="G891" s="10">
        <f>IF((G890+(AVERAGE(F890:F891)*('Front End'!$F$5*60))-(N890))&gt;$AA$3,$AA$3,IF(G890+(AVERAGE(F890:F891)*('Front End'!$F$5*60))-(N890)&lt;0,0,G890+(AVERAGE(F890:F891)*('Front End'!$F$5*60))-(N890)))</f>
        <v>108.15556501842632</v>
      </c>
      <c r="H891" s="10">
        <f>(G891/$AA$3)*'Front End'!$B$1</f>
        <v>1.0815556501842631E-3</v>
      </c>
      <c r="I891" s="10">
        <f>('Front End'!$F$10-'Front End'!$B$1)+Calcs!H891</f>
        <v>46.731081555650185</v>
      </c>
      <c r="J891" s="10">
        <f>IF(H891&gt;'Front End'!$B$1*('Front End'!$B$5/100),G891-((('Front End'!$B$1*('Front End'!$B$5/100))/'Front End'!$B$1)*$AA$3),0)</f>
        <v>8.1555650184263158</v>
      </c>
      <c r="K891" s="10">
        <f>(J891*('Front End'!$B$6/100))/('Front End'!$B$2*24*60*60)</f>
        <v>0</v>
      </c>
      <c r="L891" s="10">
        <f>(J891*((100-'Front End'!$B$6)/100))/('Front End'!$B$2*24*60*60)</f>
        <v>9.4393113639193484E-3</v>
      </c>
      <c r="M891" s="10">
        <f t="shared" si="58"/>
        <v>9.4393113639193484E-3</v>
      </c>
      <c r="N891" s="10">
        <f>AVERAGE(M890:M891)*('Front End'!$F$5*60)</f>
        <v>1.1351794713863328</v>
      </c>
      <c r="O891" s="10">
        <f>IF(O890+AVERAGE(K890:K891)*('Front End'!$F$5*60)&gt;J891,J891,O890+AVERAGE(K890:K891)*('Front End'!$F$5*60))</f>
        <v>0</v>
      </c>
      <c r="P891" s="10">
        <f>P890+(AVERAGE(L890:L891)*('Front End'!$F$5*60))-W890</f>
        <v>4143.3837334883219</v>
      </c>
      <c r="Q891" s="10">
        <f>(P891/$AA$5)*($AA$4-'Front End'!$F$9)</f>
        <v>4.143383733488322E-2</v>
      </c>
      <c r="R891" s="10">
        <f>'Front End'!$F$9+Q891</f>
        <v>45.041433837334885</v>
      </c>
      <c r="S891" s="8">
        <f>IF(R891&gt;'Front End'!$F$9+'Front End'!$B$9,(((R891-'Front End'!$F$9)/($AA$4-'Front End'!$F$9))*$AA$5)-((('Front End'!$F$9+'Front End'!$B$9-'Front End'!$F$9)/($AA$4-'Front End'!$F$9))*$AA$5),0)</f>
        <v>4143.3837334885484</v>
      </c>
      <c r="T891" s="8">
        <f>ROUND(S891/('Front End'!$B$3*24*60*60),6)</f>
        <v>4.7959999999999999E-3</v>
      </c>
      <c r="U891" s="8">
        <f>IF(R891&gt;'Front End'!$F$9+'Front End'!$B$10,(((R891-'Front End'!$F$9)/($AA$4-'Front End'!$F$9))*$AA$5)-((('Front End'!$F$9+'Front End'!$B$10-'Front End'!$F$9)/($AA$4-'Front End'!$F$9))*$AA$5),0)</f>
        <v>2143.3837334882355</v>
      </c>
      <c r="V891" s="8">
        <f>(U891^0.5)/('Front End'!$B$4*24*60*60)</f>
        <v>5.3584134801071765E-3</v>
      </c>
      <c r="W891" s="8">
        <f>(AVERAGE(T890:T891)*('Front End'!$F$5*60))+(AVERAGE(V890:V891)*('Front End'!$F$5*60))</f>
        <v>1.2185358701386164</v>
      </c>
      <c r="X891" s="8">
        <f t="shared" si="56"/>
        <v>5.3584134801071765E-3</v>
      </c>
    </row>
    <row r="892" spans="1:24" x14ac:dyDescent="0.2">
      <c r="A892" s="1">
        <v>891</v>
      </c>
      <c r="B892" s="1">
        <f>B891+'Front End'!$F$5</f>
        <v>1780</v>
      </c>
      <c r="C892" s="10">
        <f t="shared" si="55"/>
        <v>1.2361111111111112</v>
      </c>
      <c r="D892" s="10">
        <f>ROUND(IF(B892&lt;=$AA$2*1.25,('Front End'!$F$4/2)*(1-COS((PI()*B892)/$AA$2)),(4.34*'Front End'!$F$4*EXP(-1.3*B892/$AA$2))),6)</f>
        <v>9.1459999999999996E-3</v>
      </c>
      <c r="E892" s="10">
        <f>D892*('Front End'!$F$3/100)</f>
        <v>0</v>
      </c>
      <c r="F892" s="10">
        <f t="shared" si="57"/>
        <v>9.1459999999999996E-3</v>
      </c>
      <c r="G892" s="10">
        <f>IF((G891+(AVERAGE(F891:F892)*('Front End'!$F$5*60))-(N891))&gt;$AA$3,$AA$3,IF(G891+(AVERAGE(F891:F892)*('Front End'!$F$5*60))-(N891)&lt;0,0,G891+(AVERAGE(F891:F892)*('Front End'!$F$5*60))-(N891)))</f>
        <v>108.12030554703998</v>
      </c>
      <c r="H892" s="10">
        <f>(G892/$AA$3)*'Front End'!$B$1</f>
        <v>1.0812030554704E-3</v>
      </c>
      <c r="I892" s="10">
        <f>('Front End'!$F$10-'Front End'!$B$1)+Calcs!H892</f>
        <v>46.731081203055474</v>
      </c>
      <c r="J892" s="10">
        <f>IF(H892&gt;'Front End'!$B$1*('Front End'!$B$5/100),G892-((('Front End'!$B$1*('Front End'!$B$5/100))/'Front End'!$B$1)*$AA$3),0)</f>
        <v>8.1203055470399761</v>
      </c>
      <c r="K892" s="10">
        <f>(J892*('Front End'!$B$6/100))/('Front End'!$B$2*24*60*60)</f>
        <v>0</v>
      </c>
      <c r="L892" s="10">
        <f>(J892*((100-'Front End'!$B$6)/100))/('Front End'!$B$2*24*60*60)</f>
        <v>9.3985017905555291E-3</v>
      </c>
      <c r="M892" s="10">
        <f t="shared" si="58"/>
        <v>9.3985017905555291E-3</v>
      </c>
      <c r="N892" s="10">
        <f>AVERAGE(M891:M892)*('Front End'!$F$5*60)</f>
        <v>1.1302687892684928</v>
      </c>
      <c r="O892" s="10">
        <f>IF(O891+AVERAGE(K891:K892)*('Front End'!$F$5*60)&gt;J892,J892,O891+AVERAGE(K891:K892)*('Front End'!$F$5*60))</f>
        <v>0</v>
      </c>
      <c r="P892" s="10">
        <f>P891+(AVERAGE(L891:L892)*('Front End'!$F$5*60))-W891</f>
        <v>4143.2954664074514</v>
      </c>
      <c r="Q892" s="10">
        <f>(P892/$AA$5)*($AA$4-'Front End'!$F$9)</f>
        <v>4.1432954664074512E-2</v>
      </c>
      <c r="R892" s="10">
        <f>'Front End'!$F$9+Q892</f>
        <v>45.041432954664074</v>
      </c>
      <c r="S892" s="8">
        <f>IF(R892&gt;'Front End'!$F$9+'Front End'!$B$9,(((R892-'Front End'!$F$9)/($AA$4-'Front End'!$F$9))*$AA$5)-((('Front End'!$F$9+'Front End'!$B$9-'Front End'!$F$9)/($AA$4-'Front End'!$F$9))*$AA$5),0)</f>
        <v>4143.2954664074377</v>
      </c>
      <c r="T892" s="8">
        <f>ROUND(S892/('Front End'!$B$3*24*60*60),6)</f>
        <v>4.7949999999999998E-3</v>
      </c>
      <c r="U892" s="8">
        <f>IF(R892&gt;'Front End'!$F$9+'Front End'!$B$10,(((R892-'Front End'!$F$9)/($AA$4-'Front End'!$F$9))*$AA$5)-((('Front End'!$F$9+'Front End'!$B$10-'Front End'!$F$9)/($AA$4-'Front End'!$F$9))*$AA$5),0)</f>
        <v>2143.2954664071249</v>
      </c>
      <c r="V892" s="8">
        <f>(U892^0.5)/('Front End'!$B$4*24*60*60)</f>
        <v>5.3583031460640073E-3</v>
      </c>
      <c r="W892" s="8">
        <f>(AVERAGE(T891:T892)*('Front End'!$F$5*60))+(AVERAGE(V891:V892)*('Front End'!$F$5*60))</f>
        <v>1.218462997570271</v>
      </c>
      <c r="X892" s="8">
        <f t="shared" si="56"/>
        <v>5.3583031460640073E-3</v>
      </c>
    </row>
    <row r="893" spans="1:24" x14ac:dyDescent="0.2">
      <c r="A893" s="1">
        <v>892</v>
      </c>
      <c r="B893" s="1">
        <f>B892+'Front End'!$F$5</f>
        <v>1782</v>
      </c>
      <c r="C893" s="10">
        <f t="shared" si="55"/>
        <v>1.2375</v>
      </c>
      <c r="D893" s="10">
        <f>ROUND(IF(B893&lt;=$AA$2*1.25,('Front End'!$F$4/2)*(1-COS((PI()*B893)/$AA$2)),(4.34*'Front End'!$F$4*EXP(-1.3*B893/$AA$2))),6)</f>
        <v>9.1059999999999995E-3</v>
      </c>
      <c r="E893" s="10">
        <f>D893*('Front End'!$F$3/100)</f>
        <v>0</v>
      </c>
      <c r="F893" s="10">
        <f t="shared" si="57"/>
        <v>9.1059999999999995E-3</v>
      </c>
      <c r="G893" s="10">
        <f>IF((G892+(AVERAGE(F892:F893)*('Front End'!$F$5*60))-(N892))&gt;$AA$3,$AA$3,IF(G892+(AVERAGE(F892:F893)*('Front End'!$F$5*60))-(N892)&lt;0,0,G892+(AVERAGE(F892:F893)*('Front End'!$F$5*60))-(N892)))</f>
        <v>108.08515675777147</v>
      </c>
      <c r="H893" s="10">
        <f>(G893/$AA$3)*'Front End'!$B$1</f>
        <v>1.0808515675777147E-3</v>
      </c>
      <c r="I893" s="10">
        <f>('Front End'!$F$10-'Front End'!$B$1)+Calcs!H893</f>
        <v>46.731080851567583</v>
      </c>
      <c r="J893" s="10">
        <f>IF(H893&gt;'Front End'!$B$1*('Front End'!$B$5/100),G893-((('Front End'!$B$1*('Front End'!$B$5/100))/'Front End'!$B$1)*$AA$3),0)</f>
        <v>8.0851567577714718</v>
      </c>
      <c r="K893" s="10">
        <f>(J893*('Front End'!$B$6/100))/('Front End'!$B$2*24*60*60)</f>
        <v>0</v>
      </c>
      <c r="L893" s="10">
        <f>(J893*((100-'Front End'!$B$6)/100))/('Front End'!$B$2*24*60*60)</f>
        <v>9.3578203214947607E-3</v>
      </c>
      <c r="M893" s="10">
        <f t="shared" si="58"/>
        <v>9.3578203214947607E-3</v>
      </c>
      <c r="N893" s="10">
        <f>AVERAGE(M892:M893)*('Front End'!$F$5*60)</f>
        <v>1.1253793267230174</v>
      </c>
      <c r="O893" s="10">
        <f>IF(O892+AVERAGE(K892:K893)*('Front End'!$F$5*60)&gt;J893,J893,O892+AVERAGE(K892:K893)*('Front End'!$F$5*60))</f>
        <v>0</v>
      </c>
      <c r="P893" s="10">
        <f>P892+(AVERAGE(L892:L893)*('Front End'!$F$5*60))-W892</f>
        <v>4143.2023827366047</v>
      </c>
      <c r="Q893" s="10">
        <f>(P893/$AA$5)*($AA$4-'Front End'!$F$9)</f>
        <v>4.1432023827366042E-2</v>
      </c>
      <c r="R893" s="10">
        <f>'Front End'!$F$9+Q893</f>
        <v>45.041432023827369</v>
      </c>
      <c r="S893" s="8">
        <f>IF(R893&gt;'Front End'!$F$9+'Front End'!$B$9,(((R893-'Front End'!$F$9)/($AA$4-'Front End'!$F$9))*$AA$5)-((('Front End'!$F$9+'Front End'!$B$9-'Front End'!$F$9)/($AA$4-'Front End'!$F$9))*$AA$5),0)</f>
        <v>4143.2023827368885</v>
      </c>
      <c r="T893" s="8">
        <f>ROUND(S893/('Front End'!$B$3*24*60*60),6)</f>
        <v>4.7949999999999998E-3</v>
      </c>
      <c r="U893" s="8">
        <f>IF(R893&gt;'Front End'!$F$9+'Front End'!$B$10,(((R893-'Front End'!$F$9)/($AA$4-'Front End'!$F$9))*$AA$5)-((('Front End'!$F$9+'Front End'!$B$10-'Front End'!$F$9)/($AA$4-'Front End'!$F$9))*$AA$5),0)</f>
        <v>2143.2023827365756</v>
      </c>
      <c r="V893" s="8">
        <f>(U893^0.5)/('Front End'!$B$4*24*60*60)</f>
        <v>5.3581867888122638E-3</v>
      </c>
      <c r="W893" s="8">
        <f>(AVERAGE(T892:T893)*('Front End'!$F$5*60))+(AVERAGE(V892:V893)*('Front End'!$F$5*60))</f>
        <v>1.2183893960925762</v>
      </c>
      <c r="X893" s="8">
        <f t="shared" si="56"/>
        <v>5.3581867888122638E-3</v>
      </c>
    </row>
    <row r="894" spans="1:24" x14ac:dyDescent="0.2">
      <c r="A894" s="1">
        <v>893</v>
      </c>
      <c r="B894" s="1">
        <f>B893+'Front End'!$F$5</f>
        <v>1784</v>
      </c>
      <c r="C894" s="10">
        <f t="shared" si="55"/>
        <v>1.2388888888888889</v>
      </c>
      <c r="D894" s="10">
        <f>ROUND(IF(B894&lt;=$AA$2*1.25,('Front End'!$F$4/2)*(1-COS((PI()*B894)/$AA$2)),(4.34*'Front End'!$F$4*EXP(-1.3*B894/$AA$2))),6)</f>
        <v>9.0670000000000004E-3</v>
      </c>
      <c r="E894" s="10">
        <f>D894*('Front End'!$F$3/100)</f>
        <v>0</v>
      </c>
      <c r="F894" s="10">
        <f t="shared" si="57"/>
        <v>9.0670000000000004E-3</v>
      </c>
      <c r="G894" s="10">
        <f>IF((G893+(AVERAGE(F893:F894)*('Front End'!$F$5*60))-(N893))&gt;$AA$3,$AA$3,IF(G893+(AVERAGE(F893:F894)*('Front End'!$F$5*60))-(N893)&lt;0,0,G893+(AVERAGE(F893:F894)*('Front End'!$F$5*60))-(N893)))</f>
        <v>108.05015743104845</v>
      </c>
      <c r="H894" s="10">
        <f>(G894/$AA$3)*'Front End'!$B$1</f>
        <v>1.0805015743104844E-3</v>
      </c>
      <c r="I894" s="10">
        <f>('Front End'!$F$10-'Front End'!$B$1)+Calcs!H894</f>
        <v>46.731080501574311</v>
      </c>
      <c r="J894" s="10">
        <f>IF(H894&gt;'Front End'!$B$1*('Front End'!$B$5/100),G894-((('Front End'!$B$1*('Front End'!$B$5/100))/'Front End'!$B$1)*$AA$3),0)</f>
        <v>8.0501574310484472</v>
      </c>
      <c r="K894" s="10">
        <f>(J894*('Front End'!$B$6/100))/('Front End'!$B$2*24*60*60)</f>
        <v>0</v>
      </c>
      <c r="L894" s="10">
        <f>(J894*((100-'Front End'!$B$6)/100))/('Front End'!$B$2*24*60*60)</f>
        <v>9.3173118414912603E-3</v>
      </c>
      <c r="M894" s="10">
        <f t="shared" si="58"/>
        <v>9.3173118414912603E-3</v>
      </c>
      <c r="N894" s="10">
        <f>AVERAGE(M893:M894)*('Front End'!$F$5*60)</f>
        <v>1.1205079297791614</v>
      </c>
      <c r="O894" s="10">
        <f>IF(O893+AVERAGE(K893:K894)*('Front End'!$F$5*60)&gt;J894,J894,O893+AVERAGE(K893:K894)*('Front End'!$F$5*60))</f>
        <v>0</v>
      </c>
      <c r="P894" s="10">
        <f>P893+(AVERAGE(L893:L894)*('Front End'!$F$5*60))-W893</f>
        <v>4143.1045012702907</v>
      </c>
      <c r="Q894" s="10">
        <f>(P894/$AA$5)*($AA$4-'Front End'!$F$9)</f>
        <v>4.1431045012702908E-2</v>
      </c>
      <c r="R894" s="10">
        <f>'Front End'!$F$9+Q894</f>
        <v>45.0414310450127</v>
      </c>
      <c r="S894" s="8">
        <f>IF(R894&gt;'Front End'!$F$9+'Front End'!$B$9,(((R894-'Front End'!$F$9)/($AA$4-'Front End'!$F$9))*$AA$5)-((('Front End'!$F$9+'Front End'!$B$9-'Front End'!$F$9)/($AA$4-'Front End'!$F$9))*$AA$5),0)</f>
        <v>4143.1045012700451</v>
      </c>
      <c r="T894" s="8">
        <f>ROUND(S894/('Front End'!$B$3*24*60*60),6)</f>
        <v>4.7949999999999998E-3</v>
      </c>
      <c r="U894" s="8">
        <f>IF(R894&gt;'Front End'!$F$9+'Front End'!$B$10,(((R894-'Front End'!$F$9)/($AA$4-'Front End'!$F$9))*$AA$5)-((('Front End'!$F$9+'Front End'!$B$10-'Front End'!$F$9)/($AA$4-'Front End'!$F$9))*$AA$5),0)</f>
        <v>2143.1045012697323</v>
      </c>
      <c r="V894" s="8">
        <f>(U894^0.5)/('Front End'!$B$4*24*60*60)</f>
        <v>5.358064431452301E-3</v>
      </c>
      <c r="W894" s="8">
        <f>(AVERAGE(T893:T894)*('Front End'!$F$5*60))+(AVERAGE(V893:V894)*('Front End'!$F$5*60))</f>
        <v>1.2183750732158738</v>
      </c>
      <c r="X894" s="8">
        <f t="shared" si="56"/>
        <v>5.358064431452301E-3</v>
      </c>
    </row>
    <row r="895" spans="1:24" x14ac:dyDescent="0.2">
      <c r="A895" s="1">
        <v>894</v>
      </c>
      <c r="B895" s="1">
        <f>B894+'Front End'!$F$5</f>
        <v>1786</v>
      </c>
      <c r="C895" s="10">
        <f t="shared" si="55"/>
        <v>1.2402777777777778</v>
      </c>
      <c r="D895" s="10">
        <f>ROUND(IF(B895&lt;=$AA$2*1.25,('Front End'!$F$4/2)*(1-COS((PI()*B895)/$AA$2)),(4.34*'Front End'!$F$4*EXP(-1.3*B895/$AA$2))),6)</f>
        <v>9.0279999999999996E-3</v>
      </c>
      <c r="E895" s="10">
        <f>D895*('Front End'!$F$3/100)</f>
        <v>0</v>
      </c>
      <c r="F895" s="10">
        <f t="shared" si="57"/>
        <v>9.0279999999999996E-3</v>
      </c>
      <c r="G895" s="10">
        <f>IF((G894+(AVERAGE(F894:F895)*('Front End'!$F$5*60))-(N894))&gt;$AA$3,$AA$3,IF(G894+(AVERAGE(F894:F895)*('Front End'!$F$5*60))-(N894)&lt;0,0,G894+(AVERAGE(F894:F895)*('Front End'!$F$5*60))-(N894)))</f>
        <v>108.01534950126928</v>
      </c>
      <c r="H895" s="10">
        <f>(G895/$AA$3)*'Front End'!$B$1</f>
        <v>1.0801534950126929E-3</v>
      </c>
      <c r="I895" s="10">
        <f>('Front End'!$F$10-'Front End'!$B$1)+Calcs!H895</f>
        <v>46.731080153495014</v>
      </c>
      <c r="J895" s="10">
        <f>IF(H895&gt;'Front End'!$B$1*('Front End'!$B$5/100),G895-((('Front End'!$B$1*('Front End'!$B$5/100))/'Front End'!$B$1)*$AA$3),0)</f>
        <v>8.0153495012692844</v>
      </c>
      <c r="K895" s="10">
        <f>(J895*('Front End'!$B$6/100))/('Front End'!$B$2*24*60*60)</f>
        <v>0</v>
      </c>
      <c r="L895" s="10">
        <f>(J895*((100-'Front End'!$B$6)/100))/('Front End'!$B$2*24*60*60)</f>
        <v>9.2770248857283397E-3</v>
      </c>
      <c r="M895" s="10">
        <f t="shared" si="58"/>
        <v>9.2770248857283397E-3</v>
      </c>
      <c r="N895" s="10">
        <f>AVERAGE(M894:M895)*('Front End'!$F$5*60)</f>
        <v>1.115660203633176</v>
      </c>
      <c r="O895" s="10">
        <f>IF(O894+AVERAGE(K894:K895)*('Front End'!$F$5*60)&gt;J895,J895,O894+AVERAGE(K894:K895)*('Front End'!$F$5*60))</f>
        <v>0</v>
      </c>
      <c r="P895" s="10">
        <f>P894+(AVERAGE(L894:L895)*('Front End'!$F$5*60))-W894</f>
        <v>4143.0017864007086</v>
      </c>
      <c r="Q895" s="10">
        <f>(P895/$AA$5)*($AA$4-'Front End'!$F$9)</f>
        <v>4.1430017864007088E-2</v>
      </c>
      <c r="R895" s="10">
        <f>'Front End'!$F$9+Q895</f>
        <v>45.041430017864009</v>
      </c>
      <c r="S895" s="8">
        <f>IF(R895&gt;'Front End'!$F$9+'Front End'!$B$9,(((R895-'Front End'!$F$9)/($AA$4-'Front End'!$F$9))*$AA$5)-((('Front End'!$F$9+'Front End'!$B$9-'Front End'!$F$9)/($AA$4-'Front End'!$F$9))*$AA$5),0)</f>
        <v>4143.0017864009023</v>
      </c>
      <c r="T895" s="8">
        <f>ROUND(S895/('Front End'!$B$3*24*60*60),6)</f>
        <v>4.7949999999999998E-3</v>
      </c>
      <c r="U895" s="8">
        <f>IF(R895&gt;'Front End'!$F$9+'Front End'!$B$10,(((R895-'Front End'!$F$9)/($AA$4-'Front End'!$F$9))*$AA$5)-((('Front End'!$F$9+'Front End'!$B$10-'Front End'!$F$9)/($AA$4-'Front End'!$F$9))*$AA$5),0)</f>
        <v>2143.0017864005895</v>
      </c>
      <c r="V895" s="8">
        <f>(U895^0.5)/('Front End'!$B$4*24*60*60)</f>
        <v>5.3579360290619583E-3</v>
      </c>
      <c r="W895" s="8">
        <f>(AVERAGE(T894:T895)*('Front End'!$F$5*60))+(AVERAGE(V894:V895)*('Front End'!$F$5*60))</f>
        <v>1.2183600276308555</v>
      </c>
      <c r="X895" s="8">
        <f t="shared" si="56"/>
        <v>5.3579360290619583E-3</v>
      </c>
    </row>
    <row r="896" spans="1:24" x14ac:dyDescent="0.2">
      <c r="A896" s="1">
        <v>895</v>
      </c>
      <c r="B896" s="1">
        <f>B895+'Front End'!$F$5</f>
        <v>1788</v>
      </c>
      <c r="C896" s="10">
        <f t="shared" si="55"/>
        <v>1.2416666666666667</v>
      </c>
      <c r="D896" s="10">
        <f>ROUND(IF(B896&lt;=$AA$2*1.25,('Front End'!$F$4/2)*(1-COS((PI()*B896)/$AA$2)),(4.34*'Front End'!$F$4*EXP(-1.3*B896/$AA$2))),6)</f>
        <v>8.9879999999999995E-3</v>
      </c>
      <c r="E896" s="10">
        <f>D896*('Front End'!$F$3/100)</f>
        <v>0</v>
      </c>
      <c r="F896" s="10">
        <f t="shared" si="57"/>
        <v>8.9879999999999995E-3</v>
      </c>
      <c r="G896" s="10">
        <f>IF((G895+(AVERAGE(F895:F896)*('Front End'!$F$5*60))-(N895))&gt;$AA$3,$AA$3,IF(G895+(AVERAGE(F895:F896)*('Front End'!$F$5*60))-(N895)&lt;0,0,G895+(AVERAGE(F895:F896)*('Front End'!$F$5*60))-(N895)))</f>
        <v>107.98064929763612</v>
      </c>
      <c r="H896" s="10">
        <f>(G896/$AA$3)*'Front End'!$B$1</f>
        <v>1.0798064929763613E-3</v>
      </c>
      <c r="I896" s="10">
        <f>('Front End'!$F$10-'Front End'!$B$1)+Calcs!H896</f>
        <v>46.731079806492978</v>
      </c>
      <c r="J896" s="10">
        <f>IF(H896&gt;'Front End'!$B$1*('Front End'!$B$5/100),G896-((('Front End'!$B$1*('Front End'!$B$5/100))/'Front End'!$B$1)*$AA$3),0)</f>
        <v>7.9806492976361199</v>
      </c>
      <c r="K896" s="10">
        <f>(J896*('Front End'!$B$6/100))/('Front End'!$B$2*24*60*60)</f>
        <v>0</v>
      </c>
      <c r="L896" s="10">
        <f>(J896*((100-'Front End'!$B$6)/100))/('Front End'!$B$2*24*60*60)</f>
        <v>9.2368626130047704E-3</v>
      </c>
      <c r="M896" s="10">
        <f t="shared" si="58"/>
        <v>9.2368626130047704E-3</v>
      </c>
      <c r="N896" s="10">
        <f>AVERAGE(M895:M896)*('Front End'!$F$5*60)</f>
        <v>1.1108332499239866</v>
      </c>
      <c r="O896" s="10">
        <f>IF(O895+AVERAGE(K895:K896)*('Front End'!$F$5*60)&gt;J896,J896,O895+AVERAGE(K895:K896)*('Front End'!$F$5*60))</f>
        <v>0</v>
      </c>
      <c r="P896" s="10">
        <f>P895+(AVERAGE(L895:L896)*('Front End'!$F$5*60))-W895</f>
        <v>4142.8942596230017</v>
      </c>
      <c r="Q896" s="10">
        <f>(P896/$AA$5)*($AA$4-'Front End'!$F$9)</f>
        <v>4.1428942596230013E-2</v>
      </c>
      <c r="R896" s="10">
        <f>'Front End'!$F$9+Q896</f>
        <v>45.041428942596227</v>
      </c>
      <c r="S896" s="8">
        <f>IF(R896&gt;'Front End'!$F$9+'Front End'!$B$9,(((R896-'Front End'!$F$9)/($AA$4-'Front End'!$F$9))*$AA$5)-((('Front End'!$F$9+'Front End'!$B$9-'Front End'!$F$9)/($AA$4-'Front End'!$F$9))*$AA$5),0)</f>
        <v>4142.8942596226652</v>
      </c>
      <c r="T896" s="8">
        <f>ROUND(S896/('Front End'!$B$3*24*60*60),6)</f>
        <v>4.7949999999999998E-3</v>
      </c>
      <c r="U896" s="8">
        <f>IF(R896&gt;'Front End'!$F$9+'Front End'!$B$10,(((R896-'Front End'!$F$9)/($AA$4-'Front End'!$F$9))*$AA$5)-((('Front End'!$F$9+'Front End'!$B$10-'Front End'!$F$9)/($AA$4-'Front End'!$F$9))*$AA$5),0)</f>
        <v>2142.8942596223524</v>
      </c>
      <c r="V896" s="8">
        <f>(U896^0.5)/('Front End'!$B$4*24*60*60)</f>
        <v>5.357801608075966E-3</v>
      </c>
      <c r="W896" s="8">
        <f>(AVERAGE(T895:T896)*('Front End'!$F$5*60))+(AVERAGE(V895:V896)*('Front End'!$F$5*60))</f>
        <v>1.2183442582282755</v>
      </c>
      <c r="X896" s="8">
        <f t="shared" si="56"/>
        <v>5.357801608075966E-3</v>
      </c>
    </row>
    <row r="897" spans="1:24" x14ac:dyDescent="0.2">
      <c r="A897" s="1">
        <v>896</v>
      </c>
      <c r="B897" s="1">
        <f>B896+'Front End'!$F$5</f>
        <v>1790</v>
      </c>
      <c r="C897" s="10">
        <f t="shared" si="55"/>
        <v>1.2430555555555556</v>
      </c>
      <c r="D897" s="10">
        <f>ROUND(IF(B897&lt;=$AA$2*1.25,('Front End'!$F$4/2)*(1-COS((PI()*B897)/$AA$2)),(4.34*'Front End'!$F$4*EXP(-1.3*B897/$AA$2))),6)</f>
        <v>8.9499999999999996E-3</v>
      </c>
      <c r="E897" s="10">
        <f>D897*('Front End'!$F$3/100)</f>
        <v>0</v>
      </c>
      <c r="F897" s="10">
        <f t="shared" si="57"/>
        <v>8.9499999999999996E-3</v>
      </c>
      <c r="G897" s="10">
        <f>IF((G896+(AVERAGE(F896:F897)*('Front End'!$F$5*60))-(N896))&gt;$AA$3,$AA$3,IF(G896+(AVERAGE(F896:F897)*('Front End'!$F$5*60))-(N896)&lt;0,0,G896+(AVERAGE(F896:F897)*('Front End'!$F$5*60))-(N896)))</f>
        <v>107.94609604771213</v>
      </c>
      <c r="H897" s="10">
        <f>(G897/$AA$3)*'Front End'!$B$1</f>
        <v>1.0794609604771214E-3</v>
      </c>
      <c r="I897" s="10">
        <f>('Front End'!$F$10-'Front End'!$B$1)+Calcs!H897</f>
        <v>46.73107946096048</v>
      </c>
      <c r="J897" s="10">
        <f>IF(H897&gt;'Front End'!$B$1*('Front End'!$B$5/100),G897-((('Front End'!$B$1*('Front End'!$B$5/100))/'Front End'!$B$1)*$AA$3),0)</f>
        <v>7.9460960477121318</v>
      </c>
      <c r="K897" s="10">
        <f>(J897*('Front End'!$B$6/100))/('Front End'!$B$2*24*60*60)</f>
        <v>0</v>
      </c>
      <c r="L897" s="10">
        <f>(J897*((100-'Front End'!$B$6)/100))/('Front End'!$B$2*24*60*60)</f>
        <v>9.1968704255927462E-3</v>
      </c>
      <c r="M897" s="10">
        <f t="shared" si="58"/>
        <v>9.1968704255927462E-3</v>
      </c>
      <c r="N897" s="10">
        <f>AVERAGE(M896:M897)*('Front End'!$F$5*60)</f>
        <v>1.1060239823158509</v>
      </c>
      <c r="O897" s="10">
        <f>IF(O896+AVERAGE(K896:K897)*('Front End'!$F$5*60)&gt;J897,J897,O896+AVERAGE(K896:K897)*('Front End'!$F$5*60))</f>
        <v>0</v>
      </c>
      <c r="P897" s="10">
        <f>P896+(AVERAGE(L896:L897)*('Front End'!$F$5*60))-W896</f>
        <v>4142.7819393470891</v>
      </c>
      <c r="Q897" s="10">
        <f>(P897/$AA$5)*($AA$4-'Front End'!$F$9)</f>
        <v>4.1427819393470885E-2</v>
      </c>
      <c r="R897" s="10">
        <f>'Front End'!$F$9+Q897</f>
        <v>45.041427819393469</v>
      </c>
      <c r="S897" s="8">
        <f>IF(R897&gt;'Front End'!$F$9+'Front End'!$B$9,(((R897-'Front End'!$F$9)/($AA$4-'Front End'!$F$9))*$AA$5)-((('Front End'!$F$9+'Front End'!$B$9-'Front End'!$F$9)/($AA$4-'Front End'!$F$9))*$AA$5),0)</f>
        <v>4142.7819393469181</v>
      </c>
      <c r="T897" s="8">
        <f>ROUND(S897/('Front End'!$B$3*24*60*60),6)</f>
        <v>4.7949999999999998E-3</v>
      </c>
      <c r="U897" s="8">
        <f>IF(R897&gt;'Front End'!$F$9+'Front End'!$B$10,(((R897-'Front End'!$F$9)/($AA$4-'Front End'!$F$9))*$AA$5)-((('Front End'!$F$9+'Front End'!$B$10-'Front End'!$F$9)/($AA$4-'Front End'!$F$9))*$AA$5),0)</f>
        <v>2142.7819393466052</v>
      </c>
      <c r="V897" s="8">
        <f>(U897^0.5)/('Front End'!$B$4*24*60*60)</f>
        <v>5.3576611910588273E-3</v>
      </c>
      <c r="W897" s="8">
        <f>(AVERAGE(T896:T897)*('Front End'!$F$5*60))+(AVERAGE(V896:V897)*('Front End'!$F$5*60))</f>
        <v>1.2183277679480877</v>
      </c>
      <c r="X897" s="8">
        <f t="shared" si="56"/>
        <v>5.3576611910588273E-3</v>
      </c>
    </row>
    <row r="898" spans="1:24" x14ac:dyDescent="0.2">
      <c r="A898" s="1">
        <v>897</v>
      </c>
      <c r="B898" s="1">
        <f>B897+'Front End'!$F$5</f>
        <v>1792</v>
      </c>
      <c r="C898" s="10">
        <f t="shared" si="55"/>
        <v>1.2444444444444445</v>
      </c>
      <c r="D898" s="10">
        <f>ROUND(IF(B898&lt;=$AA$2*1.25,('Front End'!$F$4/2)*(1-COS((PI()*B898)/$AA$2)),(4.34*'Front End'!$F$4*EXP(-1.3*B898/$AA$2))),6)</f>
        <v>8.9110000000000005E-3</v>
      </c>
      <c r="E898" s="10">
        <f>D898*('Front End'!$F$3/100)</f>
        <v>0</v>
      </c>
      <c r="F898" s="10">
        <f t="shared" si="57"/>
        <v>8.9110000000000005E-3</v>
      </c>
      <c r="G898" s="10">
        <f>IF((G897+(AVERAGE(F897:F898)*('Front End'!$F$5*60))-(N897))&gt;$AA$3,$AA$3,IF(G897+(AVERAGE(F897:F898)*('Front End'!$F$5*60))-(N897)&lt;0,0,G897+(AVERAGE(F897:F898)*('Front End'!$F$5*60))-(N897)))</f>
        <v>107.91173206539628</v>
      </c>
      <c r="H898" s="10">
        <f>(G898/$AA$3)*'Front End'!$B$1</f>
        <v>1.0791173206539629E-3</v>
      </c>
      <c r="I898" s="10">
        <f>('Front End'!$F$10-'Front End'!$B$1)+Calcs!H898</f>
        <v>46.731079117320661</v>
      </c>
      <c r="J898" s="10">
        <f>IF(H898&gt;'Front End'!$B$1*('Front End'!$B$5/100),G898-((('Front End'!$B$1*('Front End'!$B$5/100))/'Front End'!$B$1)*$AA$3),0)</f>
        <v>7.9117320653962793</v>
      </c>
      <c r="K898" s="10">
        <f>(J898*('Front End'!$B$6/100))/('Front End'!$B$2*24*60*60)</f>
        <v>0</v>
      </c>
      <c r="L898" s="10">
        <f>(J898*((100-'Front End'!$B$6)/100))/('Front End'!$B$2*24*60*60)</f>
        <v>9.1570972979123609E-3</v>
      </c>
      <c r="M898" s="10">
        <f t="shared" si="58"/>
        <v>9.1570972979123609E-3</v>
      </c>
      <c r="N898" s="10">
        <f>AVERAGE(M897:M898)*('Front End'!$F$5*60)</f>
        <v>1.1012380634103065</v>
      </c>
      <c r="O898" s="10">
        <f>IF(O897+AVERAGE(K897:K898)*('Front End'!$F$5*60)&gt;J898,J898,O897+AVERAGE(K897:K898)*('Front End'!$F$5*60))</f>
        <v>0</v>
      </c>
      <c r="P898" s="10">
        <f>P897+(AVERAGE(L897:L898)*('Front End'!$F$5*60))-W897</f>
        <v>4142.6648496425514</v>
      </c>
      <c r="Q898" s="10">
        <f>(P898/$AA$5)*($AA$4-'Front End'!$F$9)</f>
        <v>4.1426648496425515E-2</v>
      </c>
      <c r="R898" s="10">
        <f>'Front End'!$F$9+Q898</f>
        <v>45.041426648496426</v>
      </c>
      <c r="S898" s="8">
        <f>IF(R898&gt;'Front End'!$F$9+'Front End'!$B$9,(((R898-'Front End'!$F$9)/($AA$4-'Front End'!$F$9))*$AA$5)-((('Front End'!$F$9+'Front End'!$B$9-'Front End'!$F$9)/($AA$4-'Front End'!$F$9))*$AA$5),0)</f>
        <v>4142.664849642586</v>
      </c>
      <c r="T898" s="8">
        <f>ROUND(S898/('Front End'!$B$3*24*60*60),6)</f>
        <v>4.7949999999999998E-3</v>
      </c>
      <c r="U898" s="8">
        <f>IF(R898&gt;'Front End'!$F$9+'Front End'!$B$10,(((R898-'Front End'!$F$9)/($AA$4-'Front End'!$F$9))*$AA$5)-((('Front End'!$F$9+'Front End'!$B$10-'Front End'!$F$9)/($AA$4-'Front End'!$F$9))*$AA$5),0)</f>
        <v>2142.6648496422731</v>
      </c>
      <c r="V898" s="8">
        <f>(U898^0.5)/('Front End'!$B$4*24*60*60)</f>
        <v>5.3575148076300313E-3</v>
      </c>
      <c r="W898" s="8">
        <f>(AVERAGE(T897:T898)*('Front End'!$F$5*60))+(AVERAGE(V897:V898)*('Front End'!$F$5*60))</f>
        <v>1.2183105599213315</v>
      </c>
      <c r="X898" s="8">
        <f t="shared" si="56"/>
        <v>5.3575148076300313E-3</v>
      </c>
    </row>
    <row r="899" spans="1:24" x14ac:dyDescent="0.2">
      <c r="A899" s="1">
        <v>898</v>
      </c>
      <c r="B899" s="1">
        <f>B898+'Front End'!$F$5</f>
        <v>1794</v>
      </c>
      <c r="C899" s="10">
        <f t="shared" ref="C899:C962" si="59">B899/(60*24)</f>
        <v>1.2458333333333333</v>
      </c>
      <c r="D899" s="10">
        <f>ROUND(IF(B899&lt;=$AA$2*1.25,('Front End'!$F$4/2)*(1-COS((PI()*B899)/$AA$2)),(4.34*'Front End'!$F$4*EXP(-1.3*B899/$AA$2))),6)</f>
        <v>8.8719999999999997E-3</v>
      </c>
      <c r="E899" s="10">
        <f>D899*('Front End'!$F$3/100)</f>
        <v>0</v>
      </c>
      <c r="F899" s="10">
        <f t="shared" si="57"/>
        <v>8.8719999999999997E-3</v>
      </c>
      <c r="G899" s="10">
        <f>IF((G898+(AVERAGE(F898:F899)*('Front End'!$F$5*60))-(N898))&gt;$AA$3,$AA$3,IF(G898+(AVERAGE(F898:F899)*('Front End'!$F$5*60))-(N898)&lt;0,0,G898+(AVERAGE(F898:F899)*('Front End'!$F$5*60))-(N898)))</f>
        <v>107.87747400198597</v>
      </c>
      <c r="H899" s="10">
        <f>(G899/$AA$3)*'Front End'!$B$1</f>
        <v>1.0787747400198596E-3</v>
      </c>
      <c r="I899" s="10">
        <f>('Front End'!$F$10-'Front End'!$B$1)+Calcs!H899</f>
        <v>46.731078774740027</v>
      </c>
      <c r="J899" s="10">
        <f>IF(H899&gt;'Front End'!$B$1*('Front End'!$B$5/100),G899-((('Front End'!$B$1*('Front End'!$B$5/100))/'Front End'!$B$1)*$AA$3),0)</f>
        <v>7.8774740019859735</v>
      </c>
      <c r="K899" s="10">
        <f>(J899*('Front End'!$B$6/100))/('Front End'!$B$2*24*60*60)</f>
        <v>0</v>
      </c>
      <c r="L899" s="10">
        <f>(J899*((100-'Front End'!$B$6)/100))/('Front End'!$B$2*24*60*60)</f>
        <v>9.1174467615578406E-3</v>
      </c>
      <c r="M899" s="10">
        <f t="shared" si="58"/>
        <v>9.1174467615578406E-3</v>
      </c>
      <c r="N899" s="10">
        <f>AVERAGE(M898:M899)*('Front End'!$F$5*60)</f>
        <v>1.0964726435682122</v>
      </c>
      <c r="O899" s="10">
        <f>IF(O898+AVERAGE(K898:K899)*('Front End'!$F$5*60)&gt;J899,J899,O898+AVERAGE(K898:K899)*('Front End'!$F$5*60))</f>
        <v>0</v>
      </c>
      <c r="P899" s="10">
        <f>P898+(AVERAGE(L898:L899)*('Front End'!$F$5*60))-W898</f>
        <v>4142.5430117261985</v>
      </c>
      <c r="Q899" s="10">
        <f>(P899/$AA$5)*($AA$4-'Front End'!$F$9)</f>
        <v>4.1425430117261984E-2</v>
      </c>
      <c r="R899" s="10">
        <f>'Front End'!$F$9+Q899</f>
        <v>45.041425430117265</v>
      </c>
      <c r="S899" s="8">
        <f>IF(R899&gt;'Front End'!$F$9+'Front End'!$B$9,(((R899-'Front End'!$F$9)/($AA$4-'Front End'!$F$9))*$AA$5)-((('Front End'!$F$9+'Front End'!$B$9-'Front End'!$F$9)/($AA$4-'Front End'!$F$9))*$AA$5),0)</f>
        <v>4142.5430117264741</v>
      </c>
      <c r="T899" s="8">
        <f>ROUND(S899/('Front End'!$B$3*24*60*60),6)</f>
        <v>4.7949999999999998E-3</v>
      </c>
      <c r="U899" s="8">
        <f>IF(R899&gt;'Front End'!$F$9+'Front End'!$B$10,(((R899-'Front End'!$F$9)/($AA$4-'Front End'!$F$9))*$AA$5)-((('Front End'!$F$9+'Front End'!$B$10-'Front End'!$F$9)/($AA$4-'Front End'!$F$9))*$AA$5),0)</f>
        <v>2142.5430117261612</v>
      </c>
      <c r="V899" s="8">
        <f>(U899^0.5)/('Front End'!$B$4*24*60*60)</f>
        <v>5.3573624838264867E-3</v>
      </c>
      <c r="W899" s="8">
        <f>(AVERAGE(T898:T899)*('Front End'!$F$5*60))+(AVERAGE(V898:V899)*('Front End'!$F$5*60))</f>
        <v>1.2182926374873913</v>
      </c>
      <c r="X899" s="8">
        <f t="shared" ref="X899:X962" si="60">V899+K899+E899</f>
        <v>5.3573624838264867E-3</v>
      </c>
    </row>
    <row r="900" spans="1:24" x14ac:dyDescent="0.2">
      <c r="A900" s="1">
        <v>899</v>
      </c>
      <c r="B900" s="1">
        <f>B899+'Front End'!$F$5</f>
        <v>1796</v>
      </c>
      <c r="C900" s="10">
        <f t="shared" si="59"/>
        <v>1.2472222222222222</v>
      </c>
      <c r="D900" s="10">
        <f>ROUND(IF(B900&lt;=$AA$2*1.25,('Front End'!$F$4/2)*(1-COS((PI()*B900)/$AA$2)),(4.34*'Front End'!$F$4*EXP(-1.3*B900/$AA$2))),6)</f>
        <v>8.8339999999999998E-3</v>
      </c>
      <c r="E900" s="10">
        <f>D900*('Front End'!$F$3/100)</f>
        <v>0</v>
      </c>
      <c r="F900" s="10">
        <f t="shared" si="57"/>
        <v>8.8339999999999998E-3</v>
      </c>
      <c r="G900" s="10">
        <f>IF((G899+(AVERAGE(F899:F900)*('Front End'!$F$5*60))-(N899))&gt;$AA$3,$AA$3,IF(G899+(AVERAGE(F899:F900)*('Front End'!$F$5*60))-(N899)&lt;0,0,G899+(AVERAGE(F899:F900)*('Front End'!$F$5*60))-(N899)))</f>
        <v>107.84336135841777</v>
      </c>
      <c r="H900" s="10">
        <f>(G900/$AA$3)*'Front End'!$B$1</f>
        <v>1.0784336135841778E-3</v>
      </c>
      <c r="I900" s="10">
        <f>('Front End'!$F$10-'Front End'!$B$1)+Calcs!H900</f>
        <v>46.73107843361359</v>
      </c>
      <c r="J900" s="10">
        <f>IF(H900&gt;'Front End'!$B$1*('Front End'!$B$5/100),G900-((('Front End'!$B$1*('Front End'!$B$5/100))/'Front End'!$B$1)*$AA$3),0)</f>
        <v>7.8433613584177664</v>
      </c>
      <c r="K900" s="10">
        <f>(J900*('Front End'!$B$6/100))/('Front End'!$B$2*24*60*60)</f>
        <v>0</v>
      </c>
      <c r="L900" s="10">
        <f>(J900*((100-'Front End'!$B$6)/100))/('Front End'!$B$2*24*60*60)</f>
        <v>9.0779645352057486E-3</v>
      </c>
      <c r="M900" s="10">
        <f t="shared" si="58"/>
        <v>9.0779645352057486E-3</v>
      </c>
      <c r="N900" s="10">
        <f>AVERAGE(M899:M900)*('Front End'!$F$5*60)</f>
        <v>1.0917246778058152</v>
      </c>
      <c r="O900" s="10">
        <f>IF(O899+AVERAGE(K899:K900)*('Front End'!$F$5*60)&gt;J900,J900,O899+AVERAGE(K899:K900)*('Front End'!$F$5*60))</f>
        <v>0</v>
      </c>
      <c r="P900" s="10">
        <f>P899+(AVERAGE(L899:L900)*('Front End'!$F$5*60))-W899</f>
        <v>4142.4164437665177</v>
      </c>
      <c r="Q900" s="10">
        <f>(P900/$AA$5)*($AA$4-'Front End'!$F$9)</f>
        <v>4.1424164437665174E-2</v>
      </c>
      <c r="R900" s="10">
        <f>'Front End'!$F$9+Q900</f>
        <v>45.041424164437665</v>
      </c>
      <c r="S900" s="8">
        <f>IF(R900&gt;'Front End'!$F$9+'Front End'!$B$9,(((R900-'Front End'!$F$9)/($AA$4-'Front End'!$F$9))*$AA$5)-((('Front End'!$F$9+'Front End'!$B$9-'Front End'!$F$9)/($AA$4-'Front End'!$F$9))*$AA$5),0)</f>
        <v>4142.4164437664504</v>
      </c>
      <c r="T900" s="8">
        <f>ROUND(S900/('Front End'!$B$3*24*60*60),6)</f>
        <v>4.7939999999999997E-3</v>
      </c>
      <c r="U900" s="8">
        <f>IF(R900&gt;'Front End'!$F$9+'Front End'!$B$10,(((R900-'Front End'!$F$9)/($AA$4-'Front End'!$F$9))*$AA$5)-((('Front End'!$F$9+'Front End'!$B$10-'Front End'!$F$9)/($AA$4-'Front End'!$F$9))*$AA$5),0)</f>
        <v>2142.4164437661375</v>
      </c>
      <c r="V900" s="8">
        <f>(U900^0.5)/('Front End'!$B$4*24*60*60)</f>
        <v>5.3572042418562433E-3</v>
      </c>
      <c r="W900" s="8">
        <f>(AVERAGE(T899:T900)*('Front End'!$F$5*60))+(AVERAGE(V899:V900)*('Front End'!$F$5*60))</f>
        <v>1.2182140035409639</v>
      </c>
      <c r="X900" s="8">
        <f t="shared" si="60"/>
        <v>5.3572042418562433E-3</v>
      </c>
    </row>
    <row r="901" spans="1:24" x14ac:dyDescent="0.2">
      <c r="A901" s="1">
        <v>900</v>
      </c>
      <c r="B901" s="1">
        <f>B900+'Front End'!$F$5</f>
        <v>1798</v>
      </c>
      <c r="C901" s="10">
        <f t="shared" si="59"/>
        <v>1.2486111111111111</v>
      </c>
      <c r="D901" s="10">
        <f>ROUND(IF(B901&lt;=$AA$2*1.25,('Front End'!$F$4/2)*(1-COS((PI()*B901)/$AA$2)),(4.34*'Front End'!$F$4*EXP(-1.3*B901/$AA$2))),6)</f>
        <v>8.796E-3</v>
      </c>
      <c r="E901" s="10">
        <f>D901*('Front End'!$F$3/100)</f>
        <v>0</v>
      </c>
      <c r="F901" s="10">
        <f t="shared" si="57"/>
        <v>8.796E-3</v>
      </c>
      <c r="G901" s="10">
        <f>IF((G900+(AVERAGE(F900:F901)*('Front End'!$F$5*60))-(N900))&gt;$AA$3,$AA$3,IF(G900+(AVERAGE(F900:F901)*('Front End'!$F$5*60))-(N900)&lt;0,0,G900+(AVERAGE(F900:F901)*('Front End'!$F$5*60))-(N900)))</f>
        <v>107.80943668061195</v>
      </c>
      <c r="H901" s="10">
        <f>(G901/$AA$3)*'Front End'!$B$1</f>
        <v>1.0780943668061195E-3</v>
      </c>
      <c r="I901" s="10">
        <f>('Front End'!$F$10-'Front End'!$B$1)+Calcs!H901</f>
        <v>46.731078094366808</v>
      </c>
      <c r="J901" s="10">
        <f>IF(H901&gt;'Front End'!$B$1*('Front End'!$B$5/100),G901-((('Front End'!$B$1*('Front End'!$B$5/100))/'Front End'!$B$1)*$AA$3),0)</f>
        <v>7.8094366806119524</v>
      </c>
      <c r="K901" s="10">
        <f>(J901*('Front End'!$B$6/100))/('Front End'!$B$2*24*60*60)</f>
        <v>0</v>
      </c>
      <c r="L901" s="10">
        <f>(J901*((100-'Front End'!$B$6)/100))/('Front End'!$B$2*24*60*60)</f>
        <v>9.0386998618193909E-3</v>
      </c>
      <c r="M901" s="10">
        <f t="shared" si="58"/>
        <v>9.0386998618193909E-3</v>
      </c>
      <c r="N901" s="10">
        <f>AVERAGE(M900:M901)*('Front End'!$F$5*60)</f>
        <v>1.0869998638215084</v>
      </c>
      <c r="O901" s="10">
        <f>IF(O900+AVERAGE(K900:K901)*('Front End'!$F$5*60)&gt;J901,J901,O900+AVERAGE(K900:K901)*('Front End'!$F$5*60))</f>
        <v>0</v>
      </c>
      <c r="P901" s="10">
        <f>P900+(AVERAGE(L900:L901)*('Front End'!$F$5*60))-W900</f>
        <v>4142.2852296267984</v>
      </c>
      <c r="Q901" s="10">
        <f>(P901/$AA$5)*($AA$4-'Front End'!$F$9)</f>
        <v>4.1422852296267985E-2</v>
      </c>
      <c r="R901" s="10">
        <f>'Front End'!$F$9+Q901</f>
        <v>45.041422852296265</v>
      </c>
      <c r="S901" s="8">
        <f>IF(R901&gt;'Front End'!$F$9+'Front End'!$B$9,(((R901-'Front End'!$F$9)/($AA$4-'Front End'!$F$9))*$AA$5)-((('Front End'!$F$9+'Front End'!$B$9-'Front End'!$F$9)/($AA$4-'Front End'!$F$9))*$AA$5),0)</f>
        <v>4142.2852296264527</v>
      </c>
      <c r="T901" s="8">
        <f>ROUND(S901/('Front End'!$B$3*24*60*60),6)</f>
        <v>4.7939999999999997E-3</v>
      </c>
      <c r="U901" s="8">
        <f>IF(R901&gt;'Front End'!$F$9+'Front End'!$B$10,(((R901-'Front End'!$F$9)/($AA$4-'Front End'!$F$9))*$AA$5)-((('Front End'!$F$9+'Front End'!$B$10-'Front End'!$F$9)/($AA$4-'Front End'!$F$9))*$AA$5),0)</f>
        <v>2142.2852296261399</v>
      </c>
      <c r="V901" s="8">
        <f>(U901^0.5)/('Front End'!$B$4*24*60*60)</f>
        <v>5.357040186050749E-3</v>
      </c>
      <c r="W901" s="8">
        <f>(AVERAGE(T900:T901)*('Front End'!$F$5*60))+(AVERAGE(V900:V901)*('Front End'!$F$5*60))</f>
        <v>1.2181346656744196</v>
      </c>
      <c r="X901" s="8">
        <f t="shared" si="60"/>
        <v>5.357040186050749E-3</v>
      </c>
    </row>
    <row r="902" spans="1:24" x14ac:dyDescent="0.2">
      <c r="A902" s="1">
        <v>901</v>
      </c>
      <c r="B902" s="1">
        <f>B901+'Front End'!$F$5</f>
        <v>1800</v>
      </c>
      <c r="C902" s="10">
        <f t="shared" si="59"/>
        <v>1.25</v>
      </c>
      <c r="D902" s="10">
        <f>ROUND(IF(B902&lt;=$AA$2*1.25,('Front End'!$F$4/2)*(1-COS((PI()*B902)/$AA$2)),(4.34*'Front End'!$F$4*EXP(-1.3*B902/$AA$2))),6)</f>
        <v>8.7580000000000002E-3</v>
      </c>
      <c r="E902" s="10">
        <f>D902*('Front End'!$F$3/100)</f>
        <v>0</v>
      </c>
      <c r="F902" s="10">
        <f t="shared" si="57"/>
        <v>8.7580000000000002E-3</v>
      </c>
      <c r="G902" s="10">
        <f>IF((G901+(AVERAGE(F901:F902)*('Front End'!$F$5*60))-(N901))&gt;$AA$3,$AA$3,IF(G901+(AVERAGE(F901:F902)*('Front End'!$F$5*60))-(N901)&lt;0,0,G901+(AVERAGE(F901:F902)*('Front End'!$F$5*60))-(N901)))</f>
        <v>107.77567681679045</v>
      </c>
      <c r="H902" s="10">
        <f>(G902/$AA$3)*'Front End'!$B$1</f>
        <v>1.0777567681679045E-3</v>
      </c>
      <c r="I902" s="10">
        <f>('Front End'!$F$10-'Front End'!$B$1)+Calcs!H902</f>
        <v>46.731077756768173</v>
      </c>
      <c r="J902" s="10">
        <f>IF(H902&gt;'Front End'!$B$1*('Front End'!$B$5/100),G902-((('Front End'!$B$1*('Front End'!$B$5/100))/'Front End'!$B$1)*$AA$3),0)</f>
        <v>7.7756768167904511</v>
      </c>
      <c r="K902" s="10">
        <f>(J902*('Front End'!$B$6/100))/('Front End'!$B$2*24*60*60)</f>
        <v>0</v>
      </c>
      <c r="L902" s="10">
        <f>(J902*((100-'Front End'!$B$6)/100))/('Front End'!$B$2*24*60*60)</f>
        <v>8.9996259453593193E-3</v>
      </c>
      <c r="M902" s="10">
        <f t="shared" si="58"/>
        <v>8.9996259453593193E-3</v>
      </c>
      <c r="N902" s="10">
        <f>AVERAGE(M901:M902)*('Front End'!$F$5*60)</f>
        <v>1.0822995484307225</v>
      </c>
      <c r="O902" s="10">
        <f>IF(O901+AVERAGE(K901:K902)*('Front End'!$F$5*60)&gt;J902,J902,O901+AVERAGE(K901:K902)*('Front End'!$F$5*60))</f>
        <v>0</v>
      </c>
      <c r="P902" s="10">
        <f>P901+(AVERAGE(L901:L902)*('Front End'!$F$5*60))-W901</f>
        <v>4142.1493945095544</v>
      </c>
      <c r="Q902" s="10">
        <f>(P902/$AA$5)*($AA$4-'Front End'!$F$9)</f>
        <v>4.142149394509554E-2</v>
      </c>
      <c r="R902" s="10">
        <f>'Front End'!$F$9+Q902</f>
        <v>45.041421493945094</v>
      </c>
      <c r="S902" s="8">
        <f>IF(R902&gt;'Front End'!$F$9+'Front End'!$B$9,(((R902-'Front End'!$F$9)/($AA$4-'Front End'!$F$9))*$AA$5)-((('Front End'!$F$9+'Front End'!$B$9-'Front End'!$F$9)/($AA$4-'Front End'!$F$9))*$AA$5),0)</f>
        <v>4142.1493945094317</v>
      </c>
      <c r="T902" s="8">
        <f>ROUND(S902/('Front End'!$B$3*24*60*60),6)</f>
        <v>4.7939999999999997E-3</v>
      </c>
      <c r="U902" s="8">
        <f>IF(R902&gt;'Front End'!$F$9+'Front End'!$B$10,(((R902-'Front End'!$F$9)/($AA$4-'Front End'!$F$9))*$AA$5)-((('Front End'!$F$9+'Front End'!$B$10-'Front End'!$F$9)/($AA$4-'Front End'!$F$9))*$AA$5),0)</f>
        <v>2142.1493945091188</v>
      </c>
      <c r="V902" s="8">
        <f>(U902^0.5)/('Front End'!$B$4*24*60*60)</f>
        <v>5.3568703473883461E-3</v>
      </c>
      <c r="W902" s="8">
        <f>(AVERAGE(T901:T902)*('Front End'!$F$5*60))+(AVERAGE(V901:V902)*('Front End'!$F$5*60))</f>
        <v>1.2181146320063458</v>
      </c>
      <c r="X902" s="8">
        <f t="shared" si="60"/>
        <v>5.3568703473883461E-3</v>
      </c>
    </row>
    <row r="903" spans="1:24" x14ac:dyDescent="0.2">
      <c r="A903" s="1">
        <v>902</v>
      </c>
      <c r="B903" s="1">
        <f>B902+'Front End'!$F$5</f>
        <v>1802</v>
      </c>
      <c r="C903" s="10">
        <f t="shared" si="59"/>
        <v>1.2513888888888889</v>
      </c>
      <c r="D903" s="10">
        <f>ROUND(IF(B903&lt;=$AA$2*1.25,('Front End'!$F$4/2)*(1-COS((PI()*B903)/$AA$2)),(4.34*'Front End'!$F$4*EXP(-1.3*B903/$AA$2))),6)</f>
        <v>8.7200000000000003E-3</v>
      </c>
      <c r="E903" s="10">
        <f>D903*('Front End'!$F$3/100)</f>
        <v>0</v>
      </c>
      <c r="F903" s="10">
        <f t="shared" si="57"/>
        <v>8.7200000000000003E-3</v>
      </c>
      <c r="G903" s="10">
        <f>IF((G902+(AVERAGE(F902:F903)*('Front End'!$F$5*60))-(N902))&gt;$AA$3,$AA$3,IF(G902+(AVERAGE(F902:F903)*('Front End'!$F$5*60))-(N902)&lt;0,0,G902+(AVERAGE(F902:F903)*('Front End'!$F$5*60))-(N902)))</f>
        <v>107.74205726835973</v>
      </c>
      <c r="H903" s="10">
        <f>(G903/$AA$3)*'Front End'!$B$1</f>
        <v>1.0774205726835973E-3</v>
      </c>
      <c r="I903" s="10">
        <f>('Front End'!$F$10-'Front End'!$B$1)+Calcs!H903</f>
        <v>46.731077420572689</v>
      </c>
      <c r="J903" s="10">
        <f>IF(H903&gt;'Front End'!$B$1*('Front End'!$B$5/100),G903-((('Front End'!$B$1*('Front End'!$B$5/100))/'Front End'!$B$1)*$AA$3),0)</f>
        <v>7.74205726835973</v>
      </c>
      <c r="K903" s="10">
        <f>(J903*('Front End'!$B$6/100))/('Front End'!$B$2*24*60*60)</f>
        <v>0</v>
      </c>
      <c r="L903" s="10">
        <f>(J903*((100-'Front End'!$B$6)/100))/('Front End'!$B$2*24*60*60)</f>
        <v>8.9607144309719108E-3</v>
      </c>
      <c r="M903" s="10">
        <f t="shared" si="58"/>
        <v>8.9607144309719108E-3</v>
      </c>
      <c r="N903" s="10">
        <f>AVERAGE(M902:M903)*('Front End'!$F$5*60)</f>
        <v>1.0776204225798738</v>
      </c>
      <c r="O903" s="10">
        <f>IF(O902+AVERAGE(K902:K903)*('Front End'!$F$5*60)&gt;J903,J903,O902+AVERAGE(K902:K903)*('Front End'!$F$5*60))</f>
        <v>0</v>
      </c>
      <c r="P903" s="10">
        <f>P902+(AVERAGE(L902:L903)*('Front End'!$F$5*60))-W902</f>
        <v>4142.0089003001276</v>
      </c>
      <c r="Q903" s="10">
        <f>(P903/$AA$5)*($AA$4-'Front End'!$F$9)</f>
        <v>4.1420089003001273E-2</v>
      </c>
      <c r="R903" s="10">
        <f>'Front End'!$F$9+Q903</f>
        <v>45.041420089003005</v>
      </c>
      <c r="S903" s="8">
        <f>IF(R903&gt;'Front End'!$F$9+'Front End'!$B$9,(((R903-'Front End'!$F$9)/($AA$4-'Front End'!$F$9))*$AA$5)-((('Front End'!$F$9+'Front End'!$B$9-'Front End'!$F$9)/($AA$4-'Front End'!$F$9))*$AA$5),0)</f>
        <v>4142.0089003004532</v>
      </c>
      <c r="T903" s="8">
        <f>ROUND(S903/('Front End'!$B$3*24*60*60),6)</f>
        <v>4.7939999999999997E-3</v>
      </c>
      <c r="U903" s="8">
        <f>IF(R903&gt;'Front End'!$F$9+'Front End'!$B$10,(((R903-'Front End'!$F$9)/($AA$4-'Front End'!$F$9))*$AA$5)-((('Front End'!$F$9+'Front End'!$B$10-'Front End'!$F$9)/($AA$4-'Front End'!$F$9))*$AA$5),0)</f>
        <v>2142.0089003001403</v>
      </c>
      <c r="V903" s="8">
        <f>(U903^0.5)/('Front End'!$B$4*24*60*60)</f>
        <v>5.3566946776604368E-3</v>
      </c>
      <c r="W903" s="8">
        <f>(AVERAGE(T902:T903)*('Front End'!$F$5*60))+(AVERAGE(V902:V903)*('Front End'!$F$5*60))</f>
        <v>1.2180939015029271</v>
      </c>
      <c r="X903" s="8">
        <f t="shared" si="60"/>
        <v>5.3566946776604368E-3</v>
      </c>
    </row>
    <row r="904" spans="1:24" x14ac:dyDescent="0.2">
      <c r="A904" s="1">
        <v>903</v>
      </c>
      <c r="B904" s="1">
        <f>B903+'Front End'!$F$5</f>
        <v>1804</v>
      </c>
      <c r="C904" s="10">
        <f t="shared" si="59"/>
        <v>1.2527777777777778</v>
      </c>
      <c r="D904" s="10">
        <f>ROUND(IF(B904&lt;=$AA$2*1.25,('Front End'!$F$4/2)*(1-COS((PI()*B904)/$AA$2)),(4.34*'Front End'!$F$4*EXP(-1.3*B904/$AA$2))),6)</f>
        <v>8.6820000000000005E-3</v>
      </c>
      <c r="E904" s="10">
        <f>D904*('Front End'!$F$3/100)</f>
        <v>0</v>
      </c>
      <c r="F904" s="10">
        <f t="shared" si="57"/>
        <v>8.6820000000000005E-3</v>
      </c>
      <c r="G904" s="10">
        <f>IF((G903+(AVERAGE(F903:F904)*('Front End'!$F$5*60))-(N903))&gt;$AA$3,$AA$3,IF(G903+(AVERAGE(F903:F904)*('Front End'!$F$5*60))-(N903)&lt;0,0,G903+(AVERAGE(F903:F904)*('Front End'!$F$5*60))-(N903)))</f>
        <v>107.70855684577987</v>
      </c>
      <c r="H904" s="10">
        <f>(G904/$AA$3)*'Front End'!$B$1</f>
        <v>1.0770855684577988E-3</v>
      </c>
      <c r="I904" s="10">
        <f>('Front End'!$F$10-'Front End'!$B$1)+Calcs!H904</f>
        <v>46.731077085568465</v>
      </c>
      <c r="J904" s="10">
        <f>IF(H904&gt;'Front End'!$B$1*('Front End'!$B$5/100),G904-((('Front End'!$B$1*('Front End'!$B$5/100))/'Front End'!$B$1)*$AA$3),0)</f>
        <v>7.7085568457798672</v>
      </c>
      <c r="K904" s="10">
        <f>(J904*('Front End'!$B$6/100))/('Front End'!$B$2*24*60*60)</f>
        <v>0</v>
      </c>
      <c r="L904" s="10">
        <f>(J904*((100-'Front End'!$B$6)/100))/('Front End'!$B$2*24*60*60)</f>
        <v>8.9219407937266987E-3</v>
      </c>
      <c r="M904" s="10">
        <f t="shared" si="58"/>
        <v>8.9219407937266987E-3</v>
      </c>
      <c r="N904" s="10">
        <f>AVERAGE(M903:M904)*('Front End'!$F$5*60)</f>
        <v>1.0729593134819166</v>
      </c>
      <c r="O904" s="10">
        <f>IF(O903+AVERAGE(K903:K904)*('Front End'!$F$5*60)&gt;J904,J904,O903+AVERAGE(K903:K904)*('Front End'!$F$5*60))</f>
        <v>0</v>
      </c>
      <c r="P904" s="10">
        <f>P903+(AVERAGE(L903:L904)*('Front End'!$F$5*60))-W903</f>
        <v>4141.8637657121062</v>
      </c>
      <c r="Q904" s="10">
        <f>(P904/$AA$5)*($AA$4-'Front End'!$F$9)</f>
        <v>4.141863765712106E-2</v>
      </c>
      <c r="R904" s="10">
        <f>'Front End'!$F$9+Q904</f>
        <v>45.041418637657124</v>
      </c>
      <c r="S904" s="8">
        <f>IF(R904&gt;'Front End'!$F$9+'Front End'!$B$9,(((R904-'Front End'!$F$9)/($AA$4-'Front End'!$F$9))*$AA$5)-((('Front End'!$F$9+'Front End'!$B$9-'Front End'!$F$9)/($AA$4-'Front End'!$F$9))*$AA$5),0)</f>
        <v>4141.8637657123727</v>
      </c>
      <c r="T904" s="8">
        <f>ROUND(S904/('Front End'!$B$3*24*60*60),6)</f>
        <v>4.7939999999999997E-3</v>
      </c>
      <c r="U904" s="8">
        <f>IF(R904&gt;'Front End'!$F$9+'Front End'!$B$10,(((R904-'Front End'!$F$9)/($AA$4-'Front End'!$F$9))*$AA$5)-((('Front End'!$F$9+'Front End'!$B$10-'Front End'!$F$9)/($AA$4-'Front End'!$F$9))*$AA$5),0)</f>
        <v>2141.8637657120598</v>
      </c>
      <c r="V904" s="8">
        <f>(U904^0.5)/('Front End'!$B$4*24*60*60)</f>
        <v>5.3565131996924894E-3</v>
      </c>
      <c r="W904" s="8">
        <f>(AVERAGE(T903:T904)*('Front End'!$F$5*60))+(AVERAGE(V903:V904)*('Front End'!$F$5*60))</f>
        <v>1.2180724726411756</v>
      </c>
      <c r="X904" s="8">
        <f t="shared" si="60"/>
        <v>5.3565131996924894E-3</v>
      </c>
    </row>
    <row r="905" spans="1:24" x14ac:dyDescent="0.2">
      <c r="A905" s="1">
        <v>904</v>
      </c>
      <c r="B905" s="1">
        <f>B904+'Front End'!$F$5</f>
        <v>1806</v>
      </c>
      <c r="C905" s="10">
        <f t="shared" si="59"/>
        <v>1.2541666666666667</v>
      </c>
      <c r="D905" s="10">
        <f>ROUND(IF(B905&lt;=$AA$2*1.25,('Front End'!$F$4/2)*(1-COS((PI()*B905)/$AA$2)),(4.34*'Front End'!$F$4*EXP(-1.3*B905/$AA$2))),6)</f>
        <v>8.6440000000000006E-3</v>
      </c>
      <c r="E905" s="10">
        <f>D905*('Front End'!$F$3/100)</f>
        <v>0</v>
      </c>
      <c r="F905" s="10">
        <f t="shared" si="57"/>
        <v>8.6440000000000006E-3</v>
      </c>
      <c r="G905" s="10">
        <f>IF((G904+(AVERAGE(F904:F905)*('Front End'!$F$5*60))-(N904))&gt;$AA$3,$AA$3,IF(G904+(AVERAGE(F904:F905)*('Front End'!$F$5*60))-(N904)&lt;0,0,G904+(AVERAGE(F904:F905)*('Front End'!$F$5*60))-(N904)))</f>
        <v>107.67515753229794</v>
      </c>
      <c r="H905" s="10">
        <f>(G905/$AA$3)*'Front End'!$B$1</f>
        <v>1.0767515753229795E-3</v>
      </c>
      <c r="I905" s="10">
        <f>('Front End'!$F$10-'Front End'!$B$1)+Calcs!H905</f>
        <v>46.73107675157533</v>
      </c>
      <c r="J905" s="10">
        <f>IF(H905&gt;'Front End'!$B$1*('Front End'!$B$5/100),G905-((('Front End'!$B$1*('Front End'!$B$5/100))/'Front End'!$B$1)*$AA$3),0)</f>
        <v>7.6751575322979448</v>
      </c>
      <c r="K905" s="10">
        <f>(J905*('Front End'!$B$6/100))/('Front End'!$B$2*24*60*60)</f>
        <v>0</v>
      </c>
      <c r="L905" s="10">
        <f>(J905*((100-'Front End'!$B$6)/100))/('Front End'!$B$2*24*60*60)</f>
        <v>8.8832841809004005E-3</v>
      </c>
      <c r="M905" s="10">
        <f t="shared" si="58"/>
        <v>8.8832841809004005E-3</v>
      </c>
      <c r="N905" s="10">
        <f>AVERAGE(M904:M905)*('Front End'!$F$5*60)</f>
        <v>1.0683134984776259</v>
      </c>
      <c r="O905" s="10">
        <f>IF(O904+AVERAGE(K904:K905)*('Front End'!$F$5*60)&gt;J905,J905,O904+AVERAGE(K904:K905)*('Front End'!$F$5*60))</f>
        <v>0</v>
      </c>
      <c r="P905" s="10">
        <f>P904+(AVERAGE(L904:L905)*('Front End'!$F$5*60))-W904</f>
        <v>4141.7140067379423</v>
      </c>
      <c r="Q905" s="10">
        <f>(P905/$AA$5)*($AA$4-'Front End'!$F$9)</f>
        <v>4.141714006737942E-2</v>
      </c>
      <c r="R905" s="10">
        <f>'Front End'!$F$9+Q905</f>
        <v>45.041417140067381</v>
      </c>
      <c r="S905" s="8">
        <f>IF(R905&gt;'Front End'!$F$9+'Front End'!$B$9,(((R905-'Front End'!$F$9)/($AA$4-'Front End'!$F$9))*$AA$5)-((('Front End'!$F$9+'Front End'!$B$9-'Front End'!$F$9)/($AA$4-'Front End'!$F$9))*$AA$5),0)</f>
        <v>4141.7140067380842</v>
      </c>
      <c r="T905" s="8">
        <f>ROUND(S905/('Front End'!$B$3*24*60*60),6)</f>
        <v>4.7939999999999997E-3</v>
      </c>
      <c r="U905" s="8">
        <f>IF(R905&gt;'Front End'!$F$9+'Front End'!$B$10,(((R905-'Front End'!$F$9)/($AA$4-'Front End'!$F$9))*$AA$5)-((('Front End'!$F$9+'Front End'!$B$10-'Front End'!$F$9)/($AA$4-'Front End'!$F$9))*$AA$5),0)</f>
        <v>2141.7140067377713</v>
      </c>
      <c r="V905" s="8">
        <f>(U905^0.5)/('Front End'!$B$4*24*60*60)</f>
        <v>5.3563259328928735E-3</v>
      </c>
      <c r="W905" s="8">
        <f>(AVERAGE(T904:T905)*('Front End'!$F$5*60))+(AVERAGE(V904:V905)*('Front End'!$F$5*60))</f>
        <v>1.2180503479551219</v>
      </c>
      <c r="X905" s="8">
        <f t="shared" si="60"/>
        <v>5.3563259328928735E-3</v>
      </c>
    </row>
    <row r="906" spans="1:24" x14ac:dyDescent="0.2">
      <c r="A906" s="1">
        <v>905</v>
      </c>
      <c r="B906" s="1">
        <f>B905+'Front End'!$F$5</f>
        <v>1808</v>
      </c>
      <c r="C906" s="10">
        <f t="shared" si="59"/>
        <v>1.2555555555555555</v>
      </c>
      <c r="D906" s="10">
        <f>ROUND(IF(B906&lt;=$AA$2*1.25,('Front End'!$F$4/2)*(1-COS((PI()*B906)/$AA$2)),(4.34*'Front End'!$F$4*EXP(-1.3*B906/$AA$2))),6)</f>
        <v>8.6070000000000001E-3</v>
      </c>
      <c r="E906" s="10">
        <f>D906*('Front End'!$F$3/100)</f>
        <v>0</v>
      </c>
      <c r="F906" s="10">
        <f t="shared" si="57"/>
        <v>8.6070000000000001E-3</v>
      </c>
      <c r="G906" s="10">
        <f>IF((G905+(AVERAGE(F905:F906)*('Front End'!$F$5*60))-(N905))&gt;$AA$3,$AA$3,IF(G905+(AVERAGE(F905:F906)*('Front End'!$F$5*60))-(N905)&lt;0,0,G905+(AVERAGE(F905:F906)*('Front End'!$F$5*60))-(N905)))</f>
        <v>107.64190403382032</v>
      </c>
      <c r="H906" s="10">
        <f>(G906/$AA$3)*'Front End'!$B$1</f>
        <v>1.0764190403382032E-3</v>
      </c>
      <c r="I906" s="10">
        <f>('Front End'!$F$10-'Front End'!$B$1)+Calcs!H906</f>
        <v>46.731076419040342</v>
      </c>
      <c r="J906" s="10">
        <f>IF(H906&gt;'Front End'!$B$1*('Front End'!$B$5/100),G906-((('Front End'!$B$1*('Front End'!$B$5/100))/'Front End'!$B$1)*$AA$3),0)</f>
        <v>7.6419040338203246</v>
      </c>
      <c r="K906" s="10">
        <f>(J906*('Front End'!$B$6/100))/('Front End'!$B$2*24*60*60)</f>
        <v>0</v>
      </c>
      <c r="L906" s="10">
        <f>(J906*((100-'Front End'!$B$6)/100))/('Front End'!$B$2*24*60*60)</f>
        <v>8.8447963354401915E-3</v>
      </c>
      <c r="M906" s="10">
        <f t="shared" si="58"/>
        <v>8.8447963354401915E-3</v>
      </c>
      <c r="N906" s="10">
        <f>AVERAGE(M905:M906)*('Front End'!$F$5*60)</f>
        <v>1.0636848309804354</v>
      </c>
      <c r="O906" s="10">
        <f>IF(O905+AVERAGE(K905:K906)*('Front End'!$F$5*60)&gt;J906,J906,O905+AVERAGE(K905:K906)*('Front End'!$F$5*60))</f>
        <v>0</v>
      </c>
      <c r="P906" s="10">
        <f>P905+(AVERAGE(L905:L906)*('Front End'!$F$5*60))-W905</f>
        <v>4141.5596412209679</v>
      </c>
      <c r="Q906" s="10">
        <f>(P906/$AA$5)*($AA$4-'Front End'!$F$9)</f>
        <v>4.1415596412209675E-2</v>
      </c>
      <c r="R906" s="10">
        <f>'Front End'!$F$9+Q906</f>
        <v>45.041415596412207</v>
      </c>
      <c r="S906" s="8">
        <f>IF(R906&gt;'Front End'!$F$9+'Front End'!$B$9,(((R906-'Front End'!$F$9)/($AA$4-'Front End'!$F$9))*$AA$5)-((('Front End'!$F$9+'Front End'!$B$9-'Front End'!$F$9)/($AA$4-'Front End'!$F$9))*$AA$5),0)</f>
        <v>4141.5596412207378</v>
      </c>
      <c r="T906" s="8">
        <f>ROUND(S906/('Front End'!$B$3*24*60*60),6)</f>
        <v>4.7930000000000004E-3</v>
      </c>
      <c r="U906" s="8">
        <f>IF(R906&gt;'Front End'!$F$9+'Front End'!$B$10,(((R906-'Front End'!$F$9)/($AA$4-'Front End'!$F$9))*$AA$5)-((('Front End'!$F$9+'Front End'!$B$10-'Front End'!$F$9)/($AA$4-'Front End'!$F$9))*$AA$5),0)</f>
        <v>2141.559641220425</v>
      </c>
      <c r="V906" s="8">
        <f>(U906^0.5)/('Front End'!$B$4*24*60*60)</f>
        <v>5.3561328989676473E-3</v>
      </c>
      <c r="W906" s="8">
        <f>(AVERAGE(T905:T906)*('Front End'!$F$5*60))+(AVERAGE(V905:V906)*('Front End'!$F$5*60))</f>
        <v>1.2179675299116313</v>
      </c>
      <c r="X906" s="8">
        <f t="shared" si="60"/>
        <v>5.3561328989676473E-3</v>
      </c>
    </row>
    <row r="907" spans="1:24" x14ac:dyDescent="0.2">
      <c r="A907" s="1">
        <v>906</v>
      </c>
      <c r="B907" s="1">
        <f>B906+'Front End'!$F$5</f>
        <v>1810</v>
      </c>
      <c r="C907" s="10">
        <f t="shared" si="59"/>
        <v>1.2569444444444444</v>
      </c>
      <c r="D907" s="10">
        <f>ROUND(IF(B907&lt;=$AA$2*1.25,('Front End'!$F$4/2)*(1-COS((PI()*B907)/$AA$2)),(4.34*'Front End'!$F$4*EXP(-1.3*B907/$AA$2))),6)</f>
        <v>8.5699999999999995E-3</v>
      </c>
      <c r="E907" s="10">
        <f>D907*('Front End'!$F$3/100)</f>
        <v>0</v>
      </c>
      <c r="F907" s="10">
        <f t="shared" si="57"/>
        <v>8.5699999999999995E-3</v>
      </c>
      <c r="G907" s="10">
        <f>IF((G906+(AVERAGE(F906:F907)*('Front End'!$F$5*60))-(N906))&gt;$AA$3,$AA$3,IF(G906+(AVERAGE(F906:F907)*('Front End'!$F$5*60))-(N906)&lt;0,0,G906+(AVERAGE(F906:F907)*('Front End'!$F$5*60))-(N906)))</f>
        <v>107.60883920283989</v>
      </c>
      <c r="H907" s="10">
        <f>(G907/$AA$3)*'Front End'!$B$1</f>
        <v>1.0760883920283989E-3</v>
      </c>
      <c r="I907" s="10">
        <f>('Front End'!$F$10-'Front End'!$B$1)+Calcs!H907</f>
        <v>46.73107608839203</v>
      </c>
      <c r="J907" s="10">
        <f>IF(H907&gt;'Front End'!$B$1*('Front End'!$B$5/100),G907-((('Front End'!$B$1*('Front End'!$B$5/100))/'Front End'!$B$1)*$AA$3),0)</f>
        <v>7.6088392028398886</v>
      </c>
      <c r="K907" s="10">
        <f>(J907*('Front End'!$B$6/100))/('Front End'!$B$2*24*60*60)</f>
        <v>0</v>
      </c>
      <c r="L907" s="10">
        <f>(J907*((100-'Front End'!$B$6)/100))/('Front End'!$B$2*24*60*60)</f>
        <v>8.8065268551387604E-3</v>
      </c>
      <c r="M907" s="10">
        <f t="shared" si="58"/>
        <v>8.8065268551387604E-3</v>
      </c>
      <c r="N907" s="10">
        <f>AVERAGE(M906:M907)*('Front End'!$F$5*60)</f>
        <v>1.0590793914347372</v>
      </c>
      <c r="O907" s="10">
        <f>IF(O906+AVERAGE(K906:K907)*('Front End'!$F$5*60)&gt;J907,J907,O906+AVERAGE(K906:K907)*('Front End'!$F$5*60))</f>
        <v>0</v>
      </c>
      <c r="P907" s="10">
        <f>P906+(AVERAGE(L906:L907)*('Front End'!$F$5*60))-W906</f>
        <v>4141.4007530824911</v>
      </c>
      <c r="Q907" s="10">
        <f>(P907/$AA$5)*($AA$4-'Front End'!$F$9)</f>
        <v>4.1414007530824914E-2</v>
      </c>
      <c r="R907" s="10">
        <f>'Front End'!$F$9+Q907</f>
        <v>45.041414007530825</v>
      </c>
      <c r="S907" s="8">
        <f>IF(R907&gt;'Front End'!$F$9+'Front End'!$B$9,(((R907-'Front End'!$F$9)/($AA$4-'Front End'!$F$9))*$AA$5)-((('Front End'!$F$9+'Front End'!$B$9-'Front End'!$F$9)/($AA$4-'Front End'!$F$9))*$AA$5),0)</f>
        <v>4141.4007530825365</v>
      </c>
      <c r="T907" s="8">
        <f>ROUND(S907/('Front End'!$B$3*24*60*60),6)</f>
        <v>4.7930000000000004E-3</v>
      </c>
      <c r="U907" s="8">
        <f>IF(R907&gt;'Front End'!$F$9+'Front End'!$B$10,(((R907-'Front End'!$F$9)/($AA$4-'Front End'!$F$9))*$AA$5)-((('Front End'!$F$9+'Front End'!$B$10-'Front End'!$F$9)/($AA$4-'Front End'!$F$9))*$AA$5),0)</f>
        <v>2141.4007530822237</v>
      </c>
      <c r="V907" s="8">
        <f>(U907^0.5)/('Front End'!$B$4*24*60*60)</f>
        <v>5.3559342022436651E-3</v>
      </c>
      <c r="W907" s="8">
        <f>(AVERAGE(T906:T907)*('Front End'!$F$5*60))+(AVERAGE(V906:V907)*('Front End'!$F$5*60))</f>
        <v>1.2178840260726789</v>
      </c>
      <c r="X907" s="8">
        <f t="shared" si="60"/>
        <v>5.3559342022436651E-3</v>
      </c>
    </row>
    <row r="908" spans="1:24" x14ac:dyDescent="0.2">
      <c r="A908" s="1">
        <v>907</v>
      </c>
      <c r="B908" s="1">
        <f>B907+'Front End'!$F$5</f>
        <v>1812</v>
      </c>
      <c r="C908" s="10">
        <f t="shared" si="59"/>
        <v>1.2583333333333333</v>
      </c>
      <c r="D908" s="10">
        <f>ROUND(IF(B908&lt;=$AA$2*1.25,('Front End'!$F$4/2)*(1-COS((PI()*B908)/$AA$2)),(4.34*'Front End'!$F$4*EXP(-1.3*B908/$AA$2))),6)</f>
        <v>8.5330000000000007E-3</v>
      </c>
      <c r="E908" s="10">
        <f>D908*('Front End'!$F$3/100)</f>
        <v>0</v>
      </c>
      <c r="F908" s="10">
        <f t="shared" si="57"/>
        <v>8.5330000000000007E-3</v>
      </c>
      <c r="G908" s="10">
        <f>IF((G907+(AVERAGE(F907:F908)*('Front End'!$F$5*60))-(N907))&gt;$AA$3,$AA$3,IF(G907+(AVERAGE(F907:F908)*('Front End'!$F$5*60))-(N907)&lt;0,0,G907+(AVERAGE(F907:F908)*('Front End'!$F$5*60))-(N907)))</f>
        <v>107.57593981140515</v>
      </c>
      <c r="H908" s="10">
        <f>(G908/$AA$3)*'Front End'!$B$1</f>
        <v>1.0757593981140514E-3</v>
      </c>
      <c r="I908" s="10">
        <f>('Front End'!$F$10-'Front End'!$B$1)+Calcs!H908</f>
        <v>46.731075759398117</v>
      </c>
      <c r="J908" s="10">
        <f>IF(H908&gt;'Front End'!$B$1*('Front End'!$B$5/100),G908-((('Front End'!$B$1*('Front End'!$B$5/100))/'Front End'!$B$1)*$AA$3),0)</f>
        <v>7.5759398114051493</v>
      </c>
      <c r="K908" s="10">
        <f>(J908*('Front End'!$B$6/100))/('Front End'!$B$2*24*60*60)</f>
        <v>0</v>
      </c>
      <c r="L908" s="10">
        <f>(J908*((100-'Front End'!$B$6)/100))/('Front End'!$B$2*24*60*60)</f>
        <v>8.7684488557929988E-3</v>
      </c>
      <c r="M908" s="10">
        <f t="shared" si="58"/>
        <v>8.7684488557929988E-3</v>
      </c>
      <c r="N908" s="10">
        <f>AVERAGE(M907:M908)*('Front End'!$F$5*60)</f>
        <v>1.0544985426559055</v>
      </c>
      <c r="O908" s="10">
        <f>IF(O907+AVERAGE(K907:K908)*('Front End'!$F$5*60)&gt;J908,J908,O907+AVERAGE(K907:K908)*('Front End'!$F$5*60))</f>
        <v>0</v>
      </c>
      <c r="P908" s="10">
        <f>P907+(AVERAGE(L907:L908)*('Front End'!$F$5*60))-W907</f>
        <v>4141.2373675990739</v>
      </c>
      <c r="Q908" s="10">
        <f>(P908/$AA$5)*($AA$4-'Front End'!$F$9)</f>
        <v>4.1412373675990731E-2</v>
      </c>
      <c r="R908" s="10">
        <f>'Front End'!$F$9+Q908</f>
        <v>45.041412373675989</v>
      </c>
      <c r="S908" s="8">
        <f>IF(R908&gt;'Front End'!$F$9+'Front End'!$B$9,(((R908-'Front End'!$F$9)/($AA$4-'Front End'!$F$9))*$AA$5)-((('Front End'!$F$9+'Front End'!$B$9-'Front End'!$F$9)/($AA$4-'Front End'!$F$9))*$AA$5),0)</f>
        <v>4141.2373675989047</v>
      </c>
      <c r="T908" s="8">
        <f>ROUND(S908/('Front End'!$B$3*24*60*60),6)</f>
        <v>4.7930000000000004E-3</v>
      </c>
      <c r="U908" s="8">
        <f>IF(R908&gt;'Front End'!$F$9+'Front End'!$B$10,(((R908-'Front End'!$F$9)/($AA$4-'Front End'!$F$9))*$AA$5)-((('Front End'!$F$9+'Front End'!$B$10-'Front End'!$F$9)/($AA$4-'Front End'!$F$9))*$AA$5),0)</f>
        <v>2141.2373675985918</v>
      </c>
      <c r="V908" s="8">
        <f>(U908^0.5)/('Front End'!$B$4*24*60*60)</f>
        <v>5.3557298737005017E-3</v>
      </c>
      <c r="W908" s="8">
        <f>(AVERAGE(T907:T908)*('Front End'!$F$5*60))+(AVERAGE(V907:V908)*('Front End'!$F$5*60))</f>
        <v>1.21785984455665</v>
      </c>
      <c r="X908" s="8">
        <f t="shared" si="60"/>
        <v>5.3557298737005017E-3</v>
      </c>
    </row>
    <row r="909" spans="1:24" x14ac:dyDescent="0.2">
      <c r="A909" s="1">
        <v>908</v>
      </c>
      <c r="B909" s="1">
        <f>B908+'Front End'!$F$5</f>
        <v>1814</v>
      </c>
      <c r="C909" s="10">
        <f t="shared" si="59"/>
        <v>1.2597222222222222</v>
      </c>
      <c r="D909" s="10">
        <f>ROUND(IF(B909&lt;=$AA$2*1.25,('Front End'!$F$4/2)*(1-COS((PI()*B909)/$AA$2)),(4.34*'Front End'!$F$4*EXP(-1.3*B909/$AA$2))),6)</f>
        <v>8.4960000000000001E-3</v>
      </c>
      <c r="E909" s="10">
        <f>D909*('Front End'!$F$3/100)</f>
        <v>0</v>
      </c>
      <c r="F909" s="10">
        <f t="shared" si="57"/>
        <v>8.4960000000000001E-3</v>
      </c>
      <c r="G909" s="10">
        <f>IF((G908+(AVERAGE(F908:F909)*('Front End'!$F$5*60))-(N908))&gt;$AA$3,$AA$3,IF(G908+(AVERAGE(F908:F909)*('Front End'!$F$5*60))-(N908)&lt;0,0,G908+(AVERAGE(F908:F909)*('Front End'!$F$5*60))-(N908)))</f>
        <v>107.54318126874924</v>
      </c>
      <c r="H909" s="10">
        <f>(G909/$AA$3)*'Front End'!$B$1</f>
        <v>1.0754318126874923E-3</v>
      </c>
      <c r="I909" s="10">
        <f>('Front End'!$F$10-'Front End'!$B$1)+Calcs!H909</f>
        <v>46.731075431812691</v>
      </c>
      <c r="J909" s="10">
        <f>IF(H909&gt;'Front End'!$B$1*('Front End'!$B$5/100),G909-((('Front End'!$B$1*('Front End'!$B$5/100))/'Front End'!$B$1)*$AA$3),0)</f>
        <v>7.5431812687492368</v>
      </c>
      <c r="K909" s="10">
        <f>(J909*('Front End'!$B$6/100))/('Front End'!$B$2*24*60*60)</f>
        <v>0</v>
      </c>
      <c r="L909" s="10">
        <f>(J909*((100-'Front End'!$B$6)/100))/('Front End'!$B$2*24*60*60)</f>
        <v>8.7305338758671726E-3</v>
      </c>
      <c r="M909" s="10">
        <f t="shared" si="58"/>
        <v>8.7305338758671726E-3</v>
      </c>
      <c r="N909" s="10">
        <f>AVERAGE(M908:M909)*('Front End'!$F$5*60)</f>
        <v>1.0499389638996104</v>
      </c>
      <c r="O909" s="10">
        <f>IF(O908+AVERAGE(K908:K909)*('Front End'!$F$5*60)&gt;J909,J909,O908+AVERAGE(K908:K909)*('Front End'!$F$5*60))</f>
        <v>0</v>
      </c>
      <c r="P909" s="10">
        <f>P908+(AVERAGE(L908:L909)*('Front End'!$F$5*60))-W908</f>
        <v>4141.0694467184167</v>
      </c>
      <c r="Q909" s="10">
        <f>(P909/$AA$5)*($AA$4-'Front End'!$F$9)</f>
        <v>4.1410694467184164E-2</v>
      </c>
      <c r="R909" s="10">
        <f>'Front End'!$F$9+Q909</f>
        <v>45.041410694467181</v>
      </c>
      <c r="S909" s="8">
        <f>IF(R909&gt;'Front End'!$F$9+'Front End'!$B$9,(((R909-'Front End'!$F$9)/($AA$4-'Front End'!$F$9))*$AA$5)-((('Front End'!$F$9+'Front End'!$B$9-'Front End'!$F$9)/($AA$4-'Front End'!$F$9))*$AA$5),0)</f>
        <v>4141.0694467181493</v>
      </c>
      <c r="T909" s="8">
        <f>ROUND(S909/('Front End'!$B$3*24*60*60),6)</f>
        <v>4.7930000000000004E-3</v>
      </c>
      <c r="U909" s="8">
        <f>IF(R909&gt;'Front End'!$F$9+'Front End'!$B$10,(((R909-'Front End'!$F$9)/($AA$4-'Front End'!$F$9))*$AA$5)-((('Front End'!$F$9+'Front End'!$B$10-'Front End'!$F$9)/($AA$4-'Front End'!$F$9))*$AA$5),0)</f>
        <v>2141.0694467178364</v>
      </c>
      <c r="V909" s="8">
        <f>(U909^0.5)/('Front End'!$B$4*24*60*60)</f>
        <v>5.3555198651036393E-3</v>
      </c>
      <c r="W909" s="8">
        <f>(AVERAGE(T908:T909)*('Front End'!$F$5*60))+(AVERAGE(V908:V909)*('Front End'!$F$5*60))</f>
        <v>1.2178349843282485</v>
      </c>
      <c r="X909" s="8">
        <f t="shared" si="60"/>
        <v>5.3555198651036393E-3</v>
      </c>
    </row>
    <row r="910" spans="1:24" x14ac:dyDescent="0.2">
      <c r="A910" s="1">
        <v>909</v>
      </c>
      <c r="B910" s="1">
        <f>B909+'Front End'!$F$5</f>
        <v>1816</v>
      </c>
      <c r="C910" s="10">
        <f t="shared" si="59"/>
        <v>1.2611111111111111</v>
      </c>
      <c r="D910" s="10">
        <f>ROUND(IF(B910&lt;=$AA$2*1.25,('Front End'!$F$4/2)*(1-COS((PI()*B910)/$AA$2)),(4.34*'Front End'!$F$4*EXP(-1.3*B910/$AA$2))),6)</f>
        <v>8.4589999999999995E-3</v>
      </c>
      <c r="E910" s="10">
        <f>D910*('Front End'!$F$3/100)</f>
        <v>0</v>
      </c>
      <c r="F910" s="10">
        <f t="shared" si="57"/>
        <v>8.4589999999999995E-3</v>
      </c>
      <c r="G910" s="10">
        <f>IF((G909+(AVERAGE(F909:F910)*('Front End'!$F$5*60))-(N909))&gt;$AA$3,$AA$3,IF(G909+(AVERAGE(F909:F910)*('Front End'!$F$5*60))-(N909)&lt;0,0,G909+(AVERAGE(F909:F910)*('Front End'!$F$5*60))-(N909)))</f>
        <v>107.51054230484964</v>
      </c>
      <c r="H910" s="10">
        <f>(G910/$AA$3)*'Front End'!$B$1</f>
        <v>1.0751054230484964E-3</v>
      </c>
      <c r="I910" s="10">
        <f>('Front End'!$F$10-'Front End'!$B$1)+Calcs!H910</f>
        <v>46.731075105423052</v>
      </c>
      <c r="J910" s="10">
        <f>IF(H910&gt;'Front End'!$B$1*('Front End'!$B$5/100),G910-((('Front End'!$B$1*('Front End'!$B$5/100))/'Front End'!$B$1)*$AA$3),0)</f>
        <v>7.5105423048496363</v>
      </c>
      <c r="K910" s="10">
        <f>(J910*('Front End'!$B$6/100))/('Front End'!$B$2*24*60*60)</f>
        <v>0</v>
      </c>
      <c r="L910" s="10">
        <f>(J910*((100-'Front End'!$B$6)/100))/('Front End'!$B$2*24*60*60)</f>
        <v>8.692757297279672E-3</v>
      </c>
      <c r="M910" s="10">
        <f t="shared" si="58"/>
        <v>8.692757297279672E-3</v>
      </c>
      <c r="N910" s="10">
        <f>AVERAGE(M909:M910)*('Front End'!$F$5*60)</f>
        <v>1.0453974703888107</v>
      </c>
      <c r="O910" s="10">
        <f>IF(O909+AVERAGE(K909:K910)*('Front End'!$F$5*60)&gt;J910,J910,O909+AVERAGE(K909:K910)*('Front End'!$F$5*60))</f>
        <v>0</v>
      </c>
      <c r="P910" s="10">
        <f>P909+(AVERAGE(L909:L910)*('Front End'!$F$5*60))-W909</f>
        <v>4140.8970092044774</v>
      </c>
      <c r="Q910" s="10">
        <f>(P910/$AA$5)*($AA$4-'Front End'!$F$9)</f>
        <v>4.1408970092044771E-2</v>
      </c>
      <c r="R910" s="10">
        <f>'Front End'!$F$9+Q910</f>
        <v>45.041408970092043</v>
      </c>
      <c r="S910" s="8">
        <f>IF(R910&gt;'Front End'!$F$9+'Front End'!$B$9,(((R910-'Front End'!$F$9)/($AA$4-'Front End'!$F$9))*$AA$5)-((('Front End'!$F$9+'Front End'!$B$9-'Front End'!$F$9)/($AA$4-'Front End'!$F$9))*$AA$5),0)</f>
        <v>4140.8970092042809</v>
      </c>
      <c r="T910" s="8">
        <f>ROUND(S910/('Front End'!$B$3*24*60*60),6)</f>
        <v>4.7930000000000004E-3</v>
      </c>
      <c r="U910" s="8">
        <f>IF(R910&gt;'Front End'!$F$9+'Front End'!$B$10,(((R910-'Front End'!$F$9)/($AA$4-'Front End'!$F$9))*$AA$5)-((('Front End'!$F$9+'Front End'!$B$10-'Front End'!$F$9)/($AA$4-'Front End'!$F$9))*$AA$5),0)</f>
        <v>2140.8970092039681</v>
      </c>
      <c r="V910" s="8">
        <f>(U910^0.5)/('Front End'!$B$4*24*60*60)</f>
        <v>5.3553041992532762E-3</v>
      </c>
      <c r="W910" s="8">
        <f>(AVERAGE(T909:T910)*('Front End'!$F$5*60))+(AVERAGE(V909:V910)*('Front End'!$F$5*60))</f>
        <v>1.2178094438614151</v>
      </c>
      <c r="X910" s="8">
        <f t="shared" si="60"/>
        <v>5.3553041992532762E-3</v>
      </c>
    </row>
    <row r="911" spans="1:24" x14ac:dyDescent="0.2">
      <c r="A911" s="1">
        <v>910</v>
      </c>
      <c r="B911" s="1">
        <f>B910+'Front End'!$F$5</f>
        <v>1818</v>
      </c>
      <c r="C911" s="10">
        <f t="shared" si="59"/>
        <v>1.2625</v>
      </c>
      <c r="D911" s="10">
        <f>ROUND(IF(B911&lt;=$AA$2*1.25,('Front End'!$F$4/2)*(1-COS((PI()*B911)/$AA$2)),(4.34*'Front End'!$F$4*EXP(-1.3*B911/$AA$2))),6)</f>
        <v>8.4220000000000007E-3</v>
      </c>
      <c r="E911" s="10">
        <f>D911*('Front End'!$F$3/100)</f>
        <v>0</v>
      </c>
      <c r="F911" s="10">
        <f t="shared" si="57"/>
        <v>8.4220000000000007E-3</v>
      </c>
      <c r="G911" s="10">
        <f>IF((G910+(AVERAGE(F910:F911)*('Front End'!$F$5*60))-(N910))&gt;$AA$3,$AA$3,IF(G910+(AVERAGE(F910:F911)*('Front End'!$F$5*60))-(N910)&lt;0,0,G910+(AVERAGE(F910:F911)*('Front End'!$F$5*60))-(N910)))</f>
        <v>107.47800483446083</v>
      </c>
      <c r="H911" s="10">
        <f>(G911/$AA$3)*'Front End'!$B$1</f>
        <v>1.0747800483446085E-3</v>
      </c>
      <c r="I911" s="10">
        <f>('Front End'!$F$10-'Front End'!$B$1)+Calcs!H911</f>
        <v>46.731074780048345</v>
      </c>
      <c r="J911" s="10">
        <f>IF(H911&gt;'Front End'!$B$1*('Front End'!$B$5/100),G911-((('Front End'!$B$1*('Front End'!$B$5/100))/'Front End'!$B$1)*$AA$3),0)</f>
        <v>7.4780048344608332</v>
      </c>
      <c r="K911" s="10">
        <f>(J911*('Front End'!$B$6/100))/('Front End'!$B$2*24*60*60)</f>
        <v>0</v>
      </c>
      <c r="L911" s="10">
        <f>(J911*((100-'Front End'!$B$6)/100))/('Front End'!$B$2*24*60*60)</f>
        <v>8.6550981880333736E-3</v>
      </c>
      <c r="M911" s="10">
        <f t="shared" si="58"/>
        <v>8.6550981880333736E-3</v>
      </c>
      <c r="N911" s="10">
        <f>AVERAGE(M910:M911)*('Front End'!$F$5*60)</f>
        <v>1.0408713291187828</v>
      </c>
      <c r="O911" s="10">
        <f>IF(O910+AVERAGE(K910:K911)*('Front End'!$F$5*60)&gt;J911,J911,O910+AVERAGE(K910:K911)*('Front End'!$F$5*60))</f>
        <v>0</v>
      </c>
      <c r="P911" s="10">
        <f>P910+(AVERAGE(L910:L911)*('Front End'!$F$5*60))-W910</f>
        <v>4140.720071089735</v>
      </c>
      <c r="Q911" s="10">
        <f>(P911/$AA$5)*($AA$4-'Front End'!$F$9)</f>
        <v>4.1407200710897346E-2</v>
      </c>
      <c r="R911" s="10">
        <f>'Front End'!$F$9+Q911</f>
        <v>45.0414072007109</v>
      </c>
      <c r="S911" s="8">
        <f>IF(R911&gt;'Front End'!$F$9+'Front End'!$B$9,(((R911-'Front End'!$F$9)/($AA$4-'Front End'!$F$9))*$AA$5)-((('Front End'!$F$9+'Front End'!$B$9-'Front End'!$F$9)/($AA$4-'Front End'!$F$9))*$AA$5),0)</f>
        <v>4140.720071089987</v>
      </c>
      <c r="T911" s="8">
        <f>ROUND(S911/('Front End'!$B$3*24*60*60),6)</f>
        <v>4.7930000000000004E-3</v>
      </c>
      <c r="U911" s="8">
        <f>IF(R911&gt;'Front End'!$F$9+'Front End'!$B$10,(((R911-'Front End'!$F$9)/($AA$4-'Front End'!$F$9))*$AA$5)-((('Front End'!$F$9+'Front End'!$B$10-'Front End'!$F$9)/($AA$4-'Front End'!$F$9))*$AA$5),0)</f>
        <v>2140.7200710896741</v>
      </c>
      <c r="V911" s="8">
        <f>(U911^0.5)/('Front End'!$B$4*24*60*60)</f>
        <v>5.3550828955190579E-3</v>
      </c>
      <c r="W911" s="8">
        <f>(AVERAGE(T910:T911)*('Front End'!$F$5*60))+(AVERAGE(V910:V911)*('Front End'!$F$5*60))</f>
        <v>1.2177832256863401</v>
      </c>
      <c r="X911" s="8">
        <f t="shared" si="60"/>
        <v>5.3550828955190579E-3</v>
      </c>
    </row>
    <row r="912" spans="1:24" x14ac:dyDescent="0.2">
      <c r="A912" s="1">
        <v>911</v>
      </c>
      <c r="B912" s="1">
        <f>B911+'Front End'!$F$5</f>
        <v>1820</v>
      </c>
      <c r="C912" s="10">
        <f t="shared" si="59"/>
        <v>1.2638888888888888</v>
      </c>
      <c r="D912" s="10">
        <f>ROUND(IF(B912&lt;=$AA$2*1.25,('Front End'!$F$4/2)*(1-COS((PI()*B912)/$AA$2)),(4.34*'Front End'!$F$4*EXP(-1.3*B912/$AA$2))),6)</f>
        <v>8.3859999999999994E-3</v>
      </c>
      <c r="E912" s="10">
        <f>D912*('Front End'!$F$3/100)</f>
        <v>0</v>
      </c>
      <c r="F912" s="10">
        <f t="shared" si="57"/>
        <v>8.3859999999999994E-3</v>
      </c>
      <c r="G912" s="10">
        <f>IF((G911+(AVERAGE(F911:F912)*('Front End'!$F$5*60))-(N911))&gt;$AA$3,$AA$3,IF(G911+(AVERAGE(F911:F912)*('Front End'!$F$5*60))-(N911)&lt;0,0,G911+(AVERAGE(F911:F912)*('Front End'!$F$5*60))-(N911)))</f>
        <v>107.44561350534205</v>
      </c>
      <c r="H912" s="10">
        <f>(G912/$AA$3)*'Front End'!$B$1</f>
        <v>1.0744561350534206E-3</v>
      </c>
      <c r="I912" s="10">
        <f>('Front End'!$F$10-'Front End'!$B$1)+Calcs!H912</f>
        <v>46.731074456135055</v>
      </c>
      <c r="J912" s="10">
        <f>IF(H912&gt;'Front End'!$B$1*('Front End'!$B$5/100),G912-((('Front End'!$B$1*('Front End'!$B$5/100))/'Front End'!$B$1)*$AA$3),0)</f>
        <v>7.4456135053420525</v>
      </c>
      <c r="K912" s="10">
        <f>(J912*('Front End'!$B$6/100))/('Front End'!$B$2*24*60*60)</f>
        <v>0</v>
      </c>
      <c r="L912" s="10">
        <f>(J912*((100-'Front End'!$B$6)/100))/('Front End'!$B$2*24*60*60)</f>
        <v>8.6176082237755247E-3</v>
      </c>
      <c r="M912" s="10">
        <f t="shared" si="58"/>
        <v>8.6176082237755247E-3</v>
      </c>
      <c r="N912" s="10">
        <f>AVERAGE(M911:M912)*('Front End'!$F$5*60)</f>
        <v>1.0363623847085339</v>
      </c>
      <c r="O912" s="10">
        <f>IF(O911+AVERAGE(K911:K912)*('Front End'!$F$5*60)&gt;J912,J912,O911+AVERAGE(K911:K912)*('Front End'!$F$5*60))</f>
        <v>0</v>
      </c>
      <c r="P912" s="10">
        <f>P911+(AVERAGE(L911:L912)*('Front End'!$F$5*60))-W911</f>
        <v>4140.5386502487572</v>
      </c>
      <c r="Q912" s="10">
        <f>(P912/$AA$5)*($AA$4-'Front End'!$F$9)</f>
        <v>4.1405386502487568E-2</v>
      </c>
      <c r="R912" s="10">
        <f>'Front End'!$F$9+Q912</f>
        <v>45.04140538650249</v>
      </c>
      <c r="S912" s="8">
        <f>IF(R912&gt;'Front End'!$F$9+'Front End'!$B$9,(((R912-'Front End'!$F$9)/($AA$4-'Front End'!$F$9))*$AA$5)-((('Front End'!$F$9+'Front End'!$B$9-'Front End'!$F$9)/($AA$4-'Front End'!$F$9))*$AA$5),0)</f>
        <v>4140.538650248971</v>
      </c>
      <c r="T912" s="8">
        <f>ROUND(S912/('Front End'!$B$3*24*60*60),6)</f>
        <v>4.7920000000000003E-3</v>
      </c>
      <c r="U912" s="8">
        <f>IF(R912&gt;'Front End'!$F$9+'Front End'!$B$10,(((R912-'Front End'!$F$9)/($AA$4-'Front End'!$F$9))*$AA$5)-((('Front End'!$F$9+'Front End'!$B$10-'Front End'!$F$9)/($AA$4-'Front End'!$F$9))*$AA$5),0)</f>
        <v>2140.5386502486581</v>
      </c>
      <c r="V912" s="8">
        <f>(U912^0.5)/('Front End'!$B$4*24*60*60)</f>
        <v>5.3548559755587661E-3</v>
      </c>
      <c r="W912" s="8">
        <f>(AVERAGE(T911:T912)*('Front End'!$F$5*60))+(AVERAGE(V911:V912)*('Front End'!$F$5*60))</f>
        <v>1.2176963322646692</v>
      </c>
      <c r="X912" s="8">
        <f t="shared" si="60"/>
        <v>5.3548559755587661E-3</v>
      </c>
    </row>
    <row r="913" spans="1:24" x14ac:dyDescent="0.2">
      <c r="A913" s="1">
        <v>912</v>
      </c>
      <c r="B913" s="1">
        <f>B912+'Front End'!$F$5</f>
        <v>1822</v>
      </c>
      <c r="C913" s="10">
        <f t="shared" si="59"/>
        <v>1.2652777777777777</v>
      </c>
      <c r="D913" s="10">
        <f>ROUND(IF(B913&lt;=$AA$2*1.25,('Front End'!$F$4/2)*(1-COS((PI()*B913)/$AA$2)),(4.34*'Front End'!$F$4*EXP(-1.3*B913/$AA$2))),6)</f>
        <v>8.3499999999999998E-3</v>
      </c>
      <c r="E913" s="10">
        <f>D913*('Front End'!$F$3/100)</f>
        <v>0</v>
      </c>
      <c r="F913" s="10">
        <f t="shared" si="57"/>
        <v>8.3499999999999998E-3</v>
      </c>
      <c r="G913" s="10">
        <f>IF((G912+(AVERAGE(F912:F913)*('Front End'!$F$5*60))-(N912))&gt;$AA$3,$AA$3,IF(G912+(AVERAGE(F912:F913)*('Front End'!$F$5*60))-(N912)&lt;0,0,G912+(AVERAGE(F912:F913)*('Front End'!$F$5*60))-(N912)))</f>
        <v>107.41341112063351</v>
      </c>
      <c r="H913" s="10">
        <f>(G913/$AA$3)*'Front End'!$B$1</f>
        <v>1.0741341112063352E-3</v>
      </c>
      <c r="I913" s="10">
        <f>('Front End'!$F$10-'Front End'!$B$1)+Calcs!H913</f>
        <v>46.731074134111211</v>
      </c>
      <c r="J913" s="10">
        <f>IF(H913&gt;'Front End'!$B$1*('Front End'!$B$5/100),G913-((('Front End'!$B$1*('Front End'!$B$5/100))/'Front End'!$B$1)*$AA$3),0)</f>
        <v>7.413411120633512</v>
      </c>
      <c r="K913" s="10">
        <f>(J913*('Front End'!$B$6/100))/('Front End'!$B$2*24*60*60)</f>
        <v>0</v>
      </c>
      <c r="L913" s="10">
        <f>(J913*((100-'Front End'!$B$6)/100))/('Front End'!$B$2*24*60*60)</f>
        <v>8.5803369451776766E-3</v>
      </c>
      <c r="M913" s="10">
        <f t="shared" si="58"/>
        <v>8.5803369451776766E-3</v>
      </c>
      <c r="N913" s="10">
        <f>AVERAGE(M912:M913)*('Front End'!$F$5*60)</f>
        <v>1.0318767101371922</v>
      </c>
      <c r="O913" s="10">
        <f>IF(O912+AVERAGE(K912:K913)*('Front End'!$F$5*60)&gt;J913,J913,O912+AVERAGE(K912:K913)*('Front End'!$F$5*60))</f>
        <v>0</v>
      </c>
      <c r="P913" s="10">
        <f>P912+(AVERAGE(L912:L913)*('Front End'!$F$5*60))-W912</f>
        <v>4140.3528306266298</v>
      </c>
      <c r="Q913" s="10">
        <f>(P913/$AA$5)*($AA$4-'Front End'!$F$9)</f>
        <v>4.1403528306266292E-2</v>
      </c>
      <c r="R913" s="10">
        <f>'Front End'!$F$9+Q913</f>
        <v>45.041403528306269</v>
      </c>
      <c r="S913" s="8">
        <f>IF(R913&gt;'Front End'!$F$9+'Front End'!$B$9,(((R913-'Front End'!$F$9)/($AA$4-'Front End'!$F$9))*$AA$5)-((('Front End'!$F$9+'Front End'!$B$9-'Front End'!$F$9)/($AA$4-'Front End'!$F$9))*$AA$5),0)</f>
        <v>4140.3528306268809</v>
      </c>
      <c r="T913" s="8">
        <f>ROUND(S913/('Front End'!$B$3*24*60*60),6)</f>
        <v>4.7920000000000003E-3</v>
      </c>
      <c r="U913" s="8">
        <f>IF(R913&gt;'Front End'!$F$9+'Front End'!$B$10,(((R913-'Front End'!$F$9)/($AA$4-'Front End'!$F$9))*$AA$5)-((('Front End'!$F$9+'Front End'!$B$10-'Front End'!$F$9)/($AA$4-'Front End'!$F$9))*$AA$5),0)</f>
        <v>2140.352830626568</v>
      </c>
      <c r="V913" s="8">
        <f>(U913^0.5)/('Front End'!$B$4*24*60*60)</f>
        <v>5.3546235436638129E-3</v>
      </c>
      <c r="W913" s="8">
        <f>(AVERAGE(T912:T913)*('Front End'!$F$5*60))+(AVERAGE(V912:V913)*('Front End'!$F$5*60))</f>
        <v>1.2176087711533548</v>
      </c>
      <c r="X913" s="8">
        <f t="shared" si="60"/>
        <v>5.3546235436638129E-3</v>
      </c>
    </row>
    <row r="914" spans="1:24" x14ac:dyDescent="0.2">
      <c r="A914" s="1">
        <v>913</v>
      </c>
      <c r="B914" s="1">
        <f>B913+'Front End'!$F$5</f>
        <v>1824</v>
      </c>
      <c r="C914" s="10">
        <f t="shared" si="59"/>
        <v>1.2666666666666666</v>
      </c>
      <c r="D914" s="10">
        <f>ROUND(IF(B914&lt;=$AA$2*1.25,('Front End'!$F$4/2)*(1-COS((PI()*B914)/$AA$2)),(4.34*'Front End'!$F$4*EXP(-1.3*B914/$AA$2))),6)</f>
        <v>8.3140000000000002E-3</v>
      </c>
      <c r="E914" s="10">
        <f>D914*('Front End'!$F$3/100)</f>
        <v>0</v>
      </c>
      <c r="F914" s="10">
        <f t="shared" si="57"/>
        <v>8.3140000000000002E-3</v>
      </c>
      <c r="G914" s="10">
        <f>IF((G913+(AVERAGE(F913:F914)*('Front End'!$F$5*60))-(N913))&gt;$AA$3,$AA$3,IF(G913+(AVERAGE(F913:F914)*('Front End'!$F$5*60))-(N913)&lt;0,0,G913+(AVERAGE(F913:F914)*('Front End'!$F$5*60))-(N913)))</f>
        <v>107.38137441049632</v>
      </c>
      <c r="H914" s="10">
        <f>(G914/$AA$3)*'Front End'!$B$1</f>
        <v>1.0738137441049633E-3</v>
      </c>
      <c r="I914" s="10">
        <f>('Front End'!$F$10-'Front End'!$B$1)+Calcs!H914</f>
        <v>46.731073813744111</v>
      </c>
      <c r="J914" s="10">
        <f>IF(H914&gt;'Front End'!$B$1*('Front End'!$B$5/100),G914-((('Front End'!$B$1*('Front End'!$B$5/100))/'Front End'!$B$1)*$AA$3),0)</f>
        <v>7.3813744104963206</v>
      </c>
      <c r="K914" s="10">
        <f>(J914*('Front End'!$B$6/100))/('Front End'!$B$2*24*60*60)</f>
        <v>0</v>
      </c>
      <c r="L914" s="10">
        <f>(J914*((100-'Front End'!$B$6)/100))/('Front End'!$B$2*24*60*60)</f>
        <v>8.5432574195559285E-3</v>
      </c>
      <c r="M914" s="10">
        <f t="shared" si="58"/>
        <v>8.5432574195559285E-3</v>
      </c>
      <c r="N914" s="10">
        <f>AVERAGE(M913:M914)*('Front End'!$F$5*60)</f>
        <v>1.0274156618840162</v>
      </c>
      <c r="O914" s="10">
        <f>IF(O913+AVERAGE(K913:K914)*('Front End'!$F$5*60)&gt;J914,J914,O913+AVERAGE(K913:K914)*('Front End'!$F$5*60))</f>
        <v>0</v>
      </c>
      <c r="P914" s="10">
        <f>P913+(AVERAGE(L913:L914)*('Front End'!$F$5*60))-W913</f>
        <v>4140.162637517361</v>
      </c>
      <c r="Q914" s="10">
        <f>(P914/$AA$5)*($AA$4-'Front End'!$F$9)</f>
        <v>4.1401626375173604E-2</v>
      </c>
      <c r="R914" s="10">
        <f>'Front End'!$F$9+Q914</f>
        <v>45.041401626375176</v>
      </c>
      <c r="S914" s="8">
        <f>IF(R914&gt;'Front End'!$F$9+'Front End'!$B$9,(((R914-'Front End'!$F$9)/($AA$4-'Front End'!$F$9))*$AA$5)-((('Front End'!$F$9+'Front End'!$B$9-'Front End'!$F$9)/($AA$4-'Front End'!$F$9))*$AA$5),0)</f>
        <v>4140.1626375176193</v>
      </c>
      <c r="T914" s="8">
        <f>ROUND(S914/('Front End'!$B$3*24*60*60),6)</f>
        <v>4.7920000000000003E-3</v>
      </c>
      <c r="U914" s="8">
        <f>IF(R914&gt;'Front End'!$F$9+'Front End'!$B$10,(((R914-'Front End'!$F$9)/($AA$4-'Front End'!$F$9))*$AA$5)-((('Front End'!$F$9+'Front End'!$B$10-'Front End'!$F$9)/($AA$4-'Front End'!$F$9))*$AA$5),0)</f>
        <v>2140.1626375173064</v>
      </c>
      <c r="V914" s="8">
        <f>(U914^0.5)/('Front End'!$B$4*24*60*60)</f>
        <v>5.354385630757276E-3</v>
      </c>
      <c r="W914" s="8">
        <f>(AVERAGE(T913:T914)*('Front End'!$F$5*60))+(AVERAGE(V913:V914)*('Front End'!$F$5*60))</f>
        <v>1.2175805504652653</v>
      </c>
      <c r="X914" s="8">
        <f t="shared" si="60"/>
        <v>5.354385630757276E-3</v>
      </c>
    </row>
    <row r="915" spans="1:24" x14ac:dyDescent="0.2">
      <c r="A915" s="1">
        <v>914</v>
      </c>
      <c r="B915" s="1">
        <f>B914+'Front End'!$F$5</f>
        <v>1826</v>
      </c>
      <c r="C915" s="10">
        <f t="shared" si="59"/>
        <v>1.2680555555555555</v>
      </c>
      <c r="D915" s="10">
        <f>ROUND(IF(B915&lt;=$AA$2*1.25,('Front End'!$F$4/2)*(1-COS((PI()*B915)/$AA$2)),(4.34*'Front End'!$F$4*EXP(-1.3*B915/$AA$2))),6)</f>
        <v>8.2780000000000006E-3</v>
      </c>
      <c r="E915" s="10">
        <f>D915*('Front End'!$F$3/100)</f>
        <v>0</v>
      </c>
      <c r="F915" s="10">
        <f t="shared" si="57"/>
        <v>8.2780000000000006E-3</v>
      </c>
      <c r="G915" s="10">
        <f>IF((G914+(AVERAGE(F914:F915)*('Front End'!$F$5*60))-(N914))&gt;$AA$3,$AA$3,IF(G914+(AVERAGE(F914:F915)*('Front End'!$F$5*60))-(N914)&lt;0,0,G914+(AVERAGE(F914:F915)*('Front End'!$F$5*60))-(N914)))</f>
        <v>107.3494787486123</v>
      </c>
      <c r="H915" s="10">
        <f>(G915/$AA$3)*'Front End'!$B$1</f>
        <v>1.0734947874861229E-3</v>
      </c>
      <c r="I915" s="10">
        <f>('Front End'!$F$10-'Front End'!$B$1)+Calcs!H915</f>
        <v>46.731073494787488</v>
      </c>
      <c r="J915" s="10">
        <f>IF(H915&gt;'Front End'!$B$1*('Front End'!$B$5/100),G915-((('Front End'!$B$1*('Front End'!$B$5/100))/'Front End'!$B$1)*$AA$3),0)</f>
        <v>7.3494787486122988</v>
      </c>
      <c r="K915" s="10">
        <f>(J915*('Front End'!$B$6/100))/('Front End'!$B$2*24*60*60)</f>
        <v>0</v>
      </c>
      <c r="L915" s="10">
        <f>(J915*((100-'Front End'!$B$6)/100))/('Front End'!$B$2*24*60*60)</f>
        <v>8.5063411442271985E-3</v>
      </c>
      <c r="M915" s="10">
        <f t="shared" si="58"/>
        <v>8.5063411442271985E-3</v>
      </c>
      <c r="N915" s="10">
        <f>AVERAGE(M914:M915)*('Front End'!$F$5*60)</f>
        <v>1.0229759138269876</v>
      </c>
      <c r="O915" s="10">
        <f>IF(O914+AVERAGE(K914:K915)*('Front End'!$F$5*60)&gt;J915,J915,O914+AVERAGE(K914:K915)*('Front End'!$F$5*60))</f>
        <v>0</v>
      </c>
      <c r="P915" s="10">
        <f>P914+(AVERAGE(L914:L915)*('Front End'!$F$5*60))-W914</f>
        <v>4139.9680328807235</v>
      </c>
      <c r="Q915" s="10">
        <f>(P915/$AA$5)*($AA$4-'Front End'!$F$9)</f>
        <v>4.1399680328807233E-2</v>
      </c>
      <c r="R915" s="10">
        <f>'Front End'!$F$9+Q915</f>
        <v>45.041399680328809</v>
      </c>
      <c r="S915" s="8">
        <f>IF(R915&gt;'Front End'!$F$9+'Front End'!$B$9,(((R915-'Front End'!$F$9)/($AA$4-'Front End'!$F$9))*$AA$5)-((('Front End'!$F$9+'Front End'!$B$9-'Front End'!$F$9)/($AA$4-'Front End'!$F$9))*$AA$5),0)</f>
        <v>4139.968032880859</v>
      </c>
      <c r="T915" s="8">
        <f>ROUND(S915/('Front End'!$B$3*24*60*60),6)</f>
        <v>4.7920000000000003E-3</v>
      </c>
      <c r="U915" s="8">
        <f>IF(R915&gt;'Front End'!$F$9+'Front End'!$B$10,(((R915-'Front End'!$F$9)/($AA$4-'Front End'!$F$9))*$AA$5)-((('Front End'!$F$9+'Front End'!$B$10-'Front End'!$F$9)/($AA$4-'Front End'!$F$9))*$AA$5),0)</f>
        <v>2139.9680328805462</v>
      </c>
      <c r="V915" s="8">
        <f>(U915^0.5)/('Front End'!$B$4*24*60*60)</f>
        <v>5.3541421885205708E-3</v>
      </c>
      <c r="W915" s="8">
        <f>(AVERAGE(T914:T915)*('Front End'!$F$5*60))+(AVERAGE(V914:V915)*('Front End'!$F$5*60))</f>
        <v>1.2175516691566708</v>
      </c>
      <c r="X915" s="8">
        <f t="shared" si="60"/>
        <v>5.3541421885205708E-3</v>
      </c>
    </row>
    <row r="916" spans="1:24" x14ac:dyDescent="0.2">
      <c r="A916" s="1">
        <v>915</v>
      </c>
      <c r="B916" s="1">
        <f>B915+'Front End'!$F$5</f>
        <v>1828</v>
      </c>
      <c r="C916" s="10">
        <f t="shared" si="59"/>
        <v>1.2694444444444444</v>
      </c>
      <c r="D916" s="10">
        <f>ROUND(IF(B916&lt;=$AA$2*1.25,('Front End'!$F$4/2)*(1-COS((PI()*B916)/$AA$2)),(4.34*'Front End'!$F$4*EXP(-1.3*B916/$AA$2))),6)</f>
        <v>8.2419999999999993E-3</v>
      </c>
      <c r="E916" s="10">
        <f>D916*('Front End'!$F$3/100)</f>
        <v>0</v>
      </c>
      <c r="F916" s="10">
        <f t="shared" si="57"/>
        <v>8.2419999999999993E-3</v>
      </c>
      <c r="G916" s="10">
        <f>IF((G915+(AVERAGE(F915:F916)*('Front End'!$F$5*60))-(N915))&gt;$AA$3,$AA$3,IF(G915+(AVERAGE(F915:F916)*('Front End'!$F$5*60))-(N915)&lt;0,0,G915+(AVERAGE(F915:F916)*('Front End'!$F$5*60))-(N915)))</f>
        <v>107.31770283478532</v>
      </c>
      <c r="H916" s="10">
        <f>(G916/$AA$3)*'Front End'!$B$1</f>
        <v>1.0731770283478532E-3</v>
      </c>
      <c r="I916" s="10">
        <f>('Front End'!$F$10-'Front End'!$B$1)+Calcs!H916</f>
        <v>46.73107317702835</v>
      </c>
      <c r="J916" s="10">
        <f>IF(H916&gt;'Front End'!$B$1*('Front End'!$B$5/100),G916-((('Front End'!$B$1*('Front End'!$B$5/100))/'Front End'!$B$1)*$AA$3),0)</f>
        <v>7.3177028347853224</v>
      </c>
      <c r="K916" s="10">
        <f>(J916*('Front End'!$B$6/100))/('Front End'!$B$2*24*60*60)</f>
        <v>0</v>
      </c>
      <c r="L916" s="10">
        <f>(J916*((100-'Front End'!$B$6)/100))/('Front End'!$B$2*24*60*60)</f>
        <v>8.4695634661867171E-3</v>
      </c>
      <c r="M916" s="10">
        <f t="shared" si="58"/>
        <v>8.4695634661867171E-3</v>
      </c>
      <c r="N916" s="10">
        <f>AVERAGE(M915:M916)*('Front End'!$F$5*60)</f>
        <v>1.0185542766248348</v>
      </c>
      <c r="O916" s="10">
        <f>IF(O915+AVERAGE(K915:K916)*('Front End'!$F$5*60)&gt;J916,J916,O915+AVERAGE(K915:K916)*('Front End'!$F$5*60))</f>
        <v>0</v>
      </c>
      <c r="P916" s="10">
        <f>P915+(AVERAGE(L915:L916)*('Front End'!$F$5*60))-W915</f>
        <v>4139.7690354881915</v>
      </c>
      <c r="Q916" s="10">
        <f>(P916/$AA$5)*($AA$4-'Front End'!$F$9)</f>
        <v>4.1397690354881909E-2</v>
      </c>
      <c r="R916" s="10">
        <f>'Front End'!$F$9+Q916</f>
        <v>45.041397690354884</v>
      </c>
      <c r="S916" s="8">
        <f>IF(R916&gt;'Front End'!$F$9+'Front End'!$B$9,(((R916-'Front End'!$F$9)/($AA$4-'Front End'!$F$9))*$AA$5)-((('Front End'!$F$9+'Front End'!$B$9-'Front End'!$F$9)/($AA$4-'Front End'!$F$9))*$AA$5),0)</f>
        <v>4139.769035488428</v>
      </c>
      <c r="T916" s="8">
        <f>ROUND(S916/('Front End'!$B$3*24*60*60),6)</f>
        <v>4.7910000000000001E-3</v>
      </c>
      <c r="U916" s="8">
        <f>IF(R916&gt;'Front End'!$F$9+'Front End'!$B$10,(((R916-'Front End'!$F$9)/($AA$4-'Front End'!$F$9))*$AA$5)-((('Front End'!$F$9+'Front End'!$B$10-'Front End'!$F$9)/($AA$4-'Front End'!$F$9))*$AA$5),0)</f>
        <v>2139.7690354881152</v>
      </c>
      <c r="V916" s="8">
        <f>(U916^0.5)/('Front End'!$B$4*24*60*60)</f>
        <v>5.3538932396838337E-3</v>
      </c>
      <c r="W916" s="8">
        <f>(AVERAGE(T915:T916)*('Front End'!$F$5*60))+(AVERAGE(V915:V916)*('Front End'!$F$5*60))</f>
        <v>1.2174621256922644</v>
      </c>
      <c r="X916" s="8">
        <f t="shared" si="60"/>
        <v>5.3538932396838337E-3</v>
      </c>
    </row>
    <row r="917" spans="1:24" x14ac:dyDescent="0.2">
      <c r="A917" s="1">
        <v>916</v>
      </c>
      <c r="B917" s="1">
        <f>B916+'Front End'!$F$5</f>
        <v>1830</v>
      </c>
      <c r="C917" s="10">
        <f t="shared" si="59"/>
        <v>1.2708333333333333</v>
      </c>
      <c r="D917" s="10">
        <f>ROUND(IF(B917&lt;=$AA$2*1.25,('Front End'!$F$4/2)*(1-COS((PI()*B917)/$AA$2)),(4.34*'Front End'!$F$4*EXP(-1.3*B917/$AA$2))),6)</f>
        <v>8.2059999999999998E-3</v>
      </c>
      <c r="E917" s="10">
        <f>D917*('Front End'!$F$3/100)</f>
        <v>0</v>
      </c>
      <c r="F917" s="10">
        <f t="shared" si="57"/>
        <v>8.2059999999999998E-3</v>
      </c>
      <c r="G917" s="10">
        <f>IF((G916+(AVERAGE(F916:F917)*('Front End'!$F$5*60))-(N916))&gt;$AA$3,$AA$3,IF(G916+(AVERAGE(F916:F917)*('Front End'!$F$5*60))-(N916)&lt;0,0,G916+(AVERAGE(F916:F917)*('Front End'!$F$5*60))-(N916)))</f>
        <v>107.28602855816048</v>
      </c>
      <c r="H917" s="10">
        <f>(G917/$AA$3)*'Front End'!$B$1</f>
        <v>1.0728602855816049E-3</v>
      </c>
      <c r="I917" s="10">
        <f>('Front End'!$F$10-'Front End'!$B$1)+Calcs!H917</f>
        <v>46.731072860285586</v>
      </c>
      <c r="J917" s="10">
        <f>IF(H917&gt;'Front End'!$B$1*('Front End'!$B$5/100),G917-((('Front End'!$B$1*('Front End'!$B$5/100))/'Front End'!$B$1)*$AA$3),0)</f>
        <v>7.2860285581604813</v>
      </c>
      <c r="K917" s="10">
        <f>(J917*('Front End'!$B$6/100))/('Front End'!$B$2*24*60*60)</f>
        <v>0</v>
      </c>
      <c r="L917" s="10">
        <f>(J917*((100-'Front End'!$B$6)/100))/('Front End'!$B$2*24*60*60)</f>
        <v>8.4329034237968538E-3</v>
      </c>
      <c r="M917" s="10">
        <f t="shared" si="58"/>
        <v>8.4329034237968538E-3</v>
      </c>
      <c r="N917" s="10">
        <f>AVERAGE(M916:M917)*('Front End'!$F$5*60)</f>
        <v>1.0141480133990142</v>
      </c>
      <c r="O917" s="10">
        <f>IF(O916+AVERAGE(K916:K917)*('Front End'!$F$5*60)&gt;J917,J917,O916+AVERAGE(K916:K917)*('Front End'!$F$5*60))</f>
        <v>0</v>
      </c>
      <c r="P917" s="10">
        <f>P916+(AVERAGE(L916:L917)*('Front End'!$F$5*60))-W916</f>
        <v>4139.5657213758977</v>
      </c>
      <c r="Q917" s="10">
        <f>(P917/$AA$5)*($AA$4-'Front End'!$F$9)</f>
        <v>4.1395657213758978E-2</v>
      </c>
      <c r="R917" s="10">
        <f>'Front End'!$F$9+Q917</f>
        <v>45.041395657213762</v>
      </c>
      <c r="S917" s="8">
        <f>IF(R917&gt;'Front End'!$F$9+'Front End'!$B$9,(((R917-'Front End'!$F$9)/($AA$4-'Front End'!$F$9))*$AA$5)-((('Front End'!$F$9+'Front End'!$B$9-'Front End'!$F$9)/($AA$4-'Front End'!$F$9))*$AA$5),0)</f>
        <v>4139.5657213762152</v>
      </c>
      <c r="T917" s="8">
        <f>ROUND(S917/('Front End'!$B$3*24*60*60),6)</f>
        <v>4.7910000000000001E-3</v>
      </c>
      <c r="U917" s="8">
        <f>IF(R917&gt;'Front End'!$F$9+'Front End'!$B$10,(((R917-'Front End'!$F$9)/($AA$4-'Front End'!$F$9))*$AA$5)-((('Front End'!$F$9+'Front End'!$B$10-'Front End'!$F$9)/($AA$4-'Front End'!$F$9))*$AA$5),0)</f>
        <v>2139.5657213759023</v>
      </c>
      <c r="V917" s="8">
        <f>(U917^0.5)/('Front End'!$B$4*24*60*60)</f>
        <v>5.3536388786076918E-3</v>
      </c>
      <c r="W917" s="8">
        <f>(AVERAGE(T916:T917)*('Front End'!$F$5*60))+(AVERAGE(V916:V917)*('Front End'!$F$5*60))</f>
        <v>1.2173719270974914</v>
      </c>
      <c r="X917" s="8">
        <f t="shared" si="60"/>
        <v>5.3536388786076918E-3</v>
      </c>
    </row>
    <row r="918" spans="1:24" x14ac:dyDescent="0.2">
      <c r="A918" s="1">
        <v>917</v>
      </c>
      <c r="B918" s="1">
        <f>B917+'Front End'!$F$5</f>
        <v>1832</v>
      </c>
      <c r="C918" s="10">
        <f t="shared" si="59"/>
        <v>1.2722222222222221</v>
      </c>
      <c r="D918" s="10">
        <f>ROUND(IF(B918&lt;=$AA$2*1.25,('Front End'!$F$4/2)*(1-COS((PI()*B918)/$AA$2)),(4.34*'Front End'!$F$4*EXP(-1.3*B918/$AA$2))),6)</f>
        <v>8.1709999999999994E-3</v>
      </c>
      <c r="E918" s="10">
        <f>D918*('Front End'!$F$3/100)</f>
        <v>0</v>
      </c>
      <c r="F918" s="10">
        <f t="shared" si="57"/>
        <v>8.1709999999999994E-3</v>
      </c>
      <c r="G918" s="10">
        <f>IF((G917+(AVERAGE(F917:F918)*('Front End'!$F$5*60))-(N917))&gt;$AA$3,$AA$3,IF(G917+(AVERAGE(F917:F918)*('Front End'!$F$5*60))-(N917)&lt;0,0,G917+(AVERAGE(F917:F918)*('Front End'!$F$5*60))-(N917)))</f>
        <v>107.25450054476147</v>
      </c>
      <c r="H918" s="10">
        <f>(G918/$AA$3)*'Front End'!$B$1</f>
        <v>1.0725450054476149E-3</v>
      </c>
      <c r="I918" s="10">
        <f>('Front End'!$F$10-'Front End'!$B$1)+Calcs!H918</f>
        <v>46.731072545005453</v>
      </c>
      <c r="J918" s="10">
        <f>IF(H918&gt;'Front End'!$B$1*('Front End'!$B$5/100),G918-((('Front End'!$B$1*('Front End'!$B$5/100))/'Front End'!$B$1)*$AA$3),0)</f>
        <v>7.2545005447614699</v>
      </c>
      <c r="K918" s="10">
        <f>(J918*('Front End'!$B$6/100))/('Front End'!$B$2*24*60*60)</f>
        <v>0</v>
      </c>
      <c r="L918" s="10">
        <f>(J918*((100-'Front End'!$B$6)/100))/('Front End'!$B$2*24*60*60)</f>
        <v>8.3964126675479984E-3</v>
      </c>
      <c r="M918" s="10">
        <f t="shared" si="58"/>
        <v>8.3964126675479984E-3</v>
      </c>
      <c r="N918" s="10">
        <f>AVERAGE(M917:M918)*('Front End'!$F$5*60)</f>
        <v>1.0097589654806911</v>
      </c>
      <c r="O918" s="10">
        <f>IF(O917+AVERAGE(K917:K918)*('Front End'!$F$5*60)&gt;J918,J918,O917+AVERAGE(K917:K918)*('Front End'!$F$5*60))</f>
        <v>0</v>
      </c>
      <c r="P918" s="10">
        <f>P917+(AVERAGE(L917:L918)*('Front End'!$F$5*60))-W917</f>
        <v>4139.3581084142807</v>
      </c>
      <c r="Q918" s="10">
        <f>(P918/$AA$5)*($AA$4-'Front End'!$F$9)</f>
        <v>4.1393581084142803E-2</v>
      </c>
      <c r="R918" s="10">
        <f>'Front End'!$F$9+Q918</f>
        <v>45.041393581084144</v>
      </c>
      <c r="S918" s="8">
        <f>IF(R918&gt;'Front End'!$F$9+'Front End'!$B$9,(((R918-'Front End'!$F$9)/($AA$4-'Front End'!$F$9))*$AA$5)-((('Front End'!$F$9+'Front End'!$B$9-'Front End'!$F$9)/($AA$4-'Front End'!$F$9))*$AA$5),0)</f>
        <v>4139.3581084143707</v>
      </c>
      <c r="T918" s="8">
        <f>ROUND(S918/('Front End'!$B$3*24*60*60),6)</f>
        <v>4.7910000000000001E-3</v>
      </c>
      <c r="U918" s="8">
        <f>IF(R918&gt;'Front End'!$F$9+'Front End'!$B$10,(((R918-'Front End'!$F$9)/($AA$4-'Front End'!$F$9))*$AA$5)-((('Front End'!$F$9+'Front End'!$B$10-'Front End'!$F$9)/($AA$4-'Front End'!$F$9))*$AA$5),0)</f>
        <v>2139.3581084140578</v>
      </c>
      <c r="V918" s="8">
        <f>(U918^0.5)/('Front End'!$B$4*24*60*60)</f>
        <v>5.3533791268791766E-3</v>
      </c>
      <c r="W918" s="8">
        <f>(AVERAGE(T917:T918)*('Front End'!$F$5*60))+(AVERAGE(V917:V918)*('Front End'!$F$5*60))</f>
        <v>1.217341080329212</v>
      </c>
      <c r="X918" s="8">
        <f t="shared" si="60"/>
        <v>5.3533791268791766E-3</v>
      </c>
    </row>
    <row r="919" spans="1:24" x14ac:dyDescent="0.2">
      <c r="A919" s="1">
        <v>918</v>
      </c>
      <c r="B919" s="1">
        <f>B918+'Front End'!$F$5</f>
        <v>1834</v>
      </c>
      <c r="C919" s="10">
        <f t="shared" si="59"/>
        <v>1.273611111111111</v>
      </c>
      <c r="D919" s="10">
        <f>ROUND(IF(B919&lt;=$AA$2*1.25,('Front End'!$F$4/2)*(1-COS((PI()*B919)/$AA$2)),(4.34*'Front End'!$F$4*EXP(-1.3*B919/$AA$2))),6)</f>
        <v>8.1349999999999999E-3</v>
      </c>
      <c r="E919" s="10">
        <f>D919*('Front End'!$F$3/100)</f>
        <v>0</v>
      </c>
      <c r="F919" s="10">
        <f t="shared" si="57"/>
        <v>8.1349999999999999E-3</v>
      </c>
      <c r="G919" s="10">
        <f>IF((G918+(AVERAGE(F918:F919)*('Front End'!$F$5*60))-(N918))&gt;$AA$3,$AA$3,IF(G918+(AVERAGE(F918:F919)*('Front End'!$F$5*60))-(N918)&lt;0,0,G918+(AVERAGE(F918:F919)*('Front End'!$F$5*60))-(N918)))</f>
        <v>107.22310157928078</v>
      </c>
      <c r="H919" s="10">
        <f>(G919/$AA$3)*'Front End'!$B$1</f>
        <v>1.0722310157928077E-3</v>
      </c>
      <c r="I919" s="10">
        <f>('Front End'!$F$10-'Front End'!$B$1)+Calcs!H919</f>
        <v>46.731072231015794</v>
      </c>
      <c r="J919" s="10">
        <f>IF(H919&gt;'Front End'!$B$1*('Front End'!$B$5/100),G919-((('Front End'!$B$1*('Front End'!$B$5/100))/'Front End'!$B$1)*$AA$3),0)</f>
        <v>7.2231015792807796</v>
      </c>
      <c r="K919" s="10">
        <f>(J919*('Front End'!$B$6/100))/('Front End'!$B$2*24*60*60)</f>
        <v>0</v>
      </c>
      <c r="L919" s="10">
        <f>(J919*((100-'Front End'!$B$6)/100))/('Front End'!$B$2*24*60*60)</f>
        <v>8.3600712723157188E-3</v>
      </c>
      <c r="M919" s="10">
        <f t="shared" si="58"/>
        <v>8.3600712723157188E-3</v>
      </c>
      <c r="N919" s="10">
        <f>AVERAGE(M918:M919)*('Front End'!$F$5*60)</f>
        <v>1.005389036391823</v>
      </c>
      <c r="O919" s="10">
        <f>IF(O918+AVERAGE(K918:K919)*('Front End'!$F$5*60)&gt;J919,J919,O918+AVERAGE(K918:K919)*('Front End'!$F$5*60))</f>
        <v>0</v>
      </c>
      <c r="P919" s="10">
        <f>P918+(AVERAGE(L918:L919)*('Front End'!$F$5*60))-W918</f>
        <v>4139.1461563703433</v>
      </c>
      <c r="Q919" s="10">
        <f>(P919/$AA$5)*($AA$4-'Front End'!$F$9)</f>
        <v>4.1391461563703429E-2</v>
      </c>
      <c r="R919" s="10">
        <f>'Front End'!$F$9+Q919</f>
        <v>45.041391461563705</v>
      </c>
      <c r="S919" s="8">
        <f>IF(R919&gt;'Front End'!$F$9+'Front End'!$B$9,(((R919-'Front End'!$F$9)/($AA$4-'Front End'!$F$9))*$AA$5)-((('Front End'!$F$9+'Front End'!$B$9-'Front End'!$F$9)/($AA$4-'Front End'!$F$9))*$AA$5),0)</f>
        <v>4139.1461563705434</v>
      </c>
      <c r="T919" s="8">
        <f>ROUND(S919/('Front End'!$B$3*24*60*60),6)</f>
        <v>4.7910000000000001E-3</v>
      </c>
      <c r="U919" s="8">
        <f>IF(R919&gt;'Front End'!$F$9+'Front End'!$B$10,(((R919-'Front End'!$F$9)/($AA$4-'Front End'!$F$9))*$AA$5)-((('Front End'!$F$9+'Front End'!$B$10-'Front End'!$F$9)/($AA$4-'Front End'!$F$9))*$AA$5),0)</f>
        <v>2139.1461563702305</v>
      </c>
      <c r="V919" s="8">
        <f>(U919^0.5)/('Front End'!$B$4*24*60*60)</f>
        <v>5.353113933373772E-3</v>
      </c>
      <c r="W919" s="8">
        <f>(AVERAGE(T918:T919)*('Front End'!$F$5*60))+(AVERAGE(V918:V919)*('Front End'!$F$5*60))</f>
        <v>1.2173095836151768</v>
      </c>
      <c r="X919" s="8">
        <f t="shared" si="60"/>
        <v>5.353113933373772E-3</v>
      </c>
    </row>
    <row r="920" spans="1:24" x14ac:dyDescent="0.2">
      <c r="A920" s="1">
        <v>919</v>
      </c>
      <c r="B920" s="1">
        <f>B919+'Front End'!$F$5</f>
        <v>1836</v>
      </c>
      <c r="C920" s="10">
        <f t="shared" si="59"/>
        <v>1.2749999999999999</v>
      </c>
      <c r="D920" s="10">
        <f>ROUND(IF(B920&lt;=$AA$2*1.25,('Front End'!$F$4/2)*(1-COS((PI()*B920)/$AA$2)),(4.34*'Front End'!$F$4*EXP(-1.3*B920/$AA$2))),6)</f>
        <v>8.0999999999999996E-3</v>
      </c>
      <c r="E920" s="10">
        <f>D920*('Front End'!$F$3/100)</f>
        <v>0</v>
      </c>
      <c r="F920" s="10">
        <f t="shared" si="57"/>
        <v>8.0999999999999996E-3</v>
      </c>
      <c r="G920" s="10">
        <f>IF((G919+(AVERAGE(F919:F920)*('Front End'!$F$5*60))-(N919))&gt;$AA$3,$AA$3,IF(G919+(AVERAGE(F919:F920)*('Front End'!$F$5*60))-(N919)&lt;0,0,G919+(AVERAGE(F919:F920)*('Front End'!$F$5*60))-(N919)))</f>
        <v>107.19181254288895</v>
      </c>
      <c r="H920" s="10">
        <f>(G920/$AA$3)*'Front End'!$B$1</f>
        <v>1.0719181254288895E-3</v>
      </c>
      <c r="I920" s="10">
        <f>('Front End'!$F$10-'Front End'!$B$1)+Calcs!H920</f>
        <v>46.73107191812543</v>
      </c>
      <c r="J920" s="10">
        <f>IF(H920&gt;'Front End'!$B$1*('Front End'!$B$5/100),G920-((('Front End'!$B$1*('Front End'!$B$5/100))/'Front End'!$B$1)*$AA$3),0)</f>
        <v>7.1918125428889539</v>
      </c>
      <c r="K920" s="10">
        <f>(J920*('Front End'!$B$6/100))/('Front End'!$B$2*24*60*60)</f>
        <v>0</v>
      </c>
      <c r="L920" s="10">
        <f>(J920*((100-'Front End'!$B$6)/100))/('Front End'!$B$2*24*60*60)</f>
        <v>8.3238571098251789E-3</v>
      </c>
      <c r="M920" s="10">
        <f t="shared" si="58"/>
        <v>8.3238571098251789E-3</v>
      </c>
      <c r="N920" s="10">
        <f>AVERAGE(M919:M920)*('Front End'!$F$5*60)</f>
        <v>1.0010357029284538</v>
      </c>
      <c r="O920" s="10">
        <f>IF(O919+AVERAGE(K919:K920)*('Front End'!$F$5*60)&gt;J920,J920,O919+AVERAGE(K919:K920)*('Front End'!$F$5*60))</f>
        <v>0</v>
      </c>
      <c r="P920" s="10">
        <f>P919+(AVERAGE(L919:L920)*('Front End'!$F$5*60))-W919</f>
        <v>4138.9298824896568</v>
      </c>
      <c r="Q920" s="10">
        <f>(P920/$AA$5)*($AA$4-'Front End'!$F$9)</f>
        <v>4.1389298824896566E-2</v>
      </c>
      <c r="R920" s="10">
        <f>'Front End'!$F$9+Q920</f>
        <v>45.041389298824896</v>
      </c>
      <c r="S920" s="8">
        <f>IF(R920&gt;'Front End'!$F$9+'Front End'!$B$9,(((R920-'Front End'!$F$9)/($AA$4-'Front End'!$F$9))*$AA$5)-((('Front End'!$F$9+'Front End'!$B$9-'Front End'!$F$9)/($AA$4-'Front End'!$F$9))*$AA$5),0)</f>
        <v>4138.9298824896059</v>
      </c>
      <c r="T920" s="8">
        <f>ROUND(S920/('Front End'!$B$3*24*60*60),6)</f>
        <v>4.79E-3</v>
      </c>
      <c r="U920" s="8">
        <f>IF(R920&gt;'Front End'!$F$9+'Front End'!$B$10,(((R920-'Front End'!$F$9)/($AA$4-'Front End'!$F$9))*$AA$5)-((('Front End'!$F$9+'Front End'!$B$10-'Front End'!$F$9)/($AA$4-'Front End'!$F$9))*$AA$5),0)</f>
        <v>2138.929882489293</v>
      </c>
      <c r="V920" s="8">
        <f>(U920^0.5)/('Front End'!$B$4*24*60*60)</f>
        <v>5.3528433188610169E-3</v>
      </c>
      <c r="W920" s="8">
        <f>(AVERAGE(T919:T920)*('Front End'!$F$5*60))+(AVERAGE(V919:V920)*('Front End'!$F$5*60))</f>
        <v>1.2172174351340872</v>
      </c>
      <c r="X920" s="8">
        <f t="shared" si="60"/>
        <v>5.3528433188610169E-3</v>
      </c>
    </row>
    <row r="921" spans="1:24" x14ac:dyDescent="0.2">
      <c r="A921" s="1">
        <v>920</v>
      </c>
      <c r="B921" s="1">
        <f>B920+'Front End'!$F$5</f>
        <v>1838</v>
      </c>
      <c r="C921" s="10">
        <f t="shared" si="59"/>
        <v>1.2763888888888888</v>
      </c>
      <c r="D921" s="10">
        <f>ROUND(IF(B921&lt;=$AA$2*1.25,('Front End'!$F$4/2)*(1-COS((PI()*B921)/$AA$2)),(4.34*'Front End'!$F$4*EXP(-1.3*B921/$AA$2))),6)</f>
        <v>8.0649999999999993E-3</v>
      </c>
      <c r="E921" s="10">
        <f>D921*('Front End'!$F$3/100)</f>
        <v>0</v>
      </c>
      <c r="F921" s="10">
        <f t="shared" si="57"/>
        <v>8.0649999999999993E-3</v>
      </c>
      <c r="G921" s="10">
        <f>IF((G920+(AVERAGE(F920:F921)*('Front End'!$F$5*60))-(N920))&gt;$AA$3,$AA$3,IF(G920+(AVERAGE(F920:F921)*('Front End'!$F$5*60))-(N920)&lt;0,0,G920+(AVERAGE(F920:F921)*('Front End'!$F$5*60))-(N920)))</f>
        <v>107.1606768399605</v>
      </c>
      <c r="H921" s="10">
        <f>(G921/$AA$3)*'Front End'!$B$1</f>
        <v>1.0716067683996051E-3</v>
      </c>
      <c r="I921" s="10">
        <f>('Front End'!$F$10-'Front End'!$B$1)+Calcs!H921</f>
        <v>46.731071606768403</v>
      </c>
      <c r="J921" s="10">
        <f>IF(H921&gt;'Front End'!$B$1*('Front End'!$B$5/100),G921-((('Front End'!$B$1*('Front End'!$B$5/100))/'Front End'!$B$1)*$AA$3),0)</f>
        <v>7.1606768399605016</v>
      </c>
      <c r="K921" s="10">
        <f>(J921*('Front End'!$B$6/100))/('Front End'!$B$2*24*60*60)</f>
        <v>0</v>
      </c>
      <c r="L921" s="10">
        <f>(J921*((100-'Front End'!$B$6)/100))/('Front End'!$B$2*24*60*60)</f>
        <v>8.2878204166209526E-3</v>
      </c>
      <c r="M921" s="10">
        <f t="shared" si="58"/>
        <v>8.2878204166209526E-3</v>
      </c>
      <c r="N921" s="10">
        <f>AVERAGE(M920:M921)*('Front End'!$F$5*60)</f>
        <v>0.99670065158676791</v>
      </c>
      <c r="O921" s="10">
        <f>IF(O920+AVERAGE(K920:K921)*('Front End'!$F$5*60)&gt;J921,J921,O920+AVERAGE(K920:K921)*('Front End'!$F$5*60))</f>
        <v>0</v>
      </c>
      <c r="P921" s="10">
        <f>P920+(AVERAGE(L920:L921)*('Front End'!$F$5*60))-W920</f>
        <v>4138.7093657061096</v>
      </c>
      <c r="Q921" s="10">
        <f>(P921/$AA$5)*($AA$4-'Front End'!$F$9)</f>
        <v>4.1387093657061093E-2</v>
      </c>
      <c r="R921" s="10">
        <f>'Front End'!$F$9+Q921</f>
        <v>45.041387093657065</v>
      </c>
      <c r="S921" s="8">
        <f>IF(R921&gt;'Front End'!$F$9+'Front End'!$B$9,(((R921-'Front End'!$F$9)/($AA$4-'Front End'!$F$9))*$AA$5)-((('Front End'!$F$9+'Front End'!$B$9-'Front End'!$F$9)/($AA$4-'Front End'!$F$9))*$AA$5),0)</f>
        <v>4138.7093657064615</v>
      </c>
      <c r="T921" s="8">
        <f>ROUND(S921/('Front End'!$B$3*24*60*60),6)</f>
        <v>4.79E-3</v>
      </c>
      <c r="U921" s="8">
        <f>IF(R921&gt;'Front End'!$F$9+'Front End'!$B$10,(((R921-'Front End'!$F$9)/($AA$4-'Front End'!$F$9))*$AA$5)-((('Front End'!$F$9+'Front End'!$B$10-'Front End'!$F$9)/($AA$4-'Front End'!$F$9))*$AA$5),0)</f>
        <v>2138.7093657061487</v>
      </c>
      <c r="V921" s="8">
        <f>(U921^0.5)/('Front End'!$B$4*24*60*60)</f>
        <v>5.3525673812942383E-3</v>
      </c>
      <c r="W921" s="8">
        <f>(AVERAGE(T920:T921)*('Front End'!$F$5*60))+(AVERAGE(V920:V921)*('Front End'!$F$5*60))</f>
        <v>1.2171246420093151</v>
      </c>
      <c r="X921" s="8">
        <f t="shared" si="60"/>
        <v>5.3525673812942383E-3</v>
      </c>
    </row>
    <row r="922" spans="1:24" x14ac:dyDescent="0.2">
      <c r="A922" s="1">
        <v>921</v>
      </c>
      <c r="B922" s="1">
        <f>B921+'Front End'!$F$5</f>
        <v>1840</v>
      </c>
      <c r="C922" s="10">
        <f t="shared" si="59"/>
        <v>1.2777777777777777</v>
      </c>
      <c r="D922" s="10">
        <f>ROUND(IF(B922&lt;=$AA$2*1.25,('Front End'!$F$4/2)*(1-COS((PI()*B922)/$AA$2)),(4.34*'Front End'!$F$4*EXP(-1.3*B922/$AA$2))),6)</f>
        <v>8.0300000000000007E-3</v>
      </c>
      <c r="E922" s="10">
        <f>D922*('Front End'!$F$3/100)</f>
        <v>0</v>
      </c>
      <c r="F922" s="10">
        <f t="shared" si="57"/>
        <v>8.0300000000000007E-3</v>
      </c>
      <c r="G922" s="10">
        <f>IF((G921+(AVERAGE(F921:F922)*('Front End'!$F$5*60))-(N921))&gt;$AA$3,$AA$3,IF(G921+(AVERAGE(F921:F922)*('Front End'!$F$5*60))-(N921)&lt;0,0,G921+(AVERAGE(F921:F922)*('Front End'!$F$5*60))-(N921)))</f>
        <v>107.12967618837374</v>
      </c>
      <c r="H922" s="10">
        <f>(G922/$AA$3)*'Front End'!$B$1</f>
        <v>1.0712967618837375E-3</v>
      </c>
      <c r="I922" s="10">
        <f>('Front End'!$F$10-'Front End'!$B$1)+Calcs!H922</f>
        <v>46.73107129676189</v>
      </c>
      <c r="J922" s="10">
        <f>IF(H922&gt;'Front End'!$B$1*('Front End'!$B$5/100),G922-((('Front End'!$B$1*('Front End'!$B$5/100))/'Front End'!$B$1)*$AA$3),0)</f>
        <v>7.1296761883737361</v>
      </c>
      <c r="K922" s="10">
        <f>(J922*('Front End'!$B$6/100))/('Front End'!$B$2*24*60*60)</f>
        <v>0</v>
      </c>
      <c r="L922" s="10">
        <f>(J922*((100-'Front End'!$B$6)/100))/('Front End'!$B$2*24*60*60)</f>
        <v>8.2519400328399731E-3</v>
      </c>
      <c r="M922" s="10">
        <f t="shared" si="58"/>
        <v>8.2519400328399731E-3</v>
      </c>
      <c r="N922" s="10">
        <f>AVERAGE(M921:M922)*('Front End'!$F$5*60)</f>
        <v>0.99238562696765564</v>
      </c>
      <c r="O922" s="10">
        <f>IF(O921+AVERAGE(K921:K922)*('Front End'!$F$5*60)&gt;J922,J922,O921+AVERAGE(K921:K922)*('Front End'!$F$5*60))</f>
        <v>0</v>
      </c>
      <c r="P922" s="10">
        <f>P921+(AVERAGE(L921:L922)*('Front End'!$F$5*60))-W921</f>
        <v>4138.4846266910681</v>
      </c>
      <c r="Q922" s="10">
        <f>(P922/$AA$5)*($AA$4-'Front End'!$F$9)</f>
        <v>4.1384846266910677E-2</v>
      </c>
      <c r="R922" s="10">
        <f>'Front End'!$F$9+Q922</f>
        <v>45.041384846266908</v>
      </c>
      <c r="S922" s="8">
        <f>IF(R922&gt;'Front End'!$F$9+'Front End'!$B$9,(((R922-'Front End'!$F$9)/($AA$4-'Front End'!$F$9))*$AA$5)-((('Front End'!$F$9+'Front End'!$B$9-'Front End'!$F$9)/($AA$4-'Front End'!$F$9))*$AA$5),0)</f>
        <v>4138.4846266907971</v>
      </c>
      <c r="T922" s="8">
        <f>ROUND(S922/('Front End'!$B$3*24*60*60),6)</f>
        <v>4.79E-3</v>
      </c>
      <c r="U922" s="8">
        <f>IF(R922&gt;'Front End'!$F$9+'Front End'!$B$10,(((R922-'Front End'!$F$9)/($AA$4-'Front End'!$F$9))*$AA$5)-((('Front End'!$F$9+'Front End'!$B$10-'Front End'!$F$9)/($AA$4-'Front End'!$F$9))*$AA$5),0)</f>
        <v>2138.4846266904842</v>
      </c>
      <c r="V922" s="8">
        <f>(U922^0.5)/('Front End'!$B$4*24*60*60)</f>
        <v>5.352286145716611E-3</v>
      </c>
      <c r="W922" s="8">
        <f>(AVERAGE(T921:T922)*('Front End'!$F$5*60))+(AVERAGE(V921:V922)*('Front End'!$F$5*60))</f>
        <v>1.2170912116206509</v>
      </c>
      <c r="X922" s="8">
        <f t="shared" si="60"/>
        <v>5.352286145716611E-3</v>
      </c>
    </row>
    <row r="923" spans="1:24" x14ac:dyDescent="0.2">
      <c r="A923" s="1">
        <v>922</v>
      </c>
      <c r="B923" s="1">
        <f>B922+'Front End'!$F$5</f>
        <v>1842</v>
      </c>
      <c r="C923" s="10">
        <f t="shared" si="59"/>
        <v>1.2791666666666666</v>
      </c>
      <c r="D923" s="10">
        <f>ROUND(IF(B923&lt;=$AA$2*1.25,('Front End'!$F$4/2)*(1-COS((PI()*B923)/$AA$2)),(4.34*'Front End'!$F$4*EXP(-1.3*B923/$AA$2))),6)</f>
        <v>7.9950000000000004E-3</v>
      </c>
      <c r="E923" s="10">
        <f>D923*('Front End'!$F$3/100)</f>
        <v>0</v>
      </c>
      <c r="F923" s="10">
        <f t="shared" si="57"/>
        <v>7.9950000000000004E-3</v>
      </c>
      <c r="G923" s="10">
        <f>IF((G922+(AVERAGE(F922:F923)*('Front End'!$F$5*60))-(N922))&gt;$AA$3,$AA$3,IF(G922+(AVERAGE(F922:F923)*('Front End'!$F$5*60))-(N922)&lt;0,0,G922+(AVERAGE(F922:F923)*('Front End'!$F$5*60))-(N922)))</f>
        <v>107.09879056140608</v>
      </c>
      <c r="H923" s="10">
        <f>(G923/$AA$3)*'Front End'!$B$1</f>
        <v>1.0709879056140608E-3</v>
      </c>
      <c r="I923" s="10">
        <f>('Front End'!$F$10-'Front End'!$B$1)+Calcs!H923</f>
        <v>46.731070987905618</v>
      </c>
      <c r="J923" s="10">
        <f>IF(H923&gt;'Front End'!$B$1*('Front End'!$B$5/100),G923-((('Front End'!$B$1*('Front End'!$B$5/100))/'Front End'!$B$1)*$AA$3),0)</f>
        <v>7.0987905614060764</v>
      </c>
      <c r="K923" s="10">
        <f>(J923*('Front End'!$B$6/100))/('Front End'!$B$2*24*60*60)</f>
        <v>0</v>
      </c>
      <c r="L923" s="10">
        <f>(J923*((100-'Front End'!$B$6)/100))/('Front End'!$B$2*24*60*60)</f>
        <v>8.2161927794051817E-3</v>
      </c>
      <c r="M923" s="10">
        <f t="shared" si="58"/>
        <v>8.2161927794051817E-3</v>
      </c>
      <c r="N923" s="10">
        <f>AVERAGE(M922:M923)*('Front End'!$F$5*60)</f>
        <v>0.98808796873470939</v>
      </c>
      <c r="O923" s="10">
        <f>IF(O922+AVERAGE(K922:K923)*('Front End'!$F$5*60)&gt;J923,J923,O922+AVERAGE(K922:K923)*('Front End'!$F$5*60))</f>
        <v>0</v>
      </c>
      <c r="P923" s="10">
        <f>P922+(AVERAGE(L922:L923)*('Front End'!$F$5*60))-W922</f>
        <v>4138.2556234481817</v>
      </c>
      <c r="Q923" s="10">
        <f>(P923/$AA$5)*($AA$4-'Front End'!$F$9)</f>
        <v>4.1382556234481817E-2</v>
      </c>
      <c r="R923" s="10">
        <f>'Front End'!$F$9+Q923</f>
        <v>45.041382556234481</v>
      </c>
      <c r="S923" s="8">
        <f>IF(R923&gt;'Front End'!$F$9+'Front End'!$B$9,(((R923-'Front End'!$F$9)/($AA$4-'Front End'!$F$9))*$AA$5)-((('Front End'!$F$9+'Front End'!$B$9-'Front End'!$F$9)/($AA$4-'Front End'!$F$9))*$AA$5),0)</f>
        <v>4138.2556234481171</v>
      </c>
      <c r="T923" s="8">
        <f>ROUND(S923/('Front End'!$B$3*24*60*60),6)</f>
        <v>4.79E-3</v>
      </c>
      <c r="U923" s="8">
        <f>IF(R923&gt;'Front End'!$F$9+'Front End'!$B$10,(((R923-'Front End'!$F$9)/($AA$4-'Front End'!$F$9))*$AA$5)-((('Front End'!$F$9+'Front End'!$B$10-'Front End'!$F$9)/($AA$4-'Front End'!$F$9))*$AA$5),0)</f>
        <v>2138.2556234478043</v>
      </c>
      <c r="V923" s="8">
        <f>(U923^0.5)/('Front End'!$B$4*24*60*60)</f>
        <v>5.3519995587373607E-3</v>
      </c>
      <c r="W923" s="8">
        <f>(AVERAGE(T922:T923)*('Front End'!$F$5*60))+(AVERAGE(V922:V923)*('Front End'!$F$5*60))</f>
        <v>1.2170571422672383</v>
      </c>
      <c r="X923" s="8">
        <f t="shared" si="60"/>
        <v>5.3519995587373607E-3</v>
      </c>
    </row>
    <row r="924" spans="1:24" x14ac:dyDescent="0.2">
      <c r="A924" s="1">
        <v>923</v>
      </c>
      <c r="B924" s="1">
        <f>B923+'Front End'!$F$5</f>
        <v>1844</v>
      </c>
      <c r="C924" s="10">
        <f t="shared" si="59"/>
        <v>1.2805555555555554</v>
      </c>
      <c r="D924" s="10">
        <f>ROUND(IF(B924&lt;=$AA$2*1.25,('Front End'!$F$4/2)*(1-COS((PI()*B924)/$AA$2)),(4.34*'Front End'!$F$4*EXP(-1.3*B924/$AA$2))),6)</f>
        <v>7.9609999999999993E-3</v>
      </c>
      <c r="E924" s="10">
        <f>D924*('Front End'!$F$3/100)</f>
        <v>0</v>
      </c>
      <c r="F924" s="10">
        <f t="shared" si="57"/>
        <v>7.9609999999999993E-3</v>
      </c>
      <c r="G924" s="10">
        <f>IF((G923+(AVERAGE(F923:F924)*('Front End'!$F$5*60))-(N923))&gt;$AA$3,$AA$3,IF(G923+(AVERAGE(F923:F924)*('Front End'!$F$5*60))-(N923)&lt;0,0,G923+(AVERAGE(F923:F924)*('Front End'!$F$5*60))-(N923)))</f>
        <v>107.06806259267137</v>
      </c>
      <c r="H924" s="10">
        <f>(G924/$AA$3)*'Front End'!$B$1</f>
        <v>1.0706806259267137E-3</v>
      </c>
      <c r="I924" s="10">
        <f>('Front End'!$F$10-'Front End'!$B$1)+Calcs!H924</f>
        <v>46.731070680625933</v>
      </c>
      <c r="J924" s="10">
        <f>IF(H924&gt;'Front End'!$B$1*('Front End'!$B$5/100),G924-((('Front End'!$B$1*('Front End'!$B$5/100))/'Front End'!$B$1)*$AA$3),0)</f>
        <v>7.0680625926713674</v>
      </c>
      <c r="K924" s="10">
        <f>(J924*('Front End'!$B$6/100))/('Front End'!$B$2*24*60*60)</f>
        <v>0</v>
      </c>
      <c r="L924" s="10">
        <f>(J924*((100-'Front End'!$B$6)/100))/('Front End'!$B$2*24*60*60)</f>
        <v>8.1806280007770474E-3</v>
      </c>
      <c r="M924" s="10">
        <f t="shared" si="58"/>
        <v>8.1806280007770474E-3</v>
      </c>
      <c r="N924" s="10">
        <f>AVERAGE(M923:M924)*('Front End'!$F$5*60)</f>
        <v>0.98380924681093385</v>
      </c>
      <c r="O924" s="10">
        <f>IF(O923+AVERAGE(K923:K924)*('Front End'!$F$5*60)&gt;J924,J924,O923+AVERAGE(K923:K924)*('Front End'!$F$5*60))</f>
        <v>0</v>
      </c>
      <c r="P924" s="10">
        <f>P923+(AVERAGE(L923:L924)*('Front End'!$F$5*60))-W923</f>
        <v>4138.022375552725</v>
      </c>
      <c r="Q924" s="10">
        <f>(P924/$AA$5)*($AA$4-'Front End'!$F$9)</f>
        <v>4.1380223755527246E-2</v>
      </c>
      <c r="R924" s="10">
        <f>'Front End'!$F$9+Q924</f>
        <v>45.041380223755525</v>
      </c>
      <c r="S924" s="8">
        <f>IF(R924&gt;'Front End'!$F$9+'Front End'!$B$9,(((R924-'Front End'!$F$9)/($AA$4-'Front End'!$F$9))*$AA$5)-((('Front End'!$F$9+'Front End'!$B$9-'Front End'!$F$9)/($AA$4-'Front End'!$F$9))*$AA$5),0)</f>
        <v>4138.0223755524521</v>
      </c>
      <c r="T924" s="8">
        <f>ROUND(S924/('Front End'!$B$3*24*60*60),6)</f>
        <v>4.7889999999999999E-3</v>
      </c>
      <c r="U924" s="8">
        <f>IF(R924&gt;'Front End'!$F$9+'Front End'!$B$10,(((R924-'Front End'!$F$9)/($AA$4-'Front End'!$F$9))*$AA$5)-((('Front End'!$F$9+'Front End'!$B$10-'Front End'!$F$9)/($AA$4-'Front End'!$F$9))*$AA$5),0)</f>
        <v>2138.0223755521392</v>
      </c>
      <c r="V924" s="8">
        <f>(U924^0.5)/('Front End'!$B$4*24*60*60)</f>
        <v>5.3517076439947636E-3</v>
      </c>
      <c r="W924" s="8">
        <f>(AVERAGE(T923:T924)*('Front End'!$F$5*60))+(AVERAGE(V923:V924)*('Front End'!$F$5*60))</f>
        <v>1.2169624321639274</v>
      </c>
      <c r="X924" s="8">
        <f t="shared" si="60"/>
        <v>5.3517076439947636E-3</v>
      </c>
    </row>
    <row r="925" spans="1:24" x14ac:dyDescent="0.2">
      <c r="A925" s="1">
        <v>924</v>
      </c>
      <c r="B925" s="1">
        <f>B924+'Front End'!$F$5</f>
        <v>1846</v>
      </c>
      <c r="C925" s="10">
        <f t="shared" si="59"/>
        <v>1.2819444444444446</v>
      </c>
      <c r="D925" s="10">
        <f>ROUND(IF(B925&lt;=$AA$2*1.25,('Front End'!$F$4/2)*(1-COS((PI()*B925)/$AA$2)),(4.34*'Front End'!$F$4*EXP(-1.3*B925/$AA$2))),6)</f>
        <v>7.9260000000000008E-3</v>
      </c>
      <c r="E925" s="10">
        <f>D925*('Front End'!$F$3/100)</f>
        <v>0</v>
      </c>
      <c r="F925" s="10">
        <f t="shared" si="57"/>
        <v>7.9260000000000008E-3</v>
      </c>
      <c r="G925" s="10">
        <f>IF((G924+(AVERAGE(F924:F925)*('Front End'!$F$5*60))-(N924))&gt;$AA$3,$AA$3,IF(G924+(AVERAGE(F924:F925)*('Front End'!$F$5*60))-(N924)&lt;0,0,G924+(AVERAGE(F924:F925)*('Front End'!$F$5*60))-(N924)))</f>
        <v>107.03747334586043</v>
      </c>
      <c r="H925" s="10">
        <f>(G925/$AA$3)*'Front End'!$B$1</f>
        <v>1.0703747334586044E-3</v>
      </c>
      <c r="I925" s="10">
        <f>('Front End'!$F$10-'Front End'!$B$1)+Calcs!H925</f>
        <v>46.731070374733463</v>
      </c>
      <c r="J925" s="10">
        <f>IF(H925&gt;'Front End'!$B$1*('Front End'!$B$5/100),G925-((('Front End'!$B$1*('Front End'!$B$5/100))/'Front End'!$B$1)*$AA$3),0)</f>
        <v>7.0374733458604339</v>
      </c>
      <c r="K925" s="10">
        <f>(J925*('Front End'!$B$6/100))/('Front End'!$B$2*24*60*60)</f>
        <v>0</v>
      </c>
      <c r="L925" s="10">
        <f>(J925*((100-'Front End'!$B$6)/100))/('Front End'!$B$2*24*60*60)</f>
        <v>8.145223779931059E-3</v>
      </c>
      <c r="M925" s="10">
        <f t="shared" si="58"/>
        <v>8.145223779931059E-3</v>
      </c>
      <c r="N925" s="10">
        <f>AVERAGE(M924:M925)*('Front End'!$F$5*60)</f>
        <v>0.97955110684248625</v>
      </c>
      <c r="O925" s="10">
        <f>IF(O924+AVERAGE(K924:K925)*('Front End'!$F$5*60)&gt;J925,J925,O924+AVERAGE(K924:K925)*('Front End'!$F$5*60))</f>
        <v>0</v>
      </c>
      <c r="P925" s="10">
        <f>P924+(AVERAGE(L924:L925)*('Front End'!$F$5*60))-W924</f>
        <v>4137.7849642274032</v>
      </c>
      <c r="Q925" s="10">
        <f>(P925/$AA$5)*($AA$4-'Front End'!$F$9)</f>
        <v>4.1377849642274034E-2</v>
      </c>
      <c r="R925" s="10">
        <f>'Front End'!$F$9+Q925</f>
        <v>45.041377849642274</v>
      </c>
      <c r="S925" s="8">
        <f>IF(R925&gt;'Front End'!$F$9+'Front End'!$B$9,(((R925-'Front End'!$F$9)/($AA$4-'Front End'!$F$9))*$AA$5)-((('Front End'!$F$9+'Front End'!$B$9-'Front End'!$F$9)/($AA$4-'Front End'!$F$9))*$AA$5),0)</f>
        <v>4137.784964227365</v>
      </c>
      <c r="T925" s="8">
        <f>ROUND(S925/('Front End'!$B$3*24*60*60),6)</f>
        <v>4.7889999999999999E-3</v>
      </c>
      <c r="U925" s="8">
        <f>IF(R925&gt;'Front End'!$F$9+'Front End'!$B$10,(((R925-'Front End'!$F$9)/($AA$4-'Front End'!$F$9))*$AA$5)-((('Front End'!$F$9+'Front End'!$B$10-'Front End'!$F$9)/($AA$4-'Front End'!$F$9))*$AA$5),0)</f>
        <v>2137.7849642270521</v>
      </c>
      <c r="V925" s="8">
        <f>(U925^0.5)/('Front End'!$B$4*24*60*60)</f>
        <v>5.3514105022783916E-3</v>
      </c>
      <c r="W925" s="8">
        <f>(AVERAGE(T924:T925)*('Front End'!$F$5*60))+(AVERAGE(V924:V925)*('Front End'!$F$5*60))</f>
        <v>1.2168670887763893</v>
      </c>
      <c r="X925" s="8">
        <f t="shared" si="60"/>
        <v>5.3514105022783916E-3</v>
      </c>
    </row>
    <row r="926" spans="1:24" x14ac:dyDescent="0.2">
      <c r="A926" s="1">
        <v>925</v>
      </c>
      <c r="B926" s="1">
        <f>B925+'Front End'!$F$5</f>
        <v>1848</v>
      </c>
      <c r="C926" s="10">
        <f t="shared" si="59"/>
        <v>1.2833333333333334</v>
      </c>
      <c r="D926" s="10">
        <f>ROUND(IF(B926&lt;=$AA$2*1.25,('Front End'!$F$4/2)*(1-COS((PI()*B926)/$AA$2)),(4.34*'Front End'!$F$4*EXP(-1.3*B926/$AA$2))),6)</f>
        <v>7.8919999999999997E-3</v>
      </c>
      <c r="E926" s="10">
        <f>D926*('Front End'!$F$3/100)</f>
        <v>0</v>
      </c>
      <c r="F926" s="10">
        <f t="shared" si="57"/>
        <v>7.8919999999999997E-3</v>
      </c>
      <c r="G926" s="10">
        <f>IF((G925+(AVERAGE(F925:F926)*('Front End'!$F$5*60))-(N925))&gt;$AA$3,$AA$3,IF(G925+(AVERAGE(F925:F926)*('Front End'!$F$5*60))-(N925)&lt;0,0,G925+(AVERAGE(F925:F926)*('Front End'!$F$5*60))-(N925)))</f>
        <v>107.00700223901794</v>
      </c>
      <c r="H926" s="10">
        <f>(G926/$AA$3)*'Front End'!$B$1</f>
        <v>1.0700700223901793E-3</v>
      </c>
      <c r="I926" s="10">
        <f>('Front End'!$F$10-'Front End'!$B$1)+Calcs!H926</f>
        <v>46.731070070022398</v>
      </c>
      <c r="J926" s="10">
        <f>IF(H926&gt;'Front End'!$B$1*('Front End'!$B$5/100),G926-((('Front End'!$B$1*('Front End'!$B$5/100))/'Front End'!$B$1)*$AA$3),0)</f>
        <v>7.0070022390179361</v>
      </c>
      <c r="K926" s="10">
        <f>(J926*('Front End'!$B$6/100))/('Front End'!$B$2*24*60*60)</f>
        <v>0</v>
      </c>
      <c r="L926" s="10">
        <f>(J926*((100-'Front End'!$B$6)/100))/('Front End'!$B$2*24*60*60)</f>
        <v>8.10995629515965E-3</v>
      </c>
      <c r="M926" s="10">
        <f t="shared" si="58"/>
        <v>8.10995629515965E-3</v>
      </c>
      <c r="N926" s="10">
        <f>AVERAGE(M925:M926)*('Front End'!$F$5*60)</f>
        <v>0.9753108045054425</v>
      </c>
      <c r="O926" s="10">
        <f>IF(O925+AVERAGE(K925:K926)*('Front End'!$F$5*60)&gt;J926,J926,O925+AVERAGE(K925:K926)*('Front End'!$F$5*60))</f>
        <v>0</v>
      </c>
      <c r="P926" s="10">
        <f>P925+(AVERAGE(L925:L926)*('Front End'!$F$5*60))-W925</f>
        <v>4137.5434079431316</v>
      </c>
      <c r="Q926" s="10">
        <f>(P926/$AA$5)*($AA$4-'Front End'!$F$9)</f>
        <v>4.1375434079431311E-2</v>
      </c>
      <c r="R926" s="10">
        <f>'Front End'!$F$9+Q926</f>
        <v>45.041375434079434</v>
      </c>
      <c r="S926" s="8">
        <f>IF(R926&gt;'Front End'!$F$9+'Front End'!$B$9,(((R926-'Front End'!$F$9)/($AA$4-'Front End'!$F$9))*$AA$5)-((('Front End'!$F$9+'Front End'!$B$9-'Front End'!$F$9)/($AA$4-'Front End'!$F$9))*$AA$5),0)</f>
        <v>4137.5434079434117</v>
      </c>
      <c r="T926" s="8">
        <f>ROUND(S926/('Front End'!$B$3*24*60*60),6)</f>
        <v>4.7889999999999999E-3</v>
      </c>
      <c r="U926" s="8">
        <f>IF(R926&gt;'Front End'!$F$9+'Front End'!$B$10,(((R926-'Front End'!$F$9)/($AA$4-'Front End'!$F$9))*$AA$5)-((('Front End'!$F$9+'Front End'!$B$10-'Front End'!$F$9)/($AA$4-'Front End'!$F$9))*$AA$5),0)</f>
        <v>2137.5434079430988</v>
      </c>
      <c r="V926" s="8">
        <f>(U926^0.5)/('Front End'!$B$4*24*60*60)</f>
        <v>5.351108155837018E-3</v>
      </c>
      <c r="W926" s="8">
        <f>(AVERAGE(T925:T926)*('Front End'!$F$5*60))+(AVERAGE(V925:V926)*('Front End'!$F$5*60))</f>
        <v>1.2168311194869246</v>
      </c>
      <c r="X926" s="8">
        <f t="shared" si="60"/>
        <v>5.351108155837018E-3</v>
      </c>
    </row>
    <row r="927" spans="1:24" x14ac:dyDescent="0.2">
      <c r="A927" s="1">
        <v>926</v>
      </c>
      <c r="B927" s="1">
        <f>B926+'Front End'!$F$5</f>
        <v>1850</v>
      </c>
      <c r="C927" s="10">
        <f t="shared" si="59"/>
        <v>1.2847222222222223</v>
      </c>
      <c r="D927" s="10">
        <f>ROUND(IF(B927&lt;=$AA$2*1.25,('Front End'!$F$4/2)*(1-COS((PI()*B927)/$AA$2)),(4.34*'Front End'!$F$4*EXP(-1.3*B927/$AA$2))),6)</f>
        <v>7.8580000000000004E-3</v>
      </c>
      <c r="E927" s="10">
        <f>D927*('Front End'!$F$3/100)</f>
        <v>0</v>
      </c>
      <c r="F927" s="10">
        <f t="shared" si="57"/>
        <v>7.8580000000000004E-3</v>
      </c>
      <c r="G927" s="10">
        <f>IF((G926+(AVERAGE(F926:F927)*('Front End'!$F$5*60))-(N926))&gt;$AA$3,$AA$3,IF(G926+(AVERAGE(F926:F927)*('Front End'!$F$5*60))-(N926)&lt;0,0,G926+(AVERAGE(F926:F927)*('Front End'!$F$5*60))-(N926)))</f>
        <v>106.97669143451249</v>
      </c>
      <c r="H927" s="10">
        <f>(G927/$AA$3)*'Front End'!$B$1</f>
        <v>1.069766914345125E-3</v>
      </c>
      <c r="I927" s="10">
        <f>('Front End'!$F$10-'Front End'!$B$1)+Calcs!H927</f>
        <v>46.731069766914352</v>
      </c>
      <c r="J927" s="10">
        <f>IF(H927&gt;'Front End'!$B$1*('Front End'!$B$5/100),G927-((('Front End'!$B$1*('Front End'!$B$5/100))/'Front End'!$B$1)*$AA$3),0)</f>
        <v>6.9766914345124889</v>
      </c>
      <c r="K927" s="10">
        <f>(J927*('Front End'!$B$6/100))/('Front End'!$B$2*24*60*60)</f>
        <v>0</v>
      </c>
      <c r="L927" s="10">
        <f>(J927*((100-'Front End'!$B$6)/100))/('Front End'!$B$2*24*60*60)</f>
        <v>8.0748743455005666E-3</v>
      </c>
      <c r="M927" s="10">
        <f t="shared" si="58"/>
        <v>8.0748743455005666E-3</v>
      </c>
      <c r="N927" s="10">
        <f>AVERAGE(M926:M927)*('Front End'!$F$5*60)</f>
        <v>0.97108983843961294</v>
      </c>
      <c r="O927" s="10">
        <f>IF(O926+AVERAGE(K926:K927)*('Front End'!$F$5*60)&gt;J927,J927,O926+AVERAGE(K926:K927)*('Front End'!$F$5*60))</f>
        <v>0</v>
      </c>
      <c r="P927" s="10">
        <f>P926+(AVERAGE(L926:L927)*('Front End'!$F$5*60))-W926</f>
        <v>4137.2976666620834</v>
      </c>
      <c r="Q927" s="10">
        <f>(P927/$AA$5)*($AA$4-'Front End'!$F$9)</f>
        <v>4.1372976666620834E-2</v>
      </c>
      <c r="R927" s="10">
        <f>'Front End'!$F$9+Q927</f>
        <v>45.041372976666622</v>
      </c>
      <c r="S927" s="8">
        <f>IF(R927&gt;'Front End'!$F$9+'Front End'!$B$9,(((R927-'Front End'!$F$9)/($AA$4-'Front End'!$F$9))*$AA$5)-((('Front End'!$F$9+'Front End'!$B$9-'Front End'!$F$9)/($AA$4-'Front End'!$F$9))*$AA$5),0)</f>
        <v>4137.2976666622208</v>
      </c>
      <c r="T927" s="8">
        <f>ROUND(S927/('Front End'!$B$3*24*60*60),6)</f>
        <v>4.7889999999999999E-3</v>
      </c>
      <c r="U927" s="8">
        <f>IF(R927&gt;'Front End'!$F$9+'Front End'!$B$10,(((R927-'Front End'!$F$9)/($AA$4-'Front End'!$F$9))*$AA$5)-((('Front End'!$F$9+'Front End'!$B$10-'Front End'!$F$9)/($AA$4-'Front End'!$F$9))*$AA$5),0)</f>
        <v>2137.2976666619079</v>
      </c>
      <c r="V927" s="8">
        <f>(U927^0.5)/('Front End'!$B$4*24*60*60)</f>
        <v>5.3508005536696233E-3</v>
      </c>
      <c r="W927" s="8">
        <f>(AVERAGE(T926:T927)*('Front End'!$F$5*60))+(AVERAGE(V926:V927)*('Front End'!$F$5*60))</f>
        <v>1.2167945225703984</v>
      </c>
      <c r="X927" s="8">
        <f t="shared" si="60"/>
        <v>5.3508005536696233E-3</v>
      </c>
    </row>
    <row r="928" spans="1:24" x14ac:dyDescent="0.2">
      <c r="A928" s="1">
        <v>927</v>
      </c>
      <c r="B928" s="1">
        <f>B927+'Front End'!$F$5</f>
        <v>1852</v>
      </c>
      <c r="C928" s="10">
        <f t="shared" si="59"/>
        <v>1.2861111111111112</v>
      </c>
      <c r="D928" s="10">
        <f>ROUND(IF(B928&lt;=$AA$2*1.25,('Front End'!$F$4/2)*(1-COS((PI()*B928)/$AA$2)),(4.34*'Front End'!$F$4*EXP(-1.3*B928/$AA$2))),6)</f>
        <v>7.8239999999999994E-3</v>
      </c>
      <c r="E928" s="10">
        <f>D928*('Front End'!$F$3/100)</f>
        <v>0</v>
      </c>
      <c r="F928" s="10">
        <f t="shared" si="57"/>
        <v>7.8239999999999994E-3</v>
      </c>
      <c r="G928" s="10">
        <f>IF((G927+(AVERAGE(F927:F928)*('Front End'!$F$5*60))-(N927))&gt;$AA$3,$AA$3,IF(G927+(AVERAGE(F927:F928)*('Front End'!$F$5*60))-(N927)&lt;0,0,G927+(AVERAGE(F927:F928)*('Front End'!$F$5*60))-(N927)))</f>
        <v>106.94652159607288</v>
      </c>
      <c r="H928" s="10">
        <f>(G928/$AA$3)*'Front End'!$B$1</f>
        <v>1.0694652159607288E-3</v>
      </c>
      <c r="I928" s="10">
        <f>('Front End'!$F$10-'Front End'!$B$1)+Calcs!H928</f>
        <v>46.731069465215967</v>
      </c>
      <c r="J928" s="10">
        <f>IF(H928&gt;'Front End'!$B$1*('Front End'!$B$5/100),G928-((('Front End'!$B$1*('Front End'!$B$5/100))/'Front End'!$B$1)*$AA$3),0)</f>
        <v>6.9465215960728841</v>
      </c>
      <c r="K928" s="10">
        <f>(J928*('Front End'!$B$6/100))/('Front End'!$B$2*24*60*60)</f>
        <v>0</v>
      </c>
      <c r="L928" s="10">
        <f>(J928*((100-'Front End'!$B$6)/100))/('Front End'!$B$2*24*60*60)</f>
        <v>8.0399555510102839E-3</v>
      </c>
      <c r="M928" s="10">
        <f t="shared" si="58"/>
        <v>8.0399555510102839E-3</v>
      </c>
      <c r="N928" s="10">
        <f>AVERAGE(M927:M928)*('Front End'!$F$5*60)</f>
        <v>0.96688979379065088</v>
      </c>
      <c r="O928" s="10">
        <f>IF(O927+AVERAGE(K927:K928)*('Front End'!$F$5*60)&gt;J928,J928,O927+AVERAGE(K927:K928)*('Front End'!$F$5*60))</f>
        <v>0</v>
      </c>
      <c r="P928" s="10">
        <f>P927+(AVERAGE(L927:L928)*('Front End'!$F$5*60))-W927</f>
        <v>4137.0477619333042</v>
      </c>
      <c r="Q928" s="10">
        <f>(P928/$AA$5)*($AA$4-'Front End'!$F$9)</f>
        <v>4.1370477619333039E-2</v>
      </c>
      <c r="R928" s="10">
        <f>'Front End'!$F$9+Q928</f>
        <v>45.041370477619331</v>
      </c>
      <c r="S928" s="8">
        <f>IF(R928&gt;'Front End'!$F$9+'Front End'!$B$9,(((R928-'Front End'!$F$9)/($AA$4-'Front End'!$F$9))*$AA$5)-((('Front End'!$F$9+'Front End'!$B$9-'Front End'!$F$9)/($AA$4-'Front End'!$F$9))*$AA$5),0)</f>
        <v>4137.0477619331323</v>
      </c>
      <c r="T928" s="8">
        <f>ROUND(S928/('Front End'!$B$3*24*60*60),6)</f>
        <v>4.7879999999999997E-3</v>
      </c>
      <c r="U928" s="8">
        <f>IF(R928&gt;'Front End'!$F$9+'Front End'!$B$10,(((R928-'Front End'!$F$9)/($AA$4-'Front End'!$F$9))*$AA$5)-((('Front End'!$F$9+'Front End'!$B$10-'Front End'!$F$9)/($AA$4-'Front End'!$F$9))*$AA$5),0)</f>
        <v>2137.0477619328194</v>
      </c>
      <c r="V928" s="8">
        <f>(U928^0.5)/('Front End'!$B$4*24*60*60)</f>
        <v>5.35048772184609E-3</v>
      </c>
      <c r="W928" s="8">
        <f>(AVERAGE(T927:T928)*('Front End'!$F$5*60))+(AVERAGE(V927:V928)*('Front End'!$F$5*60))</f>
        <v>1.2166972965309428</v>
      </c>
      <c r="X928" s="8">
        <f t="shared" si="60"/>
        <v>5.35048772184609E-3</v>
      </c>
    </row>
    <row r="929" spans="1:24" x14ac:dyDescent="0.2">
      <c r="A929" s="1">
        <v>928</v>
      </c>
      <c r="B929" s="1">
        <f>B928+'Front End'!$F$5</f>
        <v>1854</v>
      </c>
      <c r="C929" s="10">
        <f t="shared" si="59"/>
        <v>1.2875000000000001</v>
      </c>
      <c r="D929" s="10">
        <f>ROUND(IF(B929&lt;=$AA$2*1.25,('Front End'!$F$4/2)*(1-COS((PI()*B929)/$AA$2)),(4.34*'Front End'!$F$4*EXP(-1.3*B929/$AA$2))),6)</f>
        <v>7.79E-3</v>
      </c>
      <c r="E929" s="10">
        <f>D929*('Front End'!$F$3/100)</f>
        <v>0</v>
      </c>
      <c r="F929" s="10">
        <f t="shared" si="57"/>
        <v>7.79E-3</v>
      </c>
      <c r="G929" s="10">
        <f>IF((G928+(AVERAGE(F928:F929)*('Front End'!$F$5*60))-(N928))&gt;$AA$3,$AA$3,IF(G928+(AVERAGE(F928:F929)*('Front End'!$F$5*60))-(N928)&lt;0,0,G928+(AVERAGE(F928:F929)*('Front End'!$F$5*60))-(N928)))</f>
        <v>106.91647180228223</v>
      </c>
      <c r="H929" s="10">
        <f>(G929/$AA$3)*'Front End'!$B$1</f>
        <v>1.0691647180228222E-3</v>
      </c>
      <c r="I929" s="10">
        <f>('Front End'!$F$10-'Front End'!$B$1)+Calcs!H929</f>
        <v>46.731069164718029</v>
      </c>
      <c r="J929" s="10">
        <f>IF(H929&gt;'Front End'!$B$1*('Front End'!$B$5/100),G929-((('Front End'!$B$1*('Front End'!$B$5/100))/'Front End'!$B$1)*$AA$3),0)</f>
        <v>6.9164718022822314</v>
      </c>
      <c r="K929" s="10">
        <f>(J929*('Front End'!$B$6/100))/('Front End'!$B$2*24*60*60)</f>
        <v>0</v>
      </c>
      <c r="L929" s="10">
        <f>(J929*((100-'Front End'!$B$6)/100))/('Front End'!$B$2*24*60*60)</f>
        <v>8.0051756970859166E-3</v>
      </c>
      <c r="M929" s="10">
        <f t="shared" si="58"/>
        <v>8.0051756970859166E-3</v>
      </c>
      <c r="N929" s="10">
        <f>AVERAGE(M928:M929)*('Front End'!$F$5*60)</f>
        <v>0.96270787488577203</v>
      </c>
      <c r="O929" s="10">
        <f>IF(O928+AVERAGE(K928:K929)*('Front End'!$F$5*60)&gt;J929,J929,O928+AVERAGE(K928:K929)*('Front End'!$F$5*60))</f>
        <v>0</v>
      </c>
      <c r="P929" s="10">
        <f>P928+(AVERAGE(L928:L929)*('Front End'!$F$5*60))-W928</f>
        <v>4136.793772511659</v>
      </c>
      <c r="Q929" s="10">
        <f>(P929/$AA$5)*($AA$4-'Front End'!$F$9)</f>
        <v>4.1367937725116592E-2</v>
      </c>
      <c r="R929" s="10">
        <f>'Front End'!$F$9+Q929</f>
        <v>45.04136793772512</v>
      </c>
      <c r="S929" s="8">
        <f>IF(R929&gt;'Front End'!$F$9+'Front End'!$B$9,(((R929-'Front End'!$F$9)/($AA$4-'Front End'!$F$9))*$AA$5)-((('Front End'!$F$9+'Front End'!$B$9-'Front End'!$F$9)/($AA$4-'Front End'!$F$9))*$AA$5),0)</f>
        <v>4136.7937725119937</v>
      </c>
      <c r="T929" s="8">
        <f>ROUND(S929/('Front End'!$B$3*24*60*60),6)</f>
        <v>4.7879999999999997E-3</v>
      </c>
      <c r="U929" s="8">
        <f>IF(R929&gt;'Front End'!$F$9+'Front End'!$B$10,(((R929-'Front End'!$F$9)/($AA$4-'Front End'!$F$9))*$AA$5)-((('Front End'!$F$9+'Front End'!$B$10-'Front End'!$F$9)/($AA$4-'Front End'!$F$9))*$AA$5),0)</f>
        <v>2136.7937725116808</v>
      </c>
      <c r="V929" s="8">
        <f>(U929^0.5)/('Front End'!$B$4*24*60*60)</f>
        <v>5.3501697580447165E-3</v>
      </c>
      <c r="W929" s="8">
        <f>(AVERAGE(T928:T929)*('Front End'!$F$5*60))+(AVERAGE(V928:V929)*('Front End'!$F$5*60))</f>
        <v>1.2165994487934484</v>
      </c>
      <c r="X929" s="8">
        <f t="shared" si="60"/>
        <v>5.3501697580447165E-3</v>
      </c>
    </row>
    <row r="930" spans="1:24" x14ac:dyDescent="0.2">
      <c r="A930" s="1">
        <v>929</v>
      </c>
      <c r="B930" s="1">
        <f>B929+'Front End'!$F$5</f>
        <v>1856</v>
      </c>
      <c r="C930" s="10">
        <f t="shared" si="59"/>
        <v>1.288888888888889</v>
      </c>
      <c r="D930" s="10">
        <f>ROUND(IF(B930&lt;=$AA$2*1.25,('Front End'!$F$4/2)*(1-COS((PI()*B930)/$AA$2)),(4.34*'Front End'!$F$4*EXP(-1.3*B930/$AA$2))),6)</f>
        <v>7.7559999999999999E-3</v>
      </c>
      <c r="E930" s="10">
        <f>D930*('Front End'!$F$3/100)</f>
        <v>0</v>
      </c>
      <c r="F930" s="10">
        <f t="shared" si="57"/>
        <v>7.7559999999999999E-3</v>
      </c>
      <c r="G930" s="10">
        <f>IF((G929+(AVERAGE(F929:F930)*('Front End'!$F$5*60))-(N929))&gt;$AA$3,$AA$3,IF(G929+(AVERAGE(F929:F930)*('Front End'!$F$5*60))-(N929)&lt;0,0,G929+(AVERAGE(F929:F930)*('Front End'!$F$5*60))-(N929)))</f>
        <v>106.88652392739647</v>
      </c>
      <c r="H930" s="10">
        <f>(G930/$AA$3)*'Front End'!$B$1</f>
        <v>1.0688652392739646E-3</v>
      </c>
      <c r="I930" s="10">
        <f>('Front End'!$F$10-'Front End'!$B$1)+Calcs!H930</f>
        <v>46.73106886523928</v>
      </c>
      <c r="J930" s="10">
        <f>IF(H930&gt;'Front End'!$B$1*('Front End'!$B$5/100),G930-((('Front End'!$B$1*('Front End'!$B$5/100))/'Front End'!$B$1)*$AA$3),0)</f>
        <v>6.8865239273964676</v>
      </c>
      <c r="K930" s="10">
        <f>(J930*('Front End'!$B$6/100))/('Front End'!$B$2*24*60*60)</f>
        <v>0</v>
      </c>
      <c r="L930" s="10">
        <f>(J930*((100-'Front End'!$B$6)/100))/('Front End'!$B$2*24*60*60)</f>
        <v>7.9705138048570233E-3</v>
      </c>
      <c r="M930" s="10">
        <f t="shared" si="58"/>
        <v>7.9705138048570233E-3</v>
      </c>
      <c r="N930" s="10">
        <f>AVERAGE(M929:M930)*('Front End'!$F$5*60)</f>
        <v>0.95854137011657636</v>
      </c>
      <c r="O930" s="10">
        <f>IF(O929+AVERAGE(K929:K930)*('Front End'!$F$5*60)&gt;J930,J930,O929+AVERAGE(K929:K930)*('Front End'!$F$5*60))</f>
        <v>0</v>
      </c>
      <c r="P930" s="10">
        <f>P929+(AVERAGE(L929:L930)*('Front End'!$F$5*60))-W929</f>
        <v>4136.5357144329828</v>
      </c>
      <c r="Q930" s="10">
        <f>(P930/$AA$5)*($AA$4-'Front End'!$F$9)</f>
        <v>4.1365357144329824E-2</v>
      </c>
      <c r="R930" s="10">
        <f>'Front End'!$F$9+Q930</f>
        <v>45.041365357144329</v>
      </c>
      <c r="S930" s="8">
        <f>IF(R930&gt;'Front End'!$F$9+'Front End'!$B$9,(((R930-'Front End'!$F$9)/($AA$4-'Front End'!$F$9))*$AA$5)-((('Front End'!$F$9+'Front End'!$B$9-'Front End'!$F$9)/($AA$4-'Front End'!$F$9))*$AA$5),0)</f>
        <v>4136.53571443291</v>
      </c>
      <c r="T930" s="8">
        <f>ROUND(S930/('Front End'!$B$3*24*60*60),6)</f>
        <v>4.7879999999999997E-3</v>
      </c>
      <c r="U930" s="8">
        <f>IF(R930&gt;'Front End'!$F$9+'Front End'!$B$10,(((R930-'Front End'!$F$9)/($AA$4-'Front End'!$F$9))*$AA$5)-((('Front End'!$F$9+'Front End'!$B$10-'Front End'!$F$9)/($AA$4-'Front End'!$F$9))*$AA$5),0)</f>
        <v>2136.5357144325972</v>
      </c>
      <c r="V930" s="8">
        <f>(U930^0.5)/('Front End'!$B$4*24*60*60)</f>
        <v>5.349846681425012E-3</v>
      </c>
      <c r="W930" s="8">
        <f>(AVERAGE(T929:T930)*('Front End'!$F$5*60))+(AVERAGE(V929:V930)*('Front End'!$F$5*60))</f>
        <v>1.2165609863681837</v>
      </c>
      <c r="X930" s="8">
        <f t="shared" si="60"/>
        <v>5.349846681425012E-3</v>
      </c>
    </row>
    <row r="931" spans="1:24" x14ac:dyDescent="0.2">
      <c r="A931" s="1">
        <v>930</v>
      </c>
      <c r="B931" s="1">
        <f>B930+'Front End'!$F$5</f>
        <v>1858</v>
      </c>
      <c r="C931" s="10">
        <f t="shared" si="59"/>
        <v>1.2902777777777779</v>
      </c>
      <c r="D931" s="10">
        <f>ROUND(IF(B931&lt;=$AA$2*1.25,('Front End'!$F$4/2)*(1-COS((PI()*B931)/$AA$2)),(4.34*'Front End'!$F$4*EXP(-1.3*B931/$AA$2))),6)</f>
        <v>7.7229999999999998E-3</v>
      </c>
      <c r="E931" s="10">
        <f>D931*('Front End'!$F$3/100)</f>
        <v>0</v>
      </c>
      <c r="F931" s="10">
        <f t="shared" si="57"/>
        <v>7.7229999999999998E-3</v>
      </c>
      <c r="G931" s="10">
        <f>IF((G930+(AVERAGE(F930:F931)*('Front End'!$F$5*60))-(N930))&gt;$AA$3,$AA$3,IF(G930+(AVERAGE(F930:F931)*('Front End'!$F$5*60))-(N930)&lt;0,0,G930+(AVERAGE(F930:F931)*('Front End'!$F$5*60))-(N930)))</f>
        <v>106.85672255727989</v>
      </c>
      <c r="H931" s="10">
        <f>(G931/$AA$3)*'Front End'!$B$1</f>
        <v>1.068567225572799E-3</v>
      </c>
      <c r="I931" s="10">
        <f>('Front End'!$F$10-'Front End'!$B$1)+Calcs!H931</f>
        <v>46.731068567225577</v>
      </c>
      <c r="J931" s="10">
        <f>IF(H931&gt;'Front End'!$B$1*('Front End'!$B$5/100),G931-((('Front End'!$B$1*('Front End'!$B$5/100))/'Front End'!$B$1)*$AA$3),0)</f>
        <v>6.8567225572798947</v>
      </c>
      <c r="K931" s="10">
        <f>(J931*('Front End'!$B$6/100))/('Front End'!$B$2*24*60*60)</f>
        <v>0</v>
      </c>
      <c r="L931" s="10">
        <f>(J931*((100-'Front End'!$B$6)/100))/('Front End'!$B$2*24*60*60)</f>
        <v>7.936021478333213E-3</v>
      </c>
      <c r="M931" s="10">
        <f t="shared" si="58"/>
        <v>7.936021478333213E-3</v>
      </c>
      <c r="N931" s="10">
        <f>AVERAGE(M930:M931)*('Front End'!$F$5*60)</f>
        <v>0.95439211699141402</v>
      </c>
      <c r="O931" s="10">
        <f>IF(O930+AVERAGE(K930:K931)*('Front End'!$F$5*60)&gt;J931,J931,O930+AVERAGE(K930:K931)*('Front End'!$F$5*60))</f>
        <v>0</v>
      </c>
      <c r="P931" s="10">
        <f>P930+(AVERAGE(L930:L931)*('Front End'!$F$5*60))-W930</f>
        <v>4136.2735455636066</v>
      </c>
      <c r="Q931" s="10">
        <f>(P931/$AA$5)*($AA$4-'Front End'!$F$9)</f>
        <v>4.1362735455636061E-2</v>
      </c>
      <c r="R931" s="10">
        <f>'Front End'!$F$9+Q931</f>
        <v>45.041362735455635</v>
      </c>
      <c r="S931" s="8">
        <f>IF(R931&gt;'Front End'!$F$9+'Front End'!$B$9,(((R931-'Front End'!$F$9)/($AA$4-'Front End'!$F$9))*$AA$5)-((('Front End'!$F$9+'Front End'!$B$9-'Front End'!$F$9)/($AA$4-'Front End'!$F$9))*$AA$5),0)</f>
        <v>4136.2735455635402</v>
      </c>
      <c r="T931" s="8">
        <f>ROUND(S931/('Front End'!$B$3*24*60*60),6)</f>
        <v>4.7869999999999996E-3</v>
      </c>
      <c r="U931" s="8">
        <f>IF(R931&gt;'Front End'!$F$9+'Front End'!$B$10,(((R931-'Front End'!$F$9)/($AA$4-'Front End'!$F$9))*$AA$5)-((('Front End'!$F$9+'Front End'!$B$10-'Front End'!$F$9)/($AA$4-'Front End'!$F$9))*$AA$5),0)</f>
        <v>2136.2735455632273</v>
      </c>
      <c r="V931" s="8">
        <f>(U931^0.5)/('Front End'!$B$4*24*60*60)</f>
        <v>5.349518438308087E-3</v>
      </c>
      <c r="W931" s="8">
        <f>(AVERAGE(T930:T931)*('Front End'!$F$5*60))+(AVERAGE(V930:V931)*('Front End'!$F$5*60))</f>
        <v>1.2164619071839859</v>
      </c>
      <c r="X931" s="8">
        <f t="shared" si="60"/>
        <v>5.349518438308087E-3</v>
      </c>
    </row>
    <row r="932" spans="1:24" x14ac:dyDescent="0.2">
      <c r="A932" s="1">
        <v>931</v>
      </c>
      <c r="B932" s="1">
        <f>B931+'Front End'!$F$5</f>
        <v>1860</v>
      </c>
      <c r="C932" s="10">
        <f t="shared" si="59"/>
        <v>1.2916666666666667</v>
      </c>
      <c r="D932" s="10">
        <f>ROUND(IF(B932&lt;=$AA$2*1.25,('Front End'!$F$4/2)*(1-COS((PI()*B932)/$AA$2)),(4.34*'Front End'!$F$4*EXP(-1.3*B932/$AA$2))),6)</f>
        <v>7.6889999999999997E-3</v>
      </c>
      <c r="E932" s="10">
        <f>D932*('Front End'!$F$3/100)</f>
        <v>0</v>
      </c>
      <c r="F932" s="10">
        <f t="shared" si="57"/>
        <v>7.6889999999999997E-3</v>
      </c>
      <c r="G932" s="10">
        <f>IF((G931+(AVERAGE(F931:F932)*('Front End'!$F$5*60))-(N931))&gt;$AA$3,$AA$3,IF(G931+(AVERAGE(F931:F932)*('Front End'!$F$5*60))-(N931)&lt;0,0,G931+(AVERAGE(F931:F932)*('Front End'!$F$5*60))-(N931)))</f>
        <v>106.82705044028847</v>
      </c>
      <c r="H932" s="10">
        <f>(G932/$AA$3)*'Front End'!$B$1</f>
        <v>1.0682705044028848E-3</v>
      </c>
      <c r="I932" s="10">
        <f>('Front End'!$F$10-'Front End'!$B$1)+Calcs!H932</f>
        <v>46.731068270504409</v>
      </c>
      <c r="J932" s="10">
        <f>IF(H932&gt;'Front End'!$B$1*('Front End'!$B$5/100),G932-((('Front End'!$B$1*('Front End'!$B$5/100))/'Front End'!$B$1)*$AA$3),0)</f>
        <v>6.827050440288474</v>
      </c>
      <c r="K932" s="10">
        <f>(J932*('Front End'!$B$6/100))/('Front End'!$B$2*24*60*60)</f>
        <v>0</v>
      </c>
      <c r="L932" s="10">
        <f>(J932*((100-'Front End'!$B$6)/100))/('Front End'!$B$2*24*60*60)</f>
        <v>7.9016787503338824E-3</v>
      </c>
      <c r="M932" s="10">
        <f t="shared" si="58"/>
        <v>7.9016787503338824E-3</v>
      </c>
      <c r="N932" s="10">
        <f>AVERAGE(M931:M932)*('Front End'!$F$5*60)</f>
        <v>0.95026201372002572</v>
      </c>
      <c r="O932" s="10">
        <f>IF(O931+AVERAGE(K931:K932)*('Front End'!$F$5*60)&gt;J932,J932,O931+AVERAGE(K931:K932)*('Front End'!$F$5*60))</f>
        <v>0</v>
      </c>
      <c r="P932" s="10">
        <f>P931+(AVERAGE(L931:L932)*('Front End'!$F$5*60))-W931</f>
        <v>4136.007345670143</v>
      </c>
      <c r="Q932" s="10">
        <f>(P932/$AA$5)*($AA$4-'Front End'!$F$9)</f>
        <v>4.1360073456701424E-2</v>
      </c>
      <c r="R932" s="10">
        <f>'Front End'!$F$9+Q932</f>
        <v>45.041360073456701</v>
      </c>
      <c r="S932" s="8">
        <f>IF(R932&gt;'Front End'!$F$9+'Front End'!$B$9,(((R932-'Front End'!$F$9)/($AA$4-'Front End'!$F$9))*$AA$5)-((('Front End'!$F$9+'Front End'!$B$9-'Front End'!$F$9)/($AA$4-'Front End'!$F$9))*$AA$5),0)</f>
        <v>4136.007345670123</v>
      </c>
      <c r="T932" s="8">
        <f>ROUND(S932/('Front End'!$B$3*24*60*60),6)</f>
        <v>4.7869999999999996E-3</v>
      </c>
      <c r="U932" s="8">
        <f>IF(R932&gt;'Front End'!$F$9+'Front End'!$B$10,(((R932-'Front End'!$F$9)/($AA$4-'Front End'!$F$9))*$AA$5)-((('Front End'!$F$9+'Front End'!$B$10-'Front End'!$F$9)/($AA$4-'Front End'!$F$9))*$AA$5),0)</f>
        <v>2136.0073456698101</v>
      </c>
      <c r="V932" s="8">
        <f>(U932^0.5)/('Front End'!$B$4*24*60*60)</f>
        <v>5.3491851276218022E-3</v>
      </c>
      <c r="W932" s="8">
        <f>(AVERAGE(T931:T932)*('Front End'!$F$5*60))+(AVERAGE(V931:V932)*('Front End'!$F$5*60))</f>
        <v>1.2163622139557932</v>
      </c>
      <c r="X932" s="8">
        <f t="shared" si="60"/>
        <v>5.3491851276218022E-3</v>
      </c>
    </row>
    <row r="933" spans="1:24" x14ac:dyDescent="0.2">
      <c r="A933" s="1">
        <v>932</v>
      </c>
      <c r="B933" s="1">
        <f>B932+'Front End'!$F$5</f>
        <v>1862</v>
      </c>
      <c r="C933" s="10">
        <f t="shared" si="59"/>
        <v>1.2930555555555556</v>
      </c>
      <c r="D933" s="10">
        <f>ROUND(IF(B933&lt;=$AA$2*1.25,('Front End'!$F$4/2)*(1-COS((PI()*B933)/$AA$2)),(4.34*'Front End'!$F$4*EXP(-1.3*B933/$AA$2))),6)</f>
        <v>7.6559999999999996E-3</v>
      </c>
      <c r="E933" s="10">
        <f>D933*('Front End'!$F$3/100)</f>
        <v>0</v>
      </c>
      <c r="F933" s="10">
        <f t="shared" si="57"/>
        <v>7.6559999999999996E-3</v>
      </c>
      <c r="G933" s="10">
        <f>IF((G932+(AVERAGE(F932:F933)*('Front End'!$F$5*60))-(N932))&gt;$AA$3,$AA$3,IF(G932+(AVERAGE(F932:F933)*('Front End'!$F$5*60))-(N932)&lt;0,0,G932+(AVERAGE(F932:F933)*('Front End'!$F$5*60))-(N932)))</f>
        <v>106.79748842656845</v>
      </c>
      <c r="H933" s="10">
        <f>(G933/$AA$3)*'Front End'!$B$1</f>
        <v>1.0679748842656845E-3</v>
      </c>
      <c r="I933" s="10">
        <f>('Front End'!$F$10-'Front End'!$B$1)+Calcs!H933</f>
        <v>46.731067974884269</v>
      </c>
      <c r="J933" s="10">
        <f>IF(H933&gt;'Front End'!$B$1*('Front End'!$B$5/100),G933-((('Front End'!$B$1*('Front End'!$B$5/100))/'Front End'!$B$1)*$AA$3),0)</f>
        <v>6.7974884265684494</v>
      </c>
      <c r="K933" s="10">
        <f>(J933*('Front End'!$B$6/100))/('Front End'!$B$2*24*60*60)</f>
        <v>0</v>
      </c>
      <c r="L933" s="10">
        <f>(J933*((100-'Front End'!$B$6)/100))/('Front End'!$B$2*24*60*60)</f>
        <v>7.8674634566764465E-3</v>
      </c>
      <c r="M933" s="10">
        <f t="shared" si="58"/>
        <v>7.8674634566764465E-3</v>
      </c>
      <c r="N933" s="10">
        <f>AVERAGE(M932:M933)*('Front End'!$F$5*60)</f>
        <v>0.94614853242061969</v>
      </c>
      <c r="O933" s="10">
        <f>IF(O932+AVERAGE(K932:K933)*('Front End'!$F$5*60)&gt;J933,J933,O932+AVERAGE(K932:K933)*('Front End'!$F$5*60))</f>
        <v>0</v>
      </c>
      <c r="P933" s="10">
        <f>P932+(AVERAGE(L932:L933)*('Front End'!$F$5*60))-W932</f>
        <v>4135.7371319886079</v>
      </c>
      <c r="Q933" s="10">
        <f>(P933/$AA$5)*($AA$4-'Front End'!$F$9)</f>
        <v>4.1357371319886073E-2</v>
      </c>
      <c r="R933" s="10">
        <f>'Front End'!$F$9+Q933</f>
        <v>45.041357371319883</v>
      </c>
      <c r="S933" s="8">
        <f>IF(R933&gt;'Front End'!$F$9+'Front End'!$B$9,(((R933-'Front End'!$F$9)/($AA$4-'Front End'!$F$9))*$AA$5)-((('Front End'!$F$9+'Front End'!$B$9-'Front End'!$F$9)/($AA$4-'Front End'!$F$9))*$AA$5),0)</f>
        <v>4135.7371319882932</v>
      </c>
      <c r="T933" s="8">
        <f>ROUND(S933/('Front End'!$B$3*24*60*60),6)</f>
        <v>4.7869999999999996E-3</v>
      </c>
      <c r="U933" s="8">
        <f>IF(R933&gt;'Front End'!$F$9+'Front End'!$B$10,(((R933-'Front End'!$F$9)/($AA$4-'Front End'!$F$9))*$AA$5)-((('Front End'!$F$9+'Front End'!$B$10-'Front End'!$F$9)/($AA$4-'Front End'!$F$9))*$AA$5),0)</f>
        <v>2135.7371319879803</v>
      </c>
      <c r="V933" s="8">
        <f>(U933^0.5)/('Front End'!$B$4*24*60*60)</f>
        <v>5.3488467700017013E-3</v>
      </c>
      <c r="W933" s="8">
        <f>(AVERAGE(T932:T933)*('Front End'!$F$5*60))+(AVERAGE(V932:V933)*('Front End'!$F$5*60))</f>
        <v>1.2163219138574102</v>
      </c>
      <c r="X933" s="8">
        <f t="shared" si="60"/>
        <v>5.3488467700017013E-3</v>
      </c>
    </row>
    <row r="934" spans="1:24" x14ac:dyDescent="0.2">
      <c r="A934" s="1">
        <v>933</v>
      </c>
      <c r="B934" s="1">
        <f>B933+'Front End'!$F$5</f>
        <v>1864</v>
      </c>
      <c r="C934" s="10">
        <f t="shared" si="59"/>
        <v>1.2944444444444445</v>
      </c>
      <c r="D934" s="10">
        <f>ROUND(IF(B934&lt;=$AA$2*1.25,('Front End'!$F$4/2)*(1-COS((PI()*B934)/$AA$2)),(4.34*'Front End'!$F$4*EXP(-1.3*B934/$AA$2))),6)</f>
        <v>7.6229999999999996E-3</v>
      </c>
      <c r="E934" s="10">
        <f>D934*('Front End'!$F$3/100)</f>
        <v>0</v>
      </c>
      <c r="F934" s="10">
        <f t="shared" si="57"/>
        <v>7.6229999999999996E-3</v>
      </c>
      <c r="G934" s="10">
        <f>IF((G933+(AVERAGE(F933:F934)*('Front End'!$F$5*60))-(N933))&gt;$AA$3,$AA$3,IF(G933+(AVERAGE(F933:F934)*('Front End'!$F$5*60))-(N933)&lt;0,0,G933+(AVERAGE(F933:F934)*('Front End'!$F$5*60))-(N933)))</f>
        <v>106.76807989414783</v>
      </c>
      <c r="H934" s="10">
        <f>(G934/$AA$3)*'Front End'!$B$1</f>
        <v>1.0676807989414784E-3</v>
      </c>
      <c r="I934" s="10">
        <f>('Front End'!$F$10-'Front End'!$B$1)+Calcs!H934</f>
        <v>46.731067680798944</v>
      </c>
      <c r="J934" s="10">
        <f>IF(H934&gt;'Front End'!$B$1*('Front End'!$B$5/100),G934-((('Front End'!$B$1*('Front End'!$B$5/100))/'Front End'!$B$1)*$AA$3),0)</f>
        <v>6.7680798941478315</v>
      </c>
      <c r="K934" s="10">
        <f>(J934*('Front End'!$B$6/100))/('Front End'!$B$2*24*60*60)</f>
        <v>0</v>
      </c>
      <c r="L934" s="10">
        <f>(J934*((100-'Front End'!$B$6)/100))/('Front End'!$B$2*24*60*60)</f>
        <v>7.8334258034118438E-3</v>
      </c>
      <c r="M934" s="10">
        <f t="shared" si="58"/>
        <v>7.8334258034118438E-3</v>
      </c>
      <c r="N934" s="10">
        <f>AVERAGE(M933:M934)*('Front End'!$F$5*60)</f>
        <v>0.94205335560529746</v>
      </c>
      <c r="O934" s="10">
        <f>IF(O933+AVERAGE(K933:K934)*('Front End'!$F$5*60)&gt;J934,J934,O933+AVERAGE(K933:K934)*('Front End'!$F$5*60))</f>
        <v>0</v>
      </c>
      <c r="P934" s="10">
        <f>P933+(AVERAGE(L933:L934)*('Front End'!$F$5*60))-W933</f>
        <v>4135.4628634303554</v>
      </c>
      <c r="Q934" s="10">
        <f>(P934/$AA$5)*($AA$4-'Front End'!$F$9)</f>
        <v>4.1354628634303552E-2</v>
      </c>
      <c r="R934" s="10">
        <f>'Front End'!$F$9+Q934</f>
        <v>45.041354628634302</v>
      </c>
      <c r="S934" s="8">
        <f>IF(R934&gt;'Front End'!$F$9+'Front End'!$B$9,(((R934-'Front End'!$F$9)/($AA$4-'Front End'!$F$9))*$AA$5)-((('Front End'!$F$9+'Front End'!$B$9-'Front End'!$F$9)/($AA$4-'Front End'!$F$9))*$AA$5),0)</f>
        <v>4135.4628634302062</v>
      </c>
      <c r="T934" s="8">
        <f>ROUND(S934/('Front End'!$B$3*24*60*60),6)</f>
        <v>4.7860000000000003E-3</v>
      </c>
      <c r="U934" s="8">
        <f>IF(R934&gt;'Front End'!$F$9+'Front End'!$B$10,(((R934-'Front End'!$F$9)/($AA$4-'Front End'!$F$9))*$AA$5)-((('Front End'!$F$9+'Front End'!$B$10-'Front End'!$F$9)/($AA$4-'Front End'!$F$9))*$AA$5),0)</f>
        <v>2135.4628634298933</v>
      </c>
      <c r="V934" s="8">
        <f>(U934^0.5)/('Front End'!$B$4*24*60*60)</f>
        <v>5.3485033130354145E-3</v>
      </c>
      <c r="W934" s="8">
        <f>(AVERAGE(T933:T934)*('Front End'!$F$5*60))+(AVERAGE(V933:V934)*('Front End'!$F$5*60))</f>
        <v>1.2162210049822271</v>
      </c>
      <c r="X934" s="8">
        <f t="shared" si="60"/>
        <v>5.3485033130354145E-3</v>
      </c>
    </row>
    <row r="935" spans="1:24" x14ac:dyDescent="0.2">
      <c r="A935" s="1">
        <v>934</v>
      </c>
      <c r="B935" s="1">
        <f>B934+'Front End'!$F$5</f>
        <v>1866</v>
      </c>
      <c r="C935" s="10">
        <f t="shared" si="59"/>
        <v>1.2958333333333334</v>
      </c>
      <c r="D935" s="10">
        <f>ROUND(IF(B935&lt;=$AA$2*1.25,('Front End'!$F$4/2)*(1-COS((PI()*B935)/$AA$2)),(4.34*'Front End'!$F$4*EXP(-1.3*B935/$AA$2))),6)</f>
        <v>7.5900000000000004E-3</v>
      </c>
      <c r="E935" s="10">
        <f>D935*('Front End'!$F$3/100)</f>
        <v>0</v>
      </c>
      <c r="F935" s="10">
        <f t="shared" si="57"/>
        <v>7.5900000000000004E-3</v>
      </c>
      <c r="G935" s="10">
        <f>IF((G934+(AVERAGE(F934:F935)*('Front End'!$F$5*60))-(N934))&gt;$AA$3,$AA$3,IF(G934+(AVERAGE(F934:F935)*('Front End'!$F$5*60))-(N934)&lt;0,0,G934+(AVERAGE(F934:F935)*('Front End'!$F$5*60))-(N934)))</f>
        <v>106.73880653854253</v>
      </c>
      <c r="H935" s="10">
        <f>(G935/$AA$3)*'Front End'!$B$1</f>
        <v>1.0673880653854254E-3</v>
      </c>
      <c r="I935" s="10">
        <f>('Front End'!$F$10-'Front End'!$B$1)+Calcs!H935</f>
        <v>46.731067388065391</v>
      </c>
      <c r="J935" s="10">
        <f>IF(H935&gt;'Front End'!$B$1*('Front End'!$B$5/100),G935-((('Front End'!$B$1*('Front End'!$B$5/100))/'Front End'!$B$1)*$AA$3),0)</f>
        <v>6.7388065385425335</v>
      </c>
      <c r="K935" s="10">
        <f>(J935*('Front End'!$B$6/100))/('Front End'!$B$2*24*60*60)</f>
        <v>0</v>
      </c>
      <c r="L935" s="10">
        <f>(J935*((100-'Front End'!$B$6)/100))/('Front End'!$B$2*24*60*60)</f>
        <v>7.7995446047946001E-3</v>
      </c>
      <c r="M935" s="10">
        <f t="shared" si="58"/>
        <v>7.7995446047946001E-3</v>
      </c>
      <c r="N935" s="10">
        <f>AVERAGE(M934:M935)*('Front End'!$F$5*60)</f>
        <v>0.93797822449238666</v>
      </c>
      <c r="O935" s="10">
        <f>IF(O934+AVERAGE(K934:K935)*('Front End'!$F$5*60)&gt;J935,J935,O934+AVERAGE(K934:K935)*('Front End'!$F$5*60))</f>
        <v>0</v>
      </c>
      <c r="P935" s="10">
        <f>P934+(AVERAGE(L934:L935)*('Front End'!$F$5*60))-W934</f>
        <v>4135.1846206498658</v>
      </c>
      <c r="Q935" s="10">
        <f>(P935/$AA$5)*($AA$4-'Front End'!$F$9)</f>
        <v>4.1351846206498656E-2</v>
      </c>
      <c r="R935" s="10">
        <f>'Front End'!$F$9+Q935</f>
        <v>45.041351846206496</v>
      </c>
      <c r="S935" s="8">
        <f>IF(R935&gt;'Front End'!$F$9+'Front End'!$B$9,(((R935-'Front End'!$F$9)/($AA$4-'Front End'!$F$9))*$AA$5)-((('Front End'!$F$9+'Front End'!$B$9-'Front End'!$F$9)/($AA$4-'Front End'!$F$9))*$AA$5),0)</f>
        <v>4135.1846206495684</v>
      </c>
      <c r="T935" s="8">
        <f>ROUND(S935/('Front End'!$B$3*24*60*60),6)</f>
        <v>4.7860000000000003E-3</v>
      </c>
      <c r="U935" s="8">
        <f>IF(R935&gt;'Front End'!$F$9+'Front End'!$B$10,(((R935-'Front End'!$F$9)/($AA$4-'Front End'!$F$9))*$AA$5)-((('Front End'!$F$9+'Front End'!$B$10-'Front End'!$F$9)/($AA$4-'Front End'!$F$9))*$AA$5),0)</f>
        <v>2135.1846206492555</v>
      </c>
      <c r="V935" s="8">
        <f>(U935^0.5)/('Front End'!$B$4*24*60*60)</f>
        <v>5.3481548567501621E-3</v>
      </c>
      <c r="W935" s="8">
        <f>(AVERAGE(T934:T935)*('Front End'!$F$5*60))+(AVERAGE(V934:V935)*('Front End'!$F$5*60))</f>
        <v>1.2161194901871346</v>
      </c>
      <c r="X935" s="8">
        <f t="shared" si="60"/>
        <v>5.3481548567501621E-3</v>
      </c>
    </row>
    <row r="936" spans="1:24" x14ac:dyDescent="0.2">
      <c r="A936" s="1">
        <v>935</v>
      </c>
      <c r="B936" s="1">
        <f>B935+'Front End'!$F$5</f>
        <v>1868</v>
      </c>
      <c r="C936" s="10">
        <f t="shared" si="59"/>
        <v>1.2972222222222223</v>
      </c>
      <c r="D936" s="10">
        <f>ROUND(IF(B936&lt;=$AA$2*1.25,('Front End'!$F$4/2)*(1-COS((PI()*B936)/$AA$2)),(4.34*'Front End'!$F$4*EXP(-1.3*B936/$AA$2))),6)</f>
        <v>7.5570000000000003E-3</v>
      </c>
      <c r="E936" s="10">
        <f>D936*('Front End'!$F$3/100)</f>
        <v>0</v>
      </c>
      <c r="F936" s="10">
        <f t="shared" si="57"/>
        <v>7.5570000000000003E-3</v>
      </c>
      <c r="G936" s="10">
        <f>IF((G935+(AVERAGE(F935:F936)*('Front End'!$F$5*60))-(N935))&gt;$AA$3,$AA$3,IF(G935+(AVERAGE(F935:F936)*('Front End'!$F$5*60))-(N935)&lt;0,0,G935+(AVERAGE(F935:F936)*('Front End'!$F$5*60))-(N935)))</f>
        <v>106.70964831405016</v>
      </c>
      <c r="H936" s="10">
        <f>(G936/$AA$3)*'Front End'!$B$1</f>
        <v>1.0670964831405016E-3</v>
      </c>
      <c r="I936" s="10">
        <f>('Front End'!$F$10-'Front End'!$B$1)+Calcs!H936</f>
        <v>46.731067096483144</v>
      </c>
      <c r="J936" s="10">
        <f>IF(H936&gt;'Front End'!$B$1*('Front End'!$B$5/100),G936-((('Front End'!$B$1*('Front End'!$B$5/100))/'Front End'!$B$1)*$AA$3),0)</f>
        <v>6.7096483140501562</v>
      </c>
      <c r="K936" s="10">
        <f>(J936*('Front End'!$B$6/100))/('Front End'!$B$2*24*60*60)</f>
        <v>0</v>
      </c>
      <c r="L936" s="10">
        <f>(J936*((100-'Front End'!$B$6)/100))/('Front End'!$B$2*24*60*60)</f>
        <v>7.765796659780274E-3</v>
      </c>
      <c r="M936" s="10">
        <f t="shared" si="58"/>
        <v>7.765796659780274E-3</v>
      </c>
      <c r="N936" s="10">
        <f>AVERAGE(M935:M936)*('Front End'!$F$5*60)</f>
        <v>0.93392047587449245</v>
      </c>
      <c r="O936" s="10">
        <f>IF(O935+AVERAGE(K935:K936)*('Front End'!$F$5*60)&gt;J936,J936,O935+AVERAGE(K935:K936)*('Front End'!$F$5*60))</f>
        <v>0</v>
      </c>
      <c r="P936" s="10">
        <f>P935+(AVERAGE(L935:L936)*('Front End'!$F$5*60))-W935</f>
        <v>4134.9024216355529</v>
      </c>
      <c r="Q936" s="10">
        <f>(P936/$AA$5)*($AA$4-'Front End'!$F$9)</f>
        <v>4.1349024216355522E-2</v>
      </c>
      <c r="R936" s="10">
        <f>'Front End'!$F$9+Q936</f>
        <v>45.041349024216359</v>
      </c>
      <c r="S936" s="8">
        <f>IF(R936&gt;'Front End'!$F$9+'Front End'!$B$9,(((R936-'Front End'!$F$9)/($AA$4-'Front End'!$F$9))*$AA$5)-((('Front End'!$F$9+'Front End'!$B$9-'Front End'!$F$9)/($AA$4-'Front End'!$F$9))*$AA$5),0)</f>
        <v>4134.9024216359003</v>
      </c>
      <c r="T936" s="8">
        <f>ROUND(S936/('Front End'!$B$3*24*60*60),6)</f>
        <v>4.7860000000000003E-3</v>
      </c>
      <c r="U936" s="8">
        <f>IF(R936&gt;'Front End'!$F$9+'Front End'!$B$10,(((R936-'Front End'!$F$9)/($AA$4-'Front End'!$F$9))*$AA$5)-((('Front End'!$F$9+'Front End'!$B$10-'Front End'!$F$9)/($AA$4-'Front End'!$F$9))*$AA$5),0)</f>
        <v>2134.9024216355874</v>
      </c>
      <c r="V936" s="8">
        <f>(U936^0.5)/('Front End'!$B$4*24*60*60)</f>
        <v>5.3478014227000244E-3</v>
      </c>
      <c r="W936" s="8">
        <f>(AVERAGE(T935:T936)*('Front End'!$F$5*60))+(AVERAGE(V935:V936)*('Front End'!$F$5*60))</f>
        <v>1.2160773767670112</v>
      </c>
      <c r="X936" s="8">
        <f t="shared" si="60"/>
        <v>5.3478014227000244E-3</v>
      </c>
    </row>
    <row r="937" spans="1:24" x14ac:dyDescent="0.2">
      <c r="A937" s="1">
        <v>936</v>
      </c>
      <c r="B937" s="1">
        <f>B936+'Front End'!$F$5</f>
        <v>1870</v>
      </c>
      <c r="C937" s="10">
        <f t="shared" si="59"/>
        <v>1.2986111111111112</v>
      </c>
      <c r="D937" s="10">
        <f>ROUND(IF(B937&lt;=$AA$2*1.25,('Front End'!$F$4/2)*(1-COS((PI()*B937)/$AA$2)),(4.34*'Front End'!$F$4*EXP(-1.3*B937/$AA$2))),6)</f>
        <v>7.5240000000000003E-3</v>
      </c>
      <c r="E937" s="10">
        <f>D937*('Front End'!$F$3/100)</f>
        <v>0</v>
      </c>
      <c r="F937" s="10">
        <f t="shared" si="57"/>
        <v>7.5240000000000003E-3</v>
      </c>
      <c r="G937" s="10">
        <f>IF((G936+(AVERAGE(F936:F937)*('Front End'!$F$5*60))-(N936))&gt;$AA$3,$AA$3,IF(G936+(AVERAGE(F936:F937)*('Front End'!$F$5*60))-(N936)&lt;0,0,G936+(AVERAGE(F936:F937)*('Front End'!$F$5*60))-(N936)))</f>
        <v>106.68058783817567</v>
      </c>
      <c r="H937" s="10">
        <f>(G937/$AA$3)*'Front End'!$B$1</f>
        <v>1.0668058783817568E-3</v>
      </c>
      <c r="I937" s="10">
        <f>('Front End'!$F$10-'Front End'!$B$1)+Calcs!H937</f>
        <v>46.731066805878385</v>
      </c>
      <c r="J937" s="10">
        <f>IF(H937&gt;'Front End'!$B$1*('Front End'!$B$5/100),G937-((('Front End'!$B$1*('Front End'!$B$5/100))/'Front End'!$B$1)*$AA$3),0)</f>
        <v>6.6805878381756685</v>
      </c>
      <c r="K937" s="10">
        <f>(J937*('Front End'!$B$6/100))/('Front End'!$B$2*24*60*60)</f>
        <v>0</v>
      </c>
      <c r="L937" s="10">
        <f>(J937*((100-'Front End'!$B$6)/100))/('Front End'!$B$2*24*60*60)</f>
        <v>7.7321618497403584E-3</v>
      </c>
      <c r="M937" s="10">
        <f t="shared" si="58"/>
        <v>7.7321618497403584E-3</v>
      </c>
      <c r="N937" s="10">
        <f>AVERAGE(M936:M937)*('Front End'!$F$5*60)</f>
        <v>0.92987751057123802</v>
      </c>
      <c r="O937" s="10">
        <f>IF(O936+AVERAGE(K936:K937)*('Front End'!$F$5*60)&gt;J937,J937,O936+AVERAGE(K936:K937)*('Front End'!$F$5*60))</f>
        <v>0</v>
      </c>
      <c r="P937" s="10">
        <f>P936+(AVERAGE(L936:L937)*('Front End'!$F$5*60))-W936</f>
        <v>4134.6162217693563</v>
      </c>
      <c r="Q937" s="10">
        <f>(P937/$AA$5)*($AA$4-'Front End'!$F$9)</f>
        <v>4.1346162217693556E-2</v>
      </c>
      <c r="R937" s="10">
        <f>'Front End'!$F$9+Q937</f>
        <v>45.041346162217692</v>
      </c>
      <c r="S937" s="8">
        <f>IF(R937&gt;'Front End'!$F$9+'Front End'!$B$9,(((R937-'Front End'!$F$9)/($AA$4-'Front End'!$F$9))*$AA$5)-((('Front End'!$F$9+'Front End'!$B$9-'Front End'!$F$9)/($AA$4-'Front End'!$F$9))*$AA$5),0)</f>
        <v>4134.6162217692499</v>
      </c>
      <c r="T937" s="8">
        <f>ROUND(S937/('Front End'!$B$3*24*60*60),6)</f>
        <v>4.7850000000000002E-3</v>
      </c>
      <c r="U937" s="8">
        <f>IF(R937&gt;'Front End'!$F$9+'Front End'!$B$10,(((R937-'Front End'!$F$9)/($AA$4-'Front End'!$F$9))*$AA$5)-((('Front End'!$F$9+'Front End'!$B$10-'Front End'!$F$9)/($AA$4-'Front End'!$F$9))*$AA$5),0)</f>
        <v>2134.6162217689371</v>
      </c>
      <c r="V937" s="8">
        <f>(U937^0.5)/('Front End'!$B$4*24*60*60)</f>
        <v>5.3474429540091139E-3</v>
      </c>
      <c r="W937" s="8">
        <f>(AVERAGE(T936:T937)*('Front End'!$F$5*60))+(AVERAGE(V936:V937)*('Front End'!$F$5*60))</f>
        <v>1.2159746626025485</v>
      </c>
      <c r="X937" s="8">
        <f t="shared" si="60"/>
        <v>5.3474429540091139E-3</v>
      </c>
    </row>
    <row r="938" spans="1:24" x14ac:dyDescent="0.2">
      <c r="A938" s="1">
        <v>937</v>
      </c>
      <c r="B938" s="1">
        <f>B937+'Front End'!$F$5</f>
        <v>1872</v>
      </c>
      <c r="C938" s="10">
        <f t="shared" si="59"/>
        <v>1.3</v>
      </c>
      <c r="D938" s="10">
        <f>ROUND(IF(B938&lt;=$AA$2*1.25,('Front End'!$F$4/2)*(1-COS((PI()*B938)/$AA$2)),(4.34*'Front End'!$F$4*EXP(-1.3*B938/$AA$2))),6)</f>
        <v>7.4920000000000004E-3</v>
      </c>
      <c r="E938" s="10">
        <f>D938*('Front End'!$F$3/100)</f>
        <v>0</v>
      </c>
      <c r="F938" s="10">
        <f t="shared" si="57"/>
        <v>7.4920000000000004E-3</v>
      </c>
      <c r="G938" s="10">
        <f>IF((G937+(AVERAGE(F937:F938)*('Front End'!$F$5*60))-(N937))&gt;$AA$3,$AA$3,IF(G937+(AVERAGE(F937:F938)*('Front End'!$F$5*60))-(N937)&lt;0,0,G937+(AVERAGE(F937:F938)*('Front End'!$F$5*60))-(N937)))</f>
        <v>106.65167032760442</v>
      </c>
      <c r="H938" s="10">
        <f>(G938/$AA$3)*'Front End'!$B$1</f>
        <v>1.0665167032760442E-3</v>
      </c>
      <c r="I938" s="10">
        <f>('Front End'!$F$10-'Front End'!$B$1)+Calcs!H938</f>
        <v>46.731066516703279</v>
      </c>
      <c r="J938" s="10">
        <f>IF(H938&gt;'Front End'!$B$1*('Front End'!$B$5/100),G938-((('Front End'!$B$1*('Front End'!$B$5/100))/'Front End'!$B$1)*$AA$3),0)</f>
        <v>6.6516703276044211</v>
      </c>
      <c r="K938" s="10">
        <f>(J938*('Front End'!$B$6/100))/('Front End'!$B$2*24*60*60)</f>
        <v>0</v>
      </c>
      <c r="L938" s="10">
        <f>(J938*((100-'Front End'!$B$6)/100))/('Front End'!$B$2*24*60*60)</f>
        <v>7.6986925088014142E-3</v>
      </c>
      <c r="M938" s="10">
        <f t="shared" si="58"/>
        <v>7.6986925088014142E-3</v>
      </c>
      <c r="N938" s="10">
        <f>AVERAGE(M937:M938)*('Front End'!$F$5*60)</f>
        <v>0.92585126151250641</v>
      </c>
      <c r="O938" s="10">
        <f>IF(O937+AVERAGE(K937:K938)*('Front End'!$F$5*60)&gt;J938,J938,O937+AVERAGE(K937:K938)*('Front End'!$F$5*60))</f>
        <v>0</v>
      </c>
      <c r="P938" s="10">
        <f>P937+(AVERAGE(L937:L938)*('Front End'!$F$5*60))-W937</f>
        <v>4134.3260983682658</v>
      </c>
      <c r="Q938" s="10">
        <f>(P938/$AA$5)*($AA$4-'Front End'!$F$9)</f>
        <v>4.1343260983682656E-2</v>
      </c>
      <c r="R938" s="10">
        <f>'Front End'!$F$9+Q938</f>
        <v>45.04134326098368</v>
      </c>
      <c r="S938" s="8">
        <f>IF(R938&gt;'Front End'!$F$9+'Front End'!$B$9,(((R938-'Front End'!$F$9)/($AA$4-'Front End'!$F$9))*$AA$5)-((('Front End'!$F$9+'Front End'!$B$9-'Front End'!$F$9)/($AA$4-'Front End'!$F$9))*$AA$5),0)</f>
        <v>4134.3260983680357</v>
      </c>
      <c r="T938" s="8">
        <f>ROUND(S938/('Front End'!$B$3*24*60*60),6)</f>
        <v>4.7850000000000002E-3</v>
      </c>
      <c r="U938" s="8">
        <f>IF(R938&gt;'Front End'!$F$9+'Front End'!$B$10,(((R938-'Front End'!$F$9)/($AA$4-'Front End'!$F$9))*$AA$5)-((('Front End'!$F$9+'Front End'!$B$10-'Front End'!$F$9)/($AA$4-'Front End'!$F$9))*$AA$5),0)</f>
        <v>2134.3260983677228</v>
      </c>
      <c r="V938" s="8">
        <f>(U938^0.5)/('Front End'!$B$4*24*60*60)</f>
        <v>5.3470795465169153E-3</v>
      </c>
      <c r="W938" s="8">
        <f>(AVERAGE(T937:T938)*('Front End'!$F$5*60))+(AVERAGE(V937:V938)*('Front End'!$F$5*60))</f>
        <v>1.2158713500315619</v>
      </c>
      <c r="X938" s="8">
        <f t="shared" si="60"/>
        <v>5.3470795465169153E-3</v>
      </c>
    </row>
    <row r="939" spans="1:24" x14ac:dyDescent="0.2">
      <c r="A939" s="1">
        <v>938</v>
      </c>
      <c r="B939" s="1">
        <f>B938+'Front End'!$F$5</f>
        <v>1874</v>
      </c>
      <c r="C939" s="10">
        <f t="shared" si="59"/>
        <v>1.3013888888888889</v>
      </c>
      <c r="D939" s="10">
        <f>ROUND(IF(B939&lt;=$AA$2*1.25,('Front End'!$F$4/2)*(1-COS((PI()*B939)/$AA$2)),(4.34*'Front End'!$F$4*EXP(-1.3*B939/$AA$2))),6)</f>
        <v>7.4590000000000004E-3</v>
      </c>
      <c r="E939" s="10">
        <f>D939*('Front End'!$F$3/100)</f>
        <v>0</v>
      </c>
      <c r="F939" s="10">
        <f t="shared" si="57"/>
        <v>7.4590000000000004E-3</v>
      </c>
      <c r="G939" s="10">
        <f>IF((G938+(AVERAGE(F938:F939)*('Front End'!$F$5*60))-(N938))&gt;$AA$3,$AA$3,IF(G938+(AVERAGE(F938:F939)*('Front End'!$F$5*60))-(N938)&lt;0,0,G938+(AVERAGE(F938:F939)*('Front End'!$F$5*60))-(N938)))</f>
        <v>106.62287906609191</v>
      </c>
      <c r="H939" s="10">
        <f>(G939/$AA$3)*'Front End'!$B$1</f>
        <v>1.0662287906609191E-3</v>
      </c>
      <c r="I939" s="10">
        <f>('Front End'!$F$10-'Front End'!$B$1)+Calcs!H939</f>
        <v>46.731066228790667</v>
      </c>
      <c r="J939" s="10">
        <f>IF(H939&gt;'Front End'!$B$1*('Front End'!$B$5/100),G939-((('Front End'!$B$1*('Front End'!$B$5/100))/'Front End'!$B$1)*$AA$3),0)</f>
        <v>6.6228790660919117</v>
      </c>
      <c r="K939" s="10">
        <f>(J939*('Front End'!$B$6/100))/('Front End'!$B$2*24*60*60)</f>
        <v>0</v>
      </c>
      <c r="L939" s="10">
        <f>(J939*((100-'Front End'!$B$6)/100))/('Front End'!$B$2*24*60*60)</f>
        <v>7.6653692894582317E-3</v>
      </c>
      <c r="M939" s="10">
        <f t="shared" si="58"/>
        <v>7.6653692894582317E-3</v>
      </c>
      <c r="N939" s="10">
        <f>AVERAGE(M938:M939)*('Front End'!$F$5*60)</f>
        <v>0.92184370789557879</v>
      </c>
      <c r="O939" s="10">
        <f>IF(O938+AVERAGE(K938:K939)*('Front End'!$F$5*60)&gt;J939,J939,O938+AVERAGE(K938:K939)*('Front End'!$F$5*60))</f>
        <v>0</v>
      </c>
      <c r="P939" s="10">
        <f>P938+(AVERAGE(L938:L939)*('Front End'!$F$5*60))-W938</f>
        <v>4134.0320707261299</v>
      </c>
      <c r="Q939" s="10">
        <f>(P939/$AA$5)*($AA$4-'Front End'!$F$9)</f>
        <v>4.1340320707261291E-2</v>
      </c>
      <c r="R939" s="10">
        <f>'Front End'!$F$9+Q939</f>
        <v>45.041340320707263</v>
      </c>
      <c r="S939" s="8">
        <f>IF(R939&gt;'Front End'!$F$9+'Front End'!$B$9,(((R939-'Front End'!$F$9)/($AA$4-'Front End'!$F$9))*$AA$5)-((('Front End'!$F$9+'Front End'!$B$9-'Front End'!$F$9)/($AA$4-'Front End'!$F$9))*$AA$5),0)</f>
        <v>4134.0320707263345</v>
      </c>
      <c r="T939" s="8">
        <f>ROUND(S939/('Front End'!$B$3*24*60*60),6)</f>
        <v>4.7850000000000002E-3</v>
      </c>
      <c r="U939" s="8">
        <f>IF(R939&gt;'Front End'!$F$9+'Front End'!$B$10,(((R939-'Front End'!$F$9)/($AA$4-'Front End'!$F$9))*$AA$5)-((('Front End'!$F$9+'Front End'!$B$10-'Front End'!$F$9)/($AA$4-'Front End'!$F$9))*$AA$5),0)</f>
        <v>2134.0320707260216</v>
      </c>
      <c r="V939" s="8">
        <f>(U939^0.5)/('Front End'!$B$4*24*60*60)</f>
        <v>5.3467112233865589E-3</v>
      </c>
      <c r="W939" s="8">
        <f>(AVERAGE(T938:T939)*('Front End'!$F$5*60))+(AVERAGE(V938:V939)*('Front End'!$F$5*60))</f>
        <v>1.2158274461942085</v>
      </c>
      <c r="X939" s="8">
        <f t="shared" si="60"/>
        <v>5.3467112233865589E-3</v>
      </c>
    </row>
    <row r="940" spans="1:24" x14ac:dyDescent="0.2">
      <c r="A940" s="1">
        <v>939</v>
      </c>
      <c r="B940" s="1">
        <f>B939+'Front End'!$F$5</f>
        <v>1876</v>
      </c>
      <c r="C940" s="10">
        <f t="shared" si="59"/>
        <v>1.3027777777777778</v>
      </c>
      <c r="D940" s="10">
        <f>ROUND(IF(B940&lt;=$AA$2*1.25,('Front End'!$F$4/2)*(1-COS((PI()*B940)/$AA$2)),(4.34*'Front End'!$F$4*EXP(-1.3*B940/$AA$2))),6)</f>
        <v>7.4269999999999996E-3</v>
      </c>
      <c r="E940" s="10">
        <f>D940*('Front End'!$F$3/100)</f>
        <v>0</v>
      </c>
      <c r="F940" s="10">
        <f t="shared" si="57"/>
        <v>7.4269999999999996E-3</v>
      </c>
      <c r="G940" s="10">
        <f>IF((G939+(AVERAGE(F939:F940)*('Front End'!$F$5*60))-(N939))&gt;$AA$3,$AA$3,IF(G939+(AVERAGE(F939:F940)*('Front End'!$F$5*60))-(N939)&lt;0,0,G939+(AVERAGE(F939:F940)*('Front End'!$F$5*60))-(N939)))</f>
        <v>106.59419535819633</v>
      </c>
      <c r="H940" s="10">
        <f>(G940/$AA$3)*'Front End'!$B$1</f>
        <v>1.0659419535819633E-3</v>
      </c>
      <c r="I940" s="10">
        <f>('Front End'!$F$10-'Front End'!$B$1)+Calcs!H940</f>
        <v>46.731065941953588</v>
      </c>
      <c r="J940" s="10">
        <f>IF(H940&gt;'Front End'!$B$1*('Front End'!$B$5/100),G940-((('Front End'!$B$1*('Front End'!$B$5/100))/'Front End'!$B$1)*$AA$3),0)</f>
        <v>6.5941953581963304</v>
      </c>
      <c r="K940" s="10">
        <f>(J940*('Front End'!$B$6/100))/('Front End'!$B$2*24*60*60)</f>
        <v>0</v>
      </c>
      <c r="L940" s="10">
        <f>(J940*((100-'Front End'!$B$6)/100))/('Front End'!$B$2*24*60*60)</f>
        <v>7.6321705534679761E-3</v>
      </c>
      <c r="M940" s="10">
        <f t="shared" si="58"/>
        <v>7.6321705534679761E-3</v>
      </c>
      <c r="N940" s="10">
        <f>AVERAGE(M939:M940)*('Front End'!$F$5*60)</f>
        <v>0.91785239057557244</v>
      </c>
      <c r="O940" s="10">
        <f>IF(O939+AVERAGE(K939:K940)*('Front End'!$F$5*60)&gt;J940,J940,O939+AVERAGE(K939:K940)*('Front End'!$F$5*60))</f>
        <v>0</v>
      </c>
      <c r="P940" s="10">
        <f>P939+(AVERAGE(L939:L940)*('Front End'!$F$5*60))-W939</f>
        <v>4133.7340956705111</v>
      </c>
      <c r="Q940" s="10">
        <f>(P940/$AA$5)*($AA$4-'Front End'!$F$9)</f>
        <v>4.1337340956705111E-2</v>
      </c>
      <c r="R940" s="10">
        <f>'Front End'!$F$9+Q940</f>
        <v>45.041337340956709</v>
      </c>
      <c r="S940" s="8">
        <f>IF(R940&gt;'Front End'!$F$9+'Front End'!$B$9,(((R940-'Front End'!$F$9)/($AA$4-'Front End'!$F$9))*$AA$5)-((('Front End'!$F$9+'Front End'!$B$9-'Front End'!$F$9)/($AA$4-'Front End'!$F$9))*$AA$5),0)</f>
        <v>4133.7340956708604</v>
      </c>
      <c r="T940" s="8">
        <f>ROUND(S940/('Front End'!$B$3*24*60*60),6)</f>
        <v>4.7840000000000001E-3</v>
      </c>
      <c r="U940" s="8">
        <f>IF(R940&gt;'Front End'!$F$9+'Front End'!$B$10,(((R940-'Front End'!$F$9)/($AA$4-'Front End'!$F$9))*$AA$5)-((('Front End'!$F$9+'Front End'!$B$10-'Front End'!$F$9)/($AA$4-'Front End'!$F$9))*$AA$5),0)</f>
        <v>2133.7340956705475</v>
      </c>
      <c r="V940" s="8">
        <f>(U940^0.5)/('Front End'!$B$4*24*60*60)</f>
        <v>5.3463379295140522E-3</v>
      </c>
      <c r="W940" s="8">
        <f>(AVERAGE(T939:T940)*('Front End'!$F$5*60))+(AVERAGE(V939:V940)*('Front End'!$F$5*60))</f>
        <v>1.2157229491740367</v>
      </c>
      <c r="X940" s="8">
        <f t="shared" si="60"/>
        <v>5.3463379295140522E-3</v>
      </c>
    </row>
    <row r="941" spans="1:24" x14ac:dyDescent="0.2">
      <c r="A941" s="1">
        <v>940</v>
      </c>
      <c r="B941" s="1">
        <f>B940+'Front End'!$F$5</f>
        <v>1878</v>
      </c>
      <c r="C941" s="10">
        <f t="shared" si="59"/>
        <v>1.3041666666666667</v>
      </c>
      <c r="D941" s="10">
        <f>ROUND(IF(B941&lt;=$AA$2*1.25,('Front End'!$F$4/2)*(1-COS((PI()*B941)/$AA$2)),(4.34*'Front End'!$F$4*EXP(-1.3*B941/$AA$2))),6)</f>
        <v>7.3949999999999997E-3</v>
      </c>
      <c r="E941" s="10">
        <f>D941*('Front End'!$F$3/100)</f>
        <v>0</v>
      </c>
      <c r="F941" s="10">
        <f t="shared" si="57"/>
        <v>7.3949999999999997E-3</v>
      </c>
      <c r="G941" s="10">
        <f>IF((G940+(AVERAGE(F940:F941)*('Front End'!$F$5*60))-(N940))&gt;$AA$3,$AA$3,IF(G940+(AVERAGE(F940:F941)*('Front End'!$F$5*60))-(N940)&lt;0,0,G940+(AVERAGE(F940:F941)*('Front End'!$F$5*60))-(N940)))</f>
        <v>106.56566296762075</v>
      </c>
      <c r="H941" s="10">
        <f>(G941/$AA$3)*'Front End'!$B$1</f>
        <v>1.0656566296762076E-3</v>
      </c>
      <c r="I941" s="10">
        <f>('Front End'!$F$10-'Front End'!$B$1)+Calcs!H941</f>
        <v>46.731065656629681</v>
      </c>
      <c r="J941" s="10">
        <f>IF(H941&gt;'Front End'!$B$1*('Front End'!$B$5/100),G941-((('Front End'!$B$1*('Front End'!$B$5/100))/'Front End'!$B$1)*$AA$3),0)</f>
        <v>6.565662967620753</v>
      </c>
      <c r="K941" s="10">
        <f>(J941*('Front End'!$B$6/100))/('Front End'!$B$2*24*60*60)</f>
        <v>0</v>
      </c>
      <c r="L941" s="10">
        <f>(J941*((100-'Front End'!$B$6)/100))/('Front End'!$B$2*24*60*60)</f>
        <v>7.5991469532647616E-3</v>
      </c>
      <c r="M941" s="10">
        <f t="shared" si="58"/>
        <v>7.5991469532647616E-3</v>
      </c>
      <c r="N941" s="10">
        <f>AVERAGE(M940:M941)*('Front End'!$F$5*60)</f>
        <v>0.91387905040396422</v>
      </c>
      <c r="O941" s="10">
        <f>IF(O940+AVERAGE(K940:K941)*('Front End'!$F$5*60)&gt;J941,J941,O940+AVERAGE(K940:K941)*('Front End'!$F$5*60))</f>
        <v>0</v>
      </c>
      <c r="P941" s="10">
        <f>P940+(AVERAGE(L940:L941)*('Front End'!$F$5*60))-W940</f>
        <v>4133.432251771741</v>
      </c>
      <c r="Q941" s="10">
        <f>(P941/$AA$5)*($AA$4-'Front End'!$F$9)</f>
        <v>4.133432251771741E-2</v>
      </c>
      <c r="R941" s="10">
        <f>'Front End'!$F$9+Q941</f>
        <v>45.04133432251772</v>
      </c>
      <c r="S941" s="8">
        <f>IF(R941&gt;'Front End'!$F$9+'Front End'!$B$9,(((R941-'Front End'!$F$9)/($AA$4-'Front End'!$F$9))*$AA$5)-((('Front End'!$F$9+'Front End'!$B$9-'Front End'!$F$9)/($AA$4-'Front End'!$F$9))*$AA$5),0)</f>
        <v>4133.4322517720075</v>
      </c>
      <c r="T941" s="8">
        <f>ROUND(S941/('Front End'!$B$3*24*60*60),6)</f>
        <v>4.7840000000000001E-3</v>
      </c>
      <c r="U941" s="8">
        <f>IF(R941&gt;'Front End'!$F$9+'Front End'!$B$10,(((R941-'Front End'!$F$9)/($AA$4-'Front End'!$F$9))*$AA$5)-((('Front End'!$F$9+'Front End'!$B$10-'Front End'!$F$9)/($AA$4-'Front End'!$F$9))*$AA$5),0)</f>
        <v>2133.4322517716946</v>
      </c>
      <c r="V941" s="8">
        <f>(U941^0.5)/('Front End'!$B$4*24*60*60)</f>
        <v>5.3459597622990624E-3</v>
      </c>
      <c r="W941" s="8">
        <f>(AVERAGE(T940:T941)*('Front End'!$F$5*60))+(AVERAGE(V940:V941)*('Front End'!$F$5*60))</f>
        <v>1.2156178615087869</v>
      </c>
      <c r="X941" s="8">
        <f t="shared" si="60"/>
        <v>5.3459597622990624E-3</v>
      </c>
    </row>
    <row r="942" spans="1:24" x14ac:dyDescent="0.2">
      <c r="A942" s="1">
        <v>941</v>
      </c>
      <c r="B942" s="1">
        <f>B941+'Front End'!$F$5</f>
        <v>1880</v>
      </c>
      <c r="C942" s="10">
        <f t="shared" si="59"/>
        <v>1.3055555555555556</v>
      </c>
      <c r="D942" s="10">
        <f>ROUND(IF(B942&lt;=$AA$2*1.25,('Front End'!$F$4/2)*(1-COS((PI()*B942)/$AA$2)),(4.34*'Front End'!$F$4*EXP(-1.3*B942/$AA$2))),6)</f>
        <v>7.3629999999999998E-3</v>
      </c>
      <c r="E942" s="10">
        <f>D942*('Front End'!$F$3/100)</f>
        <v>0</v>
      </c>
      <c r="F942" s="10">
        <f t="shared" si="57"/>
        <v>7.3629999999999998E-3</v>
      </c>
      <c r="G942" s="10">
        <f>IF((G941+(AVERAGE(F941:F942)*('Front End'!$F$5*60))-(N941))&gt;$AA$3,$AA$3,IF(G941+(AVERAGE(F941:F942)*('Front End'!$F$5*60))-(N941)&lt;0,0,G941+(AVERAGE(F941:F942)*('Front End'!$F$5*60))-(N941)))</f>
        <v>106.53726391721679</v>
      </c>
      <c r="H942" s="10">
        <f>(G942/$AA$3)*'Front End'!$B$1</f>
        <v>1.0653726391721681E-3</v>
      </c>
      <c r="I942" s="10">
        <f>('Front End'!$F$10-'Front End'!$B$1)+Calcs!H942</f>
        <v>46.731065372639179</v>
      </c>
      <c r="J942" s="10">
        <f>IF(H942&gt;'Front End'!$B$1*('Front End'!$B$5/100),G942-((('Front End'!$B$1*('Front End'!$B$5/100))/'Front End'!$B$1)*$AA$3),0)</f>
        <v>6.5372639172167908</v>
      </c>
      <c r="K942" s="10">
        <f>(J942*('Front End'!$B$6/100))/('Front End'!$B$2*24*60*60)</f>
        <v>0</v>
      </c>
      <c r="L942" s="10">
        <f>(J942*((100-'Front End'!$B$6)/100))/('Front End'!$B$2*24*60*60)</f>
        <v>7.5662776819638792E-3</v>
      </c>
      <c r="M942" s="10">
        <f t="shared" si="58"/>
        <v>7.5662776819638792E-3</v>
      </c>
      <c r="N942" s="10">
        <f>AVERAGE(M941:M942)*('Front End'!$F$5*60)</f>
        <v>0.90992547811371849</v>
      </c>
      <c r="O942" s="10">
        <f>IF(O941+AVERAGE(K941:K942)*('Front End'!$F$5*60)&gt;J942,J942,O941+AVERAGE(K941:K942)*('Front End'!$F$5*60))</f>
        <v>0</v>
      </c>
      <c r="P942" s="10">
        <f>P941+(AVERAGE(L941:L942)*('Front End'!$F$5*60))-W941</f>
        <v>4133.1265593883463</v>
      </c>
      <c r="Q942" s="10">
        <f>(P942/$AA$5)*($AA$4-'Front End'!$F$9)</f>
        <v>4.1331265593883462E-2</v>
      </c>
      <c r="R942" s="10">
        <f>'Front End'!$F$9+Q942</f>
        <v>45.041331265593882</v>
      </c>
      <c r="S942" s="8">
        <f>IF(R942&gt;'Front End'!$F$9+'Front End'!$B$9,(((R942-'Front End'!$F$9)/($AA$4-'Front End'!$F$9))*$AA$5)-((('Front End'!$F$9+'Front End'!$B$9-'Front End'!$F$9)/($AA$4-'Front End'!$F$9))*$AA$5),0)</f>
        <v>4133.1265593882454</v>
      </c>
      <c r="T942" s="8">
        <f>ROUND(S942/('Front End'!$B$3*24*60*60),6)</f>
        <v>4.7840000000000001E-3</v>
      </c>
      <c r="U942" s="8">
        <f>IF(R942&gt;'Front End'!$F$9+'Front End'!$B$10,(((R942-'Front End'!$F$9)/($AA$4-'Front End'!$F$9))*$AA$5)-((('Front End'!$F$9+'Front End'!$B$10-'Front End'!$F$9)/($AA$4-'Front End'!$F$9))*$AA$5),0)</f>
        <v>2133.1265593879325</v>
      </c>
      <c r="V942" s="8">
        <f>(U942^0.5)/('Front End'!$B$4*24*60*60)</f>
        <v>5.3455767462162861E-3</v>
      </c>
      <c r="W942" s="8">
        <f>(AVERAGE(T941:T942)*('Front End'!$F$5*60))+(AVERAGE(V941:V942)*('Front End'!$F$5*60))</f>
        <v>1.2155721905109211</v>
      </c>
      <c r="X942" s="8">
        <f t="shared" si="60"/>
        <v>5.3455767462162861E-3</v>
      </c>
    </row>
    <row r="943" spans="1:24" x14ac:dyDescent="0.2">
      <c r="A943" s="1">
        <v>942</v>
      </c>
      <c r="B943" s="1">
        <f>B942+'Front End'!$F$5</f>
        <v>1882</v>
      </c>
      <c r="C943" s="10">
        <f t="shared" si="59"/>
        <v>1.3069444444444445</v>
      </c>
      <c r="D943" s="10">
        <f>ROUND(IF(B943&lt;=$AA$2*1.25,('Front End'!$F$4/2)*(1-COS((PI()*B943)/$AA$2)),(4.34*'Front End'!$F$4*EXP(-1.3*B943/$AA$2))),6)</f>
        <v>7.3309999999999998E-3</v>
      </c>
      <c r="E943" s="10">
        <f>D943*('Front End'!$F$3/100)</f>
        <v>0</v>
      </c>
      <c r="F943" s="10">
        <f t="shared" si="57"/>
        <v>7.3309999999999998E-3</v>
      </c>
      <c r="G943" s="10">
        <f>IF((G942+(AVERAGE(F942:F943)*('Front End'!$F$5*60))-(N942))&gt;$AA$3,$AA$3,IF(G942+(AVERAGE(F942:F943)*('Front End'!$F$5*60))-(N942)&lt;0,0,G942+(AVERAGE(F942:F943)*('Front End'!$F$5*60))-(N942)))</f>
        <v>106.50897843910307</v>
      </c>
      <c r="H943" s="10">
        <f>(G943/$AA$3)*'Front End'!$B$1</f>
        <v>1.0650897843910308E-3</v>
      </c>
      <c r="I943" s="10">
        <f>('Front End'!$F$10-'Front End'!$B$1)+Calcs!H943</f>
        <v>46.731065089784394</v>
      </c>
      <c r="J943" s="10">
        <f>IF(H943&gt;'Front End'!$B$1*('Front End'!$B$5/100),G943-((('Front End'!$B$1*('Front End'!$B$5/100))/'Front End'!$B$1)*$AA$3),0)</f>
        <v>6.5089784391030747</v>
      </c>
      <c r="K943" s="10">
        <f>(J943*('Front End'!$B$6/100))/('Front End'!$B$2*24*60*60)</f>
        <v>0</v>
      </c>
      <c r="L943" s="10">
        <f>(J943*((100-'Front End'!$B$6)/100))/('Front End'!$B$2*24*60*60)</f>
        <v>7.5335398600730038E-3</v>
      </c>
      <c r="M943" s="10">
        <f t="shared" si="58"/>
        <v>7.5335398600730038E-3</v>
      </c>
      <c r="N943" s="10">
        <f>AVERAGE(M942:M943)*('Front End'!$F$5*60)</f>
        <v>0.90598905252221296</v>
      </c>
      <c r="O943" s="10">
        <f>IF(O942+AVERAGE(K942:K943)*('Front End'!$F$5*60)&gt;J943,J943,O942+AVERAGE(K942:K943)*('Front End'!$F$5*60))</f>
        <v>0</v>
      </c>
      <c r="P943" s="10">
        <f>P942+(AVERAGE(L942:L943)*('Front End'!$F$5*60))-W942</f>
        <v>4132.8169762503576</v>
      </c>
      <c r="Q943" s="10">
        <f>(P943/$AA$5)*($AA$4-'Front End'!$F$9)</f>
        <v>4.1328169762503572E-2</v>
      </c>
      <c r="R943" s="10">
        <f>'Front End'!$F$9+Q943</f>
        <v>45.041328169762501</v>
      </c>
      <c r="S943" s="8">
        <f>IF(R943&gt;'Front End'!$F$9+'Front End'!$B$9,(((R943-'Front End'!$F$9)/($AA$4-'Front End'!$F$9))*$AA$5)-((('Front End'!$F$9+'Front End'!$B$9-'Front End'!$F$9)/($AA$4-'Front End'!$F$9))*$AA$5),0)</f>
        <v>4132.8169762500984</v>
      </c>
      <c r="T943" s="8">
        <f>ROUND(S943/('Front End'!$B$3*24*60*60),6)</f>
        <v>4.7829999999999999E-3</v>
      </c>
      <c r="U943" s="8">
        <f>IF(R943&gt;'Front End'!$F$9+'Front End'!$B$10,(((R943-'Front End'!$F$9)/($AA$4-'Front End'!$F$9))*$AA$5)-((('Front End'!$F$9+'Front End'!$B$10-'Front End'!$F$9)/($AA$4-'Front End'!$F$9))*$AA$5),0)</f>
        <v>2132.8169762497855</v>
      </c>
      <c r="V943" s="8">
        <f>(U943^0.5)/('Front End'!$B$4*24*60*60)</f>
        <v>5.3451888272562564E-3</v>
      </c>
      <c r="W943" s="8">
        <f>(AVERAGE(T942:T943)*('Front End'!$F$5*60))+(AVERAGE(V942:V943)*('Front End'!$F$5*60))</f>
        <v>1.2154659344083525</v>
      </c>
      <c r="X943" s="8">
        <f t="shared" si="60"/>
        <v>5.3451888272562564E-3</v>
      </c>
    </row>
    <row r="944" spans="1:24" x14ac:dyDescent="0.2">
      <c r="A944" s="1">
        <v>943</v>
      </c>
      <c r="B944" s="1">
        <f>B943+'Front End'!$F$5</f>
        <v>1884</v>
      </c>
      <c r="C944" s="10">
        <f t="shared" si="59"/>
        <v>1.3083333333333333</v>
      </c>
      <c r="D944" s="10">
        <f>ROUND(IF(B944&lt;=$AA$2*1.25,('Front End'!$F$4/2)*(1-COS((PI()*B944)/$AA$2)),(4.34*'Front End'!$F$4*EXP(-1.3*B944/$AA$2))),6)</f>
        <v>7.2989999999999999E-3</v>
      </c>
      <c r="E944" s="10">
        <f>D944*('Front End'!$F$3/100)</f>
        <v>0</v>
      </c>
      <c r="F944" s="10">
        <f t="shared" si="57"/>
        <v>7.2989999999999999E-3</v>
      </c>
      <c r="G944" s="10">
        <f>IF((G943+(AVERAGE(F943:F944)*('Front End'!$F$5*60))-(N943))&gt;$AA$3,$AA$3,IF(G943+(AVERAGE(F943:F944)*('Front End'!$F$5*60))-(N943)&lt;0,0,G943+(AVERAGE(F943:F944)*('Front End'!$F$5*60))-(N943)))</f>
        <v>106.48078938658085</v>
      </c>
      <c r="H944" s="10">
        <f>(G944/$AA$3)*'Front End'!$B$1</f>
        <v>1.0648078938658085E-3</v>
      </c>
      <c r="I944" s="10">
        <f>('Front End'!$F$10-'Front End'!$B$1)+Calcs!H944</f>
        <v>46.731064807893873</v>
      </c>
      <c r="J944" s="10">
        <f>IF(H944&gt;'Front End'!$B$1*('Front End'!$B$5/100),G944-((('Front End'!$B$1*('Front End'!$B$5/100))/'Front End'!$B$1)*$AA$3),0)</f>
        <v>6.4807893865808524</v>
      </c>
      <c r="K944" s="10">
        <f>(J944*('Front End'!$B$6/100))/('Front End'!$B$2*24*60*60)</f>
        <v>0</v>
      </c>
      <c r="L944" s="10">
        <f>(J944*((100-'Front End'!$B$6)/100))/('Front End'!$B$2*24*60*60)</f>
        <v>7.5009136418759878E-3</v>
      </c>
      <c r="M944" s="10">
        <f t="shared" si="58"/>
        <v>7.5009136418759878E-3</v>
      </c>
      <c r="N944" s="10">
        <f>AVERAGE(M943:M944)*('Front End'!$F$5*60)</f>
        <v>0.90206721011693958</v>
      </c>
      <c r="O944" s="10">
        <f>IF(O943+AVERAGE(K943:K944)*('Front End'!$F$5*60)&gt;J944,J944,O943+AVERAGE(K943:K944)*('Front End'!$F$5*60))</f>
        <v>0</v>
      </c>
      <c r="P944" s="10">
        <f>P943+(AVERAGE(L943:L944)*('Front End'!$F$5*60))-W943</f>
        <v>4132.5035775260658</v>
      </c>
      <c r="Q944" s="10">
        <f>(P944/$AA$5)*($AA$4-'Front End'!$F$9)</f>
        <v>4.132503577526065E-2</v>
      </c>
      <c r="R944" s="10">
        <f>'Front End'!$F$9+Q944</f>
        <v>45.041325035775259</v>
      </c>
      <c r="S944" s="8">
        <f>IF(R944&gt;'Front End'!$F$9+'Front End'!$B$9,(((R944-'Front End'!$F$9)/($AA$4-'Front End'!$F$9))*$AA$5)-((('Front End'!$F$9+'Front End'!$B$9-'Front End'!$F$9)/($AA$4-'Front End'!$F$9))*$AA$5),0)</f>
        <v>4132.5035775258812</v>
      </c>
      <c r="T944" s="8">
        <f>ROUND(S944/('Front End'!$B$3*24*60*60),6)</f>
        <v>4.7829999999999999E-3</v>
      </c>
      <c r="U944" s="8">
        <f>IF(R944&gt;'Front End'!$F$9+'Front End'!$B$10,(((R944-'Front End'!$F$9)/($AA$4-'Front End'!$F$9))*$AA$5)-((('Front End'!$F$9+'Front End'!$B$10-'Front End'!$F$9)/($AA$4-'Front End'!$F$9))*$AA$5),0)</f>
        <v>2132.5035775255683</v>
      </c>
      <c r="V944" s="8">
        <f>(U944^0.5)/('Front End'!$B$4*24*60*60)</f>
        <v>5.3447960985504141E-3</v>
      </c>
      <c r="W944" s="8">
        <f>(AVERAGE(T943:T944)*('Front End'!$F$5*60))+(AVERAGE(V943:V944)*('Front End'!$F$5*60))</f>
        <v>1.2153590955484002</v>
      </c>
      <c r="X944" s="8">
        <f t="shared" si="60"/>
        <v>5.3447960985504141E-3</v>
      </c>
    </row>
    <row r="945" spans="1:24" x14ac:dyDescent="0.2">
      <c r="A945" s="1">
        <v>944</v>
      </c>
      <c r="B945" s="1">
        <f>B944+'Front End'!$F$5</f>
        <v>1886</v>
      </c>
      <c r="C945" s="10">
        <f t="shared" si="59"/>
        <v>1.3097222222222222</v>
      </c>
      <c r="D945" s="10">
        <f>ROUND(IF(B945&lt;=$AA$2*1.25,('Front End'!$F$4/2)*(1-COS((PI()*B945)/$AA$2)),(4.34*'Front End'!$F$4*EXP(-1.3*B945/$AA$2))),6)</f>
        <v>7.2680000000000002E-3</v>
      </c>
      <c r="E945" s="10">
        <f>D945*('Front End'!$F$3/100)</f>
        <v>0</v>
      </c>
      <c r="F945" s="10">
        <f t="shared" si="57"/>
        <v>7.2680000000000002E-3</v>
      </c>
      <c r="G945" s="10">
        <f>IF((G944+(AVERAGE(F944:F945)*('Front End'!$F$5*60))-(N944))&gt;$AA$3,$AA$3,IF(G944+(AVERAGE(F944:F945)*('Front End'!$F$5*60))-(N944)&lt;0,0,G944+(AVERAGE(F944:F945)*('Front End'!$F$5*60))-(N944)))</f>
        <v>106.45274217646391</v>
      </c>
      <c r="H945" s="10">
        <f>(G945/$AA$3)*'Front End'!$B$1</f>
        <v>1.0645274217646393E-3</v>
      </c>
      <c r="I945" s="10">
        <f>('Front End'!$F$10-'Front End'!$B$1)+Calcs!H945</f>
        <v>46.731064527421772</v>
      </c>
      <c r="J945" s="10">
        <f>IF(H945&gt;'Front End'!$B$1*('Front End'!$B$5/100),G945-((('Front End'!$B$1*('Front End'!$B$5/100))/'Front End'!$B$1)*$AA$3),0)</f>
        <v>6.4527421764639143</v>
      </c>
      <c r="K945" s="10">
        <f>(J945*('Front End'!$B$6/100))/('Front End'!$B$2*24*60*60)</f>
        <v>0</v>
      </c>
      <c r="L945" s="10">
        <f>(J945*((100-'Front End'!$B$6)/100))/('Front End'!$B$2*24*60*60)</f>
        <v>7.4684515931295317E-3</v>
      </c>
      <c r="M945" s="10">
        <f t="shared" si="58"/>
        <v>7.4684515931295317E-3</v>
      </c>
      <c r="N945" s="10">
        <f>AVERAGE(M944:M945)*('Front End'!$F$5*60)</f>
        <v>0.89816191410033119</v>
      </c>
      <c r="O945" s="10">
        <f>IF(O944+AVERAGE(K944:K945)*('Front End'!$F$5*60)&gt;J945,J945,O944+AVERAGE(K944:K945)*('Front End'!$F$5*60))</f>
        <v>0</v>
      </c>
      <c r="P945" s="10">
        <f>P944+(AVERAGE(L944:L945)*('Front End'!$F$5*60))-W944</f>
        <v>4132.1863803446176</v>
      </c>
      <c r="Q945" s="10">
        <f>(P945/$AA$5)*($AA$4-'Front End'!$F$9)</f>
        <v>4.1321863803446171E-2</v>
      </c>
      <c r="R945" s="10">
        <f>'Front End'!$F$9+Q945</f>
        <v>45.041321863803446</v>
      </c>
      <c r="S945" s="8">
        <f>IF(R945&gt;'Front End'!$F$9+'Front End'!$B$9,(((R945-'Front End'!$F$9)/($AA$4-'Front End'!$F$9))*$AA$5)-((('Front End'!$F$9+'Front End'!$B$9-'Front End'!$F$9)/($AA$4-'Front End'!$F$9))*$AA$5),0)</f>
        <v>4132.1863803446495</v>
      </c>
      <c r="T945" s="8">
        <f>ROUND(S945/('Front End'!$B$3*24*60*60),6)</f>
        <v>4.7829999999999999E-3</v>
      </c>
      <c r="U945" s="8">
        <f>IF(R945&gt;'Front End'!$F$9+'Front End'!$B$10,(((R945-'Front End'!$F$9)/($AA$4-'Front End'!$F$9))*$AA$5)-((('Front End'!$F$9+'Front End'!$B$10-'Front End'!$F$9)/($AA$4-'Front End'!$F$9))*$AA$5),0)</f>
        <v>2132.1863803443366</v>
      </c>
      <c r="V945" s="8">
        <f>(U945^0.5)/('Front End'!$B$4*24*60*60)</f>
        <v>5.3443985805057236E-3</v>
      </c>
      <c r="W945" s="8">
        <f>(AVERAGE(T944:T945)*('Front End'!$F$5*60))+(AVERAGE(V944:V945)*('Front End'!$F$5*60))</f>
        <v>1.2153116807433682</v>
      </c>
      <c r="X945" s="8">
        <f t="shared" si="60"/>
        <v>5.3443985805057236E-3</v>
      </c>
    </row>
    <row r="946" spans="1:24" x14ac:dyDescent="0.2">
      <c r="A946" s="1">
        <v>945</v>
      </c>
      <c r="B946" s="1">
        <f>B945+'Front End'!$F$5</f>
        <v>1888</v>
      </c>
      <c r="C946" s="10">
        <f t="shared" si="59"/>
        <v>1.3111111111111111</v>
      </c>
      <c r="D946" s="10">
        <f>ROUND(IF(B946&lt;=$AA$2*1.25,('Front End'!$F$4/2)*(1-COS((PI()*B946)/$AA$2)),(4.34*'Front End'!$F$4*EXP(-1.3*B946/$AA$2))),6)</f>
        <v>7.2360000000000002E-3</v>
      </c>
      <c r="E946" s="10">
        <f>D946*('Front End'!$F$3/100)</f>
        <v>0</v>
      </c>
      <c r="F946" s="10">
        <f t="shared" si="57"/>
        <v>7.2360000000000002E-3</v>
      </c>
      <c r="G946" s="10">
        <f>IF((G945+(AVERAGE(F945:F946)*('Front End'!$F$5*60))-(N945))&gt;$AA$3,$AA$3,IF(G945+(AVERAGE(F945:F946)*('Front End'!$F$5*60))-(N945)&lt;0,0,G945+(AVERAGE(F945:F946)*('Front End'!$F$5*60))-(N945)))</f>
        <v>106.42482026236358</v>
      </c>
      <c r="H946" s="10">
        <f>(G946/$AA$3)*'Front End'!$B$1</f>
        <v>1.0642482026236358E-3</v>
      </c>
      <c r="I946" s="10">
        <f>('Front End'!$F$10-'Front End'!$B$1)+Calcs!H946</f>
        <v>46.731064248202628</v>
      </c>
      <c r="J946" s="10">
        <f>IF(H946&gt;'Front End'!$B$1*('Front End'!$B$5/100),G946-((('Front End'!$B$1*('Front End'!$B$5/100))/'Front End'!$B$1)*$AA$3),0)</f>
        <v>6.4248202623635819</v>
      </c>
      <c r="K946" s="10">
        <f>(J946*('Front End'!$B$6/100))/('Front End'!$B$2*24*60*60)</f>
        <v>0</v>
      </c>
      <c r="L946" s="10">
        <f>(J946*((100-'Front End'!$B$6)/100))/('Front End'!$B$2*24*60*60)</f>
        <v>7.4361345629208138E-3</v>
      </c>
      <c r="M946" s="10">
        <f t="shared" si="58"/>
        <v>7.4361345629208138E-3</v>
      </c>
      <c r="N946" s="10">
        <f>AVERAGE(M945:M946)*('Front End'!$F$5*60)</f>
        <v>0.89427516936302076</v>
      </c>
      <c r="O946" s="10">
        <f>IF(O945+AVERAGE(K945:K946)*('Front End'!$F$5*60)&gt;J946,J946,O945+AVERAGE(K945:K946)*('Front End'!$F$5*60))</f>
        <v>0</v>
      </c>
      <c r="P946" s="10">
        <f>P945+(AVERAGE(L945:L946)*('Front End'!$F$5*60))-W945</f>
        <v>4131.8653438332376</v>
      </c>
      <c r="Q946" s="10">
        <f>(P946/$AA$5)*($AA$4-'Front End'!$F$9)</f>
        <v>4.1318653438332374E-2</v>
      </c>
      <c r="R946" s="10">
        <f>'Front End'!$F$9+Q946</f>
        <v>45.041318653438331</v>
      </c>
      <c r="S946" s="8">
        <f>IF(R946&gt;'Front End'!$F$9+'Front End'!$B$9,(((R946-'Front End'!$F$9)/($AA$4-'Front End'!$F$9))*$AA$5)-((('Front End'!$F$9+'Front End'!$B$9-'Front End'!$F$9)/($AA$4-'Front End'!$F$9))*$AA$5),0)</f>
        <v>4131.8653438331412</v>
      </c>
      <c r="T946" s="8">
        <f>ROUND(S946/('Front End'!$B$3*24*60*60),6)</f>
        <v>4.7819999999999998E-3</v>
      </c>
      <c r="U946" s="8">
        <f>IF(R946&gt;'Front End'!$F$9+'Front End'!$B$10,(((R946-'Front End'!$F$9)/($AA$4-'Front End'!$F$9))*$AA$5)-((('Front End'!$F$9+'Front End'!$B$10-'Front End'!$F$9)/($AA$4-'Front End'!$F$9))*$AA$5),0)</f>
        <v>2131.8653438328283</v>
      </c>
      <c r="V946" s="8">
        <f>(U946^0.5)/('Front End'!$B$4*24*60*60)</f>
        <v>5.3439962208244318E-3</v>
      </c>
      <c r="W946" s="8">
        <f>(AVERAGE(T945:T946)*('Front End'!$F$5*60))+(AVERAGE(V945:V946)*('Front End'!$F$5*60))</f>
        <v>1.2152036880798094</v>
      </c>
      <c r="X946" s="8">
        <f t="shared" si="60"/>
        <v>5.3439962208244318E-3</v>
      </c>
    </row>
    <row r="947" spans="1:24" x14ac:dyDescent="0.2">
      <c r="A947" s="1">
        <v>946</v>
      </c>
      <c r="B947" s="1">
        <f>B946+'Front End'!$F$5</f>
        <v>1890</v>
      </c>
      <c r="C947" s="10">
        <f t="shared" si="59"/>
        <v>1.3125</v>
      </c>
      <c r="D947" s="10">
        <f>ROUND(IF(B947&lt;=$AA$2*1.25,('Front End'!$F$4/2)*(1-COS((PI()*B947)/$AA$2)),(4.34*'Front End'!$F$4*EXP(-1.3*B947/$AA$2))),6)</f>
        <v>7.2049999999999996E-3</v>
      </c>
      <c r="E947" s="10">
        <f>D947*('Front End'!$F$3/100)</f>
        <v>0</v>
      </c>
      <c r="F947" s="10">
        <f t="shared" si="57"/>
        <v>7.2049999999999996E-3</v>
      </c>
      <c r="G947" s="10">
        <f>IF((G946+(AVERAGE(F946:F947)*('Front End'!$F$5*60))-(N946))&gt;$AA$3,$AA$3,IF(G946+(AVERAGE(F946:F947)*('Front End'!$F$5*60))-(N946)&lt;0,0,G946+(AVERAGE(F946:F947)*('Front End'!$F$5*60))-(N946)))</f>
        <v>106.39700509300056</v>
      </c>
      <c r="H947" s="10">
        <f>(G947/$AA$3)*'Front End'!$B$1</f>
        <v>1.0639700509300057E-3</v>
      </c>
      <c r="I947" s="10">
        <f>('Front End'!$F$10-'Front End'!$B$1)+Calcs!H947</f>
        <v>46.731063970050933</v>
      </c>
      <c r="J947" s="10">
        <f>IF(H947&gt;'Front End'!$B$1*('Front End'!$B$5/100),G947-((('Front End'!$B$1*('Front End'!$B$5/100))/'Front End'!$B$1)*$AA$3),0)</f>
        <v>6.3970050930005584</v>
      </c>
      <c r="K947" s="10">
        <f>(J947*('Front End'!$B$6/100))/('Front End'!$B$2*24*60*60)</f>
        <v>0</v>
      </c>
      <c r="L947" s="10">
        <f>(J947*((100-'Front End'!$B$6)/100))/('Front End'!$B$2*24*60*60)</f>
        <v>7.4039410798617585E-3</v>
      </c>
      <c r="M947" s="10">
        <f t="shared" si="58"/>
        <v>7.4039410798617585E-3</v>
      </c>
      <c r="N947" s="10">
        <f>AVERAGE(M946:M947)*('Front End'!$F$5*60)</f>
        <v>0.89040453856695434</v>
      </c>
      <c r="O947" s="10">
        <f>IF(O946+AVERAGE(K946:K947)*('Front End'!$F$5*60)&gt;J947,J947,O946+AVERAGE(K946:K947)*('Front End'!$F$5*60))</f>
        <v>0</v>
      </c>
      <c r="P947" s="10">
        <f>P946+(AVERAGE(L946:L947)*('Front End'!$F$5*60))-W946</f>
        <v>4131.5405446837249</v>
      </c>
      <c r="Q947" s="10">
        <f>(P947/$AA$5)*($AA$4-'Front End'!$F$9)</f>
        <v>4.131540544683724E-2</v>
      </c>
      <c r="R947" s="10">
        <f>'Front End'!$F$9+Q947</f>
        <v>45.041315405446838</v>
      </c>
      <c r="S947" s="8">
        <f>IF(R947&gt;'Front End'!$F$9+'Front End'!$B$9,(((R947-'Front End'!$F$9)/($AA$4-'Front End'!$F$9))*$AA$5)-((('Front End'!$F$9+'Front End'!$B$9-'Front End'!$F$9)/($AA$4-'Front End'!$F$9))*$AA$5),0)</f>
        <v>4131.5405446837876</v>
      </c>
      <c r="T947" s="8">
        <f>ROUND(S947/('Front End'!$B$3*24*60*60),6)</f>
        <v>4.7819999999999998E-3</v>
      </c>
      <c r="U947" s="8">
        <f>IF(R947&gt;'Front End'!$F$9+'Front End'!$B$10,(((R947-'Front End'!$F$9)/($AA$4-'Front End'!$F$9))*$AA$5)-((('Front End'!$F$9+'Front End'!$B$10-'Front End'!$F$9)/($AA$4-'Front End'!$F$9))*$AA$5),0)</f>
        <v>2131.5405446834748</v>
      </c>
      <c r="V947" s="8">
        <f>(U947^0.5)/('Front End'!$B$4*24*60*60)</f>
        <v>5.3435891145435172E-3</v>
      </c>
      <c r="W947" s="8">
        <f>(AVERAGE(T946:T947)*('Front End'!$F$5*60))+(AVERAGE(V946:V947)*('Front End'!$F$5*60))</f>
        <v>1.215095120122077</v>
      </c>
      <c r="X947" s="8">
        <f t="shared" si="60"/>
        <v>5.3435891145435172E-3</v>
      </c>
    </row>
    <row r="948" spans="1:24" x14ac:dyDescent="0.2">
      <c r="A948" s="1">
        <v>947</v>
      </c>
      <c r="B948" s="1">
        <f>B947+'Front End'!$F$5</f>
        <v>1892</v>
      </c>
      <c r="C948" s="10">
        <f t="shared" si="59"/>
        <v>1.3138888888888889</v>
      </c>
      <c r="D948" s="10">
        <f>ROUND(IF(B948&lt;=$AA$2*1.25,('Front End'!$F$4/2)*(1-COS((PI()*B948)/$AA$2)),(4.34*'Front End'!$F$4*EXP(-1.3*B948/$AA$2))),6)</f>
        <v>7.1739999999999998E-3</v>
      </c>
      <c r="E948" s="10">
        <f>D948*('Front End'!$F$3/100)</f>
        <v>0</v>
      </c>
      <c r="F948" s="10">
        <f t="shared" si="57"/>
        <v>7.1739999999999998E-3</v>
      </c>
      <c r="G948" s="10">
        <f>IF((G947+(AVERAGE(F947:F948)*('Front End'!$F$5*60))-(N947))&gt;$AA$3,$AA$3,IF(G947+(AVERAGE(F947:F948)*('Front End'!$F$5*60))-(N947)&lt;0,0,G947+(AVERAGE(F947:F948)*('Front End'!$F$5*60))-(N947)))</f>
        <v>106.36934055443361</v>
      </c>
      <c r="H948" s="10">
        <f>(G948/$AA$3)*'Front End'!$B$1</f>
        <v>1.0636934055443361E-3</v>
      </c>
      <c r="I948" s="10">
        <f>('Front End'!$F$10-'Front End'!$B$1)+Calcs!H948</f>
        <v>46.731063693405545</v>
      </c>
      <c r="J948" s="10">
        <f>IF(H948&gt;'Front End'!$B$1*('Front End'!$B$5/100),G948-((('Front End'!$B$1*('Front End'!$B$5/100))/'Front End'!$B$1)*$AA$3),0)</f>
        <v>6.3693405544336059</v>
      </c>
      <c r="K948" s="10">
        <f>(J948*('Front End'!$B$6/100))/('Front End'!$B$2*24*60*60)</f>
        <v>0</v>
      </c>
      <c r="L948" s="10">
        <f>(J948*((100-'Front End'!$B$6)/100))/('Front End'!$B$2*24*60*60)</f>
        <v>7.3719219380018594E-3</v>
      </c>
      <c r="M948" s="10">
        <f t="shared" si="58"/>
        <v>7.3719219380018594E-3</v>
      </c>
      <c r="N948" s="10">
        <f>AVERAGE(M947:M948)*('Front End'!$F$5*60)</f>
        <v>0.88655178107181698</v>
      </c>
      <c r="O948" s="10">
        <f>IF(O947+AVERAGE(K947:K948)*('Front End'!$F$5*60)&gt;J948,J948,O947+AVERAGE(K947:K948)*('Front End'!$F$5*60))</f>
        <v>0</v>
      </c>
      <c r="P948" s="10">
        <f>P947+(AVERAGE(L947:L948)*('Front End'!$F$5*60))-W947</f>
        <v>4131.2120013446747</v>
      </c>
      <c r="Q948" s="10">
        <f>(P948/$AA$5)*($AA$4-'Front End'!$F$9)</f>
        <v>4.1312120013446745E-2</v>
      </c>
      <c r="R948" s="10">
        <f>'Front End'!$F$9+Q948</f>
        <v>45.041312120013444</v>
      </c>
      <c r="S948" s="8">
        <f>IF(R948&gt;'Front End'!$F$9+'Front End'!$B$9,(((R948-'Front End'!$F$9)/($AA$4-'Front End'!$F$9))*$AA$5)-((('Front End'!$F$9+'Front End'!$B$9-'Front End'!$F$9)/($AA$4-'Front End'!$F$9))*$AA$5),0)</f>
        <v>4131.2120013444091</v>
      </c>
      <c r="T948" s="8">
        <f>ROUND(S948/('Front End'!$B$3*24*60*60),6)</f>
        <v>4.7809999999999997E-3</v>
      </c>
      <c r="U948" s="8">
        <f>IF(R948&gt;'Front End'!$F$9+'Front End'!$B$10,(((R948-'Front End'!$F$9)/($AA$4-'Front End'!$F$9))*$AA$5)-((('Front End'!$F$9+'Front End'!$B$10-'Front End'!$F$9)/($AA$4-'Front End'!$F$9))*$AA$5),0)</f>
        <v>2131.2120013440963</v>
      </c>
      <c r="V948" s="8">
        <f>(U948^0.5)/('Front End'!$B$4*24*60*60)</f>
        <v>5.343177283703357E-3</v>
      </c>
      <c r="W948" s="8">
        <f>(AVERAGE(T947:T948)*('Front End'!$F$5*60))+(AVERAGE(V947:V948)*('Front End'!$F$5*60))</f>
        <v>1.2149859838948123</v>
      </c>
      <c r="X948" s="8">
        <f t="shared" si="60"/>
        <v>5.343177283703357E-3</v>
      </c>
    </row>
    <row r="949" spans="1:24" x14ac:dyDescent="0.2">
      <c r="A949" s="1">
        <v>948</v>
      </c>
      <c r="B949" s="1">
        <f>B948+'Front End'!$F$5</f>
        <v>1894</v>
      </c>
      <c r="C949" s="10">
        <f t="shared" si="59"/>
        <v>1.3152777777777778</v>
      </c>
      <c r="D949" s="10">
        <f>ROUND(IF(B949&lt;=$AA$2*1.25,('Front End'!$F$4/2)*(1-COS((PI()*B949)/$AA$2)),(4.34*'Front End'!$F$4*EXP(-1.3*B949/$AA$2))),6)</f>
        <v>7.143E-3</v>
      </c>
      <c r="E949" s="10">
        <f>D949*('Front End'!$F$3/100)</f>
        <v>0</v>
      </c>
      <c r="F949" s="10">
        <f t="shared" si="57"/>
        <v>7.143E-3</v>
      </c>
      <c r="G949" s="10">
        <f>IF((G948+(AVERAGE(F948:F949)*('Front End'!$F$5*60))-(N948))&gt;$AA$3,$AA$3,IF(G948+(AVERAGE(F948:F949)*('Front End'!$F$5*60))-(N948)&lt;0,0,G948+(AVERAGE(F948:F949)*('Front End'!$F$5*60))-(N948)))</f>
        <v>106.34180877336179</v>
      </c>
      <c r="H949" s="10">
        <f>(G949/$AA$3)*'Front End'!$B$1</f>
        <v>1.0634180877336179E-3</v>
      </c>
      <c r="I949" s="10">
        <f>('Front End'!$F$10-'Front End'!$B$1)+Calcs!H949</f>
        <v>46.731063418087736</v>
      </c>
      <c r="J949" s="10">
        <f>IF(H949&gt;'Front End'!$B$1*('Front End'!$B$5/100),G949-((('Front End'!$B$1*('Front End'!$B$5/100))/'Front End'!$B$1)*$AA$3),0)</f>
        <v>6.3418087733617909</v>
      </c>
      <c r="K949" s="10">
        <f>(J949*('Front End'!$B$6/100))/('Front End'!$B$2*24*60*60)</f>
        <v>0</v>
      </c>
      <c r="L949" s="10">
        <f>(J949*((100-'Front End'!$B$6)/100))/('Front End'!$B$2*24*60*60)</f>
        <v>7.3400564506502222E-3</v>
      </c>
      <c r="M949" s="10">
        <f t="shared" si="58"/>
        <v>7.3400564506502222E-3</v>
      </c>
      <c r="N949" s="10">
        <f>AVERAGE(M948:M949)*('Front End'!$F$5*60)</f>
        <v>0.88271870331912494</v>
      </c>
      <c r="O949" s="10">
        <f>IF(O948+AVERAGE(K948:K949)*('Front End'!$F$5*60)&gt;J949,J949,O948+AVERAGE(K948:K949)*('Front End'!$F$5*60))</f>
        <v>0</v>
      </c>
      <c r="P949" s="10">
        <f>P948+(AVERAGE(L948:L949)*('Front End'!$F$5*60))-W948</f>
        <v>4130.8797340640995</v>
      </c>
      <c r="Q949" s="10">
        <f>(P949/$AA$5)*($AA$4-'Front End'!$F$9)</f>
        <v>4.1308797340640996E-2</v>
      </c>
      <c r="R949" s="10">
        <f>'Front End'!$F$9+Q949</f>
        <v>45.041308797340641</v>
      </c>
      <c r="S949" s="8">
        <f>IF(R949&gt;'Front End'!$F$9+'Front End'!$B$9,(((R949-'Front End'!$F$9)/($AA$4-'Front End'!$F$9))*$AA$5)-((('Front End'!$F$9+'Front End'!$B$9-'Front End'!$F$9)/($AA$4-'Front End'!$F$9))*$AA$5),0)</f>
        <v>4130.8797340640531</v>
      </c>
      <c r="T949" s="8">
        <f>ROUND(S949/('Front End'!$B$3*24*60*60),6)</f>
        <v>4.7809999999999997E-3</v>
      </c>
      <c r="U949" s="8">
        <f>IF(R949&gt;'Front End'!$F$9+'Front End'!$B$10,(((R949-'Front End'!$F$9)/($AA$4-'Front End'!$F$9))*$AA$5)-((('Front End'!$F$9+'Front End'!$B$10-'Front End'!$F$9)/($AA$4-'Front End'!$F$9))*$AA$5),0)</f>
        <v>2130.8797340637402</v>
      </c>
      <c r="V949" s="8">
        <f>(U949^0.5)/('Front End'!$B$4*24*60*60)</f>
        <v>5.3427607525966614E-3</v>
      </c>
      <c r="W949" s="8">
        <f>(AVERAGE(T948:T949)*('Front End'!$F$5*60))+(AVERAGE(V948:V949)*('Front End'!$F$5*60))</f>
        <v>1.214876282178001</v>
      </c>
      <c r="X949" s="8">
        <f t="shared" si="60"/>
        <v>5.3427607525966614E-3</v>
      </c>
    </row>
    <row r="950" spans="1:24" x14ac:dyDescent="0.2">
      <c r="A950" s="1">
        <v>949</v>
      </c>
      <c r="B950" s="1">
        <f>B949+'Front End'!$F$5</f>
        <v>1896</v>
      </c>
      <c r="C950" s="10">
        <f t="shared" si="59"/>
        <v>1.3166666666666667</v>
      </c>
      <c r="D950" s="10">
        <f>ROUND(IF(B950&lt;=$AA$2*1.25,('Front End'!$F$4/2)*(1-COS((PI()*B950)/$AA$2)),(4.34*'Front End'!$F$4*EXP(-1.3*B950/$AA$2))),6)</f>
        <v>7.1120000000000003E-3</v>
      </c>
      <c r="E950" s="10">
        <f>D950*('Front End'!$F$3/100)</f>
        <v>0</v>
      </c>
      <c r="F950" s="10">
        <f t="shared" ref="F950:F1001" si="61">D950-E950</f>
        <v>7.1120000000000003E-3</v>
      </c>
      <c r="G950" s="10">
        <f>IF((G949+(AVERAGE(F949:F950)*('Front End'!$F$5*60))-(N949))&gt;$AA$3,$AA$3,IF(G949+(AVERAGE(F949:F950)*('Front End'!$F$5*60))-(N949)&lt;0,0,G949+(AVERAGE(F949:F950)*('Front End'!$F$5*60))-(N949)))</f>
        <v>106.31439007004266</v>
      </c>
      <c r="H950" s="10">
        <f>(G950/$AA$3)*'Front End'!$B$1</f>
        <v>1.0631439007004267E-3</v>
      </c>
      <c r="I950" s="10">
        <f>('Front End'!$F$10-'Front End'!$B$1)+Calcs!H950</f>
        <v>46.731063143900705</v>
      </c>
      <c r="J950" s="10">
        <f>IF(H950&gt;'Front End'!$B$1*('Front End'!$B$5/100),G950-((('Front End'!$B$1*('Front End'!$B$5/100))/'Front End'!$B$1)*$AA$3),0)</f>
        <v>6.3143900700426627</v>
      </c>
      <c r="K950" s="10">
        <f>(J950*('Front End'!$B$6/100))/('Front End'!$B$2*24*60*60)</f>
        <v>0</v>
      </c>
      <c r="L950" s="10">
        <f>(J950*((100-'Front End'!$B$6)/100))/('Front End'!$B$2*24*60*60)</f>
        <v>7.3083218403271573E-3</v>
      </c>
      <c r="M950" s="10">
        <f t="shared" ref="M950:M1001" si="62">K950+L950</f>
        <v>7.3083218403271573E-3</v>
      </c>
      <c r="N950" s="10">
        <f>AVERAGE(M949:M950)*('Front End'!$F$5*60)</f>
        <v>0.8789026974586428</v>
      </c>
      <c r="O950" s="10">
        <f>IF(O949+AVERAGE(K949:K950)*('Front End'!$F$5*60)&gt;J950,J950,O949+AVERAGE(K949:K950)*('Front End'!$F$5*60))</f>
        <v>0</v>
      </c>
      <c r="P950" s="10">
        <f>P949+(AVERAGE(L949:L950)*('Front End'!$F$5*60))-W949</f>
        <v>4130.5437604793797</v>
      </c>
      <c r="Q950" s="10">
        <f>(P950/$AA$5)*($AA$4-'Front End'!$F$9)</f>
        <v>4.1305437604793792E-2</v>
      </c>
      <c r="R950" s="10">
        <f>'Front End'!$F$9+Q950</f>
        <v>45.041305437604791</v>
      </c>
      <c r="S950" s="8">
        <f>IF(R950&gt;'Front End'!$F$9+'Front End'!$B$9,(((R950-'Front End'!$F$9)/($AA$4-'Front End'!$F$9))*$AA$5)-((('Front End'!$F$9+'Front End'!$B$9-'Front End'!$F$9)/($AA$4-'Front End'!$F$9))*$AA$5),0)</f>
        <v>4130.5437604790995</v>
      </c>
      <c r="T950" s="8">
        <f>ROUND(S950/('Front End'!$B$3*24*60*60),6)</f>
        <v>4.7809999999999997E-3</v>
      </c>
      <c r="U950" s="8">
        <f>IF(R950&gt;'Front End'!$F$9+'Front End'!$B$10,(((R950-'Front End'!$F$9)/($AA$4-'Front End'!$F$9))*$AA$5)-((('Front End'!$F$9+'Front End'!$B$10-'Front End'!$F$9)/($AA$4-'Front End'!$F$9))*$AA$5),0)</f>
        <v>2130.5437604787867</v>
      </c>
      <c r="V950" s="8">
        <f>(U950^0.5)/('Front End'!$B$4*24*60*60)</f>
        <v>5.3423395422356381E-3</v>
      </c>
      <c r="W950" s="8">
        <f>(AVERAGE(T949:T950)*('Front End'!$F$5*60))+(AVERAGE(V949:V950)*('Front End'!$F$5*60))</f>
        <v>1.2148260176899379</v>
      </c>
      <c r="X950" s="8">
        <f t="shared" si="60"/>
        <v>5.3423395422356381E-3</v>
      </c>
    </row>
    <row r="951" spans="1:24" x14ac:dyDescent="0.2">
      <c r="A951" s="1">
        <v>950</v>
      </c>
      <c r="B951" s="1">
        <f>B950+'Front End'!$F$5</f>
        <v>1898</v>
      </c>
      <c r="C951" s="10">
        <f t="shared" si="59"/>
        <v>1.3180555555555555</v>
      </c>
      <c r="D951" s="10">
        <f>ROUND(IF(B951&lt;=$AA$2*1.25,('Front End'!$F$4/2)*(1-COS((PI()*B951)/$AA$2)),(4.34*'Front End'!$F$4*EXP(-1.3*B951/$AA$2))),6)</f>
        <v>7.0809999999999996E-3</v>
      </c>
      <c r="E951" s="10">
        <f>D951*('Front End'!$F$3/100)</f>
        <v>0</v>
      </c>
      <c r="F951" s="10">
        <f t="shared" si="61"/>
        <v>7.0809999999999996E-3</v>
      </c>
      <c r="G951" s="10">
        <f>IF((G950+(AVERAGE(F950:F951)*('Front End'!$F$5*60))-(N950))&gt;$AA$3,$AA$3,IF(G950+(AVERAGE(F950:F951)*('Front End'!$F$5*60))-(N950)&lt;0,0,G950+(AVERAGE(F950:F951)*('Front End'!$F$5*60))-(N950)))</f>
        <v>106.28706737258402</v>
      </c>
      <c r="H951" s="10">
        <f>(G951/$AA$3)*'Front End'!$B$1</f>
        <v>1.0628706737258401E-3</v>
      </c>
      <c r="I951" s="10">
        <f>('Front End'!$F$10-'Front End'!$B$1)+Calcs!H951</f>
        <v>46.731062870673732</v>
      </c>
      <c r="J951" s="10">
        <f>IF(H951&gt;'Front End'!$B$1*('Front End'!$B$5/100),G951-((('Front End'!$B$1*('Front End'!$B$5/100))/'Front End'!$B$1)*$AA$3),0)</f>
        <v>6.2870673725840192</v>
      </c>
      <c r="K951" s="10">
        <f>(J951*('Front End'!$B$6/100))/('Front End'!$B$2*24*60*60)</f>
        <v>0</v>
      </c>
      <c r="L951" s="10">
        <f>(J951*((100-'Front End'!$B$6)/100))/('Front End'!$B$2*24*60*60)</f>
        <v>7.2766983478981711E-3</v>
      </c>
      <c r="M951" s="10">
        <f t="shared" si="62"/>
        <v>7.2766983478981711E-3</v>
      </c>
      <c r="N951" s="10">
        <f>AVERAGE(M950:M951)*('Front End'!$F$5*60)</f>
        <v>0.8751012112935197</v>
      </c>
      <c r="O951" s="10">
        <f>IF(O950+AVERAGE(K950:K951)*('Front End'!$F$5*60)&gt;J951,J951,O950+AVERAGE(K950:K951)*('Front End'!$F$5*60))</f>
        <v>0</v>
      </c>
      <c r="P951" s="10">
        <f>P950+(AVERAGE(L950:L951)*('Front End'!$F$5*60))-W950</f>
        <v>4130.2040356729831</v>
      </c>
      <c r="Q951" s="10">
        <f>(P951/$AA$5)*($AA$4-'Front End'!$F$9)</f>
        <v>4.1302040356729831E-2</v>
      </c>
      <c r="R951" s="10">
        <f>'Front End'!$F$9+Q951</f>
        <v>45.041302040356733</v>
      </c>
      <c r="S951" s="8">
        <f>IF(R951&gt;'Front End'!$F$9+'Front End'!$B$9,(((R951-'Front End'!$F$9)/($AA$4-'Front End'!$F$9))*$AA$5)-((('Front End'!$F$9+'Front End'!$B$9-'Front End'!$F$9)/($AA$4-'Front End'!$F$9))*$AA$5),0)</f>
        <v>4130.2040356733023</v>
      </c>
      <c r="T951" s="8">
        <f>ROUND(S951/('Front End'!$B$3*24*60*60),6)</f>
        <v>4.7800000000000004E-3</v>
      </c>
      <c r="U951" s="8">
        <f>IF(R951&gt;'Front End'!$F$9+'Front End'!$B$10,(((R951-'Front End'!$F$9)/($AA$4-'Front End'!$F$9))*$AA$5)-((('Front End'!$F$9+'Front End'!$B$10-'Front End'!$F$9)/($AA$4-'Front End'!$F$9))*$AA$5),0)</f>
        <v>2130.2040356729894</v>
      </c>
      <c r="V951" s="8">
        <f>(U951^0.5)/('Front End'!$B$4*24*60*60)</f>
        <v>5.3419135951951625E-3</v>
      </c>
      <c r="W951" s="8">
        <f>(AVERAGE(T950:T951)*('Front End'!$F$5*60))+(AVERAGE(V950:V951)*('Front End'!$F$5*60))</f>
        <v>1.2147151882458482</v>
      </c>
      <c r="X951" s="8">
        <f t="shared" si="60"/>
        <v>5.3419135951951625E-3</v>
      </c>
    </row>
    <row r="952" spans="1:24" x14ac:dyDescent="0.2">
      <c r="A952" s="1">
        <v>951</v>
      </c>
      <c r="B952" s="1">
        <f>B951+'Front End'!$F$5</f>
        <v>1900</v>
      </c>
      <c r="C952" s="10">
        <f t="shared" si="59"/>
        <v>1.3194444444444444</v>
      </c>
      <c r="D952" s="10">
        <f>ROUND(IF(B952&lt;=$AA$2*1.25,('Front End'!$F$4/2)*(1-COS((PI()*B952)/$AA$2)),(4.34*'Front End'!$F$4*EXP(-1.3*B952/$AA$2))),6)</f>
        <v>7.0499999999999998E-3</v>
      </c>
      <c r="E952" s="10">
        <f>D952*('Front End'!$F$3/100)</f>
        <v>0</v>
      </c>
      <c r="F952" s="10">
        <f t="shared" si="61"/>
        <v>7.0499999999999998E-3</v>
      </c>
      <c r="G952" s="10">
        <f>IF((G951+(AVERAGE(F951:F952)*('Front End'!$F$5*60))-(N951))&gt;$AA$3,$AA$3,IF(G951+(AVERAGE(F951:F952)*('Front End'!$F$5*60))-(N951)&lt;0,0,G951+(AVERAGE(F951:F952)*('Front End'!$F$5*60))-(N951)))</f>
        <v>106.25982616129049</v>
      </c>
      <c r="H952" s="10">
        <f>(G952/$AA$3)*'Front End'!$B$1</f>
        <v>1.0625982616129051E-3</v>
      </c>
      <c r="I952" s="10">
        <f>('Front End'!$F$10-'Front End'!$B$1)+Calcs!H952</f>
        <v>46.731062598261616</v>
      </c>
      <c r="J952" s="10">
        <f>IF(H952&gt;'Front End'!$B$1*('Front End'!$B$5/100),G952-((('Front End'!$B$1*('Front End'!$B$5/100))/'Front End'!$B$1)*$AA$3),0)</f>
        <v>6.2598261612904906</v>
      </c>
      <c r="K952" s="10">
        <f>(J952*('Front End'!$B$6/100))/('Front End'!$B$2*24*60*60)</f>
        <v>0</v>
      </c>
      <c r="L952" s="10">
        <f>(J952*((100-'Front End'!$B$6)/100))/('Front End'!$B$2*24*60*60)</f>
        <v>7.2451691681602913E-3</v>
      </c>
      <c r="M952" s="10">
        <f t="shared" si="62"/>
        <v>7.2451691681602913E-3</v>
      </c>
      <c r="N952" s="10">
        <f>AVERAGE(M951:M952)*('Front End'!$F$5*60)</f>
        <v>0.87131205096350772</v>
      </c>
      <c r="O952" s="10">
        <f>IF(O951+AVERAGE(K951:K952)*('Front End'!$F$5*60)&gt;J952,J952,O951+AVERAGE(K951:K952)*('Front End'!$F$5*60))</f>
        <v>0</v>
      </c>
      <c r="P952" s="10">
        <f>P951+(AVERAGE(L951:L952)*('Front End'!$F$5*60))-W951</f>
        <v>4129.8606325357014</v>
      </c>
      <c r="Q952" s="10">
        <f>(P952/$AA$5)*($AA$4-'Front End'!$F$9)</f>
        <v>4.1298606325357007E-2</v>
      </c>
      <c r="R952" s="10">
        <f>'Front End'!$F$9+Q952</f>
        <v>45.041298606325356</v>
      </c>
      <c r="S952" s="8">
        <f>IF(R952&gt;'Front End'!$F$9+'Front End'!$B$9,(((R952-'Front End'!$F$9)/($AA$4-'Front End'!$F$9))*$AA$5)-((('Front End'!$F$9+'Front End'!$B$9-'Front End'!$F$9)/($AA$4-'Front End'!$F$9))*$AA$5),0)</f>
        <v>4129.860632535554</v>
      </c>
      <c r="T952" s="8">
        <f>ROUND(S952/('Front End'!$B$3*24*60*60),6)</f>
        <v>4.7800000000000004E-3</v>
      </c>
      <c r="U952" s="8">
        <f>IF(R952&gt;'Front End'!$F$9+'Front End'!$B$10,(((R952-'Front End'!$F$9)/($AA$4-'Front End'!$F$9))*$AA$5)-((('Front End'!$F$9+'Front End'!$B$10-'Front End'!$F$9)/($AA$4-'Front End'!$F$9))*$AA$5),0)</f>
        <v>2129.8606325352412</v>
      </c>
      <c r="V952" s="8">
        <f>(U952^0.5)/('Front End'!$B$4*24*60*60)</f>
        <v>5.3414830017412011E-3</v>
      </c>
      <c r="W952" s="8">
        <f>(AVERAGE(T951:T952)*('Front End'!$F$5*60))+(AVERAGE(V951:V952)*('Front End'!$F$5*60))</f>
        <v>1.2146037958161817</v>
      </c>
      <c r="X952" s="8">
        <f t="shared" si="60"/>
        <v>5.3414830017412011E-3</v>
      </c>
    </row>
    <row r="953" spans="1:24" x14ac:dyDescent="0.2">
      <c r="A953" s="1">
        <v>952</v>
      </c>
      <c r="B953" s="1">
        <f>B952+'Front End'!$F$5</f>
        <v>1902</v>
      </c>
      <c r="C953" s="10">
        <f t="shared" si="59"/>
        <v>1.3208333333333333</v>
      </c>
      <c r="D953" s="10">
        <f>ROUND(IF(B953&lt;=$AA$2*1.25,('Front End'!$F$4/2)*(1-COS((PI()*B953)/$AA$2)),(4.34*'Front End'!$F$4*EXP(-1.3*B953/$AA$2))),6)</f>
        <v>7.0200000000000002E-3</v>
      </c>
      <c r="E953" s="10">
        <f>D953*('Front End'!$F$3/100)</f>
        <v>0</v>
      </c>
      <c r="F953" s="10">
        <f t="shared" si="61"/>
        <v>7.0200000000000002E-3</v>
      </c>
      <c r="G953" s="10">
        <f>IF((G952+(AVERAGE(F952:F953)*('Front End'!$F$5*60))-(N952))&gt;$AA$3,$AA$3,IF(G952+(AVERAGE(F952:F953)*('Front End'!$F$5*60))-(N952)&lt;0,0,G952+(AVERAGE(F952:F953)*('Front End'!$F$5*60))-(N952)))</f>
        <v>106.23271411032698</v>
      </c>
      <c r="H953" s="10">
        <f>(G953/$AA$3)*'Front End'!$B$1</f>
        <v>1.0623271411032698E-3</v>
      </c>
      <c r="I953" s="10">
        <f>('Front End'!$F$10-'Front End'!$B$1)+Calcs!H953</f>
        <v>46.73106232714111</v>
      </c>
      <c r="J953" s="10">
        <f>IF(H953&gt;'Front End'!$B$1*('Front End'!$B$5/100),G953-((('Front End'!$B$1*('Front End'!$B$5/100))/'Front End'!$B$1)*$AA$3),0)</f>
        <v>6.232714110326981</v>
      </c>
      <c r="K953" s="10">
        <f>(J953*('Front End'!$B$6/100))/('Front End'!$B$2*24*60*60)</f>
        <v>0</v>
      </c>
      <c r="L953" s="10">
        <f>(J953*((100-'Front End'!$B$6)/100))/('Front End'!$B$2*24*60*60)</f>
        <v>7.213789479545118E-3</v>
      </c>
      <c r="M953" s="10">
        <f t="shared" si="62"/>
        <v>7.213789479545118E-3</v>
      </c>
      <c r="N953" s="10">
        <f>AVERAGE(M952:M953)*('Front End'!$F$5*60)</f>
        <v>0.86753751886232455</v>
      </c>
      <c r="O953" s="10">
        <f>IF(O952+AVERAGE(K952:K953)*('Front End'!$F$5*60)&gt;J953,J953,O952+AVERAGE(K952:K953)*('Front End'!$F$5*60))</f>
        <v>0</v>
      </c>
      <c r="P953" s="10">
        <f>P952+(AVERAGE(L952:L953)*('Front End'!$F$5*60))-W952</f>
        <v>4129.5135662587472</v>
      </c>
      <c r="Q953" s="10">
        <f>(P953/$AA$5)*($AA$4-'Front End'!$F$9)</f>
        <v>4.1295135662587475E-2</v>
      </c>
      <c r="R953" s="10">
        <f>'Front End'!$F$9+Q953</f>
        <v>45.041295135662587</v>
      </c>
      <c r="S953" s="8">
        <f>IF(R953&gt;'Front End'!$F$9+'Front End'!$B$9,(((R953-'Front End'!$F$9)/($AA$4-'Front End'!$F$9))*$AA$5)-((('Front End'!$F$9+'Front End'!$B$9-'Front End'!$F$9)/($AA$4-'Front End'!$F$9))*$AA$5),0)</f>
        <v>4129.5135662586799</v>
      </c>
      <c r="T953" s="8">
        <f>ROUND(S953/('Front End'!$B$3*24*60*60),6)</f>
        <v>4.7800000000000004E-3</v>
      </c>
      <c r="U953" s="8">
        <f>IF(R953&gt;'Front End'!$F$9+'Front End'!$B$10,(((R953-'Front End'!$F$9)/($AA$4-'Front End'!$F$9))*$AA$5)-((('Front End'!$F$9+'Front End'!$B$10-'Front End'!$F$9)/($AA$4-'Front End'!$F$9))*$AA$5),0)</f>
        <v>2129.5135662583671</v>
      </c>
      <c r="V953" s="8">
        <f>(U953^0.5)/('Front End'!$B$4*24*60*60)</f>
        <v>5.3410477798025956E-3</v>
      </c>
      <c r="W953" s="8">
        <f>(AVERAGE(T952:T953)*('Front End'!$F$5*60))+(AVERAGE(V952:V953)*('Front End'!$F$5*60))</f>
        <v>1.2145518468926277</v>
      </c>
      <c r="X953" s="8">
        <f t="shared" si="60"/>
        <v>5.3410477798025956E-3</v>
      </c>
    </row>
    <row r="954" spans="1:24" x14ac:dyDescent="0.2">
      <c r="A954" s="1">
        <v>953</v>
      </c>
      <c r="B954" s="1">
        <f>B953+'Front End'!$F$5</f>
        <v>1904</v>
      </c>
      <c r="C954" s="10">
        <f t="shared" si="59"/>
        <v>1.3222222222222222</v>
      </c>
      <c r="D954" s="10">
        <f>ROUND(IF(B954&lt;=$AA$2*1.25,('Front End'!$F$4/2)*(1-COS((PI()*B954)/$AA$2)),(4.34*'Front End'!$F$4*EXP(-1.3*B954/$AA$2))),6)</f>
        <v>6.9899999999999997E-3</v>
      </c>
      <c r="E954" s="10">
        <f>D954*('Front End'!$F$3/100)</f>
        <v>0</v>
      </c>
      <c r="F954" s="10">
        <f t="shared" si="61"/>
        <v>6.9899999999999997E-3</v>
      </c>
      <c r="G954" s="10">
        <f>IF((G953+(AVERAGE(F953:F954)*('Front End'!$F$5*60))-(N953))&gt;$AA$3,$AA$3,IF(G953+(AVERAGE(F953:F954)*('Front End'!$F$5*60))-(N953)&lt;0,0,G953+(AVERAGE(F953:F954)*('Front End'!$F$5*60))-(N953)))</f>
        <v>106.20577659146466</v>
      </c>
      <c r="H954" s="10">
        <f>(G954/$AA$3)*'Front End'!$B$1</f>
        <v>1.0620577659146465E-3</v>
      </c>
      <c r="I954" s="10">
        <f>('Front End'!$F$10-'Front End'!$B$1)+Calcs!H954</f>
        <v>46.731062057765918</v>
      </c>
      <c r="J954" s="10">
        <f>IF(H954&gt;'Front End'!$B$1*('Front End'!$B$5/100),G954-((('Front End'!$B$1*('Front End'!$B$5/100))/'Front End'!$B$1)*$AA$3),0)</f>
        <v>6.2057765914646552</v>
      </c>
      <c r="K954" s="10">
        <f>(J954*('Front End'!$B$6/100))/('Front End'!$B$2*24*60*60)</f>
        <v>0</v>
      </c>
      <c r="L954" s="10">
        <f>(J954*((100-'Front End'!$B$6)/100))/('Front End'!$B$2*24*60*60)</f>
        <v>7.1826117956766853E-3</v>
      </c>
      <c r="M954" s="10">
        <f t="shared" si="62"/>
        <v>7.1826117956766853E-3</v>
      </c>
      <c r="N954" s="10">
        <f>AVERAGE(M953:M954)*('Front End'!$F$5*60)</f>
        <v>0.86378407651330824</v>
      </c>
      <c r="O954" s="10">
        <f>IF(O953+AVERAGE(K953:K954)*('Front End'!$F$5*60)&gt;J954,J954,O953+AVERAGE(K953:K954)*('Front End'!$F$5*60))</f>
        <v>0</v>
      </c>
      <c r="P954" s="10">
        <f>P953+(AVERAGE(L953:L954)*('Front End'!$F$5*60))-W953</f>
        <v>4129.162798488368</v>
      </c>
      <c r="Q954" s="10">
        <f>(P954/$AA$5)*($AA$4-'Front End'!$F$9)</f>
        <v>4.1291627984883679E-2</v>
      </c>
      <c r="R954" s="10">
        <f>'Front End'!$F$9+Q954</f>
        <v>45.041291627984883</v>
      </c>
      <c r="S954" s="8">
        <f>IF(R954&gt;'Front End'!$F$9+'Front End'!$B$9,(((R954-'Front End'!$F$9)/($AA$4-'Front End'!$F$9))*$AA$5)-((('Front End'!$F$9+'Front End'!$B$9-'Front End'!$F$9)/($AA$4-'Front End'!$F$9))*$AA$5),0)</f>
        <v>4129.1627984882953</v>
      </c>
      <c r="T954" s="8">
        <f>ROUND(S954/('Front End'!$B$3*24*60*60),6)</f>
        <v>4.7790000000000003E-3</v>
      </c>
      <c r="U954" s="8">
        <f>IF(R954&gt;'Front End'!$F$9+'Front End'!$B$10,(((R954-'Front End'!$F$9)/($AA$4-'Front End'!$F$9))*$AA$5)-((('Front End'!$F$9+'Front End'!$B$10-'Front End'!$F$9)/($AA$4-'Front End'!$F$9))*$AA$5),0)</f>
        <v>2129.1627984879824</v>
      </c>
      <c r="V954" s="8">
        <f>(U954^0.5)/('Front End'!$B$4*24*60*60)</f>
        <v>5.3406078801453653E-3</v>
      </c>
      <c r="W954" s="8">
        <f>(AVERAGE(T953:T954)*('Front End'!$F$5*60))+(AVERAGE(V953:V954)*('Front End'!$F$5*60))</f>
        <v>1.2144393395968778</v>
      </c>
      <c r="X954" s="8">
        <f t="shared" si="60"/>
        <v>5.3406078801453653E-3</v>
      </c>
    </row>
    <row r="955" spans="1:24" x14ac:dyDescent="0.2">
      <c r="A955" s="1">
        <v>954</v>
      </c>
      <c r="B955" s="1">
        <f>B954+'Front End'!$F$5</f>
        <v>1906</v>
      </c>
      <c r="C955" s="10">
        <f t="shared" si="59"/>
        <v>1.3236111111111111</v>
      </c>
      <c r="D955" s="10">
        <f>ROUND(IF(B955&lt;=$AA$2*1.25,('Front End'!$F$4/2)*(1-COS((PI()*B955)/$AA$2)),(4.34*'Front End'!$F$4*EXP(-1.3*B955/$AA$2))),6)</f>
        <v>6.9589999999999999E-3</v>
      </c>
      <c r="E955" s="10">
        <f>D955*('Front End'!$F$3/100)</f>
        <v>0</v>
      </c>
      <c r="F955" s="10">
        <f t="shared" si="61"/>
        <v>6.9589999999999999E-3</v>
      </c>
      <c r="G955" s="10">
        <f>IF((G954+(AVERAGE(F954:F955)*('Front End'!$F$5*60))-(N954))&gt;$AA$3,$AA$3,IF(G954+(AVERAGE(F954:F955)*('Front End'!$F$5*60))-(N954)&lt;0,0,G954+(AVERAGE(F954:F955)*('Front End'!$F$5*60))-(N954)))</f>
        <v>106.17893251495134</v>
      </c>
      <c r="H955" s="10">
        <f>(G955/$AA$3)*'Front End'!$B$1</f>
        <v>1.0617893251495135E-3</v>
      </c>
      <c r="I955" s="10">
        <f>('Front End'!$F$10-'Front End'!$B$1)+Calcs!H955</f>
        <v>46.731061789325153</v>
      </c>
      <c r="J955" s="10">
        <f>IF(H955&gt;'Front End'!$B$1*('Front End'!$B$5/100),G955-((('Front End'!$B$1*('Front End'!$B$5/100))/'Front End'!$B$1)*$AA$3),0)</f>
        <v>6.1789325149513417</v>
      </c>
      <c r="K955" s="10">
        <f>(J955*('Front End'!$B$6/100))/('Front End'!$B$2*24*60*60)</f>
        <v>0</v>
      </c>
      <c r="L955" s="10">
        <f>(J955*((100-'Front End'!$B$6)/100))/('Front End'!$B$2*24*60*60)</f>
        <v>7.1515422626751649E-3</v>
      </c>
      <c r="M955" s="10">
        <f t="shared" si="62"/>
        <v>7.1515422626751649E-3</v>
      </c>
      <c r="N955" s="10">
        <f>AVERAGE(M954:M955)*('Front End'!$F$5*60)</f>
        <v>0.860049243501111</v>
      </c>
      <c r="O955" s="10">
        <f>IF(O954+AVERAGE(K954:K955)*('Front End'!$F$5*60)&gt;J955,J955,O954+AVERAGE(K954:K955)*('Front End'!$F$5*60))</f>
        <v>0</v>
      </c>
      <c r="P955" s="10">
        <f>P954+(AVERAGE(L954:L955)*('Front End'!$F$5*60))-W954</f>
        <v>4128.8084083922722</v>
      </c>
      <c r="Q955" s="10">
        <f>(P955/$AA$5)*($AA$4-'Front End'!$F$9)</f>
        <v>4.1288084083922719E-2</v>
      </c>
      <c r="R955" s="10">
        <f>'Front End'!$F$9+Q955</f>
        <v>45.041288084083924</v>
      </c>
      <c r="S955" s="8">
        <f>IF(R955&gt;'Front End'!$F$9+'Front End'!$B$9,(((R955-'Front End'!$F$9)/($AA$4-'Front End'!$F$9))*$AA$5)-((('Front End'!$F$9+'Front End'!$B$9-'Front End'!$F$9)/($AA$4-'Front End'!$F$9))*$AA$5),0)</f>
        <v>4128.8084083923595</v>
      </c>
      <c r="T955" s="8">
        <f>ROUND(S955/('Front End'!$B$3*24*60*60),6)</f>
        <v>4.7790000000000003E-3</v>
      </c>
      <c r="U955" s="8">
        <f>IF(R955&gt;'Front End'!$F$9+'Front End'!$B$10,(((R955-'Front End'!$F$9)/($AA$4-'Front End'!$F$9))*$AA$5)-((('Front End'!$F$9+'Front End'!$B$10-'Front End'!$F$9)/($AA$4-'Front End'!$F$9))*$AA$5),0)</f>
        <v>2128.8084083920467</v>
      </c>
      <c r="V955" s="8">
        <f>(U955^0.5)/('Front End'!$B$4*24*60*60)</f>
        <v>5.3401634009108178E-3</v>
      </c>
      <c r="W955" s="8">
        <f>(AVERAGE(T954:T955)*('Front End'!$F$5*60))+(AVERAGE(V954:V955)*('Front End'!$F$5*60))</f>
        <v>1.2143262768633711</v>
      </c>
      <c r="X955" s="8">
        <f t="shared" si="60"/>
        <v>5.3401634009108178E-3</v>
      </c>
    </row>
    <row r="956" spans="1:24" x14ac:dyDescent="0.2">
      <c r="A956" s="1">
        <v>955</v>
      </c>
      <c r="B956" s="1">
        <f>B955+'Front End'!$F$5</f>
        <v>1908</v>
      </c>
      <c r="C956" s="10">
        <f t="shared" si="59"/>
        <v>1.325</v>
      </c>
      <c r="D956" s="10">
        <f>ROUND(IF(B956&lt;=$AA$2*1.25,('Front End'!$F$4/2)*(1-COS((PI()*B956)/$AA$2)),(4.34*'Front End'!$F$4*EXP(-1.3*B956/$AA$2))),6)</f>
        <v>6.9290000000000003E-3</v>
      </c>
      <c r="E956" s="10">
        <f>D956*('Front End'!$F$3/100)</f>
        <v>0</v>
      </c>
      <c r="F956" s="10">
        <f t="shared" si="61"/>
        <v>6.9290000000000003E-3</v>
      </c>
      <c r="G956" s="10">
        <f>IF((G955+(AVERAGE(F955:F956)*('Front End'!$F$5*60))-(N955))&gt;$AA$3,$AA$3,IF(G955+(AVERAGE(F955:F956)*('Front End'!$F$5*60))-(N955)&lt;0,0,G955+(AVERAGE(F955:F956)*('Front End'!$F$5*60))-(N955)))</f>
        <v>106.15216327145023</v>
      </c>
      <c r="H956" s="10">
        <f>(G956/$AA$3)*'Front End'!$B$1</f>
        <v>1.0615216327145023E-3</v>
      </c>
      <c r="I956" s="10">
        <f>('Front End'!$F$10-'Front End'!$B$1)+Calcs!H956</f>
        <v>46.731061521632718</v>
      </c>
      <c r="J956" s="10">
        <f>IF(H956&gt;'Front End'!$B$1*('Front End'!$B$5/100),G956-((('Front End'!$B$1*('Front End'!$B$5/100))/'Front End'!$B$1)*$AA$3),0)</f>
        <v>6.1521632714502346</v>
      </c>
      <c r="K956" s="10">
        <f>(J956*('Front End'!$B$6/100))/('Front End'!$B$2*24*60*60)</f>
        <v>0</v>
      </c>
      <c r="L956" s="10">
        <f>(J956*((100-'Front End'!$B$6)/100))/('Front End'!$B$2*24*60*60)</f>
        <v>7.1205593419562908E-3</v>
      </c>
      <c r="M956" s="10">
        <f t="shared" si="62"/>
        <v>7.1205593419562908E-3</v>
      </c>
      <c r="N956" s="10">
        <f>AVERAGE(M955:M956)*('Front End'!$F$5*60)</f>
        <v>0.85632609627788725</v>
      </c>
      <c r="O956" s="10">
        <f>IF(O955+AVERAGE(K955:K956)*('Front End'!$F$5*60)&gt;J956,J956,O955+AVERAGE(K955:K956)*('Front End'!$F$5*60))</f>
        <v>0</v>
      </c>
      <c r="P956" s="10">
        <f>P955+(AVERAGE(L955:L956)*('Front End'!$F$5*60))-W955</f>
        <v>4128.4504082116873</v>
      </c>
      <c r="Q956" s="10">
        <f>(P956/$AA$5)*($AA$4-'Front End'!$F$9)</f>
        <v>4.1284504082116869E-2</v>
      </c>
      <c r="R956" s="10">
        <f>'Front End'!$F$9+Q956</f>
        <v>45.041284504082114</v>
      </c>
      <c r="S956" s="8">
        <f>IF(R956&gt;'Front End'!$F$9+'Front End'!$B$9,(((R956-'Front End'!$F$9)/($AA$4-'Front End'!$F$9))*$AA$5)-((('Front End'!$F$9+'Front End'!$B$9-'Front End'!$F$9)/($AA$4-'Front End'!$F$9))*$AA$5),0)</f>
        <v>4128.4504082113926</v>
      </c>
      <c r="T956" s="8">
        <f>ROUND(S956/('Front End'!$B$3*24*60*60),6)</f>
        <v>4.7780000000000001E-3</v>
      </c>
      <c r="U956" s="8">
        <f>IF(R956&gt;'Front End'!$F$9+'Front End'!$B$10,(((R956-'Front End'!$F$9)/($AA$4-'Front End'!$F$9))*$AA$5)-((('Front End'!$F$9+'Front End'!$B$10-'Front End'!$F$9)/($AA$4-'Front End'!$F$9))*$AA$5),0)</f>
        <v>2128.4504082110798</v>
      </c>
      <c r="V956" s="8">
        <f>(U956^0.5)/('Front End'!$B$4*24*60*60)</f>
        <v>5.3397143563094383E-3</v>
      </c>
      <c r="W956" s="8">
        <f>(AVERAGE(T955:T956)*('Front End'!$F$5*60))+(AVERAGE(V955:V956)*('Front End'!$F$5*60))</f>
        <v>1.2142126654332153</v>
      </c>
      <c r="X956" s="8">
        <f t="shared" si="60"/>
        <v>5.3397143563094383E-3</v>
      </c>
    </row>
    <row r="957" spans="1:24" x14ac:dyDescent="0.2">
      <c r="A957" s="1">
        <v>956</v>
      </c>
      <c r="B957" s="1">
        <f>B956+'Front End'!$F$5</f>
        <v>1910</v>
      </c>
      <c r="C957" s="10">
        <f t="shared" si="59"/>
        <v>1.3263888888888888</v>
      </c>
      <c r="D957" s="10">
        <f>ROUND(IF(B957&lt;=$AA$2*1.25,('Front End'!$F$4/2)*(1-COS((PI()*B957)/$AA$2)),(4.34*'Front End'!$F$4*EXP(-1.3*B957/$AA$2))),6)</f>
        <v>6.8989999999999998E-3</v>
      </c>
      <c r="E957" s="10">
        <f>D957*('Front End'!$F$3/100)</f>
        <v>0</v>
      </c>
      <c r="F957" s="10">
        <f t="shared" si="61"/>
        <v>6.8989999999999998E-3</v>
      </c>
      <c r="G957" s="10">
        <f>IF((G956+(AVERAGE(F956:F957)*('Front End'!$F$5*60))-(N956))&gt;$AA$3,$AA$3,IF(G956+(AVERAGE(F956:F957)*('Front End'!$F$5*60))-(N956)&lt;0,0,G956+(AVERAGE(F956:F957)*('Front End'!$F$5*60))-(N956)))</f>
        <v>106.12551717517235</v>
      </c>
      <c r="H957" s="10">
        <f>(G957/$AA$3)*'Front End'!$B$1</f>
        <v>1.0612551717517236E-3</v>
      </c>
      <c r="I957" s="10">
        <f>('Front End'!$F$10-'Front End'!$B$1)+Calcs!H957</f>
        <v>46.731061255171753</v>
      </c>
      <c r="J957" s="10">
        <f>IF(H957&gt;'Front End'!$B$1*('Front End'!$B$5/100),G957-((('Front End'!$B$1*('Front End'!$B$5/100))/'Front End'!$B$1)*$AA$3),0)</f>
        <v>6.1255171751723481</v>
      </c>
      <c r="K957" s="10">
        <f>(J957*('Front End'!$B$6/100))/('Front End'!$B$2*24*60*60)</f>
        <v>0</v>
      </c>
      <c r="L957" s="10">
        <f>(J957*((100-'Front End'!$B$6)/100))/('Front End'!$B$2*24*60*60)</f>
        <v>7.0897189527457738E-3</v>
      </c>
      <c r="M957" s="10">
        <f t="shared" si="62"/>
        <v>7.0897189527457738E-3</v>
      </c>
      <c r="N957" s="10">
        <f>AVERAGE(M956:M957)*('Front End'!$F$5*60)</f>
        <v>0.85261669768212389</v>
      </c>
      <c r="O957" s="10">
        <f>IF(O956+AVERAGE(K956:K957)*('Front End'!$F$5*60)&gt;J957,J957,O956+AVERAGE(K956:K957)*('Front End'!$F$5*60))</f>
        <v>0</v>
      </c>
      <c r="P957" s="10">
        <f>P956+(AVERAGE(L956:L957)*('Front End'!$F$5*60))-W956</f>
        <v>4128.0888122439355</v>
      </c>
      <c r="Q957" s="10">
        <f>(P957/$AA$5)*($AA$4-'Front End'!$F$9)</f>
        <v>4.1280888122439352E-2</v>
      </c>
      <c r="R957" s="10">
        <f>'Front End'!$F$9+Q957</f>
        <v>45.041280888122436</v>
      </c>
      <c r="S957" s="8">
        <f>IF(R957&gt;'Front End'!$F$9+'Front End'!$B$9,(((R957-'Front End'!$F$9)/($AA$4-'Front End'!$F$9))*$AA$5)-((('Front End'!$F$9+'Front End'!$B$9-'Front End'!$F$9)/($AA$4-'Front End'!$F$9))*$AA$5),0)</f>
        <v>4128.0888122436472</v>
      </c>
      <c r="T957" s="8">
        <f>ROUND(S957/('Front End'!$B$3*24*60*60),6)</f>
        <v>4.7780000000000001E-3</v>
      </c>
      <c r="U957" s="8">
        <f>IF(R957&gt;'Front End'!$F$9+'Front End'!$B$10,(((R957-'Front End'!$F$9)/($AA$4-'Front End'!$F$9))*$AA$5)-((('Front End'!$F$9+'Front End'!$B$10-'Front End'!$F$9)/($AA$4-'Front End'!$F$9))*$AA$5),0)</f>
        <v>2128.0888122433344</v>
      </c>
      <c r="V957" s="8">
        <f>(U957^0.5)/('Front End'!$B$4*24*60*60)</f>
        <v>5.3392607631261241E-3</v>
      </c>
      <c r="W957" s="8">
        <f>(AVERAGE(T956:T957)*('Front End'!$F$5*60))+(AVERAGE(V956:V957)*('Front End'!$F$5*60))</f>
        <v>1.2140985071661339</v>
      </c>
      <c r="X957" s="8">
        <f t="shared" si="60"/>
        <v>5.3392607631261241E-3</v>
      </c>
    </row>
    <row r="958" spans="1:24" x14ac:dyDescent="0.2">
      <c r="A958" s="1">
        <v>957</v>
      </c>
      <c r="B958" s="1">
        <f>B957+'Front End'!$F$5</f>
        <v>1912</v>
      </c>
      <c r="C958" s="10">
        <f t="shared" si="59"/>
        <v>1.3277777777777777</v>
      </c>
      <c r="D958" s="10">
        <f>ROUND(IF(B958&lt;=$AA$2*1.25,('Front End'!$F$4/2)*(1-COS((PI()*B958)/$AA$2)),(4.34*'Front End'!$F$4*EXP(-1.3*B958/$AA$2))),6)</f>
        <v>6.8690000000000001E-3</v>
      </c>
      <c r="E958" s="10">
        <f>D958*('Front End'!$F$3/100)</f>
        <v>0</v>
      </c>
      <c r="F958" s="10">
        <f t="shared" si="61"/>
        <v>6.8690000000000001E-3</v>
      </c>
      <c r="G958" s="10">
        <f>IF((G957+(AVERAGE(F957:F958)*('Front End'!$F$5*60))-(N957))&gt;$AA$3,$AA$3,IF(G957+(AVERAGE(F957:F958)*('Front End'!$F$5*60))-(N957)&lt;0,0,G957+(AVERAGE(F957:F958)*('Front End'!$F$5*60))-(N957)))</f>
        <v>106.09898047749023</v>
      </c>
      <c r="H958" s="10">
        <f>(G958/$AA$3)*'Front End'!$B$1</f>
        <v>1.0609898047749023E-3</v>
      </c>
      <c r="I958" s="10">
        <f>('Front End'!$F$10-'Front End'!$B$1)+Calcs!H958</f>
        <v>46.731060989804782</v>
      </c>
      <c r="J958" s="10">
        <f>IF(H958&gt;'Front End'!$B$1*('Front End'!$B$5/100),G958-((('Front End'!$B$1*('Front End'!$B$5/100))/'Front End'!$B$1)*$AA$3),0)</f>
        <v>6.0989804774902296</v>
      </c>
      <c r="K958" s="10">
        <f>(J958*('Front End'!$B$6/100))/('Front End'!$B$2*24*60*60)</f>
        <v>0</v>
      </c>
      <c r="L958" s="10">
        <f>(J958*((100-'Front End'!$B$6)/100))/('Front End'!$B$2*24*60*60)</f>
        <v>7.0590051822803594E-3</v>
      </c>
      <c r="M958" s="10">
        <f t="shared" si="62"/>
        <v>7.0590051822803594E-3</v>
      </c>
      <c r="N958" s="10">
        <f>AVERAGE(M957:M958)*('Front End'!$F$5*60)</f>
        <v>0.84892344810156806</v>
      </c>
      <c r="O958" s="10">
        <f>IF(O957+AVERAGE(K957:K958)*('Front End'!$F$5*60)&gt;J958,J958,O957+AVERAGE(K957:K958)*('Front End'!$F$5*60))</f>
        <v>0</v>
      </c>
      <c r="P958" s="10">
        <f>P957+(AVERAGE(L957:L958)*('Front End'!$F$5*60))-W957</f>
        <v>4127.7236371848703</v>
      </c>
      <c r="Q958" s="10">
        <f>(P958/$AA$5)*($AA$4-'Front End'!$F$9)</f>
        <v>4.1277236371848706E-2</v>
      </c>
      <c r="R958" s="10">
        <f>'Front End'!$F$9+Q958</f>
        <v>45.041277236371847</v>
      </c>
      <c r="S958" s="8">
        <f>IF(R958&gt;'Front End'!$F$9+'Front End'!$B$9,(((R958-'Front End'!$F$9)/($AA$4-'Front End'!$F$9))*$AA$5)-((('Front End'!$F$9+'Front End'!$B$9-'Front End'!$F$9)/($AA$4-'Front End'!$F$9))*$AA$5),0)</f>
        <v>4127.7236371847439</v>
      </c>
      <c r="T958" s="8">
        <f>ROUND(S958/('Front End'!$B$3*24*60*60),6)</f>
        <v>4.777E-3</v>
      </c>
      <c r="U958" s="8">
        <f>IF(R958&gt;'Front End'!$F$9+'Front End'!$B$10,(((R958-'Front End'!$F$9)/($AA$4-'Front End'!$F$9))*$AA$5)-((('Front End'!$F$9+'Front End'!$B$10-'Front End'!$F$9)/($AA$4-'Front End'!$F$9))*$AA$5),0)</f>
        <v>2127.723637184431</v>
      </c>
      <c r="V958" s="8">
        <f>(U958^0.5)/('Front End'!$B$4*24*60*60)</f>
        <v>5.3388026411475198E-3</v>
      </c>
      <c r="W958" s="8">
        <f>(AVERAGE(T957:T958)*('Front End'!$F$5*60))+(AVERAGE(V957:V958)*('Front End'!$F$5*60))</f>
        <v>1.2139838042564186</v>
      </c>
      <c r="X958" s="8">
        <f t="shared" si="60"/>
        <v>5.3388026411475198E-3</v>
      </c>
    </row>
    <row r="959" spans="1:24" x14ac:dyDescent="0.2">
      <c r="A959" s="1">
        <v>958</v>
      </c>
      <c r="B959" s="1">
        <f>B958+'Front End'!$F$5</f>
        <v>1914</v>
      </c>
      <c r="C959" s="10">
        <f t="shared" si="59"/>
        <v>1.3291666666666666</v>
      </c>
      <c r="D959" s="10">
        <f>ROUND(IF(B959&lt;=$AA$2*1.25,('Front End'!$F$4/2)*(1-COS((PI()*B959)/$AA$2)),(4.34*'Front End'!$F$4*EXP(-1.3*B959/$AA$2))),6)</f>
        <v>6.8399999999999997E-3</v>
      </c>
      <c r="E959" s="10">
        <f>D959*('Front End'!$F$3/100)</f>
        <v>0</v>
      </c>
      <c r="F959" s="10">
        <f t="shared" si="61"/>
        <v>6.8399999999999997E-3</v>
      </c>
      <c r="G959" s="10">
        <f>IF((G958+(AVERAGE(F958:F959)*('Front End'!$F$5*60))-(N958))&gt;$AA$3,$AA$3,IF(G958+(AVERAGE(F958:F959)*('Front End'!$F$5*60))-(N958)&lt;0,0,G958+(AVERAGE(F958:F959)*('Front End'!$F$5*60))-(N958)))</f>
        <v>106.07259702938866</v>
      </c>
      <c r="H959" s="10">
        <f>(G959/$AA$3)*'Front End'!$B$1</f>
        <v>1.0607259702938867E-3</v>
      </c>
      <c r="I959" s="10">
        <f>('Front End'!$F$10-'Front End'!$B$1)+Calcs!H959</f>
        <v>46.731060725970295</v>
      </c>
      <c r="J959" s="10">
        <f>IF(H959&gt;'Front End'!$B$1*('Front End'!$B$5/100),G959-((('Front End'!$B$1*('Front End'!$B$5/100))/'Front End'!$B$1)*$AA$3),0)</f>
        <v>6.0725970293886604</v>
      </c>
      <c r="K959" s="10">
        <f>(J959*('Front End'!$B$6/100))/('Front End'!$B$2*24*60*60)</f>
        <v>0</v>
      </c>
      <c r="L959" s="10">
        <f>(J959*((100-'Front End'!$B$6)/100))/('Front End'!$B$2*24*60*60)</f>
        <v>7.0284687840146539E-3</v>
      </c>
      <c r="M959" s="10">
        <f t="shared" si="62"/>
        <v>7.0284687840146539E-3</v>
      </c>
      <c r="N959" s="10">
        <f>AVERAGE(M958:M959)*('Front End'!$F$5*60)</f>
        <v>0.84524843797770077</v>
      </c>
      <c r="O959" s="10">
        <f>IF(O958+AVERAGE(K958:K959)*('Front End'!$F$5*60)&gt;J959,J959,O958+AVERAGE(K958:K959)*('Front End'!$F$5*60))</f>
        <v>0</v>
      </c>
      <c r="P959" s="10">
        <f>P958+(AVERAGE(L958:L959)*('Front End'!$F$5*60))-W958</f>
        <v>4127.3549018185913</v>
      </c>
      <c r="Q959" s="10">
        <f>(P959/$AA$5)*($AA$4-'Front End'!$F$9)</f>
        <v>4.1273549018185911E-2</v>
      </c>
      <c r="R959" s="10">
        <f>'Front End'!$F$9+Q959</f>
        <v>45.041273549018186</v>
      </c>
      <c r="S959" s="8">
        <f>IF(R959&gt;'Front End'!$F$9+'Front End'!$B$9,(((R959-'Front End'!$F$9)/($AA$4-'Front End'!$F$9))*$AA$5)-((('Front End'!$F$9+'Front End'!$B$9-'Front End'!$F$9)/($AA$4-'Front End'!$F$9))*$AA$5),0)</f>
        <v>4127.3549018185922</v>
      </c>
      <c r="T959" s="8">
        <f>ROUND(S959/('Front End'!$B$3*24*60*60),6)</f>
        <v>4.777E-3</v>
      </c>
      <c r="U959" s="8">
        <f>IF(R959&gt;'Front End'!$F$9+'Front End'!$B$10,(((R959-'Front End'!$F$9)/($AA$4-'Front End'!$F$9))*$AA$5)-((('Front End'!$F$9+'Front End'!$B$10-'Front End'!$F$9)/($AA$4-'Front End'!$F$9))*$AA$5),0)</f>
        <v>2127.3549018182794</v>
      </c>
      <c r="V959" s="8">
        <f>(U959^0.5)/('Front End'!$B$4*24*60*60)</f>
        <v>5.3383400127756516E-3</v>
      </c>
      <c r="W959" s="8">
        <f>(AVERAGE(T958:T959)*('Front End'!$F$5*60))+(AVERAGE(V958:V959)*('Front End'!$F$5*60))</f>
        <v>1.2138685592353902</v>
      </c>
      <c r="X959" s="8">
        <f t="shared" si="60"/>
        <v>5.3383400127756516E-3</v>
      </c>
    </row>
    <row r="960" spans="1:24" x14ac:dyDescent="0.2">
      <c r="A960" s="1">
        <v>959</v>
      </c>
      <c r="B960" s="1">
        <f>B959+'Front End'!$F$5</f>
        <v>1916</v>
      </c>
      <c r="C960" s="10">
        <f t="shared" si="59"/>
        <v>1.3305555555555555</v>
      </c>
      <c r="D960" s="10">
        <f>ROUND(IF(B960&lt;=$AA$2*1.25,('Front End'!$F$4/2)*(1-COS((PI()*B960)/$AA$2)),(4.34*'Front End'!$F$4*EXP(-1.3*B960/$AA$2))),6)</f>
        <v>6.8100000000000001E-3</v>
      </c>
      <c r="E960" s="10">
        <f>D960*('Front End'!$F$3/100)</f>
        <v>0</v>
      </c>
      <c r="F960" s="10">
        <f t="shared" si="61"/>
        <v>6.8100000000000001E-3</v>
      </c>
      <c r="G960" s="10">
        <f>IF((G959+(AVERAGE(F959:F960)*('Front End'!$F$5*60))-(N959))&gt;$AA$3,$AA$3,IF(G959+(AVERAGE(F959:F960)*('Front End'!$F$5*60))-(N959)&lt;0,0,G959+(AVERAGE(F959:F960)*('Front End'!$F$5*60))-(N959)))</f>
        <v>106.04634859141096</v>
      </c>
      <c r="H960" s="10">
        <f>(G960/$AA$3)*'Front End'!$B$1</f>
        <v>1.0604634859141097E-3</v>
      </c>
      <c r="I960" s="10">
        <f>('Front End'!$F$10-'Front End'!$B$1)+Calcs!H960</f>
        <v>46.731060463485917</v>
      </c>
      <c r="J960" s="10">
        <f>IF(H960&gt;'Front End'!$B$1*('Front End'!$B$5/100),G960-((('Front End'!$B$1*('Front End'!$B$5/100))/'Front End'!$B$1)*$AA$3),0)</f>
        <v>6.0463485914109611</v>
      </c>
      <c r="K960" s="10">
        <f>(J960*('Front End'!$B$6/100))/('Front End'!$B$2*24*60*60)</f>
        <v>0</v>
      </c>
      <c r="L960" s="10">
        <f>(J960*((100-'Front End'!$B$6)/100))/('Front End'!$B$2*24*60*60)</f>
        <v>6.9980886474663908E-3</v>
      </c>
      <c r="M960" s="10">
        <f t="shared" si="62"/>
        <v>6.9980886474663908E-3</v>
      </c>
      <c r="N960" s="10">
        <f>AVERAGE(M959:M960)*('Front End'!$F$5*60)</f>
        <v>0.84159344588886265</v>
      </c>
      <c r="O960" s="10">
        <f>IF(O959+AVERAGE(K959:K960)*('Front End'!$F$5*60)&gt;J960,J960,O959+AVERAGE(K959:K960)*('Front End'!$F$5*60))</f>
        <v>0</v>
      </c>
      <c r="P960" s="10">
        <f>P959+(AVERAGE(L959:L960)*('Front End'!$F$5*60))-W959</f>
        <v>4126.9826267052449</v>
      </c>
      <c r="Q960" s="10">
        <f>(P960/$AA$5)*($AA$4-'Front End'!$F$9)</f>
        <v>4.1269826267052445E-2</v>
      </c>
      <c r="R960" s="10">
        <f>'Front End'!$F$9+Q960</f>
        <v>45.041269826267055</v>
      </c>
      <c r="S960" s="8">
        <f>IF(R960&gt;'Front End'!$F$9+'Front End'!$B$9,(((R960-'Front End'!$F$9)/($AA$4-'Front End'!$F$9))*$AA$5)-((('Front End'!$F$9+'Front End'!$B$9-'Front End'!$F$9)/($AA$4-'Front End'!$F$9))*$AA$5),0)</f>
        <v>4126.9826267054559</v>
      </c>
      <c r="T960" s="8">
        <f>ROUND(S960/('Front End'!$B$3*24*60*60),6)</f>
        <v>4.777E-3</v>
      </c>
      <c r="U960" s="8">
        <f>IF(R960&gt;'Front End'!$F$9+'Front End'!$B$10,(((R960-'Front End'!$F$9)/($AA$4-'Front End'!$F$9))*$AA$5)-((('Front End'!$F$9+'Front End'!$B$10-'Front End'!$F$9)/($AA$4-'Front End'!$F$9))*$AA$5),0)</f>
        <v>2126.982626705143</v>
      </c>
      <c r="V960" s="8">
        <f>(U960^0.5)/('Front End'!$B$4*24*60*60)</f>
        <v>5.3378729026378312E-3</v>
      </c>
      <c r="W960" s="8">
        <f>(AVERAGE(T959:T960)*('Front End'!$F$5*60))+(AVERAGE(V959:V960)*('Front End'!$F$5*60))</f>
        <v>1.2138127749248089</v>
      </c>
      <c r="X960" s="8">
        <f t="shared" si="60"/>
        <v>5.3378729026378312E-3</v>
      </c>
    </row>
    <row r="961" spans="1:24" x14ac:dyDescent="0.2">
      <c r="A961" s="1">
        <v>960</v>
      </c>
      <c r="B961" s="1">
        <f>B960+'Front End'!$F$5</f>
        <v>1918</v>
      </c>
      <c r="C961" s="10">
        <f t="shared" si="59"/>
        <v>1.3319444444444444</v>
      </c>
      <c r="D961" s="10">
        <f>ROUND(IF(B961&lt;=$AA$2*1.25,('Front End'!$F$4/2)*(1-COS((PI()*B961)/$AA$2)),(4.34*'Front End'!$F$4*EXP(-1.3*B961/$AA$2))),6)</f>
        <v>6.7809999999999997E-3</v>
      </c>
      <c r="E961" s="10">
        <f>D961*('Front End'!$F$3/100)</f>
        <v>0</v>
      </c>
      <c r="F961" s="10">
        <f t="shared" si="61"/>
        <v>6.7809999999999997E-3</v>
      </c>
      <c r="G961" s="10">
        <f>IF((G960+(AVERAGE(F960:F961)*('Front End'!$F$5*60))-(N960))&gt;$AA$3,$AA$3,IF(G960+(AVERAGE(F960:F961)*('Front End'!$F$5*60))-(N960)&lt;0,0,G960+(AVERAGE(F960:F961)*('Front End'!$F$5*60))-(N960)))</f>
        <v>106.0202151455221</v>
      </c>
      <c r="H961" s="10">
        <f>(G961/$AA$3)*'Front End'!$B$1</f>
        <v>1.0602021514552211E-3</v>
      </c>
      <c r="I961" s="10">
        <f>('Front End'!$F$10-'Front End'!$B$1)+Calcs!H961</f>
        <v>46.731060202151461</v>
      </c>
      <c r="J961" s="10">
        <f>IF(H961&gt;'Front End'!$B$1*('Front End'!$B$5/100),G961-((('Front End'!$B$1*('Front End'!$B$5/100))/'Front End'!$B$1)*$AA$3),0)</f>
        <v>6.0202151455221014</v>
      </c>
      <c r="K961" s="10">
        <f>(J961*('Front End'!$B$6/100))/('Front End'!$B$2*24*60*60)</f>
        <v>0</v>
      </c>
      <c r="L961" s="10">
        <f>(J961*((100-'Front End'!$B$6)/100))/('Front End'!$B$2*24*60*60)</f>
        <v>6.9678416036135444E-3</v>
      </c>
      <c r="M961" s="10">
        <f t="shared" si="62"/>
        <v>6.9678416036135444E-3</v>
      </c>
      <c r="N961" s="10">
        <f>AVERAGE(M960:M961)*('Front End'!$F$5*60)</f>
        <v>0.83795581506479611</v>
      </c>
      <c r="O961" s="10">
        <f>IF(O960+AVERAGE(K960:K961)*('Front End'!$F$5*60)&gt;J961,J961,O960+AVERAGE(K960:K961)*('Front End'!$F$5*60))</f>
        <v>0</v>
      </c>
      <c r="P961" s="10">
        <f>P960+(AVERAGE(L960:L961)*('Front End'!$F$5*60))-W960</f>
        <v>4126.6067697453846</v>
      </c>
      <c r="Q961" s="10">
        <f>(P961/$AA$5)*($AA$4-'Front End'!$F$9)</f>
        <v>4.1266067697453848E-2</v>
      </c>
      <c r="R961" s="10">
        <f>'Front End'!$F$9+Q961</f>
        <v>45.041266067697457</v>
      </c>
      <c r="S961" s="8">
        <f>IF(R961&gt;'Front End'!$F$9+'Front End'!$B$9,(((R961-'Front End'!$F$9)/($AA$4-'Front End'!$F$9))*$AA$5)-((('Front End'!$F$9+'Front End'!$B$9-'Front End'!$F$9)/($AA$4-'Front End'!$F$9))*$AA$5),0)</f>
        <v>4126.6067697456774</v>
      </c>
      <c r="T961" s="8">
        <f>ROUND(S961/('Front End'!$B$3*24*60*60),6)</f>
        <v>4.7759999999999999E-3</v>
      </c>
      <c r="U961" s="8">
        <f>IF(R961&gt;'Front End'!$F$9+'Front End'!$B$10,(((R961-'Front End'!$F$9)/($AA$4-'Front End'!$F$9))*$AA$5)-((('Front End'!$F$9+'Front End'!$B$10-'Front End'!$F$9)/($AA$4-'Front End'!$F$9))*$AA$5),0)</f>
        <v>2126.6067697453645</v>
      </c>
      <c r="V961" s="8">
        <f>(U961^0.5)/('Front End'!$B$4*24*60*60)</f>
        <v>5.3374012567260851E-3</v>
      </c>
      <c r="W961" s="8">
        <f>(AVERAGE(T960:T961)*('Front End'!$F$5*60))+(AVERAGE(V960:V961)*('Front End'!$F$5*60))</f>
        <v>1.213696449561835</v>
      </c>
      <c r="X961" s="8">
        <f t="shared" si="60"/>
        <v>5.3374012567260851E-3</v>
      </c>
    </row>
    <row r="962" spans="1:24" x14ac:dyDescent="0.2">
      <c r="A962" s="1">
        <v>961</v>
      </c>
      <c r="B962" s="1">
        <f>B961+'Front End'!$F$5</f>
        <v>1920</v>
      </c>
      <c r="C962" s="10">
        <f t="shared" si="59"/>
        <v>1.3333333333333333</v>
      </c>
      <c r="D962" s="10">
        <f>ROUND(IF(B962&lt;=$AA$2*1.25,('Front End'!$F$4/2)*(1-COS((PI()*B962)/$AA$2)),(4.34*'Front End'!$F$4*EXP(-1.3*B962/$AA$2))),6)</f>
        <v>6.7510000000000001E-3</v>
      </c>
      <c r="E962" s="10">
        <f>D962*('Front End'!$F$3/100)</f>
        <v>0</v>
      </c>
      <c r="F962" s="10">
        <f t="shared" si="61"/>
        <v>6.7510000000000001E-3</v>
      </c>
      <c r="G962" s="10">
        <f>IF((G961+(AVERAGE(F961:F962)*('Front End'!$F$5*60))-(N961))&gt;$AA$3,$AA$3,IF(G961+(AVERAGE(F961:F962)*('Front End'!$F$5*60))-(N961)&lt;0,0,G961+(AVERAGE(F961:F962)*('Front End'!$F$5*60))-(N961)))</f>
        <v>105.9941793304573</v>
      </c>
      <c r="H962" s="10">
        <f>(G962/$AA$3)*'Front End'!$B$1</f>
        <v>1.0599417933045729E-3</v>
      </c>
      <c r="I962" s="10">
        <f>('Front End'!$F$10-'Front End'!$B$1)+Calcs!H962</f>
        <v>46.731059941793312</v>
      </c>
      <c r="J962" s="10">
        <f>IF(H962&gt;'Front End'!$B$1*('Front End'!$B$5/100),G962-((('Front End'!$B$1*('Front End'!$B$5/100))/'Front End'!$B$1)*$AA$3),0)</f>
        <v>5.9941793304572997</v>
      </c>
      <c r="K962" s="10">
        <f>(J962*('Front End'!$B$6/100))/('Front End'!$B$2*24*60*60)</f>
        <v>0</v>
      </c>
      <c r="L962" s="10">
        <f>(J962*((100-'Front End'!$B$6)/100))/('Front End'!$B$2*24*60*60)</f>
        <v>6.9377075583996533E-3</v>
      </c>
      <c r="M962" s="10">
        <f t="shared" si="62"/>
        <v>6.9377075583996533E-3</v>
      </c>
      <c r="N962" s="10">
        <f>AVERAGE(M961:M962)*('Front End'!$F$5*60)</f>
        <v>0.83433294972079186</v>
      </c>
      <c r="O962" s="10">
        <f>IF(O961+AVERAGE(K961:K962)*('Front End'!$F$5*60)&gt;J962,J962,O961+AVERAGE(K961:K962)*('Front End'!$F$5*60))</f>
        <v>0</v>
      </c>
      <c r="P962" s="10">
        <f>P961+(AVERAGE(L961:L962)*('Front End'!$F$5*60))-W961</f>
        <v>4126.2274062455435</v>
      </c>
      <c r="Q962" s="10">
        <f>(P962/$AA$5)*($AA$4-'Front End'!$F$9)</f>
        <v>4.1262274062455431E-2</v>
      </c>
      <c r="R962" s="10">
        <f>'Front End'!$F$9+Q962</f>
        <v>45.041262274062454</v>
      </c>
      <c r="S962" s="8">
        <f>IF(R962&gt;'Front End'!$F$9+'Front End'!$B$9,(((R962-'Front End'!$F$9)/($AA$4-'Front End'!$F$9))*$AA$5)-((('Front End'!$F$9+'Front End'!$B$9-'Front End'!$F$9)/($AA$4-'Front End'!$F$9))*$AA$5),0)</f>
        <v>4126.2274062454198</v>
      </c>
      <c r="T962" s="8">
        <f>ROUND(S962/('Front End'!$B$3*24*60*60),6)</f>
        <v>4.7759999999999999E-3</v>
      </c>
      <c r="U962" s="8">
        <f>IF(R962&gt;'Front End'!$F$9+'Front End'!$B$10,(((R962-'Front End'!$F$9)/($AA$4-'Front End'!$F$9))*$AA$5)-((('Front End'!$F$9+'Front End'!$B$10-'Front End'!$F$9)/($AA$4-'Front End'!$F$9))*$AA$5),0)</f>
        <v>2126.227406245107</v>
      </c>
      <c r="V962" s="8">
        <f>(U962^0.5)/('Front End'!$B$4*24*60*60)</f>
        <v>5.3369251683487821E-3</v>
      </c>
      <c r="W962" s="8">
        <f>(AVERAGE(T961:T962)*('Front End'!$F$5*60))+(AVERAGE(V961:V962)*('Front End'!$F$5*60))</f>
        <v>1.213579585504492</v>
      </c>
      <c r="X962" s="8">
        <f t="shared" si="60"/>
        <v>5.3369251683487821E-3</v>
      </c>
    </row>
    <row r="963" spans="1:24" x14ac:dyDescent="0.2">
      <c r="A963" s="1">
        <v>962</v>
      </c>
      <c r="B963" s="1">
        <f>B962+'Front End'!$F$5</f>
        <v>1922</v>
      </c>
      <c r="C963" s="10">
        <f t="shared" ref="C963:C1001" si="63">B963/(60*24)</f>
        <v>1.3347222222222221</v>
      </c>
      <c r="D963" s="10">
        <f>ROUND(IF(B963&lt;=$AA$2*1.25,('Front End'!$F$4/2)*(1-COS((PI()*B963)/$AA$2)),(4.34*'Front End'!$F$4*EXP(-1.3*B963/$AA$2))),6)</f>
        <v>6.7219999999999997E-3</v>
      </c>
      <c r="E963" s="10">
        <f>D963*('Front End'!$F$3/100)</f>
        <v>0</v>
      </c>
      <c r="F963" s="10">
        <f t="shared" si="61"/>
        <v>6.7219999999999997E-3</v>
      </c>
      <c r="G963" s="10">
        <f>IF((G962+(AVERAGE(F962:F963)*('Front End'!$F$5*60))-(N962))&gt;$AA$3,$AA$3,IF(G962+(AVERAGE(F962:F963)*('Front End'!$F$5*60))-(N962)&lt;0,0,G962+(AVERAGE(F962:F963)*('Front End'!$F$5*60))-(N962)))</f>
        <v>105.96822638073651</v>
      </c>
      <c r="H963" s="10">
        <f>(G963/$AA$3)*'Front End'!$B$1</f>
        <v>1.0596822638073652E-3</v>
      </c>
      <c r="I963" s="10">
        <f>('Front End'!$F$10-'Front End'!$B$1)+Calcs!H963</f>
        <v>46.731059682263812</v>
      </c>
      <c r="J963" s="10">
        <f>IF(H963&gt;'Front End'!$B$1*('Front End'!$B$5/100),G963-((('Front End'!$B$1*('Front End'!$B$5/100))/'Front End'!$B$1)*$AA$3),0)</f>
        <v>5.9682263807365104</v>
      </c>
      <c r="K963" s="10">
        <f>(J963*('Front End'!$B$6/100))/('Front End'!$B$2*24*60*60)</f>
        <v>0</v>
      </c>
      <c r="L963" s="10">
        <f>(J963*((100-'Front End'!$B$6)/100))/('Front End'!$B$2*24*60*60)</f>
        <v>6.9076694221487395E-3</v>
      </c>
      <c r="M963" s="10">
        <f t="shared" si="62"/>
        <v>6.9076694221487395E-3</v>
      </c>
      <c r="N963" s="10">
        <f>AVERAGE(M962:M963)*('Front End'!$F$5*60)</f>
        <v>0.83072261883290355</v>
      </c>
      <c r="O963" s="10">
        <f>IF(O962+AVERAGE(K962:K963)*('Front End'!$F$5*60)&gt;J963,J963,O962+AVERAGE(K962:K963)*('Front End'!$F$5*60))</f>
        <v>0</v>
      </c>
      <c r="P963" s="10">
        <f>P962+(AVERAGE(L962:L963)*('Front End'!$F$5*60))-W962</f>
        <v>4125.8445492788715</v>
      </c>
      <c r="Q963" s="10">
        <f>(P963/$AA$5)*($AA$4-'Front End'!$F$9)</f>
        <v>4.125844549278871E-2</v>
      </c>
      <c r="R963" s="10">
        <f>'Front End'!$F$9+Q963</f>
        <v>45.041258445492787</v>
      </c>
      <c r="S963" s="8">
        <f>IF(R963&gt;'Front End'!$F$9+'Front End'!$B$9,(((R963-'Front End'!$F$9)/($AA$4-'Front End'!$F$9))*$AA$5)-((('Front End'!$F$9+'Front End'!$B$9-'Front End'!$F$9)/($AA$4-'Front End'!$F$9))*$AA$5),0)</f>
        <v>4125.8445492786677</v>
      </c>
      <c r="T963" s="8">
        <f>ROUND(S963/('Front End'!$B$3*24*60*60),6)</f>
        <v>4.7749999999999997E-3</v>
      </c>
      <c r="U963" s="8">
        <f>IF(R963&gt;'Front End'!$F$9+'Front End'!$B$10,(((R963-'Front End'!$F$9)/($AA$4-'Front End'!$F$9))*$AA$5)-((('Front End'!$F$9+'Front End'!$B$10-'Front End'!$F$9)/($AA$4-'Front End'!$F$9))*$AA$5),0)</f>
        <v>2125.8445492783549</v>
      </c>
      <c r="V963" s="8">
        <f>(U963^0.5)/('Front End'!$B$4*24*60*60)</f>
        <v>5.3364446527265465E-3</v>
      </c>
      <c r="W963" s="8">
        <f>(AVERAGE(T962:T963)*('Front End'!$F$5*60))+(AVERAGE(V962:V963)*('Front End'!$F$5*60))</f>
        <v>1.2134621892645197</v>
      </c>
      <c r="X963" s="8">
        <f t="shared" ref="X963:X1001" si="64">V963+K963+E963</f>
        <v>5.3364446527265465E-3</v>
      </c>
    </row>
    <row r="964" spans="1:24" x14ac:dyDescent="0.2">
      <c r="A964" s="1">
        <v>963</v>
      </c>
      <c r="B964" s="1">
        <f>B963+'Front End'!$F$5</f>
        <v>1924</v>
      </c>
      <c r="C964" s="10">
        <f t="shared" si="63"/>
        <v>1.336111111111111</v>
      </c>
      <c r="D964" s="10">
        <f>ROUND(IF(B964&lt;=$AA$2*1.25,('Front End'!$F$4/2)*(1-COS((PI()*B964)/$AA$2)),(4.34*'Front End'!$F$4*EXP(-1.3*B964/$AA$2))),6)</f>
        <v>6.6930000000000002E-3</v>
      </c>
      <c r="E964" s="10">
        <f>D964*('Front End'!$F$3/100)</f>
        <v>0</v>
      </c>
      <c r="F964" s="10">
        <f t="shared" si="61"/>
        <v>6.6930000000000002E-3</v>
      </c>
      <c r="G964" s="10">
        <f>IF((G963+(AVERAGE(F963:F964)*('Front End'!$F$5*60))-(N963))&gt;$AA$3,$AA$3,IF(G963+(AVERAGE(F963:F964)*('Front End'!$F$5*60))-(N963)&lt;0,0,G963+(AVERAGE(F963:F964)*('Front End'!$F$5*60))-(N963)))</f>
        <v>105.94240376190361</v>
      </c>
      <c r="H964" s="10">
        <f>(G964/$AA$3)*'Front End'!$B$1</f>
        <v>1.0594240376190359E-3</v>
      </c>
      <c r="I964" s="10">
        <f>('Front End'!$F$10-'Front End'!$B$1)+Calcs!H964</f>
        <v>46.731059424037625</v>
      </c>
      <c r="J964" s="10">
        <f>IF(H964&gt;'Front End'!$B$1*('Front End'!$B$5/100),G964-((('Front End'!$B$1*('Front End'!$B$5/100))/'Front End'!$B$1)*$AA$3),0)</f>
        <v>5.9424037619036056</v>
      </c>
      <c r="K964" s="10">
        <f>(J964*('Front End'!$B$6/100))/('Front End'!$B$2*24*60*60)</f>
        <v>0</v>
      </c>
      <c r="L964" s="10">
        <f>(J964*((100-'Front End'!$B$6)/100))/('Front End'!$B$2*24*60*60)</f>
        <v>6.8777821318328778E-3</v>
      </c>
      <c r="M964" s="10">
        <f t="shared" si="62"/>
        <v>6.8777821318328778E-3</v>
      </c>
      <c r="N964" s="10">
        <f>AVERAGE(M963:M964)*('Front End'!$F$5*60)</f>
        <v>0.8271270932388971</v>
      </c>
      <c r="O964" s="10">
        <f>IF(O963+AVERAGE(K963:K964)*('Front End'!$F$5*60)&gt;J964,J964,O963+AVERAGE(K963:K964)*('Front End'!$F$5*60))</f>
        <v>0</v>
      </c>
      <c r="P964" s="10">
        <f>P963+(AVERAGE(L963:L964)*('Front End'!$F$5*60))-W963</f>
        <v>4125.4582141828459</v>
      </c>
      <c r="Q964" s="10">
        <f>(P964/$AA$5)*($AA$4-'Front End'!$F$9)</f>
        <v>4.1254582141828457E-2</v>
      </c>
      <c r="R964" s="10">
        <f>'Front End'!$F$9+Q964</f>
        <v>45.041254582141832</v>
      </c>
      <c r="S964" s="8">
        <f>IF(R964&gt;'Front End'!$F$9+'Front End'!$B$9,(((R964-'Front End'!$F$9)/($AA$4-'Front End'!$F$9))*$AA$5)-((('Front End'!$F$9+'Front End'!$B$9-'Front End'!$F$9)/($AA$4-'Front End'!$F$9))*$AA$5),0)</f>
        <v>4125.4582141831979</v>
      </c>
      <c r="T964" s="8">
        <f>ROUND(S964/('Front End'!$B$3*24*60*60),6)</f>
        <v>4.7749999999999997E-3</v>
      </c>
      <c r="U964" s="8">
        <f>IF(R964&gt;'Front End'!$F$9+'Front End'!$B$10,(((R964-'Front End'!$F$9)/($AA$4-'Front End'!$F$9))*$AA$5)-((('Front End'!$F$9+'Front End'!$B$10-'Front End'!$F$9)/($AA$4-'Front End'!$F$9))*$AA$5),0)</f>
        <v>2125.4582141828851</v>
      </c>
      <c r="V964" s="8">
        <f>(U964^0.5)/('Front End'!$B$4*24*60*60)</f>
        <v>5.3359597279160577E-3</v>
      </c>
      <c r="W964" s="8">
        <f>(AVERAGE(T963:T964)*('Front End'!$F$5*60))+(AVERAGE(V963:V964)*('Front End'!$F$5*60))</f>
        <v>1.2133442628385562</v>
      </c>
      <c r="X964" s="8">
        <f t="shared" si="64"/>
        <v>5.3359597279160577E-3</v>
      </c>
    </row>
    <row r="965" spans="1:24" x14ac:dyDescent="0.2">
      <c r="A965" s="1">
        <v>964</v>
      </c>
      <c r="B965" s="1">
        <f>B964+'Front End'!$F$5</f>
        <v>1926</v>
      </c>
      <c r="C965" s="10">
        <f t="shared" si="63"/>
        <v>1.3374999999999999</v>
      </c>
      <c r="D965" s="10">
        <f>ROUND(IF(B965&lt;=$AA$2*1.25,('Front End'!$F$4/2)*(1-COS((PI()*B965)/$AA$2)),(4.34*'Front End'!$F$4*EXP(-1.3*B965/$AA$2))),6)</f>
        <v>6.6639999999999998E-3</v>
      </c>
      <c r="E965" s="10">
        <f>D965*('Front End'!$F$3/100)</f>
        <v>0</v>
      </c>
      <c r="F965" s="10">
        <f t="shared" si="61"/>
        <v>6.6639999999999998E-3</v>
      </c>
      <c r="G965" s="10">
        <f>IF((G964+(AVERAGE(F964:F965)*('Front End'!$F$5*60))-(N964))&gt;$AA$3,$AA$3,IF(G964+(AVERAGE(F964:F965)*('Front End'!$F$5*60))-(N964)&lt;0,0,G964+(AVERAGE(F964:F965)*('Front End'!$F$5*60))-(N964)))</f>
        <v>105.9166966686647</v>
      </c>
      <c r="H965" s="10">
        <f>(G965/$AA$3)*'Front End'!$B$1</f>
        <v>1.059166966686647E-3</v>
      </c>
      <c r="I965" s="10">
        <f>('Front End'!$F$10-'Front End'!$B$1)+Calcs!H965</f>
        <v>46.731059166966688</v>
      </c>
      <c r="J965" s="10">
        <f>IF(H965&gt;'Front End'!$B$1*('Front End'!$B$5/100),G965-((('Front End'!$B$1*('Front End'!$B$5/100))/'Front End'!$B$1)*$AA$3),0)</f>
        <v>5.9166966686646987</v>
      </c>
      <c r="K965" s="10">
        <f>(J965*('Front End'!$B$6/100))/('Front End'!$B$2*24*60*60)</f>
        <v>0</v>
      </c>
      <c r="L965" s="10">
        <f>(J965*((100-'Front End'!$B$6)/100))/('Front End'!$B$2*24*60*60)</f>
        <v>6.8480285516952536E-3</v>
      </c>
      <c r="M965" s="10">
        <f t="shared" si="62"/>
        <v>6.8480285516952536E-3</v>
      </c>
      <c r="N965" s="10">
        <f>AVERAGE(M964:M965)*('Front End'!$F$5*60)</f>
        <v>0.8235486410116879</v>
      </c>
      <c r="O965" s="10">
        <f>IF(O964+AVERAGE(K964:K965)*('Front End'!$F$5*60)&gt;J965,J965,O964+AVERAGE(K964:K965)*('Front End'!$F$5*60))</f>
        <v>0</v>
      </c>
      <c r="P965" s="10">
        <f>P964+(AVERAGE(L964:L965)*('Front End'!$F$5*60))-W964</f>
        <v>4125.0684185610189</v>
      </c>
      <c r="Q965" s="10">
        <f>(P965/$AA$5)*($AA$4-'Front End'!$F$9)</f>
        <v>4.125068418561019E-2</v>
      </c>
      <c r="R965" s="10">
        <f>'Front End'!$F$9+Q965</f>
        <v>45.041250684185613</v>
      </c>
      <c r="S965" s="8">
        <f>IF(R965&gt;'Front End'!$F$9+'Front End'!$B$9,(((R965-'Front End'!$F$9)/($AA$4-'Front End'!$F$9))*$AA$5)-((('Front End'!$F$9+'Front End'!$B$9-'Front End'!$F$9)/($AA$4-'Front End'!$F$9))*$AA$5),0)</f>
        <v>4125.0684185612845</v>
      </c>
      <c r="T965" s="8">
        <f>ROUND(S965/('Front End'!$B$3*24*60*60),6)</f>
        <v>4.7739999999999996E-3</v>
      </c>
      <c r="U965" s="8">
        <f>IF(R965&gt;'Front End'!$F$9+'Front End'!$B$10,(((R965-'Front End'!$F$9)/($AA$4-'Front End'!$F$9))*$AA$5)-((('Front End'!$F$9+'Front End'!$B$10-'Front End'!$F$9)/($AA$4-'Front End'!$F$9))*$AA$5),0)</f>
        <v>2125.0684185609716</v>
      </c>
      <c r="V965" s="8">
        <f>(U965^0.5)/('Front End'!$B$4*24*60*60)</f>
        <v>5.3354704148123721E-3</v>
      </c>
      <c r="W965" s="8">
        <f>(AVERAGE(T964:T965)*('Front End'!$F$5*60))+(AVERAGE(V964:V965)*('Front End'!$F$5*60))</f>
        <v>1.2132258085637058</v>
      </c>
      <c r="X965" s="8">
        <f t="shared" si="64"/>
        <v>5.3354704148123721E-3</v>
      </c>
    </row>
    <row r="966" spans="1:24" x14ac:dyDescent="0.2">
      <c r="A966" s="1">
        <v>965</v>
      </c>
      <c r="B966" s="1">
        <f>B965+'Front End'!$F$5</f>
        <v>1928</v>
      </c>
      <c r="C966" s="10">
        <f t="shared" si="63"/>
        <v>1.3388888888888888</v>
      </c>
      <c r="D966" s="10">
        <f>ROUND(IF(B966&lt;=$AA$2*1.25,('Front End'!$F$4/2)*(1-COS((PI()*B966)/$AA$2)),(4.34*'Front End'!$F$4*EXP(-1.3*B966/$AA$2))),6)</f>
        <v>6.6350000000000003E-3</v>
      </c>
      <c r="E966" s="10">
        <f>D966*('Front End'!$F$3/100)</f>
        <v>0</v>
      </c>
      <c r="F966" s="10">
        <f t="shared" si="61"/>
        <v>6.6350000000000003E-3</v>
      </c>
      <c r="G966" s="10">
        <f>IF((G965+(AVERAGE(F965:F966)*('Front End'!$F$5*60))-(N965))&gt;$AA$3,$AA$3,IF(G965+(AVERAGE(F965:F966)*('Front End'!$F$5*60))-(N965)&lt;0,0,G965+(AVERAGE(F965:F966)*('Front End'!$F$5*60))-(N965)))</f>
        <v>105.89108802765301</v>
      </c>
      <c r="H966" s="10">
        <f>(G966/$AA$3)*'Front End'!$B$1</f>
        <v>1.0589108802765302E-3</v>
      </c>
      <c r="I966" s="10">
        <f>('Front End'!$F$10-'Front End'!$B$1)+Calcs!H966</f>
        <v>46.731058910880279</v>
      </c>
      <c r="J966" s="10">
        <f>IF(H966&gt;'Front End'!$B$1*('Front End'!$B$5/100),G966-((('Front End'!$B$1*('Front End'!$B$5/100))/'Front End'!$B$1)*$AA$3),0)</f>
        <v>5.8910880276530122</v>
      </c>
      <c r="K966" s="10">
        <f>(J966*('Front End'!$B$6/100))/('Front End'!$B$2*24*60*60)</f>
        <v>0</v>
      </c>
      <c r="L966" s="10">
        <f>(J966*((100-'Front End'!$B$6)/100))/('Front End'!$B$2*24*60*60)</f>
        <v>6.8183889208946911E-3</v>
      </c>
      <c r="M966" s="10">
        <f t="shared" si="62"/>
        <v>6.8183889208946911E-3</v>
      </c>
      <c r="N966" s="10">
        <f>AVERAGE(M965:M966)*('Front End'!$F$5*60)</f>
        <v>0.81998504835539665</v>
      </c>
      <c r="O966" s="10">
        <f>IF(O965+AVERAGE(K965:K966)*('Front End'!$F$5*60)&gt;J966,J966,O965+AVERAGE(K965:K966)*('Front End'!$F$5*60))</f>
        <v>0</v>
      </c>
      <c r="P966" s="10">
        <f>P965+(AVERAGE(L965:L966)*('Front End'!$F$5*60))-W965</f>
        <v>4124.6751778008102</v>
      </c>
      <c r="Q966" s="10">
        <f>(P966/$AA$5)*($AA$4-'Front End'!$F$9)</f>
        <v>4.1246751778008101E-2</v>
      </c>
      <c r="R966" s="10">
        <f>'Front End'!$F$9+Q966</f>
        <v>45.041246751778012</v>
      </c>
      <c r="S966" s="8">
        <f>IF(R966&gt;'Front End'!$F$9+'Front End'!$B$9,(((R966-'Front End'!$F$9)/($AA$4-'Front End'!$F$9))*$AA$5)-((('Front End'!$F$9+'Front End'!$B$9-'Front End'!$F$9)/($AA$4-'Front End'!$F$9))*$AA$5),0)</f>
        <v>4124.6751778011521</v>
      </c>
      <c r="T966" s="8">
        <f>ROUND(S966/('Front End'!$B$3*24*60*60),6)</f>
        <v>4.7739999999999996E-3</v>
      </c>
      <c r="U966" s="8">
        <f>IF(R966&gt;'Front End'!$F$9+'Front End'!$B$10,(((R966-'Front End'!$F$9)/($AA$4-'Front End'!$F$9))*$AA$5)-((('Front End'!$F$9+'Front End'!$B$10-'Front End'!$F$9)/($AA$4-'Front End'!$F$9))*$AA$5),0)</f>
        <v>2124.6751778008393</v>
      </c>
      <c r="V966" s="8">
        <f>(U966^0.5)/('Front End'!$B$4*24*60*60)</f>
        <v>5.33497673152765E-3</v>
      </c>
      <c r="W966" s="8">
        <f>(AVERAGE(T965:T966)*('Front End'!$F$5*60))+(AVERAGE(V965:V966)*('Front End'!$F$5*60))</f>
        <v>1.2131068287804014</v>
      </c>
      <c r="X966" s="8">
        <f t="shared" si="64"/>
        <v>5.33497673152765E-3</v>
      </c>
    </row>
    <row r="967" spans="1:24" x14ac:dyDescent="0.2">
      <c r="A967" s="1">
        <v>966</v>
      </c>
      <c r="B967" s="1">
        <f>B966+'Front End'!$F$5</f>
        <v>1930</v>
      </c>
      <c r="C967" s="10">
        <f t="shared" si="63"/>
        <v>1.3402777777777777</v>
      </c>
      <c r="D967" s="10">
        <f>ROUND(IF(B967&lt;=$AA$2*1.25,('Front End'!$F$4/2)*(1-COS((PI()*B967)/$AA$2)),(4.34*'Front End'!$F$4*EXP(-1.3*B967/$AA$2))),6)</f>
        <v>6.6059999999999999E-3</v>
      </c>
      <c r="E967" s="10">
        <f>D967*('Front End'!$F$3/100)</f>
        <v>0</v>
      </c>
      <c r="F967" s="10">
        <f t="shared" si="61"/>
        <v>6.6059999999999999E-3</v>
      </c>
      <c r="G967" s="10">
        <f>IF((G966+(AVERAGE(F966:F967)*('Front End'!$F$5*60))-(N966))&gt;$AA$3,$AA$3,IF(G966+(AVERAGE(F966:F967)*('Front End'!$F$5*60))-(N966)&lt;0,0,G966+(AVERAGE(F966:F967)*('Front End'!$F$5*60))-(N966)))</f>
        <v>105.86556297929762</v>
      </c>
      <c r="H967" s="10">
        <f>(G967/$AA$3)*'Front End'!$B$1</f>
        <v>1.0586556297929764E-3</v>
      </c>
      <c r="I967" s="10">
        <f>('Front End'!$F$10-'Front End'!$B$1)+Calcs!H967</f>
        <v>46.731058655629795</v>
      </c>
      <c r="J967" s="10">
        <f>IF(H967&gt;'Front End'!$B$1*('Front End'!$B$5/100),G967-((('Front End'!$B$1*('Front End'!$B$5/100))/'Front End'!$B$1)*$AA$3),0)</f>
        <v>5.8655629792976214</v>
      </c>
      <c r="K967" s="10">
        <f>(J967*('Front End'!$B$6/100))/('Front End'!$B$2*24*60*60)</f>
        <v>0</v>
      </c>
      <c r="L967" s="10">
        <f>(J967*((100-'Front End'!$B$6)/100))/('Front End'!$B$2*24*60*60)</f>
        <v>6.7888460408537295E-3</v>
      </c>
      <c r="M967" s="10">
        <f t="shared" si="62"/>
        <v>6.7888460408537295E-3</v>
      </c>
      <c r="N967" s="10">
        <f>AVERAGE(M966:M967)*('Front End'!$F$5*60)</f>
        <v>0.81643409770490516</v>
      </c>
      <c r="O967" s="10">
        <f>IF(O966+AVERAGE(K966:K967)*('Front End'!$F$5*60)&gt;J967,J967,O966+AVERAGE(K966:K967)*('Front End'!$F$5*60))</f>
        <v>0</v>
      </c>
      <c r="P967" s="10">
        <f>P966+(AVERAGE(L966:L967)*('Front End'!$F$5*60))-W966</f>
        <v>4124.2785050697339</v>
      </c>
      <c r="Q967" s="10">
        <f>(P967/$AA$5)*($AA$4-'Front End'!$F$9)</f>
        <v>4.1242785050697339E-2</v>
      </c>
      <c r="R967" s="10">
        <f>'Front End'!$F$9+Q967</f>
        <v>45.041242785050699</v>
      </c>
      <c r="S967" s="8">
        <f>IF(R967&gt;'Front End'!$F$9+'Front End'!$B$9,(((R967-'Front End'!$F$9)/($AA$4-'Front End'!$F$9))*$AA$5)-((('Front End'!$F$9+'Front End'!$B$9-'Front End'!$F$9)/($AA$4-'Front End'!$F$9))*$AA$5),0)</f>
        <v>4124.2785050698676</v>
      </c>
      <c r="T967" s="8">
        <f>ROUND(S967/('Front End'!$B$3*24*60*60),6)</f>
        <v>4.7730000000000003E-3</v>
      </c>
      <c r="U967" s="8">
        <f>IF(R967&gt;'Front End'!$F$9+'Front End'!$B$10,(((R967-'Front End'!$F$9)/($AA$4-'Front End'!$F$9))*$AA$5)-((('Front End'!$F$9+'Front End'!$B$10-'Front End'!$F$9)/($AA$4-'Front End'!$F$9))*$AA$5),0)</f>
        <v>2124.2785050695547</v>
      </c>
      <c r="V967" s="8">
        <f>(U967^0.5)/('Front End'!$B$4*24*60*60)</f>
        <v>5.3344786933811053E-3</v>
      </c>
      <c r="W967" s="8">
        <f>(AVERAGE(T966:T967)*('Front End'!$F$5*60))+(AVERAGE(V966:V967)*('Front End'!$F$5*60))</f>
        <v>1.2129873254945251</v>
      </c>
      <c r="X967" s="8">
        <f t="shared" si="64"/>
        <v>5.3344786933811053E-3</v>
      </c>
    </row>
    <row r="968" spans="1:24" x14ac:dyDescent="0.2">
      <c r="A968" s="1">
        <v>967</v>
      </c>
      <c r="B968" s="1">
        <f>B967+'Front End'!$F$5</f>
        <v>1932</v>
      </c>
      <c r="C968" s="10">
        <f t="shared" si="63"/>
        <v>1.3416666666666666</v>
      </c>
      <c r="D968" s="10">
        <f>ROUND(IF(B968&lt;=$AA$2*1.25,('Front End'!$F$4/2)*(1-COS((PI()*B968)/$AA$2)),(4.34*'Front End'!$F$4*EXP(-1.3*B968/$AA$2))),6)</f>
        <v>6.5779999999999996E-3</v>
      </c>
      <c r="E968" s="10">
        <f>D968*('Front End'!$F$3/100)</f>
        <v>0</v>
      </c>
      <c r="F968" s="10">
        <f t="shared" si="61"/>
        <v>6.5779999999999996E-3</v>
      </c>
      <c r="G968" s="10">
        <f>IF((G967+(AVERAGE(F967:F968)*('Front End'!$F$5*60))-(N967))&gt;$AA$3,$AA$3,IF(G967+(AVERAGE(F967:F968)*('Front End'!$F$5*60))-(N967)&lt;0,0,G967+(AVERAGE(F967:F968)*('Front End'!$F$5*60))-(N967)))</f>
        <v>105.84016888159272</v>
      </c>
      <c r="H968" s="10">
        <f>(G968/$AA$3)*'Front End'!$B$1</f>
        <v>1.0584016888159271E-3</v>
      </c>
      <c r="I968" s="10">
        <f>('Front End'!$F$10-'Front End'!$B$1)+Calcs!H968</f>
        <v>46.73105840168882</v>
      </c>
      <c r="J968" s="10">
        <f>IF(H968&gt;'Front End'!$B$1*('Front End'!$B$5/100),G968-((('Front End'!$B$1*('Front End'!$B$5/100))/'Front End'!$B$1)*$AA$3),0)</f>
        <v>5.8401688815927173</v>
      </c>
      <c r="K968" s="10">
        <f>(J968*('Front End'!$B$6/100))/('Front End'!$B$2*24*60*60)</f>
        <v>0</v>
      </c>
      <c r="L968" s="10">
        <f>(J968*((100-'Front End'!$B$6)/100))/('Front End'!$B$2*24*60*60)</f>
        <v>6.7594547240656458E-3</v>
      </c>
      <c r="M968" s="10">
        <f t="shared" si="62"/>
        <v>6.7594547240656458E-3</v>
      </c>
      <c r="N968" s="10">
        <f>AVERAGE(M967:M968)*('Front End'!$F$5*60)</f>
        <v>0.81289804589516257</v>
      </c>
      <c r="O968" s="10">
        <f>IF(O967+AVERAGE(K967:K968)*('Front End'!$F$5*60)&gt;J968,J968,O967+AVERAGE(K967:K968)*('Front End'!$F$5*60))</f>
        <v>0</v>
      </c>
      <c r="P968" s="10">
        <f>P967+(AVERAGE(L967:L968)*('Front End'!$F$5*60))-W967</f>
        <v>4123.8784157901346</v>
      </c>
      <c r="Q968" s="10">
        <f>(P968/$AA$5)*($AA$4-'Front End'!$F$9)</f>
        <v>4.1238784157901338E-2</v>
      </c>
      <c r="R968" s="10">
        <f>'Front End'!$F$9+Q968</f>
        <v>45.041238784157905</v>
      </c>
      <c r="S968" s="8">
        <f>IF(R968&gt;'Front End'!$F$9+'Front End'!$B$9,(((R968-'Front End'!$F$9)/($AA$4-'Front End'!$F$9))*$AA$5)-((('Front End'!$F$9+'Front End'!$B$9-'Front End'!$F$9)/($AA$4-'Front End'!$F$9))*$AA$5),0)</f>
        <v>4123.878415790472</v>
      </c>
      <c r="T968" s="8">
        <f>ROUND(S968/('Front End'!$B$3*24*60*60),6)</f>
        <v>4.7730000000000003E-3</v>
      </c>
      <c r="U968" s="8">
        <f>IF(R968&gt;'Front End'!$F$9+'Front End'!$B$10,(((R968-'Front End'!$F$9)/($AA$4-'Front End'!$F$9))*$AA$5)-((('Front End'!$F$9+'Front End'!$B$10-'Front End'!$F$9)/($AA$4-'Front End'!$F$9))*$AA$5),0)</f>
        <v>2123.8784157901591</v>
      </c>
      <c r="V968" s="8">
        <f>(U968^0.5)/('Front End'!$B$4*24*60*60)</f>
        <v>5.3339763185198466E-3</v>
      </c>
      <c r="W968" s="8">
        <f>(AVERAGE(T967:T968)*('Front End'!$F$5*60))+(AVERAGE(V967:V968)*('Front End'!$F$5*60))</f>
        <v>1.2128673007140574</v>
      </c>
      <c r="X968" s="8">
        <f t="shared" si="64"/>
        <v>5.3339763185198466E-3</v>
      </c>
    </row>
    <row r="969" spans="1:24" x14ac:dyDescent="0.2">
      <c r="A969" s="1">
        <v>968</v>
      </c>
      <c r="B969" s="1">
        <f>B968+'Front End'!$F$5</f>
        <v>1934</v>
      </c>
      <c r="C969" s="10">
        <f t="shared" si="63"/>
        <v>1.3430555555555554</v>
      </c>
      <c r="D969" s="10">
        <f>ROUND(IF(B969&lt;=$AA$2*1.25,('Front End'!$F$4/2)*(1-COS((PI()*B969)/$AA$2)),(4.34*'Front End'!$F$4*EXP(-1.3*B969/$AA$2))),6)</f>
        <v>6.5490000000000001E-3</v>
      </c>
      <c r="E969" s="10">
        <f>D969*('Front End'!$F$3/100)</f>
        <v>0</v>
      </c>
      <c r="F969" s="10">
        <f t="shared" si="61"/>
        <v>6.5490000000000001E-3</v>
      </c>
      <c r="G969" s="10">
        <f>IF((G968+(AVERAGE(F968:F969)*('Front End'!$F$5*60))-(N968))&gt;$AA$3,$AA$3,IF(G968+(AVERAGE(F968:F969)*('Front End'!$F$5*60))-(N968)&lt;0,0,G968+(AVERAGE(F968:F969)*('Front End'!$F$5*60))-(N968)))</f>
        <v>105.81489083569755</v>
      </c>
      <c r="H969" s="10">
        <f>(G969/$AA$3)*'Front End'!$B$1</f>
        <v>1.0581489083569754E-3</v>
      </c>
      <c r="I969" s="10">
        <f>('Front End'!$F$10-'Front End'!$B$1)+Calcs!H969</f>
        <v>46.73105814890836</v>
      </c>
      <c r="J969" s="10">
        <f>IF(H969&gt;'Front End'!$B$1*('Front End'!$B$5/100),G969-((('Front End'!$B$1*('Front End'!$B$5/100))/'Front End'!$B$1)*$AA$3),0)</f>
        <v>5.8148908356975539</v>
      </c>
      <c r="K969" s="10">
        <f>(J969*('Front End'!$B$6/100))/('Front End'!$B$2*24*60*60)</f>
        <v>0</v>
      </c>
      <c r="L969" s="10">
        <f>(J969*((100-'Front End'!$B$6)/100))/('Front End'!$B$2*24*60*60)</f>
        <v>6.7301977265017991E-3</v>
      </c>
      <c r="M969" s="10">
        <f t="shared" si="62"/>
        <v>6.7301977265017991E-3</v>
      </c>
      <c r="N969" s="10">
        <f>AVERAGE(M968:M969)*('Front End'!$F$5*60)</f>
        <v>0.80937914703404679</v>
      </c>
      <c r="O969" s="10">
        <f>IF(O968+AVERAGE(K968:K969)*('Front End'!$F$5*60)&gt;J969,J969,O968+AVERAGE(K968:K969)*('Front End'!$F$5*60))</f>
        <v>0</v>
      </c>
      <c r="P969" s="10">
        <f>P968+(AVERAGE(L968:L969)*('Front End'!$F$5*60))-W968</f>
        <v>4123.4749276364546</v>
      </c>
      <c r="Q969" s="10">
        <f>(P969/$AA$5)*($AA$4-'Front End'!$F$9)</f>
        <v>4.1234749276364543E-2</v>
      </c>
      <c r="R969" s="10">
        <f>'Front End'!$F$9+Q969</f>
        <v>45.041234749276363</v>
      </c>
      <c r="S969" s="8">
        <f>IF(R969&gt;'Front End'!$F$9+'Front End'!$B$9,(((R969-'Front End'!$F$9)/($AA$4-'Front End'!$F$9))*$AA$5)-((('Front End'!$F$9+'Front End'!$B$9-'Front End'!$F$9)/($AA$4-'Front End'!$F$9))*$AA$5),0)</f>
        <v>4123.4749276362954</v>
      </c>
      <c r="T969" s="8">
        <f>ROUND(S969/('Front End'!$B$3*24*60*60),6)</f>
        <v>4.7730000000000003E-3</v>
      </c>
      <c r="U969" s="8">
        <f>IF(R969&gt;'Front End'!$F$9+'Front End'!$B$10,(((R969-'Front End'!$F$9)/($AA$4-'Front End'!$F$9))*$AA$5)-((('Front End'!$F$9+'Front End'!$B$10-'Front End'!$F$9)/($AA$4-'Front End'!$F$9))*$AA$5),0)</f>
        <v>2123.4749276359826</v>
      </c>
      <c r="V969" s="8">
        <f>(U969^0.5)/('Front End'!$B$4*24*60*60)</f>
        <v>5.3334696279132045E-3</v>
      </c>
      <c r="W969" s="8">
        <f>(AVERAGE(T968:T969)*('Front End'!$F$5*60))+(AVERAGE(V968:V969)*('Front End'!$F$5*60))</f>
        <v>1.2128067567859833</v>
      </c>
      <c r="X969" s="8">
        <f t="shared" si="64"/>
        <v>5.3334696279132045E-3</v>
      </c>
    </row>
    <row r="970" spans="1:24" x14ac:dyDescent="0.2">
      <c r="A970" s="1">
        <v>969</v>
      </c>
      <c r="B970" s="1">
        <f>B969+'Front End'!$F$5</f>
        <v>1936</v>
      </c>
      <c r="C970" s="10">
        <f t="shared" si="63"/>
        <v>1.3444444444444446</v>
      </c>
      <c r="D970" s="10">
        <f>ROUND(IF(B970&lt;=$AA$2*1.25,('Front End'!$F$4/2)*(1-COS((PI()*B970)/$AA$2)),(4.34*'Front End'!$F$4*EXP(-1.3*B970/$AA$2))),6)</f>
        <v>6.5209999999999999E-3</v>
      </c>
      <c r="E970" s="10">
        <f>D970*('Front End'!$F$3/100)</f>
        <v>0</v>
      </c>
      <c r="F970" s="10">
        <f t="shared" si="61"/>
        <v>6.5209999999999999E-3</v>
      </c>
      <c r="G970" s="10">
        <f>IF((G969+(AVERAGE(F969:F970)*('Front End'!$F$5*60))-(N969))&gt;$AA$3,$AA$3,IF(G969+(AVERAGE(F969:F970)*('Front End'!$F$5*60))-(N969)&lt;0,0,G969+(AVERAGE(F969:F970)*('Front End'!$F$5*60))-(N969)))</f>
        <v>105.7897116886635</v>
      </c>
      <c r="H970" s="10">
        <f>(G970/$AA$3)*'Front End'!$B$1</f>
        <v>1.0578971168866351E-3</v>
      </c>
      <c r="I970" s="10">
        <f>('Front End'!$F$10-'Front End'!$B$1)+Calcs!H970</f>
        <v>46.731057897116891</v>
      </c>
      <c r="J970" s="10">
        <f>IF(H970&gt;'Front End'!$B$1*('Front End'!$B$5/100),G970-((('Front End'!$B$1*('Front End'!$B$5/100))/'Front End'!$B$1)*$AA$3),0)</f>
        <v>5.7897116886635018</v>
      </c>
      <c r="K970" s="10">
        <f>(J970*('Front End'!$B$6/100))/('Front End'!$B$2*24*60*60)</f>
        <v>0</v>
      </c>
      <c r="L970" s="10">
        <f>(J970*((100-'Front End'!$B$6)/100))/('Front End'!$B$2*24*60*60)</f>
        <v>6.7010551952123871E-3</v>
      </c>
      <c r="M970" s="10">
        <f t="shared" si="62"/>
        <v>6.7010551952123871E-3</v>
      </c>
      <c r="N970" s="10">
        <f>AVERAGE(M969:M970)*('Front End'!$F$5*60)</f>
        <v>0.80587517530285113</v>
      </c>
      <c r="O970" s="10">
        <f>IF(O969+AVERAGE(K969:K970)*('Front End'!$F$5*60)&gt;J970,J970,O969+AVERAGE(K969:K970)*('Front End'!$F$5*60))</f>
        <v>0</v>
      </c>
      <c r="P970" s="10">
        <f>P969+(AVERAGE(L969:L970)*('Front End'!$F$5*60))-W969</f>
        <v>4123.0679960549724</v>
      </c>
      <c r="Q970" s="10">
        <f>(P970/$AA$5)*($AA$4-'Front End'!$F$9)</f>
        <v>4.1230679960549722E-2</v>
      </c>
      <c r="R970" s="10">
        <f>'Front End'!$F$9+Q970</f>
        <v>45.041230679960549</v>
      </c>
      <c r="S970" s="8">
        <f>IF(R970&gt;'Front End'!$F$9+'Front End'!$B$9,(((R970-'Front End'!$F$9)/($AA$4-'Front End'!$F$9))*$AA$5)-((('Front End'!$F$9+'Front End'!$B$9-'Front End'!$F$9)/($AA$4-'Front End'!$F$9))*$AA$5),0)</f>
        <v>4123.067996054886</v>
      </c>
      <c r="T970" s="8">
        <f>ROUND(S970/('Front End'!$B$3*24*60*60),6)</f>
        <v>4.7720000000000002E-3</v>
      </c>
      <c r="U970" s="8">
        <f>IF(R970&gt;'Front End'!$F$9+'Front End'!$B$10,(((R970-'Front End'!$F$9)/($AA$4-'Front End'!$F$9))*$AA$5)-((('Front End'!$F$9+'Front End'!$B$10-'Front End'!$F$9)/($AA$4-'Front End'!$F$9))*$AA$5),0)</f>
        <v>2123.0679960545731</v>
      </c>
      <c r="V970" s="8">
        <f>(U970^0.5)/('Front End'!$B$4*24*60*60)</f>
        <v>5.33295856437514E-3</v>
      </c>
      <c r="W970" s="8">
        <f>(AVERAGE(T969:T970)*('Front End'!$F$5*60))+(AVERAGE(V969:V970)*('Front End'!$F$5*60))</f>
        <v>1.2126856915373008</v>
      </c>
      <c r="X970" s="8">
        <f t="shared" si="64"/>
        <v>5.33295856437514E-3</v>
      </c>
    </row>
    <row r="971" spans="1:24" x14ac:dyDescent="0.2">
      <c r="A971" s="1">
        <v>970</v>
      </c>
      <c r="B971" s="1">
        <f>B970+'Front End'!$F$5</f>
        <v>1938</v>
      </c>
      <c r="C971" s="10">
        <f t="shared" si="63"/>
        <v>1.3458333333333334</v>
      </c>
      <c r="D971" s="10">
        <f>ROUND(IF(B971&lt;=$AA$2*1.25,('Front End'!$F$4/2)*(1-COS((PI()*B971)/$AA$2)),(4.34*'Front End'!$F$4*EXP(-1.3*B971/$AA$2))),6)</f>
        <v>6.4929999999999996E-3</v>
      </c>
      <c r="E971" s="10">
        <f>D971*('Front End'!$F$3/100)</f>
        <v>0</v>
      </c>
      <c r="F971" s="10">
        <f t="shared" si="61"/>
        <v>6.4929999999999996E-3</v>
      </c>
      <c r="G971" s="10">
        <f>IF((G970+(AVERAGE(F970:F971)*('Front End'!$F$5*60))-(N970))&gt;$AA$3,$AA$3,IF(G970+(AVERAGE(F970:F971)*('Front End'!$F$5*60))-(N970)&lt;0,0,G970+(AVERAGE(F970:F971)*('Front End'!$F$5*60))-(N970)))</f>
        <v>105.76467651336066</v>
      </c>
      <c r="H971" s="10">
        <f>(G971/$AA$3)*'Front End'!$B$1</f>
        <v>1.0576467651336066E-3</v>
      </c>
      <c r="I971" s="10">
        <f>('Front End'!$F$10-'Front End'!$B$1)+Calcs!H971</f>
        <v>46.731057646765137</v>
      </c>
      <c r="J971" s="10">
        <f>IF(H971&gt;'Front End'!$B$1*('Front End'!$B$5/100),G971-((('Front End'!$B$1*('Front End'!$B$5/100))/'Front End'!$B$1)*$AA$3),0)</f>
        <v>5.764676513360655</v>
      </c>
      <c r="K971" s="10">
        <f>(J971*('Front End'!$B$6/100))/('Front End'!$B$2*24*60*60)</f>
        <v>0</v>
      </c>
      <c r="L971" s="10">
        <f>(J971*((100-'Front End'!$B$6)/100))/('Front End'!$B$2*24*60*60)</f>
        <v>6.6720792978711297E-3</v>
      </c>
      <c r="M971" s="10">
        <f t="shared" si="62"/>
        <v>6.6720792978711297E-3</v>
      </c>
      <c r="N971" s="10">
        <f>AVERAGE(M970:M971)*('Front End'!$F$5*60)</f>
        <v>0.80238806958501097</v>
      </c>
      <c r="O971" s="10">
        <f>IF(O970+AVERAGE(K970:K971)*('Front End'!$F$5*60)&gt;J971,J971,O970+AVERAGE(K970:K971)*('Front End'!$F$5*60))</f>
        <v>0</v>
      </c>
      <c r="P971" s="10">
        <f>P970+(AVERAGE(L970:L971)*('Front End'!$F$5*60))-W970</f>
        <v>4122.6576984330195</v>
      </c>
      <c r="Q971" s="10">
        <f>(P971/$AA$5)*($AA$4-'Front End'!$F$9)</f>
        <v>4.1226576984330195E-2</v>
      </c>
      <c r="R971" s="10">
        <f>'Front End'!$F$9+Q971</f>
        <v>45.041226576984329</v>
      </c>
      <c r="S971" s="8">
        <f>IF(R971&gt;'Front End'!$F$9+'Front End'!$B$9,(((R971-'Front End'!$F$9)/($AA$4-'Front End'!$F$9))*$AA$5)-((('Front End'!$F$9+'Front End'!$B$9-'Front End'!$F$9)/($AA$4-'Front End'!$F$9))*$AA$5),0)</f>
        <v>4122.6576984328749</v>
      </c>
      <c r="T971" s="8">
        <f>ROUND(S971/('Front End'!$B$3*24*60*60),6)</f>
        <v>4.7720000000000002E-3</v>
      </c>
      <c r="U971" s="8">
        <f>IF(R971&gt;'Front End'!$F$9+'Front End'!$B$10,(((R971-'Front End'!$F$9)/($AA$4-'Front End'!$F$9))*$AA$5)-((('Front End'!$F$9+'Front End'!$B$10-'Front End'!$F$9)/($AA$4-'Front End'!$F$9))*$AA$5),0)</f>
        <v>2122.657698432562</v>
      </c>
      <c r="V971" s="8">
        <f>(U971^0.5)/('Front End'!$B$4*24*60*60)</f>
        <v>5.3324432238519171E-3</v>
      </c>
      <c r="W971" s="8">
        <f>(AVERAGE(T970:T971)*('Front End'!$F$5*60))+(AVERAGE(V970:V971)*('Front End'!$F$5*60))</f>
        <v>1.2125641072936235</v>
      </c>
      <c r="X971" s="8">
        <f t="shared" si="64"/>
        <v>5.3324432238519171E-3</v>
      </c>
    </row>
    <row r="972" spans="1:24" x14ac:dyDescent="0.2">
      <c r="A972" s="1">
        <v>971</v>
      </c>
      <c r="B972" s="1">
        <f>B971+'Front End'!$F$5</f>
        <v>1940</v>
      </c>
      <c r="C972" s="10">
        <f t="shared" si="63"/>
        <v>1.3472222222222223</v>
      </c>
      <c r="D972" s="10">
        <f>ROUND(IF(B972&lt;=$AA$2*1.25,('Front End'!$F$4/2)*(1-COS((PI()*B972)/$AA$2)),(4.34*'Front End'!$F$4*EXP(-1.3*B972/$AA$2))),6)</f>
        <v>6.4650000000000003E-3</v>
      </c>
      <c r="E972" s="10">
        <f>D972*('Front End'!$F$3/100)</f>
        <v>0</v>
      </c>
      <c r="F972" s="10">
        <f t="shared" si="61"/>
        <v>6.4650000000000003E-3</v>
      </c>
      <c r="G972" s="10">
        <f>IF((G971+(AVERAGE(F971:F972)*('Front End'!$F$5*60))-(N971))&gt;$AA$3,$AA$3,IF(G971+(AVERAGE(F971:F972)*('Front End'!$F$5*60))-(N971)&lt;0,0,G971+(AVERAGE(F971:F972)*('Front End'!$F$5*60))-(N971)))</f>
        <v>105.73976844377565</v>
      </c>
      <c r="H972" s="10">
        <f>(G972/$AA$3)*'Front End'!$B$1</f>
        <v>1.0573976844377563E-3</v>
      </c>
      <c r="I972" s="10">
        <f>('Front End'!$F$10-'Front End'!$B$1)+Calcs!H972</f>
        <v>46.731057397684445</v>
      </c>
      <c r="J972" s="10">
        <f>IF(H972&gt;'Front End'!$B$1*('Front End'!$B$5/100),G972-((('Front End'!$B$1*('Front End'!$B$5/100))/'Front End'!$B$1)*$AA$3),0)</f>
        <v>5.7397684437756453</v>
      </c>
      <c r="K972" s="10">
        <f>(J972*('Front End'!$B$6/100))/('Front End'!$B$2*24*60*60)</f>
        <v>0</v>
      </c>
      <c r="L972" s="10">
        <f>(J972*((100-'Front End'!$B$6)/100))/('Front End'!$B$2*24*60*60)</f>
        <v>6.6432505136292197E-3</v>
      </c>
      <c r="M972" s="10">
        <f t="shared" si="62"/>
        <v>6.6432505136292197E-3</v>
      </c>
      <c r="N972" s="10">
        <f>AVERAGE(M971:M972)*('Front End'!$F$5*60)</f>
        <v>0.798919788690021</v>
      </c>
      <c r="O972" s="10">
        <f>IF(O971+AVERAGE(K971:K972)*('Front End'!$F$5*60)&gt;J972,J972,O971+AVERAGE(K971:K972)*('Front End'!$F$5*60))</f>
        <v>0</v>
      </c>
      <c r="P972" s="10">
        <f>P971+(AVERAGE(L971:L972)*('Front End'!$F$5*60))-W971</f>
        <v>4122.244054114416</v>
      </c>
      <c r="Q972" s="10">
        <f>(P972/$AA$5)*($AA$4-'Front End'!$F$9)</f>
        <v>4.1222440541144163E-2</v>
      </c>
      <c r="R972" s="10">
        <f>'Front End'!$F$9+Q972</f>
        <v>45.041222440541141</v>
      </c>
      <c r="S972" s="8">
        <f>IF(R972&gt;'Front End'!$F$9+'Front End'!$B$9,(((R972-'Front End'!$F$9)/($AA$4-'Front End'!$F$9))*$AA$5)-((('Front End'!$F$9+'Front End'!$B$9-'Front End'!$F$9)/($AA$4-'Front End'!$F$9))*$AA$5),0)</f>
        <v>4122.2440541140768</v>
      </c>
      <c r="T972" s="8">
        <f>ROUND(S972/('Front End'!$B$3*24*60*60),6)</f>
        <v>4.7710000000000001E-3</v>
      </c>
      <c r="U972" s="8">
        <f>IF(R972&gt;'Front End'!$F$9+'Front End'!$B$10,(((R972-'Front End'!$F$9)/($AA$4-'Front End'!$F$9))*$AA$5)-((('Front End'!$F$9+'Front End'!$B$10-'Front End'!$F$9)/($AA$4-'Front End'!$F$9))*$AA$5),0)</f>
        <v>2122.2440541137639</v>
      </c>
      <c r="V972" s="8">
        <f>(U972^0.5)/('Front End'!$B$4*24*60*60)</f>
        <v>5.3319236294030875E-3</v>
      </c>
      <c r="W972" s="8">
        <f>(AVERAGE(T971:T972)*('Front End'!$F$5*60))+(AVERAGE(V971:V972)*('Front End'!$F$5*60))</f>
        <v>1.2124420111953003</v>
      </c>
      <c r="X972" s="8">
        <f t="shared" si="64"/>
        <v>5.3319236294030875E-3</v>
      </c>
    </row>
    <row r="973" spans="1:24" x14ac:dyDescent="0.2">
      <c r="A973" s="1">
        <v>972</v>
      </c>
      <c r="B973" s="1">
        <f>B972+'Front End'!$F$5</f>
        <v>1942</v>
      </c>
      <c r="C973" s="10">
        <f t="shared" si="63"/>
        <v>1.3486111111111112</v>
      </c>
      <c r="D973" s="10">
        <f>ROUND(IF(B973&lt;=$AA$2*1.25,('Front End'!$F$4/2)*(1-COS((PI()*B973)/$AA$2)),(4.34*'Front End'!$F$4*EXP(-1.3*B973/$AA$2))),6)</f>
        <v>6.437E-3</v>
      </c>
      <c r="E973" s="10">
        <f>D973*('Front End'!$F$3/100)</f>
        <v>0</v>
      </c>
      <c r="F973" s="10">
        <f t="shared" si="61"/>
        <v>6.437E-3</v>
      </c>
      <c r="G973" s="10">
        <f>IF((G972+(AVERAGE(F972:F973)*('Front End'!$F$5*60))-(N972))&gt;$AA$3,$AA$3,IF(G972+(AVERAGE(F972:F973)*('Front End'!$F$5*60))-(N972)&lt;0,0,G972+(AVERAGE(F972:F973)*('Front End'!$F$5*60))-(N972)))</f>
        <v>105.71496865508563</v>
      </c>
      <c r="H973" s="10">
        <f>(G973/$AA$3)*'Front End'!$B$1</f>
        <v>1.0571496865508564E-3</v>
      </c>
      <c r="I973" s="10">
        <f>('Front End'!$F$10-'Front End'!$B$1)+Calcs!H973</f>
        <v>46.731057149686556</v>
      </c>
      <c r="J973" s="10">
        <f>IF(H973&gt;'Front End'!$B$1*('Front End'!$B$5/100),G973-((('Front End'!$B$1*('Front End'!$B$5/100))/'Front End'!$B$1)*$AA$3),0)</f>
        <v>5.7149686550856273</v>
      </c>
      <c r="K973" s="10">
        <f>(J973*('Front End'!$B$6/100))/('Front End'!$B$2*24*60*60)</f>
        <v>0</v>
      </c>
      <c r="L973" s="10">
        <f>(J973*((100-'Front End'!$B$6)/100))/('Front End'!$B$2*24*60*60)</f>
        <v>6.6145470544972549E-3</v>
      </c>
      <c r="M973" s="10">
        <f t="shared" si="62"/>
        <v>6.6145470544972549E-3</v>
      </c>
      <c r="N973" s="10">
        <f>AVERAGE(M972:M973)*('Front End'!$F$5*60)</f>
        <v>0.79546785408758847</v>
      </c>
      <c r="O973" s="10">
        <f>IF(O972+AVERAGE(K972:K973)*('Front End'!$F$5*60)&gt;J973,J973,O972+AVERAGE(K972:K973)*('Front End'!$F$5*60))</f>
        <v>0</v>
      </c>
      <c r="P973" s="10">
        <f>P972+(AVERAGE(L972:L973)*('Front End'!$F$5*60))-W972</f>
        <v>4121.8270799573083</v>
      </c>
      <c r="Q973" s="10">
        <f>(P973/$AA$5)*($AA$4-'Front End'!$F$9)</f>
        <v>4.1218270799573083E-2</v>
      </c>
      <c r="R973" s="10">
        <f>'Front End'!$F$9+Q973</f>
        <v>45.041218270799575</v>
      </c>
      <c r="S973" s="8">
        <f>IF(R973&gt;'Front End'!$F$9+'Front End'!$B$9,(((R973-'Front End'!$F$9)/($AA$4-'Front End'!$F$9))*$AA$5)-((('Front End'!$F$9+'Front End'!$B$9-'Front End'!$F$9)/($AA$4-'Front End'!$F$9))*$AA$5),0)</f>
        <v>4121.8270799575412</v>
      </c>
      <c r="T973" s="8">
        <f>ROUND(S973/('Front End'!$B$3*24*60*60),6)</f>
        <v>4.7710000000000001E-3</v>
      </c>
      <c r="U973" s="8">
        <f>IF(R973&gt;'Front End'!$F$9+'Front End'!$B$10,(((R973-'Front End'!$F$9)/($AA$4-'Front End'!$F$9))*$AA$5)-((('Front End'!$F$9+'Front End'!$B$10-'Front End'!$F$9)/($AA$4-'Front End'!$F$9))*$AA$5),0)</f>
        <v>2121.8270799572283</v>
      </c>
      <c r="V973" s="8">
        <f>(U973^0.5)/('Front End'!$B$4*24*60*60)</f>
        <v>5.3313998009653077E-3</v>
      </c>
      <c r="W973" s="8">
        <f>(AVERAGE(T972:T973)*('Front End'!$F$5*60))+(AVERAGE(V972:V973)*('Front End'!$F$5*60))</f>
        <v>1.2123194058221038</v>
      </c>
      <c r="X973" s="8">
        <f t="shared" si="64"/>
        <v>5.3313998009653077E-3</v>
      </c>
    </row>
    <row r="974" spans="1:24" x14ac:dyDescent="0.2">
      <c r="A974" s="1">
        <v>973</v>
      </c>
      <c r="B974" s="1">
        <f>B973+'Front End'!$F$5</f>
        <v>1944</v>
      </c>
      <c r="C974" s="10">
        <f t="shared" si="63"/>
        <v>1.35</v>
      </c>
      <c r="D974" s="10">
        <f>ROUND(IF(B974&lt;=$AA$2*1.25,('Front End'!$F$4/2)*(1-COS((PI()*B974)/$AA$2)),(4.34*'Front End'!$F$4*EXP(-1.3*B974/$AA$2))),6)</f>
        <v>6.4089999999999998E-3</v>
      </c>
      <c r="E974" s="10">
        <f>D974*('Front End'!$F$3/100)</f>
        <v>0</v>
      </c>
      <c r="F974" s="10">
        <f t="shared" si="61"/>
        <v>6.4089999999999998E-3</v>
      </c>
      <c r="G974" s="10">
        <f>IF((G973+(AVERAGE(F973:F974)*('Front End'!$F$5*60))-(N973))&gt;$AA$3,$AA$3,IF(G973+(AVERAGE(F973:F974)*('Front End'!$F$5*60))-(N973)&lt;0,0,G973+(AVERAGE(F973:F974)*('Front End'!$F$5*60))-(N973)))</f>
        <v>105.69026080099803</v>
      </c>
      <c r="H974" s="10">
        <f>(G974/$AA$3)*'Front End'!$B$1</f>
        <v>1.0569026080099802E-3</v>
      </c>
      <c r="I974" s="10">
        <f>('Front End'!$F$10-'Front End'!$B$1)+Calcs!H974</f>
        <v>46.731056902608017</v>
      </c>
      <c r="J974" s="10">
        <f>IF(H974&gt;'Front End'!$B$1*('Front End'!$B$5/100),G974-((('Front End'!$B$1*('Front End'!$B$5/100))/'Front End'!$B$1)*$AA$3),0)</f>
        <v>5.6902608009980327</v>
      </c>
      <c r="K974" s="10">
        <f>(J974*('Front End'!$B$6/100))/('Front End'!$B$2*24*60*60)</f>
        <v>0</v>
      </c>
      <c r="L974" s="10">
        <f>(J974*((100-'Front End'!$B$6)/100))/('Front End'!$B$2*24*60*60)</f>
        <v>6.5859500011551317E-3</v>
      </c>
      <c r="M974" s="10">
        <f t="shared" si="62"/>
        <v>6.5859500011551317E-3</v>
      </c>
      <c r="N974" s="10">
        <f>AVERAGE(M973:M974)*('Front End'!$F$5*60)</f>
        <v>0.79202982333914329</v>
      </c>
      <c r="O974" s="10">
        <f>IF(O973+AVERAGE(K973:K974)*('Front End'!$F$5*60)&gt;J974,J974,O973+AVERAGE(K973:K974)*('Front End'!$F$5*60))</f>
        <v>0</v>
      </c>
      <c r="P974" s="10">
        <f>P973+(AVERAGE(L973:L974)*('Front End'!$F$5*60))-W973</f>
        <v>4121.4067903748255</v>
      </c>
      <c r="Q974" s="10">
        <f>(P974/$AA$5)*($AA$4-'Front End'!$F$9)</f>
        <v>4.121406790374825E-2</v>
      </c>
      <c r="R974" s="10">
        <f>'Front End'!$F$9+Q974</f>
        <v>45.041214067903745</v>
      </c>
      <c r="S974" s="8">
        <f>IF(R974&gt;'Front End'!$F$9+'Front End'!$B$9,(((R974-'Front End'!$F$9)/($AA$4-'Front End'!$F$9))*$AA$5)-((('Front End'!$F$9+'Front End'!$B$9-'Front End'!$F$9)/($AA$4-'Front End'!$F$9))*$AA$5),0)</f>
        <v>4121.4067903744935</v>
      </c>
      <c r="T974" s="8">
        <f>ROUND(S974/('Front End'!$B$3*24*60*60),6)</f>
        <v>4.7699999999999999E-3</v>
      </c>
      <c r="U974" s="8">
        <f>IF(R974&gt;'Front End'!$F$9+'Front End'!$B$10,(((R974-'Front End'!$F$9)/($AA$4-'Front End'!$F$9))*$AA$5)-((('Front End'!$F$9+'Front End'!$B$10-'Front End'!$F$9)/($AA$4-'Front End'!$F$9))*$AA$5),0)</f>
        <v>2121.4067903741807</v>
      </c>
      <c r="V974" s="8">
        <f>(U974^0.5)/('Front End'!$B$4*24*60*60)</f>
        <v>5.3308717553973879E-3</v>
      </c>
      <c r="W974" s="8">
        <f>(AVERAGE(T973:T974)*('Front End'!$F$5*60))+(AVERAGE(V973:V974)*('Front End'!$F$5*60))</f>
        <v>1.2121962933817618</v>
      </c>
      <c r="X974" s="8">
        <f t="shared" si="64"/>
        <v>5.3308717553973879E-3</v>
      </c>
    </row>
    <row r="975" spans="1:24" x14ac:dyDescent="0.2">
      <c r="A975" s="1">
        <v>974</v>
      </c>
      <c r="B975" s="1">
        <f>B974+'Front End'!$F$5</f>
        <v>1946</v>
      </c>
      <c r="C975" s="10">
        <f t="shared" si="63"/>
        <v>1.351388888888889</v>
      </c>
      <c r="D975" s="10">
        <f>ROUND(IF(B975&lt;=$AA$2*1.25,('Front End'!$F$4/2)*(1-COS((PI()*B975)/$AA$2)),(4.34*'Front End'!$F$4*EXP(-1.3*B975/$AA$2))),6)</f>
        <v>6.3810000000000004E-3</v>
      </c>
      <c r="E975" s="10">
        <f>D975*('Front End'!$F$3/100)</f>
        <v>0</v>
      </c>
      <c r="F975" s="10">
        <f t="shared" si="61"/>
        <v>6.3810000000000004E-3</v>
      </c>
      <c r="G975" s="10">
        <f>IF((G974+(AVERAGE(F974:F975)*('Front End'!$F$5*60))-(N974))&gt;$AA$3,$AA$3,IF(G974+(AVERAGE(F974:F975)*('Front End'!$F$5*60))-(N974)&lt;0,0,G974+(AVERAGE(F974:F975)*('Front End'!$F$5*60))-(N974)))</f>
        <v>105.66563097765888</v>
      </c>
      <c r="H975" s="10">
        <f>(G975/$AA$3)*'Front End'!$B$1</f>
        <v>1.0566563097765889E-3</v>
      </c>
      <c r="I975" s="10">
        <f>('Front End'!$F$10-'Front End'!$B$1)+Calcs!H975</f>
        <v>46.731056656309782</v>
      </c>
      <c r="J975" s="10">
        <f>IF(H975&gt;'Front End'!$B$1*('Front End'!$B$5/100),G975-((('Front End'!$B$1*('Front End'!$B$5/100))/'Front End'!$B$1)*$AA$3),0)</f>
        <v>5.6656309776588785</v>
      </c>
      <c r="K975" s="10">
        <f>(J975*('Front End'!$B$6/100))/('Front End'!$B$2*24*60*60)</f>
        <v>0</v>
      </c>
      <c r="L975" s="10">
        <f>(J975*((100-'Front End'!$B$6)/100))/('Front End'!$B$2*24*60*60)</f>
        <v>6.5574432611792584E-3</v>
      </c>
      <c r="M975" s="10">
        <f t="shared" si="62"/>
        <v>6.5574432611792584E-3</v>
      </c>
      <c r="N975" s="10">
        <f>AVERAGE(M974:M975)*('Front End'!$F$5*60)</f>
        <v>0.78860359574006345</v>
      </c>
      <c r="O975" s="10">
        <f>IF(O974+AVERAGE(K974:K975)*('Front End'!$F$5*60)&gt;J975,J975,O974+AVERAGE(K974:K975)*('Front End'!$F$5*60))</f>
        <v>0</v>
      </c>
      <c r="P975" s="10">
        <f>P974+(AVERAGE(L974:L975)*('Front End'!$F$5*60))-W974</f>
        <v>4120.9831976771839</v>
      </c>
      <c r="Q975" s="10">
        <f>(P975/$AA$5)*($AA$4-'Front End'!$F$9)</f>
        <v>4.1209831976771839E-2</v>
      </c>
      <c r="R975" s="10">
        <f>'Front End'!$F$9+Q975</f>
        <v>45.041209831976772</v>
      </c>
      <c r="S975" s="8">
        <f>IF(R975&gt;'Front End'!$F$9+'Front End'!$B$9,(((R975-'Front End'!$F$9)/($AA$4-'Front End'!$F$9))*$AA$5)-((('Front End'!$F$9+'Front End'!$B$9-'Front End'!$F$9)/($AA$4-'Front End'!$F$9))*$AA$5),0)</f>
        <v>4120.9831976772193</v>
      </c>
      <c r="T975" s="8">
        <f>ROUND(S975/('Front End'!$B$3*24*60*60),6)</f>
        <v>4.7699999999999999E-3</v>
      </c>
      <c r="U975" s="8">
        <f>IF(R975&gt;'Front End'!$F$9+'Front End'!$B$10,(((R975-'Front End'!$F$9)/($AA$4-'Front End'!$F$9))*$AA$5)-((('Front End'!$F$9+'Front End'!$B$10-'Front End'!$F$9)/($AA$4-'Front End'!$F$9))*$AA$5),0)</f>
        <v>2120.9831976769065</v>
      </c>
      <c r="V975" s="8">
        <f>(U975^0.5)/('Front End'!$B$4*24*60*60)</f>
        <v>5.3303395069173101E-3</v>
      </c>
      <c r="W975" s="8">
        <f>(AVERAGE(T974:T975)*('Front End'!$F$5*60))+(AVERAGE(V974:V975)*('Front End'!$F$5*60))</f>
        <v>1.2120726757388818</v>
      </c>
      <c r="X975" s="8">
        <f t="shared" si="64"/>
        <v>5.3303395069173101E-3</v>
      </c>
    </row>
    <row r="976" spans="1:24" x14ac:dyDescent="0.2">
      <c r="A976" s="1">
        <v>975</v>
      </c>
      <c r="B976" s="1">
        <f>B975+'Front End'!$F$5</f>
        <v>1948</v>
      </c>
      <c r="C976" s="10">
        <f t="shared" si="63"/>
        <v>1.3527777777777779</v>
      </c>
      <c r="D976" s="10">
        <f>ROUND(IF(B976&lt;=$AA$2*1.25,('Front End'!$F$4/2)*(1-COS((PI()*B976)/$AA$2)),(4.34*'Front End'!$F$4*EXP(-1.3*B976/$AA$2))),6)</f>
        <v>6.3530000000000001E-3</v>
      </c>
      <c r="E976" s="10">
        <f>D976*('Front End'!$F$3/100)</f>
        <v>0</v>
      </c>
      <c r="F976" s="10">
        <f t="shared" si="61"/>
        <v>6.3530000000000001E-3</v>
      </c>
      <c r="G976" s="10">
        <f>IF((G975+(AVERAGE(F975:F976)*('Front End'!$F$5*60))-(N975))&gt;$AA$3,$AA$3,IF(G975+(AVERAGE(F975:F976)*('Front End'!$F$5*60))-(N975)&lt;0,0,G975+(AVERAGE(F975:F976)*('Front End'!$F$5*60))-(N975)))</f>
        <v>105.64106738191882</v>
      </c>
      <c r="H976" s="10">
        <f>(G976/$AA$3)*'Front End'!$B$1</f>
        <v>1.0564106738191882E-3</v>
      </c>
      <c r="I976" s="10">
        <f>('Front End'!$F$10-'Front End'!$B$1)+Calcs!H976</f>
        <v>46.731056410673823</v>
      </c>
      <c r="J976" s="10">
        <f>IF(H976&gt;'Front End'!$B$1*('Front End'!$B$5/100),G976-((('Front End'!$B$1*('Front End'!$B$5/100))/'Front End'!$B$1)*$AA$3),0)</f>
        <v>5.6410673819188162</v>
      </c>
      <c r="K976" s="10">
        <f>(J976*('Front End'!$B$6/100))/('Front End'!$B$2*24*60*60)</f>
        <v>0</v>
      </c>
      <c r="L976" s="10">
        <f>(J976*((100-'Front End'!$B$6)/100))/('Front End'!$B$2*24*60*60)</f>
        <v>6.5290131735171496E-3</v>
      </c>
      <c r="M976" s="10">
        <f t="shared" si="62"/>
        <v>6.5290131735171496E-3</v>
      </c>
      <c r="N976" s="10">
        <f>AVERAGE(M975:M976)*('Front End'!$F$5*60)</f>
        <v>0.7851873860817844</v>
      </c>
      <c r="O976" s="10">
        <f>IF(O975+AVERAGE(K975:K976)*('Front End'!$F$5*60)&gt;J976,J976,O975+AVERAGE(K975:K976)*('Front End'!$F$5*60))</f>
        <v>0</v>
      </c>
      <c r="P976" s="10">
        <f>P975+(AVERAGE(L975:L976)*('Front End'!$F$5*60))-W975</f>
        <v>4120.5563123875272</v>
      </c>
      <c r="Q976" s="10">
        <f>(P976/$AA$5)*($AA$4-'Front End'!$F$9)</f>
        <v>4.1205563123875272E-2</v>
      </c>
      <c r="R976" s="10">
        <f>'Front End'!$F$9+Q976</f>
        <v>45.041205563123874</v>
      </c>
      <c r="S976" s="8">
        <f>IF(R976&gt;'Front End'!$F$9+'Front End'!$B$9,(((R976-'Front End'!$F$9)/($AA$4-'Front End'!$F$9))*$AA$5)-((('Front End'!$F$9+'Front End'!$B$9-'Front End'!$F$9)/($AA$4-'Front End'!$F$9))*$AA$5),0)</f>
        <v>4120.5563123874363</v>
      </c>
      <c r="T976" s="8">
        <f>ROUND(S976/('Front End'!$B$3*24*60*60),6)</f>
        <v>4.7689999999999998E-3</v>
      </c>
      <c r="U976" s="8">
        <f>IF(R976&gt;'Front End'!$F$9+'Front End'!$B$10,(((R976-'Front End'!$F$9)/($AA$4-'Front End'!$F$9))*$AA$5)-((('Front End'!$F$9+'Front End'!$B$10-'Front End'!$F$9)/($AA$4-'Front End'!$F$9))*$AA$5),0)</f>
        <v>2120.5563123871234</v>
      </c>
      <c r="V976" s="8">
        <f>(U976^0.5)/('Front End'!$B$4*24*60*60)</f>
        <v>5.3298030674885687E-3</v>
      </c>
      <c r="W976" s="8">
        <f>(AVERAGE(T975:T976)*('Front End'!$F$5*60))+(AVERAGE(V975:V976)*('Front End'!$F$5*60))</f>
        <v>1.2119485544643527</v>
      </c>
      <c r="X976" s="8">
        <f t="shared" si="64"/>
        <v>5.3298030674885687E-3</v>
      </c>
    </row>
    <row r="977" spans="1:24" x14ac:dyDescent="0.2">
      <c r="A977" s="1">
        <v>976</v>
      </c>
      <c r="B977" s="1">
        <f>B976+'Front End'!$F$5</f>
        <v>1950</v>
      </c>
      <c r="C977" s="10">
        <f t="shared" si="63"/>
        <v>1.3541666666666667</v>
      </c>
      <c r="D977" s="10">
        <f>ROUND(IF(B977&lt;=$AA$2*1.25,('Front End'!$F$4/2)*(1-COS((PI()*B977)/$AA$2)),(4.34*'Front End'!$F$4*EXP(-1.3*B977/$AA$2))),6)</f>
        <v>6.326E-3</v>
      </c>
      <c r="E977" s="10">
        <f>D977*('Front End'!$F$3/100)</f>
        <v>0</v>
      </c>
      <c r="F977" s="10">
        <f t="shared" si="61"/>
        <v>6.326E-3</v>
      </c>
      <c r="G977" s="10">
        <f>IF((G976+(AVERAGE(F976:F977)*('Front End'!$F$5*60))-(N976))&gt;$AA$3,$AA$3,IF(G976+(AVERAGE(F976:F977)*('Front End'!$F$5*60))-(N976)&lt;0,0,G976+(AVERAGE(F976:F977)*('Front End'!$F$5*60))-(N976)))</f>
        <v>105.61661999583703</v>
      </c>
      <c r="H977" s="10">
        <f>(G977/$AA$3)*'Front End'!$B$1</f>
        <v>1.0561661999583703E-3</v>
      </c>
      <c r="I977" s="10">
        <f>('Front End'!$F$10-'Front End'!$B$1)+Calcs!H977</f>
        <v>46.731056166199963</v>
      </c>
      <c r="J977" s="10">
        <f>IF(H977&gt;'Front End'!$B$1*('Front End'!$B$5/100),G977-((('Front End'!$B$1*('Front End'!$B$5/100))/'Front End'!$B$1)*$AA$3),0)</f>
        <v>5.6166199958370271</v>
      </c>
      <c r="K977" s="10">
        <f>(J977*('Front End'!$B$6/100))/('Front End'!$B$2*24*60*60)</f>
        <v>0</v>
      </c>
      <c r="L977" s="10">
        <f>(J977*((100-'Front End'!$B$6)/100))/('Front End'!$B$2*24*60*60)</f>
        <v>6.5007175877743375E-3</v>
      </c>
      <c r="M977" s="10">
        <f t="shared" si="62"/>
        <v>6.5007175877743375E-3</v>
      </c>
      <c r="N977" s="10">
        <f>AVERAGE(M976:M977)*('Front End'!$F$5*60)</f>
        <v>0.78178384567748926</v>
      </c>
      <c r="O977" s="10">
        <f>IF(O976+AVERAGE(K976:K977)*('Front End'!$F$5*60)&gt;J977,J977,O976+AVERAGE(K976:K977)*('Front End'!$F$5*60))</f>
        <v>0</v>
      </c>
      <c r="P977" s="10">
        <f>P976+(AVERAGE(L976:L977)*('Front End'!$F$5*60))-W976</f>
        <v>4120.1261476787404</v>
      </c>
      <c r="Q977" s="10">
        <f>(P977/$AA$5)*($AA$4-'Front End'!$F$9)</f>
        <v>4.1201261476787404E-2</v>
      </c>
      <c r="R977" s="10">
        <f>'Front End'!$F$9+Q977</f>
        <v>45.041201261476786</v>
      </c>
      <c r="S977" s="8">
        <f>IF(R977&gt;'Front End'!$F$9+'Front End'!$B$9,(((R977-'Front End'!$F$9)/($AA$4-'Front End'!$F$9))*$AA$5)-((('Front End'!$F$9+'Front End'!$B$9-'Front End'!$F$9)/($AA$4-'Front End'!$F$9))*$AA$5),0)</f>
        <v>4120.1261476786049</v>
      </c>
      <c r="T977" s="8">
        <f>ROUND(S977/('Front End'!$B$3*24*60*60),6)</f>
        <v>4.7689999999999998E-3</v>
      </c>
      <c r="U977" s="8">
        <f>IF(R977&gt;'Front End'!$F$9+'Front End'!$B$10,(((R977-'Front End'!$F$9)/($AA$4-'Front End'!$F$9))*$AA$5)-((('Front End'!$F$9+'Front End'!$B$10-'Front End'!$F$9)/($AA$4-'Front End'!$F$9))*$AA$5),0)</f>
        <v>2120.126147678292</v>
      </c>
      <c r="V977" s="8">
        <f>(U977^0.5)/('Front End'!$B$4*24*60*60)</f>
        <v>5.3292624524023469E-3</v>
      </c>
      <c r="W977" s="8">
        <f>(AVERAGE(T976:T977)*('Front End'!$F$5*60))+(AVERAGE(V976:V977)*('Front End'!$F$5*60))</f>
        <v>1.2118239311934551</v>
      </c>
      <c r="X977" s="8">
        <f t="shared" si="64"/>
        <v>5.3292624524023469E-3</v>
      </c>
    </row>
    <row r="978" spans="1:24" x14ac:dyDescent="0.2">
      <c r="A978" s="1">
        <v>977</v>
      </c>
      <c r="B978" s="1">
        <f>B977+'Front End'!$F$5</f>
        <v>1952</v>
      </c>
      <c r="C978" s="10">
        <f t="shared" si="63"/>
        <v>1.3555555555555556</v>
      </c>
      <c r="D978" s="10">
        <f>ROUND(IF(B978&lt;=$AA$2*1.25,('Front End'!$F$4/2)*(1-COS((PI()*B978)/$AA$2)),(4.34*'Front End'!$F$4*EXP(-1.3*B978/$AA$2))),6)</f>
        <v>6.2989999999999999E-3</v>
      </c>
      <c r="E978" s="10">
        <f>D978*('Front End'!$F$3/100)</f>
        <v>0</v>
      </c>
      <c r="F978" s="10">
        <f t="shared" si="61"/>
        <v>6.2989999999999999E-3</v>
      </c>
      <c r="G978" s="10">
        <f>IF((G977+(AVERAGE(F977:F978)*('Front End'!$F$5*60))-(N977))&gt;$AA$3,$AA$3,IF(G977+(AVERAGE(F977:F978)*('Front End'!$F$5*60))-(N977)&lt;0,0,G977+(AVERAGE(F977:F978)*('Front End'!$F$5*60))-(N977)))</f>
        <v>105.59233615015953</v>
      </c>
      <c r="H978" s="10">
        <f>(G978/$AA$3)*'Front End'!$B$1</f>
        <v>1.0559233615015952E-3</v>
      </c>
      <c r="I978" s="10">
        <f>('Front End'!$F$10-'Front End'!$B$1)+Calcs!H978</f>
        <v>46.731055923361502</v>
      </c>
      <c r="J978" s="10">
        <f>IF(H978&gt;'Front End'!$B$1*('Front End'!$B$5/100),G978-((('Front End'!$B$1*('Front End'!$B$5/100))/'Front End'!$B$1)*$AA$3),0)</f>
        <v>5.5923361501595252</v>
      </c>
      <c r="K978" s="10">
        <f>(J978*('Front End'!$B$6/100))/('Front End'!$B$2*24*60*60)</f>
        <v>0</v>
      </c>
      <c r="L978" s="10">
        <f>(J978*((100-'Front End'!$B$6)/100))/('Front End'!$B$2*24*60*60)</f>
        <v>6.472611284906859E-3</v>
      </c>
      <c r="M978" s="10">
        <f t="shared" si="62"/>
        <v>6.472611284906859E-3</v>
      </c>
      <c r="N978" s="10">
        <f>AVERAGE(M977:M978)*('Front End'!$F$5*60)</f>
        <v>0.77839973236087179</v>
      </c>
      <c r="O978" s="10">
        <f>IF(O977+AVERAGE(K977:K978)*('Front End'!$F$5*60)&gt;J978,J978,O977+AVERAGE(K977:K978)*('Front End'!$F$5*60))</f>
        <v>0</v>
      </c>
      <c r="P978" s="10">
        <f>P977+(AVERAGE(L977:L978)*('Front End'!$F$5*60))-W977</f>
        <v>4119.6927234799086</v>
      </c>
      <c r="Q978" s="10">
        <f>(P978/$AA$5)*($AA$4-'Front End'!$F$9)</f>
        <v>4.1196927234799084E-2</v>
      </c>
      <c r="R978" s="10">
        <f>'Front End'!$F$9+Q978</f>
        <v>45.0411969272348</v>
      </c>
      <c r="S978" s="8">
        <f>IF(R978&gt;'Front End'!$F$9+'Front End'!$B$9,(((R978-'Front End'!$F$9)/($AA$4-'Front End'!$F$9))*$AA$5)-((('Front End'!$F$9+'Front End'!$B$9-'Front End'!$F$9)/($AA$4-'Front End'!$F$9))*$AA$5),0)</f>
        <v>4119.6927234800287</v>
      </c>
      <c r="T978" s="8">
        <f>ROUND(S978/('Front End'!$B$3*24*60*60),6)</f>
        <v>4.7679999999999997E-3</v>
      </c>
      <c r="U978" s="8">
        <f>IF(R978&gt;'Front End'!$F$9+'Front End'!$B$10,(((R978-'Front End'!$F$9)/($AA$4-'Front End'!$F$9))*$AA$5)-((('Front End'!$F$9+'Front End'!$B$10-'Front End'!$F$9)/($AA$4-'Front End'!$F$9))*$AA$5),0)</f>
        <v>2119.6927234797158</v>
      </c>
      <c r="V978" s="8">
        <f>(U978^0.5)/('Front End'!$B$4*24*60*60)</f>
        <v>5.3287176854379869E-3</v>
      </c>
      <c r="W978" s="8">
        <f>(AVERAGE(T977:T978)*('Front End'!$F$5*60))+(AVERAGE(V977:V978)*('Front End'!$F$5*60))</f>
        <v>1.2116988082704201</v>
      </c>
      <c r="X978" s="8">
        <f t="shared" si="64"/>
        <v>5.3287176854379869E-3</v>
      </c>
    </row>
    <row r="979" spans="1:24" x14ac:dyDescent="0.2">
      <c r="A979" s="1">
        <v>978</v>
      </c>
      <c r="B979" s="1">
        <f>B978+'Front End'!$F$5</f>
        <v>1954</v>
      </c>
      <c r="C979" s="10">
        <f t="shared" si="63"/>
        <v>1.3569444444444445</v>
      </c>
      <c r="D979" s="10">
        <f>ROUND(IF(B979&lt;=$AA$2*1.25,('Front End'!$F$4/2)*(1-COS((PI()*B979)/$AA$2)),(4.34*'Front End'!$F$4*EXP(-1.3*B979/$AA$2))),6)</f>
        <v>6.2709999999999997E-3</v>
      </c>
      <c r="E979" s="10">
        <f>D979*('Front End'!$F$3/100)</f>
        <v>0</v>
      </c>
      <c r="F979" s="10">
        <f t="shared" si="61"/>
        <v>6.2709999999999997E-3</v>
      </c>
      <c r="G979" s="10">
        <f>IF((G978+(AVERAGE(F978:F979)*('Front End'!$F$5*60))-(N978))&gt;$AA$3,$AA$3,IF(G978+(AVERAGE(F978:F979)*('Front End'!$F$5*60))-(N978)&lt;0,0,G978+(AVERAGE(F978:F979)*('Front End'!$F$5*60))-(N978)))</f>
        <v>105.56813641779866</v>
      </c>
      <c r="H979" s="10">
        <f>(G979/$AA$3)*'Front End'!$B$1</f>
        <v>1.0556813641779865E-3</v>
      </c>
      <c r="I979" s="10">
        <f>('Front End'!$F$10-'Front End'!$B$1)+Calcs!H979</f>
        <v>46.731055681364182</v>
      </c>
      <c r="J979" s="10">
        <f>IF(H979&gt;'Front End'!$B$1*('Front End'!$B$5/100),G979-((('Front End'!$B$1*('Front End'!$B$5/100))/'Front End'!$B$1)*$AA$3),0)</f>
        <v>5.5681364177986552</v>
      </c>
      <c r="K979" s="10">
        <f>(J979*('Front End'!$B$6/100))/('Front End'!$B$2*24*60*60)</f>
        <v>0</v>
      </c>
      <c r="L979" s="10">
        <f>(J979*((100-'Front End'!$B$6)/100))/('Front End'!$B$2*24*60*60)</f>
        <v>6.4446023354151113E-3</v>
      </c>
      <c r="M979" s="10">
        <f t="shared" si="62"/>
        <v>6.4446023354151113E-3</v>
      </c>
      <c r="N979" s="10">
        <f>AVERAGE(M978:M979)*('Front End'!$F$5*60)</f>
        <v>0.77503281721931827</v>
      </c>
      <c r="O979" s="10">
        <f>IF(O978+AVERAGE(K978:K979)*('Front End'!$F$5*60)&gt;J979,J979,O978+AVERAGE(K978:K979)*('Front End'!$F$5*60))</f>
        <v>0</v>
      </c>
      <c r="P979" s="10">
        <f>P978+(AVERAGE(L978:L979)*('Front End'!$F$5*60))-W978</f>
        <v>4119.2560574888576</v>
      </c>
      <c r="Q979" s="10">
        <f>(P979/$AA$5)*($AA$4-'Front End'!$F$9)</f>
        <v>4.119256057488857E-2</v>
      </c>
      <c r="R979" s="10">
        <f>'Front End'!$F$9+Q979</f>
        <v>45.041192560574892</v>
      </c>
      <c r="S979" s="8">
        <f>IF(R979&gt;'Front End'!$F$9+'Front End'!$B$9,(((R979-'Front End'!$F$9)/($AA$4-'Front End'!$F$9))*$AA$5)-((('Front End'!$F$9+'Front End'!$B$9-'Front End'!$F$9)/($AA$4-'Front End'!$F$9))*$AA$5),0)</f>
        <v>4119.2560574891959</v>
      </c>
      <c r="T979" s="8">
        <f>ROUND(S979/('Front End'!$B$3*24*60*60),6)</f>
        <v>4.7679999999999997E-3</v>
      </c>
      <c r="U979" s="8">
        <f>IF(R979&gt;'Front End'!$F$9+'Front End'!$B$10,(((R979-'Front End'!$F$9)/($AA$4-'Front End'!$F$9))*$AA$5)-((('Front End'!$F$9+'Front End'!$B$10-'Front End'!$F$9)/($AA$4-'Front End'!$F$9))*$AA$5),0)</f>
        <v>2119.256057488883</v>
      </c>
      <c r="V979" s="8">
        <f>(U979^0.5)/('Front End'!$B$4*24*60*60)</f>
        <v>5.3281687875692315E-3</v>
      </c>
      <c r="W979" s="8">
        <f>(AVERAGE(T978:T979)*('Front End'!$F$5*60))+(AVERAGE(V978:V979)*('Front End'!$F$5*60))</f>
        <v>1.211573188380433</v>
      </c>
      <c r="X979" s="8">
        <f t="shared" si="64"/>
        <v>5.3281687875692315E-3</v>
      </c>
    </row>
    <row r="980" spans="1:24" x14ac:dyDescent="0.2">
      <c r="A980" s="1">
        <v>979</v>
      </c>
      <c r="B980" s="1">
        <f>B979+'Front End'!$F$5</f>
        <v>1956</v>
      </c>
      <c r="C980" s="10">
        <f t="shared" si="63"/>
        <v>1.3583333333333334</v>
      </c>
      <c r="D980" s="10">
        <f>ROUND(IF(B980&lt;=$AA$2*1.25,('Front End'!$F$4/2)*(1-COS((PI()*B980)/$AA$2)),(4.34*'Front End'!$F$4*EXP(-1.3*B980/$AA$2))),6)</f>
        <v>6.2440000000000004E-3</v>
      </c>
      <c r="E980" s="10">
        <f>D980*('Front End'!$F$3/100)</f>
        <v>0</v>
      </c>
      <c r="F980" s="10">
        <f t="shared" si="61"/>
        <v>6.2440000000000004E-3</v>
      </c>
      <c r="G980" s="10">
        <f>IF((G979+(AVERAGE(F979:F980)*('Front End'!$F$5*60))-(N979))&gt;$AA$3,$AA$3,IF(G979+(AVERAGE(F979:F980)*('Front End'!$F$5*60))-(N979)&lt;0,0,G979+(AVERAGE(F979:F980)*('Front End'!$F$5*60))-(N979)))</f>
        <v>105.54400360057934</v>
      </c>
      <c r="H980" s="10">
        <f>(G980/$AA$3)*'Front End'!$B$1</f>
        <v>1.0554400360057936E-3</v>
      </c>
      <c r="I980" s="10">
        <f>('Front End'!$F$10-'Front End'!$B$1)+Calcs!H980</f>
        <v>46.731055440036009</v>
      </c>
      <c r="J980" s="10">
        <f>IF(H980&gt;'Front End'!$B$1*('Front End'!$B$5/100),G980-((('Front End'!$B$1*('Front End'!$B$5/100))/'Front End'!$B$1)*$AA$3),0)</f>
        <v>5.5440036005793445</v>
      </c>
      <c r="K980" s="10">
        <f>(J980*('Front End'!$B$6/100))/('Front End'!$B$2*24*60*60)</f>
        <v>0</v>
      </c>
      <c r="L980" s="10">
        <f>(J980*((100-'Front End'!$B$6)/100))/('Front End'!$B$2*24*60*60)</f>
        <v>6.4166708340038714E-3</v>
      </c>
      <c r="M980" s="10">
        <f t="shared" si="62"/>
        <v>6.4166708340038714E-3</v>
      </c>
      <c r="N980" s="10">
        <f>AVERAGE(M979:M980)*('Front End'!$F$5*60)</f>
        <v>0.77167639016513889</v>
      </c>
      <c r="O980" s="10">
        <f>IF(O979+AVERAGE(K979:K980)*('Front End'!$F$5*60)&gt;J980,J980,O979+AVERAGE(K979:K980)*('Front End'!$F$5*60))</f>
        <v>0</v>
      </c>
      <c r="P980" s="10">
        <f>P979+(AVERAGE(L979:L980)*('Front End'!$F$5*60))-W979</f>
        <v>4118.8161606906424</v>
      </c>
      <c r="Q980" s="10">
        <f>(P980/$AA$5)*($AA$4-'Front End'!$F$9)</f>
        <v>4.1188161606906422E-2</v>
      </c>
      <c r="R980" s="10">
        <f>'Front End'!$F$9+Q980</f>
        <v>45.041188161606904</v>
      </c>
      <c r="S980" s="8">
        <f>IF(R980&gt;'Front End'!$F$9+'Front End'!$B$9,(((R980-'Front End'!$F$9)/($AA$4-'Front End'!$F$9))*$AA$5)-((('Front End'!$F$9+'Front End'!$B$9-'Front End'!$F$9)/($AA$4-'Front End'!$F$9))*$AA$5),0)</f>
        <v>4118.8161606903868</v>
      </c>
      <c r="T980" s="8">
        <f>ROUND(S980/('Front End'!$B$3*24*60*60),6)</f>
        <v>4.7670000000000004E-3</v>
      </c>
      <c r="U980" s="8">
        <f>IF(R980&gt;'Front End'!$F$9+'Front End'!$B$10,(((R980-'Front End'!$F$9)/($AA$4-'Front End'!$F$9))*$AA$5)-((('Front End'!$F$9+'Front End'!$B$10-'Front End'!$F$9)/($AA$4-'Front End'!$F$9))*$AA$5),0)</f>
        <v>2118.816160690074</v>
      </c>
      <c r="V980" s="8">
        <f>(U980^0.5)/('Front End'!$B$4*24*60*60)</f>
        <v>5.3276157713288783E-3</v>
      </c>
      <c r="W980" s="8">
        <f>(AVERAGE(T979:T980)*('Front End'!$F$5*60))+(AVERAGE(V979:V980)*('Front End'!$F$5*60))</f>
        <v>1.2114470735338867</v>
      </c>
      <c r="X980" s="8">
        <f t="shared" si="64"/>
        <v>5.3276157713288783E-3</v>
      </c>
    </row>
    <row r="981" spans="1:24" x14ac:dyDescent="0.2">
      <c r="A981" s="1">
        <v>980</v>
      </c>
      <c r="B981" s="1">
        <f>B980+'Front End'!$F$5</f>
        <v>1958</v>
      </c>
      <c r="C981" s="10">
        <f t="shared" si="63"/>
        <v>1.3597222222222223</v>
      </c>
      <c r="D981" s="10">
        <f>ROUND(IF(B981&lt;=$AA$2*1.25,('Front End'!$F$4/2)*(1-COS((PI()*B981)/$AA$2)),(4.34*'Front End'!$F$4*EXP(-1.3*B981/$AA$2))),6)</f>
        <v>6.2170000000000003E-3</v>
      </c>
      <c r="E981" s="10">
        <f>D981*('Front End'!$F$3/100)</f>
        <v>0</v>
      </c>
      <c r="F981" s="10">
        <f t="shared" si="61"/>
        <v>6.2170000000000003E-3</v>
      </c>
      <c r="G981" s="10">
        <f>IF((G980+(AVERAGE(F980:F981)*('Front End'!$F$5*60))-(N980))&gt;$AA$3,$AA$3,IF(G980+(AVERAGE(F980:F981)*('Front End'!$F$5*60))-(N980)&lt;0,0,G980+(AVERAGE(F980:F981)*('Front End'!$F$5*60))-(N980)))</f>
        <v>105.5199872104142</v>
      </c>
      <c r="H981" s="10">
        <f>(G981/$AA$3)*'Front End'!$B$1</f>
        <v>1.0551998721041419E-3</v>
      </c>
      <c r="I981" s="10">
        <f>('Front End'!$F$10-'Front End'!$B$1)+Calcs!H981</f>
        <v>46.73105519987211</v>
      </c>
      <c r="J981" s="10">
        <f>IF(H981&gt;'Front End'!$B$1*('Front End'!$B$5/100),G981-((('Front End'!$B$1*('Front End'!$B$5/100))/'Front End'!$B$1)*$AA$3),0)</f>
        <v>5.5199872104142003</v>
      </c>
      <c r="K981" s="10">
        <f>(J981*('Front End'!$B$6/100))/('Front End'!$B$2*24*60*60)</f>
        <v>0</v>
      </c>
      <c r="L981" s="10">
        <f>(J981*((100-'Front End'!$B$6)/100))/('Front End'!$B$2*24*60*60)</f>
        <v>6.3888740861275471E-3</v>
      </c>
      <c r="M981" s="10">
        <f t="shared" si="62"/>
        <v>6.3888740861275471E-3</v>
      </c>
      <c r="N981" s="10">
        <f>AVERAGE(M980:M981)*('Front End'!$F$5*60)</f>
        <v>0.76833269520788505</v>
      </c>
      <c r="O981" s="10">
        <f>IF(O980+AVERAGE(K980:K981)*('Front End'!$F$5*60)&gt;J981,J981,O980+AVERAGE(K980:K981)*('Front End'!$F$5*60))</f>
        <v>0</v>
      </c>
      <c r="P981" s="10">
        <f>P980+(AVERAGE(L980:L981)*('Front End'!$F$5*60))-W980</f>
        <v>4118.3730463123165</v>
      </c>
      <c r="Q981" s="10">
        <f>(P981/$AA$5)*($AA$4-'Front End'!$F$9)</f>
        <v>4.1183730463123167E-2</v>
      </c>
      <c r="R981" s="10">
        <f>'Front End'!$F$9+Q981</f>
        <v>45.041183730463125</v>
      </c>
      <c r="S981" s="8">
        <f>IF(R981&gt;'Front End'!$F$9+'Front End'!$B$9,(((R981-'Front End'!$F$9)/($AA$4-'Front End'!$F$9))*$AA$5)-((('Front End'!$F$9+'Front End'!$B$9-'Front End'!$F$9)/($AA$4-'Front End'!$F$9))*$AA$5),0)</f>
        <v>4118.3730463124848</v>
      </c>
      <c r="T981" s="8">
        <f>ROUND(S981/('Front End'!$B$3*24*60*60),6)</f>
        <v>4.7670000000000004E-3</v>
      </c>
      <c r="U981" s="8">
        <f>IF(R981&gt;'Front End'!$F$9+'Front End'!$B$10,(((R981-'Front End'!$F$9)/($AA$4-'Front End'!$F$9))*$AA$5)-((('Front End'!$F$9+'Front End'!$B$10-'Front End'!$F$9)/($AA$4-'Front End'!$F$9))*$AA$5),0)</f>
        <v>2118.3730463121719</v>
      </c>
      <c r="V981" s="8">
        <f>(U981^0.5)/('Front End'!$B$4*24*60*60)</f>
        <v>5.327058652067603E-3</v>
      </c>
      <c r="W981" s="8">
        <f>(AVERAGE(T980:T981)*('Front End'!$F$5*60))+(AVERAGE(V980:V981)*('Front End'!$F$5*60))</f>
        <v>1.211320465403789</v>
      </c>
      <c r="X981" s="8">
        <f t="shared" si="64"/>
        <v>5.327058652067603E-3</v>
      </c>
    </row>
    <row r="982" spans="1:24" x14ac:dyDescent="0.2">
      <c r="A982" s="1">
        <v>981</v>
      </c>
      <c r="B982" s="1">
        <f>B981+'Front End'!$F$5</f>
        <v>1960</v>
      </c>
      <c r="C982" s="10">
        <f t="shared" si="63"/>
        <v>1.3611111111111112</v>
      </c>
      <c r="D982" s="10">
        <f>ROUND(IF(B982&lt;=$AA$2*1.25,('Front End'!$F$4/2)*(1-COS((PI()*B982)/$AA$2)),(4.34*'Front End'!$F$4*EXP(-1.3*B982/$AA$2))),6)</f>
        <v>6.1900000000000002E-3</v>
      </c>
      <c r="E982" s="10">
        <f>D982*('Front End'!$F$3/100)</f>
        <v>0</v>
      </c>
      <c r="F982" s="10">
        <f t="shared" si="61"/>
        <v>6.1900000000000002E-3</v>
      </c>
      <c r="G982" s="10">
        <f>IF((G981+(AVERAGE(F981:F982)*('Front End'!$F$5*60))-(N981))&gt;$AA$3,$AA$3,IF(G981+(AVERAGE(F981:F982)*('Front End'!$F$5*60))-(N981)&lt;0,0,G981+(AVERAGE(F981:F982)*('Front End'!$F$5*60))-(N981)))</f>
        <v>105.49607451520632</v>
      </c>
      <c r="H982" s="10">
        <f>(G982/$AA$3)*'Front End'!$B$1</f>
        <v>1.0549607451520633E-3</v>
      </c>
      <c r="I982" s="10">
        <f>('Front End'!$F$10-'Front End'!$B$1)+Calcs!H982</f>
        <v>46.731054960745155</v>
      </c>
      <c r="J982" s="10">
        <f>IF(H982&gt;'Front End'!$B$1*('Front End'!$B$5/100),G982-((('Front End'!$B$1*('Front End'!$B$5/100))/'Front End'!$B$1)*$AA$3),0)</f>
        <v>5.4960745152063168</v>
      </c>
      <c r="K982" s="10">
        <f>(J982*('Front End'!$B$6/100))/('Front End'!$B$2*24*60*60)</f>
        <v>0</v>
      </c>
      <c r="L982" s="10">
        <f>(J982*((100-'Front End'!$B$6)/100))/('Front End'!$B$2*24*60*60)</f>
        <v>6.3611973555628672E-3</v>
      </c>
      <c r="M982" s="10">
        <f t="shared" si="62"/>
        <v>6.3611973555628672E-3</v>
      </c>
      <c r="N982" s="10">
        <f>AVERAGE(M981:M982)*('Front End'!$F$5*60)</f>
        <v>0.76500428650142493</v>
      </c>
      <c r="O982" s="10">
        <f>IF(O981+AVERAGE(K981:K982)*('Front End'!$F$5*60)&gt;J982,J982,O981+AVERAGE(K981:K982)*('Front End'!$F$5*60))</f>
        <v>0</v>
      </c>
      <c r="P982" s="10">
        <f>P981+(AVERAGE(L981:L982)*('Front End'!$F$5*60))-W981</f>
        <v>4117.9267301334139</v>
      </c>
      <c r="Q982" s="10">
        <f>(P982/$AA$5)*($AA$4-'Front End'!$F$9)</f>
        <v>4.1179267301334137E-2</v>
      </c>
      <c r="R982" s="10">
        <f>'Front End'!$F$9+Q982</f>
        <v>45.041179267301331</v>
      </c>
      <c r="S982" s="8">
        <f>IF(R982&gt;'Front End'!$F$9+'Front End'!$B$9,(((R982-'Front End'!$F$9)/($AA$4-'Front End'!$F$9))*$AA$5)-((('Front End'!$F$9+'Front End'!$B$9-'Front End'!$F$9)/($AA$4-'Front End'!$F$9))*$AA$5),0)</f>
        <v>4117.9267301330929</v>
      </c>
      <c r="T982" s="8">
        <f>ROUND(S982/('Front End'!$B$3*24*60*60),6)</f>
        <v>4.7660000000000003E-3</v>
      </c>
      <c r="U982" s="8">
        <f>IF(R982&gt;'Front End'!$F$9+'Front End'!$B$10,(((R982-'Front End'!$F$9)/($AA$4-'Front End'!$F$9))*$AA$5)-((('Front End'!$F$9+'Front End'!$B$10-'Front End'!$F$9)/($AA$4-'Front End'!$F$9))*$AA$5),0)</f>
        <v>2117.92673013278</v>
      </c>
      <c r="V982" s="8">
        <f>(U982^0.5)/('Front End'!$B$4*24*60*60)</f>
        <v>5.3264974483379583E-3</v>
      </c>
      <c r="W982" s="8">
        <f>(AVERAGE(T981:T982)*('Front End'!$F$5*60))+(AVERAGE(V981:V982)*('Front End'!$F$5*60))</f>
        <v>1.2111933660243337</v>
      </c>
      <c r="X982" s="8">
        <f t="shared" si="64"/>
        <v>5.3264974483379583E-3</v>
      </c>
    </row>
    <row r="983" spans="1:24" x14ac:dyDescent="0.2">
      <c r="A983" s="1">
        <v>982</v>
      </c>
      <c r="B983" s="1">
        <f>B982+'Front End'!$F$5</f>
        <v>1962</v>
      </c>
      <c r="C983" s="10">
        <f t="shared" si="63"/>
        <v>1.3625</v>
      </c>
      <c r="D983" s="10">
        <f>ROUND(IF(B983&lt;=$AA$2*1.25,('Front End'!$F$4/2)*(1-COS((PI()*B983)/$AA$2)),(4.34*'Front End'!$F$4*EXP(-1.3*B983/$AA$2))),6)</f>
        <v>6.1630000000000001E-3</v>
      </c>
      <c r="E983" s="10">
        <f>D983*('Front End'!$F$3/100)</f>
        <v>0</v>
      </c>
      <c r="F983" s="10">
        <f t="shared" si="61"/>
        <v>6.1630000000000001E-3</v>
      </c>
      <c r="G983" s="10">
        <f>IF((G982+(AVERAGE(F982:F983)*('Front End'!$F$5*60))-(N982))&gt;$AA$3,$AA$3,IF(G982+(AVERAGE(F982:F983)*('Front End'!$F$5*60))-(N982)&lt;0,0,G982+(AVERAGE(F982:F983)*('Front End'!$F$5*60))-(N982)))</f>
        <v>105.47225022870489</v>
      </c>
      <c r="H983" s="10">
        <f>(G983/$AA$3)*'Front End'!$B$1</f>
        <v>1.0547225022870489E-3</v>
      </c>
      <c r="I983" s="10">
        <f>('Front End'!$F$10-'Front End'!$B$1)+Calcs!H983</f>
        <v>46.731054722502293</v>
      </c>
      <c r="J983" s="10">
        <f>IF(H983&gt;'Front End'!$B$1*('Front End'!$B$5/100),G983-((('Front End'!$B$1*('Front End'!$B$5/100))/'Front End'!$B$1)*$AA$3),0)</f>
        <v>5.472250228704894</v>
      </c>
      <c r="K983" s="10">
        <f>(J983*('Front End'!$B$6/100))/('Front End'!$B$2*24*60*60)</f>
        <v>0</v>
      </c>
      <c r="L983" s="10">
        <f>(J983*((100-'Front End'!$B$6)/100))/('Front End'!$B$2*24*60*60)</f>
        <v>6.3336229498899242E-3</v>
      </c>
      <c r="M983" s="10">
        <f t="shared" si="62"/>
        <v>6.3336229498899242E-3</v>
      </c>
      <c r="N983" s="10">
        <f>AVERAGE(M982:M983)*('Front End'!$F$5*60)</f>
        <v>0.76168921832716741</v>
      </c>
      <c r="O983" s="10">
        <f>IF(O982+AVERAGE(K982:K983)*('Front End'!$F$5*60)&gt;J983,J983,O982+AVERAGE(K982:K983)*('Front End'!$F$5*60))</f>
        <v>0</v>
      </c>
      <c r="P983" s="10">
        <f>P982+(AVERAGE(L982:L983)*('Front End'!$F$5*60))-W982</f>
        <v>4117.4772259857164</v>
      </c>
      <c r="Q983" s="10">
        <f>(P983/$AA$5)*($AA$4-'Front End'!$F$9)</f>
        <v>4.1174772259857162E-2</v>
      </c>
      <c r="R983" s="10">
        <f>'Front End'!$F$9+Q983</f>
        <v>45.041174772259858</v>
      </c>
      <c r="S983" s="8">
        <f>IF(R983&gt;'Front End'!$F$9+'Front End'!$B$9,(((R983-'Front End'!$F$9)/($AA$4-'Front End'!$F$9))*$AA$5)-((('Front End'!$F$9+'Front End'!$B$9-'Front End'!$F$9)/($AA$4-'Front End'!$F$9))*$AA$5),0)</f>
        <v>4117.4772259857664</v>
      </c>
      <c r="T983" s="8">
        <f>ROUND(S983/('Front End'!$B$3*24*60*60),6)</f>
        <v>4.7660000000000003E-3</v>
      </c>
      <c r="U983" s="8">
        <f>IF(R983&gt;'Front End'!$F$9+'Front End'!$B$10,(((R983-'Front End'!$F$9)/($AA$4-'Front End'!$F$9))*$AA$5)-((('Front End'!$F$9+'Front End'!$B$10-'Front End'!$F$9)/($AA$4-'Front End'!$F$9))*$AA$5),0)</f>
        <v>2117.4772259854535</v>
      </c>
      <c r="V983" s="8">
        <f>(U983^0.5)/('Front End'!$B$4*24*60*60)</f>
        <v>5.3259321762460345E-3</v>
      </c>
      <c r="W983" s="8">
        <f>(AVERAGE(T982:T983)*('Front End'!$F$5*60))+(AVERAGE(V982:V983)*('Front End'!$F$5*60))</f>
        <v>1.2110657774750395</v>
      </c>
      <c r="X983" s="8">
        <f t="shared" si="64"/>
        <v>5.3259321762460345E-3</v>
      </c>
    </row>
    <row r="984" spans="1:24" x14ac:dyDescent="0.2">
      <c r="A984" s="1">
        <v>983</v>
      </c>
      <c r="B984" s="1">
        <f>B983+'Front End'!$F$5</f>
        <v>1964</v>
      </c>
      <c r="C984" s="10">
        <f t="shared" si="63"/>
        <v>1.3638888888888889</v>
      </c>
      <c r="D984" s="10">
        <f>ROUND(IF(B984&lt;=$AA$2*1.25,('Front End'!$F$4/2)*(1-COS((PI()*B984)/$AA$2)),(4.34*'Front End'!$F$4*EXP(-1.3*B984/$AA$2))),6)</f>
        <v>6.1370000000000001E-3</v>
      </c>
      <c r="E984" s="10">
        <f>D984*('Front End'!$F$3/100)</f>
        <v>0</v>
      </c>
      <c r="F984" s="10">
        <f t="shared" si="61"/>
        <v>6.1370000000000001E-3</v>
      </c>
      <c r="G984" s="10">
        <f>IF((G983+(AVERAGE(F983:F984)*('Front End'!$F$5*60))-(N983))&gt;$AA$3,$AA$3,IF(G983+(AVERAGE(F983:F984)*('Front End'!$F$5*60))-(N983)&lt;0,0,G983+(AVERAGE(F983:F984)*('Front End'!$F$5*60))-(N983)))</f>
        <v>105.44856101037773</v>
      </c>
      <c r="H984" s="10">
        <f>(G984/$AA$3)*'Front End'!$B$1</f>
        <v>1.0544856101037774E-3</v>
      </c>
      <c r="I984" s="10">
        <f>('Front End'!$F$10-'Front End'!$B$1)+Calcs!H984</f>
        <v>46.731054485610109</v>
      </c>
      <c r="J984" s="10">
        <f>IF(H984&gt;'Front End'!$B$1*('Front End'!$B$5/100),G984-((('Front End'!$B$1*('Front End'!$B$5/100))/'Front End'!$B$1)*$AA$3),0)</f>
        <v>5.4485610103777304</v>
      </c>
      <c r="K984" s="10">
        <f>(J984*('Front End'!$B$6/100))/('Front End'!$B$2*24*60*60)</f>
        <v>0</v>
      </c>
      <c r="L984" s="10">
        <f>(J984*((100-'Front End'!$B$6)/100))/('Front End'!$B$2*24*60*60)</f>
        <v>6.306204873122374E-3</v>
      </c>
      <c r="M984" s="10">
        <f t="shared" si="62"/>
        <v>6.306204873122374E-3</v>
      </c>
      <c r="N984" s="10">
        <f>AVERAGE(M983:M984)*('Front End'!$F$5*60)</f>
        <v>0.75838966938073793</v>
      </c>
      <c r="O984" s="10">
        <f>IF(O983+AVERAGE(K983:K984)*('Front End'!$F$5*60)&gt;J984,J984,O983+AVERAGE(K983:K984)*('Front End'!$F$5*60))</f>
        <v>0</v>
      </c>
      <c r="P984" s="10">
        <f>P983+(AVERAGE(L983:L984)*('Front End'!$F$5*60))-W983</f>
        <v>4117.0245498776221</v>
      </c>
      <c r="Q984" s="10">
        <f>(P984/$AA$5)*($AA$4-'Front End'!$F$9)</f>
        <v>4.1170245498776216E-2</v>
      </c>
      <c r="R984" s="10">
        <f>'Front End'!$F$9+Q984</f>
        <v>45.041170245498776</v>
      </c>
      <c r="S984" s="8">
        <f>IF(R984&gt;'Front End'!$F$9+'Front End'!$B$9,(((R984-'Front End'!$F$9)/($AA$4-'Front End'!$F$9))*$AA$5)-((('Front End'!$F$9+'Front End'!$B$9-'Front End'!$F$9)/($AA$4-'Front End'!$F$9))*$AA$5),0)</f>
        <v>4117.024549877613</v>
      </c>
      <c r="T984" s="8">
        <f>ROUND(S984/('Front End'!$B$3*24*60*60),6)</f>
        <v>4.7650000000000001E-3</v>
      </c>
      <c r="U984" s="8">
        <f>IF(R984&gt;'Front End'!$F$9+'Front End'!$B$10,(((R984-'Front End'!$F$9)/($AA$4-'Front End'!$F$9))*$AA$5)-((('Front End'!$F$9+'Front End'!$B$10-'Front End'!$F$9)/($AA$4-'Front End'!$F$9))*$AA$5),0)</f>
        <v>2117.0245498773002</v>
      </c>
      <c r="V984" s="8">
        <f>(U984^0.5)/('Front End'!$B$4*24*60*60)</f>
        <v>5.3253628546291879E-3</v>
      </c>
      <c r="W984" s="8">
        <f>(AVERAGE(T983:T984)*('Front End'!$F$5*60))+(AVERAGE(V983:V984)*('Front End'!$F$5*60))</f>
        <v>1.2109377018525134</v>
      </c>
      <c r="X984" s="8">
        <f t="shared" si="64"/>
        <v>5.3253628546291879E-3</v>
      </c>
    </row>
    <row r="985" spans="1:24" x14ac:dyDescent="0.2">
      <c r="A985" s="1">
        <v>984</v>
      </c>
      <c r="B985" s="1">
        <f>B984+'Front End'!$F$5</f>
        <v>1966</v>
      </c>
      <c r="C985" s="10">
        <f t="shared" si="63"/>
        <v>1.3652777777777778</v>
      </c>
      <c r="D985" s="10">
        <f>ROUND(IF(B985&lt;=$AA$2*1.25,('Front End'!$F$4/2)*(1-COS((PI()*B985)/$AA$2)),(4.34*'Front End'!$F$4*EXP(-1.3*B985/$AA$2))),6)</f>
        <v>6.11E-3</v>
      </c>
      <c r="E985" s="10">
        <f>D985*('Front End'!$F$3/100)</f>
        <v>0</v>
      </c>
      <c r="F985" s="10">
        <f t="shared" si="61"/>
        <v>6.11E-3</v>
      </c>
      <c r="G985" s="10">
        <f>IF((G984+(AVERAGE(F984:F985)*('Front End'!$F$5*60))-(N984))&gt;$AA$3,$AA$3,IF(G984+(AVERAGE(F984:F985)*('Front End'!$F$5*60))-(N984)&lt;0,0,G984+(AVERAGE(F984:F985)*('Front End'!$F$5*60))-(N984)))</f>
        <v>105.424991340997</v>
      </c>
      <c r="H985" s="10">
        <f>(G985/$AA$3)*'Front End'!$B$1</f>
        <v>1.05424991340997E-3</v>
      </c>
      <c r="I985" s="10">
        <f>('Front End'!$F$10-'Front End'!$B$1)+Calcs!H985</f>
        <v>46.731054249913413</v>
      </c>
      <c r="J985" s="10">
        <f>IF(H985&gt;'Front End'!$B$1*('Front End'!$B$5/100),G985-((('Front End'!$B$1*('Front End'!$B$5/100))/'Front End'!$B$1)*$AA$3),0)</f>
        <v>5.4249913409969963</v>
      </c>
      <c r="K985" s="10">
        <f>(J985*('Front End'!$B$6/100))/('Front End'!$B$2*24*60*60)</f>
        <v>0</v>
      </c>
      <c r="L985" s="10">
        <f>(J985*((100-'Front End'!$B$6)/100))/('Front End'!$B$2*24*60*60)</f>
        <v>6.2789251631909689E-3</v>
      </c>
      <c r="M985" s="10">
        <f t="shared" si="62"/>
        <v>6.2789251631909689E-3</v>
      </c>
      <c r="N985" s="10">
        <f>AVERAGE(M984:M985)*('Front End'!$F$5*60)</f>
        <v>0.75510780217880058</v>
      </c>
      <c r="O985" s="10">
        <f>IF(O984+AVERAGE(K984:K985)*('Front End'!$F$5*60)&gt;J985,J985,O984+AVERAGE(K984:K985)*('Front End'!$F$5*60))</f>
        <v>0</v>
      </c>
      <c r="P985" s="10">
        <f>P984+(AVERAGE(L984:L985)*('Front End'!$F$5*60))-W984</f>
        <v>4116.5687199779486</v>
      </c>
      <c r="Q985" s="10">
        <f>(P985/$AA$5)*($AA$4-'Front End'!$F$9)</f>
        <v>4.1165687199779484E-2</v>
      </c>
      <c r="R985" s="10">
        <f>'Front End'!$F$9+Q985</f>
        <v>45.041165687199779</v>
      </c>
      <c r="S985" s="8">
        <f>IF(R985&gt;'Front End'!$F$9+'Front End'!$B$9,(((R985-'Front End'!$F$9)/($AA$4-'Front End'!$F$9))*$AA$5)-((('Front End'!$F$9+'Front End'!$B$9-'Front End'!$F$9)/($AA$4-'Front End'!$F$9))*$AA$5),0)</f>
        <v>4116.5687199779204</v>
      </c>
      <c r="T985" s="8">
        <f>ROUND(S985/('Front End'!$B$3*24*60*60),6)</f>
        <v>4.7650000000000001E-3</v>
      </c>
      <c r="U985" s="8">
        <f>IF(R985&gt;'Front End'!$F$9+'Front End'!$B$10,(((R985-'Front End'!$F$9)/($AA$4-'Front End'!$F$9))*$AA$5)-((('Front End'!$F$9+'Front End'!$B$10-'Front End'!$F$9)/($AA$4-'Front End'!$F$9))*$AA$5),0)</f>
        <v>2116.5687199776075</v>
      </c>
      <c r="V985" s="8">
        <f>(U985^0.5)/('Front End'!$B$4*24*60*60)</f>
        <v>5.3247895050433343E-3</v>
      </c>
      <c r="W985" s="8">
        <f>(AVERAGE(T984:T985)*('Front End'!$F$5*60))+(AVERAGE(V984:V985)*('Front End'!$F$5*60))</f>
        <v>1.2108091415803512</v>
      </c>
      <c r="X985" s="8">
        <f t="shared" si="64"/>
        <v>5.3247895050433343E-3</v>
      </c>
    </row>
    <row r="986" spans="1:24" x14ac:dyDescent="0.2">
      <c r="A986" s="1">
        <v>985</v>
      </c>
      <c r="B986" s="1">
        <f>B985+'Front End'!$F$5</f>
        <v>1968</v>
      </c>
      <c r="C986" s="10">
        <f t="shared" si="63"/>
        <v>1.3666666666666667</v>
      </c>
      <c r="D986" s="10">
        <f>ROUND(IF(B986&lt;=$AA$2*1.25,('Front End'!$F$4/2)*(1-COS((PI()*B986)/$AA$2)),(4.34*'Front End'!$F$4*EXP(-1.3*B986/$AA$2))),6)</f>
        <v>6.084E-3</v>
      </c>
      <c r="E986" s="10">
        <f>D986*('Front End'!$F$3/100)</f>
        <v>0</v>
      </c>
      <c r="F986" s="10">
        <f t="shared" si="61"/>
        <v>6.084E-3</v>
      </c>
      <c r="G986" s="10">
        <f>IF((G985+(AVERAGE(F985:F986)*('Front End'!$F$5*60))-(N985))&gt;$AA$3,$AA$3,IF(G985+(AVERAGE(F985:F986)*('Front End'!$F$5*60))-(N985)&lt;0,0,G985+(AVERAGE(F985:F986)*('Front End'!$F$5*60))-(N985)))</f>
        <v>105.4015235388182</v>
      </c>
      <c r="H986" s="10">
        <f>(G986/$AA$3)*'Front End'!$B$1</f>
        <v>1.054015235388182E-3</v>
      </c>
      <c r="I986" s="10">
        <f>('Front End'!$F$10-'Front End'!$B$1)+Calcs!H986</f>
        <v>46.731054015235394</v>
      </c>
      <c r="J986" s="10">
        <f>IF(H986&gt;'Front End'!$B$1*('Front End'!$B$5/100),G986-((('Front End'!$B$1*('Front End'!$B$5/100))/'Front End'!$B$1)*$AA$3),0)</f>
        <v>5.4015235388181964</v>
      </c>
      <c r="K986" s="10">
        <f>(J986*('Front End'!$B$6/100))/('Front End'!$B$2*24*60*60)</f>
        <v>0</v>
      </c>
      <c r="L986" s="10">
        <f>(J986*((100-'Front End'!$B$6)/100))/('Front End'!$B$2*24*60*60)</f>
        <v>6.2517633551136542E-3</v>
      </c>
      <c r="M986" s="10">
        <f t="shared" si="62"/>
        <v>6.2517633551136542E-3</v>
      </c>
      <c r="N986" s="10">
        <f>AVERAGE(M985:M986)*('Front End'!$F$5*60)</f>
        <v>0.75184131109827734</v>
      </c>
      <c r="O986" s="10">
        <f>IF(O985+AVERAGE(K985:K986)*('Front End'!$F$5*60)&gt;J986,J986,O985+AVERAGE(K985:K986)*('Front End'!$F$5*60))</f>
        <v>0</v>
      </c>
      <c r="P986" s="10">
        <f>P985+(AVERAGE(L985:L986)*('Front End'!$F$5*60))-W985</f>
        <v>4116.1097521474667</v>
      </c>
      <c r="Q986" s="10">
        <f>(P986/$AA$5)*($AA$4-'Front End'!$F$9)</f>
        <v>4.1161097521474663E-2</v>
      </c>
      <c r="R986" s="10">
        <f>'Front End'!$F$9+Q986</f>
        <v>45.041161097521474</v>
      </c>
      <c r="S986" s="8">
        <f>IF(R986&gt;'Front End'!$F$9+'Front End'!$B$9,(((R986-'Front End'!$F$9)/($AA$4-'Front End'!$F$9))*$AA$5)-((('Front End'!$F$9+'Front End'!$B$9-'Front End'!$F$9)/($AA$4-'Front End'!$F$9))*$AA$5),0)</f>
        <v>4116.109752147423</v>
      </c>
      <c r="T986" s="8">
        <f>ROUND(S986/('Front End'!$B$3*24*60*60),6)</f>
        <v>4.764E-3</v>
      </c>
      <c r="U986" s="8">
        <f>IF(R986&gt;'Front End'!$F$9+'Front End'!$B$10,(((R986-'Front End'!$F$9)/($AA$4-'Front End'!$F$9))*$AA$5)-((('Front End'!$F$9+'Front End'!$B$10-'Front End'!$F$9)/($AA$4-'Front End'!$F$9))*$AA$5),0)</f>
        <v>2116.1097521471102</v>
      </c>
      <c r="V986" s="8">
        <f>(U986^0.5)/('Front End'!$B$4*24*60*60)</f>
        <v>5.3242121461402944E-3</v>
      </c>
      <c r="W986" s="8">
        <f>(AVERAGE(T985:T986)*('Front End'!$F$5*60))+(AVERAGE(V985:V986)*('Front End'!$F$5*60))</f>
        <v>1.2106800990710176</v>
      </c>
      <c r="X986" s="8">
        <f t="shared" si="64"/>
        <v>5.3242121461402944E-3</v>
      </c>
    </row>
    <row r="987" spans="1:24" x14ac:dyDescent="0.2">
      <c r="A987" s="1">
        <v>986</v>
      </c>
      <c r="B987" s="1">
        <f>B986+'Front End'!$F$5</f>
        <v>1970</v>
      </c>
      <c r="C987" s="10">
        <f t="shared" si="63"/>
        <v>1.3680555555555556</v>
      </c>
      <c r="D987" s="10">
        <f>ROUND(IF(B987&lt;=$AA$2*1.25,('Front End'!$F$4/2)*(1-COS((PI()*B987)/$AA$2)),(4.34*'Front End'!$F$4*EXP(-1.3*B987/$AA$2))),6)</f>
        <v>6.0569999999999999E-3</v>
      </c>
      <c r="E987" s="10">
        <f>D987*('Front End'!$F$3/100)</f>
        <v>0</v>
      </c>
      <c r="F987" s="10">
        <f t="shared" si="61"/>
        <v>6.0569999999999999E-3</v>
      </c>
      <c r="G987" s="10">
        <f>IF((G986+(AVERAGE(F986:F987)*('Front End'!$F$5*60))-(N986))&gt;$AA$3,$AA$3,IF(G986+(AVERAGE(F986:F987)*('Front End'!$F$5*60))-(N986)&lt;0,0,G986+(AVERAGE(F986:F987)*('Front End'!$F$5*60))-(N986)))</f>
        <v>105.37814222771992</v>
      </c>
      <c r="H987" s="10">
        <f>(G987/$AA$3)*'Front End'!$B$1</f>
        <v>1.0537814222771993E-3</v>
      </c>
      <c r="I987" s="10">
        <f>('Front End'!$F$10-'Front End'!$B$1)+Calcs!H987</f>
        <v>46.731053781422283</v>
      </c>
      <c r="J987" s="10">
        <f>IF(H987&gt;'Front End'!$B$1*('Front End'!$B$5/100),G987-((('Front End'!$B$1*('Front End'!$B$5/100))/'Front End'!$B$1)*$AA$3),0)</f>
        <v>5.3781422277199198</v>
      </c>
      <c r="K987" s="10">
        <f>(J987*('Front End'!$B$6/100))/('Front End'!$B$2*24*60*60)</f>
        <v>0</v>
      </c>
      <c r="L987" s="10">
        <f>(J987*((100-'Front End'!$B$6)/100))/('Front End'!$B$2*24*60*60)</f>
        <v>6.224701652453612E-3</v>
      </c>
      <c r="M987" s="10">
        <f t="shared" si="62"/>
        <v>6.224701652453612E-3</v>
      </c>
      <c r="N987" s="10">
        <f>AVERAGE(M986:M987)*('Front End'!$F$5*60)</f>
        <v>0.74858790045403589</v>
      </c>
      <c r="O987" s="10">
        <f>IF(O986+AVERAGE(K986:K987)*('Front End'!$F$5*60)&gt;J987,J987,O986+AVERAGE(K986:K987)*('Front End'!$F$5*60))</f>
        <v>0</v>
      </c>
      <c r="P987" s="10">
        <f>P986+(AVERAGE(L986:L987)*('Front End'!$F$5*60))-W986</f>
        <v>4115.6476599488497</v>
      </c>
      <c r="Q987" s="10">
        <f>(P987/$AA$5)*($AA$4-'Front End'!$F$9)</f>
        <v>4.1156476599488491E-2</v>
      </c>
      <c r="R987" s="10">
        <f>'Front End'!$F$9+Q987</f>
        <v>45.04115647659949</v>
      </c>
      <c r="S987" s="8">
        <f>IF(R987&gt;'Front End'!$F$9+'Front End'!$B$9,(((R987-'Front End'!$F$9)/($AA$4-'Front End'!$F$9))*$AA$5)-((('Front End'!$F$9+'Front End'!$B$9-'Front End'!$F$9)/($AA$4-'Front End'!$F$9))*$AA$5),0)</f>
        <v>4115.6476599489624</v>
      </c>
      <c r="T987" s="8">
        <f>ROUND(S987/('Front End'!$B$3*24*60*60),6)</f>
        <v>4.7629999999999999E-3</v>
      </c>
      <c r="U987" s="8">
        <f>IF(R987&gt;'Front End'!$F$9+'Front End'!$B$10,(((R987-'Front End'!$F$9)/($AA$4-'Front End'!$F$9))*$AA$5)-((('Front End'!$F$9+'Front End'!$B$10-'Front End'!$F$9)/($AA$4-'Front End'!$F$9))*$AA$5),0)</f>
        <v>2115.6476599486496</v>
      </c>
      <c r="V987" s="8">
        <f>(U987^0.5)/('Front End'!$B$4*24*60*60)</f>
        <v>5.3236307936797862E-3</v>
      </c>
      <c r="W987" s="8">
        <f>(AVERAGE(T986:T987)*('Front End'!$F$5*60))+(AVERAGE(V986:V987)*('Front End'!$F$5*60))</f>
        <v>1.2104905763892049</v>
      </c>
      <c r="X987" s="8">
        <f t="shared" si="64"/>
        <v>5.3236307936797862E-3</v>
      </c>
    </row>
    <row r="988" spans="1:24" x14ac:dyDescent="0.2">
      <c r="A988" s="1">
        <v>987</v>
      </c>
      <c r="B988" s="1">
        <f>B987+'Front End'!$F$5</f>
        <v>1972</v>
      </c>
      <c r="C988" s="10">
        <f t="shared" si="63"/>
        <v>1.3694444444444445</v>
      </c>
      <c r="D988" s="10">
        <f>ROUND(IF(B988&lt;=$AA$2*1.25,('Front End'!$F$4/2)*(1-COS((PI()*B988)/$AA$2)),(4.34*'Front End'!$F$4*EXP(-1.3*B988/$AA$2))),6)</f>
        <v>6.0309999999999999E-3</v>
      </c>
      <c r="E988" s="10">
        <f>D988*('Front End'!$F$3/100)</f>
        <v>0</v>
      </c>
      <c r="F988" s="10">
        <f t="shared" si="61"/>
        <v>6.0309999999999999E-3</v>
      </c>
      <c r="G988" s="10">
        <f>IF((G987+(AVERAGE(F987:F988)*('Front End'!$F$5*60))-(N987))&gt;$AA$3,$AA$3,IF(G987+(AVERAGE(F987:F988)*('Front End'!$F$5*60))-(N987)&lt;0,0,G987+(AVERAGE(F987:F988)*('Front End'!$F$5*60))-(N987)))</f>
        <v>105.35483432726588</v>
      </c>
      <c r="H988" s="10">
        <f>(G988/$AA$3)*'Front End'!$B$1</f>
        <v>1.0535483432726589E-3</v>
      </c>
      <c r="I988" s="10">
        <f>('Front End'!$F$10-'Front End'!$B$1)+Calcs!H988</f>
        <v>46.731053548343276</v>
      </c>
      <c r="J988" s="10">
        <f>IF(H988&gt;'Front End'!$B$1*('Front End'!$B$5/100),G988-((('Front End'!$B$1*('Front End'!$B$5/100))/'Front End'!$B$1)*$AA$3),0)</f>
        <v>5.3548343272658769</v>
      </c>
      <c r="K988" s="10">
        <f>(J988*('Front End'!$B$6/100))/('Front End'!$B$2*24*60*60)</f>
        <v>0</v>
      </c>
      <c r="L988" s="10">
        <f>(J988*((100-'Front End'!$B$6)/100))/('Front End'!$B$2*24*60*60)</f>
        <v>6.1977249158169882E-3</v>
      </c>
      <c r="M988" s="10">
        <f t="shared" si="62"/>
        <v>6.1977249158169882E-3</v>
      </c>
      <c r="N988" s="10">
        <f>AVERAGE(M987:M988)*('Front End'!$F$5*60)</f>
        <v>0.74534559409623602</v>
      </c>
      <c r="O988" s="10">
        <f>IF(O987+AVERAGE(K987:K988)*('Front End'!$F$5*60)&gt;J988,J988,O987+AVERAGE(K987:K988)*('Front End'!$F$5*60))</f>
        <v>0</v>
      </c>
      <c r="P988" s="10">
        <f>P987+(AVERAGE(L987:L988)*('Front End'!$F$5*60))-W987</f>
        <v>4115.1825149665565</v>
      </c>
      <c r="Q988" s="10">
        <f>(P988/$AA$5)*($AA$4-'Front End'!$F$9)</f>
        <v>4.1151825149665561E-2</v>
      </c>
      <c r="R988" s="10">
        <f>'Front End'!$F$9+Q988</f>
        <v>45.041151825149669</v>
      </c>
      <c r="S988" s="8">
        <f>IF(R988&gt;'Front End'!$F$9+'Front End'!$B$9,(((R988-'Front End'!$F$9)/($AA$4-'Front End'!$F$9))*$AA$5)-((('Front End'!$F$9+'Front End'!$B$9-'Front End'!$F$9)/($AA$4-'Front End'!$F$9))*$AA$5),0)</f>
        <v>4115.1825149668757</v>
      </c>
      <c r="T988" s="8">
        <f>ROUND(S988/('Front End'!$B$3*24*60*60),6)</f>
        <v>4.7629999999999999E-3</v>
      </c>
      <c r="U988" s="8">
        <f>IF(R988&gt;'Front End'!$F$9+'Front End'!$B$10,(((R988-'Front End'!$F$9)/($AA$4-'Front End'!$F$9))*$AA$5)-((('Front End'!$F$9+'Front End'!$B$10-'Front End'!$F$9)/($AA$4-'Front End'!$F$9))*$AA$5),0)</f>
        <v>2115.1825149665628</v>
      </c>
      <c r="V988" s="8">
        <f>(U988^0.5)/('Front End'!$B$4*24*60*60)</f>
        <v>5.3230455364275354E-3</v>
      </c>
      <c r="W988" s="8">
        <f>(AVERAGE(T987:T988)*('Front End'!$F$5*60))+(AVERAGE(V987:V988)*('Front End'!$F$5*60))</f>
        <v>1.2103605798064392</v>
      </c>
      <c r="X988" s="8">
        <f t="shared" si="64"/>
        <v>5.3230455364275354E-3</v>
      </c>
    </row>
    <row r="989" spans="1:24" x14ac:dyDescent="0.2">
      <c r="A989" s="1">
        <v>988</v>
      </c>
      <c r="B989" s="1">
        <f>B988+'Front End'!$F$5</f>
        <v>1974</v>
      </c>
      <c r="C989" s="10">
        <f t="shared" si="63"/>
        <v>1.3708333333333333</v>
      </c>
      <c r="D989" s="10">
        <f>ROUND(IF(B989&lt;=$AA$2*1.25,('Front End'!$F$4/2)*(1-COS((PI()*B989)/$AA$2)),(4.34*'Front End'!$F$4*EXP(-1.3*B989/$AA$2))),6)</f>
        <v>6.0049999999999999E-3</v>
      </c>
      <c r="E989" s="10">
        <f>D989*('Front End'!$F$3/100)</f>
        <v>0</v>
      </c>
      <c r="F989" s="10">
        <f t="shared" si="61"/>
        <v>6.0049999999999999E-3</v>
      </c>
      <c r="G989" s="10">
        <f>IF((G988+(AVERAGE(F988:F989)*('Front End'!$F$5*60))-(N988))&gt;$AA$3,$AA$3,IF(G988+(AVERAGE(F988:F989)*('Front End'!$F$5*60))-(N988)&lt;0,0,G988+(AVERAGE(F988:F989)*('Front End'!$F$5*60))-(N988)))</f>
        <v>105.33164873316964</v>
      </c>
      <c r="H989" s="10">
        <f>(G989/$AA$3)*'Front End'!$B$1</f>
        <v>1.0533164873316966E-3</v>
      </c>
      <c r="I989" s="10">
        <f>('Front End'!$F$10-'Front End'!$B$1)+Calcs!H989</f>
        <v>46.731053316487333</v>
      </c>
      <c r="J989" s="10">
        <f>IF(H989&gt;'Front End'!$B$1*('Front End'!$B$5/100),G989-((('Front End'!$B$1*('Front End'!$B$5/100))/'Front End'!$B$1)*$AA$3),0)</f>
        <v>5.3316487331696436</v>
      </c>
      <c r="K989" s="10">
        <f>(J989*('Front End'!$B$6/100))/('Front End'!$B$2*24*60*60)</f>
        <v>0</v>
      </c>
      <c r="L989" s="10">
        <f>(J989*((100-'Front End'!$B$6)/100))/('Front End'!$B$2*24*60*60)</f>
        <v>6.1708897374648658E-3</v>
      </c>
      <c r="M989" s="10">
        <f t="shared" si="62"/>
        <v>6.1708897374648658E-3</v>
      </c>
      <c r="N989" s="10">
        <f>AVERAGE(M988:M989)*('Front End'!$F$5*60)</f>
        <v>0.74211687919691127</v>
      </c>
      <c r="O989" s="10">
        <f>IF(O988+AVERAGE(K988:K989)*('Front End'!$F$5*60)&gt;J989,J989,O988+AVERAGE(K988:K989)*('Front End'!$F$5*60))</f>
        <v>0</v>
      </c>
      <c r="P989" s="10">
        <f>P988+(AVERAGE(L988:L989)*('Front End'!$F$5*60))-W988</f>
        <v>4114.714271265947</v>
      </c>
      <c r="Q989" s="10">
        <f>(P989/$AA$5)*($AA$4-'Front End'!$F$9)</f>
        <v>4.1147142712659464E-2</v>
      </c>
      <c r="R989" s="10">
        <f>'Front End'!$F$9+Q989</f>
        <v>45.04114714271266</v>
      </c>
      <c r="S989" s="8">
        <f>IF(R989&gt;'Front End'!$F$9+'Front End'!$B$9,(((R989-'Front End'!$F$9)/($AA$4-'Front End'!$F$9))*$AA$5)-((('Front End'!$F$9+'Front End'!$B$9-'Front End'!$F$9)/($AA$4-'Front End'!$F$9))*$AA$5),0)</f>
        <v>4114.7142712659961</v>
      </c>
      <c r="T989" s="8">
        <f>ROUND(S989/('Front End'!$B$3*24*60*60),6)</f>
        <v>4.7619999999999997E-3</v>
      </c>
      <c r="U989" s="8">
        <f>IF(R989&gt;'Front End'!$F$9+'Front End'!$B$10,(((R989-'Front End'!$F$9)/($AA$4-'Front End'!$F$9))*$AA$5)-((('Front End'!$F$9+'Front End'!$B$10-'Front End'!$F$9)/($AA$4-'Front End'!$F$9))*$AA$5),0)</f>
        <v>2114.7142712656832</v>
      </c>
      <c r="V989" s="8">
        <f>(U989^0.5)/('Front End'!$B$4*24*60*60)</f>
        <v>5.3224563152890602E-3</v>
      </c>
      <c r="W989" s="8">
        <f>(AVERAGE(T988:T989)*('Front End'!$F$5*60))+(AVERAGE(V988:V989)*('Front End'!$F$5*60))</f>
        <v>1.2102301111029956</v>
      </c>
      <c r="X989" s="8">
        <f t="shared" si="64"/>
        <v>5.3224563152890602E-3</v>
      </c>
    </row>
    <row r="990" spans="1:24" x14ac:dyDescent="0.2">
      <c r="A990" s="1">
        <v>989</v>
      </c>
      <c r="B990" s="1">
        <f>B989+'Front End'!$F$5</f>
        <v>1976</v>
      </c>
      <c r="C990" s="10">
        <f t="shared" si="63"/>
        <v>1.3722222222222222</v>
      </c>
      <c r="D990" s="10">
        <f>ROUND(IF(B990&lt;=$AA$2*1.25,('Front End'!$F$4/2)*(1-COS((PI()*B990)/$AA$2)),(4.34*'Front End'!$F$4*EXP(-1.3*B990/$AA$2))),6)</f>
        <v>5.9789999999999999E-3</v>
      </c>
      <c r="E990" s="10">
        <f>D990*('Front End'!$F$3/100)</f>
        <v>0</v>
      </c>
      <c r="F990" s="10">
        <f t="shared" si="61"/>
        <v>5.9789999999999999E-3</v>
      </c>
      <c r="G990" s="10">
        <f>IF((G989+(AVERAGE(F989:F990)*('Front End'!$F$5*60))-(N989))&gt;$AA$3,$AA$3,IF(G989+(AVERAGE(F989:F990)*('Front End'!$F$5*60))-(N989)&lt;0,0,G989+(AVERAGE(F989:F990)*('Front End'!$F$5*60))-(N989)))</f>
        <v>105.30857185397274</v>
      </c>
      <c r="H990" s="10">
        <f>(G990/$AA$3)*'Front End'!$B$1</f>
        <v>1.0530857185397275E-3</v>
      </c>
      <c r="I990" s="10">
        <f>('Front End'!$F$10-'Front End'!$B$1)+Calcs!H990</f>
        <v>46.731053085718543</v>
      </c>
      <c r="J990" s="10">
        <f>IF(H990&gt;'Front End'!$B$1*('Front End'!$B$5/100),G990-((('Front End'!$B$1*('Front End'!$B$5/100))/'Front End'!$B$1)*$AA$3),0)</f>
        <v>5.3085718539727367</v>
      </c>
      <c r="K990" s="10">
        <f>(J990*('Front End'!$B$6/100))/('Front End'!$B$2*24*60*60)</f>
        <v>0</v>
      </c>
      <c r="L990" s="10">
        <f>(J990*((100-'Front End'!$B$6)/100))/('Front End'!$B$2*24*60*60)</f>
        <v>6.1441803865425202E-3</v>
      </c>
      <c r="M990" s="10">
        <f t="shared" si="62"/>
        <v>6.1441803865425202E-3</v>
      </c>
      <c r="N990" s="10">
        <f>AVERAGE(M989:M990)*('Front End'!$F$5*60)</f>
        <v>0.73890420744044305</v>
      </c>
      <c r="O990" s="10">
        <f>IF(O989+AVERAGE(K989:K990)*('Front End'!$F$5*60)&gt;J990,J990,O989+AVERAGE(K989:K990)*('Front End'!$F$5*60))</f>
        <v>0</v>
      </c>
      <c r="P990" s="10">
        <f>P989+(AVERAGE(L989:L990)*('Front End'!$F$5*60))-W989</f>
        <v>4114.2429453622844</v>
      </c>
      <c r="Q990" s="10">
        <f>(P990/$AA$5)*($AA$4-'Front End'!$F$9)</f>
        <v>4.1142429453622842E-2</v>
      </c>
      <c r="R990" s="10">
        <f>'Front End'!$F$9+Q990</f>
        <v>45.041142429453622</v>
      </c>
      <c r="S990" s="8">
        <f>IF(R990&gt;'Front End'!$F$9+'Front End'!$B$9,(((R990-'Front End'!$F$9)/($AA$4-'Front End'!$F$9))*$AA$5)-((('Front End'!$F$9+'Front End'!$B$9-'Front End'!$F$9)/($AA$4-'Front End'!$F$9))*$AA$5),0)</f>
        <v>4114.2429453621789</v>
      </c>
      <c r="T990" s="8">
        <f>ROUND(S990/('Front End'!$B$3*24*60*60),6)</f>
        <v>4.7619999999999997E-3</v>
      </c>
      <c r="U990" s="8">
        <f>IF(R990&gt;'Front End'!$F$9+'Front End'!$B$10,(((R990-'Front End'!$F$9)/($AA$4-'Front End'!$F$9))*$AA$5)-((('Front End'!$F$9+'Front End'!$B$10-'Front End'!$F$9)/($AA$4-'Front End'!$F$9))*$AA$5),0)</f>
        <v>2114.2429453618661</v>
      </c>
      <c r="V990" s="8">
        <f>(U990^0.5)/('Front End'!$B$4*24*60*60)</f>
        <v>5.3218631497341778E-3</v>
      </c>
      <c r="W990" s="8">
        <f>(AVERAGE(T989:T990)*('Front End'!$F$5*60))+(AVERAGE(V989:V990)*('Front End'!$F$5*60))</f>
        <v>1.2100991679013942</v>
      </c>
      <c r="X990" s="8">
        <f t="shared" si="64"/>
        <v>5.3218631497341778E-3</v>
      </c>
    </row>
    <row r="991" spans="1:24" x14ac:dyDescent="0.2">
      <c r="A991" s="1">
        <v>990</v>
      </c>
      <c r="B991" s="1">
        <f>B990+'Front End'!$F$5</f>
        <v>1978</v>
      </c>
      <c r="C991" s="10">
        <f t="shared" si="63"/>
        <v>1.3736111111111111</v>
      </c>
      <c r="D991" s="10">
        <f>ROUND(IF(B991&lt;=$AA$2*1.25,('Front End'!$F$4/2)*(1-COS((PI()*B991)/$AA$2)),(4.34*'Front End'!$F$4*EXP(-1.3*B991/$AA$2))),6)</f>
        <v>5.953E-3</v>
      </c>
      <c r="E991" s="10">
        <f>D991*('Front End'!$F$3/100)</f>
        <v>0</v>
      </c>
      <c r="F991" s="10">
        <f t="shared" si="61"/>
        <v>5.953E-3</v>
      </c>
      <c r="G991" s="10">
        <f>IF((G990+(AVERAGE(F990:F991)*('Front End'!$F$5*60))-(N990))&gt;$AA$3,$AA$3,IF(G990+(AVERAGE(F990:F991)*('Front End'!$F$5*60))-(N990)&lt;0,0,G990+(AVERAGE(F990:F991)*('Front End'!$F$5*60))-(N990)))</f>
        <v>105.28558764653229</v>
      </c>
      <c r="H991" s="10">
        <f>(G991/$AA$3)*'Front End'!$B$1</f>
        <v>1.052855876465323E-3</v>
      </c>
      <c r="I991" s="10">
        <f>('Front End'!$F$10-'Front End'!$B$1)+Calcs!H991</f>
        <v>46.73105285587647</v>
      </c>
      <c r="J991" s="10">
        <f>IF(H991&gt;'Front End'!$B$1*('Front End'!$B$5/100),G991-((('Front End'!$B$1*('Front End'!$B$5/100))/'Front End'!$B$1)*$AA$3),0)</f>
        <v>5.2855876465322922</v>
      </c>
      <c r="K991" s="10">
        <f>(J991*('Front End'!$B$6/100))/('Front End'!$B$2*24*60*60)</f>
        <v>0</v>
      </c>
      <c r="L991" s="10">
        <f>(J991*((100-'Front End'!$B$6)/100))/('Front End'!$B$2*24*60*60)</f>
        <v>6.117578294597561E-3</v>
      </c>
      <c r="M991" s="10">
        <f t="shared" si="62"/>
        <v>6.117578294597561E-3</v>
      </c>
      <c r="N991" s="10">
        <f>AVERAGE(M990:M991)*('Front End'!$F$5*60)</f>
        <v>0.73570552086840491</v>
      </c>
      <c r="O991" s="10">
        <f>IF(O990+AVERAGE(K990:K991)*('Front End'!$F$5*60)&gt;J991,J991,O990+AVERAGE(K990:K991)*('Front End'!$F$5*60))</f>
        <v>0</v>
      </c>
      <c r="P991" s="10">
        <f>P990+(AVERAGE(L990:L991)*('Front End'!$F$5*60))-W990</f>
        <v>4113.7685517152513</v>
      </c>
      <c r="Q991" s="10">
        <f>(P991/$AA$5)*($AA$4-'Front End'!$F$9)</f>
        <v>4.1137685517152509E-2</v>
      </c>
      <c r="R991" s="10">
        <f>'Front End'!$F$9+Q991</f>
        <v>45.04113768551715</v>
      </c>
      <c r="S991" s="8">
        <f>IF(R991&gt;'Front End'!$F$9+'Front End'!$B$9,(((R991-'Front End'!$F$9)/($AA$4-'Front End'!$F$9))*$AA$5)-((('Front End'!$F$9+'Front End'!$B$9-'Front End'!$F$9)/($AA$4-'Front End'!$F$9))*$AA$5),0)</f>
        <v>4113.7685517149694</v>
      </c>
      <c r="T991" s="8">
        <f>ROUND(S991/('Front End'!$B$3*24*60*60),6)</f>
        <v>4.7609999999999996E-3</v>
      </c>
      <c r="U991" s="8">
        <f>IF(R991&gt;'Front End'!$F$9+'Front End'!$B$10,(((R991-'Front End'!$F$9)/($AA$4-'Front End'!$F$9))*$AA$5)-((('Front End'!$F$9+'Front End'!$B$10-'Front End'!$F$9)/($AA$4-'Front End'!$F$9))*$AA$5),0)</f>
        <v>2113.7685517146565</v>
      </c>
      <c r="V991" s="8">
        <f>(U991^0.5)/('Front End'!$B$4*24*60*60)</f>
        <v>5.3212660566442794E-3</v>
      </c>
      <c r="W991" s="8">
        <f>(AVERAGE(T990:T991)*('Front End'!$F$5*60))+(AVERAGE(V990:V991)*('Front End'!$F$5*60))</f>
        <v>1.2099677523827075</v>
      </c>
      <c r="X991" s="8">
        <f t="shared" si="64"/>
        <v>5.3212660566442794E-3</v>
      </c>
    </row>
    <row r="992" spans="1:24" x14ac:dyDescent="0.2">
      <c r="A992" s="1">
        <v>991</v>
      </c>
      <c r="B992" s="1">
        <f>B991+'Front End'!$F$5</f>
        <v>1980</v>
      </c>
      <c r="C992" s="10">
        <f t="shared" si="63"/>
        <v>1.375</v>
      </c>
      <c r="D992" s="10">
        <f>ROUND(IF(B992&lt;=$AA$2*1.25,('Front End'!$F$4/2)*(1-COS((PI()*B992)/$AA$2)),(4.34*'Front End'!$F$4*EXP(-1.3*B992/$AA$2))),6)</f>
        <v>5.9280000000000001E-3</v>
      </c>
      <c r="E992" s="10">
        <f>D992*('Front End'!$F$3/100)</f>
        <v>0</v>
      </c>
      <c r="F992" s="10">
        <f t="shared" si="61"/>
        <v>5.9280000000000001E-3</v>
      </c>
      <c r="G992" s="10">
        <f>IF((G991+(AVERAGE(F991:F992)*('Front End'!$F$5*60))-(N991))&gt;$AA$3,$AA$3,IF(G991+(AVERAGE(F991:F992)*('Front End'!$F$5*60))-(N991)&lt;0,0,G991+(AVERAGE(F991:F992)*('Front End'!$F$5*60))-(N991)))</f>
        <v>105.26274212566389</v>
      </c>
      <c r="H992" s="10">
        <f>(G992/$AA$3)*'Front End'!$B$1</f>
        <v>1.0526274212566389E-3</v>
      </c>
      <c r="I992" s="10">
        <f>('Front End'!$F$10-'Front End'!$B$1)+Calcs!H992</f>
        <v>46.731052627421263</v>
      </c>
      <c r="J992" s="10">
        <f>IF(H992&gt;'Front End'!$B$1*('Front End'!$B$5/100),G992-((('Front End'!$B$1*('Front End'!$B$5/100))/'Front End'!$B$1)*$AA$3),0)</f>
        <v>5.2627421256638911</v>
      </c>
      <c r="K992" s="10">
        <f>(J992*('Front End'!$B$6/100))/('Front End'!$B$2*24*60*60)</f>
        <v>0</v>
      </c>
      <c r="L992" s="10">
        <f>(J992*((100-'Front End'!$B$6)/100))/('Front End'!$B$2*24*60*60)</f>
        <v>6.0911367195183932E-3</v>
      </c>
      <c r="M992" s="10">
        <f t="shared" si="62"/>
        <v>6.0911367195183932E-3</v>
      </c>
      <c r="N992" s="10">
        <f>AVERAGE(M991:M992)*('Front End'!$F$5*60)</f>
        <v>0.73252290084695715</v>
      </c>
      <c r="O992" s="10">
        <f>IF(O991+AVERAGE(K991:K992)*('Front End'!$F$5*60)&gt;J992,J992,O991+AVERAGE(K991:K992)*('Front End'!$F$5*60))</f>
        <v>0</v>
      </c>
      <c r="P992" s="10">
        <f>P991+(AVERAGE(L991:L992)*('Front End'!$F$5*60))-W991</f>
        <v>4113.291106863715</v>
      </c>
      <c r="Q992" s="10">
        <f>(P992/$AA$5)*($AA$4-'Front End'!$F$9)</f>
        <v>4.1132911068637153E-2</v>
      </c>
      <c r="R992" s="10">
        <f>'Front End'!$F$9+Q992</f>
        <v>45.041132911068637</v>
      </c>
      <c r="S992" s="8">
        <f>IF(R992&gt;'Front End'!$F$9+'Front End'!$B$9,(((R992-'Front End'!$F$9)/($AA$4-'Front End'!$F$9))*$AA$5)-((('Front End'!$F$9+'Front End'!$B$9-'Front End'!$F$9)/($AA$4-'Front End'!$F$9))*$AA$5),0)</f>
        <v>4113.2911068636704</v>
      </c>
      <c r="T992" s="8">
        <f>ROUND(S992/('Front End'!$B$3*24*60*60),6)</f>
        <v>4.7609999999999996E-3</v>
      </c>
      <c r="U992" s="8">
        <f>IF(R992&gt;'Front End'!$F$9+'Front End'!$B$10,(((R992-'Front End'!$F$9)/($AA$4-'Front End'!$F$9))*$AA$5)-((('Front End'!$F$9+'Front End'!$B$10-'Front End'!$F$9)/($AA$4-'Front End'!$F$9))*$AA$5),0)</f>
        <v>2113.2911068633575</v>
      </c>
      <c r="V992" s="8">
        <f>(U992^0.5)/('Front End'!$B$4*24*60*60)</f>
        <v>5.3206650555177306E-3</v>
      </c>
      <c r="W992" s="8">
        <f>(AVERAGE(T991:T992)*('Front End'!$F$5*60))+(AVERAGE(V991:V992)*('Front End'!$F$5*60))</f>
        <v>1.2098358667297204</v>
      </c>
      <c r="X992" s="8">
        <f t="shared" si="64"/>
        <v>5.3206650555177306E-3</v>
      </c>
    </row>
    <row r="993" spans="1:24" x14ac:dyDescent="0.2">
      <c r="A993" s="1">
        <v>992</v>
      </c>
      <c r="B993" s="1">
        <f>B992+'Front End'!$F$5</f>
        <v>1982</v>
      </c>
      <c r="C993" s="10">
        <f t="shared" si="63"/>
        <v>1.3763888888888889</v>
      </c>
      <c r="D993" s="10">
        <f>ROUND(IF(B993&lt;=$AA$2*1.25,('Front End'!$F$4/2)*(1-COS((PI()*B993)/$AA$2)),(4.34*'Front End'!$F$4*EXP(-1.3*B993/$AA$2))),6)</f>
        <v>5.9020000000000001E-3</v>
      </c>
      <c r="E993" s="10">
        <f>D993*('Front End'!$F$3/100)</f>
        <v>0</v>
      </c>
      <c r="F993" s="10">
        <f t="shared" si="61"/>
        <v>5.9020000000000001E-3</v>
      </c>
      <c r="G993" s="10">
        <f>IF((G992+(AVERAGE(F992:F993)*('Front End'!$F$5*60))-(N992))&gt;$AA$3,$AA$3,IF(G992+(AVERAGE(F992:F993)*('Front End'!$F$5*60))-(N992)&lt;0,0,G992+(AVERAGE(F992:F993)*('Front End'!$F$5*60))-(N992)))</f>
        <v>105.24001922481693</v>
      </c>
      <c r="H993" s="10">
        <f>(G993/$AA$3)*'Front End'!$B$1</f>
        <v>1.0524001922481694E-3</v>
      </c>
      <c r="I993" s="10">
        <f>('Front End'!$F$10-'Front End'!$B$1)+Calcs!H993</f>
        <v>46.731052400192254</v>
      </c>
      <c r="J993" s="10">
        <f>IF(H993&gt;'Front End'!$B$1*('Front End'!$B$5/100),G993-((('Front End'!$B$1*('Front End'!$B$5/100))/'Front End'!$B$1)*$AA$3),0)</f>
        <v>5.2400192248169333</v>
      </c>
      <c r="K993" s="10">
        <f>(J993*('Front End'!$B$6/100))/('Front End'!$B$2*24*60*60)</f>
        <v>0</v>
      </c>
      <c r="L993" s="10">
        <f>(J993*((100-'Front End'!$B$6)/100))/('Front End'!$B$2*24*60*60)</f>
        <v>6.0648370657603399E-3</v>
      </c>
      <c r="M993" s="10">
        <f t="shared" si="62"/>
        <v>6.0648370657603399E-3</v>
      </c>
      <c r="N993" s="10">
        <f>AVERAGE(M992:M993)*('Front End'!$F$5*60)</f>
        <v>0.72935842711672394</v>
      </c>
      <c r="O993" s="10">
        <f>IF(O992+AVERAGE(K992:K993)*('Front End'!$F$5*60)&gt;J993,J993,O992+AVERAGE(K992:K993)*('Front End'!$F$5*60))</f>
        <v>0</v>
      </c>
      <c r="P993" s="10">
        <f>P992+(AVERAGE(L992:L993)*('Front End'!$F$5*60))-W992</f>
        <v>4112.8106294241015</v>
      </c>
      <c r="Q993" s="10">
        <f>(P993/$AA$5)*($AA$4-'Front End'!$F$9)</f>
        <v>4.1128106294241018E-2</v>
      </c>
      <c r="R993" s="10">
        <f>'Front End'!$F$9+Q993</f>
        <v>45.041128106294238</v>
      </c>
      <c r="S993" s="8">
        <f>IF(R993&gt;'Front End'!$F$9+'Front End'!$B$9,(((R993-'Front End'!$F$9)/($AA$4-'Front End'!$F$9))*$AA$5)-((('Front End'!$F$9+'Front End'!$B$9-'Front End'!$F$9)/($AA$4-'Front End'!$F$9))*$AA$5),0)</f>
        <v>4112.8106294237914</v>
      </c>
      <c r="T993" s="8">
        <f>ROUND(S993/('Front End'!$B$3*24*60*60),6)</f>
        <v>4.7600000000000003E-3</v>
      </c>
      <c r="U993" s="8">
        <f>IF(R993&gt;'Front End'!$F$9+'Front End'!$B$10,(((R993-'Front End'!$F$9)/($AA$4-'Front End'!$F$9))*$AA$5)-((('Front End'!$F$9+'Front End'!$B$10-'Front End'!$F$9)/($AA$4-'Front End'!$F$9))*$AA$5),0)</f>
        <v>2112.8106294234785</v>
      </c>
      <c r="V993" s="8">
        <f>(U993^0.5)/('Front End'!$B$4*24*60*60)</f>
        <v>5.3200601684670118E-3</v>
      </c>
      <c r="W993" s="8">
        <f>(AVERAGE(T992:T993)*('Front End'!$F$5*60))+(AVERAGE(V992:V993)*('Front End'!$F$5*60))</f>
        <v>1.2097035134390846</v>
      </c>
      <c r="X993" s="8">
        <f t="shared" si="64"/>
        <v>5.3200601684670118E-3</v>
      </c>
    </row>
    <row r="994" spans="1:24" x14ac:dyDescent="0.2">
      <c r="A994" s="1">
        <v>993</v>
      </c>
      <c r="B994" s="1">
        <f>B993+'Front End'!$F$5</f>
        <v>1984</v>
      </c>
      <c r="C994" s="10">
        <f t="shared" si="63"/>
        <v>1.3777777777777778</v>
      </c>
      <c r="D994" s="10">
        <f>ROUND(IF(B994&lt;=$AA$2*1.25,('Front End'!$F$4/2)*(1-COS((PI()*B994)/$AA$2)),(4.34*'Front End'!$F$4*EXP(-1.3*B994/$AA$2))),6)</f>
        <v>5.8760000000000001E-3</v>
      </c>
      <c r="E994" s="10">
        <f>D994*('Front End'!$F$3/100)</f>
        <v>0</v>
      </c>
      <c r="F994" s="10">
        <f t="shared" si="61"/>
        <v>5.8760000000000001E-3</v>
      </c>
      <c r="G994" s="10">
        <f>IF((G993+(AVERAGE(F993:F994)*('Front End'!$F$5*60))-(N993))&gt;$AA$3,$AA$3,IF(G993+(AVERAGE(F993:F994)*('Front End'!$F$5*60))-(N993)&lt;0,0,G993+(AVERAGE(F993:F994)*('Front End'!$F$5*60))-(N993)))</f>
        <v>105.21734079770022</v>
      </c>
      <c r="H994" s="10">
        <f>(G994/$AA$3)*'Front End'!$B$1</f>
        <v>1.0521734079770022E-3</v>
      </c>
      <c r="I994" s="10">
        <f>('Front End'!$F$10-'Front End'!$B$1)+Calcs!H994</f>
        <v>46.731052173407981</v>
      </c>
      <c r="J994" s="10">
        <f>IF(H994&gt;'Front End'!$B$1*('Front End'!$B$5/100),G994-((('Front End'!$B$1*('Front End'!$B$5/100))/'Front End'!$B$1)*$AA$3),0)</f>
        <v>5.2173407977002171</v>
      </c>
      <c r="K994" s="10">
        <f>(J994*('Front End'!$B$6/100))/('Front End'!$B$2*24*60*60)</f>
        <v>0</v>
      </c>
      <c r="L994" s="10">
        <f>(J994*((100-'Front End'!$B$6)/100))/('Front End'!$B$2*24*60*60)</f>
        <v>6.038588886227104E-3</v>
      </c>
      <c r="M994" s="10">
        <f t="shared" si="62"/>
        <v>6.038588886227104E-3</v>
      </c>
      <c r="N994" s="10">
        <f>AVERAGE(M993:M994)*('Front End'!$F$5*60)</f>
        <v>0.72620555711924673</v>
      </c>
      <c r="O994" s="10">
        <f>IF(O993+AVERAGE(K993:K994)*('Front End'!$F$5*60)&gt;J994,J994,O993+AVERAGE(K993:K994)*('Front End'!$F$5*60))</f>
        <v>0</v>
      </c>
      <c r="P994" s="10">
        <f>P993+(AVERAGE(L993:L994)*('Front End'!$F$5*60))-W993</f>
        <v>4112.3271314677813</v>
      </c>
      <c r="Q994" s="10">
        <f>(P994/$AA$5)*($AA$4-'Front End'!$F$9)</f>
        <v>4.1123271314677808E-2</v>
      </c>
      <c r="R994" s="10">
        <f>'Front End'!$F$9+Q994</f>
        <v>45.041123271314675</v>
      </c>
      <c r="S994" s="8">
        <f>IF(R994&gt;'Front End'!$F$9+'Front End'!$B$9,(((R994-'Front End'!$F$9)/($AA$4-'Front End'!$F$9))*$AA$5)-((('Front End'!$F$9+'Front End'!$B$9-'Front End'!$F$9)/($AA$4-'Front End'!$F$9))*$AA$5),0)</f>
        <v>4112.327131467453</v>
      </c>
      <c r="T994" s="8">
        <f>ROUND(S994/('Front End'!$B$3*24*60*60),6)</f>
        <v>4.7600000000000003E-3</v>
      </c>
      <c r="U994" s="8">
        <f>IF(R994&gt;'Front End'!$F$9+'Front End'!$B$10,(((R994-'Front End'!$F$9)/($AA$4-'Front End'!$F$9))*$AA$5)-((('Front End'!$F$9+'Front End'!$B$10-'Front End'!$F$9)/($AA$4-'Front End'!$F$9))*$AA$5),0)</f>
        <v>2112.3271314671401</v>
      </c>
      <c r="V994" s="8">
        <f>(U994^0.5)/('Front End'!$B$4*24*60*60)</f>
        <v>5.3194514093670396E-3</v>
      </c>
      <c r="W994" s="8">
        <f>(AVERAGE(T993:T994)*('Front End'!$F$5*60))+(AVERAGE(V993:V994)*('Front End'!$F$5*60))</f>
        <v>1.2095706946700431</v>
      </c>
      <c r="X994" s="8">
        <f t="shared" si="64"/>
        <v>5.3194514093670396E-3</v>
      </c>
    </row>
    <row r="995" spans="1:24" x14ac:dyDescent="0.2">
      <c r="A995" s="1">
        <v>994</v>
      </c>
      <c r="B995" s="1">
        <f>B994+'Front End'!$F$5</f>
        <v>1986</v>
      </c>
      <c r="C995" s="10">
        <f t="shared" si="63"/>
        <v>1.3791666666666667</v>
      </c>
      <c r="D995" s="10">
        <f>ROUND(IF(B995&lt;=$AA$2*1.25,('Front End'!$F$4/2)*(1-COS((PI()*B995)/$AA$2)),(4.34*'Front End'!$F$4*EXP(-1.3*B995/$AA$2))),6)</f>
        <v>5.8510000000000003E-3</v>
      </c>
      <c r="E995" s="10">
        <f>D995*('Front End'!$F$3/100)</f>
        <v>0</v>
      </c>
      <c r="F995" s="10">
        <f t="shared" si="61"/>
        <v>5.8510000000000003E-3</v>
      </c>
      <c r="G995" s="10">
        <f>IF((G994+(AVERAGE(F994:F995)*('Front End'!$F$5*60))-(N994))&gt;$AA$3,$AA$3,IF(G994+(AVERAGE(F994:F995)*('Front End'!$F$5*60))-(N994)&lt;0,0,G994+(AVERAGE(F994:F995)*('Front End'!$F$5*60))-(N994)))</f>
        <v>105.19475524058097</v>
      </c>
      <c r="H995" s="10">
        <f>(G995/$AA$3)*'Front End'!$B$1</f>
        <v>1.0519475524058098E-3</v>
      </c>
      <c r="I995" s="10">
        <f>('Front End'!$F$10-'Front End'!$B$1)+Calcs!H995</f>
        <v>46.731051947552409</v>
      </c>
      <c r="J995" s="10">
        <f>IF(H995&gt;'Front End'!$B$1*('Front End'!$B$5/100),G995-((('Front End'!$B$1*('Front End'!$B$5/100))/'Front End'!$B$1)*$AA$3),0)</f>
        <v>5.1947552405809745</v>
      </c>
      <c r="K995" s="10">
        <f>(J995*('Front End'!$B$6/100))/('Front End'!$B$2*24*60*60)</f>
        <v>0</v>
      </c>
      <c r="L995" s="10">
        <f>(J995*((100-'Front End'!$B$6)/100))/('Front End'!$B$2*24*60*60)</f>
        <v>6.0124481951168698E-3</v>
      </c>
      <c r="M995" s="10">
        <f t="shared" si="62"/>
        <v>6.0124481951168698E-3</v>
      </c>
      <c r="N995" s="10">
        <f>AVERAGE(M994:M995)*('Front End'!$F$5*60)</f>
        <v>0.72306222488063843</v>
      </c>
      <c r="O995" s="10">
        <f>IF(O994+AVERAGE(K994:K995)*('Front End'!$F$5*60)&gt;J995,J995,O994+AVERAGE(K994:K995)*('Front End'!$F$5*60))</f>
        <v>0</v>
      </c>
      <c r="P995" s="10">
        <f>P994+(AVERAGE(L994:L995)*('Front End'!$F$5*60))-W994</f>
        <v>4111.8406229979919</v>
      </c>
      <c r="Q995" s="10">
        <f>(P995/$AA$5)*($AA$4-'Front End'!$F$9)</f>
        <v>4.111840622997992E-2</v>
      </c>
      <c r="R995" s="10">
        <f>'Front End'!$F$9+Q995</f>
        <v>45.041118406229977</v>
      </c>
      <c r="S995" s="8">
        <f>IF(R995&gt;'Front End'!$F$9+'Front End'!$B$9,(((R995-'Front End'!$F$9)/($AA$4-'Front End'!$F$9))*$AA$5)-((('Front End'!$F$9+'Front End'!$B$9-'Front End'!$F$9)/($AA$4-'Front End'!$F$9))*$AA$5),0)</f>
        <v>4111.8406229976754</v>
      </c>
      <c r="T995" s="8">
        <f>ROUND(S995/('Front End'!$B$3*24*60*60),6)</f>
        <v>4.7590000000000002E-3</v>
      </c>
      <c r="U995" s="8">
        <f>IF(R995&gt;'Front End'!$F$9+'Front End'!$B$10,(((R995-'Front End'!$F$9)/($AA$4-'Front End'!$F$9))*$AA$5)-((('Front End'!$F$9+'Front End'!$B$10-'Front End'!$F$9)/($AA$4-'Front End'!$F$9))*$AA$5),0)</f>
        <v>2111.8406229973625</v>
      </c>
      <c r="V995" s="8">
        <f>(U995^0.5)/('Front End'!$B$4*24*60*60)</f>
        <v>5.3188387894850062E-3</v>
      </c>
      <c r="W995" s="8">
        <f>(AVERAGE(T994:T995)*('Front End'!$F$5*60))+(AVERAGE(V994:V995)*('Front End'!$F$5*60))</f>
        <v>1.2094374119311229</v>
      </c>
      <c r="X995" s="8">
        <f t="shared" si="64"/>
        <v>5.3188387894850062E-3</v>
      </c>
    </row>
    <row r="996" spans="1:24" x14ac:dyDescent="0.2">
      <c r="A996" s="1">
        <v>995</v>
      </c>
      <c r="B996" s="1">
        <f>B995+'Front End'!$F$5</f>
        <v>1988</v>
      </c>
      <c r="C996" s="10">
        <f t="shared" si="63"/>
        <v>1.3805555555555555</v>
      </c>
      <c r="D996" s="10">
        <f>ROUND(IF(B996&lt;=$AA$2*1.25,('Front End'!$F$4/2)*(1-COS((PI()*B996)/$AA$2)),(4.34*'Front End'!$F$4*EXP(-1.3*B996/$AA$2))),6)</f>
        <v>5.8259999999999996E-3</v>
      </c>
      <c r="E996" s="10">
        <f>D996*('Front End'!$F$3/100)</f>
        <v>0</v>
      </c>
      <c r="F996" s="10">
        <f t="shared" si="61"/>
        <v>5.8259999999999996E-3</v>
      </c>
      <c r="G996" s="10">
        <f>IF((G995+(AVERAGE(F995:F996)*('Front End'!$F$5*60))-(N995))&gt;$AA$3,$AA$3,IF(G995+(AVERAGE(F995:F996)*('Front End'!$F$5*60))-(N995)&lt;0,0,G995+(AVERAGE(F995:F996)*('Front End'!$F$5*60))-(N995)))</f>
        <v>105.17231301570034</v>
      </c>
      <c r="H996" s="10">
        <f>(G996/$AA$3)*'Front End'!$B$1</f>
        <v>1.0517231301570033E-3</v>
      </c>
      <c r="I996" s="10">
        <f>('Front End'!$F$10-'Front End'!$B$1)+Calcs!H996</f>
        <v>46.731051723130165</v>
      </c>
      <c r="J996" s="10">
        <f>IF(H996&gt;'Front End'!$B$1*('Front End'!$B$5/100),G996-((('Front End'!$B$1*('Front End'!$B$5/100))/'Front End'!$B$1)*$AA$3),0)</f>
        <v>5.1723130157003396</v>
      </c>
      <c r="K996" s="10">
        <f>(J996*('Front End'!$B$6/100))/('Front End'!$B$2*24*60*60)</f>
        <v>0</v>
      </c>
      <c r="L996" s="10">
        <f>(J996*((100-'Front End'!$B$6)/100))/('Front End'!$B$2*24*60*60)</f>
        <v>5.9864733978013196E-3</v>
      </c>
      <c r="M996" s="10">
        <f t="shared" si="62"/>
        <v>5.9864733978013196E-3</v>
      </c>
      <c r="N996" s="10">
        <f>AVERAGE(M995:M996)*('Front End'!$F$5*60)</f>
        <v>0.71993529557509139</v>
      </c>
      <c r="O996" s="10">
        <f>IF(O995+AVERAGE(K995:K996)*('Front End'!$F$5*60)&gt;J996,J996,O995+AVERAGE(K995:K996)*('Front End'!$F$5*60))</f>
        <v>0</v>
      </c>
      <c r="P996" s="10">
        <f>P995+(AVERAGE(L995:L996)*('Front End'!$F$5*60))-W995</f>
        <v>4111.3511208816353</v>
      </c>
      <c r="Q996" s="10">
        <f>(P996/$AA$5)*($AA$4-'Front End'!$F$9)</f>
        <v>4.1113511208816352E-2</v>
      </c>
      <c r="R996" s="10">
        <f>'Front End'!$F$9+Q996</f>
        <v>45.041113511208813</v>
      </c>
      <c r="S996" s="8">
        <f>IF(R996&gt;'Front End'!$F$9+'Front End'!$B$9,(((R996-'Front End'!$F$9)/($AA$4-'Front End'!$F$9))*$AA$5)-((('Front End'!$F$9+'Front End'!$B$9-'Front End'!$F$9)/($AA$4-'Front End'!$F$9))*$AA$5),0)</f>
        <v>4111.3511208813234</v>
      </c>
      <c r="T996" s="8">
        <f>ROUND(S996/('Front End'!$B$3*24*60*60),6)</f>
        <v>4.7590000000000002E-3</v>
      </c>
      <c r="U996" s="8">
        <f>IF(R996&gt;'Front End'!$F$9+'Front End'!$B$10,(((R996-'Front End'!$F$9)/($AA$4-'Front End'!$F$9))*$AA$5)-((('Front End'!$F$9+'Front End'!$B$10-'Front End'!$F$9)/($AA$4-'Front End'!$F$9))*$AA$5),0)</f>
        <v>2111.3511208810105</v>
      </c>
      <c r="V996" s="8">
        <f>(U996^0.5)/('Front End'!$B$4*24*60*60)</f>
        <v>5.3182223287294456E-3</v>
      </c>
      <c r="W996" s="8">
        <f>(AVERAGE(T995:T996)*('Front End'!$F$5*60))+(AVERAGE(V995:V996)*('Front End'!$F$5*60))</f>
        <v>1.2093036670928672</v>
      </c>
      <c r="X996" s="8">
        <f t="shared" si="64"/>
        <v>5.3182223287294456E-3</v>
      </c>
    </row>
    <row r="997" spans="1:24" x14ac:dyDescent="0.2">
      <c r="A997" s="1">
        <v>996</v>
      </c>
      <c r="B997" s="1">
        <f>B996+'Front End'!$F$5</f>
        <v>1990</v>
      </c>
      <c r="C997" s="10">
        <f t="shared" si="63"/>
        <v>1.3819444444444444</v>
      </c>
      <c r="D997" s="10">
        <f>ROUND(IF(B997&lt;=$AA$2*1.25,('Front End'!$F$4/2)*(1-COS((PI()*B997)/$AA$2)),(4.34*'Front End'!$F$4*EXP(-1.3*B997/$AA$2))),6)</f>
        <v>5.7999999999999996E-3</v>
      </c>
      <c r="E997" s="10">
        <f>D997*('Front End'!$F$3/100)</f>
        <v>0</v>
      </c>
      <c r="F997" s="10">
        <f t="shared" si="61"/>
        <v>5.7999999999999996E-3</v>
      </c>
      <c r="G997" s="10">
        <f>IF((G996+(AVERAGE(F996:F997)*('Front End'!$F$5*60))-(N996))&gt;$AA$3,$AA$3,IF(G996+(AVERAGE(F996:F997)*('Front End'!$F$5*60))-(N996)&lt;0,0,G996+(AVERAGE(F996:F997)*('Front End'!$F$5*60))-(N996)))</f>
        <v>105.14993772012524</v>
      </c>
      <c r="H997" s="10">
        <f>(G997/$AA$3)*'Front End'!$B$1</f>
        <v>1.0514993772012524E-3</v>
      </c>
      <c r="I997" s="10">
        <f>('Front End'!$F$10-'Front End'!$B$1)+Calcs!H997</f>
        <v>46.731051499377202</v>
      </c>
      <c r="J997" s="10">
        <f>IF(H997&gt;'Front End'!$B$1*('Front End'!$B$5/100),G997-((('Front End'!$B$1*('Front End'!$B$5/100))/'Front End'!$B$1)*$AA$3),0)</f>
        <v>5.1499377201252372</v>
      </c>
      <c r="K997" s="10">
        <f>(J997*('Front End'!$B$6/100))/('Front End'!$B$2*24*60*60)</f>
        <v>0</v>
      </c>
      <c r="L997" s="10">
        <f>(J997*((100-'Front End'!$B$6)/100))/('Front End'!$B$2*24*60*60)</f>
        <v>5.9605760649597663E-3</v>
      </c>
      <c r="M997" s="10">
        <f t="shared" si="62"/>
        <v>5.9605760649597663E-3</v>
      </c>
      <c r="N997" s="10">
        <f>AVERAGE(M996:M997)*('Front End'!$F$5*60)</f>
        <v>0.71682296776566512</v>
      </c>
      <c r="O997" s="10">
        <f>IF(O996+AVERAGE(K996:K997)*('Front End'!$F$5*60)&gt;J997,J997,O996+AVERAGE(K996:K997)*('Front End'!$F$5*60))</f>
        <v>0</v>
      </c>
      <c r="P997" s="10">
        <f>P996+(AVERAGE(L996:L997)*('Front End'!$F$5*60))-W996</f>
        <v>4110.8586401823077</v>
      </c>
      <c r="Q997" s="10">
        <f>(P997/$AA$5)*($AA$4-'Front End'!$F$9)</f>
        <v>4.1108586401823077E-2</v>
      </c>
      <c r="R997" s="10">
        <f>'Front End'!$F$9+Q997</f>
        <v>45.041108586401826</v>
      </c>
      <c r="S997" s="8">
        <f>IF(R997&gt;'Front End'!$F$9+'Front End'!$B$9,(((R997-'Front End'!$F$9)/($AA$4-'Front End'!$F$9))*$AA$5)-((('Front End'!$F$9+'Front End'!$B$9-'Front End'!$F$9)/($AA$4-'Front End'!$F$9))*$AA$5),0)</f>
        <v>4110.8586401826133</v>
      </c>
      <c r="T997" s="8">
        <f>ROUND(S997/('Front End'!$B$3*24*60*60),6)</f>
        <v>4.7580000000000001E-3</v>
      </c>
      <c r="U997" s="8">
        <f>IF(R997&gt;'Front End'!$F$9+'Front End'!$B$10,(((R997-'Front End'!$F$9)/($AA$4-'Front End'!$F$9))*$AA$5)-((('Front End'!$F$9+'Front End'!$B$10-'Front End'!$F$9)/($AA$4-'Front End'!$F$9))*$AA$5),0)</f>
        <v>2110.8586401823004</v>
      </c>
      <c r="V997" s="8">
        <f>(U997^0.5)/('Front End'!$B$4*24*60*60)</f>
        <v>5.3176020447391848E-3</v>
      </c>
      <c r="W997" s="8">
        <f>(AVERAGE(T996:T997)*('Front End'!$F$5*60))+(AVERAGE(V996:V997)*('Front End'!$F$5*60))</f>
        <v>1.2091694624081177</v>
      </c>
      <c r="X997" s="8">
        <f t="shared" si="64"/>
        <v>5.3176020447391848E-3</v>
      </c>
    </row>
    <row r="998" spans="1:24" x14ac:dyDescent="0.2">
      <c r="A998" s="1">
        <v>997</v>
      </c>
      <c r="B998" s="1">
        <f>B997+'Front End'!$F$5</f>
        <v>1992</v>
      </c>
      <c r="C998" s="10">
        <f t="shared" si="63"/>
        <v>1.3833333333333333</v>
      </c>
      <c r="D998" s="10">
        <f>ROUND(IF(B998&lt;=$AA$2*1.25,('Front End'!$F$4/2)*(1-COS((PI()*B998)/$AA$2)),(4.34*'Front End'!$F$4*EXP(-1.3*B998/$AA$2))),6)</f>
        <v>5.7749999999999998E-3</v>
      </c>
      <c r="E998" s="10">
        <f>D998*('Front End'!$F$3/100)</f>
        <v>0</v>
      </c>
      <c r="F998" s="10">
        <f t="shared" si="61"/>
        <v>5.7749999999999998E-3</v>
      </c>
      <c r="G998" s="10">
        <f>IF((G997+(AVERAGE(F997:F998)*('Front End'!$F$5*60))-(N997))&gt;$AA$3,$AA$3,IF(G997+(AVERAGE(F997:F998)*('Front End'!$F$5*60))-(N997)&lt;0,0,G997+(AVERAGE(F997:F998)*('Front End'!$F$5*60))-(N997)))</f>
        <v>105.12761475235958</v>
      </c>
      <c r="H998" s="10">
        <f>(G998/$AA$3)*'Front End'!$B$1</f>
        <v>1.0512761475235958E-3</v>
      </c>
      <c r="I998" s="10">
        <f>('Front End'!$F$10-'Front End'!$B$1)+Calcs!H998</f>
        <v>46.731051276147525</v>
      </c>
      <c r="J998" s="10">
        <f>IF(H998&gt;'Front End'!$B$1*('Front End'!$B$5/100),G998-((('Front End'!$B$1*('Front End'!$B$5/100))/'Front End'!$B$1)*$AA$3),0)</f>
        <v>5.1276147523595768</v>
      </c>
      <c r="K998" s="10">
        <f>(J998*('Front End'!$B$6/100))/('Front End'!$B$2*24*60*60)</f>
        <v>0</v>
      </c>
      <c r="L998" s="10">
        <f>(J998*((100-'Front End'!$B$6)/100))/('Front End'!$B$2*24*60*60)</f>
        <v>5.9347392967124737E-3</v>
      </c>
      <c r="M998" s="10">
        <f t="shared" si="62"/>
        <v>5.9347392967124737E-3</v>
      </c>
      <c r="N998" s="10">
        <f>AVERAGE(M997:M998)*('Front End'!$F$5*60)</f>
        <v>0.71371892170033446</v>
      </c>
      <c r="O998" s="10">
        <f>IF(O997+AVERAGE(K997:K998)*('Front End'!$F$5*60)&gt;J998,J998,O997+AVERAGE(K997:K998)*('Front End'!$F$5*60))</f>
        <v>0</v>
      </c>
      <c r="P998" s="10">
        <f>P997+(AVERAGE(L997:L998)*('Front End'!$F$5*60))-W997</f>
        <v>4110.3631896416</v>
      </c>
      <c r="Q998" s="10">
        <f>(P998/$AA$5)*($AA$4-'Front End'!$F$9)</f>
        <v>4.1103631896415999E-2</v>
      </c>
      <c r="R998" s="10">
        <f>'Front End'!$F$9+Q998</f>
        <v>45.041103631896419</v>
      </c>
      <c r="S998" s="8">
        <f>IF(R998&gt;'Front End'!$F$9+'Front End'!$B$9,(((R998-'Front End'!$F$9)/($AA$4-'Front End'!$F$9))*$AA$5)-((('Front End'!$F$9+'Front End'!$B$9-'Front End'!$F$9)/($AA$4-'Front End'!$F$9))*$AA$5),0)</f>
        <v>4110.3631896419301</v>
      </c>
      <c r="T998" s="8">
        <f>ROUND(S998/('Front End'!$B$3*24*60*60),6)</f>
        <v>4.7569999999999999E-3</v>
      </c>
      <c r="U998" s="8">
        <f>IF(R998&gt;'Front End'!$F$9+'Front End'!$B$10,(((R998-'Front End'!$F$9)/($AA$4-'Front End'!$F$9))*$AA$5)-((('Front End'!$F$9+'Front End'!$B$10-'Front End'!$F$9)/($AA$4-'Front End'!$F$9))*$AA$5),0)</f>
        <v>2110.3631896416173</v>
      </c>
      <c r="V998" s="8">
        <f>(U998^0.5)/('Front End'!$B$4*24*60*60)</f>
        <v>5.3169779471866872E-3</v>
      </c>
      <c r="W998" s="8">
        <f>(AVERAGE(T997:T998)*('Front End'!$F$5*60))+(AVERAGE(V997:V998)*('Front End'!$F$5*60))</f>
        <v>1.2089747995155524</v>
      </c>
      <c r="X998" s="8">
        <f t="shared" si="64"/>
        <v>5.3169779471866872E-3</v>
      </c>
    </row>
    <row r="999" spans="1:24" x14ac:dyDescent="0.2">
      <c r="A999" s="1">
        <v>998</v>
      </c>
      <c r="B999" s="1">
        <f>B998+'Front End'!$F$5</f>
        <v>1994</v>
      </c>
      <c r="C999" s="10">
        <f t="shared" si="63"/>
        <v>1.3847222222222222</v>
      </c>
      <c r="D999" s="10">
        <f>ROUND(IF(B999&lt;=$AA$2*1.25,('Front End'!$F$4/2)*(1-COS((PI()*B999)/$AA$2)),(4.34*'Front End'!$F$4*EXP(-1.3*B999/$AA$2))),6)</f>
        <v>5.7499999999999999E-3</v>
      </c>
      <c r="E999" s="10">
        <f>D999*('Front End'!$F$3/100)</f>
        <v>0</v>
      </c>
      <c r="F999" s="10">
        <f t="shared" si="61"/>
        <v>5.7499999999999999E-3</v>
      </c>
      <c r="G999" s="10">
        <f>IF((G998+(AVERAGE(F998:F999)*('Front End'!$F$5*60))-(N998))&gt;$AA$3,$AA$3,IF(G998+(AVERAGE(F998:F999)*('Front End'!$F$5*60))-(N998)&lt;0,0,G998+(AVERAGE(F998:F999)*('Front End'!$F$5*60))-(N998)))</f>
        <v>105.10539583065925</v>
      </c>
      <c r="H999" s="10">
        <f>(G999/$AA$3)*'Front End'!$B$1</f>
        <v>1.0510539583065926E-3</v>
      </c>
      <c r="I999" s="10">
        <f>('Front End'!$F$10-'Front End'!$B$1)+Calcs!H999</f>
        <v>46.731051053958311</v>
      </c>
      <c r="J999" s="10">
        <f>IF(H999&gt;'Front End'!$B$1*('Front End'!$B$5/100),G999-((('Front End'!$B$1*('Front End'!$B$5/100))/'Front End'!$B$1)*$AA$3),0)</f>
        <v>5.1053958306592477</v>
      </c>
      <c r="K999" s="10">
        <f>(J999*('Front End'!$B$6/100))/('Front End'!$B$2*24*60*60)</f>
        <v>0</v>
      </c>
      <c r="L999" s="10">
        <f>(J999*((100-'Front End'!$B$6)/100))/('Front End'!$B$2*24*60*60)</f>
        <v>5.9090229521519076E-3</v>
      </c>
      <c r="M999" s="10">
        <f t="shared" si="62"/>
        <v>5.9090229521519076E-3</v>
      </c>
      <c r="N999" s="10">
        <f>AVERAGE(M998:M999)*('Front End'!$F$5*60)</f>
        <v>0.71062573493186287</v>
      </c>
      <c r="O999" s="10">
        <f>IF(O998+AVERAGE(K998:K999)*('Front End'!$F$5*60)&gt;J999,J999,O998+AVERAGE(K998:K999)*('Front End'!$F$5*60))</f>
        <v>0</v>
      </c>
      <c r="P999" s="10">
        <f>P998+(AVERAGE(L998:L999)*('Front End'!$F$5*60))-W998</f>
        <v>4109.8648405770155</v>
      </c>
      <c r="Q999" s="10">
        <f>(P999/$AA$5)*($AA$4-'Front End'!$F$9)</f>
        <v>4.1098648405770155E-2</v>
      </c>
      <c r="R999" s="10">
        <f>'Front End'!$F$9+Q999</f>
        <v>45.041098648405772</v>
      </c>
      <c r="S999" s="8">
        <f>IF(R999&gt;'Front End'!$F$9+'Front End'!$B$9,(((R999-'Front End'!$F$9)/($AA$4-'Front End'!$F$9))*$AA$5)-((('Front End'!$F$9+'Front End'!$B$9-'Front End'!$F$9)/($AA$4-'Front End'!$F$9))*$AA$5),0)</f>
        <v>4109.8648405771601</v>
      </c>
      <c r="T999" s="8">
        <f>ROUND(S999/('Front End'!$B$3*24*60*60),6)</f>
        <v>4.7569999999999999E-3</v>
      </c>
      <c r="U999" s="8">
        <f>IF(R999&gt;'Front End'!$F$9+'Front End'!$B$10,(((R999-'Front End'!$F$9)/($AA$4-'Front End'!$F$9))*$AA$5)-((('Front End'!$F$9+'Front End'!$B$10-'Front End'!$F$9)/($AA$4-'Front End'!$F$9))*$AA$5),0)</f>
        <v>2109.8648405768472</v>
      </c>
      <c r="V999" s="8">
        <f>(U999^0.5)/('Front End'!$B$4*24*60*60)</f>
        <v>5.316350124580837E-3</v>
      </c>
      <c r="W999" s="8">
        <f>(AVERAGE(T998:T999)*('Front End'!$F$5*60))+(AVERAGE(V998:V999)*('Front End'!$F$5*60))</f>
        <v>1.2088396843060514</v>
      </c>
      <c r="X999" s="8">
        <f t="shared" si="64"/>
        <v>5.316350124580837E-3</v>
      </c>
    </row>
    <row r="1000" spans="1:24" x14ac:dyDescent="0.2">
      <c r="A1000" s="1">
        <v>999</v>
      </c>
      <c r="B1000" s="1">
        <f>B999+'Front End'!$F$5</f>
        <v>1996</v>
      </c>
      <c r="C1000" s="10">
        <f t="shared" si="63"/>
        <v>1.3861111111111111</v>
      </c>
      <c r="D1000" s="10">
        <f>ROUND(IF(B1000&lt;=$AA$2*1.25,('Front End'!$F$4/2)*(1-COS((PI()*B1000)/$AA$2)),(4.34*'Front End'!$F$4*EXP(-1.3*B1000/$AA$2))),6)</f>
        <v>5.7250000000000001E-3</v>
      </c>
      <c r="E1000" s="10">
        <f>D1000*('Front End'!$F$3/100)</f>
        <v>0</v>
      </c>
      <c r="F1000" s="10">
        <f t="shared" si="61"/>
        <v>5.7250000000000001E-3</v>
      </c>
      <c r="G1000" s="10">
        <f>IF((G999+(AVERAGE(F999:F1000)*('Front End'!$F$5*60))-(N999))&gt;$AA$3,$AA$3,IF(G999+(AVERAGE(F999:F1000)*('Front End'!$F$5*60))-(N999)&lt;0,0,G999+(AVERAGE(F999:F1000)*('Front End'!$F$5*60))-(N999)))</f>
        <v>105.08327009572739</v>
      </c>
      <c r="H1000" s="10">
        <f>(G1000/$AA$3)*'Front End'!$B$1</f>
        <v>1.050832700957274E-3</v>
      </c>
      <c r="I1000" s="10">
        <f>('Front End'!$F$10-'Front End'!$B$1)+Calcs!H1000</f>
        <v>46.731050832700959</v>
      </c>
      <c r="J1000" s="10">
        <f>IF(H1000&gt;'Front End'!$B$1*('Front End'!$B$5/100),G1000-((('Front End'!$B$1*('Front End'!$B$5/100))/'Front End'!$B$1)*$AA$3),0)</f>
        <v>5.0832700957273858</v>
      </c>
      <c r="K1000" s="10">
        <f>(J1000*('Front End'!$B$6/100))/('Front End'!$B$2*24*60*60)</f>
        <v>0</v>
      </c>
      <c r="L1000" s="10">
        <f>(J1000*((100-'Front End'!$B$6)/100))/('Front End'!$B$2*24*60*60)</f>
        <v>5.8834144626474377E-3</v>
      </c>
      <c r="M1000" s="10">
        <f t="shared" si="62"/>
        <v>5.8834144626474377E-3</v>
      </c>
      <c r="N1000" s="10">
        <f>AVERAGE(M999:M1000)*('Front End'!$F$5*60)</f>
        <v>0.7075462448879607</v>
      </c>
      <c r="O1000" s="10">
        <f>IF(O999+AVERAGE(K999:K1000)*('Front End'!$F$5*60)&gt;J1000,J1000,O999+AVERAGE(K999:K1000)*('Front End'!$F$5*60))</f>
        <v>0</v>
      </c>
      <c r="P1000" s="10">
        <f>P999+(AVERAGE(L999:L1000)*('Front End'!$F$5*60))-W999</f>
        <v>4109.3635471375974</v>
      </c>
      <c r="Q1000" s="10">
        <f>(P1000/$AA$5)*($AA$4-'Front End'!$F$9)</f>
        <v>4.1093635471375976E-2</v>
      </c>
      <c r="R1000" s="10">
        <f>'Front End'!$F$9+Q1000</f>
        <v>45.041093635471377</v>
      </c>
      <c r="S1000" s="8">
        <f>IF(R1000&gt;'Front End'!$F$9+'Front End'!$B$9,(((R1000-'Front End'!$F$9)/($AA$4-'Front End'!$F$9))*$AA$5)-((('Front End'!$F$9+'Front End'!$B$9-'Front End'!$F$9)/($AA$4-'Front End'!$F$9))*$AA$5),0)</f>
        <v>4109.3635471376901</v>
      </c>
      <c r="T1000" s="8">
        <f>ROUND(S1000/('Front End'!$B$3*24*60*60),6)</f>
        <v>4.7559999999999998E-3</v>
      </c>
      <c r="U1000" s="8">
        <f>IF(R1000&gt;'Front End'!$F$9+'Front End'!$B$10,(((R1000-'Front End'!$F$9)/($AA$4-'Front End'!$F$9))*$AA$5)-((('Front End'!$F$9+'Front End'!$B$10-'Front End'!$F$9)/($AA$4-'Front End'!$F$9))*$AA$5),0)</f>
        <v>2109.3635471373773</v>
      </c>
      <c r="V1000" s="8">
        <f>(U1000^0.5)/('Front End'!$B$4*24*60*60)</f>
        <v>5.3157185178286685E-3</v>
      </c>
      <c r="W1000" s="8">
        <f>(AVERAGE(T999:T1000)*('Front End'!$F$5*60))+(AVERAGE(V999:V1000)*('Front End'!$F$5*60))</f>
        <v>1.2087041185445704</v>
      </c>
      <c r="X1000" s="8">
        <f t="shared" si="64"/>
        <v>5.3157185178286685E-3</v>
      </c>
    </row>
    <row r="1001" spans="1:24" x14ac:dyDescent="0.2">
      <c r="A1001" s="1">
        <v>1000</v>
      </c>
      <c r="B1001" s="1">
        <f>B1000+'Front End'!$F$5</f>
        <v>1998</v>
      </c>
      <c r="C1001" s="10">
        <f t="shared" si="63"/>
        <v>1.3875</v>
      </c>
      <c r="D1001" s="10">
        <f>ROUND(IF(B1001&lt;=$AA$2*1.25,('Front End'!$F$4/2)*(1-COS((PI()*B1001)/$AA$2)),(4.34*'Front End'!$F$4*EXP(-1.3*B1001/$AA$2))),6)</f>
        <v>5.7010000000000003E-3</v>
      </c>
      <c r="E1001" s="10">
        <f>D1001*('Front End'!$F$3/100)</f>
        <v>0</v>
      </c>
      <c r="F1001" s="10">
        <f t="shared" si="61"/>
        <v>5.7010000000000003E-3</v>
      </c>
      <c r="G1001" s="10">
        <f>IF((G1000+(AVERAGE(F1000:F1001)*('Front End'!$F$5*60))-(N1000))&gt;$AA$3,$AA$3,IF(G1000+(AVERAGE(F1000:F1001)*('Front End'!$F$5*60))-(N1000)&lt;0,0,G1000+(AVERAGE(F1000:F1001)*('Front End'!$F$5*60))-(N1000)))</f>
        <v>105.06128385083942</v>
      </c>
      <c r="H1001" s="10">
        <f>(G1001/$AA$3)*'Front End'!$B$1</f>
        <v>1.0506128385083943E-3</v>
      </c>
      <c r="I1001" s="10">
        <f>('Front End'!$F$10-'Front End'!$B$1)+Calcs!H1001</f>
        <v>46.731050612838516</v>
      </c>
      <c r="J1001" s="10">
        <f>IF(H1001&gt;'Front End'!$B$1*('Front End'!$B$5/100),G1001-((('Front End'!$B$1*('Front End'!$B$5/100))/'Front End'!$B$1)*$AA$3),0)</f>
        <v>5.0612838508394162</v>
      </c>
      <c r="K1001" s="10">
        <f>(J1001*('Front End'!$B$6/100))/('Front End'!$B$2*24*60*60)</f>
        <v>0</v>
      </c>
      <c r="L1001" s="10">
        <f>(J1001*((100-'Front End'!$B$6)/100))/('Front End'!$B$2*24*60*60)</f>
        <v>5.8579674199530285E-3</v>
      </c>
      <c r="M1001" s="10">
        <f t="shared" si="62"/>
        <v>5.8579674199530285E-3</v>
      </c>
      <c r="N1001" s="10">
        <f>AVERAGE(M1000:M1001)*('Front End'!$F$5*60)</f>
        <v>0.70448291295602805</v>
      </c>
      <c r="O1001" s="10">
        <f>IF(O1000+AVERAGE(K1000:K1001)*('Front End'!$F$5*60)&gt;J1001,J1001,O1000+AVERAGE(K1000:K1001)*('Front End'!$F$5*60))</f>
        <v>0</v>
      </c>
      <c r="P1001" s="10">
        <f>P1000+(AVERAGE(L1000:L1001)*('Front End'!$F$5*60))-W1000</f>
        <v>4108.8593259320096</v>
      </c>
      <c r="Q1001" s="10">
        <f>(P1001/$AA$5)*($AA$4-'Front End'!$F$9)</f>
        <v>4.1088593259320093E-2</v>
      </c>
      <c r="R1001" s="10">
        <f>'Front End'!$F$9+Q1001</f>
        <v>45.041088593259317</v>
      </c>
      <c r="S1001" s="8">
        <f>IF(R1001&gt;'Front End'!$F$9+'Front End'!$B$9,(((R1001-'Front End'!$F$9)/($AA$4-'Front End'!$F$9))*$AA$5)-((('Front End'!$F$9+'Front End'!$B$9-'Front End'!$F$9)/($AA$4-'Front End'!$F$9))*$AA$5),0)</f>
        <v>4108.8593259317468</v>
      </c>
      <c r="T1001" s="8">
        <f>ROUND(S1001/('Front End'!$B$3*24*60*60),6)</f>
        <v>4.7559999999999998E-3</v>
      </c>
      <c r="U1001" s="8">
        <f>IF(R1001&gt;'Front End'!$F$9+'Front End'!$B$10,(((R1001-'Front End'!$F$9)/($AA$4-'Front End'!$F$9))*$AA$5)-((('Front End'!$F$9+'Front End'!$B$10-'Front End'!$F$9)/($AA$4-'Front End'!$F$9))*$AA$5),0)</f>
        <v>2108.8593259314339</v>
      </c>
      <c r="V1001" s="8">
        <f>(U1001^0.5)/('Front End'!$B$4*24*60*60)</f>
        <v>5.3150831465104877E-3</v>
      </c>
      <c r="W1001" s="8">
        <f>(AVERAGE(T1000:T1001)*('Front End'!$F$5*60))+(AVERAGE(V1000:V1001)*('Front End'!$F$5*60))</f>
        <v>1.2085680998603494</v>
      </c>
      <c r="X1001" s="8">
        <f t="shared" si="64"/>
        <v>5.3150831465104877E-3</v>
      </c>
    </row>
    <row r="1002" spans="1:24" x14ac:dyDescent="0.2">
      <c r="A1002" s="1">
        <v>1001</v>
      </c>
      <c r="B1002" s="1">
        <f>B1001+'Front End'!$F$5</f>
        <v>2000</v>
      </c>
      <c r="C1002" s="10">
        <f t="shared" ref="C1002:C1065" si="65">B1002/(60*24)</f>
        <v>1.3888888888888888</v>
      </c>
      <c r="D1002" s="10">
        <f>ROUND(IF(B1002&lt;=$AA$2*1.25,('Front End'!$F$4/2)*(1-COS((PI()*B1002)/$AA$2)),(4.34*'Front End'!$F$4*EXP(-1.3*B1002/$AA$2))),6)</f>
        <v>5.6759999999999996E-3</v>
      </c>
      <c r="E1002" s="10">
        <f>D1002*('Front End'!$F$3/100)</f>
        <v>0</v>
      </c>
      <c r="F1002" s="10">
        <f t="shared" ref="F1002:F1065" si="66">D1002-E1002</f>
        <v>5.6759999999999996E-3</v>
      </c>
      <c r="G1002" s="10">
        <f>IF((G1001+(AVERAGE(F1001:F1002)*('Front End'!$F$5*60))-(N1001))&gt;$AA$3,$AA$3,IF(G1001+(AVERAGE(F1001:F1002)*('Front End'!$F$5*60))-(N1001)&lt;0,0,G1001+(AVERAGE(F1001:F1002)*('Front End'!$F$5*60))-(N1001)))</f>
        <v>105.03942093788339</v>
      </c>
      <c r="H1002" s="10">
        <f>(G1002/$AA$3)*'Front End'!$B$1</f>
        <v>1.050394209378834E-3</v>
      </c>
      <c r="I1002" s="10">
        <f>('Front End'!$F$10-'Front End'!$B$1)+Calcs!H1002</f>
        <v>46.731050394209383</v>
      </c>
      <c r="J1002" s="10">
        <f>IF(H1002&gt;'Front End'!$B$1*('Front End'!$B$5/100),G1002-((('Front End'!$B$1*('Front End'!$B$5/100))/'Front End'!$B$1)*$AA$3),0)</f>
        <v>5.0394209378833921</v>
      </c>
      <c r="K1002" s="10">
        <f>(J1002*('Front End'!$B$6/100))/('Front End'!$B$2*24*60*60)</f>
        <v>0</v>
      </c>
      <c r="L1002" s="10">
        <f>(J1002*((100-'Front End'!$B$6)/100))/('Front End'!$B$2*24*60*60)</f>
        <v>5.8326631225502227E-3</v>
      </c>
      <c r="M1002" s="10">
        <f t="shared" ref="M1002:M1065" si="67">K1002+L1002</f>
        <v>5.8326631225502227E-3</v>
      </c>
      <c r="N1002" s="10">
        <f>AVERAGE(M1001:M1002)*('Front End'!$F$5*60)</f>
        <v>0.7014378325501951</v>
      </c>
      <c r="O1002" s="10">
        <f>IF(O1001+AVERAGE(K1001:K1002)*('Front End'!$F$5*60)&gt;J1002,J1002,O1001+AVERAGE(K1001:K1002)*('Front End'!$F$5*60))</f>
        <v>0</v>
      </c>
      <c r="P1002" s="10">
        <f>P1001+(AVERAGE(L1001:L1002)*('Front End'!$F$5*60))-W1001</f>
        <v>4108.3521956646991</v>
      </c>
      <c r="Q1002" s="10">
        <f>(P1002/$AA$5)*($AA$4-'Front End'!$F$9)</f>
        <v>4.1083521956646989E-2</v>
      </c>
      <c r="R1002" s="10">
        <f>'Front End'!$F$9+Q1002</f>
        <v>45.041083521956644</v>
      </c>
      <c r="S1002" s="8">
        <f>IF(R1002&gt;'Front End'!$F$9+'Front End'!$B$9,(((R1002-'Front End'!$F$9)/($AA$4-'Front End'!$F$9))*$AA$5)-((('Front End'!$F$9+'Front End'!$B$9-'Front End'!$F$9)/($AA$4-'Front End'!$F$9))*$AA$5),0)</f>
        <v>4108.3521956643663</v>
      </c>
      <c r="T1002" s="8">
        <f>ROUND(S1002/('Front End'!$B$3*24*60*60),6)</f>
        <v>4.7549999999999997E-3</v>
      </c>
      <c r="U1002" s="8">
        <f>IF(R1002&gt;'Front End'!$F$9+'Front End'!$B$10,(((R1002-'Front End'!$F$9)/($AA$4-'Front End'!$F$9))*$AA$5)-((('Front End'!$F$9+'Front End'!$B$10-'Front End'!$F$9)/($AA$4-'Front End'!$F$9))*$AA$5),0)</f>
        <v>2108.3521956640534</v>
      </c>
      <c r="V1002" s="8">
        <f>(U1002^0.5)/('Front End'!$B$4*24*60*60)</f>
        <v>5.3144440328506109E-3</v>
      </c>
      <c r="W1002" s="8">
        <f>(AVERAGE(T1001:T1002)*('Front End'!$F$5*60))+(AVERAGE(V1001:V1002)*('Front End'!$F$5*60))</f>
        <v>1.2084316307616658</v>
      </c>
      <c r="X1002" s="8">
        <f t="shared" ref="X1002:X1065" si="68">V1002+K1002+E1002</f>
        <v>5.3144440328506109E-3</v>
      </c>
    </row>
    <row r="1003" spans="1:24" x14ac:dyDescent="0.2">
      <c r="A1003" s="1">
        <v>1002</v>
      </c>
      <c r="B1003" s="1">
        <f>B1002+'Front End'!$F$5</f>
        <v>2002</v>
      </c>
      <c r="C1003" s="10">
        <f t="shared" si="65"/>
        <v>1.3902777777777777</v>
      </c>
      <c r="D1003" s="10">
        <f>ROUND(IF(B1003&lt;=$AA$2*1.25,('Front End'!$F$4/2)*(1-COS((PI()*B1003)/$AA$2)),(4.34*'Front End'!$F$4*EXP(-1.3*B1003/$AA$2))),6)</f>
        <v>5.6509999999999998E-3</v>
      </c>
      <c r="E1003" s="10">
        <f>D1003*('Front End'!$F$3/100)</f>
        <v>0</v>
      </c>
      <c r="F1003" s="10">
        <f t="shared" si="66"/>
        <v>5.6509999999999998E-3</v>
      </c>
      <c r="G1003" s="10">
        <f>IF((G1002+(AVERAGE(F1002:F1003)*('Front End'!$F$5*60))-(N1002))&gt;$AA$3,$AA$3,IF(G1002+(AVERAGE(F1002:F1003)*('Front End'!$F$5*60))-(N1002)&lt;0,0,G1002+(AVERAGE(F1002:F1003)*('Front End'!$F$5*60))-(N1002)))</f>
        <v>105.01760310533319</v>
      </c>
      <c r="H1003" s="10">
        <f>(G1003/$AA$3)*'Front End'!$B$1</f>
        <v>1.0501760310533319E-3</v>
      </c>
      <c r="I1003" s="10">
        <f>('Front End'!$F$10-'Front End'!$B$1)+Calcs!H1003</f>
        <v>46.731050176031054</v>
      </c>
      <c r="J1003" s="10">
        <f>IF(H1003&gt;'Front End'!$B$1*('Front End'!$B$5/100),G1003-((('Front End'!$B$1*('Front End'!$B$5/100))/'Front End'!$B$1)*$AA$3),0)</f>
        <v>5.017603105333194</v>
      </c>
      <c r="K1003" s="10">
        <f>(J1003*('Front End'!$B$6/100))/('Front End'!$B$2*24*60*60)</f>
        <v>0</v>
      </c>
      <c r="L1003" s="10">
        <f>(J1003*((100-'Front End'!$B$6)/100))/('Front End'!$B$2*24*60*60)</f>
        <v>5.8074110015430497E-3</v>
      </c>
      <c r="M1003" s="10">
        <f t="shared" si="67"/>
        <v>5.8074110015430497E-3</v>
      </c>
      <c r="N1003" s="10">
        <f>AVERAGE(M1002:M1003)*('Front End'!$F$5*60)</f>
        <v>0.69840444744559638</v>
      </c>
      <c r="O1003" s="10">
        <f>IF(O1002+AVERAGE(K1002:K1003)*('Front End'!$F$5*60)&gt;J1003,J1003,O1002+AVERAGE(K1002:K1003)*('Front End'!$F$5*60))</f>
        <v>0</v>
      </c>
      <c r="P1003" s="10">
        <f>P1002+(AVERAGE(L1002:L1003)*('Front End'!$F$5*60))-W1002</f>
        <v>4107.8421684813829</v>
      </c>
      <c r="Q1003" s="10">
        <f>(P1003/$AA$5)*($AA$4-'Front End'!$F$9)</f>
        <v>4.1078421684813828E-2</v>
      </c>
      <c r="R1003" s="10">
        <f>'Front End'!$F$9+Q1003</f>
        <v>45.041078421684816</v>
      </c>
      <c r="S1003" s="8">
        <f>IF(R1003&gt;'Front End'!$F$9+'Front End'!$B$9,(((R1003-'Front End'!$F$9)/($AA$4-'Front End'!$F$9))*$AA$5)-((('Front End'!$F$9+'Front End'!$B$9-'Front End'!$F$9)/($AA$4-'Front End'!$F$9))*$AA$5),0)</f>
        <v>4107.8421684815685</v>
      </c>
      <c r="T1003" s="8">
        <f>ROUND(S1003/('Front End'!$B$3*24*60*60),6)</f>
        <v>4.7540000000000004E-3</v>
      </c>
      <c r="U1003" s="8">
        <f>IF(R1003&gt;'Front End'!$F$9+'Front End'!$B$10,(((R1003-'Front End'!$F$9)/($AA$4-'Front End'!$F$9))*$AA$5)-((('Front End'!$F$9+'Front End'!$B$10-'Front End'!$F$9)/($AA$4-'Front End'!$F$9))*$AA$5),0)</f>
        <v>2107.8421684812556</v>
      </c>
      <c r="V1003" s="8">
        <f>(U1003^0.5)/('Front End'!$B$4*24*60*60)</f>
        <v>5.3138011908085737E-3</v>
      </c>
      <c r="W1003" s="8">
        <f>(AVERAGE(T1002:T1003)*('Front End'!$F$5*60))+(AVERAGE(V1002:V1003)*('Front End'!$F$5*60))</f>
        <v>1.208234713419551</v>
      </c>
      <c r="X1003" s="8">
        <f t="shared" si="68"/>
        <v>5.3138011908085737E-3</v>
      </c>
    </row>
    <row r="1004" spans="1:24" x14ac:dyDescent="0.2">
      <c r="A1004" s="1">
        <v>1003</v>
      </c>
      <c r="B1004" s="1">
        <f>B1003+'Front End'!$F$5</f>
        <v>2004</v>
      </c>
      <c r="C1004" s="10">
        <f t="shared" si="65"/>
        <v>1.3916666666666666</v>
      </c>
      <c r="D1004" s="10">
        <f>ROUND(IF(B1004&lt;=$AA$2*1.25,('Front End'!$F$4/2)*(1-COS((PI()*B1004)/$AA$2)),(4.34*'Front End'!$F$4*EXP(-1.3*B1004/$AA$2))),6)</f>
        <v>5.6270000000000001E-3</v>
      </c>
      <c r="E1004" s="10">
        <f>D1004*('Front End'!$F$3/100)</f>
        <v>0</v>
      </c>
      <c r="F1004" s="10">
        <f t="shared" si="66"/>
        <v>5.6270000000000001E-3</v>
      </c>
      <c r="G1004" s="10">
        <f>IF((G1003+(AVERAGE(F1003:F1004)*('Front End'!$F$5*60))-(N1003))&gt;$AA$3,$AA$3,IF(G1003+(AVERAGE(F1003:F1004)*('Front End'!$F$5*60))-(N1003)&lt;0,0,G1003+(AVERAGE(F1003:F1004)*('Front End'!$F$5*60))-(N1003)))</f>
        <v>104.9958786578876</v>
      </c>
      <c r="H1004" s="10">
        <f>(G1004/$AA$3)*'Front End'!$B$1</f>
        <v>1.0499587865788762E-3</v>
      </c>
      <c r="I1004" s="10">
        <f>('Front End'!$F$10-'Front End'!$B$1)+Calcs!H1004</f>
        <v>46.731049958786585</v>
      </c>
      <c r="J1004" s="10">
        <f>IF(H1004&gt;'Front End'!$B$1*('Front End'!$B$5/100),G1004-((('Front End'!$B$1*('Front End'!$B$5/100))/'Front End'!$B$1)*$AA$3),0)</f>
        <v>4.9958786578876015</v>
      </c>
      <c r="K1004" s="10">
        <f>(J1004*('Front End'!$B$6/100))/('Front End'!$B$2*24*60*60)</f>
        <v>0</v>
      </c>
      <c r="L1004" s="10">
        <f>(J1004*((100-'Front End'!$B$6)/100))/('Front End'!$B$2*24*60*60)</f>
        <v>5.7822669651476878E-3</v>
      </c>
      <c r="M1004" s="10">
        <f t="shared" si="67"/>
        <v>5.7822669651476878E-3</v>
      </c>
      <c r="N1004" s="10">
        <f>AVERAGE(M1003:M1004)*('Front End'!$F$5*60)</f>
        <v>0.69538067800144421</v>
      </c>
      <c r="O1004" s="10">
        <f>IF(O1003+AVERAGE(K1003:K1004)*('Front End'!$F$5*60)&gt;J1004,J1004,O1003+AVERAGE(K1003:K1004)*('Front End'!$F$5*60))</f>
        <v>0</v>
      </c>
      <c r="P1004" s="10">
        <f>P1003+(AVERAGE(L1003:L1004)*('Front End'!$F$5*60))-W1003</f>
        <v>4107.3293144459649</v>
      </c>
      <c r="Q1004" s="10">
        <f>(P1004/$AA$5)*($AA$4-'Front End'!$F$9)</f>
        <v>4.1073293144459649E-2</v>
      </c>
      <c r="R1004" s="10">
        <f>'Front End'!$F$9+Q1004</f>
        <v>45.041073293144457</v>
      </c>
      <c r="S1004" s="8">
        <f>IF(R1004&gt;'Front End'!$F$9+'Front End'!$B$9,(((R1004-'Front End'!$F$9)/($AA$4-'Front End'!$F$9))*$AA$5)-((('Front End'!$F$9+'Front End'!$B$9-'Front End'!$F$9)/($AA$4-'Front End'!$F$9))*$AA$5),0)</f>
        <v>4107.3293144457066</v>
      </c>
      <c r="T1004" s="8">
        <f>ROUND(S1004/('Front End'!$B$3*24*60*60),6)</f>
        <v>4.7540000000000004E-3</v>
      </c>
      <c r="U1004" s="8">
        <f>IF(R1004&gt;'Front End'!$F$9+'Front End'!$B$10,(((R1004-'Front End'!$F$9)/($AA$4-'Front End'!$F$9))*$AA$5)-((('Front End'!$F$9+'Front End'!$B$10-'Front End'!$F$9)/($AA$4-'Front End'!$F$9))*$AA$5),0)</f>
        <v>2107.3293144453937</v>
      </c>
      <c r="V1004" s="8">
        <f>(U1004^0.5)/('Front End'!$B$4*24*60*60)</f>
        <v>5.3131547073542772E-3</v>
      </c>
      <c r="W1004" s="8">
        <f>(AVERAGE(T1003:T1004)*('Front End'!$F$5*60))+(AVERAGE(V1003:V1004)*('Front End'!$F$5*60))</f>
        <v>1.2080973538897712</v>
      </c>
      <c r="X1004" s="8">
        <f t="shared" si="68"/>
        <v>5.3131547073542772E-3</v>
      </c>
    </row>
    <row r="1005" spans="1:24" x14ac:dyDescent="0.2">
      <c r="A1005" s="1">
        <v>1004</v>
      </c>
      <c r="B1005" s="1">
        <f>B1004+'Front End'!$F$5</f>
        <v>2006</v>
      </c>
      <c r="C1005" s="10">
        <f t="shared" si="65"/>
        <v>1.3930555555555555</v>
      </c>
      <c r="D1005" s="10">
        <f>ROUND(IF(B1005&lt;=$AA$2*1.25,('Front End'!$F$4/2)*(1-COS((PI()*B1005)/$AA$2)),(4.34*'Front End'!$F$4*EXP(-1.3*B1005/$AA$2))),6)</f>
        <v>5.6030000000000003E-3</v>
      </c>
      <c r="E1005" s="10">
        <f>D1005*('Front End'!$F$3/100)</f>
        <v>0</v>
      </c>
      <c r="F1005" s="10">
        <f t="shared" si="66"/>
        <v>5.6030000000000003E-3</v>
      </c>
      <c r="G1005" s="10">
        <f>IF((G1004+(AVERAGE(F1004:F1005)*('Front End'!$F$5*60))-(N1004))&gt;$AA$3,$AA$3,IF(G1004+(AVERAGE(F1004:F1005)*('Front End'!$F$5*60))-(N1004)&lt;0,0,G1004+(AVERAGE(F1004:F1005)*('Front End'!$F$5*60))-(N1004)))</f>
        <v>104.97429797988616</v>
      </c>
      <c r="H1005" s="10">
        <f>(G1005/$AA$3)*'Front End'!$B$1</f>
        <v>1.0497429797988616E-3</v>
      </c>
      <c r="I1005" s="10">
        <f>('Front End'!$F$10-'Front End'!$B$1)+Calcs!H1005</f>
        <v>46.731049742979806</v>
      </c>
      <c r="J1005" s="10">
        <f>IF(H1005&gt;'Front End'!$B$1*('Front End'!$B$5/100),G1005-((('Front End'!$B$1*('Front End'!$B$5/100))/'Front End'!$B$1)*$AA$3),0)</f>
        <v>4.9742979798861597</v>
      </c>
      <c r="K1005" s="10">
        <f>(J1005*('Front End'!$B$6/100))/('Front End'!$B$2*24*60*60)</f>
        <v>0</v>
      </c>
      <c r="L1005" s="10">
        <f>(J1005*((100-'Front End'!$B$6)/100))/('Front End'!$B$2*24*60*60)</f>
        <v>5.7572893285719453E-3</v>
      </c>
      <c r="M1005" s="10">
        <f t="shared" si="67"/>
        <v>5.7572893285719453E-3</v>
      </c>
      <c r="N1005" s="10">
        <f>AVERAGE(M1004:M1005)*('Front End'!$F$5*60)</f>
        <v>0.69237337762317797</v>
      </c>
      <c r="O1005" s="10">
        <f>IF(O1004+AVERAGE(K1004:K1005)*('Front End'!$F$5*60)&gt;J1005,J1005,O1004+AVERAGE(K1004:K1005)*('Front End'!$F$5*60))</f>
        <v>0</v>
      </c>
      <c r="P1005" s="10">
        <f>P1004+(AVERAGE(L1004:L1005)*('Front End'!$F$5*60))-W1004</f>
        <v>4106.8135904696983</v>
      </c>
      <c r="Q1005" s="10">
        <f>(P1005/$AA$5)*($AA$4-'Front End'!$F$9)</f>
        <v>4.1068135904696976E-2</v>
      </c>
      <c r="R1005" s="10">
        <f>'Front End'!$F$9+Q1005</f>
        <v>45.041068135904695</v>
      </c>
      <c r="S1005" s="8">
        <f>IF(R1005&gt;'Front End'!$F$9+'Front End'!$B$9,(((R1005-'Front End'!$F$9)/($AA$4-'Front End'!$F$9))*$AA$5)-((('Front End'!$F$9+'Front End'!$B$9-'Front End'!$F$9)/($AA$4-'Front End'!$F$9))*$AA$5),0)</f>
        <v>4106.8135904694718</v>
      </c>
      <c r="T1005" s="8">
        <f>ROUND(S1005/('Front End'!$B$3*24*60*60),6)</f>
        <v>4.7530000000000003E-3</v>
      </c>
      <c r="U1005" s="8">
        <f>IF(R1005&gt;'Front End'!$F$9+'Front End'!$B$10,(((R1005-'Front End'!$F$9)/($AA$4-'Front End'!$F$9))*$AA$5)-((('Front End'!$F$9+'Front End'!$B$10-'Front End'!$F$9)/($AA$4-'Front End'!$F$9))*$AA$5),0)</f>
        <v>2106.813590469159</v>
      </c>
      <c r="V1005" s="8">
        <f>(U1005^0.5)/('Front End'!$B$4*24*60*60)</f>
        <v>5.312504526834236E-3</v>
      </c>
      <c r="W1005" s="8">
        <f>(AVERAGE(T1004:T1005)*('Front End'!$F$5*60))+(AVERAGE(V1004:V1005)*('Front End'!$F$5*60))</f>
        <v>1.2079595540513108</v>
      </c>
      <c r="X1005" s="8">
        <f t="shared" si="68"/>
        <v>5.312504526834236E-3</v>
      </c>
    </row>
    <row r="1006" spans="1:24" x14ac:dyDescent="0.2">
      <c r="A1006" s="1">
        <v>1005</v>
      </c>
      <c r="B1006" s="1">
        <f>B1005+'Front End'!$F$5</f>
        <v>2008</v>
      </c>
      <c r="C1006" s="10">
        <f t="shared" si="65"/>
        <v>1.3944444444444444</v>
      </c>
      <c r="D1006" s="10">
        <f>ROUND(IF(B1006&lt;=$AA$2*1.25,('Front End'!$F$4/2)*(1-COS((PI()*B1006)/$AA$2)),(4.34*'Front End'!$F$4*EXP(-1.3*B1006/$AA$2))),6)</f>
        <v>5.5779999999999996E-3</v>
      </c>
      <c r="E1006" s="10">
        <f>D1006*('Front End'!$F$3/100)</f>
        <v>0</v>
      </c>
      <c r="F1006" s="10">
        <f t="shared" si="66"/>
        <v>5.5779999999999996E-3</v>
      </c>
      <c r="G1006" s="10">
        <f>IF((G1005+(AVERAGE(F1005:F1006)*('Front End'!$F$5*60))-(N1005))&gt;$AA$3,$AA$3,IF(G1005+(AVERAGE(F1005:F1006)*('Front End'!$F$5*60))-(N1005)&lt;0,0,G1005+(AVERAGE(F1005:F1006)*('Front End'!$F$5*60))-(N1005)))</f>
        <v>104.95278460226298</v>
      </c>
      <c r="H1006" s="10">
        <f>(G1006/$AA$3)*'Front End'!$B$1</f>
        <v>1.04952784602263E-3</v>
      </c>
      <c r="I1006" s="10">
        <f>('Front End'!$F$10-'Front End'!$B$1)+Calcs!H1006</f>
        <v>46.731049527846025</v>
      </c>
      <c r="J1006" s="10">
        <f>IF(H1006&gt;'Front End'!$B$1*('Front End'!$B$5/100),G1006-((('Front End'!$B$1*('Front End'!$B$5/100))/'Front End'!$B$1)*$AA$3),0)</f>
        <v>4.9527846022629802</v>
      </c>
      <c r="K1006" s="10">
        <f>(J1006*('Front End'!$B$6/100))/('Front End'!$B$2*24*60*60)</f>
        <v>0</v>
      </c>
      <c r="L1006" s="10">
        <f>(J1006*((100-'Front End'!$B$6)/100))/('Front End'!$B$2*24*60*60)</f>
        <v>5.7323895859525244E-3</v>
      </c>
      <c r="M1006" s="10">
        <f t="shared" si="67"/>
        <v>5.7323895859525244E-3</v>
      </c>
      <c r="N1006" s="10">
        <f>AVERAGE(M1005:M1006)*('Front End'!$F$5*60)</f>
        <v>0.68938073487146823</v>
      </c>
      <c r="O1006" s="10">
        <f>IF(O1005+AVERAGE(K1005:K1006)*('Front End'!$F$5*60)&gt;J1006,J1006,O1005+AVERAGE(K1005:K1006)*('Front End'!$F$5*60))</f>
        <v>0</v>
      </c>
      <c r="P1006" s="10">
        <f>P1005+(AVERAGE(L1005:L1006)*('Front End'!$F$5*60))-W1005</f>
        <v>4106.2950116505181</v>
      </c>
      <c r="Q1006" s="10">
        <f>(P1006/$AA$5)*($AA$4-'Front End'!$F$9)</f>
        <v>4.1062950116505181E-2</v>
      </c>
      <c r="R1006" s="10">
        <f>'Front End'!$F$9+Q1006</f>
        <v>45.041062950116505</v>
      </c>
      <c r="S1006" s="8">
        <f>IF(R1006&gt;'Front End'!$F$9+'Front End'!$B$9,(((R1006-'Front End'!$F$9)/($AA$4-'Front End'!$F$9))*$AA$5)-((('Front End'!$F$9+'Front End'!$B$9-'Front End'!$F$9)/($AA$4-'Front End'!$F$9))*$AA$5),0)</f>
        <v>4106.2950116504735</v>
      </c>
      <c r="T1006" s="8">
        <f>ROUND(S1006/('Front End'!$B$3*24*60*60),6)</f>
        <v>4.7530000000000003E-3</v>
      </c>
      <c r="U1006" s="8">
        <f>IF(R1006&gt;'Front End'!$F$9+'Front End'!$B$10,(((R1006-'Front End'!$F$9)/($AA$4-'Front End'!$F$9))*$AA$5)-((('Front End'!$F$9+'Front End'!$B$10-'Front End'!$F$9)/($AA$4-'Front End'!$F$9))*$AA$5),0)</f>
        <v>2106.2950116501606</v>
      </c>
      <c r="V1006" s="8">
        <f>(U1006^0.5)/('Front End'!$B$4*24*60*60)</f>
        <v>5.3118506669281454E-3</v>
      </c>
      <c r="W1006" s="8">
        <f>(AVERAGE(T1005:T1006)*('Front End'!$F$5*60))+(AVERAGE(V1005:V1006)*('Front End'!$F$5*60))</f>
        <v>1.207821311625743</v>
      </c>
      <c r="X1006" s="8">
        <f t="shared" si="68"/>
        <v>5.3118506669281454E-3</v>
      </c>
    </row>
    <row r="1007" spans="1:24" x14ac:dyDescent="0.2">
      <c r="A1007" s="1">
        <v>1006</v>
      </c>
      <c r="B1007" s="1">
        <f>B1006+'Front End'!$F$5</f>
        <v>2010</v>
      </c>
      <c r="C1007" s="10">
        <f t="shared" si="65"/>
        <v>1.3958333333333333</v>
      </c>
      <c r="D1007" s="10">
        <f>ROUND(IF(B1007&lt;=$AA$2*1.25,('Front End'!$F$4/2)*(1-COS((PI()*B1007)/$AA$2)),(4.34*'Front End'!$F$4*EXP(-1.3*B1007/$AA$2))),6)</f>
        <v>5.5539999999999999E-3</v>
      </c>
      <c r="E1007" s="10">
        <f>D1007*('Front End'!$F$3/100)</f>
        <v>0</v>
      </c>
      <c r="F1007" s="10">
        <f t="shared" si="66"/>
        <v>5.5539999999999999E-3</v>
      </c>
      <c r="G1007" s="10">
        <f>IF((G1006+(AVERAGE(F1006:F1007)*('Front End'!$F$5*60))-(N1006))&gt;$AA$3,$AA$3,IF(G1006+(AVERAGE(F1006:F1007)*('Front End'!$F$5*60))-(N1006)&lt;0,0,G1006+(AVERAGE(F1006:F1007)*('Front End'!$F$5*60))-(N1006)))</f>
        <v>104.93132386739151</v>
      </c>
      <c r="H1007" s="10">
        <f>(G1007/$AA$3)*'Front End'!$B$1</f>
        <v>1.0493132386739151E-3</v>
      </c>
      <c r="I1007" s="10">
        <f>('Front End'!$F$10-'Front End'!$B$1)+Calcs!H1007</f>
        <v>46.731049313238678</v>
      </c>
      <c r="J1007" s="10">
        <f>IF(H1007&gt;'Front End'!$B$1*('Front End'!$B$5/100),G1007-((('Front End'!$B$1*('Front End'!$B$5/100))/'Front End'!$B$1)*$AA$3),0)</f>
        <v>4.9313238673915123</v>
      </c>
      <c r="K1007" s="10">
        <f>(J1007*('Front End'!$B$6/100))/('Front End'!$B$2*24*60*60)</f>
        <v>0</v>
      </c>
      <c r="L1007" s="10">
        <f>(J1007*((100-'Front End'!$B$6)/100))/('Front End'!$B$2*24*60*60)</f>
        <v>5.707550772443881E-3</v>
      </c>
      <c r="M1007" s="10">
        <f t="shared" si="67"/>
        <v>5.707550772443881E-3</v>
      </c>
      <c r="N1007" s="10">
        <f>AVERAGE(M1006:M1007)*('Front End'!$F$5*60)</f>
        <v>0.68639642150378433</v>
      </c>
      <c r="O1007" s="10">
        <f>IF(O1006+AVERAGE(K1006:K1007)*('Front End'!$F$5*60)&gt;J1007,J1007,O1006+AVERAGE(K1006:K1007)*('Front End'!$F$5*60))</f>
        <v>0</v>
      </c>
      <c r="P1007" s="10">
        <f>P1006+(AVERAGE(L1006:L1007)*('Front End'!$F$5*60))-W1006</f>
        <v>4105.773586760396</v>
      </c>
      <c r="Q1007" s="10">
        <f>(P1007/$AA$5)*($AA$4-'Front End'!$F$9)</f>
        <v>4.1057735867603959E-2</v>
      </c>
      <c r="R1007" s="10">
        <f>'Front End'!$F$9+Q1007</f>
        <v>45.041057735867604</v>
      </c>
      <c r="S1007" s="8">
        <f>IF(R1007&gt;'Front End'!$F$9+'Front End'!$B$9,(((R1007-'Front End'!$F$9)/($AA$4-'Front End'!$F$9))*$AA$5)-((('Front End'!$F$9+'Front End'!$B$9-'Front End'!$F$9)/($AA$4-'Front End'!$F$9))*$AA$5),0)</f>
        <v>4105.7735867603642</v>
      </c>
      <c r="T1007" s="8">
        <f>ROUND(S1007/('Front End'!$B$3*24*60*60),6)</f>
        <v>4.7520000000000001E-3</v>
      </c>
      <c r="U1007" s="8">
        <f>IF(R1007&gt;'Front End'!$F$9+'Front End'!$B$10,(((R1007-'Front End'!$F$9)/($AA$4-'Front End'!$F$9))*$AA$5)-((('Front End'!$F$9+'Front End'!$B$10-'Front End'!$F$9)/($AA$4-'Front End'!$F$9))*$AA$5),0)</f>
        <v>2105.7735867600513</v>
      </c>
      <c r="V1007" s="8">
        <f>(U1007^0.5)/('Front End'!$B$4*24*60*60)</f>
        <v>5.3111931373390521E-3</v>
      </c>
      <c r="W1007" s="8">
        <f>(AVERAGE(T1006:T1007)*('Front End'!$F$5*60))+(AVERAGE(V1006:V1007)*('Front End'!$F$5*60))</f>
        <v>1.2076826282560318</v>
      </c>
      <c r="X1007" s="8">
        <f t="shared" si="68"/>
        <v>5.3111931373390521E-3</v>
      </c>
    </row>
    <row r="1008" spans="1:24" x14ac:dyDescent="0.2">
      <c r="A1008" s="1">
        <v>1007</v>
      </c>
      <c r="B1008" s="1">
        <f>B1007+'Front End'!$F$5</f>
        <v>2012</v>
      </c>
      <c r="C1008" s="10">
        <f t="shared" si="65"/>
        <v>1.3972222222222221</v>
      </c>
      <c r="D1008" s="10">
        <f>ROUND(IF(B1008&lt;=$AA$2*1.25,('Front End'!$F$4/2)*(1-COS((PI()*B1008)/$AA$2)),(4.34*'Front End'!$F$4*EXP(-1.3*B1008/$AA$2))),6)</f>
        <v>5.5300000000000002E-3</v>
      </c>
      <c r="E1008" s="10">
        <f>D1008*('Front End'!$F$3/100)</f>
        <v>0</v>
      </c>
      <c r="F1008" s="10">
        <f t="shared" si="66"/>
        <v>5.5300000000000002E-3</v>
      </c>
      <c r="G1008" s="10">
        <f>IF((G1007+(AVERAGE(F1007:F1008)*('Front End'!$F$5*60))-(N1007))&gt;$AA$3,$AA$3,IF(G1007+(AVERAGE(F1007:F1008)*('Front End'!$F$5*60))-(N1007)&lt;0,0,G1007+(AVERAGE(F1007:F1008)*('Front End'!$F$5*60))-(N1007)))</f>
        <v>104.90996744588773</v>
      </c>
      <c r="H1008" s="10">
        <f>(G1008/$AA$3)*'Front End'!$B$1</f>
        <v>1.0490996744588774E-3</v>
      </c>
      <c r="I1008" s="10">
        <f>('Front End'!$F$10-'Front End'!$B$1)+Calcs!H1008</f>
        <v>46.731049099674465</v>
      </c>
      <c r="J1008" s="10">
        <f>IF(H1008&gt;'Front End'!$B$1*('Front End'!$B$5/100),G1008-((('Front End'!$B$1*('Front End'!$B$5/100))/'Front End'!$B$1)*$AA$3),0)</f>
        <v>4.9099674458877303</v>
      </c>
      <c r="K1008" s="10">
        <f>(J1008*('Front End'!$B$6/100))/('Front End'!$B$2*24*60*60)</f>
        <v>0</v>
      </c>
      <c r="L1008" s="10">
        <f>(J1008*((100-'Front End'!$B$6)/100))/('Front End'!$B$2*24*60*60)</f>
        <v>5.682832691999689E-3</v>
      </c>
      <c r="M1008" s="10">
        <f t="shared" si="67"/>
        <v>5.682832691999689E-3</v>
      </c>
      <c r="N1008" s="10">
        <f>AVERAGE(M1007:M1008)*('Front End'!$F$5*60)</f>
        <v>0.68342300786661425</v>
      </c>
      <c r="O1008" s="10">
        <f>IF(O1007+AVERAGE(K1007:K1008)*('Front End'!$F$5*60)&gt;J1008,J1008,O1007+AVERAGE(K1007:K1008)*('Front End'!$F$5*60))</f>
        <v>0</v>
      </c>
      <c r="P1008" s="10">
        <f>P1007+(AVERAGE(L1007:L1008)*('Front End'!$F$5*60))-W1007</f>
        <v>4105.2493271400062</v>
      </c>
      <c r="Q1008" s="10">
        <f>(P1008/$AA$5)*($AA$4-'Front End'!$F$9)</f>
        <v>4.1052493271400065E-2</v>
      </c>
      <c r="R1008" s="10">
        <f>'Front End'!$F$9+Q1008</f>
        <v>45.041052493271401</v>
      </c>
      <c r="S1008" s="8">
        <f>IF(R1008&gt;'Front End'!$F$9+'Front End'!$B$9,(((R1008-'Front End'!$F$9)/($AA$4-'Front End'!$F$9))*$AA$5)-((('Front End'!$F$9+'Front End'!$B$9-'Front End'!$F$9)/($AA$4-'Front End'!$F$9))*$AA$5),0)</f>
        <v>4105.2493271401154</v>
      </c>
      <c r="T1008" s="8">
        <f>ROUND(S1008/('Front End'!$B$3*24*60*60),6)</f>
        <v>4.751E-3</v>
      </c>
      <c r="U1008" s="8">
        <f>IF(R1008&gt;'Front End'!$F$9+'Front End'!$B$10,(((R1008-'Front End'!$F$9)/($AA$4-'Front End'!$F$9))*$AA$5)-((('Front End'!$F$9+'Front End'!$B$10-'Front End'!$F$9)/($AA$4-'Front End'!$F$9))*$AA$5),0)</f>
        <v>2105.2493271398025</v>
      </c>
      <c r="V1008" s="8">
        <f>(U1008^0.5)/('Front End'!$B$4*24*60*60)</f>
        <v>5.3105319510077693E-3</v>
      </c>
      <c r="W1008" s="8">
        <f>(AVERAGE(T1007:T1008)*('Front End'!$F$5*60))+(AVERAGE(V1007:V1008)*('Front End'!$F$5*60))</f>
        <v>1.2074835053008093</v>
      </c>
      <c r="X1008" s="8">
        <f t="shared" si="68"/>
        <v>5.3105319510077693E-3</v>
      </c>
    </row>
    <row r="1009" spans="1:24" x14ac:dyDescent="0.2">
      <c r="A1009" s="1">
        <v>1008</v>
      </c>
      <c r="B1009" s="1">
        <f>B1008+'Front End'!$F$5</f>
        <v>2014</v>
      </c>
      <c r="C1009" s="10">
        <f t="shared" si="65"/>
        <v>1.398611111111111</v>
      </c>
      <c r="D1009" s="10">
        <f>ROUND(IF(B1009&lt;=$AA$2*1.25,('Front End'!$F$4/2)*(1-COS((PI()*B1009)/$AA$2)),(4.34*'Front End'!$F$4*EXP(-1.3*B1009/$AA$2))),6)</f>
        <v>5.5059999999999996E-3</v>
      </c>
      <c r="E1009" s="10">
        <f>D1009*('Front End'!$F$3/100)</f>
        <v>0</v>
      </c>
      <c r="F1009" s="10">
        <f t="shared" si="66"/>
        <v>5.5059999999999996E-3</v>
      </c>
      <c r="G1009" s="10">
        <f>IF((G1008+(AVERAGE(F1008:F1009)*('Front End'!$F$5*60))-(N1008))&gt;$AA$3,$AA$3,IF(G1008+(AVERAGE(F1008:F1009)*('Front End'!$F$5*60))-(N1008)&lt;0,0,G1008+(AVERAGE(F1008:F1009)*('Front End'!$F$5*60))-(N1008)))</f>
        <v>104.88870443802112</v>
      </c>
      <c r="H1009" s="10">
        <f>(G1009/$AA$3)*'Front End'!$B$1</f>
        <v>1.0488870443802112E-3</v>
      </c>
      <c r="I1009" s="10">
        <f>('Front End'!$F$10-'Front End'!$B$1)+Calcs!H1009</f>
        <v>46.731048887044388</v>
      </c>
      <c r="J1009" s="10">
        <f>IF(H1009&gt;'Front End'!$B$1*('Front End'!$B$5/100),G1009-((('Front End'!$B$1*('Front End'!$B$5/100))/'Front End'!$B$1)*$AA$3),0)</f>
        <v>4.8887044380211222</v>
      </c>
      <c r="K1009" s="10">
        <f>(J1009*('Front End'!$B$6/100))/('Front End'!$B$2*24*60*60)</f>
        <v>0</v>
      </c>
      <c r="L1009" s="10">
        <f>(J1009*((100-'Front End'!$B$6)/100))/('Front End'!$B$2*24*60*60)</f>
        <v>5.6582227291911147E-3</v>
      </c>
      <c r="M1009" s="10">
        <f t="shared" si="67"/>
        <v>5.6582227291911147E-3</v>
      </c>
      <c r="N1009" s="10">
        <f>AVERAGE(M1008:M1009)*('Front End'!$F$5*60)</f>
        <v>0.68046332527144826</v>
      </c>
      <c r="O1009" s="10">
        <f>IF(O1008+AVERAGE(K1008:K1009)*('Front End'!$F$5*60)&gt;J1009,J1009,O1008+AVERAGE(K1008:K1009)*('Front End'!$F$5*60))</f>
        <v>0</v>
      </c>
      <c r="P1009" s="10">
        <f>P1008+(AVERAGE(L1008:L1009)*('Front End'!$F$5*60))-W1008</f>
        <v>4104.7223069599768</v>
      </c>
      <c r="Q1009" s="10">
        <f>(P1009/$AA$5)*($AA$4-'Front End'!$F$9)</f>
        <v>4.1047223069599764E-2</v>
      </c>
      <c r="R1009" s="10">
        <f>'Front End'!$F$9+Q1009</f>
        <v>45.041047223069597</v>
      </c>
      <c r="S1009" s="8">
        <f>IF(R1009&gt;'Front End'!$F$9+'Front End'!$B$9,(((R1009-'Front End'!$F$9)/($AA$4-'Front End'!$F$9))*$AA$5)-((('Front End'!$F$9+'Front End'!$B$9-'Front End'!$F$9)/($AA$4-'Front End'!$F$9))*$AA$5),0)</f>
        <v>4104.7223069597294</v>
      </c>
      <c r="T1009" s="8">
        <f>ROUND(S1009/('Front End'!$B$3*24*60*60),6)</f>
        <v>4.751E-3</v>
      </c>
      <c r="U1009" s="8">
        <f>IF(R1009&gt;'Front End'!$F$9+'Front End'!$B$10,(((R1009-'Front End'!$F$9)/($AA$4-'Front End'!$F$9))*$AA$5)-((('Front End'!$F$9+'Front End'!$B$10-'Front End'!$F$9)/($AA$4-'Front End'!$F$9))*$AA$5),0)</f>
        <v>2104.7223069594165</v>
      </c>
      <c r="V1009" s="8">
        <f>(U1009^0.5)/('Front End'!$B$4*24*60*60)</f>
        <v>5.3098672001276213E-3</v>
      </c>
      <c r="W1009" s="8">
        <f>(AVERAGE(T1008:T1009)*('Front End'!$F$5*60))+(AVERAGE(V1008:V1009)*('Front End'!$F$5*60))</f>
        <v>1.2073439490681235</v>
      </c>
      <c r="X1009" s="8">
        <f t="shared" si="68"/>
        <v>5.3098672001276213E-3</v>
      </c>
    </row>
    <row r="1010" spans="1:24" x14ac:dyDescent="0.2">
      <c r="A1010" s="1">
        <v>1009</v>
      </c>
      <c r="B1010" s="1">
        <f>B1009+'Front End'!$F$5</f>
        <v>2016</v>
      </c>
      <c r="C1010" s="10">
        <f t="shared" si="65"/>
        <v>1.4</v>
      </c>
      <c r="D1010" s="10">
        <f>ROUND(IF(B1010&lt;=$AA$2*1.25,('Front End'!$F$4/2)*(1-COS((PI()*B1010)/$AA$2)),(4.34*'Front End'!$F$4*EXP(-1.3*B1010/$AA$2))),6)</f>
        <v>5.4819999999999999E-3</v>
      </c>
      <c r="E1010" s="10">
        <f>D1010*('Front End'!$F$3/100)</f>
        <v>0</v>
      </c>
      <c r="F1010" s="10">
        <f t="shared" si="66"/>
        <v>5.4819999999999999E-3</v>
      </c>
      <c r="G1010" s="10">
        <f>IF((G1009+(AVERAGE(F1009:F1010)*('Front End'!$F$5*60))-(N1009))&gt;$AA$3,$AA$3,IF(G1009+(AVERAGE(F1009:F1010)*('Front End'!$F$5*60))-(N1009)&lt;0,0,G1009+(AVERAGE(F1009:F1010)*('Front End'!$F$5*60))-(N1009)))</f>
        <v>104.86752111274967</v>
      </c>
      <c r="H1010" s="10">
        <f>(G1010/$AA$3)*'Front End'!$B$1</f>
        <v>1.0486752111274968E-3</v>
      </c>
      <c r="I1010" s="10">
        <f>('Front End'!$F$10-'Front End'!$B$1)+Calcs!H1010</f>
        <v>46.731048675211134</v>
      </c>
      <c r="J1010" s="10">
        <f>IF(H1010&gt;'Front End'!$B$1*('Front End'!$B$5/100),G1010-((('Front End'!$B$1*('Front End'!$B$5/100))/'Front End'!$B$1)*$AA$3),0)</f>
        <v>4.8675211127496709</v>
      </c>
      <c r="K1010" s="10">
        <f>(J1010*('Front End'!$B$6/100))/('Front End'!$B$2*24*60*60)</f>
        <v>0</v>
      </c>
      <c r="L1010" s="10">
        <f>(J1010*((100-'Front End'!$B$6)/100))/('Front End'!$B$2*24*60*60)</f>
        <v>5.6337049916084158E-3</v>
      </c>
      <c r="M1010" s="10">
        <f t="shared" si="67"/>
        <v>5.6337049916084158E-3</v>
      </c>
      <c r="N1010" s="10">
        <f>AVERAGE(M1009:M1010)*('Front End'!$F$5*60)</f>
        <v>0.67751566324797186</v>
      </c>
      <c r="O1010" s="10">
        <f>IF(O1009+AVERAGE(K1009:K1010)*('Front End'!$F$5*60)&gt;J1010,J1010,O1009+AVERAGE(K1009:K1010)*('Front End'!$F$5*60))</f>
        <v>0</v>
      </c>
      <c r="P1010" s="10">
        <f>P1009+(AVERAGE(L1009:L1010)*('Front End'!$F$5*60))-W1009</f>
        <v>4104.1924786741574</v>
      </c>
      <c r="Q1010" s="10">
        <f>(P1010/$AA$5)*($AA$4-'Front End'!$F$9)</f>
        <v>4.1041924786741568E-2</v>
      </c>
      <c r="R1010" s="10">
        <f>'Front End'!$F$9+Q1010</f>
        <v>45.04104192478674</v>
      </c>
      <c r="S1010" s="8">
        <f>IF(R1010&gt;'Front End'!$F$9+'Front End'!$B$9,(((R1010-'Front End'!$F$9)/($AA$4-'Front End'!$F$9))*$AA$5)-((('Front End'!$F$9+'Front End'!$B$9-'Front End'!$F$9)/($AA$4-'Front End'!$F$9))*$AA$5),0)</f>
        <v>4104.192478673951</v>
      </c>
      <c r="T1010" s="8">
        <f>ROUND(S1010/('Front End'!$B$3*24*60*60),6)</f>
        <v>4.7499999999999999E-3</v>
      </c>
      <c r="U1010" s="8">
        <f>IF(R1010&gt;'Front End'!$F$9+'Front End'!$B$10,(((R1010-'Front End'!$F$9)/($AA$4-'Front End'!$F$9))*$AA$5)-((('Front End'!$F$9+'Front End'!$B$10-'Front End'!$F$9)/($AA$4-'Front End'!$F$9))*$AA$5),0)</f>
        <v>2104.1924786736381</v>
      </c>
      <c r="V1010" s="8">
        <f>(U1010^0.5)/('Front End'!$B$4*24*60*60)</f>
        <v>5.3091988233777169E-3</v>
      </c>
      <c r="W1010" s="8">
        <f>(AVERAGE(T1009:T1010)*('Front End'!$F$5*60))+(AVERAGE(V1009:V1010)*('Front End'!$F$5*60))</f>
        <v>1.20720396141032</v>
      </c>
      <c r="X1010" s="8">
        <f t="shared" si="68"/>
        <v>5.3091988233777169E-3</v>
      </c>
    </row>
    <row r="1011" spans="1:24" x14ac:dyDescent="0.2">
      <c r="A1011" s="1">
        <v>1010</v>
      </c>
      <c r="B1011" s="1">
        <f>B1010+'Front End'!$F$5</f>
        <v>2018</v>
      </c>
      <c r="C1011" s="10">
        <f t="shared" si="65"/>
        <v>1.4013888888888888</v>
      </c>
      <c r="D1011" s="10">
        <f>ROUND(IF(B1011&lt;=$AA$2*1.25,('Front End'!$F$4/2)*(1-COS((PI()*B1011)/$AA$2)),(4.34*'Front End'!$F$4*EXP(-1.3*B1011/$AA$2))),6)</f>
        <v>5.4590000000000003E-3</v>
      </c>
      <c r="E1011" s="10">
        <f>D1011*('Front End'!$F$3/100)</f>
        <v>0</v>
      </c>
      <c r="F1011" s="10">
        <f t="shared" si="66"/>
        <v>5.4590000000000003E-3</v>
      </c>
      <c r="G1011" s="10">
        <f>IF((G1010+(AVERAGE(F1010:F1011)*('Front End'!$F$5*60))-(N1010))&gt;$AA$3,$AA$3,IF(G1010+(AVERAGE(F1010:F1011)*('Front End'!$F$5*60))-(N1010)&lt;0,0,G1010+(AVERAGE(F1010:F1011)*('Front End'!$F$5*60))-(N1010)))</f>
        <v>104.84646544950169</v>
      </c>
      <c r="H1011" s="10">
        <f>(G1011/$AA$3)*'Front End'!$B$1</f>
        <v>1.048464654495017E-3</v>
      </c>
      <c r="I1011" s="10">
        <f>('Front End'!$F$10-'Front End'!$B$1)+Calcs!H1011</f>
        <v>46.731048464654499</v>
      </c>
      <c r="J1011" s="10">
        <f>IF(H1011&gt;'Front End'!$B$1*('Front End'!$B$5/100),G1011-((('Front End'!$B$1*('Front End'!$B$5/100))/'Front End'!$B$1)*$AA$3),0)</f>
        <v>4.846465449501693</v>
      </c>
      <c r="K1011" s="10">
        <f>(J1011*('Front End'!$B$6/100))/('Front End'!$B$2*24*60*60)</f>
        <v>0</v>
      </c>
      <c r="L1011" s="10">
        <f>(J1011*((100-'Front End'!$B$6)/100))/('Front End'!$B$2*24*60*60)</f>
        <v>5.6093350109973307E-3</v>
      </c>
      <c r="M1011" s="10">
        <f t="shared" si="67"/>
        <v>5.6093350109973307E-3</v>
      </c>
      <c r="N1011" s="10">
        <f>AVERAGE(M1010:M1011)*('Front End'!$F$5*60)</f>
        <v>0.67458240015634474</v>
      </c>
      <c r="O1011" s="10">
        <f>IF(O1010+AVERAGE(K1010:K1011)*('Front End'!$F$5*60)&gt;J1011,J1011,O1010+AVERAGE(K1010:K1011)*('Front End'!$F$5*60))</f>
        <v>0</v>
      </c>
      <c r="P1011" s="10">
        <f>P1010+(AVERAGE(L1010:L1011)*('Front End'!$F$5*60))-W1010</f>
        <v>4103.6598571129034</v>
      </c>
      <c r="Q1011" s="10">
        <f>(P1011/$AA$5)*($AA$4-'Front End'!$F$9)</f>
        <v>4.1036598571129033E-2</v>
      </c>
      <c r="R1011" s="10">
        <f>'Front End'!$F$9+Q1011</f>
        <v>45.041036598571132</v>
      </c>
      <c r="S1011" s="8">
        <f>IF(R1011&gt;'Front End'!$F$9+'Front End'!$B$9,(((R1011-'Front End'!$F$9)/($AA$4-'Front End'!$F$9))*$AA$5)-((('Front End'!$F$9+'Front End'!$B$9-'Front End'!$F$9)/($AA$4-'Front End'!$F$9))*$AA$5),0)</f>
        <v>4103.659857113229</v>
      </c>
      <c r="T1011" s="8">
        <f>ROUND(S1011/('Front End'!$B$3*24*60*60),6)</f>
        <v>4.7499999999999999E-3</v>
      </c>
      <c r="U1011" s="8">
        <f>IF(R1011&gt;'Front End'!$F$9+'Front End'!$B$10,(((R1011-'Front End'!$F$9)/($AA$4-'Front End'!$F$9))*$AA$5)-((('Front End'!$F$9+'Front End'!$B$10-'Front End'!$F$9)/($AA$4-'Front End'!$F$9))*$AA$5),0)</f>
        <v>2103.6598571129161</v>
      </c>
      <c r="V1011" s="8">
        <f>(U1011^0.5)/('Front End'!$B$4*24*60*60)</f>
        <v>5.3085268381006089E-3</v>
      </c>
      <c r="W1011" s="8">
        <f>(AVERAGE(T1010:T1011)*('Front End'!$F$5*60))+(AVERAGE(V1010:V1011)*('Front End'!$F$5*60))</f>
        <v>1.2070635396886993</v>
      </c>
      <c r="X1011" s="8">
        <f t="shared" si="68"/>
        <v>5.3085268381006089E-3</v>
      </c>
    </row>
    <row r="1012" spans="1:24" x14ac:dyDescent="0.2">
      <c r="A1012" s="1">
        <v>1011</v>
      </c>
      <c r="B1012" s="1">
        <f>B1011+'Front End'!$F$5</f>
        <v>2020</v>
      </c>
      <c r="C1012" s="10">
        <f t="shared" si="65"/>
        <v>1.4027777777777777</v>
      </c>
      <c r="D1012" s="10">
        <f>ROUND(IF(B1012&lt;=$AA$2*1.25,('Front End'!$F$4/2)*(1-COS((PI()*B1012)/$AA$2)),(4.34*'Front End'!$F$4*EXP(-1.3*B1012/$AA$2))),6)</f>
        <v>5.4349999999999997E-3</v>
      </c>
      <c r="E1012" s="10">
        <f>D1012*('Front End'!$F$3/100)</f>
        <v>0</v>
      </c>
      <c r="F1012" s="10">
        <f t="shared" si="66"/>
        <v>5.4349999999999997E-3</v>
      </c>
      <c r="G1012" s="10">
        <f>IF((G1011+(AVERAGE(F1011:F1012)*('Front End'!$F$5*60))-(N1011))&gt;$AA$3,$AA$3,IF(G1011+(AVERAGE(F1011:F1012)*('Front End'!$F$5*60))-(N1011)&lt;0,0,G1011+(AVERAGE(F1011:F1012)*('Front End'!$F$5*60))-(N1011)))</f>
        <v>104.82552304934535</v>
      </c>
      <c r="H1012" s="10">
        <f>(G1012/$AA$3)*'Front End'!$B$1</f>
        <v>1.0482552304934536E-3</v>
      </c>
      <c r="I1012" s="10">
        <f>('Front End'!$F$10-'Front End'!$B$1)+Calcs!H1012</f>
        <v>46.731048255230498</v>
      </c>
      <c r="J1012" s="10">
        <f>IF(H1012&gt;'Front End'!$B$1*('Front End'!$B$5/100),G1012-((('Front End'!$B$1*('Front End'!$B$5/100))/'Front End'!$B$1)*$AA$3),0)</f>
        <v>4.8255230493453496</v>
      </c>
      <c r="K1012" s="10">
        <f>(J1012*('Front End'!$B$6/100))/('Front End'!$B$2*24*60*60)</f>
        <v>0</v>
      </c>
      <c r="L1012" s="10">
        <f>(J1012*((100-'Front End'!$B$6)/100))/('Front End'!$B$2*24*60*60)</f>
        <v>5.5850961219274884E-3</v>
      </c>
      <c r="M1012" s="10">
        <f t="shared" si="67"/>
        <v>5.5850961219274884E-3</v>
      </c>
      <c r="N1012" s="10">
        <f>AVERAGE(M1011:M1012)*('Front End'!$F$5*60)</f>
        <v>0.67166586797548911</v>
      </c>
      <c r="O1012" s="10">
        <f>IF(O1011+AVERAGE(K1011:K1012)*('Front End'!$F$5*60)&gt;J1012,J1012,O1011+AVERAGE(K1011:K1012)*('Front End'!$F$5*60))</f>
        <v>0</v>
      </c>
      <c r="P1012" s="10">
        <f>P1011+(AVERAGE(L1011:L1012)*('Front End'!$F$5*60))-W1011</f>
        <v>4103.1244594411901</v>
      </c>
      <c r="Q1012" s="10">
        <f>(P1012/$AA$5)*($AA$4-'Front End'!$F$9)</f>
        <v>4.1031244594411896E-2</v>
      </c>
      <c r="R1012" s="10">
        <f>'Front End'!$F$9+Q1012</f>
        <v>45.041031244594414</v>
      </c>
      <c r="S1012" s="8">
        <f>IF(R1012&gt;'Front End'!$F$9+'Front End'!$B$9,(((R1012-'Front End'!$F$9)/($AA$4-'Front End'!$F$9))*$AA$5)-((('Front End'!$F$9+'Front End'!$B$9-'Front End'!$F$9)/($AA$4-'Front End'!$F$9))*$AA$5),0)</f>
        <v>4103.124459441432</v>
      </c>
      <c r="T1012" s="8">
        <f>ROUND(S1012/('Front End'!$B$3*24*60*60),6)</f>
        <v>4.7489999999999997E-3</v>
      </c>
      <c r="U1012" s="8">
        <f>IF(R1012&gt;'Front End'!$F$9+'Front End'!$B$10,(((R1012-'Front End'!$F$9)/($AA$4-'Front End'!$F$9))*$AA$5)-((('Front End'!$F$9+'Front End'!$B$10-'Front End'!$F$9)/($AA$4-'Front End'!$F$9))*$AA$5),0)</f>
        <v>2103.1244594411191</v>
      </c>
      <c r="V1012" s="8">
        <f>(U1012^0.5)/('Front End'!$B$4*24*60*60)</f>
        <v>5.3078512645847826E-3</v>
      </c>
      <c r="W1012" s="8">
        <f>(AVERAGE(T1011:T1012)*('Front End'!$F$5*60))+(AVERAGE(V1011:V1012)*('Front End'!$F$5*60))</f>
        <v>1.2069226861611235</v>
      </c>
      <c r="X1012" s="8">
        <f t="shared" si="68"/>
        <v>5.3078512645847826E-3</v>
      </c>
    </row>
    <row r="1013" spans="1:24" x14ac:dyDescent="0.2">
      <c r="A1013" s="1">
        <v>1012</v>
      </c>
      <c r="B1013" s="1">
        <f>B1012+'Front End'!$F$5</f>
        <v>2022</v>
      </c>
      <c r="C1013" s="10">
        <f t="shared" si="65"/>
        <v>1.4041666666666666</v>
      </c>
      <c r="D1013" s="10">
        <f>ROUND(IF(B1013&lt;=$AA$2*1.25,('Front End'!$F$4/2)*(1-COS((PI()*B1013)/$AA$2)),(4.34*'Front End'!$F$4*EXP(-1.3*B1013/$AA$2))),6)</f>
        <v>5.4120000000000001E-3</v>
      </c>
      <c r="E1013" s="10">
        <f>D1013*('Front End'!$F$3/100)</f>
        <v>0</v>
      </c>
      <c r="F1013" s="10">
        <f t="shared" si="66"/>
        <v>5.4120000000000001E-3</v>
      </c>
      <c r="G1013" s="10">
        <f>IF((G1012+(AVERAGE(F1012:F1013)*('Front End'!$F$5*60))-(N1012))&gt;$AA$3,$AA$3,IF(G1012+(AVERAGE(F1012:F1013)*('Front End'!$F$5*60))-(N1012)&lt;0,0,G1012+(AVERAGE(F1012:F1013)*('Front End'!$F$5*60))-(N1012)))</f>
        <v>104.80467718136985</v>
      </c>
      <c r="H1013" s="10">
        <f>(G1013/$AA$3)*'Front End'!$B$1</f>
        <v>1.0480467718136984E-3</v>
      </c>
      <c r="I1013" s="10">
        <f>('Front End'!$F$10-'Front End'!$B$1)+Calcs!H1013</f>
        <v>46.731048046771818</v>
      </c>
      <c r="J1013" s="10">
        <f>IF(H1013&gt;'Front End'!$B$1*('Front End'!$B$5/100),G1013-((('Front End'!$B$1*('Front End'!$B$5/100))/'Front End'!$B$1)*$AA$3),0)</f>
        <v>4.8046771813698541</v>
      </c>
      <c r="K1013" s="10">
        <f>(J1013*('Front End'!$B$6/100))/('Front End'!$B$2*24*60*60)</f>
        <v>0</v>
      </c>
      <c r="L1013" s="10">
        <f>(J1013*((100-'Front End'!$B$6)/100))/('Front End'!$B$2*24*60*60)</f>
        <v>5.5609689599188132E-3</v>
      </c>
      <c r="M1013" s="10">
        <f t="shared" si="67"/>
        <v>5.5609689599188132E-3</v>
      </c>
      <c r="N1013" s="10">
        <f>AVERAGE(M1012:M1013)*('Front End'!$F$5*60)</f>
        <v>0.66876390491077808</v>
      </c>
      <c r="O1013" s="10">
        <f>IF(O1012+AVERAGE(K1012:K1013)*('Front End'!$F$5*60)&gt;J1013,J1013,O1012+AVERAGE(K1012:K1013)*('Front End'!$F$5*60))</f>
        <v>0</v>
      </c>
      <c r="P1013" s="10">
        <f>P1012+(AVERAGE(L1012:L1013)*('Front End'!$F$5*60))-W1012</f>
        <v>4102.5863006599393</v>
      </c>
      <c r="Q1013" s="10">
        <f>(P1013/$AA$5)*($AA$4-'Front End'!$F$9)</f>
        <v>4.102586300659939E-2</v>
      </c>
      <c r="R1013" s="10">
        <f>'Front End'!$F$9+Q1013</f>
        <v>45.041025863006602</v>
      </c>
      <c r="S1013" s="8">
        <f>IF(R1013&gt;'Front End'!$F$9+'Front End'!$B$9,(((R1013-'Front End'!$F$9)/($AA$4-'Front End'!$F$9))*$AA$5)-((('Front End'!$F$9+'Front End'!$B$9-'Front End'!$F$9)/($AA$4-'Front End'!$F$9))*$AA$5),0)</f>
        <v>4102.5863006602494</v>
      </c>
      <c r="T1013" s="8">
        <f>ROUND(S1013/('Front End'!$B$3*24*60*60),6)</f>
        <v>4.7479999999999996E-3</v>
      </c>
      <c r="U1013" s="8">
        <f>IF(R1013&gt;'Front End'!$F$9+'Front End'!$B$10,(((R1013-'Front End'!$F$9)/($AA$4-'Front End'!$F$9))*$AA$5)-((('Front End'!$F$9+'Front End'!$B$10-'Front End'!$F$9)/($AA$4-'Front End'!$F$9))*$AA$5),0)</f>
        <v>2102.5863006599366</v>
      </c>
      <c r="V1013" s="8">
        <f>(U1013^0.5)/('Front End'!$B$4*24*60*60)</f>
        <v>5.3071721203929549E-3</v>
      </c>
      <c r="W1013" s="8">
        <f>(AVERAGE(T1012:T1013)*('Front End'!$F$5*60))+(AVERAGE(V1012:V1013)*('Front End'!$F$5*60))</f>
        <v>1.2067214030986642</v>
      </c>
      <c r="X1013" s="8">
        <f t="shared" si="68"/>
        <v>5.3071721203929549E-3</v>
      </c>
    </row>
    <row r="1014" spans="1:24" x14ac:dyDescent="0.2">
      <c r="A1014" s="1">
        <v>1013</v>
      </c>
      <c r="B1014" s="1">
        <f>B1013+'Front End'!$F$5</f>
        <v>2024</v>
      </c>
      <c r="C1014" s="10">
        <f t="shared" si="65"/>
        <v>1.4055555555555554</v>
      </c>
      <c r="D1014" s="10">
        <f>ROUND(IF(B1014&lt;=$AA$2*1.25,('Front End'!$F$4/2)*(1-COS((PI()*B1014)/$AA$2)),(4.34*'Front End'!$F$4*EXP(-1.3*B1014/$AA$2))),6)</f>
        <v>5.3880000000000004E-3</v>
      </c>
      <c r="E1014" s="10">
        <f>D1014*('Front End'!$F$3/100)</f>
        <v>0</v>
      </c>
      <c r="F1014" s="10">
        <f t="shared" si="66"/>
        <v>5.3880000000000004E-3</v>
      </c>
      <c r="G1014" s="10">
        <f>IF((G1013+(AVERAGE(F1013:F1014)*('Front End'!$F$5*60))-(N1013))&gt;$AA$3,$AA$3,IF(G1013+(AVERAGE(F1013:F1014)*('Front End'!$F$5*60))-(N1013)&lt;0,0,G1013+(AVERAGE(F1013:F1014)*('Front End'!$F$5*60))-(N1013)))</f>
        <v>104.78391327645907</v>
      </c>
      <c r="H1014" s="10">
        <f>(G1014/$AA$3)*'Front End'!$B$1</f>
        <v>1.0478391327645908E-3</v>
      </c>
      <c r="I1014" s="10">
        <f>('Front End'!$F$10-'Front End'!$B$1)+Calcs!H1014</f>
        <v>46.731047839132771</v>
      </c>
      <c r="J1014" s="10">
        <f>IF(H1014&gt;'Front End'!$B$1*('Front End'!$B$5/100),G1014-((('Front End'!$B$1*('Front End'!$B$5/100))/'Front End'!$B$1)*$AA$3),0)</f>
        <v>4.7839132764590744</v>
      </c>
      <c r="K1014" s="10">
        <f>(J1014*('Front End'!$B$6/100))/('Front End'!$B$2*24*60*60)</f>
        <v>0</v>
      </c>
      <c r="L1014" s="10">
        <f>(J1014*((100-'Front End'!$B$6)/100))/('Front End'!$B$2*24*60*60)</f>
        <v>5.5369366625683735E-3</v>
      </c>
      <c r="M1014" s="10">
        <f t="shared" si="67"/>
        <v>5.5369366625683735E-3</v>
      </c>
      <c r="N1014" s="10">
        <f>AVERAGE(M1013:M1014)*('Front End'!$F$5*60)</f>
        <v>0.66587433734923118</v>
      </c>
      <c r="O1014" s="10">
        <f>IF(O1013+AVERAGE(K1013:K1014)*('Front End'!$F$5*60)&gt;J1014,J1014,O1013+AVERAGE(K1013:K1014)*('Front End'!$F$5*60))</f>
        <v>0</v>
      </c>
      <c r="P1014" s="10">
        <f>P1013+(AVERAGE(L1013:L1014)*('Front End'!$F$5*60))-W1013</f>
        <v>4102.0454535941899</v>
      </c>
      <c r="Q1014" s="10">
        <f>(P1014/$AA$5)*($AA$4-'Front End'!$F$9)</f>
        <v>4.10204545359419E-2</v>
      </c>
      <c r="R1014" s="10">
        <f>'Front End'!$F$9+Q1014</f>
        <v>45.041020454535939</v>
      </c>
      <c r="S1014" s="8">
        <f>IF(R1014&gt;'Front End'!$F$9+'Front End'!$B$9,(((R1014-'Front End'!$F$9)/($AA$4-'Front End'!$F$9))*$AA$5)-((('Front End'!$F$9+'Front End'!$B$9-'Front End'!$F$9)/($AA$4-'Front End'!$F$9))*$AA$5),0)</f>
        <v>4102.045453593917</v>
      </c>
      <c r="T1014" s="8">
        <f>ROUND(S1014/('Front End'!$B$3*24*60*60),6)</f>
        <v>4.7479999999999996E-3</v>
      </c>
      <c r="U1014" s="8">
        <f>IF(R1014&gt;'Front End'!$F$9+'Front End'!$B$10,(((R1014-'Front End'!$F$9)/($AA$4-'Front End'!$F$9))*$AA$5)-((('Front End'!$F$9+'Front End'!$B$10-'Front End'!$F$9)/($AA$4-'Front End'!$F$9))*$AA$5),0)</f>
        <v>2102.0454535936042</v>
      </c>
      <c r="V1014" s="8">
        <f>(U1014^0.5)/('Front End'!$B$4*24*60*60)</f>
        <v>5.3064894960743979E-3</v>
      </c>
      <c r="W1014" s="8">
        <f>(AVERAGE(T1013:T1014)*('Front End'!$F$5*60))+(AVERAGE(V1013:V1014)*('Front End'!$F$5*60))</f>
        <v>1.2065796969880411</v>
      </c>
      <c r="X1014" s="8">
        <f t="shared" si="68"/>
        <v>5.3064894960743979E-3</v>
      </c>
    </row>
    <row r="1015" spans="1:24" x14ac:dyDescent="0.2">
      <c r="A1015" s="1">
        <v>1014</v>
      </c>
      <c r="B1015" s="1">
        <f>B1014+'Front End'!$F$5</f>
        <v>2026</v>
      </c>
      <c r="C1015" s="10">
        <f t="shared" si="65"/>
        <v>1.4069444444444446</v>
      </c>
      <c r="D1015" s="10">
        <f>ROUND(IF(B1015&lt;=$AA$2*1.25,('Front End'!$F$4/2)*(1-COS((PI()*B1015)/$AA$2)),(4.34*'Front End'!$F$4*EXP(-1.3*B1015/$AA$2))),6)</f>
        <v>5.365E-3</v>
      </c>
      <c r="E1015" s="10">
        <f>D1015*('Front End'!$F$3/100)</f>
        <v>0</v>
      </c>
      <c r="F1015" s="10">
        <f t="shared" si="66"/>
        <v>5.365E-3</v>
      </c>
      <c r="G1015" s="10">
        <f>IF((G1014+(AVERAGE(F1014:F1015)*('Front End'!$F$5*60))-(N1014))&gt;$AA$3,$AA$3,IF(G1014+(AVERAGE(F1014:F1015)*('Front End'!$F$5*60))-(N1014)&lt;0,0,G1014+(AVERAGE(F1014:F1015)*('Front End'!$F$5*60))-(N1014)))</f>
        <v>104.76321893910983</v>
      </c>
      <c r="H1015" s="10">
        <f>(G1015/$AA$3)*'Front End'!$B$1</f>
        <v>1.0476321893910985E-3</v>
      </c>
      <c r="I1015" s="10">
        <f>('Front End'!$F$10-'Front End'!$B$1)+Calcs!H1015</f>
        <v>46.731047632189394</v>
      </c>
      <c r="J1015" s="10">
        <f>IF(H1015&gt;'Front End'!$B$1*('Front End'!$B$5/100),G1015-((('Front End'!$B$1*('Front End'!$B$5/100))/'Front End'!$B$1)*$AA$3),0)</f>
        <v>4.7632189391098336</v>
      </c>
      <c r="K1015" s="10">
        <f>(J1015*('Front End'!$B$6/100))/('Front End'!$B$2*24*60*60)</f>
        <v>0</v>
      </c>
      <c r="L1015" s="10">
        <f>(J1015*((100-'Front End'!$B$6)/100))/('Front End'!$B$2*24*60*60)</f>
        <v>5.5129848832289746E-3</v>
      </c>
      <c r="M1015" s="10">
        <f t="shared" si="67"/>
        <v>5.5129848832289746E-3</v>
      </c>
      <c r="N1015" s="10">
        <f>AVERAGE(M1014:M1015)*('Front End'!$F$5*60)</f>
        <v>0.66299529274784097</v>
      </c>
      <c r="O1015" s="10">
        <f>IF(O1014+AVERAGE(K1014:K1015)*('Front End'!$F$5*60)&gt;J1015,J1015,O1014+AVERAGE(K1014:K1015)*('Front End'!$F$5*60))</f>
        <v>0</v>
      </c>
      <c r="P1015" s="10">
        <f>P1014+(AVERAGE(L1014:L1015)*('Front End'!$F$5*60))-W1014</f>
        <v>4101.5018691899495</v>
      </c>
      <c r="Q1015" s="10">
        <f>(P1015/$AA$5)*($AA$4-'Front End'!$F$9)</f>
        <v>4.1015018691899496E-2</v>
      </c>
      <c r="R1015" s="10">
        <f>'Front End'!$F$9+Q1015</f>
        <v>45.041015018691901</v>
      </c>
      <c r="S1015" s="8">
        <f>IF(R1015&gt;'Front End'!$F$9+'Front End'!$B$9,(((R1015-'Front End'!$F$9)/($AA$4-'Front End'!$F$9))*$AA$5)-((('Front End'!$F$9+'Front End'!$B$9-'Front End'!$F$9)/($AA$4-'Front End'!$F$9))*$AA$5),0)</f>
        <v>4101.5018691901168</v>
      </c>
      <c r="T1015" s="8">
        <f>ROUND(S1015/('Front End'!$B$3*24*60*60),6)</f>
        <v>4.7470000000000004E-3</v>
      </c>
      <c r="U1015" s="8">
        <f>IF(R1015&gt;'Front End'!$F$9+'Front End'!$B$10,(((R1015-'Front End'!$F$9)/($AA$4-'Front End'!$F$9))*$AA$5)-((('Front End'!$F$9+'Front End'!$B$10-'Front End'!$F$9)/($AA$4-'Front End'!$F$9))*$AA$5),0)</f>
        <v>2101.501869189804</v>
      </c>
      <c r="V1015" s="8">
        <f>(U1015^0.5)/('Front End'!$B$4*24*60*60)</f>
        <v>5.305803328363049E-3</v>
      </c>
      <c r="W1015" s="8">
        <f>(AVERAGE(T1014:T1015)*('Front End'!$F$5*60))+(AVERAGE(V1014:V1015)*('Front End'!$F$5*60))</f>
        <v>1.2064375694662468</v>
      </c>
      <c r="X1015" s="8">
        <f t="shared" si="68"/>
        <v>5.305803328363049E-3</v>
      </c>
    </row>
    <row r="1016" spans="1:24" x14ac:dyDescent="0.2">
      <c r="A1016" s="1">
        <v>1015</v>
      </c>
      <c r="B1016" s="1">
        <f>B1015+'Front End'!$F$5</f>
        <v>2028</v>
      </c>
      <c r="C1016" s="10">
        <f t="shared" si="65"/>
        <v>1.4083333333333334</v>
      </c>
      <c r="D1016" s="10">
        <f>ROUND(IF(B1016&lt;=$AA$2*1.25,('Front End'!$F$4/2)*(1-COS((PI()*B1016)/$AA$2)),(4.34*'Front End'!$F$4*EXP(-1.3*B1016/$AA$2))),6)</f>
        <v>5.3420000000000004E-3</v>
      </c>
      <c r="E1016" s="10">
        <f>D1016*('Front End'!$F$3/100)</f>
        <v>0</v>
      </c>
      <c r="F1016" s="10">
        <f t="shared" si="66"/>
        <v>5.3420000000000004E-3</v>
      </c>
      <c r="G1016" s="10">
        <f>IF((G1015+(AVERAGE(F1015:F1016)*('Front End'!$F$5*60))-(N1015))&gt;$AA$3,$AA$3,IF(G1015+(AVERAGE(F1015:F1016)*('Front End'!$F$5*60))-(N1015)&lt;0,0,G1015+(AVERAGE(F1015:F1016)*('Front End'!$F$5*60))-(N1015)))</f>
        <v>104.742643646362</v>
      </c>
      <c r="H1016" s="10">
        <f>(G1016/$AA$3)*'Front End'!$B$1</f>
        <v>1.04742643646362E-3</v>
      </c>
      <c r="I1016" s="10">
        <f>('Front End'!$F$10-'Front End'!$B$1)+Calcs!H1016</f>
        <v>46.731047426436469</v>
      </c>
      <c r="J1016" s="10">
        <f>IF(H1016&gt;'Front End'!$B$1*('Front End'!$B$5/100),G1016-((('Front End'!$B$1*('Front End'!$B$5/100))/'Front End'!$B$1)*$AA$3),0)</f>
        <v>4.7426436463619979</v>
      </c>
      <c r="K1016" s="10">
        <f>(J1016*('Front End'!$B$6/100))/('Front End'!$B$2*24*60*60)</f>
        <v>0</v>
      </c>
      <c r="L1016" s="10">
        <f>(J1016*((100-'Front End'!$B$6)/100))/('Front End'!$B$2*24*60*60)</f>
        <v>5.4891708869930535E-3</v>
      </c>
      <c r="M1016" s="10">
        <f t="shared" si="67"/>
        <v>5.4891708869930535E-3</v>
      </c>
      <c r="N1016" s="10">
        <f>AVERAGE(M1015:M1016)*('Front End'!$F$5*60)</f>
        <v>0.66012934621332164</v>
      </c>
      <c r="O1016" s="10">
        <f>IF(O1015+AVERAGE(K1015:K1016)*('Front End'!$F$5*60)&gt;J1016,J1016,O1015+AVERAGE(K1015:K1016)*('Front End'!$F$5*60))</f>
        <v>0</v>
      </c>
      <c r="P1016" s="10">
        <f>P1015+(AVERAGE(L1015:L1016)*('Front End'!$F$5*60))-W1015</f>
        <v>4100.9555609666968</v>
      </c>
      <c r="Q1016" s="10">
        <f>(P1016/$AA$5)*($AA$4-'Front End'!$F$9)</f>
        <v>4.1009555609666966E-2</v>
      </c>
      <c r="R1016" s="10">
        <f>'Front End'!$F$9+Q1016</f>
        <v>45.041009555609669</v>
      </c>
      <c r="S1016" s="8">
        <f>IF(R1016&gt;'Front End'!$F$9+'Front End'!$B$9,(((R1016-'Front End'!$F$9)/($AA$4-'Front End'!$F$9))*$AA$5)-((('Front End'!$F$9+'Front End'!$B$9-'Front End'!$F$9)/($AA$4-'Front End'!$F$9))*$AA$5),0)</f>
        <v>4100.9555609669242</v>
      </c>
      <c r="T1016" s="8">
        <f>ROUND(S1016/('Front End'!$B$3*24*60*60),6)</f>
        <v>4.7460000000000002E-3</v>
      </c>
      <c r="U1016" s="8">
        <f>IF(R1016&gt;'Front End'!$F$9+'Front End'!$B$10,(((R1016-'Front End'!$F$9)/($AA$4-'Front End'!$F$9))*$AA$5)-((('Front End'!$F$9+'Front End'!$B$10-'Front End'!$F$9)/($AA$4-'Front End'!$F$9))*$AA$5),0)</f>
        <v>2100.9555609666113</v>
      </c>
      <c r="V1016" s="8">
        <f>(U1016^0.5)/('Front End'!$B$4*24*60*60)</f>
        <v>5.3051136329512081E-3</v>
      </c>
      <c r="W1016" s="8">
        <f>(AVERAGE(T1015:T1016)*('Front End'!$F$5*60))+(AVERAGE(V1015:V1016)*('Front End'!$F$5*60))</f>
        <v>1.2062350176788557</v>
      </c>
      <c r="X1016" s="8">
        <f t="shared" si="68"/>
        <v>5.3051136329512081E-3</v>
      </c>
    </row>
    <row r="1017" spans="1:24" x14ac:dyDescent="0.2">
      <c r="A1017" s="1">
        <v>1016</v>
      </c>
      <c r="B1017" s="1">
        <f>B1016+'Front End'!$F$5</f>
        <v>2030</v>
      </c>
      <c r="C1017" s="10">
        <f t="shared" si="65"/>
        <v>1.4097222222222223</v>
      </c>
      <c r="D1017" s="10">
        <f>ROUND(IF(B1017&lt;=$AA$2*1.25,('Front End'!$F$4/2)*(1-COS((PI()*B1017)/$AA$2)),(4.34*'Front End'!$F$4*EXP(-1.3*B1017/$AA$2))),6)</f>
        <v>5.3189999999999999E-3</v>
      </c>
      <c r="E1017" s="10">
        <f>D1017*('Front End'!$F$3/100)</f>
        <v>0</v>
      </c>
      <c r="F1017" s="10">
        <f t="shared" si="66"/>
        <v>5.3189999999999999E-3</v>
      </c>
      <c r="G1017" s="10">
        <f>IF((G1016+(AVERAGE(F1016:F1017)*('Front End'!$F$5*60))-(N1016))&gt;$AA$3,$AA$3,IF(G1016+(AVERAGE(F1016:F1017)*('Front End'!$F$5*60))-(N1016)&lt;0,0,G1016+(AVERAGE(F1016:F1017)*('Front End'!$F$5*60))-(N1016)))</f>
        <v>104.72217430014868</v>
      </c>
      <c r="H1017" s="10">
        <f>(G1017/$AA$3)*'Front End'!$B$1</f>
        <v>1.0472217430014868E-3</v>
      </c>
      <c r="I1017" s="10">
        <f>('Front End'!$F$10-'Front End'!$B$1)+Calcs!H1017</f>
        <v>46.731047221743005</v>
      </c>
      <c r="J1017" s="10">
        <f>IF(H1017&gt;'Front End'!$B$1*('Front End'!$B$5/100),G1017-((('Front End'!$B$1*('Front End'!$B$5/100))/'Front End'!$B$1)*$AA$3),0)</f>
        <v>4.72217430014868</v>
      </c>
      <c r="K1017" s="10">
        <f>(J1017*('Front End'!$B$6/100))/('Front End'!$B$2*24*60*60)</f>
        <v>0</v>
      </c>
      <c r="L1017" s="10">
        <f>(J1017*((100-'Front End'!$B$6)/100))/('Front End'!$B$2*24*60*60)</f>
        <v>5.4654795140609731E-3</v>
      </c>
      <c r="M1017" s="10">
        <f t="shared" si="67"/>
        <v>5.4654795140609731E-3</v>
      </c>
      <c r="N1017" s="10">
        <f>AVERAGE(M1016:M1017)*('Front End'!$F$5*60)</f>
        <v>0.65727902406324157</v>
      </c>
      <c r="O1017" s="10">
        <f>IF(O1016+AVERAGE(K1016:K1017)*('Front End'!$F$5*60)&gt;J1017,J1017,O1016+AVERAGE(K1016:K1017)*('Front End'!$F$5*60))</f>
        <v>0</v>
      </c>
      <c r="P1017" s="10">
        <f>P1016+(AVERAGE(L1016:L1017)*('Front End'!$F$5*60))-W1016</f>
        <v>4100.4066049730818</v>
      </c>
      <c r="Q1017" s="10">
        <f>(P1017/$AA$5)*($AA$4-'Front End'!$F$9)</f>
        <v>4.1004066049730815E-2</v>
      </c>
      <c r="R1017" s="10">
        <f>'Front End'!$F$9+Q1017</f>
        <v>45.04100406604973</v>
      </c>
      <c r="S1017" s="8">
        <f>IF(R1017&gt;'Front End'!$F$9+'Front End'!$B$9,(((R1017-'Front End'!$F$9)/($AA$4-'Front End'!$F$9))*$AA$5)-((('Front End'!$F$9+'Front End'!$B$9-'Front End'!$F$9)/($AA$4-'Front End'!$F$9))*$AA$5),0)</f>
        <v>4100.4066049730172</v>
      </c>
      <c r="T1017" s="8">
        <f>ROUND(S1017/('Front End'!$B$3*24*60*60),6)</f>
        <v>4.7460000000000002E-3</v>
      </c>
      <c r="U1017" s="8">
        <f>IF(R1017&gt;'Front End'!$F$9+'Front End'!$B$10,(((R1017-'Front End'!$F$9)/($AA$4-'Front End'!$F$9))*$AA$5)-((('Front End'!$F$9+'Front End'!$B$10-'Front End'!$F$9)/($AA$4-'Front End'!$F$9))*$AA$5),0)</f>
        <v>2100.4066049727044</v>
      </c>
      <c r="V1017" s="8">
        <f>(U1017^0.5)/('Front End'!$B$4*24*60*60)</f>
        <v>5.3044205044904692E-3</v>
      </c>
      <c r="W1017" s="8">
        <f>(AVERAGE(T1016:T1017)*('Front End'!$F$5*60))+(AVERAGE(V1016:V1017)*('Front End'!$F$5*60))</f>
        <v>1.2060920482465005</v>
      </c>
      <c r="X1017" s="8">
        <f t="shared" si="68"/>
        <v>5.3044205044904692E-3</v>
      </c>
    </row>
    <row r="1018" spans="1:24" x14ac:dyDescent="0.2">
      <c r="A1018" s="1">
        <v>1017</v>
      </c>
      <c r="B1018" s="1">
        <f>B1017+'Front End'!$F$5</f>
        <v>2032</v>
      </c>
      <c r="C1018" s="10">
        <f t="shared" si="65"/>
        <v>1.4111111111111112</v>
      </c>
      <c r="D1018" s="10">
        <f>ROUND(IF(B1018&lt;=$AA$2*1.25,('Front End'!$F$4/2)*(1-COS((PI()*B1018)/$AA$2)),(4.34*'Front End'!$F$4*EXP(-1.3*B1018/$AA$2))),6)</f>
        <v>5.2950000000000002E-3</v>
      </c>
      <c r="E1018" s="10">
        <f>D1018*('Front End'!$F$3/100)</f>
        <v>0</v>
      </c>
      <c r="F1018" s="10">
        <f t="shared" si="66"/>
        <v>5.2950000000000002E-3</v>
      </c>
      <c r="G1018" s="10">
        <f>IF((G1017+(AVERAGE(F1017:F1018)*('Front End'!$F$5*60))-(N1017))&gt;$AA$3,$AA$3,IF(G1017+(AVERAGE(F1017:F1018)*('Front End'!$F$5*60))-(N1017)&lt;0,0,G1017+(AVERAGE(F1017:F1018)*('Front End'!$F$5*60))-(N1017)))</f>
        <v>104.70173527608544</v>
      </c>
      <c r="H1018" s="10">
        <f>(G1018/$AA$3)*'Front End'!$B$1</f>
        <v>1.0470173527608545E-3</v>
      </c>
      <c r="I1018" s="10">
        <f>('Front End'!$F$10-'Front End'!$B$1)+Calcs!H1018</f>
        <v>46.731047017352765</v>
      </c>
      <c r="J1018" s="10">
        <f>IF(H1018&gt;'Front End'!$B$1*('Front End'!$B$5/100),G1018-((('Front End'!$B$1*('Front End'!$B$5/100))/'Front End'!$B$1)*$AA$3),0)</f>
        <v>4.7017352760854436</v>
      </c>
      <c r="K1018" s="10">
        <f>(J1018*('Front End'!$B$6/100))/('Front End'!$B$2*24*60*60)</f>
        <v>0</v>
      </c>
      <c r="L1018" s="10">
        <f>(J1018*((100-'Front End'!$B$6)/100))/('Front End'!$B$2*24*60*60)</f>
        <v>5.4418232362100048E-3</v>
      </c>
      <c r="M1018" s="10">
        <f t="shared" si="67"/>
        <v>5.4418232362100048E-3</v>
      </c>
      <c r="N1018" s="10">
        <f>AVERAGE(M1017:M1018)*('Front End'!$F$5*60)</f>
        <v>0.65443816501625873</v>
      </c>
      <c r="O1018" s="10">
        <f>IF(O1017+AVERAGE(K1017:K1018)*('Front End'!$F$5*60)&gt;J1018,J1018,O1017+AVERAGE(K1017:K1018)*('Front End'!$F$5*60))</f>
        <v>0</v>
      </c>
      <c r="P1018" s="10">
        <f>P1017+(AVERAGE(L1017:L1018)*('Front End'!$F$5*60))-W1017</f>
        <v>4099.854951089852</v>
      </c>
      <c r="Q1018" s="10">
        <f>(P1018/$AA$5)*($AA$4-'Front End'!$F$9)</f>
        <v>4.099854951089852E-2</v>
      </c>
      <c r="R1018" s="10">
        <f>'Front End'!$F$9+Q1018</f>
        <v>45.040998549510896</v>
      </c>
      <c r="S1018" s="8">
        <f>IF(R1018&gt;'Front End'!$F$9+'Front End'!$B$9,(((R1018-'Front End'!$F$9)/($AA$4-'Front End'!$F$9))*$AA$5)-((('Front End'!$F$9+'Front End'!$B$9-'Front End'!$F$9)/($AA$4-'Front End'!$F$9))*$AA$5),0)</f>
        <v>4099.8549510895546</v>
      </c>
      <c r="T1018" s="8">
        <f>ROUND(S1018/('Front End'!$B$3*24*60*60),6)</f>
        <v>4.7450000000000001E-3</v>
      </c>
      <c r="U1018" s="8">
        <f>IF(R1018&gt;'Front End'!$F$9+'Front End'!$B$10,(((R1018-'Front End'!$F$9)/($AA$4-'Front End'!$F$9))*$AA$5)-((('Front End'!$F$9+'Front End'!$B$10-'Front End'!$F$9)/($AA$4-'Front End'!$F$9))*$AA$5),0)</f>
        <v>2099.8549510892417</v>
      </c>
      <c r="V1018" s="8">
        <f>(U1018^0.5)/('Front End'!$B$4*24*60*60)</f>
        <v>5.3037238783408529E-3</v>
      </c>
      <c r="W1018" s="8">
        <f>(AVERAGE(T1017:T1018)*('Front End'!$F$5*60))+(AVERAGE(V1017:V1018)*('Front End'!$F$5*60))</f>
        <v>1.2059486629698792</v>
      </c>
      <c r="X1018" s="8">
        <f t="shared" si="68"/>
        <v>5.3037238783408529E-3</v>
      </c>
    </row>
    <row r="1019" spans="1:24" x14ac:dyDescent="0.2">
      <c r="A1019" s="1">
        <v>1018</v>
      </c>
      <c r="B1019" s="1">
        <f>B1018+'Front End'!$F$5</f>
        <v>2034</v>
      </c>
      <c r="C1019" s="10">
        <f t="shared" si="65"/>
        <v>1.4125000000000001</v>
      </c>
      <c r="D1019" s="10">
        <f>ROUND(IF(B1019&lt;=$AA$2*1.25,('Front End'!$F$4/2)*(1-COS((PI()*B1019)/$AA$2)),(4.34*'Front End'!$F$4*EXP(-1.3*B1019/$AA$2))),6)</f>
        <v>5.2729999999999999E-3</v>
      </c>
      <c r="E1019" s="10">
        <f>D1019*('Front End'!$F$3/100)</f>
        <v>0</v>
      </c>
      <c r="F1019" s="10">
        <f t="shared" si="66"/>
        <v>5.2729999999999999E-3</v>
      </c>
      <c r="G1019" s="10">
        <f>IF((G1018+(AVERAGE(F1018:F1019)*('Front End'!$F$5*60))-(N1018))&gt;$AA$3,$AA$3,IF(G1018+(AVERAGE(F1018:F1019)*('Front End'!$F$5*60))-(N1018)&lt;0,0,G1018+(AVERAGE(F1018:F1019)*('Front End'!$F$5*60))-(N1018)))</f>
        <v>104.68137711106918</v>
      </c>
      <c r="H1019" s="10">
        <f>(G1019/$AA$3)*'Front End'!$B$1</f>
        <v>1.046813771110692E-3</v>
      </c>
      <c r="I1019" s="10">
        <f>('Front End'!$F$10-'Front End'!$B$1)+Calcs!H1019</f>
        <v>46.731046813771115</v>
      </c>
      <c r="J1019" s="10">
        <f>IF(H1019&gt;'Front End'!$B$1*('Front End'!$B$5/100),G1019-((('Front End'!$B$1*('Front End'!$B$5/100))/'Front End'!$B$1)*$AA$3),0)</f>
        <v>4.6813771110691818</v>
      </c>
      <c r="K1019" s="10">
        <f>(J1019*('Front End'!$B$6/100))/('Front End'!$B$2*24*60*60)</f>
        <v>0</v>
      </c>
      <c r="L1019" s="10">
        <f>(J1019*((100-'Front End'!$B$6)/100))/('Front End'!$B$2*24*60*60)</f>
        <v>5.4182605452189614E-3</v>
      </c>
      <c r="M1019" s="10">
        <f t="shared" si="67"/>
        <v>5.4182605452189614E-3</v>
      </c>
      <c r="N1019" s="10">
        <f>AVERAGE(M1018:M1019)*('Front End'!$F$5*60)</f>
        <v>0.65160502688573796</v>
      </c>
      <c r="O1019" s="10">
        <f>IF(O1018+AVERAGE(K1018:K1019)*('Front End'!$F$5*60)&gt;J1019,J1019,O1018+AVERAGE(K1018:K1019)*('Front End'!$F$5*60))</f>
        <v>0</v>
      </c>
      <c r="P1019" s="10">
        <f>P1018+(AVERAGE(L1018:L1019)*('Front End'!$F$5*60))-W1018</f>
        <v>4099.300607453768</v>
      </c>
      <c r="Q1019" s="10">
        <f>(P1019/$AA$5)*($AA$4-'Front End'!$F$9)</f>
        <v>4.099300607453768E-2</v>
      </c>
      <c r="R1019" s="10">
        <f>'Front End'!$F$9+Q1019</f>
        <v>45.040993006074537</v>
      </c>
      <c r="S1019" s="8">
        <f>IF(R1019&gt;'Front End'!$F$9+'Front End'!$B$9,(((R1019-'Front End'!$F$9)/($AA$4-'Front End'!$F$9))*$AA$5)-((('Front End'!$F$9+'Front End'!$B$9-'Front End'!$F$9)/($AA$4-'Front End'!$F$9))*$AA$5),0)</f>
        <v>4099.3006074536706</v>
      </c>
      <c r="T1019" s="8">
        <f>ROUND(S1019/('Front End'!$B$3*24*60*60),6)</f>
        <v>4.7450000000000001E-3</v>
      </c>
      <c r="U1019" s="8">
        <f>IF(R1019&gt;'Front End'!$F$9+'Front End'!$B$10,(((R1019-'Front End'!$F$9)/($AA$4-'Front End'!$F$9))*$AA$5)-((('Front End'!$F$9+'Front End'!$B$10-'Front End'!$F$9)/($AA$4-'Front End'!$F$9))*$AA$5),0)</f>
        <v>2099.3006074533578</v>
      </c>
      <c r="V1019" s="8">
        <f>(U1019^0.5)/('Front End'!$B$4*24*60*60)</f>
        <v>5.3030237634015195E-3</v>
      </c>
      <c r="W1019" s="8">
        <f>(AVERAGE(T1018:T1019)*('Front End'!$F$5*60))+(AVERAGE(V1018:V1019)*('Front End'!$F$5*60))</f>
        <v>1.2058048585045422</v>
      </c>
      <c r="X1019" s="8">
        <f t="shared" si="68"/>
        <v>5.3030237634015195E-3</v>
      </c>
    </row>
    <row r="1020" spans="1:24" x14ac:dyDescent="0.2">
      <c r="A1020" s="1">
        <v>1019</v>
      </c>
      <c r="B1020" s="1">
        <f>B1019+'Front End'!$F$5</f>
        <v>2036</v>
      </c>
      <c r="C1020" s="10">
        <f t="shared" si="65"/>
        <v>1.413888888888889</v>
      </c>
      <c r="D1020" s="10">
        <f>ROUND(IF(B1020&lt;=$AA$2*1.25,('Front End'!$F$4/2)*(1-COS((PI()*B1020)/$AA$2)),(4.34*'Front End'!$F$4*EXP(-1.3*B1020/$AA$2))),6)</f>
        <v>5.2500000000000003E-3</v>
      </c>
      <c r="E1020" s="10">
        <f>D1020*('Front End'!$F$3/100)</f>
        <v>0</v>
      </c>
      <c r="F1020" s="10">
        <f t="shared" si="66"/>
        <v>5.2500000000000003E-3</v>
      </c>
      <c r="G1020" s="10">
        <f>IF((G1019+(AVERAGE(F1019:F1020)*('Front End'!$F$5*60))-(N1019))&gt;$AA$3,$AA$3,IF(G1019+(AVERAGE(F1019:F1020)*('Front End'!$F$5*60))-(N1019)&lt;0,0,G1019+(AVERAGE(F1019:F1020)*('Front End'!$F$5*60))-(N1019)))</f>
        <v>104.66115208418344</v>
      </c>
      <c r="H1020" s="10">
        <f>(G1020/$AA$3)*'Front End'!$B$1</f>
        <v>1.0466115208418345E-3</v>
      </c>
      <c r="I1020" s="10">
        <f>('Front End'!$F$10-'Front End'!$B$1)+Calcs!H1020</f>
        <v>46.731046611520846</v>
      </c>
      <c r="J1020" s="10">
        <f>IF(H1020&gt;'Front End'!$B$1*('Front End'!$B$5/100),G1020-((('Front End'!$B$1*('Front End'!$B$5/100))/'Front End'!$B$1)*$AA$3),0)</f>
        <v>4.661152084183442</v>
      </c>
      <c r="K1020" s="10">
        <f>(J1020*('Front End'!$B$6/100))/('Front End'!$B$2*24*60*60)</f>
        <v>0</v>
      </c>
      <c r="L1020" s="10">
        <f>(J1020*((100-'Front End'!$B$6)/100))/('Front End'!$B$2*24*60*60)</f>
        <v>5.3948519492863917E-3</v>
      </c>
      <c r="M1020" s="10">
        <f t="shared" si="67"/>
        <v>5.3948519492863917E-3</v>
      </c>
      <c r="N1020" s="10">
        <f>AVERAGE(M1019:M1020)*('Front End'!$F$5*60)</f>
        <v>0.64878674967032124</v>
      </c>
      <c r="O1020" s="10">
        <f>IF(O1019+AVERAGE(K1019:K1020)*('Front End'!$F$5*60)&gt;J1020,J1020,O1019+AVERAGE(K1019:K1020)*('Front End'!$F$5*60))</f>
        <v>0</v>
      </c>
      <c r="P1020" s="10">
        <f>P1019+(AVERAGE(L1019:L1020)*('Front End'!$F$5*60))-W1019</f>
        <v>4098.7435893449338</v>
      </c>
      <c r="Q1020" s="10">
        <f>(P1020/$AA$5)*($AA$4-'Front End'!$F$9)</f>
        <v>4.0987435893449331E-2</v>
      </c>
      <c r="R1020" s="10">
        <f>'Front End'!$F$9+Q1020</f>
        <v>45.040987435893449</v>
      </c>
      <c r="S1020" s="8">
        <f>IF(R1020&gt;'Front End'!$F$9+'Front End'!$B$9,(((R1020-'Front End'!$F$9)/($AA$4-'Front End'!$F$9))*$AA$5)-((('Front End'!$F$9+'Front End'!$B$9-'Front End'!$F$9)/($AA$4-'Front End'!$F$9))*$AA$5),0)</f>
        <v>4098.7435893448783</v>
      </c>
      <c r="T1020" s="8">
        <f>ROUND(S1020/('Front End'!$B$3*24*60*60),6)</f>
        <v>4.744E-3</v>
      </c>
      <c r="U1020" s="8">
        <f>IF(R1020&gt;'Front End'!$F$9+'Front End'!$B$10,(((R1020-'Front End'!$F$9)/($AA$4-'Front End'!$F$9))*$AA$5)-((('Front End'!$F$9+'Front End'!$B$10-'Front End'!$F$9)/($AA$4-'Front End'!$F$9))*$AA$5),0)</f>
        <v>2098.7435893445654</v>
      </c>
      <c r="V1020" s="8">
        <f>(U1020^0.5)/('Front End'!$B$4*24*60*60)</f>
        <v>5.3023201775917739E-3</v>
      </c>
      <c r="W1020" s="8">
        <f>(AVERAGE(T1019:T1020)*('Front End'!$F$5*60))+(AVERAGE(V1019:V1020)*('Front End'!$F$5*60))</f>
        <v>1.2056606364595976</v>
      </c>
      <c r="X1020" s="8">
        <f t="shared" si="68"/>
        <v>5.3023201775917739E-3</v>
      </c>
    </row>
    <row r="1021" spans="1:24" x14ac:dyDescent="0.2">
      <c r="A1021" s="1">
        <v>1020</v>
      </c>
      <c r="B1021" s="1">
        <f>B1020+'Front End'!$F$5</f>
        <v>2038</v>
      </c>
      <c r="C1021" s="10">
        <f t="shared" si="65"/>
        <v>1.4152777777777779</v>
      </c>
      <c r="D1021" s="10">
        <f>ROUND(IF(B1021&lt;=$AA$2*1.25,('Front End'!$F$4/2)*(1-COS((PI()*B1021)/$AA$2)),(4.34*'Front End'!$F$4*EXP(-1.3*B1021/$AA$2))),6)</f>
        <v>5.2269999999999999E-3</v>
      </c>
      <c r="E1021" s="10">
        <f>D1021*('Front End'!$F$3/100)</f>
        <v>0</v>
      </c>
      <c r="F1021" s="10">
        <f t="shared" si="66"/>
        <v>5.2269999999999999E-3</v>
      </c>
      <c r="G1021" s="10">
        <f>IF((G1020+(AVERAGE(F1020:F1021)*('Front End'!$F$5*60))-(N1020))&gt;$AA$3,$AA$3,IF(G1020+(AVERAGE(F1020:F1021)*('Front End'!$F$5*60))-(N1020)&lt;0,0,G1020+(AVERAGE(F1020:F1021)*('Front End'!$F$5*60))-(N1020)))</f>
        <v>104.64098533451312</v>
      </c>
      <c r="H1021" s="10">
        <f>(G1021/$AA$3)*'Front End'!$B$1</f>
        <v>1.0464098533451312E-3</v>
      </c>
      <c r="I1021" s="10">
        <f>('Front End'!$F$10-'Front End'!$B$1)+Calcs!H1021</f>
        <v>46.731046409853349</v>
      </c>
      <c r="J1021" s="10">
        <f>IF(H1021&gt;'Front End'!$B$1*('Front End'!$B$5/100),G1021-((('Front End'!$B$1*('Front End'!$B$5/100))/'Front End'!$B$1)*$AA$3),0)</f>
        <v>4.6409853345131182</v>
      </c>
      <c r="K1021" s="10">
        <f>(J1021*('Front End'!$B$6/100))/('Front End'!$B$2*24*60*60)</f>
        <v>0</v>
      </c>
      <c r="L1021" s="10">
        <f>(J1021*((100-'Front End'!$B$6)/100))/('Front End'!$B$2*24*60*60)</f>
        <v>5.3715108038346285E-3</v>
      </c>
      <c r="M1021" s="10">
        <f t="shared" si="67"/>
        <v>5.3715108038346285E-3</v>
      </c>
      <c r="N1021" s="10">
        <f>AVERAGE(M1020:M1021)*('Front End'!$F$5*60)</f>
        <v>0.64598176518726125</v>
      </c>
      <c r="O1021" s="10">
        <f>IF(O1020+AVERAGE(K1020:K1021)*('Front End'!$F$5*60)&gt;J1021,J1021,O1020+AVERAGE(K1020:K1021)*('Front End'!$F$5*60))</f>
        <v>0</v>
      </c>
      <c r="P1021" s="10">
        <f>P1020+(AVERAGE(L1020:L1021)*('Front End'!$F$5*60))-W1020</f>
        <v>4098.1839104736619</v>
      </c>
      <c r="Q1021" s="10">
        <f>(P1021/$AA$5)*($AA$4-'Front End'!$F$9)</f>
        <v>4.0981839104736621E-2</v>
      </c>
      <c r="R1021" s="10">
        <f>'Front End'!$F$9+Q1021</f>
        <v>45.040981839104738</v>
      </c>
      <c r="S1021" s="8">
        <f>IF(R1021&gt;'Front End'!$F$9+'Front End'!$B$9,(((R1021-'Front End'!$F$9)/($AA$4-'Front End'!$F$9))*$AA$5)-((('Front End'!$F$9+'Front End'!$B$9-'Front End'!$F$9)/($AA$4-'Front End'!$F$9))*$AA$5),0)</f>
        <v>4098.1839104738074</v>
      </c>
      <c r="T1021" s="8">
        <f>ROUND(S1021/('Front End'!$B$3*24*60*60),6)</f>
        <v>4.7429999999999998E-3</v>
      </c>
      <c r="U1021" s="8">
        <f>IF(R1021&gt;'Front End'!$F$9+'Front End'!$B$10,(((R1021-'Front End'!$F$9)/($AA$4-'Front End'!$F$9))*$AA$5)-((('Front End'!$F$9+'Front End'!$B$10-'Front End'!$F$9)/($AA$4-'Front End'!$F$9))*$AA$5),0)</f>
        <v>2098.1839104734945</v>
      </c>
      <c r="V1021" s="8">
        <f>(U1021^0.5)/('Front End'!$B$4*24*60*60)</f>
        <v>5.3016131368514973E-3</v>
      </c>
      <c r="W1021" s="8">
        <f>(AVERAGE(T1020:T1021)*('Front End'!$F$5*60))+(AVERAGE(V1020:V1021)*('Front End'!$F$5*60))</f>
        <v>1.2054559988665963</v>
      </c>
      <c r="X1021" s="8">
        <f t="shared" si="68"/>
        <v>5.3016131368514973E-3</v>
      </c>
    </row>
    <row r="1022" spans="1:24" x14ac:dyDescent="0.2">
      <c r="A1022" s="1">
        <v>1021</v>
      </c>
      <c r="B1022" s="1">
        <f>B1021+'Front End'!$F$5</f>
        <v>2040</v>
      </c>
      <c r="C1022" s="10">
        <f t="shared" si="65"/>
        <v>1.4166666666666667</v>
      </c>
      <c r="D1022" s="10">
        <f>ROUND(IF(B1022&lt;=$AA$2*1.25,('Front End'!$F$4/2)*(1-COS((PI()*B1022)/$AA$2)),(4.34*'Front End'!$F$4*EXP(-1.3*B1022/$AA$2))),6)</f>
        <v>5.2040000000000003E-3</v>
      </c>
      <c r="E1022" s="10">
        <f>D1022*('Front End'!$F$3/100)</f>
        <v>0</v>
      </c>
      <c r="F1022" s="10">
        <f t="shared" si="66"/>
        <v>5.2040000000000003E-3</v>
      </c>
      <c r="G1022" s="10">
        <f>IF((G1021+(AVERAGE(F1021:F1022)*('Front End'!$F$5*60))-(N1021))&gt;$AA$3,$AA$3,IF(G1021+(AVERAGE(F1021:F1022)*('Front End'!$F$5*60))-(N1021)&lt;0,0,G1021+(AVERAGE(F1021:F1022)*('Front End'!$F$5*60))-(N1021)))</f>
        <v>104.62086356932586</v>
      </c>
      <c r="H1022" s="10">
        <f>(G1022/$AA$3)*'Front End'!$B$1</f>
        <v>1.0462086356932585E-3</v>
      </c>
      <c r="I1022" s="10">
        <f>('Front End'!$F$10-'Front End'!$B$1)+Calcs!H1022</f>
        <v>46.731046208635696</v>
      </c>
      <c r="J1022" s="10">
        <f>IF(H1022&gt;'Front End'!$B$1*('Front End'!$B$5/100),G1022-((('Front End'!$B$1*('Front End'!$B$5/100))/'Front End'!$B$1)*$AA$3),0)</f>
        <v>4.6208635693258628</v>
      </c>
      <c r="K1022" s="10">
        <f>(J1022*('Front End'!$B$6/100))/('Front End'!$B$2*24*60*60)</f>
        <v>0</v>
      </c>
      <c r="L1022" s="10">
        <f>(J1022*((100-'Front End'!$B$6)/100))/('Front End'!$B$2*24*60*60)</f>
        <v>5.3482217237567865E-3</v>
      </c>
      <c r="M1022" s="10">
        <f t="shared" si="67"/>
        <v>5.3482217237567865E-3</v>
      </c>
      <c r="N1022" s="10">
        <f>AVERAGE(M1021:M1022)*('Front End'!$F$5*60)</f>
        <v>0.64318395165548481</v>
      </c>
      <c r="O1022" s="10">
        <f>IF(O1021+AVERAGE(K1021:K1022)*('Front End'!$F$5*60)&gt;J1022,J1022,O1021+AVERAGE(K1021:K1022)*('Front End'!$F$5*60))</f>
        <v>0</v>
      </c>
      <c r="P1022" s="10">
        <f>P1021+(AVERAGE(L1021:L1022)*('Front End'!$F$5*60))-W1021</f>
        <v>4097.6216384264508</v>
      </c>
      <c r="Q1022" s="10">
        <f>(P1022/$AA$5)*($AA$4-'Front End'!$F$9)</f>
        <v>4.0976216384264505E-2</v>
      </c>
      <c r="R1022" s="10">
        <f>'Front End'!$F$9+Q1022</f>
        <v>45.040976216384266</v>
      </c>
      <c r="S1022" s="8">
        <f>IF(R1022&gt;'Front End'!$F$9+'Front End'!$B$9,(((R1022-'Front End'!$F$9)/($AA$4-'Front End'!$F$9))*$AA$5)-((('Front End'!$F$9+'Front End'!$B$9-'Front End'!$F$9)/($AA$4-'Front End'!$F$9))*$AA$5),0)</f>
        <v>4097.6216384265736</v>
      </c>
      <c r="T1022" s="8">
        <f>ROUND(S1022/('Front End'!$B$3*24*60*60),6)</f>
        <v>4.7429999999999998E-3</v>
      </c>
      <c r="U1022" s="8">
        <f>IF(R1022&gt;'Front End'!$F$9+'Front End'!$B$10,(((R1022-'Front End'!$F$9)/($AA$4-'Front End'!$F$9))*$AA$5)-((('Front End'!$F$9+'Front End'!$B$10-'Front End'!$F$9)/($AA$4-'Front End'!$F$9))*$AA$5),0)</f>
        <v>2097.6216384262607</v>
      </c>
      <c r="V1022" s="8">
        <f>(U1022^0.5)/('Front End'!$B$4*24*60*60)</f>
        <v>5.3009027251967062E-3</v>
      </c>
      <c r="W1022" s="8">
        <f>(AVERAGE(T1021:T1022)*('Front End'!$F$5*60))+(AVERAGE(V1021:V1022)*('Front End'!$F$5*60))</f>
        <v>1.2053109517228924</v>
      </c>
      <c r="X1022" s="8">
        <f t="shared" si="68"/>
        <v>5.3009027251967062E-3</v>
      </c>
    </row>
    <row r="1023" spans="1:24" x14ac:dyDescent="0.2">
      <c r="A1023" s="1">
        <v>1022</v>
      </c>
      <c r="B1023" s="1">
        <f>B1022+'Front End'!$F$5</f>
        <v>2042</v>
      </c>
      <c r="C1023" s="10">
        <f t="shared" si="65"/>
        <v>1.4180555555555556</v>
      </c>
      <c r="D1023" s="10">
        <f>ROUND(IF(B1023&lt;=$AA$2*1.25,('Front End'!$F$4/2)*(1-COS((PI()*B1023)/$AA$2)),(4.34*'Front End'!$F$4*EXP(-1.3*B1023/$AA$2))),6)</f>
        <v>5.182E-3</v>
      </c>
      <c r="E1023" s="10">
        <f>D1023*('Front End'!$F$3/100)</f>
        <v>0</v>
      </c>
      <c r="F1023" s="10">
        <f t="shared" si="66"/>
        <v>5.182E-3</v>
      </c>
      <c r="G1023" s="10">
        <f>IF((G1022+(AVERAGE(F1022:F1023)*('Front End'!$F$5*60))-(N1022))&gt;$AA$3,$AA$3,IF(G1022+(AVERAGE(F1022:F1023)*('Front End'!$F$5*60))-(N1022)&lt;0,0,G1022+(AVERAGE(F1022:F1023)*('Front End'!$F$5*60))-(N1022)))</f>
        <v>104.60083961767037</v>
      </c>
      <c r="H1023" s="10">
        <f>(G1023/$AA$3)*'Front End'!$B$1</f>
        <v>1.0460083961767038E-3</v>
      </c>
      <c r="I1023" s="10">
        <f>('Front End'!$F$10-'Front End'!$B$1)+Calcs!H1023</f>
        <v>46.731046008396177</v>
      </c>
      <c r="J1023" s="10">
        <f>IF(H1023&gt;'Front End'!$B$1*('Front End'!$B$5/100),G1023-((('Front End'!$B$1*('Front End'!$B$5/100))/'Front End'!$B$1)*$AA$3),0)</f>
        <v>4.6008396176703741</v>
      </c>
      <c r="K1023" s="10">
        <f>(J1023*('Front End'!$B$6/100))/('Front End'!$B$2*24*60*60)</f>
        <v>0</v>
      </c>
      <c r="L1023" s="10">
        <f>(J1023*((100-'Front End'!$B$6)/100))/('Front End'!$B$2*24*60*60)</f>
        <v>5.3250458537851559E-3</v>
      </c>
      <c r="M1023" s="10">
        <f t="shared" si="67"/>
        <v>5.3250458537851559E-3</v>
      </c>
      <c r="N1023" s="10">
        <f>AVERAGE(M1022:M1023)*('Front End'!$F$5*60)</f>
        <v>0.64039605465251648</v>
      </c>
      <c r="O1023" s="10">
        <f>IF(O1022+AVERAGE(K1022:K1023)*('Front End'!$F$5*60)&gt;J1023,J1023,O1022+AVERAGE(K1022:K1023)*('Front End'!$F$5*60))</f>
        <v>0</v>
      </c>
      <c r="P1023" s="10">
        <f>P1022+(AVERAGE(L1022:L1023)*('Front End'!$F$5*60))-W1022</f>
        <v>4097.0567235293802</v>
      </c>
      <c r="Q1023" s="10">
        <f>(P1023/$AA$5)*($AA$4-'Front End'!$F$9)</f>
        <v>4.0970567235293798E-2</v>
      </c>
      <c r="R1023" s="10">
        <f>'Front End'!$F$9+Q1023</f>
        <v>45.040970567235291</v>
      </c>
      <c r="S1023" s="8">
        <f>IF(R1023&gt;'Front End'!$F$9+'Front End'!$B$9,(((R1023-'Front End'!$F$9)/($AA$4-'Front End'!$F$9))*$AA$5)-((('Front End'!$F$9+'Front End'!$B$9-'Front End'!$F$9)/($AA$4-'Front End'!$F$9))*$AA$5),0)</f>
        <v>4097.0567235291355</v>
      </c>
      <c r="T1023" s="8">
        <f>ROUND(S1023/('Front End'!$B$3*24*60*60),6)</f>
        <v>4.7419999999999997E-3</v>
      </c>
      <c r="U1023" s="8">
        <f>IF(R1023&gt;'Front End'!$F$9+'Front End'!$B$10,(((R1023-'Front End'!$F$9)/($AA$4-'Front End'!$F$9))*$AA$5)-((('Front End'!$F$9+'Front End'!$B$10-'Front End'!$F$9)/($AA$4-'Front End'!$F$9))*$AA$5),0)</f>
        <v>2097.0567235288227</v>
      </c>
      <c r="V1023" s="8">
        <f>(U1023^0.5)/('Front End'!$B$4*24*60*60)</f>
        <v>5.3001888784978152E-3</v>
      </c>
      <c r="W1023" s="8">
        <f>(AVERAGE(T1022:T1023)*('Front End'!$F$5*60))+(AVERAGE(V1022:V1023)*('Front End'!$F$5*60))</f>
        <v>1.2051654962216714</v>
      </c>
      <c r="X1023" s="8">
        <f t="shared" si="68"/>
        <v>5.3001888784978152E-3</v>
      </c>
    </row>
    <row r="1024" spans="1:24" x14ac:dyDescent="0.2">
      <c r="A1024" s="1">
        <v>1023</v>
      </c>
      <c r="B1024" s="1">
        <f>B1023+'Front End'!$F$5</f>
        <v>2044</v>
      </c>
      <c r="C1024" s="10">
        <f t="shared" si="65"/>
        <v>1.4194444444444445</v>
      </c>
      <c r="D1024" s="10">
        <f>ROUND(IF(B1024&lt;=$AA$2*1.25,('Front End'!$F$4/2)*(1-COS((PI()*B1024)/$AA$2)),(4.34*'Front End'!$F$4*EXP(-1.3*B1024/$AA$2))),6)</f>
        <v>5.1590000000000004E-3</v>
      </c>
      <c r="E1024" s="10">
        <f>D1024*('Front End'!$F$3/100)</f>
        <v>0</v>
      </c>
      <c r="F1024" s="10">
        <f t="shared" si="66"/>
        <v>5.1590000000000004E-3</v>
      </c>
      <c r="G1024" s="10">
        <f>IF((G1023+(AVERAGE(F1023:F1024)*('Front End'!$F$5*60))-(N1023))&gt;$AA$3,$AA$3,IF(G1023+(AVERAGE(F1023:F1024)*('Front End'!$F$5*60))-(N1023)&lt;0,0,G1023+(AVERAGE(F1023:F1024)*('Front End'!$F$5*60))-(N1023)))</f>
        <v>104.58090356301786</v>
      </c>
      <c r="H1024" s="10">
        <f>(G1024/$AA$3)*'Front End'!$B$1</f>
        <v>1.0458090356301787E-3</v>
      </c>
      <c r="I1024" s="10">
        <f>('Front End'!$F$10-'Front End'!$B$1)+Calcs!H1024</f>
        <v>46.731045809035635</v>
      </c>
      <c r="J1024" s="10">
        <f>IF(H1024&gt;'Front End'!$B$1*('Front End'!$B$5/100),G1024-((('Front End'!$B$1*('Front End'!$B$5/100))/'Front End'!$B$1)*$AA$3),0)</f>
        <v>4.5809035630178556</v>
      </c>
      <c r="K1024" s="10">
        <f>(J1024*('Front End'!$B$6/100))/('Front End'!$B$2*24*60*60)</f>
        <v>0</v>
      </c>
      <c r="L1024" s="10">
        <f>(J1024*((100-'Front End'!$B$6)/100))/('Front End'!$B$2*24*60*60)</f>
        <v>5.3019717164558521E-3</v>
      </c>
      <c r="M1024" s="10">
        <f t="shared" si="67"/>
        <v>5.3019717164558521E-3</v>
      </c>
      <c r="N1024" s="10">
        <f>AVERAGE(M1023:M1024)*('Front End'!$F$5*60)</f>
        <v>0.63762105421446047</v>
      </c>
      <c r="O1024" s="10">
        <f>IF(O1023+AVERAGE(K1023:K1024)*('Front End'!$F$5*60)&gt;J1024,J1024,O1023+AVERAGE(K1023:K1024)*('Front End'!$F$5*60))</f>
        <v>0</v>
      </c>
      <c r="P1024" s="10">
        <f>P1023+(AVERAGE(L1023:L1024)*('Front End'!$F$5*60))-W1023</f>
        <v>4096.4891790873735</v>
      </c>
      <c r="Q1024" s="10">
        <f>(P1024/$AA$5)*($AA$4-'Front End'!$F$9)</f>
        <v>4.0964891790873731E-2</v>
      </c>
      <c r="R1024" s="10">
        <f>'Front End'!$F$9+Q1024</f>
        <v>45.040964891790871</v>
      </c>
      <c r="S1024" s="8">
        <f>IF(R1024&gt;'Front End'!$F$9+'Front End'!$B$9,(((R1024-'Front End'!$F$9)/($AA$4-'Front End'!$F$9))*$AA$5)-((('Front End'!$F$9+'Front End'!$B$9-'Front End'!$F$9)/($AA$4-'Front End'!$F$9))*$AA$5),0)</f>
        <v>4096.4891790871152</v>
      </c>
      <c r="T1024" s="8">
        <f>ROUND(S1024/('Front End'!$B$3*24*60*60),6)</f>
        <v>4.7410000000000004E-3</v>
      </c>
      <c r="U1024" s="8">
        <f>IF(R1024&gt;'Front End'!$F$9+'Front End'!$B$10,(((R1024-'Front End'!$F$9)/($AA$4-'Front End'!$F$9))*$AA$5)-((('Front End'!$F$9+'Front End'!$B$10-'Front End'!$F$9)/($AA$4-'Front End'!$F$9))*$AA$5),0)</f>
        <v>2096.4891790868023</v>
      </c>
      <c r="V1024" s="8">
        <f>(U1024^0.5)/('Front End'!$B$4*24*60*60)</f>
        <v>5.2994716121835738E-3</v>
      </c>
      <c r="W1024" s="8">
        <f>(AVERAGE(T1023:T1024)*('Front End'!$F$5*60))+(AVERAGE(V1023:V1024)*('Front End'!$F$5*60))</f>
        <v>1.2049596294408833</v>
      </c>
      <c r="X1024" s="8">
        <f t="shared" si="68"/>
        <v>5.2994716121835738E-3</v>
      </c>
    </row>
    <row r="1025" spans="1:24" x14ac:dyDescent="0.2">
      <c r="A1025" s="1">
        <v>1024</v>
      </c>
      <c r="B1025" s="1">
        <f>B1024+'Front End'!$F$5</f>
        <v>2046</v>
      </c>
      <c r="C1025" s="10">
        <f t="shared" si="65"/>
        <v>1.4208333333333334</v>
      </c>
      <c r="D1025" s="10">
        <f>ROUND(IF(B1025&lt;=$AA$2*1.25,('Front End'!$F$4/2)*(1-COS((PI()*B1025)/$AA$2)),(4.34*'Front End'!$F$4*EXP(-1.3*B1025/$AA$2))),6)</f>
        <v>5.1370000000000001E-3</v>
      </c>
      <c r="E1025" s="10">
        <f>D1025*('Front End'!$F$3/100)</f>
        <v>0</v>
      </c>
      <c r="F1025" s="10">
        <f t="shared" si="66"/>
        <v>5.1370000000000001E-3</v>
      </c>
      <c r="G1025" s="10">
        <f>IF((G1024+(AVERAGE(F1024:F1025)*('Front End'!$F$5*60))-(N1024))&gt;$AA$3,$AA$3,IF(G1024+(AVERAGE(F1024:F1025)*('Front End'!$F$5*60))-(N1024)&lt;0,0,G1024+(AVERAGE(F1024:F1025)*('Front End'!$F$5*60))-(N1024)))</f>
        <v>104.5610425088034</v>
      </c>
      <c r="H1025" s="10">
        <f>(G1025/$AA$3)*'Front End'!$B$1</f>
        <v>1.045610425088034E-3</v>
      </c>
      <c r="I1025" s="10">
        <f>('Front End'!$F$10-'Front End'!$B$1)+Calcs!H1025</f>
        <v>46.731045610425092</v>
      </c>
      <c r="J1025" s="10">
        <f>IF(H1025&gt;'Front End'!$B$1*('Front End'!$B$5/100),G1025-((('Front End'!$B$1*('Front End'!$B$5/100))/'Front End'!$B$1)*$AA$3),0)</f>
        <v>4.5610425088033963</v>
      </c>
      <c r="K1025" s="10">
        <f>(J1025*('Front End'!$B$6/100))/('Front End'!$B$2*24*60*60)</f>
        <v>0</v>
      </c>
      <c r="L1025" s="10">
        <f>(J1025*((100-'Front End'!$B$6)/100))/('Front End'!$B$2*24*60*60)</f>
        <v>5.2789843851891172E-3</v>
      </c>
      <c r="M1025" s="10">
        <f t="shared" si="67"/>
        <v>5.2789843851891172E-3</v>
      </c>
      <c r="N1025" s="10">
        <f>AVERAGE(M1024:M1025)*('Front End'!$F$5*60)</f>
        <v>0.63485736609869814</v>
      </c>
      <c r="O1025" s="10">
        <f>IF(O1024+AVERAGE(K1024:K1025)*('Front End'!$F$5*60)&gt;J1025,J1025,O1024+AVERAGE(K1024:K1025)*('Front End'!$F$5*60))</f>
        <v>0</v>
      </c>
      <c r="P1025" s="10">
        <f>P1024+(AVERAGE(L1024:L1025)*('Front End'!$F$5*60))-W1024</f>
        <v>4095.9190768240314</v>
      </c>
      <c r="Q1025" s="10">
        <f>(P1025/$AA$5)*($AA$4-'Front End'!$F$9)</f>
        <v>4.0959190768240311E-2</v>
      </c>
      <c r="R1025" s="10">
        <f>'Front End'!$F$9+Q1025</f>
        <v>45.040959190768241</v>
      </c>
      <c r="S1025" s="8">
        <f>IF(R1025&gt;'Front End'!$F$9+'Front End'!$B$9,(((R1025-'Front End'!$F$9)/($AA$4-'Front End'!$F$9))*$AA$5)-((('Front End'!$F$9+'Front End'!$B$9-'Front End'!$F$9)/($AA$4-'Front End'!$F$9))*$AA$5),0)</f>
        <v>4095.9190768241178</v>
      </c>
      <c r="T1025" s="8">
        <f>ROUND(S1025/('Front End'!$B$3*24*60*60),6)</f>
        <v>4.7410000000000004E-3</v>
      </c>
      <c r="U1025" s="8">
        <f>IF(R1025&gt;'Front End'!$F$9+'Front End'!$B$10,(((R1025-'Front End'!$F$9)/($AA$4-'Front End'!$F$9))*$AA$5)-((('Front End'!$F$9+'Front End'!$B$10-'Front End'!$F$9)/($AA$4-'Front End'!$F$9))*$AA$5),0)</f>
        <v>2095.919076823805</v>
      </c>
      <c r="V1025" s="8">
        <f>(U1025^0.5)/('Front End'!$B$4*24*60*60)</f>
        <v>5.2987510155285099E-3</v>
      </c>
      <c r="W1025" s="8">
        <f>(AVERAGE(T1024:T1025)*('Front End'!$F$5*60))+(AVERAGE(V1024:V1025)*('Front End'!$F$5*60))</f>
        <v>1.2048133576627251</v>
      </c>
      <c r="X1025" s="8">
        <f t="shared" si="68"/>
        <v>5.2987510155285099E-3</v>
      </c>
    </row>
    <row r="1026" spans="1:24" x14ac:dyDescent="0.2">
      <c r="A1026" s="1">
        <v>1025</v>
      </c>
      <c r="B1026" s="1">
        <f>B1025+'Front End'!$F$5</f>
        <v>2048</v>
      </c>
      <c r="C1026" s="10">
        <f t="shared" si="65"/>
        <v>1.4222222222222223</v>
      </c>
      <c r="D1026" s="10">
        <f>ROUND(IF(B1026&lt;=$AA$2*1.25,('Front End'!$F$4/2)*(1-COS((PI()*B1026)/$AA$2)),(4.34*'Front End'!$F$4*EXP(-1.3*B1026/$AA$2))),6)</f>
        <v>5.1149999999999998E-3</v>
      </c>
      <c r="E1026" s="10">
        <f>D1026*('Front End'!$F$3/100)</f>
        <v>0</v>
      </c>
      <c r="F1026" s="10">
        <f t="shared" si="66"/>
        <v>5.1149999999999998E-3</v>
      </c>
      <c r="G1026" s="10">
        <f>IF((G1025+(AVERAGE(F1025:F1026)*('Front End'!$F$5*60))-(N1025))&gt;$AA$3,$AA$3,IF(G1025+(AVERAGE(F1025:F1026)*('Front End'!$F$5*60))-(N1025)&lt;0,0,G1025+(AVERAGE(F1025:F1026)*('Front End'!$F$5*60))-(N1025)))</f>
        <v>104.5413051427047</v>
      </c>
      <c r="H1026" s="10">
        <f>(G1026/$AA$3)*'Front End'!$B$1</f>
        <v>1.0454130514270469E-3</v>
      </c>
      <c r="I1026" s="10">
        <f>('Front End'!$F$10-'Front End'!$B$1)+Calcs!H1026</f>
        <v>46.731045413051433</v>
      </c>
      <c r="J1026" s="10">
        <f>IF(H1026&gt;'Front End'!$B$1*('Front End'!$B$5/100),G1026-((('Front End'!$B$1*('Front End'!$B$5/100))/'Front End'!$B$1)*$AA$3),0)</f>
        <v>4.5413051427047009</v>
      </c>
      <c r="K1026" s="10">
        <f>(J1026*('Front End'!$B$6/100))/('Front End'!$B$2*24*60*60)</f>
        <v>0</v>
      </c>
      <c r="L1026" s="10">
        <f>(J1026*((100-'Front End'!$B$6)/100))/('Front End'!$B$2*24*60*60)</f>
        <v>5.2561402114637747E-3</v>
      </c>
      <c r="M1026" s="10">
        <f t="shared" si="67"/>
        <v>5.2561402114637747E-3</v>
      </c>
      <c r="N1026" s="10">
        <f>AVERAGE(M1025:M1026)*('Front End'!$F$5*60)</f>
        <v>0.63210747579917348</v>
      </c>
      <c r="O1026" s="10">
        <f>IF(O1025+AVERAGE(K1025:K1026)*('Front End'!$F$5*60)&gt;J1026,J1026,O1025+AVERAGE(K1025:K1026)*('Front End'!$F$5*60))</f>
        <v>0</v>
      </c>
      <c r="P1026" s="10">
        <f>P1025+(AVERAGE(L1025:L1026)*('Front End'!$F$5*60))-W1025</f>
        <v>4095.3463709421676</v>
      </c>
      <c r="Q1026" s="10">
        <f>(P1026/$AA$5)*($AA$4-'Front End'!$F$9)</f>
        <v>4.0953463709421677E-2</v>
      </c>
      <c r="R1026" s="10">
        <f>'Front End'!$F$9+Q1026</f>
        <v>45.040953463709421</v>
      </c>
      <c r="S1026" s="8">
        <f>IF(R1026&gt;'Front End'!$F$9+'Front End'!$B$9,(((R1026-'Front End'!$F$9)/($AA$4-'Front End'!$F$9))*$AA$5)-((('Front End'!$F$9+'Front End'!$B$9-'Front End'!$F$9)/($AA$4-'Front End'!$F$9))*$AA$5),0)</f>
        <v>4095.3463709421103</v>
      </c>
      <c r="T1026" s="8">
        <f>ROUND(S1026/('Front End'!$B$3*24*60*60),6)</f>
        <v>4.7400000000000003E-3</v>
      </c>
      <c r="U1026" s="8">
        <f>IF(R1026&gt;'Front End'!$F$9+'Front End'!$B$10,(((R1026-'Front End'!$F$9)/($AA$4-'Front End'!$F$9))*$AA$5)-((('Front End'!$F$9+'Front End'!$B$10-'Front End'!$F$9)/($AA$4-'Front End'!$F$9))*$AA$5),0)</f>
        <v>2095.3463709417974</v>
      </c>
      <c r="V1026" s="8">
        <f>(U1026^0.5)/('Front End'!$B$4*24*60*60)</f>
        <v>5.2980270292741737E-3</v>
      </c>
      <c r="W1026" s="8">
        <f>(AVERAGE(T1025:T1026)*('Front End'!$F$5*60))+(AVERAGE(V1025:V1026)*('Front End'!$F$5*60))</f>
        <v>1.2046666826881611</v>
      </c>
      <c r="X1026" s="8">
        <f t="shared" si="68"/>
        <v>5.2980270292741737E-3</v>
      </c>
    </row>
    <row r="1027" spans="1:24" x14ac:dyDescent="0.2">
      <c r="A1027" s="1">
        <v>1026</v>
      </c>
      <c r="B1027" s="1">
        <f>B1026+'Front End'!$F$5</f>
        <v>2050</v>
      </c>
      <c r="C1027" s="10">
        <f t="shared" si="65"/>
        <v>1.4236111111111112</v>
      </c>
      <c r="D1027" s="10">
        <f>ROUND(IF(B1027&lt;=$AA$2*1.25,('Front End'!$F$4/2)*(1-COS((PI()*B1027)/$AA$2)),(4.34*'Front End'!$F$4*EXP(-1.3*B1027/$AA$2))),6)</f>
        <v>5.0930000000000003E-3</v>
      </c>
      <c r="E1027" s="10">
        <f>D1027*('Front End'!$F$3/100)</f>
        <v>0</v>
      </c>
      <c r="F1027" s="10">
        <f t="shared" si="66"/>
        <v>5.0930000000000003E-3</v>
      </c>
      <c r="G1027" s="10">
        <f>IF((G1026+(AVERAGE(F1026:F1027)*('Front End'!$F$5*60))-(N1026))&gt;$AA$3,$AA$3,IF(G1026+(AVERAGE(F1026:F1027)*('Front End'!$F$5*60))-(N1026)&lt;0,0,G1026+(AVERAGE(F1026:F1027)*('Front End'!$F$5*60))-(N1026)))</f>
        <v>104.52167766690553</v>
      </c>
      <c r="H1027" s="10">
        <f>(G1027/$AA$3)*'Front End'!$B$1</f>
        <v>1.0452167766690553E-3</v>
      </c>
      <c r="I1027" s="10">
        <f>('Front End'!$F$10-'Front End'!$B$1)+Calcs!H1027</f>
        <v>46.731045216776671</v>
      </c>
      <c r="J1027" s="10">
        <f>IF(H1027&gt;'Front End'!$B$1*('Front End'!$B$5/100),G1027-((('Front End'!$B$1*('Front End'!$B$5/100))/'Front End'!$B$1)*$AA$3),0)</f>
        <v>4.5216776669055321</v>
      </c>
      <c r="K1027" s="10">
        <f>(J1027*('Front End'!$B$6/100))/('Front End'!$B$2*24*60*60)</f>
        <v>0</v>
      </c>
      <c r="L1027" s="10">
        <f>(J1027*((100-'Front End'!$B$6)/100))/('Front End'!$B$2*24*60*60)</f>
        <v>5.2334232255851071E-3</v>
      </c>
      <c r="M1027" s="10">
        <f t="shared" si="67"/>
        <v>5.2334232255851071E-3</v>
      </c>
      <c r="N1027" s="10">
        <f>AVERAGE(M1026:M1027)*('Front End'!$F$5*60)</f>
        <v>0.62937380622293293</v>
      </c>
      <c r="O1027" s="10">
        <f>IF(O1026+AVERAGE(K1026:K1027)*('Front End'!$F$5*60)&gt;J1027,J1027,O1026+AVERAGE(K1026:K1027)*('Front End'!$F$5*60))</f>
        <v>0</v>
      </c>
      <c r="P1027" s="10">
        <f>P1026+(AVERAGE(L1026:L1027)*('Front End'!$F$5*60))-W1026</f>
        <v>4094.7710780657026</v>
      </c>
      <c r="Q1027" s="10">
        <f>(P1027/$AA$5)*($AA$4-'Front End'!$F$9)</f>
        <v>4.0947710780657023E-2</v>
      </c>
      <c r="R1027" s="10">
        <f>'Front End'!$F$9+Q1027</f>
        <v>45.040947710780657</v>
      </c>
      <c r="S1027" s="8">
        <f>IF(R1027&gt;'Front End'!$F$9+'Front End'!$B$9,(((R1027-'Front End'!$F$9)/($AA$4-'Front End'!$F$9))*$AA$5)-((('Front End'!$F$9+'Front End'!$B$9-'Front End'!$F$9)/($AA$4-'Front End'!$F$9))*$AA$5),0)</f>
        <v>4094.7710780656626</v>
      </c>
      <c r="T1027" s="8">
        <f>ROUND(S1027/('Front End'!$B$3*24*60*60),6)</f>
        <v>4.7390000000000002E-3</v>
      </c>
      <c r="U1027" s="8">
        <f>IF(R1027&gt;'Front End'!$F$9+'Front End'!$B$10,(((R1027-'Front End'!$F$9)/($AA$4-'Front End'!$F$9))*$AA$5)-((('Front End'!$F$9+'Front End'!$B$10-'Front End'!$F$9)/($AA$4-'Front End'!$F$9))*$AA$5),0)</f>
        <v>2094.7710780653497</v>
      </c>
      <c r="V1027" s="8">
        <f>(U1027^0.5)/('Front End'!$B$4*24*60*60)</f>
        <v>5.297299673051062E-3</v>
      </c>
      <c r="W1027" s="8">
        <f>(AVERAGE(T1026:T1027)*('Front End'!$F$5*60))+(AVERAGE(V1026:V1027)*('Front End'!$F$5*60))</f>
        <v>1.2044596021395142</v>
      </c>
      <c r="X1027" s="8">
        <f t="shared" si="68"/>
        <v>5.297299673051062E-3</v>
      </c>
    </row>
    <row r="1028" spans="1:24" x14ac:dyDescent="0.2">
      <c r="A1028" s="1">
        <v>1027</v>
      </c>
      <c r="B1028" s="1">
        <f>B1027+'Front End'!$F$5</f>
        <v>2052</v>
      </c>
      <c r="C1028" s="10">
        <f t="shared" si="65"/>
        <v>1.425</v>
      </c>
      <c r="D1028" s="10">
        <f>ROUND(IF(B1028&lt;=$AA$2*1.25,('Front End'!$F$4/2)*(1-COS((PI()*B1028)/$AA$2)),(4.34*'Front End'!$F$4*EXP(-1.3*B1028/$AA$2))),6)</f>
        <v>5.071E-3</v>
      </c>
      <c r="E1028" s="10">
        <f>D1028*('Front End'!$F$3/100)</f>
        <v>0</v>
      </c>
      <c r="F1028" s="10">
        <f t="shared" si="66"/>
        <v>5.071E-3</v>
      </c>
      <c r="G1028" s="10">
        <f>IF((G1027+(AVERAGE(F1027:F1028)*('Front End'!$F$5*60))-(N1027))&gt;$AA$3,$AA$3,IF(G1027+(AVERAGE(F1027:F1028)*('Front End'!$F$5*60))-(N1027)&lt;0,0,G1027+(AVERAGE(F1027:F1028)*('Front End'!$F$5*60))-(N1027)))</f>
        <v>104.50214386068261</v>
      </c>
      <c r="H1028" s="10">
        <f>(G1028/$AA$3)*'Front End'!$B$1</f>
        <v>1.0450214386068261E-3</v>
      </c>
      <c r="I1028" s="10">
        <f>('Front End'!$F$10-'Front End'!$B$1)+Calcs!H1028</f>
        <v>46.731045021438611</v>
      </c>
      <c r="J1028" s="10">
        <f>IF(H1028&gt;'Front End'!$B$1*('Front End'!$B$5/100),G1028-((('Front End'!$B$1*('Front End'!$B$5/100))/'Front End'!$B$1)*$AA$3),0)</f>
        <v>4.5021438606826081</v>
      </c>
      <c r="K1028" s="10">
        <f>(J1028*('Front End'!$B$6/100))/('Front End'!$B$2*24*60*60)</f>
        <v>0</v>
      </c>
      <c r="L1028" s="10">
        <f>(J1028*((100-'Front End'!$B$6)/100))/('Front End'!$B$2*24*60*60)</f>
        <v>5.2108146535678338E-3</v>
      </c>
      <c r="M1028" s="10">
        <f t="shared" si="67"/>
        <v>5.2108146535678338E-3</v>
      </c>
      <c r="N1028" s="10">
        <f>AVERAGE(M1027:M1028)*('Front End'!$F$5*60)</f>
        <v>0.6266542727491764</v>
      </c>
      <c r="O1028" s="10">
        <f>IF(O1027+AVERAGE(K1027:K1028)*('Front End'!$F$5*60)&gt;J1028,J1028,O1027+AVERAGE(K1027:K1028)*('Front End'!$F$5*60))</f>
        <v>0</v>
      </c>
      <c r="P1028" s="10">
        <f>P1027+(AVERAGE(L1027:L1028)*('Front End'!$F$5*60))-W1027</f>
        <v>4094.1932727363119</v>
      </c>
      <c r="Q1028" s="10">
        <f>(P1028/$AA$5)*($AA$4-'Front End'!$F$9)</f>
        <v>4.0941932727363121E-2</v>
      </c>
      <c r="R1028" s="10">
        <f>'Front End'!$F$9+Q1028</f>
        <v>45.040941932727364</v>
      </c>
      <c r="S1028" s="8">
        <f>IF(R1028&gt;'Front End'!$F$9+'Front End'!$B$9,(((R1028-'Front End'!$F$9)/($AA$4-'Front End'!$F$9))*$AA$5)-((('Front End'!$F$9+'Front End'!$B$9-'Front End'!$F$9)/($AA$4-'Front End'!$F$9))*$AA$5),0)</f>
        <v>4094.1932727363906</v>
      </c>
      <c r="T1028" s="8">
        <f>ROUND(S1028/('Front End'!$B$3*24*60*60),6)</f>
        <v>4.7390000000000002E-3</v>
      </c>
      <c r="U1028" s="8">
        <f>IF(R1028&gt;'Front End'!$F$9+'Front End'!$B$10,(((R1028-'Front End'!$F$9)/($AA$4-'Front End'!$F$9))*$AA$5)-((('Front End'!$F$9+'Front End'!$B$10-'Front End'!$F$9)/($AA$4-'Front End'!$F$9))*$AA$5),0)</f>
        <v>2094.1932727360777</v>
      </c>
      <c r="V1028" s="8">
        <f>(U1028^0.5)/('Front End'!$B$4*24*60*60)</f>
        <v>5.296569039735001E-3</v>
      </c>
      <c r="W1028" s="8">
        <f>(AVERAGE(T1027:T1028)*('Front End'!$F$5*60))+(AVERAGE(V1027:V1028)*('Front End'!$F$5*60))</f>
        <v>1.2043121227671638</v>
      </c>
      <c r="X1028" s="8">
        <f t="shared" si="68"/>
        <v>5.296569039735001E-3</v>
      </c>
    </row>
    <row r="1029" spans="1:24" x14ac:dyDescent="0.2">
      <c r="A1029" s="1">
        <v>1028</v>
      </c>
      <c r="B1029" s="1">
        <f>B1028+'Front End'!$F$5</f>
        <v>2054</v>
      </c>
      <c r="C1029" s="10">
        <f t="shared" si="65"/>
        <v>1.4263888888888889</v>
      </c>
      <c r="D1029" s="10">
        <f>ROUND(IF(B1029&lt;=$AA$2*1.25,('Front End'!$F$4/2)*(1-COS((PI()*B1029)/$AA$2)),(4.34*'Front End'!$F$4*EXP(-1.3*B1029/$AA$2))),6)</f>
        <v>5.0489999999999997E-3</v>
      </c>
      <c r="E1029" s="10">
        <f>D1029*('Front End'!$F$3/100)</f>
        <v>0</v>
      </c>
      <c r="F1029" s="10">
        <f t="shared" si="66"/>
        <v>5.0489999999999997E-3</v>
      </c>
      <c r="G1029" s="10">
        <f>IF((G1028+(AVERAGE(F1028:F1029)*('Front End'!$F$5*60))-(N1028))&gt;$AA$3,$AA$3,IF(G1028+(AVERAGE(F1028:F1029)*('Front End'!$F$5*60))-(N1028)&lt;0,0,G1028+(AVERAGE(F1028:F1029)*('Front End'!$F$5*60))-(N1028)))</f>
        <v>104.48268958793344</v>
      </c>
      <c r="H1029" s="10">
        <f>(G1029/$AA$3)*'Front End'!$B$1</f>
        <v>1.0448268958793345E-3</v>
      </c>
      <c r="I1029" s="10">
        <f>('Front End'!$F$10-'Front End'!$B$1)+Calcs!H1029</f>
        <v>46.731044826895882</v>
      </c>
      <c r="J1029" s="10">
        <f>IF(H1029&gt;'Front End'!$B$1*('Front End'!$B$5/100),G1029-((('Front End'!$B$1*('Front End'!$B$5/100))/'Front End'!$B$1)*$AA$3),0)</f>
        <v>4.4826895879334359</v>
      </c>
      <c r="K1029" s="10">
        <f>(J1029*('Front End'!$B$6/100))/('Front End'!$B$2*24*60*60)</f>
        <v>0</v>
      </c>
      <c r="L1029" s="10">
        <f>(J1029*((100-'Front End'!$B$6)/100))/('Front End'!$B$2*24*60*60)</f>
        <v>5.1882981341822183E-3</v>
      </c>
      <c r="M1029" s="10">
        <f t="shared" si="67"/>
        <v>5.1882981341822183E-3</v>
      </c>
      <c r="N1029" s="10">
        <f>AVERAGE(M1028:M1029)*('Front End'!$F$5*60)</f>
        <v>0.62394676726500309</v>
      </c>
      <c r="O1029" s="10">
        <f>IF(O1028+AVERAGE(K1028:K1029)*('Front End'!$F$5*60)&gt;J1029,J1029,O1028+AVERAGE(K1028:K1029)*('Front End'!$F$5*60))</f>
        <v>0</v>
      </c>
      <c r="P1029" s="10">
        <f>P1028+(AVERAGE(L1028:L1029)*('Front End'!$F$5*60))-W1028</f>
        <v>4093.6129073808097</v>
      </c>
      <c r="Q1029" s="10">
        <f>(P1029/$AA$5)*($AA$4-'Front End'!$F$9)</f>
        <v>4.0936129073808093E-2</v>
      </c>
      <c r="R1029" s="10">
        <f>'Front End'!$F$9+Q1029</f>
        <v>45.040936129073806</v>
      </c>
      <c r="S1029" s="8">
        <f>IF(R1029&gt;'Front End'!$F$9+'Front End'!$B$9,(((R1029-'Front End'!$F$9)/($AA$4-'Front End'!$F$9))*$AA$5)-((('Front End'!$F$9+'Front End'!$B$9-'Front End'!$F$9)/($AA$4-'Front End'!$F$9))*$AA$5),0)</f>
        <v>4093.6129073806173</v>
      </c>
      <c r="T1029" s="8">
        <f>ROUND(S1029/('Front End'!$B$3*24*60*60),6)</f>
        <v>4.738E-3</v>
      </c>
      <c r="U1029" s="8">
        <f>IF(R1029&gt;'Front End'!$F$9+'Front End'!$B$10,(((R1029-'Front End'!$F$9)/($AA$4-'Front End'!$F$9))*$AA$5)-((('Front End'!$F$9+'Front End'!$B$10-'Front End'!$F$9)/($AA$4-'Front End'!$F$9))*$AA$5),0)</f>
        <v>2093.6129073803045</v>
      </c>
      <c r="V1029" s="8">
        <f>(U1029^0.5)/('Front End'!$B$4*24*60*60)</f>
        <v>5.2958350678003561E-3</v>
      </c>
      <c r="W1029" s="8">
        <f>(AVERAGE(T1028:T1029)*('Front End'!$F$5*60))+(AVERAGE(V1028:V1029)*('Front End'!$F$5*60))</f>
        <v>1.2041642464521214</v>
      </c>
      <c r="X1029" s="8">
        <f t="shared" si="68"/>
        <v>5.2958350678003561E-3</v>
      </c>
    </row>
    <row r="1030" spans="1:24" x14ac:dyDescent="0.2">
      <c r="A1030" s="1">
        <v>1029</v>
      </c>
      <c r="B1030" s="1">
        <f>B1029+'Front End'!$F$5</f>
        <v>2056</v>
      </c>
      <c r="C1030" s="10">
        <f t="shared" si="65"/>
        <v>1.4277777777777778</v>
      </c>
      <c r="D1030" s="10">
        <f>ROUND(IF(B1030&lt;=$AA$2*1.25,('Front End'!$F$4/2)*(1-COS((PI()*B1030)/$AA$2)),(4.34*'Front End'!$F$4*EXP(-1.3*B1030/$AA$2))),6)</f>
        <v>5.0270000000000002E-3</v>
      </c>
      <c r="E1030" s="10">
        <f>D1030*('Front End'!$F$3/100)</f>
        <v>0</v>
      </c>
      <c r="F1030" s="10">
        <f t="shared" si="66"/>
        <v>5.0270000000000002E-3</v>
      </c>
      <c r="G1030" s="10">
        <f>IF((G1029+(AVERAGE(F1029:F1030)*('Front End'!$F$5*60))-(N1029))&gt;$AA$3,$AA$3,IF(G1029+(AVERAGE(F1029:F1030)*('Front End'!$F$5*60))-(N1029)&lt;0,0,G1029+(AVERAGE(F1029:F1030)*('Front End'!$F$5*60))-(N1029)))</f>
        <v>104.46330282066845</v>
      </c>
      <c r="H1030" s="10">
        <f>(G1030/$AA$3)*'Front End'!$B$1</f>
        <v>1.0446330282066845E-3</v>
      </c>
      <c r="I1030" s="10">
        <f>('Front End'!$F$10-'Front End'!$B$1)+Calcs!H1030</f>
        <v>46.731044633028212</v>
      </c>
      <c r="J1030" s="10">
        <f>IF(H1030&gt;'Front End'!$B$1*('Front End'!$B$5/100),G1030-((('Front End'!$B$1*('Front End'!$B$5/100))/'Front End'!$B$1)*$AA$3),0)</f>
        <v>4.4633028206684457</v>
      </c>
      <c r="K1030" s="10">
        <f>(J1030*('Front End'!$B$6/100))/('Front End'!$B$2*24*60*60)</f>
        <v>0</v>
      </c>
      <c r="L1030" s="10">
        <f>(J1030*((100-'Front End'!$B$6)/100))/('Front End'!$B$2*24*60*60)</f>
        <v>5.1658597461440355E-3</v>
      </c>
      <c r="M1030" s="10">
        <f t="shared" si="67"/>
        <v>5.1658597461440355E-3</v>
      </c>
      <c r="N1030" s="10">
        <f>AVERAGE(M1029:M1030)*('Front End'!$F$5*60)</f>
        <v>0.62124947281957521</v>
      </c>
      <c r="O1030" s="10">
        <f>IF(O1029+AVERAGE(K1029:K1030)*('Front End'!$F$5*60)&gt;J1030,J1030,O1029+AVERAGE(K1029:K1030)*('Front End'!$F$5*60))</f>
        <v>0</v>
      </c>
      <c r="P1030" s="10">
        <f>P1029+(AVERAGE(L1029:L1030)*('Front End'!$F$5*60))-W1029</f>
        <v>4093.0299926071775</v>
      </c>
      <c r="Q1030" s="10">
        <f>(P1030/$AA$5)*($AA$4-'Front End'!$F$9)</f>
        <v>4.0930299926071771E-2</v>
      </c>
      <c r="R1030" s="10">
        <f>'Front End'!$F$9+Q1030</f>
        <v>45.040930299926075</v>
      </c>
      <c r="S1030" s="8">
        <f>IF(R1030&gt;'Front End'!$F$9+'Front End'!$B$9,(((R1030-'Front End'!$F$9)/($AA$4-'Front End'!$F$9))*$AA$5)-((('Front End'!$F$9+'Front End'!$B$9-'Front End'!$F$9)/($AA$4-'Front End'!$F$9))*$AA$5),0)</f>
        <v>4093.0299926074558</v>
      </c>
      <c r="T1030" s="8">
        <f>ROUND(S1030/('Front End'!$B$3*24*60*60),6)</f>
        <v>4.7369999999999999E-3</v>
      </c>
      <c r="U1030" s="8">
        <f>IF(R1030&gt;'Front End'!$F$9+'Front End'!$B$10,(((R1030-'Front End'!$F$9)/($AA$4-'Front End'!$F$9))*$AA$5)-((('Front End'!$F$9+'Front End'!$B$10-'Front End'!$F$9)/($AA$4-'Front End'!$F$9))*$AA$5),0)</f>
        <v>2093.029992607143</v>
      </c>
      <c r="V1030" s="8">
        <f>(U1030^0.5)/('Front End'!$B$4*24*60*60)</f>
        <v>5.295097769278642E-3</v>
      </c>
      <c r="W1030" s="8">
        <f>(AVERAGE(T1029:T1030)*('Front End'!$F$5*60))+(AVERAGE(V1029:V1030)*('Front End'!$F$5*60))</f>
        <v>1.2039559702247398</v>
      </c>
      <c r="X1030" s="8">
        <f t="shared" si="68"/>
        <v>5.295097769278642E-3</v>
      </c>
    </row>
    <row r="1031" spans="1:24" x14ac:dyDescent="0.2">
      <c r="A1031" s="1">
        <v>1030</v>
      </c>
      <c r="B1031" s="1">
        <f>B1030+'Front End'!$F$5</f>
        <v>2058</v>
      </c>
      <c r="C1031" s="10">
        <f t="shared" si="65"/>
        <v>1.4291666666666667</v>
      </c>
      <c r="D1031" s="10">
        <f>ROUND(IF(B1031&lt;=$AA$2*1.25,('Front End'!$F$4/2)*(1-COS((PI()*B1031)/$AA$2)),(4.34*'Front End'!$F$4*EXP(-1.3*B1031/$AA$2))),6)</f>
        <v>5.0049999999999999E-3</v>
      </c>
      <c r="E1031" s="10">
        <f>D1031*('Front End'!$F$3/100)</f>
        <v>0</v>
      </c>
      <c r="F1031" s="10">
        <f t="shared" si="66"/>
        <v>5.0049999999999999E-3</v>
      </c>
      <c r="G1031" s="10">
        <f>IF((G1030+(AVERAGE(F1030:F1031)*('Front End'!$F$5*60))-(N1030))&gt;$AA$3,$AA$3,IF(G1030+(AVERAGE(F1030:F1031)*('Front End'!$F$5*60))-(N1030)&lt;0,0,G1030+(AVERAGE(F1030:F1031)*('Front End'!$F$5*60))-(N1030)))</f>
        <v>104.44397334784888</v>
      </c>
      <c r="H1031" s="10">
        <f>(G1031/$AA$3)*'Front End'!$B$1</f>
        <v>1.044439733478489E-3</v>
      </c>
      <c r="I1031" s="10">
        <f>('Front End'!$F$10-'Front End'!$B$1)+Calcs!H1031</f>
        <v>46.731044439733481</v>
      </c>
      <c r="J1031" s="10">
        <f>IF(H1031&gt;'Front End'!$B$1*('Front End'!$B$5/100),G1031-((('Front End'!$B$1*('Front End'!$B$5/100))/'Front End'!$B$1)*$AA$3),0)</f>
        <v>4.4439733478488819</v>
      </c>
      <c r="K1031" s="10">
        <f>(J1031*('Front End'!$B$6/100))/('Front End'!$B$2*24*60*60)</f>
        <v>0</v>
      </c>
      <c r="L1031" s="10">
        <f>(J1031*((100-'Front End'!$B$6)/100))/('Front End'!$B$2*24*60*60)</f>
        <v>5.1434876711213915E-3</v>
      </c>
      <c r="M1031" s="10">
        <f t="shared" si="67"/>
        <v>5.1434876711213915E-3</v>
      </c>
      <c r="N1031" s="10">
        <f>AVERAGE(M1030:M1031)*('Front End'!$F$5*60)</f>
        <v>0.61856084503592568</v>
      </c>
      <c r="O1031" s="10">
        <f>IF(O1030+AVERAGE(K1030:K1031)*('Front End'!$F$5*60)&gt;J1031,J1031,O1030+AVERAGE(K1030:K1031)*('Front End'!$F$5*60))</f>
        <v>0</v>
      </c>
      <c r="P1031" s="10">
        <f>P1030+(AVERAGE(L1030:L1031)*('Front End'!$F$5*60))-W1030</f>
        <v>4092.4445974819887</v>
      </c>
      <c r="Q1031" s="10">
        <f>(P1031/$AA$5)*($AA$4-'Front End'!$F$9)</f>
        <v>4.0924445974819881E-2</v>
      </c>
      <c r="R1031" s="10">
        <f>'Front End'!$F$9+Q1031</f>
        <v>45.040924445974817</v>
      </c>
      <c r="S1031" s="8">
        <f>IF(R1031&gt;'Front End'!$F$9+'Front End'!$B$9,(((R1031-'Front End'!$F$9)/($AA$4-'Front End'!$F$9))*$AA$5)-((('Front End'!$F$9+'Front End'!$B$9-'Front End'!$F$9)/($AA$4-'Front End'!$F$9))*$AA$5),0)</f>
        <v>4092.4445974816595</v>
      </c>
      <c r="T1031" s="8">
        <f>ROUND(S1031/('Front End'!$B$3*24*60*60),6)</f>
        <v>4.7369999999999999E-3</v>
      </c>
      <c r="U1031" s="8">
        <f>IF(R1031&gt;'Front End'!$F$9+'Front End'!$B$10,(((R1031-'Front End'!$F$9)/($AA$4-'Front End'!$F$9))*$AA$5)-((('Front End'!$F$9+'Front End'!$B$10-'Front End'!$F$9)/($AA$4-'Front End'!$F$9))*$AA$5),0)</f>
        <v>2092.4445974813466</v>
      </c>
      <c r="V1031" s="8">
        <f>(U1031^0.5)/('Front End'!$B$4*24*60*60)</f>
        <v>5.2943572301547741E-3</v>
      </c>
      <c r="W1031" s="8">
        <f>(AVERAGE(T1030:T1031)*('Front End'!$F$5*60))+(AVERAGE(V1030:V1031)*('Front End'!$F$5*60))</f>
        <v>1.2038072999660048</v>
      </c>
      <c r="X1031" s="8">
        <f t="shared" si="68"/>
        <v>5.2943572301547741E-3</v>
      </c>
    </row>
    <row r="1032" spans="1:24" x14ac:dyDescent="0.2">
      <c r="A1032" s="1">
        <v>1031</v>
      </c>
      <c r="B1032" s="1">
        <f>B1031+'Front End'!$F$5</f>
        <v>2060</v>
      </c>
      <c r="C1032" s="10">
        <f t="shared" si="65"/>
        <v>1.4305555555555556</v>
      </c>
      <c r="D1032" s="10">
        <f>ROUND(IF(B1032&lt;=$AA$2*1.25,('Front End'!$F$4/2)*(1-COS((PI()*B1032)/$AA$2)),(4.34*'Front End'!$F$4*EXP(-1.3*B1032/$AA$2))),6)</f>
        <v>4.9839999999999997E-3</v>
      </c>
      <c r="E1032" s="10">
        <f>D1032*('Front End'!$F$3/100)</f>
        <v>0</v>
      </c>
      <c r="F1032" s="10">
        <f t="shared" si="66"/>
        <v>4.9839999999999997E-3</v>
      </c>
      <c r="G1032" s="10">
        <f>IF((G1031+(AVERAGE(F1031:F1032)*('Front End'!$F$5*60))-(N1031))&gt;$AA$3,$AA$3,IF(G1031+(AVERAGE(F1031:F1032)*('Front End'!$F$5*60))-(N1031)&lt;0,0,G1031+(AVERAGE(F1031:F1032)*('Front End'!$F$5*60))-(N1031)))</f>
        <v>104.42475250281295</v>
      </c>
      <c r="H1032" s="10">
        <f>(G1032/$AA$3)*'Front End'!$B$1</f>
        <v>1.0442475250281296E-3</v>
      </c>
      <c r="I1032" s="10">
        <f>('Front End'!$F$10-'Front End'!$B$1)+Calcs!H1032</f>
        <v>46.731044247525034</v>
      </c>
      <c r="J1032" s="10">
        <f>IF(H1032&gt;'Front End'!$B$1*('Front End'!$B$5/100),G1032-((('Front End'!$B$1*('Front End'!$B$5/100))/'Front End'!$B$1)*$AA$3),0)</f>
        <v>4.4247525028129502</v>
      </c>
      <c r="K1032" s="10">
        <f>(J1032*('Front End'!$B$6/100))/('Front End'!$B$2*24*60*60)</f>
        <v>0</v>
      </c>
      <c r="L1032" s="10">
        <f>(J1032*((100-'Front End'!$B$6)/100))/('Front End'!$B$2*24*60*60)</f>
        <v>5.1212413227001742E-3</v>
      </c>
      <c r="M1032" s="10">
        <f t="shared" si="67"/>
        <v>5.1212413227001742E-3</v>
      </c>
      <c r="N1032" s="10">
        <f>AVERAGE(M1031:M1032)*('Front End'!$F$5*60)</f>
        <v>0.61588373962929399</v>
      </c>
      <c r="O1032" s="10">
        <f>IF(O1031+AVERAGE(K1031:K1032)*('Front End'!$F$5*60)&gt;J1032,J1032,O1031+AVERAGE(K1031:K1032)*('Front End'!$F$5*60))</f>
        <v>0</v>
      </c>
      <c r="P1032" s="10">
        <f>P1031+(AVERAGE(L1031:L1032)*('Front End'!$F$5*60))-W1031</f>
        <v>4091.8566739216517</v>
      </c>
      <c r="Q1032" s="10">
        <f>(P1032/$AA$5)*($AA$4-'Front End'!$F$9)</f>
        <v>4.0918566739216511E-2</v>
      </c>
      <c r="R1032" s="10">
        <f>'Front End'!$F$9+Q1032</f>
        <v>45.040918566739215</v>
      </c>
      <c r="S1032" s="8">
        <f>IF(R1032&gt;'Front End'!$F$9+'Front End'!$B$9,(((R1032-'Front End'!$F$9)/($AA$4-'Front End'!$F$9))*$AA$5)-((('Front End'!$F$9+'Front End'!$B$9-'Front End'!$F$9)/($AA$4-'Front End'!$F$9))*$AA$5),0)</f>
        <v>4091.8566739215125</v>
      </c>
      <c r="T1032" s="8">
        <f>ROUND(S1032/('Front End'!$B$3*24*60*60),6)</f>
        <v>4.7359999999999998E-3</v>
      </c>
      <c r="U1032" s="8">
        <f>IF(R1032&gt;'Front End'!$F$9+'Front End'!$B$10,(((R1032-'Front End'!$F$9)/($AA$4-'Front End'!$F$9))*$AA$5)-((('Front End'!$F$9+'Front End'!$B$10-'Front End'!$F$9)/($AA$4-'Front End'!$F$9))*$AA$5),0)</f>
        <v>2091.8566739211997</v>
      </c>
      <c r="V1032" s="8">
        <f>(U1032^0.5)/('Front End'!$B$4*24*60*60)</f>
        <v>5.2936133882313975E-3</v>
      </c>
      <c r="W1032" s="8">
        <f>(AVERAGE(T1031:T1032)*('Front End'!$F$5*60))+(AVERAGE(V1031:V1032)*('Front End'!$F$5*60))</f>
        <v>1.2036582371031701</v>
      </c>
      <c r="X1032" s="8">
        <f t="shared" si="68"/>
        <v>5.2936133882313975E-3</v>
      </c>
    </row>
    <row r="1033" spans="1:24" x14ac:dyDescent="0.2">
      <c r="A1033" s="1">
        <v>1032</v>
      </c>
      <c r="B1033" s="1">
        <f>B1032+'Front End'!$F$5</f>
        <v>2062</v>
      </c>
      <c r="C1033" s="10">
        <f t="shared" si="65"/>
        <v>1.4319444444444445</v>
      </c>
      <c r="D1033" s="10">
        <f>ROUND(IF(B1033&lt;=$AA$2*1.25,('Front End'!$F$4/2)*(1-COS((PI()*B1033)/$AA$2)),(4.34*'Front End'!$F$4*EXP(-1.3*B1033/$AA$2))),6)</f>
        <v>4.9620000000000003E-3</v>
      </c>
      <c r="E1033" s="10">
        <f>D1033*('Front End'!$F$3/100)</f>
        <v>0</v>
      </c>
      <c r="F1033" s="10">
        <f t="shared" si="66"/>
        <v>4.9620000000000003E-3</v>
      </c>
      <c r="G1033" s="10">
        <f>IF((G1032+(AVERAGE(F1032:F1033)*('Front End'!$F$5*60))-(N1032))&gt;$AA$3,$AA$3,IF(G1032+(AVERAGE(F1032:F1033)*('Front End'!$F$5*60))-(N1032)&lt;0,0,G1032+(AVERAGE(F1032:F1033)*('Front End'!$F$5*60))-(N1032)))</f>
        <v>104.40562876318366</v>
      </c>
      <c r="H1033" s="10">
        <f>(G1033/$AA$3)*'Front End'!$B$1</f>
        <v>1.0440562876318366E-3</v>
      </c>
      <c r="I1033" s="10">
        <f>('Front End'!$F$10-'Front End'!$B$1)+Calcs!H1033</f>
        <v>46.731044056287637</v>
      </c>
      <c r="J1033" s="10">
        <f>IF(H1033&gt;'Front End'!$B$1*('Front End'!$B$5/100),G1033-((('Front End'!$B$1*('Front End'!$B$5/100))/'Front End'!$B$1)*$AA$3),0)</f>
        <v>4.4056287631836568</v>
      </c>
      <c r="K1033" s="10">
        <f>(J1033*('Front End'!$B$6/100))/('Front End'!$B$2*24*60*60)</f>
        <v>0</v>
      </c>
      <c r="L1033" s="10">
        <f>(J1033*((100-'Front End'!$B$6)/100))/('Front End'!$B$2*24*60*60)</f>
        <v>5.0991073647958995E-3</v>
      </c>
      <c r="M1033" s="10">
        <f t="shared" si="67"/>
        <v>5.0991073647958995E-3</v>
      </c>
      <c r="N1033" s="10">
        <f>AVERAGE(M1032:M1033)*('Front End'!$F$5*60)</f>
        <v>0.61322092124976446</v>
      </c>
      <c r="O1033" s="10">
        <f>IF(O1032+AVERAGE(K1032:K1033)*('Front End'!$F$5*60)&gt;J1033,J1033,O1032+AVERAGE(K1032:K1033)*('Front End'!$F$5*60))</f>
        <v>0</v>
      </c>
      <c r="P1033" s="10">
        <f>P1032+(AVERAGE(L1032:L1033)*('Front End'!$F$5*60))-W1032</f>
        <v>4091.266236605798</v>
      </c>
      <c r="Q1033" s="10">
        <f>(P1033/$AA$5)*($AA$4-'Front End'!$F$9)</f>
        <v>4.0912662366057978E-2</v>
      </c>
      <c r="R1033" s="10">
        <f>'Front End'!$F$9+Q1033</f>
        <v>45.040912662366061</v>
      </c>
      <c r="S1033" s="8">
        <f>IF(R1033&gt;'Front End'!$F$9+'Front End'!$B$9,(((R1033-'Front End'!$F$9)/($AA$4-'Front End'!$F$9))*$AA$5)-((('Front End'!$F$9+'Front End'!$B$9-'Front End'!$F$9)/($AA$4-'Front End'!$F$9))*$AA$5),0)</f>
        <v>4091.2662366061172</v>
      </c>
      <c r="T1033" s="8">
        <f>ROUND(S1033/('Front End'!$B$3*24*60*60),6)</f>
        <v>4.7349999999999996E-3</v>
      </c>
      <c r="U1033" s="8">
        <f>IF(R1033&gt;'Front End'!$F$9+'Front End'!$B$10,(((R1033-'Front End'!$F$9)/($AA$4-'Front End'!$F$9))*$AA$5)-((('Front End'!$F$9+'Front End'!$B$10-'Front End'!$F$9)/($AA$4-'Front End'!$F$9))*$AA$5),0)</f>
        <v>2091.2662366058044</v>
      </c>
      <c r="V1033" s="8">
        <f>(U1033^0.5)/('Front End'!$B$4*24*60*60)</f>
        <v>5.29286626069197E-3</v>
      </c>
      <c r="W1033" s="8">
        <f>(AVERAGE(T1032:T1033)*('Front End'!$F$5*60))+(AVERAGE(V1032:V1033)*('Front End'!$F$5*60))</f>
        <v>1.203448778935402</v>
      </c>
      <c r="X1033" s="8">
        <f t="shared" si="68"/>
        <v>5.29286626069197E-3</v>
      </c>
    </row>
    <row r="1034" spans="1:24" x14ac:dyDescent="0.2">
      <c r="A1034" s="1">
        <v>1033</v>
      </c>
      <c r="B1034" s="1">
        <f>B1033+'Front End'!$F$5</f>
        <v>2064</v>
      </c>
      <c r="C1034" s="10">
        <f t="shared" si="65"/>
        <v>1.4333333333333333</v>
      </c>
      <c r="D1034" s="10">
        <f>ROUND(IF(B1034&lt;=$AA$2*1.25,('Front End'!$F$4/2)*(1-COS((PI()*B1034)/$AA$2)),(4.34*'Front End'!$F$4*EXP(-1.3*B1034/$AA$2))),6)</f>
        <v>4.9410000000000001E-3</v>
      </c>
      <c r="E1034" s="10">
        <f>D1034*('Front End'!$F$3/100)</f>
        <v>0</v>
      </c>
      <c r="F1034" s="10">
        <f t="shared" si="66"/>
        <v>4.9410000000000001E-3</v>
      </c>
      <c r="G1034" s="10">
        <f>IF((G1033+(AVERAGE(F1033:F1034)*('Front End'!$F$5*60))-(N1033))&gt;$AA$3,$AA$3,IF(G1033+(AVERAGE(F1033:F1034)*('Front End'!$F$5*60))-(N1033)&lt;0,0,G1033+(AVERAGE(F1033:F1034)*('Front End'!$F$5*60))-(N1033)))</f>
        <v>104.38658784193389</v>
      </c>
      <c r="H1034" s="10">
        <f>(G1034/$AA$3)*'Front End'!$B$1</f>
        <v>1.0438658784193389E-3</v>
      </c>
      <c r="I1034" s="10">
        <f>('Front End'!$F$10-'Front End'!$B$1)+Calcs!H1034</f>
        <v>46.731043865878426</v>
      </c>
      <c r="J1034" s="10">
        <f>IF(H1034&gt;'Front End'!$B$1*('Front End'!$B$5/100),G1034-((('Front End'!$B$1*('Front End'!$B$5/100))/'Front End'!$B$1)*$AA$3),0)</f>
        <v>4.3865878419338884</v>
      </c>
      <c r="K1034" s="10">
        <f>(J1034*('Front End'!$B$6/100))/('Front End'!$B$2*24*60*60)</f>
        <v>0</v>
      </c>
      <c r="L1034" s="10">
        <f>(J1034*((100-'Front End'!$B$6)/100))/('Front End'!$B$2*24*60*60)</f>
        <v>5.0770692614975563E-3</v>
      </c>
      <c r="M1034" s="10">
        <f t="shared" si="67"/>
        <v>5.0770692614975563E-3</v>
      </c>
      <c r="N1034" s="10">
        <f>AVERAGE(M1033:M1034)*('Front End'!$F$5*60)</f>
        <v>0.61057059757760745</v>
      </c>
      <c r="O1034" s="10">
        <f>IF(O1033+AVERAGE(K1033:K1034)*('Front End'!$F$5*60)&gt;J1034,J1034,O1033+AVERAGE(K1033:K1034)*('Front End'!$F$5*60))</f>
        <v>0</v>
      </c>
      <c r="P1034" s="10">
        <f>P1033+(AVERAGE(L1033:L1034)*('Front End'!$F$5*60))-W1033</f>
        <v>4090.6733584244398</v>
      </c>
      <c r="Q1034" s="10">
        <f>(P1034/$AA$5)*($AA$4-'Front End'!$F$9)</f>
        <v>4.0906733584244397E-2</v>
      </c>
      <c r="R1034" s="10">
        <f>'Front End'!$F$9+Q1034</f>
        <v>45.040906733584244</v>
      </c>
      <c r="S1034" s="8">
        <f>IF(R1034&gt;'Front End'!$F$9+'Front End'!$B$9,(((R1034-'Front End'!$F$9)/($AA$4-'Front End'!$F$9))*$AA$5)-((('Front End'!$F$9+'Front End'!$B$9-'Front End'!$F$9)/($AA$4-'Front End'!$F$9))*$AA$5),0)</f>
        <v>4090.6733584243689</v>
      </c>
      <c r="T1034" s="8">
        <f>ROUND(S1034/('Front End'!$B$3*24*60*60),6)</f>
        <v>4.7349999999999996E-3</v>
      </c>
      <c r="U1034" s="8">
        <f>IF(R1034&gt;'Front End'!$F$9+'Front End'!$B$10,(((R1034-'Front End'!$F$9)/($AA$4-'Front End'!$F$9))*$AA$5)-((('Front End'!$F$9+'Front End'!$B$10-'Front End'!$F$9)/($AA$4-'Front End'!$F$9))*$AA$5),0)</f>
        <v>2090.673358424056</v>
      </c>
      <c r="V1034" s="8">
        <f>(U1034^0.5)/('Front End'!$B$4*24*60*60)</f>
        <v>5.2921159383966616E-3</v>
      </c>
      <c r="W1034" s="8">
        <f>(AVERAGE(T1033:T1034)*('Front End'!$F$5*60))+(AVERAGE(V1033:V1034)*('Front End'!$F$5*60))</f>
        <v>1.2032989319453178</v>
      </c>
      <c r="X1034" s="8">
        <f t="shared" si="68"/>
        <v>5.2921159383966616E-3</v>
      </c>
    </row>
    <row r="1035" spans="1:24" x14ac:dyDescent="0.2">
      <c r="A1035" s="1">
        <v>1034</v>
      </c>
      <c r="B1035" s="1">
        <f>B1034+'Front End'!$F$5</f>
        <v>2066</v>
      </c>
      <c r="C1035" s="10">
        <f t="shared" si="65"/>
        <v>1.4347222222222222</v>
      </c>
      <c r="D1035" s="10">
        <f>ROUND(IF(B1035&lt;=$AA$2*1.25,('Front End'!$F$4/2)*(1-COS((PI()*B1035)/$AA$2)),(4.34*'Front End'!$F$4*EXP(-1.3*B1035/$AA$2))),6)</f>
        <v>4.9189999999999998E-3</v>
      </c>
      <c r="E1035" s="10">
        <f>D1035*('Front End'!$F$3/100)</f>
        <v>0</v>
      </c>
      <c r="F1035" s="10">
        <f t="shared" si="66"/>
        <v>4.9189999999999998E-3</v>
      </c>
      <c r="G1035" s="10">
        <f>IF((G1034+(AVERAGE(F1034:F1035)*('Front End'!$F$5*60))-(N1034))&gt;$AA$3,$AA$3,IF(G1034+(AVERAGE(F1034:F1035)*('Front End'!$F$5*60))-(N1034)&lt;0,0,G1034+(AVERAGE(F1034:F1035)*('Front End'!$F$5*60))-(N1034)))</f>
        <v>104.36761724435628</v>
      </c>
      <c r="H1035" s="10">
        <f>(G1035/$AA$3)*'Front End'!$B$1</f>
        <v>1.0436761724435628E-3</v>
      </c>
      <c r="I1035" s="10">
        <f>('Front End'!$F$10-'Front End'!$B$1)+Calcs!H1035</f>
        <v>46.731043676172447</v>
      </c>
      <c r="J1035" s="10">
        <f>IF(H1035&gt;'Front End'!$B$1*('Front End'!$B$5/100),G1035-((('Front End'!$B$1*('Front End'!$B$5/100))/'Front End'!$B$1)*$AA$3),0)</f>
        <v>4.367617244356282</v>
      </c>
      <c r="K1035" s="10">
        <f>(J1035*('Front End'!$B$6/100))/('Front End'!$B$2*24*60*60)</f>
        <v>0</v>
      </c>
      <c r="L1035" s="10">
        <f>(J1035*((100-'Front End'!$B$6)/100))/('Front End'!$B$2*24*60*60)</f>
        <v>5.0551125513382898E-3</v>
      </c>
      <c r="M1035" s="10">
        <f t="shared" si="67"/>
        <v>5.0551125513382898E-3</v>
      </c>
      <c r="N1035" s="10">
        <f>AVERAGE(M1034:M1035)*('Front End'!$F$5*60)</f>
        <v>0.60793090877015077</v>
      </c>
      <c r="O1035" s="10">
        <f>IF(O1034+AVERAGE(K1034:K1035)*('Front End'!$F$5*60)&gt;J1035,J1035,O1034+AVERAGE(K1034:K1035)*('Front End'!$F$5*60))</f>
        <v>0</v>
      </c>
      <c r="P1035" s="10">
        <f>P1034+(AVERAGE(L1034:L1035)*('Front End'!$F$5*60))-W1034</f>
        <v>4090.0779904012643</v>
      </c>
      <c r="Q1035" s="10">
        <f>(P1035/$AA$5)*($AA$4-'Front End'!$F$9)</f>
        <v>4.0900779904012641E-2</v>
      </c>
      <c r="R1035" s="10">
        <f>'Front End'!$F$9+Q1035</f>
        <v>45.040900779904014</v>
      </c>
      <c r="S1035" s="8">
        <f>IF(R1035&gt;'Front End'!$F$9+'Front End'!$B$9,(((R1035-'Front End'!$F$9)/($AA$4-'Front End'!$F$9))*$AA$5)-((('Front End'!$F$9+'Front End'!$B$9-'Front End'!$F$9)/($AA$4-'Front End'!$F$9))*$AA$5),0)</f>
        <v>4090.0779904013975</v>
      </c>
      <c r="T1035" s="8">
        <f>ROUND(S1035/('Front End'!$B$3*24*60*60),6)</f>
        <v>4.7340000000000004E-3</v>
      </c>
      <c r="U1035" s="8">
        <f>IF(R1035&gt;'Front End'!$F$9+'Front End'!$B$10,(((R1035-'Front End'!$F$9)/($AA$4-'Front End'!$F$9))*$AA$5)-((('Front End'!$F$9+'Front End'!$B$10-'Front End'!$F$9)/($AA$4-'Front End'!$F$9))*$AA$5),0)</f>
        <v>2090.0779904010847</v>
      </c>
      <c r="V1035" s="8">
        <f>(U1035^0.5)/('Front End'!$B$4*24*60*60)</f>
        <v>5.2913623579926034E-3</v>
      </c>
      <c r="W1035" s="8">
        <f>(AVERAGE(T1034:T1035)*('Front End'!$F$5*60))+(AVERAGE(V1034:V1035)*('Front End'!$F$5*60))</f>
        <v>1.2031486977833559</v>
      </c>
      <c r="X1035" s="8">
        <f t="shared" si="68"/>
        <v>5.2913623579926034E-3</v>
      </c>
    </row>
    <row r="1036" spans="1:24" x14ac:dyDescent="0.2">
      <c r="A1036" s="1">
        <v>1035</v>
      </c>
      <c r="B1036" s="1">
        <f>B1035+'Front End'!$F$5</f>
        <v>2068</v>
      </c>
      <c r="C1036" s="10">
        <f t="shared" si="65"/>
        <v>1.4361111111111111</v>
      </c>
      <c r="D1036" s="10">
        <f>ROUND(IF(B1036&lt;=$AA$2*1.25,('Front End'!$F$4/2)*(1-COS((PI()*B1036)/$AA$2)),(4.34*'Front End'!$F$4*EXP(-1.3*B1036/$AA$2))),6)</f>
        <v>4.8979999999999996E-3</v>
      </c>
      <c r="E1036" s="10">
        <f>D1036*('Front End'!$F$3/100)</f>
        <v>0</v>
      </c>
      <c r="F1036" s="10">
        <f t="shared" si="66"/>
        <v>4.8979999999999996E-3</v>
      </c>
      <c r="G1036" s="10">
        <f>IF((G1035+(AVERAGE(F1035:F1036)*('Front End'!$F$5*60))-(N1035))&gt;$AA$3,$AA$3,IF(G1035+(AVERAGE(F1035:F1036)*('Front End'!$F$5*60))-(N1035)&lt;0,0,G1035+(AVERAGE(F1035:F1036)*('Front End'!$F$5*60))-(N1035)))</f>
        <v>104.34870633558613</v>
      </c>
      <c r="H1036" s="10">
        <f>(G1036/$AA$3)*'Front End'!$B$1</f>
        <v>1.0434870633558612E-3</v>
      </c>
      <c r="I1036" s="10">
        <f>('Front End'!$F$10-'Front End'!$B$1)+Calcs!H1036</f>
        <v>46.73104348706336</v>
      </c>
      <c r="J1036" s="10">
        <f>IF(H1036&gt;'Front End'!$B$1*('Front End'!$B$5/100),G1036-((('Front End'!$B$1*('Front End'!$B$5/100))/'Front End'!$B$1)*$AA$3),0)</f>
        <v>4.3487063355861295</v>
      </c>
      <c r="K1036" s="10">
        <f>(J1036*('Front End'!$B$6/100))/('Front End'!$B$2*24*60*60)</f>
        <v>0</v>
      </c>
      <c r="L1036" s="10">
        <f>(J1036*((100-'Front End'!$B$6)/100))/('Front End'!$B$2*24*60*60)</f>
        <v>5.0332249254469094E-3</v>
      </c>
      <c r="M1036" s="10">
        <f t="shared" si="67"/>
        <v>5.0332249254469094E-3</v>
      </c>
      <c r="N1036" s="10">
        <f>AVERAGE(M1035:M1036)*('Front End'!$F$5*60)</f>
        <v>0.60530024860711196</v>
      </c>
      <c r="O1036" s="10">
        <f>IF(O1035+AVERAGE(K1035:K1036)*('Front End'!$F$5*60)&gt;J1036,J1036,O1035+AVERAGE(K1035:K1036)*('Front End'!$F$5*60))</f>
        <v>0</v>
      </c>
      <c r="P1036" s="10">
        <f>P1035+(AVERAGE(L1035:L1036)*('Front End'!$F$5*60))-W1035</f>
        <v>4089.4801419520877</v>
      </c>
      <c r="Q1036" s="10">
        <f>(P1036/$AA$5)*($AA$4-'Front End'!$F$9)</f>
        <v>4.0894801419520878E-2</v>
      </c>
      <c r="R1036" s="10">
        <f>'Front End'!$F$9+Q1036</f>
        <v>45.040894801419519</v>
      </c>
      <c r="S1036" s="8">
        <f>IF(R1036&gt;'Front End'!$F$9+'Front End'!$B$9,(((R1036-'Front End'!$F$9)/($AA$4-'Front End'!$F$9))*$AA$5)-((('Front End'!$F$9+'Front End'!$B$9-'Front End'!$F$9)/($AA$4-'Front End'!$F$9))*$AA$5),0)</f>
        <v>4089.4801419518958</v>
      </c>
      <c r="T1036" s="8">
        <f>ROUND(S1036/('Front End'!$B$3*24*60*60),6)</f>
        <v>4.7330000000000002E-3</v>
      </c>
      <c r="U1036" s="8">
        <f>IF(R1036&gt;'Front End'!$F$9+'Front End'!$B$10,(((R1036-'Front End'!$F$9)/($AA$4-'Front End'!$F$9))*$AA$5)-((('Front End'!$F$9+'Front End'!$B$10-'Front End'!$F$9)/($AA$4-'Front End'!$F$9))*$AA$5),0)</f>
        <v>2089.4801419515829</v>
      </c>
      <c r="V1036" s="8">
        <f>(U1036^0.5)/('Front End'!$B$4*24*60*60)</f>
        <v>5.2906055300066613E-3</v>
      </c>
      <c r="W1036" s="8">
        <f>(AVERAGE(T1035:T1036)*('Front End'!$F$5*60))+(AVERAGE(V1035:V1036)*('Front End'!$F$5*60))</f>
        <v>1.2029380732799559</v>
      </c>
      <c r="X1036" s="8">
        <f t="shared" si="68"/>
        <v>5.2906055300066613E-3</v>
      </c>
    </row>
    <row r="1037" spans="1:24" x14ac:dyDescent="0.2">
      <c r="A1037" s="1">
        <v>1036</v>
      </c>
      <c r="B1037" s="1">
        <f>B1036+'Front End'!$F$5</f>
        <v>2070</v>
      </c>
      <c r="C1037" s="10">
        <f t="shared" si="65"/>
        <v>1.4375</v>
      </c>
      <c r="D1037" s="10">
        <f>ROUND(IF(B1037&lt;=$AA$2*1.25,('Front End'!$F$4/2)*(1-COS((PI()*B1037)/$AA$2)),(4.34*'Front End'!$F$4*EXP(-1.3*B1037/$AA$2))),6)</f>
        <v>4.8770000000000003E-3</v>
      </c>
      <c r="E1037" s="10">
        <f>D1037*('Front End'!$F$3/100)</f>
        <v>0</v>
      </c>
      <c r="F1037" s="10">
        <f t="shared" si="66"/>
        <v>4.8770000000000003E-3</v>
      </c>
      <c r="G1037" s="10">
        <f>IF((G1036+(AVERAGE(F1036:F1037)*('Front End'!$F$5*60))-(N1036))&gt;$AA$3,$AA$3,IF(G1036+(AVERAGE(F1036:F1037)*('Front End'!$F$5*60))-(N1036)&lt;0,0,G1036+(AVERAGE(F1036:F1037)*('Front End'!$F$5*60))-(N1036)))</f>
        <v>104.32990608697902</v>
      </c>
      <c r="H1037" s="10">
        <f>(G1037/$AA$3)*'Front End'!$B$1</f>
        <v>1.0432990608697902E-3</v>
      </c>
      <c r="I1037" s="10">
        <f>('Front End'!$F$10-'Front End'!$B$1)+Calcs!H1037</f>
        <v>46.731043299060872</v>
      </c>
      <c r="J1037" s="10">
        <f>IF(H1037&gt;'Front End'!$B$1*('Front End'!$B$5/100),G1037-((('Front End'!$B$1*('Front End'!$B$5/100))/'Front End'!$B$1)*$AA$3),0)</f>
        <v>4.3299060869790225</v>
      </c>
      <c r="K1037" s="10">
        <f>(J1037*('Front End'!$B$6/100))/('Front End'!$B$2*24*60*60)</f>
        <v>0</v>
      </c>
      <c r="L1037" s="10">
        <f>(J1037*((100-'Front End'!$B$6)/100))/('Front End'!$B$2*24*60*60)</f>
        <v>5.0114653784479437E-3</v>
      </c>
      <c r="M1037" s="10">
        <f t="shared" si="67"/>
        <v>5.0114653784479437E-3</v>
      </c>
      <c r="N1037" s="10">
        <f>AVERAGE(M1036:M1037)*('Front End'!$F$5*60)</f>
        <v>0.60268141823369115</v>
      </c>
      <c r="O1037" s="10">
        <f>IF(O1036+AVERAGE(K1036:K1037)*('Front End'!$F$5*60)&gt;J1037,J1037,O1036+AVERAGE(K1036:K1037)*('Front End'!$F$5*60))</f>
        <v>0</v>
      </c>
      <c r="P1037" s="10">
        <f>P1036+(AVERAGE(L1036:L1037)*('Front End'!$F$5*60))-W1036</f>
        <v>4088.8798852970413</v>
      </c>
      <c r="Q1037" s="10">
        <f>(P1037/$AA$5)*($AA$4-'Front End'!$F$9)</f>
        <v>4.0888798852970407E-2</v>
      </c>
      <c r="R1037" s="10">
        <f>'Front End'!$F$9+Q1037</f>
        <v>45.040888798852968</v>
      </c>
      <c r="S1037" s="8">
        <f>IF(R1037&gt;'Front End'!$F$9+'Front End'!$B$9,(((R1037-'Front End'!$F$9)/($AA$4-'Front End'!$F$9))*$AA$5)-((('Front End'!$F$9+'Front End'!$B$9-'Front End'!$F$9)/($AA$4-'Front End'!$F$9))*$AA$5),0)</f>
        <v>4088.879885296848</v>
      </c>
      <c r="T1037" s="8">
        <f>ROUND(S1037/('Front End'!$B$3*24*60*60),6)</f>
        <v>4.7320000000000001E-3</v>
      </c>
      <c r="U1037" s="8">
        <f>IF(R1037&gt;'Front End'!$F$9+'Front End'!$B$10,(((R1037-'Front End'!$F$9)/($AA$4-'Front End'!$F$9))*$AA$5)-((('Front End'!$F$9+'Front End'!$B$10-'Front End'!$F$9)/($AA$4-'Front End'!$F$9))*$AA$5),0)</f>
        <v>2088.8798852965351</v>
      </c>
      <c r="V1037" s="8">
        <f>(U1037^0.5)/('Front End'!$B$4*24*60*60)</f>
        <v>5.289845544490546E-3</v>
      </c>
      <c r="W1037" s="8">
        <f>(AVERAGE(T1036:T1037)*('Front End'!$F$5*60))+(AVERAGE(V1036:V1037)*('Front End'!$F$5*60))</f>
        <v>1.2027270644698325</v>
      </c>
      <c r="X1037" s="8">
        <f t="shared" si="68"/>
        <v>5.289845544490546E-3</v>
      </c>
    </row>
    <row r="1038" spans="1:24" x14ac:dyDescent="0.2">
      <c r="A1038" s="1">
        <v>1037</v>
      </c>
      <c r="B1038" s="1">
        <f>B1037+'Front End'!$F$5</f>
        <v>2072</v>
      </c>
      <c r="C1038" s="10">
        <f t="shared" si="65"/>
        <v>1.4388888888888889</v>
      </c>
      <c r="D1038" s="10">
        <f>ROUND(IF(B1038&lt;=$AA$2*1.25,('Front End'!$F$4/2)*(1-COS((PI()*B1038)/$AA$2)),(4.34*'Front End'!$F$4*EXP(-1.3*B1038/$AA$2))),6)</f>
        <v>4.8560000000000001E-3</v>
      </c>
      <c r="E1038" s="10">
        <f>D1038*('Front End'!$F$3/100)</f>
        <v>0</v>
      </c>
      <c r="F1038" s="10">
        <f t="shared" si="66"/>
        <v>4.8560000000000001E-3</v>
      </c>
      <c r="G1038" s="10">
        <f>IF((G1037+(AVERAGE(F1037:F1038)*('Front End'!$F$5*60))-(N1037))&gt;$AA$3,$AA$3,IF(G1037+(AVERAGE(F1037:F1038)*('Front End'!$F$5*60))-(N1037)&lt;0,0,G1037+(AVERAGE(F1037:F1038)*('Front End'!$F$5*60))-(N1037)))</f>
        <v>104.31120466874533</v>
      </c>
      <c r="H1038" s="10">
        <f>(G1038/$AA$3)*'Front End'!$B$1</f>
        <v>1.0431120466874533E-3</v>
      </c>
      <c r="I1038" s="10">
        <f>('Front End'!$F$10-'Front End'!$B$1)+Calcs!H1038</f>
        <v>46.731043112046692</v>
      </c>
      <c r="J1038" s="10">
        <f>IF(H1038&gt;'Front End'!$B$1*('Front End'!$B$5/100),G1038-((('Front End'!$B$1*('Front End'!$B$5/100))/'Front End'!$B$1)*$AA$3),0)</f>
        <v>4.3112046687453329</v>
      </c>
      <c r="K1038" s="10">
        <f>(J1038*('Front End'!$B$6/100))/('Front End'!$B$2*24*60*60)</f>
        <v>0</v>
      </c>
      <c r="L1038" s="10">
        <f>(J1038*((100-'Front End'!$B$6)/100))/('Front End'!$B$2*24*60*60)</f>
        <v>4.9898202184552468E-3</v>
      </c>
      <c r="M1038" s="10">
        <f t="shared" si="67"/>
        <v>4.9898202184552468E-3</v>
      </c>
      <c r="N1038" s="10">
        <f>AVERAGE(M1037:M1038)*('Front End'!$F$5*60)</f>
        <v>0.60007713581419142</v>
      </c>
      <c r="O1038" s="10">
        <f>IF(O1037+AVERAGE(K1037:K1038)*('Front End'!$F$5*60)&gt;J1038,J1038,O1037+AVERAGE(K1037:K1038)*('Front End'!$F$5*60))</f>
        <v>0</v>
      </c>
      <c r="P1038" s="10">
        <f>P1037+(AVERAGE(L1037:L1038)*('Front End'!$F$5*60))-W1037</f>
        <v>4088.2772353683854</v>
      </c>
      <c r="Q1038" s="10">
        <f>(P1038/$AA$5)*($AA$4-'Front End'!$F$9)</f>
        <v>4.0882772353683851E-2</v>
      </c>
      <c r="R1038" s="10">
        <f>'Front End'!$F$9+Q1038</f>
        <v>45.040882772353683</v>
      </c>
      <c r="S1038" s="8">
        <f>IF(R1038&gt;'Front End'!$F$9+'Front End'!$B$9,(((R1038-'Front End'!$F$9)/($AA$4-'Front End'!$F$9))*$AA$5)-((('Front End'!$F$9+'Front End'!$B$9-'Front End'!$F$9)/($AA$4-'Front End'!$F$9))*$AA$5),0)</f>
        <v>4088.2772353683094</v>
      </c>
      <c r="T1038" s="8">
        <f>ROUND(S1038/('Front End'!$B$3*24*60*60),6)</f>
        <v>4.7320000000000001E-3</v>
      </c>
      <c r="U1038" s="8">
        <f>IF(R1038&gt;'Front End'!$F$9+'Front End'!$B$10,(((R1038-'Front End'!$F$9)/($AA$4-'Front End'!$F$9))*$AA$5)-((('Front End'!$F$9+'Front End'!$B$10-'Front End'!$F$9)/($AA$4-'Front End'!$F$9))*$AA$5),0)</f>
        <v>2088.2772353679966</v>
      </c>
      <c r="V1038" s="8">
        <f>(U1038^0.5)/('Front End'!$B$4*24*60*60)</f>
        <v>5.2890824189927238E-3</v>
      </c>
      <c r="W1038" s="8">
        <f>(AVERAGE(T1037:T1038)*('Front End'!$F$5*60))+(AVERAGE(V1037:V1038)*('Front End'!$F$5*60))</f>
        <v>1.2025756778089962</v>
      </c>
      <c r="X1038" s="8">
        <f t="shared" si="68"/>
        <v>5.2890824189927238E-3</v>
      </c>
    </row>
    <row r="1039" spans="1:24" x14ac:dyDescent="0.2">
      <c r="A1039" s="1">
        <v>1038</v>
      </c>
      <c r="B1039" s="1">
        <f>B1038+'Front End'!$F$5</f>
        <v>2074</v>
      </c>
      <c r="C1039" s="10">
        <f t="shared" si="65"/>
        <v>1.4402777777777778</v>
      </c>
      <c r="D1039" s="10">
        <f>ROUND(IF(B1039&lt;=$AA$2*1.25,('Front End'!$F$4/2)*(1-COS((PI()*B1039)/$AA$2)),(4.34*'Front End'!$F$4*EXP(-1.3*B1039/$AA$2))),6)</f>
        <v>4.8349999999999999E-3</v>
      </c>
      <c r="E1039" s="10">
        <f>D1039*('Front End'!$F$3/100)</f>
        <v>0</v>
      </c>
      <c r="F1039" s="10">
        <f t="shared" si="66"/>
        <v>4.8349999999999999E-3</v>
      </c>
      <c r="G1039" s="10">
        <f>IF((G1038+(AVERAGE(F1038:F1039)*('Front End'!$F$5*60))-(N1038))&gt;$AA$3,$AA$3,IF(G1038+(AVERAGE(F1038:F1039)*('Front End'!$F$5*60))-(N1038)&lt;0,0,G1038+(AVERAGE(F1038:F1039)*('Front End'!$F$5*60))-(N1038)))</f>
        <v>104.29258753293115</v>
      </c>
      <c r="H1039" s="10">
        <f>(G1039/$AA$3)*'Front End'!$B$1</f>
        <v>1.0429258753293115E-3</v>
      </c>
      <c r="I1039" s="10">
        <f>('Front End'!$F$10-'Front End'!$B$1)+Calcs!H1039</f>
        <v>46.731042925875336</v>
      </c>
      <c r="J1039" s="10">
        <f>IF(H1039&gt;'Front End'!$B$1*('Front End'!$B$5/100),G1039-((('Front End'!$B$1*('Front End'!$B$5/100))/'Front End'!$B$1)*$AA$3),0)</f>
        <v>4.2925875329311509</v>
      </c>
      <c r="K1039" s="10">
        <f>(J1039*('Front End'!$B$6/100))/('Front End'!$B$2*24*60*60)</f>
        <v>0</v>
      </c>
      <c r="L1039" s="10">
        <f>(J1039*((100-'Front End'!$B$6)/100))/('Front End'!$B$2*24*60*60)</f>
        <v>4.9682726075592027E-3</v>
      </c>
      <c r="M1039" s="10">
        <f t="shared" si="67"/>
        <v>4.9682726075592027E-3</v>
      </c>
      <c r="N1039" s="10">
        <f>AVERAGE(M1038:M1039)*('Front End'!$F$5*60)</f>
        <v>0.59748556956086696</v>
      </c>
      <c r="O1039" s="10">
        <f>IF(O1038+AVERAGE(K1038:K1039)*('Front End'!$F$5*60)&gt;J1039,J1039,O1038+AVERAGE(K1038:K1039)*('Front End'!$F$5*60))</f>
        <v>0</v>
      </c>
      <c r="P1039" s="10">
        <f>P1038+(AVERAGE(L1038:L1039)*('Front End'!$F$5*60))-W1038</f>
        <v>4087.6721452601373</v>
      </c>
      <c r="Q1039" s="10">
        <f>(P1039/$AA$5)*($AA$4-'Front End'!$F$9)</f>
        <v>4.0876721452601371E-2</v>
      </c>
      <c r="R1039" s="10">
        <f>'Front End'!$F$9+Q1039</f>
        <v>45.040876721452598</v>
      </c>
      <c r="S1039" s="8">
        <f>IF(R1039&gt;'Front End'!$F$9+'Front End'!$B$9,(((R1039-'Front End'!$F$9)/($AA$4-'Front End'!$F$9))*$AA$5)-((('Front End'!$F$9+'Front End'!$B$9-'Front End'!$F$9)/($AA$4-'Front End'!$F$9))*$AA$5),0)</f>
        <v>4087.6721452598022</v>
      </c>
      <c r="T1039" s="8">
        <f>ROUND(S1039/('Front End'!$B$3*24*60*60),6)</f>
        <v>4.731E-3</v>
      </c>
      <c r="U1039" s="8">
        <f>IF(R1039&gt;'Front End'!$F$9+'Front End'!$B$10,(((R1039-'Front End'!$F$9)/($AA$4-'Front End'!$F$9))*$AA$5)-((('Front End'!$F$9+'Front End'!$B$10-'Front End'!$F$9)/($AA$4-'Front End'!$F$9))*$AA$5),0)</f>
        <v>2087.6721452594893</v>
      </c>
      <c r="V1039" s="8">
        <f>(U1039^0.5)/('Front End'!$B$4*24*60*60)</f>
        <v>5.2883160927440775E-3</v>
      </c>
      <c r="W1039" s="8">
        <f>(AVERAGE(T1038:T1039)*('Front End'!$F$5*60))+(AVERAGE(V1038:V1039)*('Front End'!$F$5*60))</f>
        <v>1.2024239107042081</v>
      </c>
      <c r="X1039" s="8">
        <f t="shared" si="68"/>
        <v>5.2883160927440775E-3</v>
      </c>
    </row>
    <row r="1040" spans="1:24" x14ac:dyDescent="0.2">
      <c r="A1040" s="1">
        <v>1039</v>
      </c>
      <c r="B1040" s="1">
        <f>B1039+'Front End'!$F$5</f>
        <v>2076</v>
      </c>
      <c r="C1040" s="10">
        <f t="shared" si="65"/>
        <v>1.4416666666666667</v>
      </c>
      <c r="D1040" s="10">
        <f>ROUND(IF(B1040&lt;=$AA$2*1.25,('Front End'!$F$4/2)*(1-COS((PI()*B1040)/$AA$2)),(4.34*'Front End'!$F$4*EXP(-1.3*B1040/$AA$2))),6)</f>
        <v>4.8139999999999997E-3</v>
      </c>
      <c r="E1040" s="10">
        <f>D1040*('Front End'!$F$3/100)</f>
        <v>0</v>
      </c>
      <c r="F1040" s="10">
        <f t="shared" si="66"/>
        <v>4.8139999999999997E-3</v>
      </c>
      <c r="G1040" s="10">
        <f>IF((G1039+(AVERAGE(F1039:F1040)*('Front End'!$F$5*60))-(N1039))&gt;$AA$3,$AA$3,IF(G1039+(AVERAGE(F1039:F1040)*('Front End'!$F$5*60))-(N1039)&lt;0,0,G1039+(AVERAGE(F1039:F1040)*('Front End'!$F$5*60))-(N1039)))</f>
        <v>104.27404196337028</v>
      </c>
      <c r="H1040" s="10">
        <f>(G1040/$AA$3)*'Front End'!$B$1</f>
        <v>1.0427404196337029E-3</v>
      </c>
      <c r="I1040" s="10">
        <f>('Front End'!$F$10-'Front End'!$B$1)+Calcs!H1040</f>
        <v>46.731042740419639</v>
      </c>
      <c r="J1040" s="10">
        <f>IF(H1040&gt;'Front End'!$B$1*('Front End'!$B$5/100),G1040-((('Front End'!$B$1*('Front End'!$B$5/100))/'Front End'!$B$1)*$AA$3),0)</f>
        <v>4.27404196337028</v>
      </c>
      <c r="K1040" s="10">
        <f>(J1040*('Front End'!$B$6/100))/('Front End'!$B$2*24*60*60)</f>
        <v>0</v>
      </c>
      <c r="L1040" s="10">
        <f>(J1040*((100-'Front End'!$B$6)/100))/('Front End'!$B$2*24*60*60)</f>
        <v>4.9468078279748615E-3</v>
      </c>
      <c r="M1040" s="10">
        <f t="shared" si="67"/>
        <v>4.9468078279748615E-3</v>
      </c>
      <c r="N1040" s="10">
        <f>AVERAGE(M1039:M1040)*('Front End'!$F$5*60)</f>
        <v>0.59490482613204376</v>
      </c>
      <c r="O1040" s="10">
        <f>IF(O1039+AVERAGE(K1039:K1040)*('Front End'!$F$5*60)&gt;J1040,J1040,O1039+AVERAGE(K1039:K1040)*('Front End'!$F$5*60))</f>
        <v>0</v>
      </c>
      <c r="P1040" s="10">
        <f>P1039+(AVERAGE(L1039:L1040)*('Front End'!$F$5*60))-W1039</f>
        <v>4087.0646261755651</v>
      </c>
      <c r="Q1040" s="10">
        <f>(P1040/$AA$5)*($AA$4-'Front End'!$F$9)</f>
        <v>4.0870646261755648E-2</v>
      </c>
      <c r="R1040" s="10">
        <f>'Front End'!$F$9+Q1040</f>
        <v>45.040870646261759</v>
      </c>
      <c r="S1040" s="8">
        <f>IF(R1040&gt;'Front End'!$F$9+'Front End'!$B$9,(((R1040-'Front End'!$F$9)/($AA$4-'Front End'!$F$9))*$AA$5)-((('Front End'!$F$9+'Front End'!$B$9-'Front End'!$F$9)/($AA$4-'Front End'!$F$9))*$AA$5),0)</f>
        <v>4087.0646261758739</v>
      </c>
      <c r="T1040" s="8">
        <f>ROUND(S1040/('Front End'!$B$3*24*60*60),6)</f>
        <v>4.7299999999999998E-3</v>
      </c>
      <c r="U1040" s="8">
        <f>IF(R1040&gt;'Front End'!$F$9+'Front End'!$B$10,(((R1040-'Front End'!$F$9)/($AA$4-'Front End'!$F$9))*$AA$5)-((('Front End'!$F$9+'Front End'!$B$10-'Front End'!$F$9)/($AA$4-'Front End'!$F$9))*$AA$5),0)</f>
        <v>2087.064626175561</v>
      </c>
      <c r="V1040" s="8">
        <f>(U1040^0.5)/('Front End'!$B$4*24*60*60)</f>
        <v>5.2875465785462254E-3</v>
      </c>
      <c r="W1040" s="8">
        <f>(AVERAGE(T1039:T1040)*('Front End'!$F$5*60))+(AVERAGE(V1039:V1040)*('Front End'!$F$5*60))</f>
        <v>1.2022117602774183</v>
      </c>
      <c r="X1040" s="8">
        <f t="shared" si="68"/>
        <v>5.2875465785462254E-3</v>
      </c>
    </row>
    <row r="1041" spans="1:24" x14ac:dyDescent="0.2">
      <c r="A1041" s="1">
        <v>1040</v>
      </c>
      <c r="B1041" s="1">
        <f>B1040+'Front End'!$F$5</f>
        <v>2078</v>
      </c>
      <c r="C1041" s="10">
        <f t="shared" si="65"/>
        <v>1.4430555555555555</v>
      </c>
      <c r="D1041" s="10">
        <f>ROUND(IF(B1041&lt;=$AA$2*1.25,('Front End'!$F$4/2)*(1-COS((PI()*B1041)/$AA$2)),(4.34*'Front End'!$F$4*EXP(-1.3*B1041/$AA$2))),6)</f>
        <v>4.7930000000000004E-3</v>
      </c>
      <c r="E1041" s="10">
        <f>D1041*('Front End'!$F$3/100)</f>
        <v>0</v>
      </c>
      <c r="F1041" s="10">
        <f t="shared" si="66"/>
        <v>4.7930000000000004E-3</v>
      </c>
      <c r="G1041" s="10">
        <f>IF((G1040+(AVERAGE(F1040:F1041)*('Front End'!$F$5*60))-(N1040))&gt;$AA$3,$AA$3,IF(G1040+(AVERAGE(F1040:F1041)*('Front End'!$F$5*60))-(N1040)&lt;0,0,G1040+(AVERAGE(F1040:F1041)*('Front End'!$F$5*60))-(N1040)))</f>
        <v>104.25555713723824</v>
      </c>
      <c r="H1041" s="10">
        <f>(G1041/$AA$3)*'Front End'!$B$1</f>
        <v>1.0425555713723825E-3</v>
      </c>
      <c r="I1041" s="10">
        <f>('Front End'!$F$10-'Front End'!$B$1)+Calcs!H1041</f>
        <v>46.731042555571378</v>
      </c>
      <c r="J1041" s="10">
        <f>IF(H1041&gt;'Front End'!$B$1*('Front End'!$B$5/100),G1041-((('Front End'!$B$1*('Front End'!$B$5/100))/'Front End'!$B$1)*$AA$3),0)</f>
        <v>4.2555571372382417</v>
      </c>
      <c r="K1041" s="10">
        <f>(J1041*('Front End'!$B$6/100))/('Front End'!$B$2*24*60*60)</f>
        <v>0</v>
      </c>
      <c r="L1041" s="10">
        <f>(J1041*((100-'Front End'!$B$6)/100))/('Front End'!$B$2*24*60*60)</f>
        <v>4.9254133532850028E-3</v>
      </c>
      <c r="M1041" s="10">
        <f t="shared" si="67"/>
        <v>4.9254133532850028E-3</v>
      </c>
      <c r="N1041" s="10">
        <f>AVERAGE(M1040:M1041)*('Front End'!$F$5*60)</f>
        <v>0.59233327087559196</v>
      </c>
      <c r="O1041" s="10">
        <f>IF(O1040+AVERAGE(K1040:K1041)*('Front End'!$F$5*60)&gt;J1041,J1041,O1040+AVERAGE(K1040:K1041)*('Front End'!$F$5*60))</f>
        <v>0</v>
      </c>
      <c r="P1041" s="10">
        <f>P1040+(AVERAGE(L1040:L1041)*('Front End'!$F$5*60))-W1040</f>
        <v>4086.4547476861635</v>
      </c>
      <c r="Q1041" s="10">
        <f>(P1041/$AA$5)*($AA$4-'Front End'!$F$9)</f>
        <v>4.0864547476861635E-2</v>
      </c>
      <c r="R1041" s="10">
        <f>'Front End'!$F$9+Q1041</f>
        <v>45.040864547476865</v>
      </c>
      <c r="S1041" s="8">
        <f>IF(R1041&gt;'Front End'!$F$9+'Front End'!$B$9,(((R1041-'Front End'!$F$9)/($AA$4-'Front End'!$F$9))*$AA$5)-((('Front End'!$F$9+'Front End'!$B$9-'Front End'!$F$9)/($AA$4-'Front End'!$F$9))*$AA$5),0)</f>
        <v>4086.4547476864741</v>
      </c>
      <c r="T1041" s="8">
        <f>ROUND(S1041/('Front End'!$B$3*24*60*60),6)</f>
        <v>4.7299999999999998E-3</v>
      </c>
      <c r="U1041" s="8">
        <f>IF(R1041&gt;'Front End'!$F$9+'Front End'!$B$10,(((R1041-'Front End'!$F$9)/($AA$4-'Front End'!$F$9))*$AA$5)-((('Front End'!$F$9+'Front End'!$B$10-'Front End'!$F$9)/($AA$4-'Front End'!$F$9))*$AA$5),0)</f>
        <v>2086.4547476861612</v>
      </c>
      <c r="V1041" s="8">
        <f>(U1041^0.5)/('Front End'!$B$4*24*60*60)</f>
        <v>5.2867739631471903E-3</v>
      </c>
      <c r="W1041" s="8">
        <f>(AVERAGE(T1040:T1041)*('Front End'!$F$5*60))+(AVERAGE(V1040:V1041)*('Front End'!$F$5*60))</f>
        <v>1.2020592325016048</v>
      </c>
      <c r="X1041" s="8">
        <f t="shared" si="68"/>
        <v>5.2867739631471903E-3</v>
      </c>
    </row>
    <row r="1042" spans="1:24" x14ac:dyDescent="0.2">
      <c r="A1042" s="1">
        <v>1041</v>
      </c>
      <c r="B1042" s="1">
        <f>B1041+'Front End'!$F$5</f>
        <v>2080</v>
      </c>
      <c r="C1042" s="10">
        <f t="shared" si="65"/>
        <v>1.4444444444444444</v>
      </c>
      <c r="D1042" s="10">
        <f>ROUND(IF(B1042&lt;=$AA$2*1.25,('Front End'!$F$4/2)*(1-COS((PI()*B1042)/$AA$2)),(4.34*'Front End'!$F$4*EXP(-1.3*B1042/$AA$2))),6)</f>
        <v>4.7720000000000002E-3</v>
      </c>
      <c r="E1042" s="10">
        <f>D1042*('Front End'!$F$3/100)</f>
        <v>0</v>
      </c>
      <c r="F1042" s="10">
        <f t="shared" si="66"/>
        <v>4.7720000000000002E-3</v>
      </c>
      <c r="G1042" s="10">
        <f>IF((G1041+(AVERAGE(F1041:F1042)*('Front End'!$F$5*60))-(N1041))&gt;$AA$3,$AA$3,IF(G1041+(AVERAGE(F1041:F1042)*('Front End'!$F$5*60))-(N1041)&lt;0,0,G1041+(AVERAGE(F1041:F1042)*('Front End'!$F$5*60))-(N1041)))</f>
        <v>104.23712386636265</v>
      </c>
      <c r="H1042" s="10">
        <f>(G1042/$AA$3)*'Front End'!$B$1</f>
        <v>1.0423712386636265E-3</v>
      </c>
      <c r="I1042" s="10">
        <f>('Front End'!$F$10-'Front End'!$B$1)+Calcs!H1042</f>
        <v>46.731042371238665</v>
      </c>
      <c r="J1042" s="10">
        <f>IF(H1042&gt;'Front End'!$B$1*('Front End'!$B$5/100),G1042-((('Front End'!$B$1*('Front End'!$B$5/100))/'Front End'!$B$1)*$AA$3),0)</f>
        <v>4.2371238663626514</v>
      </c>
      <c r="K1042" s="10">
        <f>(J1042*('Front End'!$B$6/100))/('Front End'!$B$2*24*60*60)</f>
        <v>0</v>
      </c>
      <c r="L1042" s="10">
        <f>(J1042*((100-'Front End'!$B$6)/100))/('Front End'!$B$2*24*60*60)</f>
        <v>4.9040785490308469E-3</v>
      </c>
      <c r="M1042" s="10">
        <f t="shared" si="67"/>
        <v>4.9040785490308469E-3</v>
      </c>
      <c r="N1042" s="10">
        <f>AVERAGE(M1041:M1042)*('Front End'!$F$5*60)</f>
        <v>0.58976951413895096</v>
      </c>
      <c r="O1042" s="10">
        <f>IF(O1041+AVERAGE(K1041:K1042)*('Front End'!$F$5*60)&gt;J1042,J1042,O1041+AVERAGE(K1041:K1042)*('Front End'!$F$5*60))</f>
        <v>0</v>
      </c>
      <c r="P1042" s="10">
        <f>P1041+(AVERAGE(L1041:L1042)*('Front End'!$F$5*60))-W1041</f>
        <v>4085.8424579678008</v>
      </c>
      <c r="Q1042" s="10">
        <f>(P1042/$AA$5)*($AA$4-'Front End'!$F$9)</f>
        <v>4.0858424579678004E-2</v>
      </c>
      <c r="R1042" s="10">
        <f>'Front End'!$F$9+Q1042</f>
        <v>45.040858424579675</v>
      </c>
      <c r="S1042" s="8">
        <f>IF(R1042&gt;'Front End'!$F$9+'Front End'!$B$9,(((R1042-'Front End'!$F$9)/($AA$4-'Front End'!$F$9))*$AA$5)-((('Front End'!$F$9+'Front End'!$B$9-'Front End'!$F$9)/($AA$4-'Front End'!$F$9))*$AA$5),0)</f>
        <v>4085.8424579674593</v>
      </c>
      <c r="T1042" s="8">
        <f>ROUND(S1042/('Front End'!$B$3*24*60*60),6)</f>
        <v>4.7289999999999997E-3</v>
      </c>
      <c r="U1042" s="8">
        <f>IF(R1042&gt;'Front End'!$F$9+'Front End'!$B$10,(((R1042-'Front End'!$F$9)/($AA$4-'Front End'!$F$9))*$AA$5)-((('Front End'!$F$9+'Front End'!$B$10-'Front End'!$F$9)/($AA$4-'Front End'!$F$9))*$AA$5),0)</f>
        <v>2085.8424579671464</v>
      </c>
      <c r="V1042" s="8">
        <f>(U1042^0.5)/('Front End'!$B$4*24*60*60)</f>
        <v>5.2859981795200656E-3</v>
      </c>
      <c r="W1042" s="8">
        <f>(AVERAGE(T1041:T1042)*('Front End'!$F$5*60))+(AVERAGE(V1041:V1042)*('Front End'!$F$5*60))</f>
        <v>1.2019063285600353</v>
      </c>
      <c r="X1042" s="8">
        <f t="shared" si="68"/>
        <v>5.2859981795200656E-3</v>
      </c>
    </row>
    <row r="1043" spans="1:24" x14ac:dyDescent="0.2">
      <c r="A1043" s="1">
        <v>1042</v>
      </c>
      <c r="B1043" s="1">
        <f>B1042+'Front End'!$F$5</f>
        <v>2082</v>
      </c>
      <c r="C1043" s="10">
        <f t="shared" si="65"/>
        <v>1.4458333333333333</v>
      </c>
      <c r="D1043" s="10">
        <f>ROUND(IF(B1043&lt;=$AA$2*1.25,('Front End'!$F$4/2)*(1-COS((PI()*B1043)/$AA$2)),(4.34*'Front End'!$F$4*EXP(-1.3*B1043/$AA$2))),6)</f>
        <v>4.751E-3</v>
      </c>
      <c r="E1043" s="10">
        <f>D1043*('Front End'!$F$3/100)</f>
        <v>0</v>
      </c>
      <c r="F1043" s="10">
        <f t="shared" si="66"/>
        <v>4.751E-3</v>
      </c>
      <c r="G1043" s="10">
        <f>IF((G1042+(AVERAGE(F1042:F1043)*('Front End'!$F$5*60))-(N1042))&gt;$AA$3,$AA$3,IF(G1042+(AVERAGE(F1042:F1043)*('Front End'!$F$5*60))-(N1042)&lt;0,0,G1042+(AVERAGE(F1042:F1043)*('Front End'!$F$5*60))-(N1042)))</f>
        <v>104.21873435222371</v>
      </c>
      <c r="H1043" s="10">
        <f>(G1043/$AA$3)*'Front End'!$B$1</f>
        <v>1.0421873435222371E-3</v>
      </c>
      <c r="I1043" s="10">
        <f>('Front End'!$F$10-'Front End'!$B$1)+Calcs!H1043</f>
        <v>46.731042187343526</v>
      </c>
      <c r="J1043" s="10">
        <f>IF(H1043&gt;'Front End'!$B$1*('Front End'!$B$5/100),G1043-((('Front End'!$B$1*('Front End'!$B$5/100))/'Front End'!$B$1)*$AA$3),0)</f>
        <v>4.2187343522237057</v>
      </c>
      <c r="K1043" s="10">
        <f>(J1043*('Front End'!$B$6/100))/('Front End'!$B$2*24*60*60)</f>
        <v>0</v>
      </c>
      <c r="L1043" s="10">
        <f>(J1043*((100-'Front End'!$B$6)/100))/('Front End'!$B$2*24*60*60)</f>
        <v>4.8827943891478079E-3</v>
      </c>
      <c r="M1043" s="10">
        <f t="shared" si="67"/>
        <v>4.8827943891478079E-3</v>
      </c>
      <c r="N1043" s="10">
        <f>AVERAGE(M1042:M1043)*('Front End'!$F$5*60)</f>
        <v>0.58721237629071932</v>
      </c>
      <c r="O1043" s="10">
        <f>IF(O1042+AVERAGE(K1042:K1043)*('Front End'!$F$5*60)&gt;J1043,J1043,O1042+AVERAGE(K1042:K1043)*('Front End'!$F$5*60))</f>
        <v>0</v>
      </c>
      <c r="P1043" s="10">
        <f>P1042+(AVERAGE(L1042:L1043)*('Front End'!$F$5*60))-W1042</f>
        <v>4085.2277640155312</v>
      </c>
      <c r="Q1043" s="10">
        <f>(P1043/$AA$5)*($AA$4-'Front End'!$F$9)</f>
        <v>4.085227764015531E-2</v>
      </c>
      <c r="R1043" s="10">
        <f>'Front End'!$F$9+Q1043</f>
        <v>45.040852277640155</v>
      </c>
      <c r="S1043" s="8">
        <f>IF(R1043&gt;'Front End'!$F$9+'Front End'!$B$9,(((R1043-'Front End'!$F$9)/($AA$4-'Front End'!$F$9))*$AA$5)-((('Front End'!$F$9+'Front End'!$B$9-'Front End'!$F$9)/($AA$4-'Front End'!$F$9))*$AA$5),0)</f>
        <v>4085.2277640155421</v>
      </c>
      <c r="T1043" s="8">
        <f>ROUND(S1043/('Front End'!$B$3*24*60*60),6)</f>
        <v>4.7280000000000004E-3</v>
      </c>
      <c r="U1043" s="8">
        <f>IF(R1043&gt;'Front End'!$F$9+'Front End'!$B$10,(((R1043-'Front End'!$F$9)/($AA$4-'Front End'!$F$9))*$AA$5)-((('Front End'!$F$9+'Front End'!$B$10-'Front End'!$F$9)/($AA$4-'Front End'!$F$9))*$AA$5),0)</f>
        <v>2085.2277640152292</v>
      </c>
      <c r="V1043" s="8">
        <f>(U1043^0.5)/('Front End'!$B$4*24*60*60)</f>
        <v>5.2852192351366513E-3</v>
      </c>
      <c r="W1043" s="8">
        <f>(AVERAGE(T1042:T1043)*('Front End'!$F$5*60))+(AVERAGE(V1042:V1043)*('Front End'!$F$5*60))</f>
        <v>1.201693044879403</v>
      </c>
      <c r="X1043" s="8">
        <f t="shared" si="68"/>
        <v>5.2852192351366513E-3</v>
      </c>
    </row>
    <row r="1044" spans="1:24" x14ac:dyDescent="0.2">
      <c r="A1044" s="1">
        <v>1043</v>
      </c>
      <c r="B1044" s="1">
        <f>B1043+'Front End'!$F$5</f>
        <v>2084</v>
      </c>
      <c r="C1044" s="10">
        <f t="shared" si="65"/>
        <v>1.4472222222222222</v>
      </c>
      <c r="D1044" s="10">
        <f>ROUND(IF(B1044&lt;=$AA$2*1.25,('Front End'!$F$4/2)*(1-COS((PI()*B1044)/$AA$2)),(4.34*'Front End'!$F$4*EXP(-1.3*B1044/$AA$2))),6)</f>
        <v>4.731E-3</v>
      </c>
      <c r="E1044" s="10">
        <f>D1044*('Front End'!$F$3/100)</f>
        <v>0</v>
      </c>
      <c r="F1044" s="10">
        <f t="shared" si="66"/>
        <v>4.731E-3</v>
      </c>
      <c r="G1044" s="10">
        <f>IF((G1043+(AVERAGE(F1043:F1044)*('Front End'!$F$5*60))-(N1043))&gt;$AA$3,$AA$3,IF(G1043+(AVERAGE(F1043:F1044)*('Front End'!$F$5*60))-(N1043)&lt;0,0,G1043+(AVERAGE(F1043:F1044)*('Front End'!$F$5*60))-(N1043)))</f>
        <v>104.20044197593299</v>
      </c>
      <c r="H1044" s="10">
        <f>(G1044/$AA$3)*'Front End'!$B$1</f>
        <v>1.04200441975933E-3</v>
      </c>
      <c r="I1044" s="10">
        <f>('Front End'!$F$10-'Front End'!$B$1)+Calcs!H1044</f>
        <v>46.731042004419763</v>
      </c>
      <c r="J1044" s="10">
        <f>IF(H1044&gt;'Front End'!$B$1*('Front End'!$B$5/100),G1044-((('Front End'!$B$1*('Front End'!$B$5/100))/'Front End'!$B$1)*$AA$3),0)</f>
        <v>4.2004419759329892</v>
      </c>
      <c r="K1044" s="10">
        <f>(J1044*('Front End'!$B$6/100))/('Front End'!$B$2*24*60*60)</f>
        <v>0</v>
      </c>
      <c r="L1044" s="10">
        <f>(J1044*((100-'Front End'!$B$6)/100))/('Front End'!$B$2*24*60*60)</f>
        <v>4.8616226573298489E-3</v>
      </c>
      <c r="M1044" s="10">
        <f t="shared" si="67"/>
        <v>4.8616226573298489E-3</v>
      </c>
      <c r="N1044" s="10">
        <f>AVERAGE(M1043:M1044)*('Front End'!$F$5*60)</f>
        <v>0.58466502278865939</v>
      </c>
      <c r="O1044" s="10">
        <f>IF(O1043+AVERAGE(K1043:K1044)*('Front End'!$F$5*60)&gt;J1044,J1044,O1043+AVERAGE(K1043:K1044)*('Front End'!$F$5*60))</f>
        <v>0</v>
      </c>
      <c r="P1044" s="10">
        <f>P1043+(AVERAGE(L1043:L1044)*('Front End'!$F$5*60))-W1043</f>
        <v>4084.6107359934404</v>
      </c>
      <c r="Q1044" s="10">
        <f>(P1044/$AA$5)*($AA$4-'Front End'!$F$9)</f>
        <v>4.0846107359934401E-2</v>
      </c>
      <c r="R1044" s="10">
        <f>'Front End'!$F$9+Q1044</f>
        <v>45.040846107359933</v>
      </c>
      <c r="S1044" s="8">
        <f>IF(R1044&gt;'Front End'!$F$9+'Front End'!$B$9,(((R1044-'Front End'!$F$9)/($AA$4-'Front End'!$F$9))*$AA$5)-((('Front End'!$F$9+'Front End'!$B$9-'Front End'!$F$9)/($AA$4-'Front End'!$F$9))*$AA$5),0)</f>
        <v>4084.6107359932657</v>
      </c>
      <c r="T1044" s="8">
        <f>ROUND(S1044/('Front End'!$B$3*24*60*60),6)</f>
        <v>4.7280000000000004E-3</v>
      </c>
      <c r="U1044" s="8">
        <f>IF(R1044&gt;'Front End'!$F$9+'Front End'!$B$10,(((R1044-'Front End'!$F$9)/($AA$4-'Front End'!$F$9))*$AA$5)-((('Front End'!$F$9+'Front End'!$B$10-'Front End'!$F$9)/($AA$4-'Front End'!$F$9))*$AA$5),0)</f>
        <v>2084.6107359929529</v>
      </c>
      <c r="V1044" s="8">
        <f>(U1044^0.5)/('Front End'!$B$4*24*60*60)</f>
        <v>5.2844372175293967E-3</v>
      </c>
      <c r="W1044" s="8">
        <f>(AVERAGE(T1043:T1044)*('Front End'!$F$5*60))+(AVERAGE(V1043:V1044)*('Front End'!$F$5*60))</f>
        <v>1.2015393871599629</v>
      </c>
      <c r="X1044" s="8">
        <f t="shared" si="68"/>
        <v>5.2844372175293967E-3</v>
      </c>
    </row>
    <row r="1045" spans="1:24" x14ac:dyDescent="0.2">
      <c r="A1045" s="1">
        <v>1044</v>
      </c>
      <c r="B1045" s="1">
        <f>B1044+'Front End'!$F$5</f>
        <v>2086</v>
      </c>
      <c r="C1045" s="10">
        <f t="shared" si="65"/>
        <v>1.4486111111111111</v>
      </c>
      <c r="D1045" s="10">
        <f>ROUND(IF(B1045&lt;=$AA$2*1.25,('Front End'!$F$4/2)*(1-COS((PI()*B1045)/$AA$2)),(4.34*'Front End'!$F$4*EXP(-1.3*B1045/$AA$2))),6)</f>
        <v>4.7099999999999998E-3</v>
      </c>
      <c r="E1045" s="10">
        <f>D1045*('Front End'!$F$3/100)</f>
        <v>0</v>
      </c>
      <c r="F1045" s="10">
        <f t="shared" si="66"/>
        <v>4.7099999999999998E-3</v>
      </c>
      <c r="G1045" s="10">
        <f>IF((G1044+(AVERAGE(F1044:F1045)*('Front End'!$F$5*60))-(N1044))&gt;$AA$3,$AA$3,IF(G1044+(AVERAGE(F1044:F1045)*('Front End'!$F$5*60))-(N1044)&lt;0,0,G1044+(AVERAGE(F1044:F1045)*('Front End'!$F$5*60))-(N1044)))</f>
        <v>104.18223695314434</v>
      </c>
      <c r="H1045" s="10">
        <f>(G1045/$AA$3)*'Front End'!$B$1</f>
        <v>1.0418223695314434E-3</v>
      </c>
      <c r="I1045" s="10">
        <f>('Front End'!$F$10-'Front End'!$B$1)+Calcs!H1045</f>
        <v>46.731041822369534</v>
      </c>
      <c r="J1045" s="10">
        <f>IF(H1045&gt;'Front End'!$B$1*('Front End'!$B$5/100),G1045-((('Front End'!$B$1*('Front End'!$B$5/100))/'Front End'!$B$1)*$AA$3),0)</f>
        <v>4.18223695314434</v>
      </c>
      <c r="K1045" s="10">
        <f>(J1045*('Front End'!$B$6/100))/('Front End'!$B$2*24*60*60)</f>
        <v>0</v>
      </c>
      <c r="L1045" s="10">
        <f>(J1045*((100-'Front End'!$B$6)/100))/('Front End'!$B$2*24*60*60)</f>
        <v>4.8405520291022464E-3</v>
      </c>
      <c r="M1045" s="10">
        <f t="shared" si="67"/>
        <v>4.8405520291022464E-3</v>
      </c>
      <c r="N1045" s="10">
        <f>AVERAGE(M1044:M1045)*('Front End'!$F$5*60)</f>
        <v>0.58213048118592581</v>
      </c>
      <c r="O1045" s="10">
        <f>IF(O1044+AVERAGE(K1044:K1045)*('Front End'!$F$5*60)&gt;J1045,J1045,O1044+AVERAGE(K1044:K1045)*('Front End'!$F$5*60))</f>
        <v>0</v>
      </c>
      <c r="P1045" s="10">
        <f>P1044+(AVERAGE(L1044:L1045)*('Front End'!$F$5*60))-W1044</f>
        <v>4083.9913270874667</v>
      </c>
      <c r="Q1045" s="10">
        <f>(P1045/$AA$5)*($AA$4-'Front End'!$F$9)</f>
        <v>4.0839913270874661E-2</v>
      </c>
      <c r="R1045" s="10">
        <f>'Front End'!$F$9+Q1045</f>
        <v>45.040839913270872</v>
      </c>
      <c r="S1045" s="8">
        <f>IF(R1045&gt;'Front End'!$F$9+'Front End'!$B$9,(((R1045-'Front End'!$F$9)/($AA$4-'Front End'!$F$9))*$AA$5)-((('Front End'!$F$9+'Front End'!$B$9-'Front End'!$F$9)/($AA$4-'Front End'!$F$9))*$AA$5),0)</f>
        <v>4083.991327087233</v>
      </c>
      <c r="T1045" s="8">
        <f>ROUND(S1045/('Front End'!$B$3*24*60*60),6)</f>
        <v>4.7270000000000003E-3</v>
      </c>
      <c r="U1045" s="8">
        <f>IF(R1045&gt;'Front End'!$F$9+'Front End'!$B$10,(((R1045-'Front End'!$F$9)/($AA$4-'Front End'!$F$9))*$AA$5)-((('Front End'!$F$9+'Front End'!$B$10-'Front End'!$F$9)/($AA$4-'Front End'!$F$9))*$AA$5),0)</f>
        <v>2083.9913270869201</v>
      </c>
      <c r="V1045" s="8">
        <f>(U1045^0.5)/('Front End'!$B$4*24*60*60)</f>
        <v>5.2836520659894992E-3</v>
      </c>
      <c r="W1045" s="8">
        <f>(AVERAGE(T1044:T1045)*('Front End'!$F$5*60))+(AVERAGE(V1044:V1045)*('Front End'!$F$5*60))</f>
        <v>1.2013853570111337</v>
      </c>
      <c r="X1045" s="8">
        <f t="shared" si="68"/>
        <v>5.2836520659894992E-3</v>
      </c>
    </row>
    <row r="1046" spans="1:24" x14ac:dyDescent="0.2">
      <c r="A1046" s="1">
        <v>1045</v>
      </c>
      <c r="B1046" s="1">
        <f>B1045+'Front End'!$F$5</f>
        <v>2088</v>
      </c>
      <c r="C1046" s="10">
        <f t="shared" si="65"/>
        <v>1.45</v>
      </c>
      <c r="D1046" s="10">
        <f>ROUND(IF(B1046&lt;=$AA$2*1.25,('Front End'!$F$4/2)*(1-COS((PI()*B1046)/$AA$2)),(4.34*'Front End'!$F$4*EXP(-1.3*B1046/$AA$2))),6)</f>
        <v>4.6899999999999997E-3</v>
      </c>
      <c r="E1046" s="10">
        <f>D1046*('Front End'!$F$3/100)</f>
        <v>0</v>
      </c>
      <c r="F1046" s="10">
        <f t="shared" si="66"/>
        <v>4.6899999999999997E-3</v>
      </c>
      <c r="G1046" s="10">
        <f>IF((G1045+(AVERAGE(F1045:F1046)*('Front End'!$F$5*60))-(N1045))&gt;$AA$3,$AA$3,IF(G1045+(AVERAGE(F1045:F1046)*('Front End'!$F$5*60))-(N1045)&lt;0,0,G1045+(AVERAGE(F1045:F1046)*('Front End'!$F$5*60))-(N1045)))</f>
        <v>104.16410647195841</v>
      </c>
      <c r="H1046" s="10">
        <f>(G1046/$AA$3)*'Front End'!$B$1</f>
        <v>1.0416410647195841E-3</v>
      </c>
      <c r="I1046" s="10">
        <f>('Front End'!$F$10-'Front End'!$B$1)+Calcs!H1046</f>
        <v>46.731041641064721</v>
      </c>
      <c r="J1046" s="10">
        <f>IF(H1046&gt;'Front End'!$B$1*('Front End'!$B$5/100),G1046-((('Front End'!$B$1*('Front End'!$B$5/100))/'Front End'!$B$1)*$AA$3),0)</f>
        <v>4.1641064719584051</v>
      </c>
      <c r="K1046" s="10">
        <f>(J1046*('Front End'!$B$6/100))/('Front End'!$B$2*24*60*60)</f>
        <v>0</v>
      </c>
      <c r="L1046" s="10">
        <f>(J1046*((100-'Front End'!$B$6)/100))/('Front End'!$B$2*24*60*60)</f>
        <v>4.8195676758777846E-3</v>
      </c>
      <c r="M1046" s="10">
        <f t="shared" si="67"/>
        <v>4.8195676758777846E-3</v>
      </c>
      <c r="N1046" s="10">
        <f>AVERAGE(M1045:M1046)*('Front End'!$F$5*60)</f>
        <v>0.57960718229880182</v>
      </c>
      <c r="O1046" s="10">
        <f>IF(O1045+AVERAGE(K1045:K1046)*('Front End'!$F$5*60)&gt;J1046,J1046,O1045+AVERAGE(K1045:K1046)*('Front End'!$F$5*60))</f>
        <v>0</v>
      </c>
      <c r="P1046" s="10">
        <f>P1045+(AVERAGE(L1045:L1046)*('Front End'!$F$5*60))-W1045</f>
        <v>4083.3695489127545</v>
      </c>
      <c r="Q1046" s="10">
        <f>(P1046/$AA$5)*($AA$4-'Front End'!$F$9)</f>
        <v>4.083369548912754E-2</v>
      </c>
      <c r="R1046" s="10">
        <f>'Front End'!$F$9+Q1046</f>
        <v>45.040833695489127</v>
      </c>
      <c r="S1046" s="8">
        <f>IF(R1046&gt;'Front End'!$F$9+'Front End'!$B$9,(((R1046-'Front End'!$F$9)/($AA$4-'Front End'!$F$9))*$AA$5)-((('Front End'!$F$9+'Front End'!$B$9-'Front End'!$F$9)/($AA$4-'Front End'!$F$9))*$AA$5),0)</f>
        <v>4083.3695489126853</v>
      </c>
      <c r="T1046" s="8">
        <f>ROUND(S1046/('Front End'!$B$3*24*60*60),6)</f>
        <v>4.7260000000000002E-3</v>
      </c>
      <c r="U1046" s="8">
        <f>IF(R1046&gt;'Front End'!$F$9+'Front End'!$B$10,(((R1046-'Front End'!$F$9)/($AA$4-'Front End'!$F$9))*$AA$5)-((('Front End'!$F$9+'Front End'!$B$10-'Front End'!$F$9)/($AA$4-'Front End'!$F$9))*$AA$5),0)</f>
        <v>2083.3695489123725</v>
      </c>
      <c r="V1046" s="8">
        <f>(U1046^0.5)/('Front End'!$B$4*24*60*60)</f>
        <v>5.2828637938462045E-3</v>
      </c>
      <c r="W1046" s="8">
        <f>(AVERAGE(T1045:T1046)*('Front End'!$F$5*60))+(AVERAGE(V1045:V1046)*('Front End'!$F$5*60))</f>
        <v>1.2011709515901423</v>
      </c>
      <c r="X1046" s="8">
        <f t="shared" si="68"/>
        <v>5.2828637938462045E-3</v>
      </c>
    </row>
    <row r="1047" spans="1:24" x14ac:dyDescent="0.2">
      <c r="A1047" s="1">
        <v>1046</v>
      </c>
      <c r="B1047" s="1">
        <f>B1046+'Front End'!$F$5</f>
        <v>2090</v>
      </c>
      <c r="C1047" s="10">
        <f t="shared" si="65"/>
        <v>1.4513888888888888</v>
      </c>
      <c r="D1047" s="10">
        <f>ROUND(IF(B1047&lt;=$AA$2*1.25,('Front End'!$F$4/2)*(1-COS((PI()*B1047)/$AA$2)),(4.34*'Front End'!$F$4*EXP(-1.3*B1047/$AA$2))),6)</f>
        <v>4.6699999999999997E-3</v>
      </c>
      <c r="E1047" s="10">
        <f>D1047*('Front End'!$F$3/100)</f>
        <v>0</v>
      </c>
      <c r="F1047" s="10">
        <f t="shared" si="66"/>
        <v>4.6699999999999997E-3</v>
      </c>
      <c r="G1047" s="10">
        <f>IF((G1046+(AVERAGE(F1046:F1047)*('Front End'!$F$5*60))-(N1046))&gt;$AA$3,$AA$3,IF(G1046+(AVERAGE(F1046:F1047)*('Front End'!$F$5*60))-(N1046)&lt;0,0,G1046+(AVERAGE(F1046:F1047)*('Front End'!$F$5*60))-(N1046)))</f>
        <v>104.1460992896596</v>
      </c>
      <c r="H1047" s="10">
        <f>(G1047/$AA$3)*'Front End'!$B$1</f>
        <v>1.041460992896596E-3</v>
      </c>
      <c r="I1047" s="10">
        <f>('Front End'!$F$10-'Front End'!$B$1)+Calcs!H1047</f>
        <v>46.731041460992898</v>
      </c>
      <c r="J1047" s="10">
        <f>IF(H1047&gt;'Front End'!$B$1*('Front End'!$B$5/100),G1047-((('Front End'!$B$1*('Front End'!$B$5/100))/'Front End'!$B$1)*$AA$3),0)</f>
        <v>4.1460992896596025</v>
      </c>
      <c r="K1047" s="10">
        <f>(J1047*('Front End'!$B$6/100))/('Front End'!$B$2*24*60*60)</f>
        <v>0</v>
      </c>
      <c r="L1047" s="10">
        <f>(J1047*((100-'Front End'!$B$6)/100))/('Front End'!$B$2*24*60*60)</f>
        <v>4.7987260296986148E-3</v>
      </c>
      <c r="M1047" s="10">
        <f t="shared" si="67"/>
        <v>4.7987260296986148E-3</v>
      </c>
      <c r="N1047" s="10">
        <f>AVERAGE(M1046:M1047)*('Front End'!$F$5*60)</f>
        <v>0.57709762233458395</v>
      </c>
      <c r="O1047" s="10">
        <f>IF(O1046+AVERAGE(K1046:K1047)*('Front End'!$F$5*60)&gt;J1047,J1047,O1046+AVERAGE(K1046:K1047)*('Front End'!$F$5*60))</f>
        <v>0</v>
      </c>
      <c r="P1047" s="10">
        <f>P1046+(AVERAGE(L1046:L1047)*('Front End'!$F$5*60))-W1046</f>
        <v>4082.7454755834992</v>
      </c>
      <c r="Q1047" s="10">
        <f>(P1047/$AA$5)*($AA$4-'Front End'!$F$9)</f>
        <v>4.0827454755834991E-2</v>
      </c>
      <c r="R1047" s="10">
        <f>'Front End'!$F$9+Q1047</f>
        <v>45.040827454755835</v>
      </c>
      <c r="S1047" s="8">
        <f>IF(R1047&gt;'Front End'!$F$9+'Front End'!$B$9,(((R1047-'Front End'!$F$9)/($AA$4-'Front End'!$F$9))*$AA$5)-((('Front End'!$F$9+'Front End'!$B$9-'Front End'!$F$9)/($AA$4-'Front End'!$F$9))*$AA$5),0)</f>
        <v>4082.7454755834942</v>
      </c>
      <c r="T1047" s="8">
        <f>ROUND(S1047/('Front End'!$B$3*24*60*60),6)</f>
        <v>4.725E-3</v>
      </c>
      <c r="U1047" s="8">
        <f>IF(R1047&gt;'Front End'!$F$9+'Front End'!$B$10,(((R1047-'Front End'!$F$9)/($AA$4-'Front End'!$F$9))*$AA$5)-((('Front End'!$F$9+'Front End'!$B$10-'Front End'!$F$9)/($AA$4-'Front End'!$F$9))*$AA$5),0)</f>
        <v>2082.7454755831814</v>
      </c>
      <c r="V1047" s="8">
        <f>(U1047^0.5)/('Front End'!$B$4*24*60*60)</f>
        <v>5.2820724936828781E-3</v>
      </c>
      <c r="W1047" s="8">
        <f>(AVERAGE(T1046:T1047)*('Front End'!$F$5*60))+(AVERAGE(V1046:V1047)*('Front End'!$F$5*60))</f>
        <v>1.200956177251745</v>
      </c>
      <c r="X1047" s="8">
        <f t="shared" si="68"/>
        <v>5.2820724936828781E-3</v>
      </c>
    </row>
    <row r="1048" spans="1:24" x14ac:dyDescent="0.2">
      <c r="A1048" s="1">
        <v>1047</v>
      </c>
      <c r="B1048" s="1">
        <f>B1047+'Front End'!$F$5</f>
        <v>2092</v>
      </c>
      <c r="C1048" s="10">
        <f t="shared" si="65"/>
        <v>1.4527777777777777</v>
      </c>
      <c r="D1048" s="10">
        <f>ROUND(IF(B1048&lt;=$AA$2*1.25,('Front End'!$F$4/2)*(1-COS((PI()*B1048)/$AA$2)),(4.34*'Front End'!$F$4*EXP(-1.3*B1048/$AA$2))),6)</f>
        <v>4.6490000000000004E-3</v>
      </c>
      <c r="E1048" s="10">
        <f>D1048*('Front End'!$F$3/100)</f>
        <v>0</v>
      </c>
      <c r="F1048" s="10">
        <f t="shared" si="66"/>
        <v>4.6490000000000004E-3</v>
      </c>
      <c r="G1048" s="10">
        <f>IF((G1047+(AVERAGE(F1047:F1048)*('Front End'!$F$5*60))-(N1047))&gt;$AA$3,$AA$3,IF(G1047+(AVERAGE(F1047:F1048)*('Front End'!$F$5*60))-(N1047)&lt;0,0,G1047+(AVERAGE(F1047:F1048)*('Front End'!$F$5*60))-(N1047)))</f>
        <v>104.12814166732502</v>
      </c>
      <c r="H1048" s="10">
        <f>(G1048/$AA$3)*'Front End'!$B$1</f>
        <v>1.0412814166732502E-3</v>
      </c>
      <c r="I1048" s="10">
        <f>('Front End'!$F$10-'Front End'!$B$1)+Calcs!H1048</f>
        <v>46.73104128141668</v>
      </c>
      <c r="J1048" s="10">
        <f>IF(H1048&gt;'Front End'!$B$1*('Front End'!$B$5/100),G1048-((('Front End'!$B$1*('Front End'!$B$5/100))/'Front End'!$B$1)*$AA$3),0)</f>
        <v>4.1281416673250249</v>
      </c>
      <c r="K1048" s="10">
        <f>(J1048*('Front End'!$B$6/100))/('Front End'!$B$2*24*60*60)</f>
        <v>0</v>
      </c>
      <c r="L1048" s="10">
        <f>(J1048*((100-'Front End'!$B$6)/100))/('Front End'!$B$2*24*60*60)</f>
        <v>4.7779417445891498E-3</v>
      </c>
      <c r="M1048" s="10">
        <f t="shared" si="67"/>
        <v>4.7779417445891498E-3</v>
      </c>
      <c r="N1048" s="10">
        <f>AVERAGE(M1047:M1048)*('Front End'!$F$5*60)</f>
        <v>0.57460006645726591</v>
      </c>
      <c r="O1048" s="10">
        <f>IF(O1047+AVERAGE(K1047:K1048)*('Front End'!$F$5*60)&gt;J1048,J1048,O1047+AVERAGE(K1047:K1048)*('Front End'!$F$5*60))</f>
        <v>0</v>
      </c>
      <c r="P1048" s="10">
        <f>P1047+(AVERAGE(L1047:L1048)*('Front End'!$F$5*60))-W1047</f>
        <v>4082.1191194727048</v>
      </c>
      <c r="Q1048" s="10">
        <f>(P1048/$AA$5)*($AA$4-'Front End'!$F$9)</f>
        <v>4.0821191194727047E-2</v>
      </c>
      <c r="R1048" s="10">
        <f>'Front End'!$F$9+Q1048</f>
        <v>45.04082119119473</v>
      </c>
      <c r="S1048" s="8">
        <f>IF(R1048&gt;'Front End'!$F$9+'Front End'!$B$9,(((R1048-'Front End'!$F$9)/($AA$4-'Front End'!$F$9))*$AA$5)-((('Front End'!$F$9+'Front End'!$B$9-'Front End'!$F$9)/($AA$4-'Front End'!$F$9))*$AA$5),0)</f>
        <v>4082.1191194730491</v>
      </c>
      <c r="T1048" s="8">
        <f>ROUND(S1048/('Front End'!$B$3*24*60*60),6)</f>
        <v>4.725E-3</v>
      </c>
      <c r="U1048" s="8">
        <f>IF(R1048&gt;'Front End'!$F$9+'Front End'!$B$10,(((R1048-'Front End'!$F$9)/($AA$4-'Front End'!$F$9))*$AA$5)-((('Front End'!$F$9+'Front End'!$B$10-'Front End'!$F$9)/($AA$4-'Front End'!$F$9))*$AA$5),0)</f>
        <v>2082.1191194727362</v>
      </c>
      <c r="V1048" s="8">
        <f>(U1048^0.5)/('Front End'!$B$4*24*60*60)</f>
        <v>5.2812781798309465E-3</v>
      </c>
      <c r="W1048" s="8">
        <f>(AVERAGE(T1047:T1048)*('Front End'!$F$5*60))+(AVERAGE(V1047:V1048)*('Front End'!$F$5*60))</f>
        <v>1.2008010404108294</v>
      </c>
      <c r="X1048" s="8">
        <f t="shared" si="68"/>
        <v>5.2812781798309465E-3</v>
      </c>
    </row>
    <row r="1049" spans="1:24" x14ac:dyDescent="0.2">
      <c r="A1049" s="1">
        <v>1048</v>
      </c>
      <c r="B1049" s="1">
        <f>B1048+'Front End'!$F$5</f>
        <v>2094</v>
      </c>
      <c r="C1049" s="10">
        <f t="shared" si="65"/>
        <v>1.4541666666666666</v>
      </c>
      <c r="D1049" s="10">
        <f>ROUND(IF(B1049&lt;=$AA$2*1.25,('Front End'!$F$4/2)*(1-COS((PI()*B1049)/$AA$2)),(4.34*'Front End'!$F$4*EXP(-1.3*B1049/$AA$2))),6)</f>
        <v>4.6290000000000003E-3</v>
      </c>
      <c r="E1049" s="10">
        <f>D1049*('Front End'!$F$3/100)</f>
        <v>0</v>
      </c>
      <c r="F1049" s="10">
        <f t="shared" si="66"/>
        <v>4.6290000000000003E-3</v>
      </c>
      <c r="G1049" s="10">
        <f>IF((G1048+(AVERAGE(F1048:F1049)*('Front End'!$F$5*60))-(N1048))&gt;$AA$3,$AA$3,IF(G1048+(AVERAGE(F1048:F1049)*('Front End'!$F$5*60))-(N1048)&lt;0,0,G1048+(AVERAGE(F1048:F1049)*('Front End'!$F$5*60))-(N1048)))</f>
        <v>104.11022160086776</v>
      </c>
      <c r="H1049" s="10">
        <f>(G1049/$AA$3)*'Front End'!$B$1</f>
        <v>1.0411022160086777E-3</v>
      </c>
      <c r="I1049" s="10">
        <f>('Front End'!$F$10-'Front End'!$B$1)+Calcs!H1049</f>
        <v>46.731041102216011</v>
      </c>
      <c r="J1049" s="10">
        <f>IF(H1049&gt;'Front End'!$B$1*('Front End'!$B$5/100),G1049-((('Front End'!$B$1*('Front End'!$B$5/100))/'Front End'!$B$1)*$AA$3),0)</f>
        <v>4.1102216008677601</v>
      </c>
      <c r="K1049" s="10">
        <f>(J1049*('Front End'!$B$6/100))/('Front End'!$B$2*24*60*60)</f>
        <v>0</v>
      </c>
      <c r="L1049" s="10">
        <f>(J1049*((100-'Front End'!$B$6)/100))/('Front End'!$B$2*24*60*60)</f>
        <v>4.7572009269302787E-3</v>
      </c>
      <c r="M1049" s="10">
        <f t="shared" si="67"/>
        <v>4.7572009269302787E-3</v>
      </c>
      <c r="N1049" s="10">
        <f>AVERAGE(M1048:M1049)*('Front End'!$F$5*60)</f>
        <v>0.57210856029116575</v>
      </c>
      <c r="O1049" s="10">
        <f>IF(O1048+AVERAGE(K1048:K1049)*('Front End'!$F$5*60)&gt;J1049,J1049,O1048+AVERAGE(K1048:K1049)*('Front End'!$F$5*60))</f>
        <v>0</v>
      </c>
      <c r="P1049" s="10">
        <f>P1048+(AVERAGE(L1048:L1049)*('Front End'!$F$5*60))-W1048</f>
        <v>4081.4904269925855</v>
      </c>
      <c r="Q1049" s="10">
        <f>(P1049/$AA$5)*($AA$4-'Front End'!$F$9)</f>
        <v>4.0814904269925859E-2</v>
      </c>
      <c r="R1049" s="10">
        <f>'Front End'!$F$9+Q1049</f>
        <v>45.040814904269929</v>
      </c>
      <c r="S1049" s="8">
        <f>IF(R1049&gt;'Front End'!$F$9+'Front End'!$B$9,(((R1049-'Front End'!$F$9)/($AA$4-'Front End'!$F$9))*$AA$5)-((('Front End'!$F$9+'Front End'!$B$9-'Front End'!$F$9)/($AA$4-'Front End'!$F$9))*$AA$5),0)</f>
        <v>4081.4904269929293</v>
      </c>
      <c r="T1049" s="8">
        <f>ROUND(S1049/('Front End'!$B$3*24*60*60),6)</f>
        <v>4.7239999999999999E-3</v>
      </c>
      <c r="U1049" s="8">
        <f>IF(R1049&gt;'Front End'!$F$9+'Front End'!$B$10,(((R1049-'Front End'!$F$9)/($AA$4-'Front End'!$F$9))*$AA$5)-((('Front End'!$F$9+'Front End'!$B$10-'Front End'!$F$9)/($AA$4-'Front End'!$F$9))*$AA$5),0)</f>
        <v>2081.4904269926164</v>
      </c>
      <c r="V1049" s="8">
        <f>(U1049^0.5)/('Front End'!$B$4*24*60*60)</f>
        <v>5.2804807829568536E-3</v>
      </c>
      <c r="W1049" s="8">
        <f>(AVERAGE(T1048:T1049)*('Front End'!$F$5*60))+(AVERAGE(V1048:V1049)*('Front End'!$F$5*60))</f>
        <v>1.200645537767268</v>
      </c>
      <c r="X1049" s="8">
        <f t="shared" si="68"/>
        <v>5.2804807829568536E-3</v>
      </c>
    </row>
    <row r="1050" spans="1:24" x14ac:dyDescent="0.2">
      <c r="A1050" s="1">
        <v>1049</v>
      </c>
      <c r="B1050" s="1">
        <f>B1049+'Front End'!$F$5</f>
        <v>2096</v>
      </c>
      <c r="C1050" s="10">
        <f t="shared" si="65"/>
        <v>1.4555555555555555</v>
      </c>
      <c r="D1050" s="10">
        <f>ROUND(IF(B1050&lt;=$AA$2*1.25,('Front End'!$F$4/2)*(1-COS((PI()*B1050)/$AA$2)),(4.34*'Front End'!$F$4*EXP(-1.3*B1050/$AA$2))),6)</f>
        <v>4.6090000000000002E-3</v>
      </c>
      <c r="E1050" s="10">
        <f>D1050*('Front End'!$F$3/100)</f>
        <v>0</v>
      </c>
      <c r="F1050" s="10">
        <f t="shared" si="66"/>
        <v>4.6090000000000002E-3</v>
      </c>
      <c r="G1050" s="10">
        <f>IF((G1049+(AVERAGE(F1049:F1050)*('Front End'!$F$5*60))-(N1049))&gt;$AA$3,$AA$3,IF(G1049+(AVERAGE(F1049:F1050)*('Front End'!$F$5*60))-(N1049)&lt;0,0,G1049+(AVERAGE(F1049:F1050)*('Front End'!$F$5*60))-(N1049)))</f>
        <v>104.0923930405766</v>
      </c>
      <c r="H1050" s="10">
        <f>(G1050/$AA$3)*'Front End'!$B$1</f>
        <v>1.0409239304057659E-3</v>
      </c>
      <c r="I1050" s="10">
        <f>('Front End'!$F$10-'Front End'!$B$1)+Calcs!H1050</f>
        <v>46.731040923930408</v>
      </c>
      <c r="J1050" s="10">
        <f>IF(H1050&gt;'Front End'!$B$1*('Front End'!$B$5/100),G1050-((('Front End'!$B$1*('Front End'!$B$5/100))/'Front End'!$B$1)*$AA$3),0)</f>
        <v>4.0923930405765958</v>
      </c>
      <c r="K1050" s="10">
        <f>(J1050*('Front End'!$B$6/100))/('Front End'!$B$2*24*60*60)</f>
        <v>0</v>
      </c>
      <c r="L1050" s="10">
        <f>(J1050*((100-'Front End'!$B$6)/100))/('Front End'!$B$2*24*60*60)</f>
        <v>4.7365660191858753E-3</v>
      </c>
      <c r="M1050" s="10">
        <f t="shared" si="67"/>
        <v>4.7365660191858753E-3</v>
      </c>
      <c r="N1050" s="10">
        <f>AVERAGE(M1049:M1050)*('Front End'!$F$5*60)</f>
        <v>0.56962601676696933</v>
      </c>
      <c r="O1050" s="10">
        <f>IF(O1049+AVERAGE(K1049:K1050)*('Front End'!$F$5*60)&gt;J1050,J1050,O1049+AVERAGE(K1049:K1050)*('Front End'!$F$5*60))</f>
        <v>0</v>
      </c>
      <c r="P1050" s="10">
        <f>P1049+(AVERAGE(L1049:L1050)*('Front End'!$F$5*60))-W1049</f>
        <v>4080.8594074715852</v>
      </c>
      <c r="Q1050" s="10">
        <f>(P1050/$AA$5)*($AA$4-'Front End'!$F$9)</f>
        <v>4.0808594074715848E-2</v>
      </c>
      <c r="R1050" s="10">
        <f>'Front End'!$F$9+Q1050</f>
        <v>45.040808594074718</v>
      </c>
      <c r="S1050" s="8">
        <f>IF(R1050&gt;'Front End'!$F$9+'Front End'!$B$9,(((R1050-'Front End'!$F$9)/($AA$4-'Front End'!$F$9))*$AA$5)-((('Front End'!$F$9+'Front End'!$B$9-'Front End'!$F$9)/($AA$4-'Front End'!$F$9))*$AA$5),0)</f>
        <v>4080.8594074718485</v>
      </c>
      <c r="T1050" s="8">
        <f>ROUND(S1050/('Front End'!$B$3*24*60*60),6)</f>
        <v>4.7229999999999998E-3</v>
      </c>
      <c r="U1050" s="8">
        <f>IF(R1050&gt;'Front End'!$F$9+'Front End'!$B$10,(((R1050-'Front End'!$F$9)/($AA$4-'Front End'!$F$9))*$AA$5)-((('Front End'!$F$9+'Front End'!$B$10-'Front End'!$F$9)/($AA$4-'Front End'!$F$9))*$AA$5),0)</f>
        <v>2080.8594074715356</v>
      </c>
      <c r="V1050" s="8">
        <f>(U1050^0.5)/('Front End'!$B$4*24*60*60)</f>
        <v>5.2796803134983836E-3</v>
      </c>
      <c r="W1050" s="8">
        <f>(AVERAGE(T1049:T1050)*('Front End'!$F$5*60))+(AVERAGE(V1049:V1050)*('Front End'!$F$5*60))</f>
        <v>1.2004296657873144</v>
      </c>
      <c r="X1050" s="8">
        <f t="shared" si="68"/>
        <v>5.2796803134983836E-3</v>
      </c>
    </row>
    <row r="1051" spans="1:24" x14ac:dyDescent="0.2">
      <c r="A1051" s="1">
        <v>1050</v>
      </c>
      <c r="B1051" s="1">
        <f>B1050+'Front End'!$F$5</f>
        <v>2098</v>
      </c>
      <c r="C1051" s="10">
        <f t="shared" si="65"/>
        <v>1.4569444444444444</v>
      </c>
      <c r="D1051" s="10">
        <f>ROUND(IF(B1051&lt;=$AA$2*1.25,('Front End'!$F$4/2)*(1-COS((PI()*B1051)/$AA$2)),(4.34*'Front End'!$F$4*EXP(-1.3*B1051/$AA$2))),6)</f>
        <v>4.5890000000000002E-3</v>
      </c>
      <c r="E1051" s="10">
        <f>D1051*('Front End'!$F$3/100)</f>
        <v>0</v>
      </c>
      <c r="F1051" s="10">
        <f t="shared" si="66"/>
        <v>4.5890000000000002E-3</v>
      </c>
      <c r="G1051" s="10">
        <f>IF((G1050+(AVERAGE(F1050:F1051)*('Front End'!$F$5*60))-(N1050))&gt;$AA$3,$AA$3,IF(G1050+(AVERAGE(F1050:F1051)*('Front End'!$F$5*60))-(N1050)&lt;0,0,G1050+(AVERAGE(F1050:F1051)*('Front End'!$F$5*60))-(N1050)))</f>
        <v>104.07464702380962</v>
      </c>
      <c r="H1051" s="10">
        <f>(G1051/$AA$3)*'Front End'!$B$1</f>
        <v>1.0407464702380962E-3</v>
      </c>
      <c r="I1051" s="10">
        <f>('Front End'!$F$10-'Front End'!$B$1)+Calcs!H1051</f>
        <v>46.731040746470242</v>
      </c>
      <c r="J1051" s="10">
        <f>IF(H1051&gt;'Front End'!$B$1*('Front End'!$B$5/100),G1051-((('Front End'!$B$1*('Front End'!$B$5/100))/'Front End'!$B$1)*$AA$3),0)</f>
        <v>4.074647023809618</v>
      </c>
      <c r="K1051" s="10">
        <f>(J1051*('Front End'!$B$6/100))/('Front End'!$B$2*24*60*60)</f>
        <v>0</v>
      </c>
      <c r="L1051" s="10">
        <f>(J1051*((100-'Front End'!$B$6)/100))/('Front End'!$B$2*24*60*60)</f>
        <v>4.716026647927799E-3</v>
      </c>
      <c r="M1051" s="10">
        <f t="shared" si="67"/>
        <v>4.716026647927799E-3</v>
      </c>
      <c r="N1051" s="10">
        <f>AVERAGE(M1050:M1051)*('Front End'!$F$5*60)</f>
        <v>0.56715556002682044</v>
      </c>
      <c r="O1051" s="10">
        <f>IF(O1050+AVERAGE(K1050:K1051)*('Front End'!$F$5*60)&gt;J1051,J1051,O1050+AVERAGE(K1050:K1051)*('Front End'!$F$5*60))</f>
        <v>0</v>
      </c>
      <c r="P1051" s="10">
        <f>P1050+(AVERAGE(L1050:L1051)*('Front End'!$F$5*60))-W1050</f>
        <v>4080.2261333658248</v>
      </c>
      <c r="Q1051" s="10">
        <f>(P1051/$AA$5)*($AA$4-'Front End'!$F$9)</f>
        <v>4.0802261333658246E-2</v>
      </c>
      <c r="R1051" s="10">
        <f>'Front End'!$F$9+Q1051</f>
        <v>45.04080226133366</v>
      </c>
      <c r="S1051" s="8">
        <f>IF(R1051&gt;'Front End'!$F$9+'Front End'!$B$9,(((R1051-'Front End'!$F$9)/($AA$4-'Front End'!$F$9))*$AA$5)-((('Front End'!$F$9+'Front End'!$B$9-'Front End'!$F$9)/($AA$4-'Front End'!$F$9))*$AA$5),0)</f>
        <v>4080.2261333659826</v>
      </c>
      <c r="T1051" s="8">
        <f>ROUND(S1051/('Front End'!$B$3*24*60*60),6)</f>
        <v>4.7219999999999996E-3</v>
      </c>
      <c r="U1051" s="8">
        <f>IF(R1051&gt;'Front End'!$F$9+'Front End'!$B$10,(((R1051-'Front End'!$F$9)/($AA$4-'Front End'!$F$9))*$AA$5)-((('Front End'!$F$9+'Front End'!$B$10-'Front End'!$F$9)/($AA$4-'Front End'!$F$9))*$AA$5),0)</f>
        <v>2080.2261333656697</v>
      </c>
      <c r="V1051" s="8">
        <f>(U1051^0.5)/('Front End'!$B$4*24*60*60)</f>
        <v>5.2788768619918434E-3</v>
      </c>
      <c r="W1051" s="8">
        <f>(AVERAGE(T1050:T1051)*('Front End'!$F$5*60))+(AVERAGE(V1050:V1051)*('Front End'!$F$5*60))</f>
        <v>1.2002134305294134</v>
      </c>
      <c r="X1051" s="8">
        <f t="shared" si="68"/>
        <v>5.2788768619918434E-3</v>
      </c>
    </row>
    <row r="1052" spans="1:24" x14ac:dyDescent="0.2">
      <c r="A1052" s="1">
        <v>1051</v>
      </c>
      <c r="B1052" s="1">
        <f>B1051+'Front End'!$F$5</f>
        <v>2100</v>
      </c>
      <c r="C1052" s="10">
        <f t="shared" si="65"/>
        <v>1.4583333333333333</v>
      </c>
      <c r="D1052" s="10">
        <f>ROUND(IF(B1052&lt;=$AA$2*1.25,('Front End'!$F$4/2)*(1-COS((PI()*B1052)/$AA$2)),(4.34*'Front End'!$F$4*EXP(-1.3*B1052/$AA$2))),6)</f>
        <v>4.5700000000000003E-3</v>
      </c>
      <c r="E1052" s="10">
        <f>D1052*('Front End'!$F$3/100)</f>
        <v>0</v>
      </c>
      <c r="F1052" s="10">
        <f t="shared" si="66"/>
        <v>4.5700000000000003E-3</v>
      </c>
      <c r="G1052" s="10">
        <f>IF((G1051+(AVERAGE(F1051:F1052)*('Front End'!$F$5*60))-(N1051))&gt;$AA$3,$AA$3,IF(G1051+(AVERAGE(F1051:F1052)*('Front End'!$F$5*60))-(N1051)&lt;0,0,G1051+(AVERAGE(F1051:F1052)*('Front End'!$F$5*60))-(N1051)))</f>
        <v>104.05703146378279</v>
      </c>
      <c r="H1052" s="10">
        <f>(G1052/$AA$3)*'Front End'!$B$1</f>
        <v>1.0405703146378279E-3</v>
      </c>
      <c r="I1052" s="10">
        <f>('Front End'!$F$10-'Front End'!$B$1)+Calcs!H1052</f>
        <v>46.73104057031464</v>
      </c>
      <c r="J1052" s="10">
        <f>IF(H1052&gt;'Front End'!$B$1*('Front End'!$B$5/100),G1052-((('Front End'!$B$1*('Front End'!$B$5/100))/'Front End'!$B$1)*$AA$3),0)</f>
        <v>4.057031463782792</v>
      </c>
      <c r="K1052" s="10">
        <f>(J1052*('Front End'!$B$6/100))/('Front End'!$B$2*24*60*60)</f>
        <v>0</v>
      </c>
      <c r="L1052" s="10">
        <f>(J1052*((100-'Front End'!$B$6)/100))/('Front End'!$B$2*24*60*60)</f>
        <v>4.6956382682671206E-3</v>
      </c>
      <c r="M1052" s="10">
        <f t="shared" si="67"/>
        <v>4.6956382682671206E-3</v>
      </c>
      <c r="N1052" s="10">
        <f>AVERAGE(M1051:M1052)*('Front End'!$F$5*60)</f>
        <v>0.56469989497169515</v>
      </c>
      <c r="O1052" s="10">
        <f>IF(O1051+AVERAGE(K1051:K1052)*('Front End'!$F$5*60)&gt;J1052,J1052,O1051+AVERAGE(K1051:K1052)*('Front End'!$F$5*60))</f>
        <v>0</v>
      </c>
      <c r="P1052" s="10">
        <f>P1051+(AVERAGE(L1051:L1052)*('Front End'!$F$5*60))-W1051</f>
        <v>4079.5906198302673</v>
      </c>
      <c r="Q1052" s="10">
        <f>(P1052/$AA$5)*($AA$4-'Front End'!$F$9)</f>
        <v>4.0795906198302673E-2</v>
      </c>
      <c r="R1052" s="10">
        <f>'Front End'!$F$9+Q1052</f>
        <v>45.040795906198305</v>
      </c>
      <c r="S1052" s="8">
        <f>IF(R1052&gt;'Front End'!$F$9+'Front End'!$B$9,(((R1052-'Front End'!$F$9)/($AA$4-'Front End'!$F$9))*$AA$5)-((('Front End'!$F$9+'Front End'!$B$9-'Front End'!$F$9)/($AA$4-'Front End'!$F$9))*$AA$5),0)</f>
        <v>4079.5906198304974</v>
      </c>
      <c r="T1052" s="8">
        <f>ROUND(S1052/('Front End'!$B$3*24*60*60),6)</f>
        <v>4.7219999999999996E-3</v>
      </c>
      <c r="U1052" s="8">
        <f>IF(R1052&gt;'Front End'!$F$9+'Front End'!$B$10,(((R1052-'Front End'!$F$9)/($AA$4-'Front End'!$F$9))*$AA$5)-((('Front End'!$F$9+'Front End'!$B$10-'Front End'!$F$9)/($AA$4-'Front End'!$F$9))*$AA$5),0)</f>
        <v>2079.5906198301846</v>
      </c>
      <c r="V1052" s="8">
        <f>(U1052^0.5)/('Front End'!$B$4*24*60*60)</f>
        <v>5.2780704463075683E-3</v>
      </c>
      <c r="W1052" s="8">
        <f>(AVERAGE(T1051:T1052)*('Front End'!$F$5*60))+(AVERAGE(V1051:V1052)*('Front End'!$F$5*60))</f>
        <v>1.2000568384979644</v>
      </c>
      <c r="X1052" s="8">
        <f t="shared" si="68"/>
        <v>5.2780704463075683E-3</v>
      </c>
    </row>
    <row r="1053" spans="1:24" x14ac:dyDescent="0.2">
      <c r="A1053" s="1">
        <v>1052</v>
      </c>
      <c r="B1053" s="1">
        <f>B1052+'Front End'!$F$5</f>
        <v>2102</v>
      </c>
      <c r="C1053" s="10">
        <f t="shared" si="65"/>
        <v>1.4597222222222221</v>
      </c>
      <c r="D1053" s="10">
        <f>ROUND(IF(B1053&lt;=$AA$2*1.25,('Front End'!$F$4/2)*(1-COS((PI()*B1053)/$AA$2)),(4.34*'Front End'!$F$4*EXP(-1.3*B1053/$AA$2))),6)</f>
        <v>4.5500000000000002E-3</v>
      </c>
      <c r="E1053" s="10">
        <f>D1053*('Front End'!$F$3/100)</f>
        <v>0</v>
      </c>
      <c r="F1053" s="10">
        <f t="shared" si="66"/>
        <v>4.5500000000000002E-3</v>
      </c>
      <c r="G1053" s="10">
        <f>IF((G1052+(AVERAGE(F1052:F1053)*('Front End'!$F$5*60))-(N1052))&gt;$AA$3,$AA$3,IF(G1052+(AVERAGE(F1052:F1053)*('Front End'!$F$5*60))-(N1052)&lt;0,0,G1052+(AVERAGE(F1052:F1053)*('Front End'!$F$5*60))-(N1052)))</f>
        <v>104.0395315688111</v>
      </c>
      <c r="H1053" s="10">
        <f>(G1053/$AA$3)*'Front End'!$B$1</f>
        <v>1.040395315688111E-3</v>
      </c>
      <c r="I1053" s="10">
        <f>('Front End'!$F$10-'Front End'!$B$1)+Calcs!H1053</f>
        <v>46.731040395315695</v>
      </c>
      <c r="J1053" s="10">
        <f>IF(H1053&gt;'Front End'!$B$1*('Front End'!$B$5/100),G1053-((('Front End'!$B$1*('Front End'!$B$5/100))/'Front End'!$B$1)*$AA$3),0)</f>
        <v>4.0395315688110998</v>
      </c>
      <c r="K1053" s="10">
        <f>(J1053*('Front End'!$B$6/100))/('Front End'!$B$2*24*60*60)</f>
        <v>0</v>
      </c>
      <c r="L1053" s="10">
        <f>(J1053*((100-'Front End'!$B$6)/100))/('Front End'!$B$2*24*60*60)</f>
        <v>4.675383760198033E-3</v>
      </c>
      <c r="M1053" s="10">
        <f t="shared" si="67"/>
        <v>4.675383760198033E-3</v>
      </c>
      <c r="N1053" s="10">
        <f>AVERAGE(M1052:M1053)*('Front End'!$F$5*60)</f>
        <v>0.56226132170790921</v>
      </c>
      <c r="O1053" s="10">
        <f>IF(O1052+AVERAGE(K1052:K1053)*('Front End'!$F$5*60)&gt;J1053,J1053,O1052+AVERAGE(K1052:K1053)*('Front End'!$F$5*60))</f>
        <v>0</v>
      </c>
      <c r="P1053" s="10">
        <f>P1052+(AVERAGE(L1052:L1053)*('Front End'!$F$5*60))-W1052</f>
        <v>4078.9528243134773</v>
      </c>
      <c r="Q1053" s="10">
        <f>(P1053/$AA$5)*($AA$4-'Front End'!$F$9)</f>
        <v>4.0789528243134775E-2</v>
      </c>
      <c r="R1053" s="10">
        <f>'Front End'!$F$9+Q1053</f>
        <v>45.040789528243138</v>
      </c>
      <c r="S1053" s="8">
        <f>IF(R1053&gt;'Front End'!$F$9+'Front End'!$B$9,(((R1053-'Front End'!$F$9)/($AA$4-'Front End'!$F$9))*$AA$5)-((('Front End'!$F$9+'Front End'!$B$9-'Front End'!$F$9)/($AA$4-'Front End'!$F$9))*$AA$5),0)</f>
        <v>4078.9528243138307</v>
      </c>
      <c r="T1053" s="8">
        <f>ROUND(S1053/('Front End'!$B$3*24*60*60),6)</f>
        <v>4.7210000000000004E-3</v>
      </c>
      <c r="U1053" s="8">
        <f>IF(R1053&gt;'Front End'!$F$9+'Front End'!$B$10,(((R1053-'Front End'!$F$9)/($AA$4-'Front End'!$F$9))*$AA$5)-((('Front End'!$F$9+'Front End'!$B$10-'Front End'!$F$9)/($AA$4-'Front End'!$F$9))*$AA$5),0)</f>
        <v>2078.9528243135178</v>
      </c>
      <c r="V1053" s="8">
        <f>(U1053^0.5)/('Front End'!$B$4*24*60*60)</f>
        <v>5.27726101107977E-3</v>
      </c>
      <c r="W1053" s="8">
        <f>(AVERAGE(T1052:T1053)*('Front End'!$F$5*60))+(AVERAGE(V1052:V1053)*('Front End'!$F$5*60))</f>
        <v>1.1998998874432401</v>
      </c>
      <c r="X1053" s="8">
        <f t="shared" si="68"/>
        <v>5.27726101107977E-3</v>
      </c>
    </row>
    <row r="1054" spans="1:24" x14ac:dyDescent="0.2">
      <c r="A1054" s="1">
        <v>1053</v>
      </c>
      <c r="B1054" s="1">
        <f>B1053+'Front End'!$F$5</f>
        <v>2104</v>
      </c>
      <c r="C1054" s="10">
        <f t="shared" si="65"/>
        <v>1.461111111111111</v>
      </c>
      <c r="D1054" s="10">
        <f>ROUND(IF(B1054&lt;=$AA$2*1.25,('Front End'!$F$4/2)*(1-COS((PI()*B1054)/$AA$2)),(4.34*'Front End'!$F$4*EXP(-1.3*B1054/$AA$2))),6)</f>
        <v>4.5300000000000002E-3</v>
      </c>
      <c r="E1054" s="10">
        <f>D1054*('Front End'!$F$3/100)</f>
        <v>0</v>
      </c>
      <c r="F1054" s="10">
        <f t="shared" si="66"/>
        <v>4.5300000000000002E-3</v>
      </c>
      <c r="G1054" s="10">
        <f>IF((G1053+(AVERAGE(F1053:F1054)*('Front End'!$F$5*60))-(N1053))&gt;$AA$3,$AA$3,IF(G1053+(AVERAGE(F1053:F1054)*('Front End'!$F$5*60))-(N1053)&lt;0,0,G1053+(AVERAGE(F1053:F1054)*('Front End'!$F$5*60))-(N1053)))</f>
        <v>104.02207024710319</v>
      </c>
      <c r="H1054" s="10">
        <f>(G1054/$AA$3)*'Front End'!$B$1</f>
        <v>1.040220702471032E-3</v>
      </c>
      <c r="I1054" s="10">
        <f>('Front End'!$F$10-'Front End'!$B$1)+Calcs!H1054</f>
        <v>46.731040220702475</v>
      </c>
      <c r="J1054" s="10">
        <f>IF(H1054&gt;'Front End'!$B$1*('Front End'!$B$5/100),G1054-((('Front End'!$B$1*('Front End'!$B$5/100))/'Front End'!$B$1)*$AA$3),0)</f>
        <v>4.0220702471031871</v>
      </c>
      <c r="K1054" s="10">
        <f>(J1054*('Front End'!$B$6/100))/('Front End'!$B$2*24*60*60)</f>
        <v>0</v>
      </c>
      <c r="L1054" s="10">
        <f>(J1054*((100-'Front End'!$B$6)/100))/('Front End'!$B$2*24*60*60)</f>
        <v>4.6551738971101712E-3</v>
      </c>
      <c r="M1054" s="10">
        <f t="shared" si="67"/>
        <v>4.6551738971101712E-3</v>
      </c>
      <c r="N1054" s="10">
        <f>AVERAGE(M1053:M1054)*('Front End'!$F$5*60)</f>
        <v>0.55983345943849228</v>
      </c>
      <c r="O1054" s="10">
        <f>IF(O1053+AVERAGE(K1053:K1054)*('Front End'!$F$5*60)&gt;J1054,J1054,O1053+AVERAGE(K1053:K1054)*('Front End'!$F$5*60))</f>
        <v>0</v>
      </c>
      <c r="P1054" s="10">
        <f>P1053+(AVERAGE(L1053:L1054)*('Front End'!$F$5*60))-W1053</f>
        <v>4078.3127578854724</v>
      </c>
      <c r="Q1054" s="10">
        <f>(P1054/$AA$5)*($AA$4-'Front End'!$F$9)</f>
        <v>4.0783127578854723E-2</v>
      </c>
      <c r="R1054" s="10">
        <f>'Front End'!$F$9+Q1054</f>
        <v>45.040783127578855</v>
      </c>
      <c r="S1054" s="8">
        <f>IF(R1054&gt;'Front End'!$F$9+'Front End'!$B$9,(((R1054-'Front End'!$F$9)/($AA$4-'Front End'!$F$9))*$AA$5)-((('Front End'!$F$9+'Front End'!$B$9-'Front End'!$F$9)/($AA$4-'Front End'!$F$9))*$AA$5),0)</f>
        <v>4078.3127578855274</v>
      </c>
      <c r="T1054" s="8">
        <f>ROUND(S1054/('Front End'!$B$3*24*60*60),6)</f>
        <v>4.7200000000000002E-3</v>
      </c>
      <c r="U1054" s="8">
        <f>IF(R1054&gt;'Front End'!$F$9+'Front End'!$B$10,(((R1054-'Front End'!$F$9)/($AA$4-'Front End'!$F$9))*$AA$5)-((('Front End'!$F$9+'Front End'!$B$10-'Front End'!$F$9)/($AA$4-'Front End'!$F$9))*$AA$5),0)</f>
        <v>2078.3127578852145</v>
      </c>
      <c r="V1054" s="8">
        <f>(U1054^0.5)/('Front End'!$B$4*24*60*60)</f>
        <v>5.2764485689705612E-3</v>
      </c>
      <c r="W1054" s="8">
        <f>(AVERAGE(T1053:T1054)*('Front End'!$F$5*60))+(AVERAGE(V1053:V1054)*('Front End'!$F$5*60))</f>
        <v>1.19968257480302</v>
      </c>
      <c r="X1054" s="8">
        <f t="shared" si="68"/>
        <v>5.2764485689705612E-3</v>
      </c>
    </row>
    <row r="1055" spans="1:24" x14ac:dyDescent="0.2">
      <c r="A1055" s="1">
        <v>1054</v>
      </c>
      <c r="B1055" s="1">
        <f>B1054+'Front End'!$F$5</f>
        <v>2106</v>
      </c>
      <c r="C1055" s="10">
        <f t="shared" si="65"/>
        <v>1.4624999999999999</v>
      </c>
      <c r="D1055" s="10">
        <f>ROUND(IF(B1055&lt;=$AA$2*1.25,('Front End'!$F$4/2)*(1-COS((PI()*B1055)/$AA$2)),(4.34*'Front End'!$F$4*EXP(-1.3*B1055/$AA$2))),6)</f>
        <v>4.5100000000000001E-3</v>
      </c>
      <c r="E1055" s="10">
        <f>D1055*('Front End'!$F$3/100)</f>
        <v>0</v>
      </c>
      <c r="F1055" s="10">
        <f t="shared" si="66"/>
        <v>4.5100000000000001E-3</v>
      </c>
      <c r="G1055" s="10">
        <f>IF((G1054+(AVERAGE(F1054:F1055)*('Front End'!$F$5*60))-(N1054))&gt;$AA$3,$AA$3,IF(G1054+(AVERAGE(F1054:F1055)*('Front End'!$F$5*60))-(N1054)&lt;0,0,G1054+(AVERAGE(F1054:F1055)*('Front End'!$F$5*60))-(N1054)))</f>
        <v>104.00463678766469</v>
      </c>
      <c r="H1055" s="10">
        <f>(G1055/$AA$3)*'Front End'!$B$1</f>
        <v>1.0400463678766469E-3</v>
      </c>
      <c r="I1055" s="10">
        <f>('Front End'!$F$10-'Front End'!$B$1)+Calcs!H1055</f>
        <v>46.73104004636788</v>
      </c>
      <c r="J1055" s="10">
        <f>IF(H1055&gt;'Front End'!$B$1*('Front End'!$B$5/100),G1055-((('Front End'!$B$1*('Front End'!$B$5/100))/'Front End'!$B$1)*$AA$3),0)</f>
        <v>4.004636787664694</v>
      </c>
      <c r="K1055" s="10">
        <f>(J1055*('Front End'!$B$6/100))/('Front End'!$B$2*24*60*60)</f>
        <v>0</v>
      </c>
      <c r="L1055" s="10">
        <f>(J1055*((100-'Front End'!$B$6)/100))/('Front End'!$B$2*24*60*60)</f>
        <v>4.6349962820193226E-3</v>
      </c>
      <c r="M1055" s="10">
        <f t="shared" si="67"/>
        <v>4.6349962820193226E-3</v>
      </c>
      <c r="N1055" s="10">
        <f>AVERAGE(M1054:M1055)*('Front End'!$F$5*60)</f>
        <v>0.55741021074776953</v>
      </c>
      <c r="O1055" s="10">
        <f>IF(O1054+AVERAGE(K1054:K1055)*('Front End'!$F$5*60)&gt;J1055,J1055,O1054+AVERAGE(K1054:K1055)*('Front End'!$F$5*60))</f>
        <v>0</v>
      </c>
      <c r="P1055" s="10">
        <f>P1054+(AVERAGE(L1054:L1055)*('Front End'!$F$5*60))-W1054</f>
        <v>4077.670485521417</v>
      </c>
      <c r="Q1055" s="10">
        <f>(P1055/$AA$5)*($AA$4-'Front End'!$F$9)</f>
        <v>4.0776704855214167E-2</v>
      </c>
      <c r="R1055" s="10">
        <f>'Front End'!$F$9+Q1055</f>
        <v>45.040776704855212</v>
      </c>
      <c r="S1055" s="8">
        <f>IF(R1055&gt;'Front End'!$F$9+'Front End'!$B$9,(((R1055-'Front End'!$F$9)/($AA$4-'Front End'!$F$9))*$AA$5)-((('Front End'!$F$9+'Front End'!$B$9-'Front End'!$F$9)/($AA$4-'Front End'!$F$9))*$AA$5),0)</f>
        <v>4077.6704855211678</v>
      </c>
      <c r="T1055" s="8">
        <f>ROUND(S1055/('Front End'!$B$3*24*60*60),6)</f>
        <v>4.7200000000000002E-3</v>
      </c>
      <c r="U1055" s="8">
        <f>IF(R1055&gt;'Front End'!$F$9+'Front End'!$B$10,(((R1055-'Front End'!$F$9)/($AA$4-'Front End'!$F$9))*$AA$5)-((('Front End'!$F$9+'Front End'!$B$10-'Front End'!$F$9)/($AA$4-'Front End'!$F$9))*$AA$5),0)</f>
        <v>2077.670485520855</v>
      </c>
      <c r="V1055" s="8">
        <f>(U1055^0.5)/('Front End'!$B$4*24*60*60)</f>
        <v>5.275633201083962E-3</v>
      </c>
      <c r="W1055" s="8">
        <f>(AVERAGE(T1054:T1055)*('Front End'!$F$5*60))+(AVERAGE(V1054:V1055)*('Front End'!$F$5*60))</f>
        <v>1.1995249062032713</v>
      </c>
      <c r="X1055" s="8">
        <f t="shared" si="68"/>
        <v>5.275633201083962E-3</v>
      </c>
    </row>
    <row r="1056" spans="1:24" x14ac:dyDescent="0.2">
      <c r="A1056" s="1">
        <v>1055</v>
      </c>
      <c r="B1056" s="1">
        <f>B1055+'Front End'!$F$5</f>
        <v>2108</v>
      </c>
      <c r="C1056" s="10">
        <f t="shared" si="65"/>
        <v>1.4638888888888888</v>
      </c>
      <c r="D1056" s="10">
        <f>ROUND(IF(B1056&lt;=$AA$2*1.25,('Front End'!$F$4/2)*(1-COS((PI()*B1056)/$AA$2)),(4.34*'Front End'!$F$4*EXP(-1.3*B1056/$AA$2))),6)</f>
        <v>4.4910000000000002E-3</v>
      </c>
      <c r="E1056" s="10">
        <f>D1056*('Front End'!$F$3/100)</f>
        <v>0</v>
      </c>
      <c r="F1056" s="10">
        <f t="shared" si="66"/>
        <v>4.4910000000000002E-3</v>
      </c>
      <c r="G1056" s="10">
        <f>IF((G1055+(AVERAGE(F1055:F1056)*('Front End'!$F$5*60))-(N1055))&gt;$AA$3,$AA$3,IF(G1055+(AVERAGE(F1055:F1056)*('Front End'!$F$5*60))-(N1055)&lt;0,0,G1055+(AVERAGE(F1055:F1056)*('Front End'!$F$5*60))-(N1055)))</f>
        <v>103.98728657691692</v>
      </c>
      <c r="H1056" s="10">
        <f>(G1056/$AA$3)*'Front End'!$B$1</f>
        <v>1.0398728657691691E-3</v>
      </c>
      <c r="I1056" s="10">
        <f>('Front End'!$F$10-'Front End'!$B$1)+Calcs!H1056</f>
        <v>46.731039872865772</v>
      </c>
      <c r="J1056" s="10">
        <f>IF(H1056&gt;'Front End'!$B$1*('Front End'!$B$5/100),G1056-((('Front End'!$B$1*('Front End'!$B$5/100))/'Front End'!$B$1)*$AA$3),0)</f>
        <v>3.9872865769169152</v>
      </c>
      <c r="K1056" s="10">
        <f>(J1056*('Front End'!$B$6/100))/('Front End'!$B$2*24*60*60)</f>
        <v>0</v>
      </c>
      <c r="L1056" s="10">
        <f>(J1056*((100-'Front End'!$B$6)/100))/('Front End'!$B$2*24*60*60)</f>
        <v>4.6149150195797638E-3</v>
      </c>
      <c r="M1056" s="10">
        <f t="shared" si="67"/>
        <v>4.6149150195797638E-3</v>
      </c>
      <c r="N1056" s="10">
        <f>AVERAGE(M1055:M1056)*('Front End'!$F$5*60)</f>
        <v>0.55499467809594516</v>
      </c>
      <c r="O1056" s="10">
        <f>IF(O1055+AVERAGE(K1055:K1056)*('Front End'!$F$5*60)&gt;J1056,J1056,O1055+AVERAGE(K1055:K1056)*('Front End'!$F$5*60))</f>
        <v>0</v>
      </c>
      <c r="P1056" s="10">
        <f>P1055+(AVERAGE(L1055:L1056)*('Front End'!$F$5*60))-W1055</f>
        <v>4077.0259552933098</v>
      </c>
      <c r="Q1056" s="10">
        <f>(P1056/$AA$5)*($AA$4-'Front End'!$F$9)</f>
        <v>4.0770259552933091E-2</v>
      </c>
      <c r="R1056" s="10">
        <f>'Front End'!$F$9+Q1056</f>
        <v>45.040770259552936</v>
      </c>
      <c r="S1056" s="8">
        <f>IF(R1056&gt;'Front End'!$F$9+'Front End'!$B$9,(((R1056-'Front End'!$F$9)/($AA$4-'Front End'!$F$9))*$AA$5)-((('Front End'!$F$9+'Front End'!$B$9-'Front End'!$F$9)/($AA$4-'Front End'!$F$9))*$AA$5),0)</f>
        <v>4077.0259552935786</v>
      </c>
      <c r="T1056" s="8">
        <f>ROUND(S1056/('Front End'!$B$3*24*60*60),6)</f>
        <v>4.7190000000000001E-3</v>
      </c>
      <c r="U1056" s="8">
        <f>IF(R1056&gt;'Front End'!$F$9+'Front End'!$B$10,(((R1056-'Front End'!$F$9)/($AA$4-'Front End'!$F$9))*$AA$5)-((('Front End'!$F$9+'Front End'!$B$10-'Front End'!$F$9)/($AA$4-'Front End'!$F$9))*$AA$5),0)</f>
        <v>2077.0259552932657</v>
      </c>
      <c r="V1056" s="8">
        <f>(U1056^0.5)/('Front End'!$B$4*24*60*60)</f>
        <v>5.2748148401260738E-3</v>
      </c>
      <c r="W1056" s="8">
        <f>(AVERAGE(T1055:T1056)*('Front End'!$F$5*60))+(AVERAGE(V1055:V1056)*('Front End'!$F$5*60))</f>
        <v>1.199366882472602</v>
      </c>
      <c r="X1056" s="8">
        <f t="shared" si="68"/>
        <v>5.2748148401260738E-3</v>
      </c>
    </row>
    <row r="1057" spans="1:24" x14ac:dyDescent="0.2">
      <c r="A1057" s="1">
        <v>1056</v>
      </c>
      <c r="B1057" s="1">
        <f>B1056+'Front End'!$F$5</f>
        <v>2110</v>
      </c>
      <c r="C1057" s="10">
        <f t="shared" si="65"/>
        <v>1.4652777777777777</v>
      </c>
      <c r="D1057" s="10">
        <f>ROUND(IF(B1057&lt;=$AA$2*1.25,('Front End'!$F$4/2)*(1-COS((PI()*B1057)/$AA$2)),(4.34*'Front End'!$F$4*EXP(-1.3*B1057/$AA$2))),6)</f>
        <v>4.4710000000000001E-3</v>
      </c>
      <c r="E1057" s="10">
        <f>D1057*('Front End'!$F$3/100)</f>
        <v>0</v>
      </c>
      <c r="F1057" s="10">
        <f t="shared" si="66"/>
        <v>4.4710000000000001E-3</v>
      </c>
      <c r="G1057" s="10">
        <f>IF((G1056+(AVERAGE(F1056:F1057)*('Front End'!$F$5*60))-(N1056))&gt;$AA$3,$AA$3,IF(G1056+(AVERAGE(F1056:F1057)*('Front End'!$F$5*60))-(N1056)&lt;0,0,G1056+(AVERAGE(F1056:F1057)*('Front End'!$F$5*60))-(N1056)))</f>
        <v>103.97001189882096</v>
      </c>
      <c r="H1057" s="10">
        <f>(G1057/$AA$3)*'Front End'!$B$1</f>
        <v>1.0397001189882096E-3</v>
      </c>
      <c r="I1057" s="10">
        <f>('Front End'!$F$10-'Front End'!$B$1)+Calcs!H1057</f>
        <v>46.731039700118991</v>
      </c>
      <c r="J1057" s="10">
        <f>IF(H1057&gt;'Front End'!$B$1*('Front End'!$B$5/100),G1057-((('Front End'!$B$1*('Front End'!$B$5/100))/'Front End'!$B$1)*$AA$3),0)</f>
        <v>3.9700118988209567</v>
      </c>
      <c r="K1057" s="10">
        <f>(J1057*('Front End'!$B$6/100))/('Front End'!$B$2*24*60*60)</f>
        <v>0</v>
      </c>
      <c r="L1057" s="10">
        <f>(J1057*((100-'Front End'!$B$6)/100))/('Front End'!$B$2*24*60*60)</f>
        <v>4.5949211791909226E-3</v>
      </c>
      <c r="M1057" s="10">
        <f t="shared" si="67"/>
        <v>4.5949211791909226E-3</v>
      </c>
      <c r="N1057" s="10">
        <f>AVERAGE(M1056:M1057)*('Front End'!$F$5*60)</f>
        <v>0.55259017192624116</v>
      </c>
      <c r="O1057" s="10">
        <f>IF(O1056+AVERAGE(K1056:K1057)*('Front End'!$F$5*60)&gt;J1057,J1057,O1056+AVERAGE(K1056:K1057)*('Front End'!$F$5*60))</f>
        <v>0</v>
      </c>
      <c r="P1057" s="10">
        <f>P1056+(AVERAGE(L1056:L1057)*('Front End'!$F$5*60))-W1056</f>
        <v>4076.3791785827634</v>
      </c>
      <c r="Q1057" s="10">
        <f>(P1057/$AA$5)*($AA$4-'Front End'!$F$9)</f>
        <v>4.0763791785827633E-2</v>
      </c>
      <c r="R1057" s="10">
        <f>'Front End'!$F$9+Q1057</f>
        <v>45.040763791785828</v>
      </c>
      <c r="S1057" s="8">
        <f>IF(R1057&gt;'Front End'!$F$9+'Front End'!$B$9,(((R1057-'Front End'!$F$9)/($AA$4-'Front End'!$F$9))*$AA$5)-((('Front End'!$F$9+'Front End'!$B$9-'Front End'!$F$9)/($AA$4-'Front End'!$F$9))*$AA$5),0)</f>
        <v>4076.3791785828121</v>
      </c>
      <c r="T1057" s="8">
        <f>ROUND(S1057/('Front End'!$B$3*24*60*60),6)</f>
        <v>4.718E-3</v>
      </c>
      <c r="U1057" s="8">
        <f>IF(R1057&gt;'Front End'!$F$9+'Front End'!$B$10,(((R1057-'Front End'!$F$9)/($AA$4-'Front End'!$F$9))*$AA$5)-((('Front End'!$F$9+'Front End'!$B$10-'Front End'!$F$9)/($AA$4-'Front End'!$F$9))*$AA$5),0)</f>
        <v>2076.3791785824992</v>
      </c>
      <c r="V1057" s="8">
        <f>(U1057^0.5)/('Front End'!$B$4*24*60*60)</f>
        <v>5.2739934991562383E-3</v>
      </c>
      <c r="W1057" s="8">
        <f>(AVERAGE(T1056:T1057)*('Front End'!$F$5*60))+(AVERAGE(V1056:V1057)*('Front End'!$F$5*60))</f>
        <v>1.1991485003569387</v>
      </c>
      <c r="X1057" s="8">
        <f t="shared" si="68"/>
        <v>5.2739934991562383E-3</v>
      </c>
    </row>
    <row r="1058" spans="1:24" x14ac:dyDescent="0.2">
      <c r="A1058" s="1">
        <v>1057</v>
      </c>
      <c r="B1058" s="1">
        <f>B1057+'Front End'!$F$5</f>
        <v>2112</v>
      </c>
      <c r="C1058" s="10">
        <f t="shared" si="65"/>
        <v>1.4666666666666666</v>
      </c>
      <c r="D1058" s="10">
        <f>ROUND(IF(B1058&lt;=$AA$2*1.25,('Front End'!$F$4/2)*(1-COS((PI()*B1058)/$AA$2)),(4.34*'Front End'!$F$4*EXP(-1.3*B1058/$AA$2))),6)</f>
        <v>4.4520000000000002E-3</v>
      </c>
      <c r="E1058" s="10">
        <f>D1058*('Front End'!$F$3/100)</f>
        <v>0</v>
      </c>
      <c r="F1058" s="10">
        <f t="shared" si="66"/>
        <v>4.4520000000000002E-3</v>
      </c>
      <c r="G1058" s="10">
        <f>IF((G1057+(AVERAGE(F1057:F1058)*('Front End'!$F$5*60))-(N1057))&gt;$AA$3,$AA$3,IF(G1057+(AVERAGE(F1057:F1058)*('Front End'!$F$5*60))-(N1057)&lt;0,0,G1057+(AVERAGE(F1057:F1058)*('Front End'!$F$5*60))-(N1057)))</f>
        <v>103.95280172689472</v>
      </c>
      <c r="H1058" s="10">
        <f>(G1058/$AA$3)*'Front End'!$B$1</f>
        <v>1.0395280172689472E-3</v>
      </c>
      <c r="I1058" s="10">
        <f>('Front End'!$F$10-'Front End'!$B$1)+Calcs!H1058</f>
        <v>46.73103952801727</v>
      </c>
      <c r="J1058" s="10">
        <f>IF(H1058&gt;'Front End'!$B$1*('Front End'!$B$5/100),G1058-((('Front End'!$B$1*('Front End'!$B$5/100))/'Front End'!$B$1)*$AA$3),0)</f>
        <v>3.9528017268947195</v>
      </c>
      <c r="K1058" s="10">
        <f>(J1058*('Front End'!$B$6/100))/('Front End'!$B$2*24*60*60)</f>
        <v>0</v>
      </c>
      <c r="L1058" s="10">
        <f>(J1058*((100-'Front End'!$B$6)/100))/('Front End'!$B$2*24*60*60)</f>
        <v>4.5750019987207411E-3</v>
      </c>
      <c r="M1058" s="10">
        <f t="shared" si="67"/>
        <v>4.5750019987207411E-3</v>
      </c>
      <c r="N1058" s="10">
        <f>AVERAGE(M1057:M1058)*('Front End'!$F$5*60)</f>
        <v>0.55019539067469991</v>
      </c>
      <c r="O1058" s="10">
        <f>IF(O1057+AVERAGE(K1057:K1058)*('Front End'!$F$5*60)&gt;J1058,J1058,O1057+AVERAGE(K1057:K1058)*('Front End'!$F$5*60))</f>
        <v>0</v>
      </c>
      <c r="P1058" s="10">
        <f>P1057+(AVERAGE(L1057:L1058)*('Front End'!$F$5*60))-W1057</f>
        <v>4075.7302254730812</v>
      </c>
      <c r="Q1058" s="10">
        <f>(P1058/$AA$5)*($AA$4-'Front End'!$F$9)</f>
        <v>4.0757302254730815E-2</v>
      </c>
      <c r="R1058" s="10">
        <f>'Front End'!$F$9+Q1058</f>
        <v>45.040757302254733</v>
      </c>
      <c r="S1058" s="8">
        <f>IF(R1058&gt;'Front End'!$F$9+'Front End'!$B$9,(((R1058-'Front End'!$F$9)/($AA$4-'Front End'!$F$9))*$AA$5)-((('Front End'!$F$9+'Front End'!$B$9-'Front End'!$F$9)/($AA$4-'Front End'!$F$9))*$AA$5),0)</f>
        <v>4075.7302254732513</v>
      </c>
      <c r="T1058" s="8">
        <f>ROUND(S1058/('Front End'!$B$3*24*60*60),6)</f>
        <v>4.7169999999999998E-3</v>
      </c>
      <c r="U1058" s="8">
        <f>IF(R1058&gt;'Front End'!$F$9+'Front End'!$B$10,(((R1058-'Front End'!$F$9)/($AA$4-'Front End'!$F$9))*$AA$5)-((('Front End'!$F$9+'Front End'!$B$10-'Front End'!$F$9)/($AA$4-'Front End'!$F$9))*$AA$5),0)</f>
        <v>2075.7302254729384</v>
      </c>
      <c r="V1058" s="8">
        <f>(U1058^0.5)/('Front End'!$B$4*24*60*60)</f>
        <v>5.2731692658028878E-3</v>
      </c>
      <c r="W1058" s="8">
        <f>(AVERAGE(T1057:T1058)*('Front End'!$F$5*60))+(AVERAGE(V1057:V1058)*('Front End'!$F$5*60))</f>
        <v>1.1989297658975475</v>
      </c>
      <c r="X1058" s="8">
        <f t="shared" si="68"/>
        <v>5.2731692658028878E-3</v>
      </c>
    </row>
    <row r="1059" spans="1:24" x14ac:dyDescent="0.2">
      <c r="A1059" s="1">
        <v>1058</v>
      </c>
      <c r="B1059" s="1">
        <f>B1058+'Front End'!$F$5</f>
        <v>2114</v>
      </c>
      <c r="C1059" s="10">
        <f t="shared" si="65"/>
        <v>1.4680555555555554</v>
      </c>
      <c r="D1059" s="10">
        <f>ROUND(IF(B1059&lt;=$AA$2*1.25,('Front End'!$F$4/2)*(1-COS((PI()*B1059)/$AA$2)),(4.34*'Front End'!$F$4*EXP(-1.3*B1059/$AA$2))),6)</f>
        <v>4.4330000000000003E-3</v>
      </c>
      <c r="E1059" s="10">
        <f>D1059*('Front End'!$F$3/100)</f>
        <v>0</v>
      </c>
      <c r="F1059" s="10">
        <f t="shared" si="66"/>
        <v>4.4330000000000003E-3</v>
      </c>
      <c r="G1059" s="10">
        <f>IF((G1058+(AVERAGE(F1058:F1059)*('Front End'!$F$5*60))-(N1058))&gt;$AA$3,$AA$3,IF(G1058+(AVERAGE(F1058:F1059)*('Front End'!$F$5*60))-(N1058)&lt;0,0,G1058+(AVERAGE(F1058:F1059)*('Front End'!$F$5*60))-(N1058)))</f>
        <v>103.93570633622002</v>
      </c>
      <c r="H1059" s="10">
        <f>(G1059/$AA$3)*'Front End'!$B$1</f>
        <v>1.0393570633622003E-3</v>
      </c>
      <c r="I1059" s="10">
        <f>('Front End'!$F$10-'Front End'!$B$1)+Calcs!H1059</f>
        <v>46.731039357063366</v>
      </c>
      <c r="J1059" s="10">
        <f>IF(H1059&gt;'Front End'!$B$1*('Front End'!$B$5/100),G1059-((('Front End'!$B$1*('Front End'!$B$5/100))/'Front End'!$B$1)*$AA$3),0)</f>
        <v>3.9357063362200222</v>
      </c>
      <c r="K1059" s="10">
        <f>(J1059*('Front End'!$B$6/100))/('Front End'!$B$2*24*60*60)</f>
        <v>0</v>
      </c>
      <c r="L1059" s="10">
        <f>(J1059*((100-'Front End'!$B$6)/100))/('Front End'!$B$2*24*60*60)</f>
        <v>4.5552156669213225E-3</v>
      </c>
      <c r="M1059" s="10">
        <f t="shared" si="67"/>
        <v>4.5552156669213225E-3</v>
      </c>
      <c r="N1059" s="10">
        <f>AVERAGE(M1058:M1059)*('Front End'!$F$5*60)</f>
        <v>0.54781305993852381</v>
      </c>
      <c r="O1059" s="10">
        <f>IF(O1058+AVERAGE(K1058:K1059)*('Front End'!$F$5*60)&gt;J1059,J1059,O1058+AVERAGE(K1058:K1059)*('Front End'!$F$5*60))</f>
        <v>0</v>
      </c>
      <c r="P1059" s="10">
        <f>P1058+(AVERAGE(L1058:L1059)*('Front End'!$F$5*60))-W1058</f>
        <v>4075.0791087671223</v>
      </c>
      <c r="Q1059" s="10">
        <f>(P1059/$AA$5)*($AA$4-'Front End'!$F$9)</f>
        <v>4.0750791087671226E-2</v>
      </c>
      <c r="R1059" s="10">
        <f>'Front End'!$F$9+Q1059</f>
        <v>45.040750791087675</v>
      </c>
      <c r="S1059" s="8">
        <f>IF(R1059&gt;'Front End'!$F$9+'Front End'!$B$9,(((R1059-'Front End'!$F$9)/($AA$4-'Front End'!$F$9))*$AA$5)-((('Front End'!$F$9+'Front End'!$B$9-'Front End'!$F$9)/($AA$4-'Front End'!$F$9))*$AA$5),0)</f>
        <v>4075.0791087674543</v>
      </c>
      <c r="T1059" s="8">
        <f>ROUND(S1059/('Front End'!$B$3*24*60*60),6)</f>
        <v>4.7169999999999998E-3</v>
      </c>
      <c r="U1059" s="8">
        <f>IF(R1059&gt;'Front End'!$F$9+'Front End'!$B$10,(((R1059-'Front End'!$F$9)/($AA$4-'Front End'!$F$9))*$AA$5)-((('Front End'!$F$9+'Front End'!$B$10-'Front End'!$F$9)/($AA$4-'Front End'!$F$9))*$AA$5),0)</f>
        <v>2075.0791087671414</v>
      </c>
      <c r="V1059" s="8">
        <f>(U1059^0.5)/('Front End'!$B$4*24*60*60)</f>
        <v>5.2723421549738221E-3</v>
      </c>
      <c r="W1059" s="8">
        <f>(AVERAGE(T1058:T1059)*('Front End'!$F$5*60))+(AVERAGE(V1058:V1059)*('Front End'!$F$5*60))</f>
        <v>1.1987706852466027</v>
      </c>
      <c r="X1059" s="8">
        <f t="shared" si="68"/>
        <v>5.2723421549738221E-3</v>
      </c>
    </row>
    <row r="1060" spans="1:24" x14ac:dyDescent="0.2">
      <c r="A1060" s="1">
        <v>1059</v>
      </c>
      <c r="B1060" s="1">
        <f>B1059+'Front End'!$F$5</f>
        <v>2116</v>
      </c>
      <c r="C1060" s="10">
        <f t="shared" si="65"/>
        <v>1.4694444444444446</v>
      </c>
      <c r="D1060" s="10">
        <f>ROUND(IF(B1060&lt;=$AA$2*1.25,('Front End'!$F$4/2)*(1-COS((PI()*B1060)/$AA$2)),(4.34*'Front End'!$F$4*EXP(-1.3*B1060/$AA$2))),6)</f>
        <v>4.4140000000000004E-3</v>
      </c>
      <c r="E1060" s="10">
        <f>D1060*('Front End'!$F$3/100)</f>
        <v>0</v>
      </c>
      <c r="F1060" s="10">
        <f t="shared" si="66"/>
        <v>4.4140000000000004E-3</v>
      </c>
      <c r="G1060" s="10">
        <f>IF((G1059+(AVERAGE(F1059:F1060)*('Front End'!$F$5*60))-(N1059))&gt;$AA$3,$AA$3,IF(G1059+(AVERAGE(F1059:F1060)*('Front End'!$F$5*60))-(N1059)&lt;0,0,G1059+(AVERAGE(F1059:F1060)*('Front End'!$F$5*60))-(N1059)))</f>
        <v>103.91871327628151</v>
      </c>
      <c r="H1060" s="10">
        <f>(G1060/$AA$3)*'Front End'!$B$1</f>
        <v>1.0391871327628151E-3</v>
      </c>
      <c r="I1060" s="10">
        <f>('Front End'!$F$10-'Front End'!$B$1)+Calcs!H1060</f>
        <v>46.731039187132765</v>
      </c>
      <c r="J1060" s="10">
        <f>IF(H1060&gt;'Front End'!$B$1*('Front End'!$B$5/100),G1060-((('Front End'!$B$1*('Front End'!$B$5/100))/'Front End'!$B$1)*$AA$3),0)</f>
        <v>3.9187132762815082</v>
      </c>
      <c r="K1060" s="10">
        <f>(J1060*('Front End'!$B$6/100))/('Front End'!$B$2*24*60*60)</f>
        <v>0</v>
      </c>
      <c r="L1060" s="10">
        <f>(J1060*((100-'Front End'!$B$6)/100))/('Front End'!$B$2*24*60*60)</f>
        <v>4.5355477734739681E-3</v>
      </c>
      <c r="M1060" s="10">
        <f t="shared" si="67"/>
        <v>4.5355477734739681E-3</v>
      </c>
      <c r="N1060" s="10">
        <f>AVERAGE(M1059:M1060)*('Front End'!$F$5*60)</f>
        <v>0.54544580642371754</v>
      </c>
      <c r="O1060" s="10">
        <f>IF(O1059+AVERAGE(K1059:K1060)*('Front End'!$F$5*60)&gt;J1060,J1060,O1059+AVERAGE(K1059:K1060)*('Front End'!$F$5*60))</f>
        <v>0</v>
      </c>
      <c r="P1060" s="10">
        <f>P1059+(AVERAGE(L1059:L1060)*('Front End'!$F$5*60))-W1059</f>
        <v>4074.4257838882995</v>
      </c>
      <c r="Q1060" s="10">
        <f>(P1060/$AA$5)*($AA$4-'Front End'!$F$9)</f>
        <v>4.074425783888299E-2</v>
      </c>
      <c r="R1060" s="10">
        <f>'Front End'!$F$9+Q1060</f>
        <v>45.040744257838881</v>
      </c>
      <c r="S1060" s="8">
        <f>IF(R1060&gt;'Front End'!$F$9+'Front End'!$B$9,(((R1060-'Front End'!$F$9)/($AA$4-'Front End'!$F$9))*$AA$5)-((('Front End'!$F$9+'Front End'!$B$9-'Front End'!$F$9)/($AA$4-'Front End'!$F$9))*$AA$5),0)</f>
        <v>4074.4257838881031</v>
      </c>
      <c r="T1060" s="8">
        <f>ROUND(S1060/('Front End'!$B$3*24*60*60),6)</f>
        <v>4.7159999999999997E-3</v>
      </c>
      <c r="U1060" s="8">
        <f>IF(R1060&gt;'Front End'!$F$9+'Front End'!$B$10,(((R1060-'Front End'!$F$9)/($AA$4-'Front End'!$F$9))*$AA$5)-((('Front End'!$F$9+'Front End'!$B$10-'Front End'!$F$9)/($AA$4-'Front End'!$F$9))*$AA$5),0)</f>
        <v>2074.4257838877902</v>
      </c>
      <c r="V1060" s="8">
        <f>(U1060^0.5)/('Front End'!$B$4*24*60*60)</f>
        <v>5.2715121086748546E-3</v>
      </c>
      <c r="W1060" s="8">
        <f>(AVERAGE(T1059:T1060)*('Front End'!$F$5*60))+(AVERAGE(V1059:V1060)*('Front End'!$F$5*60))</f>
        <v>1.1986112558189208</v>
      </c>
      <c r="X1060" s="8">
        <f t="shared" si="68"/>
        <v>5.2715121086748546E-3</v>
      </c>
    </row>
    <row r="1061" spans="1:24" x14ac:dyDescent="0.2">
      <c r="A1061" s="1">
        <v>1060</v>
      </c>
      <c r="B1061" s="1">
        <f>B1060+'Front End'!$F$5</f>
        <v>2118</v>
      </c>
      <c r="C1061" s="10">
        <f t="shared" si="65"/>
        <v>1.4708333333333334</v>
      </c>
      <c r="D1061" s="10">
        <f>ROUND(IF(B1061&lt;=$AA$2*1.25,('Front End'!$F$4/2)*(1-COS((PI()*B1061)/$AA$2)),(4.34*'Front End'!$F$4*EXP(-1.3*B1061/$AA$2))),6)</f>
        <v>4.3949999999999996E-3</v>
      </c>
      <c r="E1061" s="10">
        <f>D1061*('Front End'!$F$3/100)</f>
        <v>0</v>
      </c>
      <c r="F1061" s="10">
        <f t="shared" si="66"/>
        <v>4.3949999999999996E-3</v>
      </c>
      <c r="G1061" s="10">
        <f>IF((G1060+(AVERAGE(F1060:F1061)*('Front End'!$F$5*60))-(N1060))&gt;$AA$3,$AA$3,IF(G1060+(AVERAGE(F1060:F1061)*('Front End'!$F$5*60))-(N1060)&lt;0,0,G1060+(AVERAGE(F1060:F1061)*('Front End'!$F$5*60))-(N1060)))</f>
        <v>103.9018074698578</v>
      </c>
      <c r="H1061" s="10">
        <f>(G1061/$AA$3)*'Front End'!$B$1</f>
        <v>1.0390180746985781E-3</v>
      </c>
      <c r="I1061" s="10">
        <f>('Front End'!$F$10-'Front End'!$B$1)+Calcs!H1061</f>
        <v>46.731039018074704</v>
      </c>
      <c r="J1061" s="10">
        <f>IF(H1061&gt;'Front End'!$B$1*('Front End'!$B$5/100),G1061-((('Front End'!$B$1*('Front End'!$B$5/100))/'Front End'!$B$1)*$AA$3),0)</f>
        <v>3.9018074698578005</v>
      </c>
      <c r="K1061" s="10">
        <f>(J1061*('Front End'!$B$6/100))/('Front End'!$B$2*24*60*60)</f>
        <v>0</v>
      </c>
      <c r="L1061" s="10">
        <f>(J1061*((100-'Front End'!$B$6)/100))/('Front End'!$B$2*24*60*60)</f>
        <v>4.5159808678909737E-3</v>
      </c>
      <c r="M1061" s="10">
        <f t="shared" si="67"/>
        <v>4.5159808678909737E-3</v>
      </c>
      <c r="N1061" s="10">
        <f>AVERAGE(M1060:M1061)*('Front End'!$F$5*60)</f>
        <v>0.54309171848189652</v>
      </c>
      <c r="O1061" s="10">
        <f>IF(O1060+AVERAGE(K1060:K1061)*('Front End'!$F$5*60)&gt;J1061,J1061,O1060+AVERAGE(K1060:K1061)*('Front End'!$F$5*60))</f>
        <v>0</v>
      </c>
      <c r="P1061" s="10">
        <f>P1060+(AVERAGE(L1060:L1061)*('Front End'!$F$5*60))-W1060</f>
        <v>4073.7702643509624</v>
      </c>
      <c r="Q1061" s="10">
        <f>(P1061/$AA$5)*($AA$4-'Front End'!$F$9)</f>
        <v>4.0737702643509628E-2</v>
      </c>
      <c r="R1061" s="10">
        <f>'Front End'!$F$9+Q1061</f>
        <v>45.040737702643511</v>
      </c>
      <c r="S1061" s="8">
        <f>IF(R1061&gt;'Front End'!$F$9+'Front End'!$B$9,(((R1061-'Front End'!$F$9)/($AA$4-'Front End'!$F$9))*$AA$5)-((('Front End'!$F$9+'Front End'!$B$9-'Front End'!$F$9)/($AA$4-'Front End'!$F$9))*$AA$5),0)</f>
        <v>4073.7702643511398</v>
      </c>
      <c r="T1061" s="8">
        <f>ROUND(S1061/('Front End'!$B$3*24*60*60),6)</f>
        <v>4.7149999999999996E-3</v>
      </c>
      <c r="U1061" s="8">
        <f>IF(R1061&gt;'Front End'!$F$9+'Front End'!$B$10,(((R1061-'Front End'!$F$9)/($AA$4-'Front End'!$F$9))*$AA$5)-((('Front End'!$F$9+'Front End'!$B$10-'Front End'!$F$9)/($AA$4-'Front End'!$F$9))*$AA$5),0)</f>
        <v>2073.7702643508269</v>
      </c>
      <c r="V1061" s="8">
        <f>(U1061^0.5)/('Front End'!$B$4*24*60*60)</f>
        <v>5.2706791426951304E-3</v>
      </c>
      <c r="W1061" s="8">
        <f>(AVERAGE(T1060:T1061)*('Front End'!$F$5*60))+(AVERAGE(V1060:V1061)*('Front End'!$F$5*60))</f>
        <v>1.1983914750821989</v>
      </c>
      <c r="X1061" s="8">
        <f t="shared" si="68"/>
        <v>5.2706791426951304E-3</v>
      </c>
    </row>
    <row r="1062" spans="1:24" x14ac:dyDescent="0.2">
      <c r="A1062" s="1">
        <v>1061</v>
      </c>
      <c r="B1062" s="1">
        <f>B1061+'Front End'!$F$5</f>
        <v>2120</v>
      </c>
      <c r="C1062" s="10">
        <f t="shared" si="65"/>
        <v>1.4722222222222223</v>
      </c>
      <c r="D1062" s="10">
        <f>ROUND(IF(B1062&lt;=$AA$2*1.25,('Front End'!$F$4/2)*(1-COS((PI()*B1062)/$AA$2)),(4.34*'Front End'!$F$4*EXP(-1.3*B1062/$AA$2))),6)</f>
        <v>4.3759999999999997E-3</v>
      </c>
      <c r="E1062" s="10">
        <f>D1062*('Front End'!$F$3/100)</f>
        <v>0</v>
      </c>
      <c r="F1062" s="10">
        <f t="shared" si="66"/>
        <v>4.3759999999999997E-3</v>
      </c>
      <c r="G1062" s="10">
        <f>IF((G1061+(AVERAGE(F1061:F1062)*('Front End'!$F$5*60))-(N1061))&gt;$AA$3,$AA$3,IF(G1061+(AVERAGE(F1061:F1062)*('Front End'!$F$5*60))-(N1061)&lt;0,0,G1061+(AVERAGE(F1061:F1062)*('Front End'!$F$5*60))-(N1061)))</f>
        <v>103.8849757513759</v>
      </c>
      <c r="H1062" s="10">
        <f>(G1062/$AA$3)*'Front End'!$B$1</f>
        <v>1.0388497575137591E-3</v>
      </c>
      <c r="I1062" s="10">
        <f>('Front End'!$F$10-'Front End'!$B$1)+Calcs!H1062</f>
        <v>46.731038849757518</v>
      </c>
      <c r="J1062" s="10">
        <f>IF(H1062&gt;'Front End'!$B$1*('Front End'!$B$5/100),G1062-((('Front End'!$B$1*('Front End'!$B$5/100))/'Front End'!$B$1)*$AA$3),0)</f>
        <v>3.8849757513759045</v>
      </c>
      <c r="K1062" s="10">
        <f>(J1062*('Front End'!$B$6/100))/('Front End'!$B$2*24*60*60)</f>
        <v>0</v>
      </c>
      <c r="L1062" s="10">
        <f>(J1062*((100-'Front End'!$B$6)/100))/('Front End'!$B$2*24*60*60)</f>
        <v>4.4964997122406303E-3</v>
      </c>
      <c r="M1062" s="10">
        <f t="shared" si="67"/>
        <v>4.4964997122406303E-3</v>
      </c>
      <c r="N1062" s="10">
        <f>AVERAGE(M1061:M1062)*('Front End'!$F$5*60)</f>
        <v>0.54074883480789626</v>
      </c>
      <c r="O1062" s="10">
        <f>IF(O1061+AVERAGE(K1061:K1062)*('Front End'!$F$5*60)&gt;J1062,J1062,O1061+AVERAGE(K1061:K1062)*('Front End'!$F$5*60))</f>
        <v>0</v>
      </c>
      <c r="P1062" s="10">
        <f>P1061+(AVERAGE(L1061:L1062)*('Front End'!$F$5*60))-W1061</f>
        <v>4073.112621710688</v>
      </c>
      <c r="Q1062" s="10">
        <f>(P1062/$AA$5)*($AA$4-'Front End'!$F$9)</f>
        <v>4.0731126217106881E-2</v>
      </c>
      <c r="R1062" s="10">
        <f>'Front End'!$F$9+Q1062</f>
        <v>45.040731126217104</v>
      </c>
      <c r="S1062" s="8">
        <f>IF(R1062&gt;'Front End'!$F$9+'Front End'!$B$9,(((R1062-'Front End'!$F$9)/($AA$4-'Front End'!$F$9))*$AA$5)-((('Front End'!$F$9+'Front End'!$B$9-'Front End'!$F$9)/($AA$4-'Front End'!$F$9))*$AA$5),0)</f>
        <v>4073.112621710351</v>
      </c>
      <c r="T1062" s="8">
        <f>ROUND(S1062/('Front End'!$B$3*24*60*60),6)</f>
        <v>4.7140000000000003E-3</v>
      </c>
      <c r="U1062" s="8">
        <f>IF(R1062&gt;'Front End'!$F$9+'Front End'!$B$10,(((R1062-'Front End'!$F$9)/($AA$4-'Front End'!$F$9))*$AA$5)-((('Front End'!$F$9+'Front End'!$B$10-'Front End'!$F$9)/($AA$4-'Front End'!$F$9))*$AA$5),0)</f>
        <v>2073.1126217100382</v>
      </c>
      <c r="V1062" s="8">
        <f>(U1062^0.5)/('Front End'!$B$4*24*60*60)</f>
        <v>5.2698433465948793E-3</v>
      </c>
      <c r="W1062" s="8">
        <f>(AVERAGE(T1061:T1062)*('Front End'!$F$5*60))+(AVERAGE(V1061:V1062)*('Front End'!$F$5*60))</f>
        <v>1.1981713493574007</v>
      </c>
      <c r="X1062" s="8">
        <f t="shared" si="68"/>
        <v>5.2698433465948793E-3</v>
      </c>
    </row>
    <row r="1063" spans="1:24" x14ac:dyDescent="0.2">
      <c r="A1063" s="1">
        <v>1062</v>
      </c>
      <c r="B1063" s="1">
        <f>B1062+'Front End'!$F$5</f>
        <v>2122</v>
      </c>
      <c r="C1063" s="10">
        <f t="shared" si="65"/>
        <v>1.4736111111111112</v>
      </c>
      <c r="D1063" s="10">
        <f>ROUND(IF(B1063&lt;=$AA$2*1.25,('Front End'!$F$4/2)*(1-COS((PI()*B1063)/$AA$2)),(4.34*'Front End'!$F$4*EXP(-1.3*B1063/$AA$2))),6)</f>
        <v>4.3569999999999998E-3</v>
      </c>
      <c r="E1063" s="10">
        <f>D1063*('Front End'!$F$3/100)</f>
        <v>0</v>
      </c>
      <c r="F1063" s="10">
        <f t="shared" si="66"/>
        <v>4.3569999999999998E-3</v>
      </c>
      <c r="G1063" s="10">
        <f>IF((G1062+(AVERAGE(F1062:F1063)*('Front End'!$F$5*60))-(N1062))&gt;$AA$3,$AA$3,IF(G1062+(AVERAGE(F1062:F1063)*('Front End'!$F$5*60))-(N1062)&lt;0,0,G1062+(AVERAGE(F1062:F1063)*('Front End'!$F$5*60))-(N1062)))</f>
        <v>103.868206916568</v>
      </c>
      <c r="H1063" s="10">
        <f>(G1063/$AA$3)*'Front End'!$B$1</f>
        <v>1.0386820691656799E-3</v>
      </c>
      <c r="I1063" s="10">
        <f>('Front End'!$F$10-'Front End'!$B$1)+Calcs!H1063</f>
        <v>46.731038682069169</v>
      </c>
      <c r="J1063" s="10">
        <f>IF(H1063&gt;'Front End'!$B$1*('Front End'!$B$5/100),G1063-((('Front End'!$B$1*('Front End'!$B$5/100))/'Front End'!$B$1)*$AA$3),0)</f>
        <v>3.8682069165679991</v>
      </c>
      <c r="K1063" s="10">
        <f>(J1063*('Front End'!$B$6/100))/('Front End'!$B$2*24*60*60)</f>
        <v>0</v>
      </c>
      <c r="L1063" s="10">
        <f>(J1063*((100-'Front End'!$B$6)/100))/('Front End'!$B$2*24*60*60)</f>
        <v>4.4770913386203695E-3</v>
      </c>
      <c r="M1063" s="10">
        <f t="shared" si="67"/>
        <v>4.4770913386203695E-3</v>
      </c>
      <c r="N1063" s="10">
        <f>AVERAGE(M1062:M1063)*('Front End'!$F$5*60)</f>
        <v>0.53841546305165999</v>
      </c>
      <c r="O1063" s="10">
        <f>IF(O1062+AVERAGE(K1062:K1063)*('Front End'!$F$5*60)&gt;J1063,J1063,O1062+AVERAGE(K1062:K1063)*('Front End'!$F$5*60))</f>
        <v>0</v>
      </c>
      <c r="P1063" s="10">
        <f>P1062+(AVERAGE(L1062:L1063)*('Front End'!$F$5*60))-W1062</f>
        <v>4072.4528658243821</v>
      </c>
      <c r="Q1063" s="10">
        <f>(P1063/$AA$5)*($AA$4-'Front End'!$F$9)</f>
        <v>4.0724528658243817E-2</v>
      </c>
      <c r="R1063" s="10">
        <f>'Front End'!$F$9+Q1063</f>
        <v>45.040724528658245</v>
      </c>
      <c r="S1063" s="8">
        <f>IF(R1063&gt;'Front End'!$F$9+'Front End'!$B$9,(((R1063-'Front End'!$F$9)/($AA$4-'Front End'!$F$9))*$AA$5)-((('Front End'!$F$9+'Front End'!$B$9-'Front End'!$F$9)/($AA$4-'Front End'!$F$9))*$AA$5),0)</f>
        <v>4072.4528658245163</v>
      </c>
      <c r="T1063" s="8">
        <f>ROUND(S1063/('Front End'!$B$3*24*60*60),6)</f>
        <v>4.7130000000000002E-3</v>
      </c>
      <c r="U1063" s="8">
        <f>IF(R1063&gt;'Front End'!$F$9+'Front End'!$B$10,(((R1063-'Front End'!$F$9)/($AA$4-'Front End'!$F$9))*$AA$5)-((('Front End'!$F$9+'Front End'!$B$10-'Front End'!$F$9)/($AA$4-'Front End'!$F$9))*$AA$5),0)</f>
        <v>2072.4528658242034</v>
      </c>
      <c r="V1063" s="8">
        <f>(U1063^0.5)/('Front End'!$B$4*24*60*60)</f>
        <v>5.2690047315597996E-3</v>
      </c>
      <c r="W1063" s="8">
        <f>(AVERAGE(T1062:T1063)*('Front End'!$F$5*60))+(AVERAGE(V1062:V1063)*('Front End'!$F$5*60))</f>
        <v>1.197950884689281</v>
      </c>
      <c r="X1063" s="8">
        <f t="shared" si="68"/>
        <v>5.2690047315597996E-3</v>
      </c>
    </row>
    <row r="1064" spans="1:24" x14ac:dyDescent="0.2">
      <c r="A1064" s="1">
        <v>1063</v>
      </c>
      <c r="B1064" s="1">
        <f>B1063+'Front End'!$F$5</f>
        <v>2124</v>
      </c>
      <c r="C1064" s="10">
        <f t="shared" si="65"/>
        <v>1.4750000000000001</v>
      </c>
      <c r="D1064" s="10">
        <f>ROUND(IF(B1064&lt;=$AA$2*1.25,('Front End'!$F$4/2)*(1-COS((PI()*B1064)/$AA$2)),(4.34*'Front End'!$F$4*EXP(-1.3*B1064/$AA$2))),6)</f>
        <v>4.3379999999999998E-3</v>
      </c>
      <c r="E1064" s="10">
        <f>D1064*('Front End'!$F$3/100)</f>
        <v>0</v>
      </c>
      <c r="F1064" s="10">
        <f t="shared" si="66"/>
        <v>4.3379999999999998E-3</v>
      </c>
      <c r="G1064" s="10">
        <f>IF((G1063+(AVERAGE(F1063:F1064)*('Front End'!$F$5*60))-(N1063))&gt;$AA$3,$AA$3,IF(G1063+(AVERAGE(F1063:F1064)*('Front End'!$F$5*60))-(N1063)&lt;0,0,G1063+(AVERAGE(F1063:F1064)*('Front End'!$F$5*60))-(N1063)))</f>
        <v>103.85149145351633</v>
      </c>
      <c r="H1064" s="10">
        <f>(G1064/$AA$3)*'Front End'!$B$1</f>
        <v>1.0385149145351632E-3</v>
      </c>
      <c r="I1064" s="10">
        <f>('Front End'!$F$10-'Front End'!$B$1)+Calcs!H1064</f>
        <v>46.731038514914538</v>
      </c>
      <c r="J1064" s="10">
        <f>IF(H1064&gt;'Front End'!$B$1*('Front End'!$B$5/100),G1064-((('Front End'!$B$1*('Front End'!$B$5/100))/'Front End'!$B$1)*$AA$3),0)</f>
        <v>3.8514914535163314</v>
      </c>
      <c r="K1064" s="10">
        <f>(J1064*('Front End'!$B$6/100))/('Front End'!$B$2*24*60*60)</f>
        <v>0</v>
      </c>
      <c r="L1064" s="10">
        <f>(J1064*((100-'Front End'!$B$6)/100))/('Front End'!$B$2*24*60*60)</f>
        <v>4.4577447378661246E-3</v>
      </c>
      <c r="M1064" s="10">
        <f t="shared" si="67"/>
        <v>4.4577447378661246E-3</v>
      </c>
      <c r="N1064" s="10">
        <f>AVERAGE(M1063:M1064)*('Front End'!$F$5*60)</f>
        <v>0.53609016458918968</v>
      </c>
      <c r="O1064" s="10">
        <f>IF(O1063+AVERAGE(K1063:K1064)*('Front End'!$F$5*60)&gt;J1064,J1064,O1063+AVERAGE(K1063:K1064)*('Front End'!$F$5*60))</f>
        <v>0</v>
      </c>
      <c r="P1064" s="10">
        <f>P1063+(AVERAGE(L1063:L1064)*('Front End'!$F$5*60))-W1063</f>
        <v>4071.7910051042818</v>
      </c>
      <c r="Q1064" s="10">
        <f>(P1064/$AA$5)*($AA$4-'Front End'!$F$9)</f>
        <v>4.0717910051042819E-2</v>
      </c>
      <c r="R1064" s="10">
        <f>'Front End'!$F$9+Q1064</f>
        <v>45.040717910051043</v>
      </c>
      <c r="S1064" s="8">
        <f>IF(R1064&gt;'Front End'!$F$9+'Front End'!$B$9,(((R1064-'Front End'!$F$9)/($AA$4-'Front End'!$F$9))*$AA$5)-((('Front End'!$F$9+'Front End'!$B$9-'Front End'!$F$9)/($AA$4-'Front End'!$F$9))*$AA$5),0)</f>
        <v>4071.7910051043309</v>
      </c>
      <c r="T1064" s="8">
        <f>ROUND(S1064/('Front End'!$B$3*24*60*60),6)</f>
        <v>4.7130000000000002E-3</v>
      </c>
      <c r="U1064" s="8">
        <f>IF(R1064&gt;'Front End'!$F$9+'Front End'!$B$10,(((R1064-'Front End'!$F$9)/($AA$4-'Front End'!$F$9))*$AA$5)-((('Front End'!$F$9+'Front End'!$B$10-'Front End'!$F$9)/($AA$4-'Front End'!$F$9))*$AA$5),0)</f>
        <v>2071.791005104018</v>
      </c>
      <c r="V1064" s="8">
        <f>(U1064^0.5)/('Front End'!$B$4*24*60*60)</f>
        <v>5.2681633069370758E-3</v>
      </c>
      <c r="W1064" s="8">
        <f>(AVERAGE(T1063:T1064)*('Front End'!$F$5*60))+(AVERAGE(V1063:V1064)*('Front End'!$F$5*60))</f>
        <v>1.1977900823098127</v>
      </c>
      <c r="X1064" s="8">
        <f t="shared" si="68"/>
        <v>5.2681633069370758E-3</v>
      </c>
    </row>
    <row r="1065" spans="1:24" x14ac:dyDescent="0.2">
      <c r="A1065" s="1">
        <v>1064</v>
      </c>
      <c r="B1065" s="1">
        <f>B1064+'Front End'!$F$5</f>
        <v>2126</v>
      </c>
      <c r="C1065" s="10">
        <f t="shared" si="65"/>
        <v>1.476388888888889</v>
      </c>
      <c r="D1065" s="10">
        <f>ROUND(IF(B1065&lt;=$AA$2*1.25,('Front End'!$F$4/2)*(1-COS((PI()*B1065)/$AA$2)),(4.34*'Front End'!$F$4*EXP(-1.3*B1065/$AA$2))),6)</f>
        <v>4.3189999999999999E-3</v>
      </c>
      <c r="E1065" s="10">
        <f>D1065*('Front End'!$F$3/100)</f>
        <v>0</v>
      </c>
      <c r="F1065" s="10">
        <f t="shared" si="66"/>
        <v>4.3189999999999999E-3</v>
      </c>
      <c r="G1065" s="10">
        <f>IF((G1064+(AVERAGE(F1064:F1065)*('Front End'!$F$5*60))-(N1064))&gt;$AA$3,$AA$3,IF(G1064+(AVERAGE(F1064:F1065)*('Front End'!$F$5*60))-(N1064)&lt;0,0,G1064+(AVERAGE(F1064:F1065)*('Front End'!$F$5*60))-(N1064)))</f>
        <v>103.83482128892715</v>
      </c>
      <c r="H1065" s="10">
        <f>(G1065/$AA$3)*'Front End'!$B$1</f>
        <v>1.0383482128892715E-3</v>
      </c>
      <c r="I1065" s="10">
        <f>('Front End'!$F$10-'Front End'!$B$1)+Calcs!H1065</f>
        <v>46.731038348212891</v>
      </c>
      <c r="J1065" s="10">
        <f>IF(H1065&gt;'Front End'!$B$1*('Front End'!$B$5/100),G1065-((('Front End'!$B$1*('Front End'!$B$5/100))/'Front End'!$B$1)*$AA$3),0)</f>
        <v>3.8348212889271451</v>
      </c>
      <c r="K1065" s="10">
        <f>(J1065*('Front End'!$B$6/100))/('Front End'!$B$2*24*60*60)</f>
        <v>0</v>
      </c>
      <c r="L1065" s="10">
        <f>(J1065*((100-'Front End'!$B$6)/100))/('Front End'!$B$2*24*60*60)</f>
        <v>4.4384505658878999E-3</v>
      </c>
      <c r="M1065" s="10">
        <f t="shared" si="67"/>
        <v>4.4384505658878999E-3</v>
      </c>
      <c r="N1065" s="10">
        <f>AVERAGE(M1064:M1065)*('Front End'!$F$5*60)</f>
        <v>0.5337717182252415</v>
      </c>
      <c r="O1065" s="10">
        <f>IF(O1064+AVERAGE(K1064:K1065)*('Front End'!$F$5*60)&gt;J1065,J1065,O1064+AVERAGE(K1064:K1065)*('Front End'!$F$5*60))</f>
        <v>0</v>
      </c>
      <c r="P1065" s="10">
        <f>P1064+(AVERAGE(L1064:L1065)*('Front End'!$F$5*60))-W1064</f>
        <v>4071.126986740197</v>
      </c>
      <c r="Q1065" s="10">
        <f>(P1065/$AA$5)*($AA$4-'Front End'!$F$9)</f>
        <v>4.0711269867401964E-2</v>
      </c>
      <c r="R1065" s="10">
        <f>'Front End'!$F$9+Q1065</f>
        <v>45.040711269867401</v>
      </c>
      <c r="S1065" s="8">
        <f>IF(R1065&gt;'Front End'!$F$9+'Front End'!$B$9,(((R1065-'Front End'!$F$9)/($AA$4-'Front End'!$F$9))*$AA$5)-((('Front End'!$F$9+'Front End'!$B$9-'Front End'!$F$9)/($AA$4-'Front End'!$F$9))*$AA$5),0)</f>
        <v>4071.1269867401261</v>
      </c>
      <c r="T1065" s="8">
        <f>ROUND(S1065/('Front End'!$B$3*24*60*60),6)</f>
        <v>4.712E-3</v>
      </c>
      <c r="U1065" s="8">
        <f>IF(R1065&gt;'Front End'!$F$9+'Front End'!$B$10,(((R1065-'Front End'!$F$9)/($AA$4-'Front End'!$F$9))*$AA$5)-((('Front End'!$F$9+'Front End'!$B$10-'Front End'!$F$9)/($AA$4-'Front End'!$F$9))*$AA$5),0)</f>
        <v>2071.1269867398132</v>
      </c>
      <c r="V1065" s="8">
        <f>(U1065^0.5)/('Front End'!$B$4*24*60*60)</f>
        <v>5.2673190042271181E-3</v>
      </c>
      <c r="W1065" s="8">
        <f>(AVERAGE(T1064:T1065)*('Front End'!$F$5*60))+(AVERAGE(V1064:V1065)*('Front End'!$F$5*60))</f>
        <v>1.1976289386698515</v>
      </c>
      <c r="X1065" s="8">
        <f t="shared" si="68"/>
        <v>5.2673190042271181E-3</v>
      </c>
    </row>
    <row r="1066" spans="1:24" x14ac:dyDescent="0.2">
      <c r="A1066" s="1">
        <v>1065</v>
      </c>
      <c r="B1066" s="1">
        <f>B1065+'Front End'!$F$5</f>
        <v>2128</v>
      </c>
      <c r="C1066" s="10">
        <f t="shared" ref="C1066:C1129" si="69">B1066/(60*24)</f>
        <v>1.4777777777777779</v>
      </c>
      <c r="D1066" s="10">
        <f>ROUND(IF(B1066&lt;=$AA$2*1.25,('Front End'!$F$4/2)*(1-COS((PI()*B1066)/$AA$2)),(4.34*'Front End'!$F$4*EXP(-1.3*B1066/$AA$2))),6)</f>
        <v>4.3E-3</v>
      </c>
      <c r="E1066" s="10">
        <f>D1066*('Front End'!$F$3/100)</f>
        <v>0</v>
      </c>
      <c r="F1066" s="10">
        <f t="shared" ref="F1066:F1129" si="70">D1066-E1066</f>
        <v>4.3E-3</v>
      </c>
      <c r="G1066" s="10">
        <f>IF((G1065+(AVERAGE(F1065:F1066)*('Front End'!$F$5*60))-(N1065))&gt;$AA$3,$AA$3,IF(G1065+(AVERAGE(F1065:F1066)*('Front End'!$F$5*60))-(N1065)&lt;0,0,G1065+(AVERAGE(F1065:F1066)*('Front End'!$F$5*60))-(N1065)))</f>
        <v>103.8181895707019</v>
      </c>
      <c r="H1066" s="10">
        <f>(G1066/$AA$3)*'Front End'!$B$1</f>
        <v>1.0381818957070192E-3</v>
      </c>
      <c r="I1066" s="10">
        <f>('Front End'!$F$10-'Front End'!$B$1)+Calcs!H1066</f>
        <v>46.731038181895713</v>
      </c>
      <c r="J1066" s="10">
        <f>IF(H1066&gt;'Front End'!$B$1*('Front End'!$B$5/100),G1066-((('Front End'!$B$1*('Front End'!$B$5/100))/'Front End'!$B$1)*$AA$3),0)</f>
        <v>3.8181895707019038</v>
      </c>
      <c r="K1066" s="10">
        <f>(J1066*('Front End'!$B$6/100))/('Front End'!$B$2*24*60*60)</f>
        <v>0</v>
      </c>
      <c r="L1066" s="10">
        <f>(J1066*((100-'Front End'!$B$6)/100))/('Front End'!$B$2*24*60*60)</f>
        <v>4.4192008920160928E-3</v>
      </c>
      <c r="M1066" s="10">
        <f t="shared" ref="M1066:M1129" si="71">K1066+L1066</f>
        <v>4.4192008920160928E-3</v>
      </c>
      <c r="N1066" s="10">
        <f>AVERAGE(M1065:M1066)*('Front End'!$F$5*60)</f>
        <v>0.53145908747423964</v>
      </c>
      <c r="O1066" s="10">
        <f>IF(O1065+AVERAGE(K1065:K1066)*('Front End'!$F$5*60)&gt;J1066,J1066,O1065+AVERAGE(K1065:K1066)*('Front End'!$F$5*60))</f>
        <v>0</v>
      </c>
      <c r="P1066" s="10">
        <f>P1065+(AVERAGE(L1065:L1066)*('Front End'!$F$5*60))-W1065</f>
        <v>4070.4608168890013</v>
      </c>
      <c r="Q1066" s="10">
        <f>(P1066/$AA$5)*($AA$4-'Front End'!$F$9)</f>
        <v>4.0704608168890009E-2</v>
      </c>
      <c r="R1066" s="10">
        <f>'Front End'!$F$9+Q1066</f>
        <v>45.040704608168888</v>
      </c>
      <c r="S1066" s="8">
        <f>IF(R1066&gt;'Front End'!$F$9+'Front End'!$B$9,(((R1066-'Front End'!$F$9)/($AA$4-'Front End'!$F$9))*$AA$5)-((('Front End'!$F$9+'Front End'!$B$9-'Front End'!$F$9)/($AA$4-'Front End'!$F$9))*$AA$5),0)</f>
        <v>4070.4608168887553</v>
      </c>
      <c r="T1066" s="8">
        <f>ROUND(S1066/('Front End'!$B$3*24*60*60),6)</f>
        <v>4.7109999999999999E-3</v>
      </c>
      <c r="U1066" s="8">
        <f>IF(R1066&gt;'Front End'!$F$9+'Front End'!$B$10,(((R1066-'Front End'!$F$9)/($AA$4-'Front End'!$F$9))*$AA$5)-((('Front End'!$F$9+'Front End'!$B$10-'Front End'!$F$9)/($AA$4-'Front End'!$F$9))*$AA$5),0)</f>
        <v>2070.4608168884424</v>
      </c>
      <c r="V1066" s="8">
        <f>(U1066^0.5)/('Front End'!$B$4*24*60*60)</f>
        <v>5.2664718298760672E-3</v>
      </c>
      <c r="W1066" s="8">
        <f>(AVERAGE(T1065:T1066)*('Front End'!$F$5*60))+(AVERAGE(V1065:V1066)*('Front End'!$F$5*60))</f>
        <v>1.1974074500461911</v>
      </c>
      <c r="X1066" s="8">
        <f t="shared" ref="X1066:X1129" si="72">V1066+K1066+E1066</f>
        <v>5.2664718298760672E-3</v>
      </c>
    </row>
    <row r="1067" spans="1:24" x14ac:dyDescent="0.2">
      <c r="A1067" s="1">
        <v>1066</v>
      </c>
      <c r="B1067" s="1">
        <f>B1066+'Front End'!$F$5</f>
        <v>2130</v>
      </c>
      <c r="C1067" s="10">
        <f t="shared" si="69"/>
        <v>1.4791666666666667</v>
      </c>
      <c r="D1067" s="10">
        <f>ROUND(IF(B1067&lt;=$AA$2*1.25,('Front End'!$F$4/2)*(1-COS((PI()*B1067)/$AA$2)),(4.34*'Front End'!$F$4*EXP(-1.3*B1067/$AA$2))),6)</f>
        <v>4.2820000000000002E-3</v>
      </c>
      <c r="E1067" s="10">
        <f>D1067*('Front End'!$F$3/100)</f>
        <v>0</v>
      </c>
      <c r="F1067" s="10">
        <f t="shared" si="70"/>
        <v>4.2820000000000002E-3</v>
      </c>
      <c r="G1067" s="10">
        <f>IF((G1066+(AVERAGE(F1066:F1067)*('Front End'!$F$5*60))-(N1066))&gt;$AA$3,$AA$3,IF(G1066+(AVERAGE(F1066:F1067)*('Front End'!$F$5*60))-(N1066)&lt;0,0,G1066+(AVERAGE(F1066:F1067)*('Front End'!$F$5*60))-(N1066)))</f>
        <v>103.80165048322766</v>
      </c>
      <c r="H1067" s="10">
        <f>(G1067/$AA$3)*'Front End'!$B$1</f>
        <v>1.0380165048322766E-3</v>
      </c>
      <c r="I1067" s="10">
        <f>('Front End'!$F$10-'Front End'!$B$1)+Calcs!H1067</f>
        <v>46.731038016504833</v>
      </c>
      <c r="J1067" s="10">
        <f>IF(H1067&gt;'Front End'!$B$1*('Front End'!$B$5/100),G1067-((('Front End'!$B$1*('Front End'!$B$5/100))/'Front End'!$B$1)*$AA$3),0)</f>
        <v>3.801650483227661</v>
      </c>
      <c r="K1067" s="10">
        <f>(J1067*('Front End'!$B$6/100))/('Front End'!$B$2*24*60*60)</f>
        <v>0</v>
      </c>
      <c r="L1067" s="10">
        <f>(J1067*((100-'Front End'!$B$6)/100))/('Front End'!$B$2*24*60*60)</f>
        <v>4.4000584296616449E-3</v>
      </c>
      <c r="M1067" s="10">
        <f t="shared" si="71"/>
        <v>4.4000584296616449E-3</v>
      </c>
      <c r="N1067" s="10">
        <f>AVERAGE(M1066:M1067)*('Front End'!$F$5*60)</f>
        <v>0.52915555930066427</v>
      </c>
      <c r="O1067" s="10">
        <f>IF(O1066+AVERAGE(K1066:K1067)*('Front End'!$F$5*60)&gt;J1067,J1067,O1066+AVERAGE(K1066:K1067)*('Front End'!$F$5*60))</f>
        <v>0</v>
      </c>
      <c r="P1067" s="10">
        <f>P1066+(AVERAGE(L1066:L1067)*('Front End'!$F$5*60))-W1066</f>
        <v>4069.7925649982558</v>
      </c>
      <c r="Q1067" s="10">
        <f>(P1067/$AA$5)*($AA$4-'Front End'!$F$9)</f>
        <v>4.0697925649982557E-2</v>
      </c>
      <c r="R1067" s="10">
        <f>'Front End'!$F$9+Q1067</f>
        <v>45.04069792564998</v>
      </c>
      <c r="S1067" s="8">
        <f>IF(R1067&gt;'Front End'!$F$9+'Front End'!$B$9,(((R1067-'Front End'!$F$9)/($AA$4-'Front End'!$F$9))*$AA$5)-((('Front End'!$F$9+'Front End'!$B$9-'Front End'!$F$9)/($AA$4-'Front End'!$F$9))*$AA$5),0)</f>
        <v>4069.7925649979543</v>
      </c>
      <c r="T1067" s="8">
        <f>ROUND(S1067/('Front End'!$B$3*24*60*60),6)</f>
        <v>4.7099999999999998E-3</v>
      </c>
      <c r="U1067" s="8">
        <f>IF(R1067&gt;'Front End'!$F$9+'Front End'!$B$10,(((R1067-'Front End'!$F$9)/($AA$4-'Front End'!$F$9))*$AA$5)-((('Front End'!$F$9+'Front End'!$B$10-'Front End'!$F$9)/($AA$4-'Front End'!$F$9))*$AA$5),0)</f>
        <v>2069.7925649976414</v>
      </c>
      <c r="V1067" s="8">
        <f>(U1067^0.5)/('Front End'!$B$4*24*60*60)</f>
        <v>5.2656218708365763E-3</v>
      </c>
      <c r="W1067" s="8">
        <f>(AVERAGE(T1066:T1067)*('Front End'!$F$5*60))+(AVERAGE(V1066:V1067)*('Front End'!$F$5*60))</f>
        <v>1.1971856220427584</v>
      </c>
      <c r="X1067" s="8">
        <f t="shared" si="72"/>
        <v>5.2656218708365763E-3</v>
      </c>
    </row>
    <row r="1068" spans="1:24" x14ac:dyDescent="0.2">
      <c r="A1068" s="1">
        <v>1067</v>
      </c>
      <c r="B1068" s="1">
        <f>B1067+'Front End'!$F$5</f>
        <v>2132</v>
      </c>
      <c r="C1068" s="10">
        <f t="shared" si="69"/>
        <v>1.4805555555555556</v>
      </c>
      <c r="D1068" s="10">
        <f>ROUND(IF(B1068&lt;=$AA$2*1.25,('Front End'!$F$4/2)*(1-COS((PI()*B1068)/$AA$2)),(4.34*'Front End'!$F$4*EXP(-1.3*B1068/$AA$2))),6)</f>
        <v>4.2630000000000003E-3</v>
      </c>
      <c r="E1068" s="10">
        <f>D1068*('Front End'!$F$3/100)</f>
        <v>0</v>
      </c>
      <c r="F1068" s="10">
        <f t="shared" si="70"/>
        <v>4.2630000000000003E-3</v>
      </c>
      <c r="G1068" s="10">
        <f>IF((G1067+(AVERAGE(F1067:F1068)*('Front End'!$F$5*60))-(N1067))&gt;$AA$3,$AA$3,IF(G1067+(AVERAGE(F1067:F1068)*('Front End'!$F$5*60))-(N1067)&lt;0,0,G1067+(AVERAGE(F1067:F1068)*('Front End'!$F$5*60))-(N1067)))</f>
        <v>103.78519492392699</v>
      </c>
      <c r="H1068" s="10">
        <f>(G1068/$AA$3)*'Front End'!$B$1</f>
        <v>1.0378519492392699E-3</v>
      </c>
      <c r="I1068" s="10">
        <f>('Front End'!$F$10-'Front End'!$B$1)+Calcs!H1068</f>
        <v>46.731037851949246</v>
      </c>
      <c r="J1068" s="10">
        <f>IF(H1068&gt;'Front End'!$B$1*('Front End'!$B$5/100),G1068-((('Front End'!$B$1*('Front End'!$B$5/100))/'Front End'!$B$1)*$AA$3),0)</f>
        <v>3.7851949239269942</v>
      </c>
      <c r="K1068" s="10">
        <f>(J1068*('Front End'!$B$6/100))/('Front End'!$B$2*24*60*60)</f>
        <v>0</v>
      </c>
      <c r="L1068" s="10">
        <f>(J1068*((100-'Front End'!$B$6)/100))/('Front End'!$B$2*24*60*60)</f>
        <v>4.3810126434340214E-3</v>
      </c>
      <c r="M1068" s="10">
        <f t="shared" si="71"/>
        <v>4.3810126434340214E-3</v>
      </c>
      <c r="N1068" s="10">
        <f>AVERAGE(M1067:M1068)*('Front End'!$F$5*60)</f>
        <v>0.52686426438573997</v>
      </c>
      <c r="O1068" s="10">
        <f>IF(O1067+AVERAGE(K1067:K1068)*('Front End'!$F$5*60)&gt;J1068,J1068,O1067+AVERAGE(K1067:K1068)*('Front End'!$F$5*60))</f>
        <v>0</v>
      </c>
      <c r="P1068" s="10">
        <f>P1067+(AVERAGE(L1067:L1068)*('Front End'!$F$5*60))-W1067</f>
        <v>4069.1222436405988</v>
      </c>
      <c r="Q1068" s="10">
        <f>(P1068/$AA$5)*($AA$4-'Front End'!$F$9)</f>
        <v>4.0691222436405987E-2</v>
      </c>
      <c r="R1068" s="10">
        <f>'Front End'!$F$9+Q1068</f>
        <v>45.040691222436408</v>
      </c>
      <c r="S1068" s="8">
        <f>IF(R1068&gt;'Front End'!$F$9+'Front End'!$B$9,(((R1068-'Front End'!$F$9)/($AA$4-'Front End'!$F$9))*$AA$5)-((('Front End'!$F$9+'Front End'!$B$9-'Front End'!$F$9)/($AA$4-'Front End'!$F$9))*$AA$5),0)</f>
        <v>4069.1222436407775</v>
      </c>
      <c r="T1068" s="8">
        <f>ROUND(S1068/('Front End'!$B$3*24*60*60),6)</f>
        <v>4.7099999999999998E-3</v>
      </c>
      <c r="U1068" s="8">
        <f>IF(R1068&gt;'Front End'!$F$9+'Front End'!$B$10,(((R1068-'Front End'!$F$9)/($AA$4-'Front End'!$F$9))*$AA$5)-((('Front End'!$F$9+'Front End'!$B$10-'Front End'!$F$9)/($AA$4-'Front End'!$F$9))*$AA$5),0)</f>
        <v>2069.1222436404646</v>
      </c>
      <c r="V1068" s="8">
        <f>(U1068^0.5)/('Front End'!$B$4*24*60*60)</f>
        <v>5.2647691417556687E-3</v>
      </c>
      <c r="W1068" s="8">
        <f>(AVERAGE(T1067:T1068)*('Front End'!$F$5*60))+(AVERAGE(V1067:V1068)*('Front End'!$F$5*60))</f>
        <v>1.1970234607555348</v>
      </c>
      <c r="X1068" s="8">
        <f t="shared" si="72"/>
        <v>5.2647691417556687E-3</v>
      </c>
    </row>
    <row r="1069" spans="1:24" x14ac:dyDescent="0.2">
      <c r="A1069" s="1">
        <v>1068</v>
      </c>
      <c r="B1069" s="1">
        <f>B1068+'Front End'!$F$5</f>
        <v>2134</v>
      </c>
      <c r="C1069" s="10">
        <f t="shared" si="69"/>
        <v>1.4819444444444445</v>
      </c>
      <c r="D1069" s="10">
        <f>ROUND(IF(B1069&lt;=$AA$2*1.25,('Front End'!$F$4/2)*(1-COS((PI()*B1069)/$AA$2)),(4.34*'Front End'!$F$4*EXP(-1.3*B1069/$AA$2))),6)</f>
        <v>4.2449999999999996E-3</v>
      </c>
      <c r="E1069" s="10">
        <f>D1069*('Front End'!$F$3/100)</f>
        <v>0</v>
      </c>
      <c r="F1069" s="10">
        <f t="shared" si="70"/>
        <v>4.2449999999999996E-3</v>
      </c>
      <c r="G1069" s="10">
        <f>IF((G1068+(AVERAGE(F1068:F1069)*('Front End'!$F$5*60))-(N1068))&gt;$AA$3,$AA$3,IF(G1068+(AVERAGE(F1068:F1069)*('Front End'!$F$5*60))-(N1068)&lt;0,0,G1068+(AVERAGE(F1068:F1069)*('Front End'!$F$5*60))-(N1068)))</f>
        <v>103.76881065954126</v>
      </c>
      <c r="H1069" s="10">
        <f>(G1069/$AA$3)*'Front End'!$B$1</f>
        <v>1.0376881065954126E-3</v>
      </c>
      <c r="I1069" s="10">
        <f>('Front End'!$F$10-'Front End'!$B$1)+Calcs!H1069</f>
        <v>46.731037688106596</v>
      </c>
      <c r="J1069" s="10">
        <f>IF(H1069&gt;'Front End'!$B$1*('Front End'!$B$5/100),G1069-((('Front End'!$B$1*('Front End'!$B$5/100))/'Front End'!$B$1)*$AA$3),0)</f>
        <v>3.7688106595412592</v>
      </c>
      <c r="K1069" s="10">
        <f>(J1069*('Front End'!$B$6/100))/('Front End'!$B$2*24*60*60)</f>
        <v>0</v>
      </c>
      <c r="L1069" s="10">
        <f>(J1069*((100-'Front End'!$B$6)/100))/('Front End'!$B$2*24*60*60)</f>
        <v>4.3620493744690502E-3</v>
      </c>
      <c r="M1069" s="10">
        <f t="shared" si="71"/>
        <v>4.3620493744690502E-3</v>
      </c>
      <c r="N1069" s="10">
        <f>AVERAGE(M1068:M1069)*('Front End'!$F$5*60)</f>
        <v>0.52458372107418427</v>
      </c>
      <c r="O1069" s="10">
        <f>IF(O1068+AVERAGE(K1068:K1069)*('Front End'!$F$5*60)&gt;J1069,J1069,O1068+AVERAGE(K1068:K1069)*('Front End'!$F$5*60))</f>
        <v>0</v>
      </c>
      <c r="P1069" s="10">
        <f>P1068+(AVERAGE(L1068:L1069)*('Front End'!$F$5*60))-W1068</f>
        <v>4068.4498039009172</v>
      </c>
      <c r="Q1069" s="10">
        <f>(P1069/$AA$5)*($AA$4-'Front End'!$F$9)</f>
        <v>4.068449803900917E-2</v>
      </c>
      <c r="R1069" s="10">
        <f>'Front End'!$F$9+Q1069</f>
        <v>45.040684498039006</v>
      </c>
      <c r="S1069" s="8">
        <f>IF(R1069&gt;'Front End'!$F$9+'Front End'!$B$9,(((R1069-'Front End'!$F$9)/($AA$4-'Front End'!$F$9))*$AA$5)-((('Front End'!$F$9+'Front End'!$B$9-'Front End'!$F$9)/($AA$4-'Front End'!$F$9))*$AA$5),0)</f>
        <v>4068.4498039006203</v>
      </c>
      <c r="T1069" s="8">
        <f>ROUND(S1069/('Front End'!$B$3*24*60*60),6)</f>
        <v>4.7089999999999996E-3</v>
      </c>
      <c r="U1069" s="8">
        <f>IF(R1069&gt;'Front End'!$F$9+'Front End'!$B$10,(((R1069-'Front End'!$F$9)/($AA$4-'Front End'!$F$9))*$AA$5)-((('Front End'!$F$9+'Front End'!$B$10-'Front End'!$F$9)/($AA$4-'Front End'!$F$9))*$AA$5),0)</f>
        <v>2068.4498039003074</v>
      </c>
      <c r="V1069" s="8">
        <f>(U1069^0.5)/('Front End'!$B$4*24*60*60)</f>
        <v>5.2639135790442078E-3</v>
      </c>
      <c r="W1069" s="8">
        <f>(AVERAGE(T1068:T1069)*('Front End'!$F$5*60))+(AVERAGE(V1068:V1069)*('Front End'!$F$5*60))</f>
        <v>1.1968609632479925</v>
      </c>
      <c r="X1069" s="8">
        <f t="shared" si="72"/>
        <v>5.2639135790442078E-3</v>
      </c>
    </row>
    <row r="1070" spans="1:24" x14ac:dyDescent="0.2">
      <c r="A1070" s="1">
        <v>1069</v>
      </c>
      <c r="B1070" s="1">
        <f>B1069+'Front End'!$F$5</f>
        <v>2136</v>
      </c>
      <c r="C1070" s="10">
        <f t="shared" si="69"/>
        <v>1.4833333333333334</v>
      </c>
      <c r="D1070" s="10">
        <f>ROUND(IF(B1070&lt;=$AA$2*1.25,('Front End'!$F$4/2)*(1-COS((PI()*B1070)/$AA$2)),(4.34*'Front End'!$F$4*EXP(-1.3*B1070/$AA$2))),6)</f>
        <v>4.2259999999999997E-3</v>
      </c>
      <c r="E1070" s="10">
        <f>D1070*('Front End'!$F$3/100)</f>
        <v>0</v>
      </c>
      <c r="F1070" s="10">
        <f t="shared" si="70"/>
        <v>4.2259999999999997E-3</v>
      </c>
      <c r="G1070" s="10">
        <f>IF((G1069+(AVERAGE(F1069:F1070)*('Front End'!$F$5*60))-(N1069))&gt;$AA$3,$AA$3,IF(G1069+(AVERAGE(F1069:F1070)*('Front End'!$F$5*60))-(N1069)&lt;0,0,G1069+(AVERAGE(F1069:F1070)*('Front End'!$F$5*60))-(N1069)))</f>
        <v>103.75248693846709</v>
      </c>
      <c r="H1070" s="10">
        <f>(G1070/$AA$3)*'Front End'!$B$1</f>
        <v>1.037524869384671E-3</v>
      </c>
      <c r="I1070" s="10">
        <f>('Front End'!$F$10-'Front End'!$B$1)+Calcs!H1070</f>
        <v>46.731037524869386</v>
      </c>
      <c r="J1070" s="10">
        <f>IF(H1070&gt;'Front End'!$B$1*('Front End'!$B$5/100),G1070-((('Front End'!$B$1*('Front End'!$B$5/100))/'Front End'!$B$1)*$AA$3),0)</f>
        <v>3.7524869384670865</v>
      </c>
      <c r="K1070" s="10">
        <f>(J1070*('Front End'!$B$6/100))/('Front End'!$B$2*24*60*60)</f>
        <v>0</v>
      </c>
      <c r="L1070" s="10">
        <f>(J1070*((100-'Front End'!$B$6)/100))/('Front End'!$B$2*24*60*60)</f>
        <v>4.3431561787813508E-3</v>
      </c>
      <c r="M1070" s="10">
        <f t="shared" si="71"/>
        <v>4.3431561787813508E-3</v>
      </c>
      <c r="N1070" s="10">
        <f>AVERAGE(M1069:M1070)*('Front End'!$F$5*60)</f>
        <v>0.52231233319502401</v>
      </c>
      <c r="O1070" s="10">
        <f>IF(O1069+AVERAGE(K1069:K1070)*('Front End'!$F$5*60)&gt;J1070,J1070,O1069+AVERAGE(K1069:K1070)*('Front End'!$F$5*60))</f>
        <v>0</v>
      </c>
      <c r="P1070" s="10">
        <f>P1069+(AVERAGE(L1069:L1070)*('Front End'!$F$5*60))-W1069</f>
        <v>4067.7752552708639</v>
      </c>
      <c r="Q1070" s="10">
        <f>(P1070/$AA$5)*($AA$4-'Front End'!$F$9)</f>
        <v>4.067775255270864E-2</v>
      </c>
      <c r="R1070" s="10">
        <f>'Front End'!$F$9+Q1070</f>
        <v>45.04067775255271</v>
      </c>
      <c r="S1070" s="8">
        <f>IF(R1070&gt;'Front End'!$F$9+'Front End'!$B$9,(((R1070-'Front End'!$F$9)/($AA$4-'Front End'!$F$9))*$AA$5)-((('Front End'!$F$9+'Front End'!$B$9-'Front End'!$F$9)/($AA$4-'Front End'!$F$9))*$AA$5),0)</f>
        <v>4067.7752552710444</v>
      </c>
      <c r="T1070" s="8">
        <f>ROUND(S1070/('Front End'!$B$3*24*60*60),6)</f>
        <v>4.7080000000000004E-3</v>
      </c>
      <c r="U1070" s="8">
        <f>IF(R1070&gt;'Front End'!$F$9+'Front End'!$B$10,(((R1070-'Front End'!$F$9)/($AA$4-'Front End'!$F$9))*$AA$5)-((('Front End'!$F$9+'Front End'!$B$10-'Front End'!$F$9)/($AA$4-'Front End'!$F$9))*$AA$5),0)</f>
        <v>2067.7752552707316</v>
      </c>
      <c r="V1070" s="8">
        <f>(U1070^0.5)/('Front End'!$B$4*24*60*60)</f>
        <v>5.2630551934021459E-3</v>
      </c>
      <c r="W1070" s="8">
        <f>(AVERAGE(T1069:T1070)*('Front End'!$F$5*60))+(AVERAGE(V1069:V1070)*('Front End'!$F$5*60))</f>
        <v>1.1966381263467811</v>
      </c>
      <c r="X1070" s="8">
        <f t="shared" si="72"/>
        <v>5.2630551934021459E-3</v>
      </c>
    </row>
    <row r="1071" spans="1:24" x14ac:dyDescent="0.2">
      <c r="A1071" s="1">
        <v>1070</v>
      </c>
      <c r="B1071" s="1">
        <f>B1070+'Front End'!$F$5</f>
        <v>2138</v>
      </c>
      <c r="C1071" s="10">
        <f t="shared" si="69"/>
        <v>1.4847222222222223</v>
      </c>
      <c r="D1071" s="10">
        <f>ROUND(IF(B1071&lt;=$AA$2*1.25,('Front End'!$F$4/2)*(1-COS((PI()*B1071)/$AA$2)),(4.34*'Front End'!$F$4*EXP(-1.3*B1071/$AA$2))),6)</f>
        <v>4.2079999999999999E-3</v>
      </c>
      <c r="E1071" s="10">
        <f>D1071*('Front End'!$F$3/100)</f>
        <v>0</v>
      </c>
      <c r="F1071" s="10">
        <f t="shared" si="70"/>
        <v>4.2079999999999999E-3</v>
      </c>
      <c r="G1071" s="10">
        <f>IF((G1070+(AVERAGE(F1070:F1071)*('Front End'!$F$5*60))-(N1070))&gt;$AA$3,$AA$3,IF(G1070+(AVERAGE(F1070:F1071)*('Front End'!$F$5*60))-(N1070)&lt;0,0,G1070+(AVERAGE(F1070:F1071)*('Front End'!$F$5*60))-(N1070)))</f>
        <v>103.73621460527207</v>
      </c>
      <c r="H1071" s="10">
        <f>(G1071/$AA$3)*'Front End'!$B$1</f>
        <v>1.0373621460527207E-3</v>
      </c>
      <c r="I1071" s="10">
        <f>('Front End'!$F$10-'Front End'!$B$1)+Calcs!H1071</f>
        <v>46.731037362146054</v>
      </c>
      <c r="J1071" s="10">
        <f>IF(H1071&gt;'Front End'!$B$1*('Front End'!$B$5/100),G1071-((('Front End'!$B$1*('Front End'!$B$5/100))/'Front End'!$B$1)*$AA$3),0)</f>
        <v>3.7362146052720675</v>
      </c>
      <c r="K1071" s="10">
        <f>(J1071*('Front End'!$B$6/100))/('Front End'!$B$2*24*60*60)</f>
        <v>0</v>
      </c>
      <c r="L1071" s="10">
        <f>(J1071*((100-'Front End'!$B$6)/100))/('Front End'!$B$2*24*60*60)</f>
        <v>4.3243224598056339E-3</v>
      </c>
      <c r="M1071" s="10">
        <f t="shared" si="71"/>
        <v>4.3243224598056339E-3</v>
      </c>
      <c r="N1071" s="10">
        <f>AVERAGE(M1070:M1071)*('Front End'!$F$5*60)</f>
        <v>0.52004871831521904</v>
      </c>
      <c r="O1071" s="10">
        <f>IF(O1070+AVERAGE(K1070:K1071)*('Front End'!$F$5*60)&gt;J1071,J1071,O1070+AVERAGE(K1070:K1071)*('Front End'!$F$5*60))</f>
        <v>0</v>
      </c>
      <c r="P1071" s="10">
        <f>P1070+(AVERAGE(L1070:L1071)*('Front End'!$F$5*60))-W1070</f>
        <v>4067.0986658628321</v>
      </c>
      <c r="Q1071" s="10">
        <f>(P1071/$AA$5)*($AA$4-'Front End'!$F$9)</f>
        <v>4.0670986658628318E-2</v>
      </c>
      <c r="R1071" s="10">
        <f>'Front End'!$F$9+Q1071</f>
        <v>45.040670986658625</v>
      </c>
      <c r="S1071" s="8">
        <f>IF(R1071&gt;'Front End'!$F$9+'Front End'!$B$9,(((R1071-'Front End'!$F$9)/($AA$4-'Front End'!$F$9))*$AA$5)-((('Front End'!$F$9+'Front End'!$B$9-'Front End'!$F$9)/($AA$4-'Front End'!$F$9))*$AA$5),0)</f>
        <v>4067.0986658625452</v>
      </c>
      <c r="T1071" s="8">
        <f>ROUND(S1071/('Front End'!$B$3*24*60*60),6)</f>
        <v>4.7070000000000002E-3</v>
      </c>
      <c r="U1071" s="8">
        <f>IF(R1071&gt;'Front End'!$F$9+'Front End'!$B$10,(((R1071-'Front End'!$F$9)/($AA$4-'Front End'!$F$9))*$AA$5)-((('Front End'!$F$9+'Front End'!$B$10-'Front End'!$F$9)/($AA$4-'Front End'!$F$9))*$AA$5),0)</f>
        <v>2067.0986658622323</v>
      </c>
      <c r="V1071" s="8">
        <f>(U1071^0.5)/('Front End'!$B$4*24*60*60)</f>
        <v>5.262194070142159E-3</v>
      </c>
      <c r="W1071" s="8">
        <f>(AVERAGE(T1070:T1071)*('Front End'!$F$5*60))+(AVERAGE(V1070:V1071)*('Front End'!$F$5*60))</f>
        <v>1.1964149558126582</v>
      </c>
      <c r="X1071" s="8">
        <f t="shared" si="72"/>
        <v>5.262194070142159E-3</v>
      </c>
    </row>
    <row r="1072" spans="1:24" x14ac:dyDescent="0.2">
      <c r="A1072" s="1">
        <v>1071</v>
      </c>
      <c r="B1072" s="1">
        <f>B1071+'Front End'!$F$5</f>
        <v>2140</v>
      </c>
      <c r="C1072" s="10">
        <f t="shared" si="69"/>
        <v>1.4861111111111112</v>
      </c>
      <c r="D1072" s="10">
        <f>ROUND(IF(B1072&lt;=$AA$2*1.25,('Front End'!$F$4/2)*(1-COS((PI()*B1072)/$AA$2)),(4.34*'Front End'!$F$4*EXP(-1.3*B1072/$AA$2))),6)</f>
        <v>4.1900000000000001E-3</v>
      </c>
      <c r="E1072" s="10">
        <f>D1072*('Front End'!$F$3/100)</f>
        <v>0</v>
      </c>
      <c r="F1072" s="10">
        <f t="shared" si="70"/>
        <v>4.1900000000000001E-3</v>
      </c>
      <c r="G1072" s="10">
        <f>IF((G1071+(AVERAGE(F1071:F1072)*('Front End'!$F$5*60))-(N1071))&gt;$AA$3,$AA$3,IF(G1071+(AVERAGE(F1071:F1072)*('Front End'!$F$5*60))-(N1071)&lt;0,0,G1071+(AVERAGE(F1071:F1072)*('Front End'!$F$5*60))-(N1071)))</f>
        <v>103.72004588695684</v>
      </c>
      <c r="H1072" s="10">
        <f>(G1072/$AA$3)*'Front End'!$B$1</f>
        <v>1.0372004588695685E-3</v>
      </c>
      <c r="I1072" s="10">
        <f>('Front End'!$F$10-'Front End'!$B$1)+Calcs!H1072</f>
        <v>46.731037200458871</v>
      </c>
      <c r="J1072" s="10">
        <f>IF(H1072&gt;'Front End'!$B$1*('Front End'!$B$5/100),G1072-((('Front End'!$B$1*('Front End'!$B$5/100))/'Front End'!$B$1)*$AA$3),0)</f>
        <v>3.7200458869568394</v>
      </c>
      <c r="K1072" s="10">
        <f>(J1072*('Front End'!$B$6/100))/('Front End'!$B$2*24*60*60)</f>
        <v>0</v>
      </c>
      <c r="L1072" s="10">
        <f>(J1072*((100-'Front End'!$B$6)/100))/('Front End'!$B$2*24*60*60)</f>
        <v>4.3056086654593055E-3</v>
      </c>
      <c r="M1072" s="10">
        <f t="shared" si="71"/>
        <v>4.3056086654593055E-3</v>
      </c>
      <c r="N1072" s="10">
        <f>AVERAGE(M1071:M1072)*('Front End'!$F$5*60)</f>
        <v>0.51779586751589635</v>
      </c>
      <c r="O1072" s="10">
        <f>IF(O1071+AVERAGE(K1071:K1072)*('Front End'!$F$5*60)&gt;J1072,J1072,O1071+AVERAGE(K1071:K1072)*('Front End'!$F$5*60))</f>
        <v>0</v>
      </c>
      <c r="P1072" s="10">
        <f>P1071+(AVERAGE(L1071:L1072)*('Front End'!$F$5*60))-W1071</f>
        <v>4066.4200467745354</v>
      </c>
      <c r="Q1072" s="10">
        <f>(P1072/$AA$5)*($AA$4-'Front End'!$F$9)</f>
        <v>4.0664200467745347E-2</v>
      </c>
      <c r="R1072" s="10">
        <f>'Front End'!$F$9+Q1072</f>
        <v>45.040664200467745</v>
      </c>
      <c r="S1072" s="8">
        <f>IF(R1072&gt;'Front End'!$F$9+'Front End'!$B$9,(((R1072-'Front End'!$F$9)/($AA$4-'Front End'!$F$9))*$AA$5)-((('Front End'!$F$9+'Front End'!$B$9-'Front End'!$F$9)/($AA$4-'Front End'!$F$9))*$AA$5),0)</f>
        <v>4066.4200467745104</v>
      </c>
      <c r="T1072" s="8">
        <f>ROUND(S1072/('Front End'!$B$3*24*60*60),6)</f>
        <v>4.7070000000000002E-3</v>
      </c>
      <c r="U1072" s="8">
        <f>IF(R1072&gt;'Front End'!$F$9+'Front End'!$B$10,(((R1072-'Front End'!$F$9)/($AA$4-'Front End'!$F$9))*$AA$5)-((('Front End'!$F$9+'Front End'!$B$10-'Front End'!$F$9)/($AA$4-'Front End'!$F$9))*$AA$5),0)</f>
        <v>2066.4200467741975</v>
      </c>
      <c r="V1072" s="8">
        <f>(U1072^0.5)/('Front End'!$B$4*24*60*60)</f>
        <v>5.2613302220501732E-3</v>
      </c>
      <c r="W1072" s="8">
        <f>(AVERAGE(T1071:T1072)*('Front End'!$F$5*60))+(AVERAGE(V1071:V1072)*('Front End'!$F$5*60))</f>
        <v>1.1962514575315399</v>
      </c>
      <c r="X1072" s="8">
        <f t="shared" si="72"/>
        <v>5.2613302220501732E-3</v>
      </c>
    </row>
    <row r="1073" spans="1:24" x14ac:dyDescent="0.2">
      <c r="A1073" s="1">
        <v>1072</v>
      </c>
      <c r="B1073" s="1">
        <f>B1072+'Front End'!$F$5</f>
        <v>2142</v>
      </c>
      <c r="C1073" s="10">
        <f t="shared" si="69"/>
        <v>1.4875</v>
      </c>
      <c r="D1073" s="10">
        <f>ROUND(IF(B1073&lt;=$AA$2*1.25,('Front End'!$F$4/2)*(1-COS((PI()*B1073)/$AA$2)),(4.34*'Front End'!$F$4*EXP(-1.3*B1073/$AA$2))),6)</f>
        <v>4.1720000000000004E-3</v>
      </c>
      <c r="E1073" s="10">
        <f>D1073*('Front End'!$F$3/100)</f>
        <v>0</v>
      </c>
      <c r="F1073" s="10">
        <f t="shared" si="70"/>
        <v>4.1720000000000004E-3</v>
      </c>
      <c r="G1073" s="10">
        <f>IF((G1072+(AVERAGE(F1072:F1073)*('Front End'!$F$5*60))-(N1072))&gt;$AA$3,$AA$3,IF(G1072+(AVERAGE(F1072:F1073)*('Front End'!$F$5*60))-(N1072)&lt;0,0,G1072+(AVERAGE(F1072:F1073)*('Front End'!$F$5*60))-(N1072)))</f>
        <v>103.70397001944094</v>
      </c>
      <c r="H1073" s="10">
        <f>(G1073/$AA$3)*'Front End'!$B$1</f>
        <v>1.0370397001944094E-3</v>
      </c>
      <c r="I1073" s="10">
        <f>('Front End'!$F$10-'Front End'!$B$1)+Calcs!H1073</f>
        <v>46.731037039700198</v>
      </c>
      <c r="J1073" s="10">
        <f>IF(H1073&gt;'Front End'!$B$1*('Front End'!$B$5/100),G1073-((('Front End'!$B$1*('Front End'!$B$5/100))/'Front End'!$B$1)*$AA$3),0)</f>
        <v>3.7039700194409448</v>
      </c>
      <c r="K1073" s="10">
        <f>(J1073*('Front End'!$B$6/100))/('Front End'!$B$2*24*60*60)</f>
        <v>0</v>
      </c>
      <c r="L1073" s="10">
        <f>(J1073*((100-'Front End'!$B$6)/100))/('Front End'!$B$2*24*60*60)</f>
        <v>4.2870023373159085E-3</v>
      </c>
      <c r="M1073" s="10">
        <f t="shared" si="71"/>
        <v>4.2870023373159085E-3</v>
      </c>
      <c r="N1073" s="10">
        <f>AVERAGE(M1072:M1073)*('Front End'!$F$5*60)</f>
        <v>0.5155566601665128</v>
      </c>
      <c r="O1073" s="10">
        <f>IF(O1072+AVERAGE(K1072:K1073)*('Front End'!$F$5*60)&gt;J1073,J1073,O1072+AVERAGE(K1072:K1073)*('Front End'!$F$5*60))</f>
        <v>0</v>
      </c>
      <c r="P1073" s="10">
        <f>P1072+(AVERAGE(L1072:L1073)*('Front End'!$F$5*60))-W1072</f>
        <v>4065.7393519771704</v>
      </c>
      <c r="Q1073" s="10">
        <f>(P1073/$AA$5)*($AA$4-'Front End'!$F$9)</f>
        <v>4.0657393519771698E-2</v>
      </c>
      <c r="R1073" s="10">
        <f>'Front End'!$F$9+Q1073</f>
        <v>45.040657393519773</v>
      </c>
      <c r="S1073" s="8">
        <f>IF(R1073&gt;'Front End'!$F$9+'Front End'!$B$9,(((R1073-'Front End'!$F$9)/($AA$4-'Front End'!$F$9))*$AA$5)-((('Front End'!$F$9+'Front End'!$B$9-'Front End'!$F$9)/($AA$4-'Front End'!$F$9))*$AA$5),0)</f>
        <v>4065.7393519772713</v>
      </c>
      <c r="T1073" s="8">
        <f>ROUND(S1073/('Front End'!$B$3*24*60*60),6)</f>
        <v>4.7060000000000001E-3</v>
      </c>
      <c r="U1073" s="8">
        <f>IF(R1073&gt;'Front End'!$F$9+'Front End'!$B$10,(((R1073-'Front End'!$F$9)/($AA$4-'Front End'!$F$9))*$AA$5)-((('Front End'!$F$9+'Front End'!$B$10-'Front End'!$F$9)/($AA$4-'Front End'!$F$9))*$AA$5),0)</f>
        <v>2065.7393519769585</v>
      </c>
      <c r="V1073" s="8">
        <f>(U1073^0.5)/('Front End'!$B$4*24*60*60)</f>
        <v>5.2604635891758851E-3</v>
      </c>
      <c r="W1073" s="8">
        <f>(AVERAGE(T1072:T1073)*('Front End'!$F$5*60))+(AVERAGE(V1072:V1073)*('Front End'!$F$5*60))</f>
        <v>1.1960876286735636</v>
      </c>
      <c r="X1073" s="8">
        <f t="shared" si="72"/>
        <v>5.2604635891758851E-3</v>
      </c>
    </row>
    <row r="1074" spans="1:24" x14ac:dyDescent="0.2">
      <c r="A1074" s="1">
        <v>1073</v>
      </c>
      <c r="B1074" s="1">
        <f>B1073+'Front End'!$F$5</f>
        <v>2144</v>
      </c>
      <c r="C1074" s="10">
        <f t="shared" si="69"/>
        <v>1.4888888888888889</v>
      </c>
      <c r="D1074" s="10">
        <f>ROUND(IF(B1074&lt;=$AA$2*1.25,('Front End'!$F$4/2)*(1-COS((PI()*B1074)/$AA$2)),(4.34*'Front End'!$F$4*EXP(-1.3*B1074/$AA$2))),6)</f>
        <v>4.1539999999999997E-3</v>
      </c>
      <c r="E1074" s="10">
        <f>D1074*('Front End'!$F$3/100)</f>
        <v>0</v>
      </c>
      <c r="F1074" s="10">
        <f t="shared" si="70"/>
        <v>4.1539999999999997E-3</v>
      </c>
      <c r="G1074" s="10">
        <f>IF((G1073+(AVERAGE(F1073:F1074)*('Front End'!$F$5*60))-(N1073))&gt;$AA$3,$AA$3,IF(G1073+(AVERAGE(F1073:F1074)*('Front End'!$F$5*60))-(N1073)&lt;0,0,G1073+(AVERAGE(F1073:F1074)*('Front End'!$F$5*60))-(N1073)))</f>
        <v>103.68797335927444</v>
      </c>
      <c r="H1074" s="10">
        <f>(G1074/$AA$3)*'Front End'!$B$1</f>
        <v>1.0368797335927444E-3</v>
      </c>
      <c r="I1074" s="10">
        <f>('Front End'!$F$10-'Front End'!$B$1)+Calcs!H1074</f>
        <v>46.731036879733594</v>
      </c>
      <c r="J1074" s="10">
        <f>IF(H1074&gt;'Front End'!$B$1*('Front End'!$B$5/100),G1074-((('Front End'!$B$1*('Front End'!$B$5/100))/'Front End'!$B$1)*$AA$3),0)</f>
        <v>3.6879733592744373</v>
      </c>
      <c r="K1074" s="10">
        <f>(J1074*('Front End'!$B$6/100))/('Front End'!$B$2*24*60*60)</f>
        <v>0</v>
      </c>
      <c r="L1074" s="10">
        <f>(J1074*((100-'Front End'!$B$6)/100))/('Front End'!$B$2*24*60*60)</f>
        <v>4.2684876843454142E-3</v>
      </c>
      <c r="M1074" s="10">
        <f t="shared" si="71"/>
        <v>4.2684876843454142E-3</v>
      </c>
      <c r="N1074" s="10">
        <f>AVERAGE(M1073:M1074)*('Front End'!$F$5*60)</f>
        <v>0.51332940129967941</v>
      </c>
      <c r="O1074" s="10">
        <f>IF(O1073+AVERAGE(K1073:K1074)*('Front End'!$F$5*60)&gt;J1074,J1074,O1073+AVERAGE(K1073:K1074)*('Front End'!$F$5*60))</f>
        <v>0</v>
      </c>
      <c r="P1074" s="10">
        <f>P1073+(AVERAGE(L1073:L1074)*('Front End'!$F$5*60))-W1073</f>
        <v>4065.0565937497968</v>
      </c>
      <c r="Q1074" s="10">
        <f>(P1074/$AA$5)*($AA$4-'Front End'!$F$9)</f>
        <v>4.0650565937497968E-2</v>
      </c>
      <c r="R1074" s="10">
        <f>'Front End'!$F$9+Q1074</f>
        <v>45.040650565937497</v>
      </c>
      <c r="S1074" s="8">
        <f>IF(R1074&gt;'Front End'!$F$9+'Front End'!$B$9,(((R1074-'Front End'!$F$9)/($AA$4-'Front End'!$F$9))*$AA$5)-((('Front End'!$F$9+'Front End'!$B$9-'Front End'!$F$9)/($AA$4-'Front End'!$F$9))*$AA$5),0)</f>
        <v>4065.0565937497163</v>
      </c>
      <c r="T1074" s="8">
        <f>ROUND(S1074/('Front End'!$B$3*24*60*60),6)</f>
        <v>4.705E-3</v>
      </c>
      <c r="U1074" s="8">
        <f>IF(R1074&gt;'Front End'!$F$9+'Front End'!$B$10,(((R1074-'Front End'!$F$9)/($AA$4-'Front End'!$F$9))*$AA$5)-((('Front End'!$F$9+'Front End'!$B$10-'Front End'!$F$9)/($AA$4-'Front End'!$F$9))*$AA$5),0)</f>
        <v>2065.0565937494034</v>
      </c>
      <c r="V1074" s="8">
        <f>(U1074^0.5)/('Front End'!$B$4*24*60*60)</f>
        <v>5.2595941857795864E-3</v>
      </c>
      <c r="W1074" s="8">
        <f>(AVERAGE(T1073:T1074)*('Front End'!$F$5*60))+(AVERAGE(V1073:V1074)*('Front End'!$F$5*60))</f>
        <v>1.1958634664973282</v>
      </c>
      <c r="X1074" s="8">
        <f t="shared" si="72"/>
        <v>5.2595941857795864E-3</v>
      </c>
    </row>
    <row r="1075" spans="1:24" x14ac:dyDescent="0.2">
      <c r="A1075" s="1">
        <v>1074</v>
      </c>
      <c r="B1075" s="1">
        <f>B1074+'Front End'!$F$5</f>
        <v>2146</v>
      </c>
      <c r="C1075" s="10">
        <f t="shared" si="69"/>
        <v>1.4902777777777778</v>
      </c>
      <c r="D1075" s="10">
        <f>ROUND(IF(B1075&lt;=$AA$2*1.25,('Front End'!$F$4/2)*(1-COS((PI()*B1075)/$AA$2)),(4.34*'Front End'!$F$4*EXP(-1.3*B1075/$AA$2))),6)</f>
        <v>4.1359999999999999E-3</v>
      </c>
      <c r="E1075" s="10">
        <f>D1075*('Front End'!$F$3/100)</f>
        <v>0</v>
      </c>
      <c r="F1075" s="10">
        <f t="shared" si="70"/>
        <v>4.1359999999999999E-3</v>
      </c>
      <c r="G1075" s="10">
        <f>IF((G1074+(AVERAGE(F1074:F1075)*('Front End'!$F$5*60))-(N1074))&gt;$AA$3,$AA$3,IF(G1074+(AVERAGE(F1074:F1075)*('Front End'!$F$5*60))-(N1074)&lt;0,0,G1074+(AVERAGE(F1074:F1075)*('Front End'!$F$5*60))-(N1074)))</f>
        <v>103.67204395797475</v>
      </c>
      <c r="H1075" s="10">
        <f>(G1075/$AA$3)*'Front End'!$B$1</f>
        <v>1.0367204395797475E-3</v>
      </c>
      <c r="I1075" s="10">
        <f>('Front End'!$F$10-'Front End'!$B$1)+Calcs!H1075</f>
        <v>46.731036720439583</v>
      </c>
      <c r="J1075" s="10">
        <f>IF(H1075&gt;'Front End'!$B$1*('Front End'!$B$5/100),G1075-((('Front End'!$B$1*('Front End'!$B$5/100))/'Front End'!$B$1)*$AA$3),0)</f>
        <v>3.6720439579747506</v>
      </c>
      <c r="K1075" s="10">
        <f>(J1075*('Front End'!$B$6/100))/('Front End'!$B$2*24*60*60)</f>
        <v>0</v>
      </c>
      <c r="L1075" s="10">
        <f>(J1075*((100-'Front End'!$B$6)/100))/('Front End'!$B$2*24*60*60)</f>
        <v>4.2500508772855914E-3</v>
      </c>
      <c r="M1075" s="10">
        <f t="shared" si="71"/>
        <v>4.2500508772855914E-3</v>
      </c>
      <c r="N1075" s="10">
        <f>AVERAGE(M1074:M1075)*('Front End'!$F$5*60)</f>
        <v>0.51111231369786025</v>
      </c>
      <c r="O1075" s="10">
        <f>IF(O1074+AVERAGE(K1074:K1075)*('Front End'!$F$5*60)&gt;J1075,J1075,O1074+AVERAGE(K1074:K1075)*('Front End'!$F$5*60))</f>
        <v>0</v>
      </c>
      <c r="P1075" s="10">
        <f>P1074+(AVERAGE(L1074:L1075)*('Front End'!$F$5*60))-W1074</f>
        <v>4064.3718425969973</v>
      </c>
      <c r="Q1075" s="10">
        <f>(P1075/$AA$5)*($AA$4-'Front End'!$F$9)</f>
        <v>4.0643718425969977E-2</v>
      </c>
      <c r="R1075" s="10">
        <f>'Front End'!$F$9+Q1075</f>
        <v>45.040643718425969</v>
      </c>
      <c r="S1075" s="8">
        <f>IF(R1075&gt;'Front End'!$F$9+'Front End'!$B$9,(((R1075-'Front End'!$F$9)/($AA$4-'Front End'!$F$9))*$AA$5)-((('Front End'!$F$9+'Front End'!$B$9-'Front End'!$F$9)/($AA$4-'Front End'!$F$9))*$AA$5),0)</f>
        <v>4064.3718425968705</v>
      </c>
      <c r="T1075" s="8">
        <f>ROUND(S1075/('Front End'!$B$3*24*60*60),6)</f>
        <v>4.7039999999999998E-3</v>
      </c>
      <c r="U1075" s="8">
        <f>IF(R1075&gt;'Front End'!$F$9+'Front End'!$B$10,(((R1075-'Front End'!$F$9)/($AA$4-'Front End'!$F$9))*$AA$5)-((('Front End'!$F$9+'Front End'!$B$10-'Front End'!$F$9)/($AA$4-'Front End'!$F$9))*$AA$5),0)</f>
        <v>2064.3718425965576</v>
      </c>
      <c r="V1075" s="8">
        <f>(U1075^0.5)/('Front End'!$B$4*24*60*60)</f>
        <v>5.2587221002884082E-3</v>
      </c>
      <c r="W1075" s="8">
        <f>(AVERAGE(T1074:T1075)*('Front End'!$F$5*60))+(AVERAGE(V1074:V1075)*('Front End'!$F$5*60))</f>
        <v>1.1956389771640796</v>
      </c>
      <c r="X1075" s="8">
        <f t="shared" si="72"/>
        <v>5.2587221002884082E-3</v>
      </c>
    </row>
    <row r="1076" spans="1:24" x14ac:dyDescent="0.2">
      <c r="A1076" s="1">
        <v>1075</v>
      </c>
      <c r="B1076" s="1">
        <f>B1075+'Front End'!$F$5</f>
        <v>2148</v>
      </c>
      <c r="C1076" s="10">
        <f t="shared" si="69"/>
        <v>1.4916666666666667</v>
      </c>
      <c r="D1076" s="10">
        <f>ROUND(IF(B1076&lt;=$AA$2*1.25,('Front End'!$F$4/2)*(1-COS((PI()*B1076)/$AA$2)),(4.34*'Front End'!$F$4*EXP(-1.3*B1076/$AA$2))),6)</f>
        <v>4.1180000000000001E-3</v>
      </c>
      <c r="E1076" s="10">
        <f>D1076*('Front End'!$F$3/100)</f>
        <v>0</v>
      </c>
      <c r="F1076" s="10">
        <f t="shared" si="70"/>
        <v>4.1180000000000001E-3</v>
      </c>
      <c r="G1076" s="10">
        <f>IF((G1075+(AVERAGE(F1075:F1076)*('Front End'!$F$5*60))-(N1075))&gt;$AA$3,$AA$3,IF(G1075+(AVERAGE(F1075:F1076)*('Front End'!$F$5*60))-(N1075)&lt;0,0,G1075+(AVERAGE(F1075:F1076)*('Front End'!$F$5*60))-(N1075)))</f>
        <v>103.65617164427688</v>
      </c>
      <c r="H1076" s="10">
        <f>(G1076/$AA$3)*'Front End'!$B$1</f>
        <v>1.0365617164427689E-3</v>
      </c>
      <c r="I1076" s="10">
        <f>('Front End'!$F$10-'Front End'!$B$1)+Calcs!H1076</f>
        <v>46.731036561716444</v>
      </c>
      <c r="J1076" s="10">
        <f>IF(H1076&gt;'Front End'!$B$1*('Front End'!$B$5/100),G1076-((('Front End'!$B$1*('Front End'!$B$5/100))/'Front End'!$B$1)*$AA$3),0)</f>
        <v>3.6561716442768812</v>
      </c>
      <c r="K1076" s="10">
        <f>(J1076*('Front End'!$B$6/100))/('Front End'!$B$2*24*60*60)</f>
        <v>0</v>
      </c>
      <c r="L1076" s="10">
        <f>(J1076*((100-'Front End'!$B$6)/100))/('Front End'!$B$2*24*60*60)</f>
        <v>4.2316801438389831E-3</v>
      </c>
      <c r="M1076" s="10">
        <f t="shared" si="71"/>
        <v>4.2316801438389831E-3</v>
      </c>
      <c r="N1076" s="10">
        <f>AVERAGE(M1075:M1076)*('Front End'!$F$5*60)</f>
        <v>0.50890386126747444</v>
      </c>
      <c r="O1076" s="10">
        <f>IF(O1075+AVERAGE(K1075:K1076)*('Front End'!$F$5*60)&gt;J1076,J1076,O1075+AVERAGE(K1075:K1076)*('Front End'!$F$5*60))</f>
        <v>0</v>
      </c>
      <c r="P1076" s="10">
        <f>P1075+(AVERAGE(L1075:L1076)*('Front End'!$F$5*60))-W1075</f>
        <v>4063.6851074811007</v>
      </c>
      <c r="Q1076" s="10">
        <f>(P1076/$AA$5)*($AA$4-'Front End'!$F$9)</f>
        <v>4.0636851074810999E-2</v>
      </c>
      <c r="R1076" s="10">
        <f>'Front End'!$F$9+Q1076</f>
        <v>45.040636851074808</v>
      </c>
      <c r="S1076" s="8">
        <f>IF(R1076&gt;'Front End'!$F$9+'Front End'!$B$9,(((R1076-'Front End'!$F$9)/($AA$4-'Front End'!$F$9))*$AA$5)-((('Front End'!$F$9+'Front End'!$B$9-'Front End'!$F$9)/($AA$4-'Front End'!$F$9))*$AA$5),0)</f>
        <v>4063.6851074808083</v>
      </c>
      <c r="T1076" s="8">
        <f>ROUND(S1076/('Front End'!$B$3*24*60*60),6)</f>
        <v>4.7029999999999997E-3</v>
      </c>
      <c r="U1076" s="8">
        <f>IF(R1076&gt;'Front End'!$F$9+'Front End'!$B$10,(((R1076-'Front End'!$F$9)/($AA$4-'Front End'!$F$9))*$AA$5)-((('Front End'!$F$9+'Front End'!$B$10-'Front End'!$F$9)/($AA$4-'Front End'!$F$9))*$AA$5),0)</f>
        <v>2063.6851074804954</v>
      </c>
      <c r="V1076" s="8">
        <f>(U1076^0.5)/('Front End'!$B$4*24*60*60)</f>
        <v>5.2578473427845303E-3</v>
      </c>
      <c r="W1076" s="8">
        <f>(AVERAGE(T1075:T1076)*('Front End'!$F$5*60))+(AVERAGE(V1075:V1076)*('Front End'!$F$5*60))</f>
        <v>1.1954141665843763</v>
      </c>
      <c r="X1076" s="8">
        <f t="shared" si="72"/>
        <v>5.2578473427845303E-3</v>
      </c>
    </row>
    <row r="1077" spans="1:24" x14ac:dyDescent="0.2">
      <c r="A1077" s="1">
        <v>1076</v>
      </c>
      <c r="B1077" s="1">
        <f>B1076+'Front End'!$F$5</f>
        <v>2150</v>
      </c>
      <c r="C1077" s="10">
        <f t="shared" si="69"/>
        <v>1.4930555555555556</v>
      </c>
      <c r="D1077" s="10">
        <f>ROUND(IF(B1077&lt;=$AA$2*1.25,('Front End'!$F$4/2)*(1-COS((PI()*B1077)/$AA$2)),(4.34*'Front End'!$F$4*EXP(-1.3*B1077/$AA$2))),6)</f>
        <v>4.1000000000000003E-3</v>
      </c>
      <c r="E1077" s="10">
        <f>D1077*('Front End'!$F$3/100)</f>
        <v>0</v>
      </c>
      <c r="F1077" s="10">
        <f t="shared" si="70"/>
        <v>4.1000000000000003E-3</v>
      </c>
      <c r="G1077" s="10">
        <f>IF((G1076+(AVERAGE(F1076:F1077)*('Front End'!$F$5*60))-(N1076))&gt;$AA$3,$AA$3,IF(G1076+(AVERAGE(F1076:F1077)*('Front End'!$F$5*60))-(N1076)&lt;0,0,G1076+(AVERAGE(F1076:F1077)*('Front End'!$F$5*60))-(N1076)))</f>
        <v>103.64034778300942</v>
      </c>
      <c r="H1077" s="10">
        <f>(G1077/$AA$3)*'Front End'!$B$1</f>
        <v>1.0364034778300943E-3</v>
      </c>
      <c r="I1077" s="10">
        <f>('Front End'!$F$10-'Front End'!$B$1)+Calcs!H1077</f>
        <v>46.731036403477837</v>
      </c>
      <c r="J1077" s="10">
        <f>IF(H1077&gt;'Front End'!$B$1*('Front End'!$B$5/100),G1077-((('Front End'!$B$1*('Front End'!$B$5/100))/'Front End'!$B$1)*$AA$3),0)</f>
        <v>3.6403477830094175</v>
      </c>
      <c r="K1077" s="10">
        <f>(J1077*('Front End'!$B$6/100))/('Front End'!$B$2*24*60*60)</f>
        <v>0</v>
      </c>
      <c r="L1077" s="10">
        <f>(J1077*((100-'Front End'!$B$6)/100))/('Front End'!$B$2*24*60*60)</f>
        <v>4.2133654895942334E-3</v>
      </c>
      <c r="M1077" s="10">
        <f t="shared" si="71"/>
        <v>4.2133654895942334E-3</v>
      </c>
      <c r="N1077" s="10">
        <f>AVERAGE(M1076:M1077)*('Front End'!$F$5*60)</f>
        <v>0.50670273800599308</v>
      </c>
      <c r="O1077" s="10">
        <f>IF(O1076+AVERAGE(K1076:K1077)*('Front End'!$F$5*60)&gt;J1077,J1077,O1076+AVERAGE(K1076:K1077)*('Front End'!$F$5*60))</f>
        <v>0</v>
      </c>
      <c r="P1077" s="10">
        <f>P1076+(AVERAGE(L1076:L1077)*('Front End'!$F$5*60))-W1076</f>
        <v>4062.9963960525224</v>
      </c>
      <c r="Q1077" s="10">
        <f>(P1077/$AA$5)*($AA$4-'Front End'!$F$9)</f>
        <v>4.0629963960525227E-2</v>
      </c>
      <c r="R1077" s="10">
        <f>'Front End'!$F$9+Q1077</f>
        <v>45.040629963960527</v>
      </c>
      <c r="S1077" s="8">
        <f>IF(R1077&gt;'Front End'!$F$9+'Front End'!$B$9,(((R1077-'Front End'!$F$9)/($AA$4-'Front End'!$F$9))*$AA$5)-((('Front End'!$F$9+'Front End'!$B$9-'Front End'!$F$9)/($AA$4-'Front End'!$F$9))*$AA$5),0)</f>
        <v>4062.9963960526543</v>
      </c>
      <c r="T1077" s="8">
        <f>ROUND(S1077/('Front End'!$B$3*24*60*60),6)</f>
        <v>4.7029999999999997E-3</v>
      </c>
      <c r="U1077" s="8">
        <f>IF(R1077&gt;'Front End'!$F$9+'Front End'!$B$10,(((R1077-'Front End'!$F$9)/($AA$4-'Front End'!$F$9))*$AA$5)-((('Front End'!$F$9+'Front End'!$B$10-'Front End'!$F$9)/($AA$4-'Front End'!$F$9))*$AA$5),0)</f>
        <v>2062.9963960523414</v>
      </c>
      <c r="V1077" s="8">
        <f>(U1077^0.5)/('Front End'!$B$4*24*60*60)</f>
        <v>5.2569699216824632E-3</v>
      </c>
      <c r="W1077" s="8">
        <f>(AVERAGE(T1076:T1077)*('Front End'!$F$5*60))+(AVERAGE(V1076:V1077)*('Front End'!$F$5*60))</f>
        <v>1.1952490358680197</v>
      </c>
      <c r="X1077" s="8">
        <f t="shared" si="72"/>
        <v>5.2569699216824632E-3</v>
      </c>
    </row>
    <row r="1078" spans="1:24" x14ac:dyDescent="0.2">
      <c r="A1078" s="1">
        <v>1077</v>
      </c>
      <c r="B1078" s="1">
        <f>B1077+'Front End'!$F$5</f>
        <v>2152</v>
      </c>
      <c r="C1078" s="10">
        <f t="shared" si="69"/>
        <v>1.4944444444444445</v>
      </c>
      <c r="D1078" s="10">
        <f>ROUND(IF(B1078&lt;=$AA$2*1.25,('Front End'!$F$4/2)*(1-COS((PI()*B1078)/$AA$2)),(4.34*'Front End'!$F$4*EXP(-1.3*B1078/$AA$2))),6)</f>
        <v>4.0819999999999997E-3</v>
      </c>
      <c r="E1078" s="10">
        <f>D1078*('Front End'!$F$3/100)</f>
        <v>0</v>
      </c>
      <c r="F1078" s="10">
        <f t="shared" si="70"/>
        <v>4.0819999999999997E-3</v>
      </c>
      <c r="G1078" s="10">
        <f>IF((G1077+(AVERAGE(F1077:F1078)*('Front End'!$F$5*60))-(N1077))&gt;$AA$3,$AA$3,IF(G1077+(AVERAGE(F1077:F1078)*('Front End'!$F$5*60))-(N1077)&lt;0,0,G1077+(AVERAGE(F1077:F1078)*('Front End'!$F$5*60))-(N1077)))</f>
        <v>103.62456504500342</v>
      </c>
      <c r="H1078" s="10">
        <f>(G1078/$AA$3)*'Front End'!$B$1</f>
        <v>1.0362456504500342E-3</v>
      </c>
      <c r="I1078" s="10">
        <f>('Front End'!$F$10-'Front End'!$B$1)+Calcs!H1078</f>
        <v>46.731036245650451</v>
      </c>
      <c r="J1078" s="10">
        <f>IF(H1078&gt;'Front End'!$B$1*('Front End'!$B$5/100),G1078-((('Front End'!$B$1*('Front End'!$B$5/100))/'Front End'!$B$1)*$AA$3),0)</f>
        <v>3.6245650450034219</v>
      </c>
      <c r="K1078" s="10">
        <f>(J1078*('Front End'!$B$6/100))/('Front End'!$B$2*24*60*60)</f>
        <v>0</v>
      </c>
      <c r="L1078" s="10">
        <f>(J1078*((100-'Front End'!$B$6)/100))/('Front End'!$B$2*24*60*60)</f>
        <v>4.1950984317169239E-3</v>
      </c>
      <c r="M1078" s="10">
        <f t="shared" si="71"/>
        <v>4.1950984317169239E-3</v>
      </c>
      <c r="N1078" s="10">
        <f>AVERAGE(M1077:M1078)*('Front End'!$F$5*60)</f>
        <v>0.50450783527866938</v>
      </c>
      <c r="O1078" s="10">
        <f>IF(O1077+AVERAGE(K1077:K1078)*('Front End'!$F$5*60)&gt;J1078,J1078,O1077+AVERAGE(K1077:K1078)*('Front End'!$F$5*60))</f>
        <v>0</v>
      </c>
      <c r="P1078" s="10">
        <f>P1077+(AVERAGE(L1077:L1078)*('Front End'!$F$5*60))-W1077</f>
        <v>4062.305654851933</v>
      </c>
      <c r="Q1078" s="10">
        <f>(P1078/$AA$5)*($AA$4-'Front End'!$F$9)</f>
        <v>4.0623056548519325E-2</v>
      </c>
      <c r="R1078" s="10">
        <f>'Front End'!$F$9+Q1078</f>
        <v>45.040623056548519</v>
      </c>
      <c r="S1078" s="8">
        <f>IF(R1078&gt;'Front End'!$F$9+'Front End'!$B$9,(((R1078-'Front End'!$F$9)/($AA$4-'Front End'!$F$9))*$AA$5)-((('Front End'!$F$9+'Front End'!$B$9-'Front End'!$F$9)/($AA$4-'Front End'!$F$9))*$AA$5),0)</f>
        <v>4062.3056548518834</v>
      </c>
      <c r="T1078" s="8">
        <f>ROUND(S1078/('Front End'!$B$3*24*60*60),6)</f>
        <v>4.7019999999999996E-3</v>
      </c>
      <c r="U1078" s="8">
        <f>IF(R1078&gt;'Front End'!$F$9+'Front End'!$B$10,(((R1078-'Front End'!$F$9)/($AA$4-'Front End'!$F$9))*$AA$5)-((('Front End'!$F$9+'Front End'!$B$10-'Front End'!$F$9)/($AA$4-'Front End'!$F$9))*$AA$5),0)</f>
        <v>2062.3056548515706</v>
      </c>
      <c r="V1078" s="8">
        <f>(U1078^0.5)/('Front End'!$B$4*24*60*60)</f>
        <v>5.2560897675222604E-3</v>
      </c>
      <c r="W1078" s="8">
        <f>(AVERAGE(T1077:T1078)*('Front End'!$F$5*60))+(AVERAGE(V1077:V1078)*('Front End'!$F$5*60))</f>
        <v>1.1950835813522835</v>
      </c>
      <c r="X1078" s="8">
        <f t="shared" si="72"/>
        <v>5.2560897675222604E-3</v>
      </c>
    </row>
    <row r="1079" spans="1:24" x14ac:dyDescent="0.2">
      <c r="A1079" s="1">
        <v>1078</v>
      </c>
      <c r="B1079" s="1">
        <f>B1078+'Front End'!$F$5</f>
        <v>2154</v>
      </c>
      <c r="C1079" s="10">
        <f t="shared" si="69"/>
        <v>1.4958333333333333</v>
      </c>
      <c r="D1079" s="10">
        <f>ROUND(IF(B1079&lt;=$AA$2*1.25,('Front End'!$F$4/2)*(1-COS((PI()*B1079)/$AA$2)),(4.34*'Front End'!$F$4*EXP(-1.3*B1079/$AA$2))),6)</f>
        <v>4.065E-3</v>
      </c>
      <c r="E1079" s="10">
        <f>D1079*('Front End'!$F$3/100)</f>
        <v>0</v>
      </c>
      <c r="F1079" s="10">
        <f t="shared" si="70"/>
        <v>4.065E-3</v>
      </c>
      <c r="G1079" s="10">
        <f>IF((G1078+(AVERAGE(F1078:F1079)*('Front End'!$F$5*60))-(N1078))&gt;$AA$3,$AA$3,IF(G1078+(AVERAGE(F1078:F1079)*('Front End'!$F$5*60))-(N1078)&lt;0,0,G1078+(AVERAGE(F1078:F1079)*('Front End'!$F$5*60))-(N1078)))</f>
        <v>103.60887720972475</v>
      </c>
      <c r="H1079" s="10">
        <f>(G1079/$AA$3)*'Front End'!$B$1</f>
        <v>1.0360887720972476E-3</v>
      </c>
      <c r="I1079" s="10">
        <f>('Front End'!$F$10-'Front End'!$B$1)+Calcs!H1079</f>
        <v>46.7310360887721</v>
      </c>
      <c r="J1079" s="10">
        <f>IF(H1079&gt;'Front End'!$B$1*('Front End'!$B$5/100),G1079-((('Front End'!$B$1*('Front End'!$B$5/100))/'Front End'!$B$1)*$AA$3),0)</f>
        <v>3.6088772097247528</v>
      </c>
      <c r="K1079" s="10">
        <f>(J1079*('Front End'!$B$6/100))/('Front End'!$B$2*24*60*60)</f>
        <v>0</v>
      </c>
      <c r="L1079" s="10">
        <f>(J1079*((100-'Front End'!$B$6)/100))/('Front End'!$B$2*24*60*60)</f>
        <v>4.1769412149592049E-3</v>
      </c>
      <c r="M1079" s="10">
        <f t="shared" si="71"/>
        <v>4.1769412149592049E-3</v>
      </c>
      <c r="N1079" s="10">
        <f>AVERAGE(M1078:M1079)*('Front End'!$F$5*60)</f>
        <v>0.50232237880056774</v>
      </c>
      <c r="O1079" s="10">
        <f>IF(O1078+AVERAGE(K1078:K1079)*('Front End'!$F$5*60)&gt;J1079,J1079,O1078+AVERAGE(K1078:K1079)*('Front End'!$F$5*60))</f>
        <v>0</v>
      </c>
      <c r="P1079" s="10">
        <f>P1078+(AVERAGE(L1078:L1079)*('Front End'!$F$5*60))-W1078</f>
        <v>4061.6128936493815</v>
      </c>
      <c r="Q1079" s="10">
        <f>(P1079/$AA$5)*($AA$4-'Front End'!$F$9)</f>
        <v>4.0616128936493807E-2</v>
      </c>
      <c r="R1079" s="10">
        <f>'Front End'!$F$9+Q1079</f>
        <v>45.040616128936492</v>
      </c>
      <c r="S1079" s="8">
        <f>IF(R1079&gt;'Front End'!$F$9+'Front End'!$B$9,(((R1079-'Front End'!$F$9)/($AA$4-'Front End'!$F$9))*$AA$5)-((('Front End'!$F$9+'Front End'!$B$9-'Front End'!$F$9)/($AA$4-'Front End'!$F$9))*$AA$5),0)</f>
        <v>4061.6128936491696</v>
      </c>
      <c r="T1079" s="8">
        <f>ROUND(S1079/('Front End'!$B$3*24*60*60),6)</f>
        <v>4.7010000000000003E-3</v>
      </c>
      <c r="U1079" s="8">
        <f>IF(R1079&gt;'Front End'!$F$9+'Front End'!$B$10,(((R1079-'Front End'!$F$9)/($AA$4-'Front End'!$F$9))*$AA$5)-((('Front End'!$F$9+'Front End'!$B$10-'Front End'!$F$9)/($AA$4-'Front End'!$F$9))*$AA$5),0)</f>
        <v>2061.6128936488567</v>
      </c>
      <c r="V1079" s="8">
        <f>(U1079^0.5)/('Front End'!$B$4*24*60*60)</f>
        <v>5.2552068913837967E-3</v>
      </c>
      <c r="W1079" s="8">
        <f>(AVERAGE(T1078:T1079)*('Front End'!$F$5*60))+(AVERAGE(V1078:V1079)*('Front End'!$F$5*60))</f>
        <v>1.1948577995343634</v>
      </c>
      <c r="X1079" s="8">
        <f t="shared" si="72"/>
        <v>5.2552068913837967E-3</v>
      </c>
    </row>
    <row r="1080" spans="1:24" x14ac:dyDescent="0.2">
      <c r="A1080" s="1">
        <v>1079</v>
      </c>
      <c r="B1080" s="1">
        <f>B1079+'Front End'!$F$5</f>
        <v>2156</v>
      </c>
      <c r="C1080" s="10">
        <f t="shared" si="69"/>
        <v>1.4972222222222222</v>
      </c>
      <c r="D1080" s="10">
        <f>ROUND(IF(B1080&lt;=$AA$2*1.25,('Front End'!$F$4/2)*(1-COS((PI()*B1080)/$AA$2)),(4.34*'Front End'!$F$4*EXP(-1.3*B1080/$AA$2))),6)</f>
        <v>4.0470000000000002E-3</v>
      </c>
      <c r="E1080" s="10">
        <f>D1080*('Front End'!$F$3/100)</f>
        <v>0</v>
      </c>
      <c r="F1080" s="10">
        <f t="shared" si="70"/>
        <v>4.0470000000000002E-3</v>
      </c>
      <c r="G1080" s="10">
        <f>IF((G1079+(AVERAGE(F1079:F1080)*('Front End'!$F$5*60))-(N1079))&gt;$AA$3,$AA$3,IF(G1079+(AVERAGE(F1079:F1080)*('Front End'!$F$5*60))-(N1079)&lt;0,0,G1079+(AVERAGE(F1079:F1080)*('Front End'!$F$5*60))-(N1079)))</f>
        <v>103.59327483092419</v>
      </c>
      <c r="H1080" s="10">
        <f>(G1080/$AA$3)*'Front End'!$B$1</f>
        <v>1.0359327483092419E-3</v>
      </c>
      <c r="I1080" s="10">
        <f>('Front End'!$F$10-'Front End'!$B$1)+Calcs!H1080</f>
        <v>46.731035932748313</v>
      </c>
      <c r="J1080" s="10">
        <f>IF(H1080&gt;'Front End'!$B$1*('Front End'!$B$5/100),G1080-((('Front End'!$B$1*('Front End'!$B$5/100))/'Front End'!$B$1)*$AA$3),0)</f>
        <v>3.5932748309241873</v>
      </c>
      <c r="K1080" s="10">
        <f>(J1080*('Front End'!$B$6/100))/('Front End'!$B$2*24*60*60)</f>
        <v>0</v>
      </c>
      <c r="L1080" s="10">
        <f>(J1080*((100-'Front End'!$B$6)/100))/('Front End'!$B$2*24*60*60)</f>
        <v>4.1588829061622546E-3</v>
      </c>
      <c r="M1080" s="10">
        <f t="shared" si="71"/>
        <v>4.1588829061622546E-3</v>
      </c>
      <c r="N1080" s="10">
        <f>AVERAGE(M1079:M1080)*('Front End'!$F$5*60)</f>
        <v>0.50014944726728749</v>
      </c>
      <c r="O1080" s="10">
        <f>IF(O1079+AVERAGE(K1079:K1080)*('Front End'!$F$5*60)&gt;J1080,J1080,O1079+AVERAGE(K1079:K1080)*('Front End'!$F$5*60))</f>
        <v>0</v>
      </c>
      <c r="P1080" s="10">
        <f>P1079+(AVERAGE(L1079:L1080)*('Front End'!$F$5*60))-W1079</f>
        <v>4060.9181852971142</v>
      </c>
      <c r="Q1080" s="10">
        <f>(P1080/$AA$5)*($AA$4-'Front End'!$F$9)</f>
        <v>4.0609181852971139E-2</v>
      </c>
      <c r="R1080" s="10">
        <f>'Front End'!$F$9+Q1080</f>
        <v>45.040609181852972</v>
      </c>
      <c r="S1080" s="8">
        <f>IF(R1080&gt;'Front End'!$F$9+'Front End'!$B$9,(((R1080-'Front End'!$F$9)/($AA$4-'Front End'!$F$9))*$AA$5)-((('Front End'!$F$9+'Front End'!$B$9-'Front End'!$F$9)/($AA$4-'Front End'!$F$9))*$AA$5),0)</f>
        <v>4060.9181852971687</v>
      </c>
      <c r="T1080" s="8">
        <f>ROUND(S1080/('Front End'!$B$3*24*60*60),6)</f>
        <v>4.7000000000000002E-3</v>
      </c>
      <c r="U1080" s="8">
        <f>IF(R1080&gt;'Front End'!$F$9+'Front End'!$B$10,(((R1080-'Front End'!$F$9)/($AA$4-'Front End'!$F$9))*$AA$5)-((('Front End'!$F$9+'Front End'!$B$10-'Front End'!$F$9)/($AA$4-'Front End'!$F$9))*$AA$5),0)</f>
        <v>2060.9181852968559</v>
      </c>
      <c r="V1080" s="8">
        <f>(U1080^0.5)/('Front End'!$B$4*24*60*60)</f>
        <v>5.2543213847640706E-3</v>
      </c>
      <c r="W1080" s="8">
        <f>(AVERAGE(T1079:T1080)*('Front End'!$F$5*60))+(AVERAGE(V1079:V1080)*('Front End'!$F$5*60))</f>
        <v>1.1946316965688721</v>
      </c>
      <c r="X1080" s="8">
        <f t="shared" si="72"/>
        <v>5.2543213847640706E-3</v>
      </c>
    </row>
    <row r="1081" spans="1:24" x14ac:dyDescent="0.2">
      <c r="A1081" s="1">
        <v>1080</v>
      </c>
      <c r="B1081" s="1">
        <f>B1080+'Front End'!$F$5</f>
        <v>2158</v>
      </c>
      <c r="C1081" s="10">
        <f t="shared" si="69"/>
        <v>1.4986111111111111</v>
      </c>
      <c r="D1081" s="10">
        <f>ROUND(IF(B1081&lt;=$AA$2*1.25,('Front End'!$F$4/2)*(1-COS((PI()*B1081)/$AA$2)),(4.34*'Front End'!$F$4*EXP(-1.3*B1081/$AA$2))),6)</f>
        <v>4.0289999999999996E-3</v>
      </c>
      <c r="E1081" s="10">
        <f>D1081*('Front End'!$F$3/100)</f>
        <v>0</v>
      </c>
      <c r="F1081" s="10">
        <f t="shared" si="70"/>
        <v>4.0289999999999996E-3</v>
      </c>
      <c r="G1081" s="10">
        <f>IF((G1080+(AVERAGE(F1080:F1081)*('Front End'!$F$5*60))-(N1080))&gt;$AA$3,$AA$3,IF(G1080+(AVERAGE(F1080:F1081)*('Front End'!$F$5*60))-(N1080)&lt;0,0,G1080+(AVERAGE(F1080:F1081)*('Front End'!$F$5*60))-(N1080)))</f>
        <v>103.5776853836569</v>
      </c>
      <c r="H1081" s="10">
        <f>(G1081/$AA$3)*'Front End'!$B$1</f>
        <v>1.0357768538365691E-3</v>
      </c>
      <c r="I1081" s="10">
        <f>('Front End'!$F$10-'Front End'!$B$1)+Calcs!H1081</f>
        <v>46.731035776853844</v>
      </c>
      <c r="J1081" s="10">
        <f>IF(H1081&gt;'Front End'!$B$1*('Front End'!$B$5/100),G1081-((('Front End'!$B$1*('Front End'!$B$5/100))/'Front End'!$B$1)*$AA$3),0)</f>
        <v>3.5776853836568989</v>
      </c>
      <c r="K1081" s="10">
        <f>(J1081*('Front End'!$B$6/100))/('Front End'!$B$2*24*60*60)</f>
        <v>0</v>
      </c>
      <c r="L1081" s="10">
        <f>(J1081*((100-'Front End'!$B$6)/100))/('Front End'!$B$2*24*60*60)</f>
        <v>4.1408395644177073E-3</v>
      </c>
      <c r="M1081" s="10">
        <f t="shared" si="71"/>
        <v>4.1408395644177073E-3</v>
      </c>
      <c r="N1081" s="10">
        <f>AVERAGE(M1080:M1081)*('Front End'!$F$5*60)</f>
        <v>0.49798334823479778</v>
      </c>
      <c r="O1081" s="10">
        <f>IF(O1080+AVERAGE(K1080:K1081)*('Front End'!$F$5*60)&gt;J1081,J1081,O1080+AVERAGE(K1080:K1081)*('Front End'!$F$5*60))</f>
        <v>0</v>
      </c>
      <c r="P1081" s="10">
        <f>P1080+(AVERAGE(L1080:L1081)*('Front End'!$F$5*60))-W1080</f>
        <v>4060.2215369487803</v>
      </c>
      <c r="Q1081" s="10">
        <f>(P1081/$AA$5)*($AA$4-'Front End'!$F$9)</f>
        <v>4.0602215369487799E-2</v>
      </c>
      <c r="R1081" s="10">
        <f>'Front End'!$F$9+Q1081</f>
        <v>45.040602215369489</v>
      </c>
      <c r="S1081" s="8">
        <f>IF(R1081&gt;'Front End'!$F$9+'Front End'!$B$9,(((R1081-'Front End'!$F$9)/($AA$4-'Front End'!$F$9))*$AA$5)-((('Front End'!$F$9+'Front End'!$B$9-'Front End'!$F$9)/($AA$4-'Front End'!$F$9))*$AA$5),0)</f>
        <v>4060.2215369489159</v>
      </c>
      <c r="T1081" s="8">
        <f>ROUND(S1081/('Front End'!$B$3*24*60*60),6)</f>
        <v>4.6990000000000001E-3</v>
      </c>
      <c r="U1081" s="8">
        <f>IF(R1081&gt;'Front End'!$F$9+'Front End'!$B$10,(((R1081-'Front End'!$F$9)/($AA$4-'Front End'!$F$9))*$AA$5)-((('Front End'!$F$9+'Front End'!$B$10-'Front End'!$F$9)/($AA$4-'Front End'!$F$9))*$AA$5),0)</f>
        <v>2060.221536948603</v>
      </c>
      <c r="V1081" s="8">
        <f>(U1081^0.5)/('Front End'!$B$4*24*60*60)</f>
        <v>5.2534332554528109E-3</v>
      </c>
      <c r="W1081" s="8">
        <f>(AVERAGE(T1080:T1081)*('Front End'!$F$5*60))+(AVERAGE(V1080:V1081)*('Front End'!$F$5*60))</f>
        <v>1.1944052784130128</v>
      </c>
      <c r="X1081" s="8">
        <f t="shared" si="72"/>
        <v>5.2534332554528109E-3</v>
      </c>
    </row>
    <row r="1082" spans="1:24" x14ac:dyDescent="0.2">
      <c r="A1082" s="1">
        <v>1081</v>
      </c>
      <c r="B1082" s="1">
        <f>B1081+'Front End'!$F$5</f>
        <v>2160</v>
      </c>
      <c r="C1082" s="10">
        <f t="shared" si="69"/>
        <v>1.5</v>
      </c>
      <c r="D1082" s="10">
        <f>ROUND(IF(B1082&lt;=$AA$2*1.25,('Front End'!$F$4/2)*(1-COS((PI()*B1082)/$AA$2)),(4.34*'Front End'!$F$4*EXP(-1.3*B1082/$AA$2))),6)</f>
        <v>4.0119999999999999E-3</v>
      </c>
      <c r="E1082" s="10">
        <f>D1082*('Front End'!$F$3/100)</f>
        <v>0</v>
      </c>
      <c r="F1082" s="10">
        <f t="shared" si="70"/>
        <v>4.0119999999999999E-3</v>
      </c>
      <c r="G1082" s="10">
        <f>IF((G1081+(AVERAGE(F1081:F1082)*('Front End'!$F$5*60))-(N1081))&gt;$AA$3,$AA$3,IF(G1081+(AVERAGE(F1081:F1082)*('Front End'!$F$5*60))-(N1081)&lt;0,0,G1081+(AVERAGE(F1081:F1082)*('Front End'!$F$5*60))-(N1081)))</f>
        <v>103.56216203542211</v>
      </c>
      <c r="H1082" s="10">
        <f>(G1082/$AA$3)*'Front End'!$B$1</f>
        <v>1.0356216203542211E-3</v>
      </c>
      <c r="I1082" s="10">
        <f>('Front End'!$F$10-'Front End'!$B$1)+Calcs!H1082</f>
        <v>46.731035621620357</v>
      </c>
      <c r="J1082" s="10">
        <f>IF(H1082&gt;'Front End'!$B$1*('Front End'!$B$5/100),G1082-((('Front End'!$B$1*('Front End'!$B$5/100))/'Front End'!$B$1)*$AA$3),0)</f>
        <v>3.5621620354221051</v>
      </c>
      <c r="K1082" s="10">
        <f>(J1082*('Front End'!$B$6/100))/('Front End'!$B$2*24*60*60)</f>
        <v>0</v>
      </c>
      <c r="L1082" s="10">
        <f>(J1082*((100-'Front End'!$B$6)/100))/('Front End'!$B$2*24*60*60)</f>
        <v>4.1228727261829927E-3</v>
      </c>
      <c r="M1082" s="10">
        <f t="shared" si="71"/>
        <v>4.1228727261829927E-3</v>
      </c>
      <c r="N1082" s="10">
        <f>AVERAGE(M1081:M1082)*('Front End'!$F$5*60)</f>
        <v>0.49582273743604194</v>
      </c>
      <c r="O1082" s="10">
        <f>IF(O1081+AVERAGE(K1081:K1082)*('Front End'!$F$5*60)&gt;J1082,J1082,O1081+AVERAGE(K1081:K1082)*('Front End'!$F$5*60))</f>
        <v>0</v>
      </c>
      <c r="P1082" s="10">
        <f>P1081+(AVERAGE(L1081:L1082)*('Front End'!$F$5*60))-W1081</f>
        <v>4059.5229544078034</v>
      </c>
      <c r="Q1082" s="10">
        <f>(P1082/$AA$5)*($AA$4-'Front End'!$F$9)</f>
        <v>4.0595229544078029E-2</v>
      </c>
      <c r="R1082" s="10">
        <f>'Front End'!$F$9+Q1082</f>
        <v>45.040595229544081</v>
      </c>
      <c r="S1082" s="8">
        <f>IF(R1082&gt;'Front End'!$F$9+'Front End'!$B$9,(((R1082-'Front End'!$F$9)/($AA$4-'Front End'!$F$9))*$AA$5)-((('Front End'!$F$9+'Front End'!$B$9-'Front End'!$F$9)/($AA$4-'Front End'!$F$9))*$AA$5),0)</f>
        <v>4059.522954408124</v>
      </c>
      <c r="T1082" s="8">
        <f>ROUND(S1082/('Front End'!$B$3*24*60*60),6)</f>
        <v>4.6990000000000001E-3</v>
      </c>
      <c r="U1082" s="8">
        <f>IF(R1082&gt;'Front End'!$F$9+'Front End'!$B$10,(((R1082-'Front End'!$F$9)/($AA$4-'Front End'!$F$9))*$AA$5)-((('Front End'!$F$9+'Front End'!$B$10-'Front End'!$F$9)/($AA$4-'Front End'!$F$9))*$AA$5),0)</f>
        <v>2059.5229544078111</v>
      </c>
      <c r="V1082" s="8">
        <f>(U1082^0.5)/('Front End'!$B$4*24*60*60)</f>
        <v>5.2525425095204421E-3</v>
      </c>
      <c r="W1082" s="8">
        <f>(AVERAGE(T1081:T1082)*('Front End'!$F$5*60))+(AVERAGE(V1081:V1082)*('Front End'!$F$5*60))</f>
        <v>1.1942385458983953</v>
      </c>
      <c r="X1082" s="8">
        <f t="shared" si="72"/>
        <v>5.2525425095204421E-3</v>
      </c>
    </row>
    <row r="1083" spans="1:24" x14ac:dyDescent="0.2">
      <c r="A1083" s="1">
        <v>1082</v>
      </c>
      <c r="B1083" s="1">
        <f>B1082+'Front End'!$F$5</f>
        <v>2162</v>
      </c>
      <c r="C1083" s="10">
        <f t="shared" si="69"/>
        <v>1.5013888888888889</v>
      </c>
      <c r="D1083" s="10">
        <f>ROUND(IF(B1083&lt;=$AA$2*1.25,('Front End'!$F$4/2)*(1-COS((PI()*B1083)/$AA$2)),(4.34*'Front End'!$F$4*EXP(-1.3*B1083/$AA$2))),6)</f>
        <v>3.9950000000000003E-3</v>
      </c>
      <c r="E1083" s="10">
        <f>D1083*('Front End'!$F$3/100)</f>
        <v>0</v>
      </c>
      <c r="F1083" s="10">
        <f t="shared" si="70"/>
        <v>3.9950000000000003E-3</v>
      </c>
      <c r="G1083" s="10">
        <f>IF((G1082+(AVERAGE(F1082:F1083)*('Front End'!$F$5*60))-(N1082))&gt;$AA$3,$AA$3,IF(G1082+(AVERAGE(F1082:F1083)*('Front End'!$F$5*60))-(N1082)&lt;0,0,G1082+(AVERAGE(F1082:F1083)*('Front End'!$F$5*60))-(N1082)))</f>
        <v>103.54675929798606</v>
      </c>
      <c r="H1083" s="10">
        <f>(G1083/$AA$3)*'Front End'!$B$1</f>
        <v>1.0354675929798605E-3</v>
      </c>
      <c r="I1083" s="10">
        <f>('Front End'!$F$10-'Front End'!$B$1)+Calcs!H1083</f>
        <v>46.731035467592982</v>
      </c>
      <c r="J1083" s="10">
        <f>IF(H1083&gt;'Front End'!$B$1*('Front End'!$B$5/100),G1083-((('Front End'!$B$1*('Front End'!$B$5/100))/'Front End'!$B$1)*$AA$3),0)</f>
        <v>3.5467592979860569</v>
      </c>
      <c r="K1083" s="10">
        <f>(J1083*('Front End'!$B$6/100))/('Front End'!$B$2*24*60*60)</f>
        <v>0</v>
      </c>
      <c r="L1083" s="10">
        <f>(J1083*((100-'Front End'!$B$6)/100))/('Front End'!$B$2*24*60*60)</f>
        <v>4.105045483780159E-3</v>
      </c>
      <c r="M1083" s="10">
        <f t="shared" si="71"/>
        <v>4.105045483780159E-3</v>
      </c>
      <c r="N1083" s="10">
        <f>AVERAGE(M1082:M1083)*('Front End'!$F$5*60)</f>
        <v>0.49367509259778908</v>
      </c>
      <c r="O1083" s="10">
        <f>IF(O1082+AVERAGE(K1082:K1083)*('Front End'!$F$5*60)&gt;J1083,J1083,O1082+AVERAGE(K1082:K1083)*('Front End'!$F$5*60))</f>
        <v>0</v>
      </c>
      <c r="P1083" s="10">
        <f>P1082+(AVERAGE(L1082:L1083)*('Front End'!$F$5*60))-W1082</f>
        <v>4058.8223909545027</v>
      </c>
      <c r="Q1083" s="10">
        <f>(P1083/$AA$5)*($AA$4-'Front End'!$F$9)</f>
        <v>4.0588223909545022E-2</v>
      </c>
      <c r="R1083" s="10">
        <f>'Front End'!$F$9+Q1083</f>
        <v>45.040588223909545</v>
      </c>
      <c r="S1083" s="8">
        <f>IF(R1083&gt;'Front End'!$F$9+'Front End'!$B$9,(((R1083-'Front End'!$F$9)/($AA$4-'Front End'!$F$9))*$AA$5)-((('Front End'!$F$9+'Front End'!$B$9-'Front End'!$F$9)/($AA$4-'Front End'!$F$9))*$AA$5),0)</f>
        <v>4058.8223909544758</v>
      </c>
      <c r="T1083" s="8">
        <f>ROUND(S1083/('Front End'!$B$3*24*60*60),6)</f>
        <v>4.6979999999999999E-3</v>
      </c>
      <c r="U1083" s="8">
        <f>IF(R1083&gt;'Front End'!$F$9+'Front End'!$B$10,(((R1083-'Front End'!$F$9)/($AA$4-'Front End'!$F$9))*$AA$5)-((('Front End'!$F$9+'Front End'!$B$10-'Front End'!$F$9)/($AA$4-'Front End'!$F$9))*$AA$5),0)</f>
        <v>2058.822390954163</v>
      </c>
      <c r="V1083" s="8">
        <f>(U1083^0.5)/('Front End'!$B$4*24*60*60)</f>
        <v>5.25164908604838E-3</v>
      </c>
      <c r="W1083" s="8">
        <f>(AVERAGE(T1082:T1083)*('Front End'!$F$5*60))+(AVERAGE(V1082:V1083)*('Front End'!$F$5*60))</f>
        <v>1.1940714957341294</v>
      </c>
      <c r="X1083" s="8">
        <f t="shared" si="72"/>
        <v>5.25164908604838E-3</v>
      </c>
    </row>
    <row r="1084" spans="1:24" x14ac:dyDescent="0.2">
      <c r="A1084" s="1">
        <v>1083</v>
      </c>
      <c r="B1084" s="1">
        <f>B1083+'Front End'!$F$5</f>
        <v>2164</v>
      </c>
      <c r="C1084" s="10">
        <f t="shared" si="69"/>
        <v>1.5027777777777778</v>
      </c>
      <c r="D1084" s="10">
        <f>ROUND(IF(B1084&lt;=$AA$2*1.25,('Front End'!$F$4/2)*(1-COS((PI()*B1084)/$AA$2)),(4.34*'Front End'!$F$4*EXP(-1.3*B1084/$AA$2))),6)</f>
        <v>3.9769999999999996E-3</v>
      </c>
      <c r="E1084" s="10">
        <f>D1084*('Front End'!$F$3/100)</f>
        <v>0</v>
      </c>
      <c r="F1084" s="10">
        <f t="shared" si="70"/>
        <v>3.9769999999999996E-3</v>
      </c>
      <c r="G1084" s="10">
        <f>IF((G1083+(AVERAGE(F1083:F1084)*('Front End'!$F$5*60))-(N1083))&gt;$AA$3,$AA$3,IF(G1083+(AVERAGE(F1083:F1084)*('Front End'!$F$5*60))-(N1083)&lt;0,0,G1083+(AVERAGE(F1083:F1084)*('Front End'!$F$5*60))-(N1083)))</f>
        <v>103.53140420538827</v>
      </c>
      <c r="H1084" s="10">
        <f>(G1084/$AA$3)*'Front End'!$B$1</f>
        <v>1.0353140420538828E-3</v>
      </c>
      <c r="I1084" s="10">
        <f>('Front End'!$F$10-'Front End'!$B$1)+Calcs!H1084</f>
        <v>46.73103531404206</v>
      </c>
      <c r="J1084" s="10">
        <f>IF(H1084&gt;'Front End'!$B$1*('Front End'!$B$5/100),G1084-((('Front End'!$B$1*('Front End'!$B$5/100))/'Front End'!$B$1)*$AA$3),0)</f>
        <v>3.5314042053882702</v>
      </c>
      <c r="K1084" s="10">
        <f>(J1084*('Front End'!$B$6/100))/('Front End'!$B$2*24*60*60)</f>
        <v>0</v>
      </c>
      <c r="L1084" s="10">
        <f>(J1084*((100-'Front End'!$B$6)/100))/('Front End'!$B$2*24*60*60)</f>
        <v>4.0872733858660542E-3</v>
      </c>
      <c r="M1084" s="10">
        <f t="shared" si="71"/>
        <v>4.0872733858660542E-3</v>
      </c>
      <c r="N1084" s="10">
        <f>AVERAGE(M1083:M1084)*('Front End'!$F$5*60)</f>
        <v>0.49153913217877276</v>
      </c>
      <c r="O1084" s="10">
        <f>IF(O1083+AVERAGE(K1083:K1084)*('Front End'!$F$5*60)&gt;J1084,J1084,O1083+AVERAGE(K1083:K1084)*('Front End'!$F$5*60))</f>
        <v>0</v>
      </c>
      <c r="P1084" s="10">
        <f>P1083+(AVERAGE(L1083:L1084)*('Front End'!$F$5*60))-W1083</f>
        <v>4058.1198585909474</v>
      </c>
      <c r="Q1084" s="10">
        <f>(P1084/$AA$5)*($AA$4-'Front End'!$F$9)</f>
        <v>4.0581198585909473E-2</v>
      </c>
      <c r="R1084" s="10">
        <f>'Front End'!$F$9+Q1084</f>
        <v>45.040581198585912</v>
      </c>
      <c r="S1084" s="8">
        <f>IF(R1084&gt;'Front End'!$F$9+'Front End'!$B$9,(((R1084-'Front End'!$F$9)/($AA$4-'Front End'!$F$9))*$AA$5)-((('Front End'!$F$9+'Front End'!$B$9-'Front End'!$F$9)/($AA$4-'Front End'!$F$9))*$AA$5),0)</f>
        <v>4058.1198585911693</v>
      </c>
      <c r="T1084" s="8">
        <f>ROUND(S1084/('Front End'!$B$3*24*60*60),6)</f>
        <v>4.6969999999999998E-3</v>
      </c>
      <c r="U1084" s="8">
        <f>IF(R1084&gt;'Front End'!$F$9+'Front End'!$B$10,(((R1084-'Front End'!$F$9)/($AA$4-'Front End'!$F$9))*$AA$5)-((('Front End'!$F$9+'Front End'!$B$10-'Front End'!$F$9)/($AA$4-'Front End'!$F$9))*$AA$5),0)</f>
        <v>2058.1198585908564</v>
      </c>
      <c r="V1084" s="8">
        <f>(U1084^0.5)/('Front End'!$B$4*24*60*60)</f>
        <v>5.2507529989813681E-3</v>
      </c>
      <c r="W1084" s="8">
        <f>(AVERAGE(T1083:T1084)*('Front End'!$F$5*60))+(AVERAGE(V1083:V1084)*('Front End'!$F$5*60))</f>
        <v>1.1938441251017848</v>
      </c>
      <c r="X1084" s="8">
        <f t="shared" si="72"/>
        <v>5.2507529989813681E-3</v>
      </c>
    </row>
    <row r="1085" spans="1:24" x14ac:dyDescent="0.2">
      <c r="A1085" s="1">
        <v>1084</v>
      </c>
      <c r="B1085" s="1">
        <f>B1084+'Front End'!$F$5</f>
        <v>2166</v>
      </c>
      <c r="C1085" s="10">
        <f t="shared" si="69"/>
        <v>1.5041666666666667</v>
      </c>
      <c r="D1085" s="10">
        <f>ROUND(IF(B1085&lt;=$AA$2*1.25,('Front End'!$F$4/2)*(1-COS((PI()*B1085)/$AA$2)),(4.34*'Front End'!$F$4*EXP(-1.3*B1085/$AA$2))),6)</f>
        <v>3.96E-3</v>
      </c>
      <c r="E1085" s="10">
        <f>D1085*('Front End'!$F$3/100)</f>
        <v>0</v>
      </c>
      <c r="F1085" s="10">
        <f t="shared" si="70"/>
        <v>3.96E-3</v>
      </c>
      <c r="G1085" s="10">
        <f>IF((G1084+(AVERAGE(F1084:F1085)*('Front End'!$F$5*60))-(N1084))&gt;$AA$3,$AA$3,IF(G1084+(AVERAGE(F1084:F1085)*('Front End'!$F$5*60))-(N1084)&lt;0,0,G1084+(AVERAGE(F1084:F1085)*('Front End'!$F$5*60))-(N1084)))</f>
        <v>103.5160850732095</v>
      </c>
      <c r="H1085" s="10">
        <f>(G1085/$AA$3)*'Front End'!$B$1</f>
        <v>1.035160850732095E-3</v>
      </c>
      <c r="I1085" s="10">
        <f>('Front End'!$F$10-'Front End'!$B$1)+Calcs!H1085</f>
        <v>46.731035160850737</v>
      </c>
      <c r="J1085" s="10">
        <f>IF(H1085&gt;'Front End'!$B$1*('Front End'!$B$5/100),G1085-((('Front End'!$B$1*('Front End'!$B$5/100))/'Front End'!$B$1)*$AA$3),0)</f>
        <v>3.5160850732094957</v>
      </c>
      <c r="K1085" s="10">
        <f>(J1085*('Front End'!$B$6/100))/('Front End'!$B$2*24*60*60)</f>
        <v>0</v>
      </c>
      <c r="L1085" s="10">
        <f>(J1085*((100-'Front End'!$B$6)/100))/('Front End'!$B$2*24*60*60)</f>
        <v>4.069542908807287E-3</v>
      </c>
      <c r="M1085" s="10">
        <f t="shared" si="71"/>
        <v>4.069542908807287E-3</v>
      </c>
      <c r="N1085" s="10">
        <f>AVERAGE(M1084:M1085)*('Front End'!$F$5*60)</f>
        <v>0.48940897768040054</v>
      </c>
      <c r="O1085" s="10">
        <f>IF(O1084+AVERAGE(K1084:K1085)*('Front End'!$F$5*60)&gt;J1085,J1085,O1084+AVERAGE(K1084:K1085)*('Front End'!$F$5*60))</f>
        <v>0</v>
      </c>
      <c r="P1085" s="10">
        <f>P1084+(AVERAGE(L1084:L1085)*('Front End'!$F$5*60))-W1084</f>
        <v>4057.4154234435259</v>
      </c>
      <c r="Q1085" s="10">
        <f>(P1085/$AA$5)*($AA$4-'Front End'!$F$9)</f>
        <v>4.0574154234435257E-2</v>
      </c>
      <c r="R1085" s="10">
        <f>'Front End'!$F$9+Q1085</f>
        <v>45.040574154234434</v>
      </c>
      <c r="S1085" s="8">
        <f>IF(R1085&gt;'Front End'!$F$9+'Front End'!$B$9,(((R1085-'Front End'!$F$9)/($AA$4-'Front End'!$F$9))*$AA$5)-((('Front End'!$F$9+'Front End'!$B$9-'Front End'!$F$9)/($AA$4-'Front End'!$F$9))*$AA$5),0)</f>
        <v>4057.415423443445</v>
      </c>
      <c r="T1085" s="8">
        <f>ROUND(S1085/('Front End'!$B$3*24*60*60),6)</f>
        <v>4.6959999999999997E-3</v>
      </c>
      <c r="U1085" s="8">
        <f>IF(R1085&gt;'Front End'!$F$9+'Front End'!$B$10,(((R1085-'Front End'!$F$9)/($AA$4-'Front End'!$F$9))*$AA$5)-((('Front End'!$F$9+'Front End'!$B$10-'Front End'!$F$9)/($AA$4-'Front End'!$F$9))*$AA$5),0)</f>
        <v>2057.4154234431321</v>
      </c>
      <c r="V1085" s="8">
        <f>(U1085^0.5)/('Front End'!$B$4*24*60*60)</f>
        <v>5.2498543313205187E-3</v>
      </c>
      <c r="W1085" s="8">
        <f>(AVERAGE(T1084:T1085)*('Front End'!$F$5*60))+(AVERAGE(V1084:V1085)*('Front End'!$F$5*60))</f>
        <v>1.1936164398181131</v>
      </c>
      <c r="X1085" s="8">
        <f t="shared" si="72"/>
        <v>5.2498543313205187E-3</v>
      </c>
    </row>
    <row r="1086" spans="1:24" x14ac:dyDescent="0.2">
      <c r="A1086" s="1">
        <v>1085</v>
      </c>
      <c r="B1086" s="1">
        <f>B1085+'Front End'!$F$5</f>
        <v>2168</v>
      </c>
      <c r="C1086" s="10">
        <f t="shared" si="69"/>
        <v>1.5055555555555555</v>
      </c>
      <c r="D1086" s="10">
        <f>ROUND(IF(B1086&lt;=$AA$2*1.25,('Front End'!$F$4/2)*(1-COS((PI()*B1086)/$AA$2)),(4.34*'Front End'!$F$4*EXP(-1.3*B1086/$AA$2))),6)</f>
        <v>3.9430000000000003E-3</v>
      </c>
      <c r="E1086" s="10">
        <f>D1086*('Front End'!$F$3/100)</f>
        <v>0</v>
      </c>
      <c r="F1086" s="10">
        <f t="shared" si="70"/>
        <v>3.9430000000000003E-3</v>
      </c>
      <c r="G1086" s="10">
        <f>IF((G1085+(AVERAGE(F1085:F1086)*('Front End'!$F$5*60))-(N1085))&gt;$AA$3,$AA$3,IF(G1085+(AVERAGE(F1085:F1086)*('Front End'!$F$5*60))-(N1085)&lt;0,0,G1085+(AVERAGE(F1085:F1086)*('Front End'!$F$5*60))-(N1085)))</f>
        <v>103.5008560955291</v>
      </c>
      <c r="H1086" s="10">
        <f>(G1086/$AA$3)*'Front End'!$B$1</f>
        <v>1.0350085609552909E-3</v>
      </c>
      <c r="I1086" s="10">
        <f>('Front End'!$F$10-'Front End'!$B$1)+Calcs!H1086</f>
        <v>46.731035008560958</v>
      </c>
      <c r="J1086" s="10">
        <f>IF(H1086&gt;'Front End'!$B$1*('Front End'!$B$5/100),G1086-((('Front End'!$B$1*('Front End'!$B$5/100))/'Front End'!$B$1)*$AA$3),0)</f>
        <v>3.5008560955291017</v>
      </c>
      <c r="K1086" s="10">
        <f>(J1086*('Front End'!$B$6/100))/('Front End'!$B$2*24*60*60)</f>
        <v>0</v>
      </c>
      <c r="L1086" s="10">
        <f>(J1086*((100-'Front End'!$B$6)/100))/('Front End'!$B$2*24*60*60)</f>
        <v>4.0519167772327573E-3</v>
      </c>
      <c r="M1086" s="10">
        <f t="shared" si="71"/>
        <v>4.0519167772327573E-3</v>
      </c>
      <c r="N1086" s="10">
        <f>AVERAGE(M1085:M1086)*('Front End'!$F$5*60)</f>
        <v>0.48728758116240273</v>
      </c>
      <c r="O1086" s="10">
        <f>IF(O1085+AVERAGE(K1085:K1086)*('Front End'!$F$5*60)&gt;J1086,J1086,O1085+AVERAGE(K1085:K1086)*('Front End'!$F$5*60))</f>
        <v>0</v>
      </c>
      <c r="P1086" s="10">
        <f>P1085+(AVERAGE(L1085:L1086)*('Front End'!$F$5*60))-W1085</f>
        <v>4056.7090945848704</v>
      </c>
      <c r="Q1086" s="10">
        <f>(P1086/$AA$5)*($AA$4-'Front End'!$F$9)</f>
        <v>4.0567090945848705E-2</v>
      </c>
      <c r="R1086" s="10">
        <f>'Front End'!$F$9+Q1086</f>
        <v>45.040567090945849</v>
      </c>
      <c r="S1086" s="8">
        <f>IF(R1086&gt;'Front End'!$F$9+'Front End'!$B$9,(((R1086-'Front End'!$F$9)/($AA$4-'Front End'!$F$9))*$AA$5)-((('Front End'!$F$9+'Front End'!$B$9-'Front End'!$F$9)/($AA$4-'Front End'!$F$9))*$AA$5),0)</f>
        <v>4056.7090945849318</v>
      </c>
      <c r="T1086" s="8">
        <f>ROUND(S1086/('Front End'!$B$3*24*60*60),6)</f>
        <v>4.6950000000000004E-3</v>
      </c>
      <c r="U1086" s="8">
        <f>IF(R1086&gt;'Front End'!$F$9+'Front End'!$B$10,(((R1086-'Front End'!$F$9)/($AA$4-'Front End'!$F$9))*$AA$5)-((('Front End'!$F$9+'Front End'!$B$10-'Front End'!$F$9)/($AA$4-'Front End'!$F$9))*$AA$5),0)</f>
        <v>2056.7090945846189</v>
      </c>
      <c r="V1086" s="8">
        <f>(U1086^0.5)/('Front End'!$B$4*24*60*60)</f>
        <v>5.2489530933188316E-3</v>
      </c>
      <c r="W1086" s="8">
        <f>(AVERAGE(T1085:T1086)*('Front End'!$F$5*60))+(AVERAGE(V1085:V1086)*('Front End'!$F$5*60))</f>
        <v>1.193388445478361</v>
      </c>
      <c r="X1086" s="8">
        <f t="shared" si="72"/>
        <v>5.2489530933188316E-3</v>
      </c>
    </row>
    <row r="1087" spans="1:24" x14ac:dyDescent="0.2">
      <c r="A1087" s="1">
        <v>1086</v>
      </c>
      <c r="B1087" s="1">
        <f>B1086+'Front End'!$F$5</f>
        <v>2170</v>
      </c>
      <c r="C1087" s="10">
        <f t="shared" si="69"/>
        <v>1.5069444444444444</v>
      </c>
      <c r="D1087" s="10">
        <f>ROUND(IF(B1087&lt;=$AA$2*1.25,('Front End'!$F$4/2)*(1-COS((PI()*B1087)/$AA$2)),(4.34*'Front End'!$F$4*EXP(-1.3*B1087/$AA$2))),6)</f>
        <v>3.9259999999999998E-3</v>
      </c>
      <c r="E1087" s="10">
        <f>D1087*('Front End'!$F$3/100)</f>
        <v>0</v>
      </c>
      <c r="F1087" s="10">
        <f t="shared" si="70"/>
        <v>3.9259999999999998E-3</v>
      </c>
      <c r="G1087" s="10">
        <f>IF((G1086+(AVERAGE(F1086:F1087)*('Front End'!$F$5*60))-(N1086))&gt;$AA$3,$AA$3,IF(G1086+(AVERAGE(F1086:F1087)*('Front End'!$F$5*60))-(N1086)&lt;0,0,G1086+(AVERAGE(F1086:F1087)*('Front End'!$F$5*60))-(N1086)))</f>
        <v>103.48570851436669</v>
      </c>
      <c r="H1087" s="10">
        <f>(G1087/$AA$3)*'Front End'!$B$1</f>
        <v>1.034857085143667E-3</v>
      </c>
      <c r="I1087" s="10">
        <f>('Front End'!$F$10-'Front End'!$B$1)+Calcs!H1087</f>
        <v>46.731034857085149</v>
      </c>
      <c r="J1087" s="10">
        <f>IF(H1087&gt;'Front End'!$B$1*('Front End'!$B$5/100),G1087-((('Front End'!$B$1*('Front End'!$B$5/100))/'Front End'!$B$1)*$AA$3),0)</f>
        <v>3.4857085143666922</v>
      </c>
      <c r="K1087" s="10">
        <f>(J1087*('Front End'!$B$6/100))/('Front End'!$B$2*24*60*60)</f>
        <v>0</v>
      </c>
      <c r="L1087" s="10">
        <f>(J1087*((100-'Front End'!$B$6)/100))/('Front End'!$B$2*24*60*60)</f>
        <v>4.0343848545910796E-3</v>
      </c>
      <c r="M1087" s="10">
        <f t="shared" si="71"/>
        <v>4.0343848545910796E-3</v>
      </c>
      <c r="N1087" s="10">
        <f>AVERAGE(M1086:M1087)*('Front End'!$F$5*60)</f>
        <v>0.48517809790943023</v>
      </c>
      <c r="O1087" s="10">
        <f>IF(O1086+AVERAGE(K1086:K1087)*('Front End'!$F$5*60)&gt;J1087,J1087,O1086+AVERAGE(K1086:K1087)*('Front End'!$F$5*60))</f>
        <v>0</v>
      </c>
      <c r="P1087" s="10">
        <f>P1086+(AVERAGE(L1086:L1087)*('Front End'!$F$5*60))-W1086</f>
        <v>4056.0008842373013</v>
      </c>
      <c r="Q1087" s="10">
        <f>(P1087/$AA$5)*($AA$4-'Front End'!$F$9)</f>
        <v>4.0560008842373013E-2</v>
      </c>
      <c r="R1087" s="10">
        <f>'Front End'!$F$9+Q1087</f>
        <v>45.04056000884237</v>
      </c>
      <c r="S1087" s="8">
        <f>IF(R1087&gt;'Front End'!$F$9+'Front End'!$B$9,(((R1087-'Front End'!$F$9)/($AA$4-'Front End'!$F$9))*$AA$5)-((('Front End'!$F$9+'Front End'!$B$9-'Front End'!$F$9)/($AA$4-'Front End'!$F$9))*$AA$5),0)</f>
        <v>4056.0008842369652</v>
      </c>
      <c r="T1087" s="8">
        <f>ROUND(S1087/('Front End'!$B$3*24*60*60),6)</f>
        <v>4.6940000000000003E-3</v>
      </c>
      <c r="U1087" s="8">
        <f>IF(R1087&gt;'Front End'!$F$9+'Front End'!$B$10,(((R1087-'Front End'!$F$9)/($AA$4-'Front End'!$F$9))*$AA$5)-((('Front End'!$F$9+'Front End'!$B$10-'Front End'!$F$9)/($AA$4-'Front End'!$F$9))*$AA$5),0)</f>
        <v>2056.0008842366524</v>
      </c>
      <c r="V1087" s="8">
        <f>(U1087^0.5)/('Front End'!$B$4*24*60*60)</f>
        <v>5.2480492992499047E-3</v>
      </c>
      <c r="W1087" s="8">
        <f>(AVERAGE(T1086:T1087)*('Front End'!$F$5*60))+(AVERAGE(V1086:V1087)*('Front End'!$F$5*60))</f>
        <v>1.1931601435541244</v>
      </c>
      <c r="X1087" s="8">
        <f t="shared" si="72"/>
        <v>5.2480492992499047E-3</v>
      </c>
    </row>
    <row r="1088" spans="1:24" x14ac:dyDescent="0.2">
      <c r="A1088" s="1">
        <v>1087</v>
      </c>
      <c r="B1088" s="1">
        <f>B1087+'Front End'!$F$5</f>
        <v>2172</v>
      </c>
      <c r="C1088" s="10">
        <f t="shared" si="69"/>
        <v>1.5083333333333333</v>
      </c>
      <c r="D1088" s="10">
        <f>ROUND(IF(B1088&lt;=$AA$2*1.25,('Front End'!$F$4/2)*(1-COS((PI()*B1088)/$AA$2)),(4.34*'Front End'!$F$4*EXP(-1.3*B1088/$AA$2))),6)</f>
        <v>3.9090000000000001E-3</v>
      </c>
      <c r="E1088" s="10">
        <f>D1088*('Front End'!$F$3/100)</f>
        <v>0</v>
      </c>
      <c r="F1088" s="10">
        <f t="shared" si="70"/>
        <v>3.9090000000000001E-3</v>
      </c>
      <c r="G1088" s="10">
        <f>IF((G1087+(AVERAGE(F1087:F1088)*('Front End'!$F$5*60))-(N1087))&gt;$AA$3,$AA$3,IF(G1087+(AVERAGE(F1087:F1088)*('Front End'!$F$5*60))-(N1087)&lt;0,0,G1087+(AVERAGE(F1087:F1088)*('Front End'!$F$5*60))-(N1087)))</f>
        <v>103.47063041645727</v>
      </c>
      <c r="H1088" s="10">
        <f>(G1088/$AA$3)*'Front End'!$B$1</f>
        <v>1.0347063041645727E-3</v>
      </c>
      <c r="I1088" s="10">
        <f>('Front End'!$F$10-'Front End'!$B$1)+Calcs!H1088</f>
        <v>46.731034706304172</v>
      </c>
      <c r="J1088" s="10">
        <f>IF(H1088&gt;'Front End'!$B$1*('Front End'!$B$5/100),G1088-((('Front End'!$B$1*('Front End'!$B$5/100))/'Front End'!$B$1)*$AA$3),0)</f>
        <v>3.4706304164572686</v>
      </c>
      <c r="K1088" s="10">
        <f>(J1088*('Front End'!$B$6/100))/('Front End'!$B$2*24*60*60)</f>
        <v>0</v>
      </c>
      <c r="L1088" s="10">
        <f>(J1088*((100-'Front End'!$B$6)/100))/('Front End'!$B$2*24*60*60)</f>
        <v>4.0169333523810986E-3</v>
      </c>
      <c r="M1088" s="10">
        <f t="shared" si="71"/>
        <v>4.0169333523810986E-3</v>
      </c>
      <c r="N1088" s="10">
        <f>AVERAGE(M1087:M1088)*('Front End'!$F$5*60)</f>
        <v>0.48307909241833064</v>
      </c>
      <c r="O1088" s="10">
        <f>IF(O1087+AVERAGE(K1087:K1088)*('Front End'!$F$5*60)&gt;J1088,J1088,O1087+AVERAGE(K1087:K1088)*('Front End'!$F$5*60))</f>
        <v>0</v>
      </c>
      <c r="P1088" s="10">
        <f>P1087+(AVERAGE(L1087:L1088)*('Front End'!$F$5*60))-W1087</f>
        <v>4055.2908031861657</v>
      </c>
      <c r="Q1088" s="10">
        <f>(P1088/$AA$5)*($AA$4-'Front End'!$F$9)</f>
        <v>4.0552908031861651E-2</v>
      </c>
      <c r="R1088" s="10">
        <f>'Front End'!$F$9+Q1088</f>
        <v>45.040552908031863</v>
      </c>
      <c r="S1088" s="8">
        <f>IF(R1088&gt;'Front End'!$F$9+'Front End'!$B$9,(((R1088-'Front End'!$F$9)/($AA$4-'Front End'!$F$9))*$AA$5)-((('Front End'!$F$9+'Front End'!$B$9-'Front End'!$F$9)/($AA$4-'Front End'!$F$9))*$AA$5),0)</f>
        <v>4055.2908031862958</v>
      </c>
      <c r="T1088" s="8">
        <f>ROUND(S1088/('Front End'!$B$3*24*60*60),6)</f>
        <v>4.6940000000000003E-3</v>
      </c>
      <c r="U1088" s="8">
        <f>IF(R1088&gt;'Front End'!$F$9+'Front End'!$B$10,(((R1088-'Front End'!$F$9)/($AA$4-'Front End'!$F$9))*$AA$5)-((('Front End'!$F$9+'Front End'!$B$10-'Front End'!$F$9)/($AA$4-'Front End'!$F$9))*$AA$5),0)</f>
        <v>2055.2908031859829</v>
      </c>
      <c r="V1088" s="8">
        <f>(U1088^0.5)/('Front End'!$B$4*24*60*60)</f>
        <v>5.2471429615621751E-3</v>
      </c>
      <c r="W1088" s="8">
        <f>(AVERAGE(T1087:T1088)*('Front End'!$F$5*60))+(AVERAGE(V1087:V1088)*('Front End'!$F$5*60))</f>
        <v>1.1929915356487248</v>
      </c>
      <c r="X1088" s="8">
        <f t="shared" si="72"/>
        <v>5.2471429615621751E-3</v>
      </c>
    </row>
    <row r="1089" spans="1:24" x14ac:dyDescent="0.2">
      <c r="A1089" s="1">
        <v>1088</v>
      </c>
      <c r="B1089" s="1">
        <f>B1088+'Front End'!$F$5</f>
        <v>2174</v>
      </c>
      <c r="C1089" s="10">
        <f t="shared" si="69"/>
        <v>1.5097222222222222</v>
      </c>
      <c r="D1089" s="10">
        <f>ROUND(IF(B1089&lt;=$AA$2*1.25,('Front End'!$F$4/2)*(1-COS((PI()*B1089)/$AA$2)),(4.34*'Front End'!$F$4*EXP(-1.3*B1089/$AA$2))),6)</f>
        <v>3.8920000000000001E-3</v>
      </c>
      <c r="E1089" s="10">
        <f>D1089*('Front End'!$F$3/100)</f>
        <v>0</v>
      </c>
      <c r="F1089" s="10">
        <f t="shared" si="70"/>
        <v>3.8920000000000001E-3</v>
      </c>
      <c r="G1089" s="10">
        <f>IF((G1088+(AVERAGE(F1088:F1089)*('Front End'!$F$5*60))-(N1088))&gt;$AA$3,$AA$3,IF(G1088+(AVERAGE(F1088:F1089)*('Front End'!$F$5*60))-(N1088)&lt;0,0,G1088+(AVERAGE(F1088:F1089)*('Front End'!$F$5*60))-(N1088)))</f>
        <v>103.45561132403893</v>
      </c>
      <c r="H1089" s="10">
        <f>(G1089/$AA$3)*'Front End'!$B$1</f>
        <v>1.0345561132403893E-3</v>
      </c>
      <c r="I1089" s="10">
        <f>('Front End'!$F$10-'Front End'!$B$1)+Calcs!H1089</f>
        <v>46.731034556113244</v>
      </c>
      <c r="J1089" s="10">
        <f>IF(H1089&gt;'Front End'!$B$1*('Front End'!$B$5/100),G1089-((('Front End'!$B$1*('Front End'!$B$5/100))/'Front End'!$B$1)*$AA$3),0)</f>
        <v>3.4556113240389266</v>
      </c>
      <c r="K1089" s="10">
        <f>(J1089*('Front End'!$B$6/100))/('Front End'!$B$2*24*60*60)</f>
        <v>0</v>
      </c>
      <c r="L1089" s="10">
        <f>(J1089*((100-'Front End'!$B$6)/100))/('Front End'!$B$2*24*60*60)</f>
        <v>3.9995501435635726E-3</v>
      </c>
      <c r="M1089" s="10">
        <f t="shared" si="71"/>
        <v>3.9995501435635726E-3</v>
      </c>
      <c r="N1089" s="10">
        <f>AVERAGE(M1088:M1089)*('Front End'!$F$5*60)</f>
        <v>0.48098900975668035</v>
      </c>
      <c r="O1089" s="10">
        <f>IF(O1088+AVERAGE(K1088:K1089)*('Front End'!$F$5*60)&gt;J1089,J1089,O1088+AVERAGE(K1088:K1089)*('Front End'!$F$5*60))</f>
        <v>0</v>
      </c>
      <c r="P1089" s="10">
        <f>P1088+(AVERAGE(L1088:L1089)*('Front End'!$F$5*60))-W1088</f>
        <v>4054.5788006602738</v>
      </c>
      <c r="Q1089" s="10">
        <f>(P1089/$AA$5)*($AA$4-'Front End'!$F$9)</f>
        <v>4.0545788006602738E-2</v>
      </c>
      <c r="R1089" s="10">
        <f>'Front End'!$F$9+Q1089</f>
        <v>45.040545788006604</v>
      </c>
      <c r="S1089" s="8">
        <f>IF(R1089&gt;'Front End'!$F$9+'Front End'!$B$9,(((R1089-'Front End'!$F$9)/($AA$4-'Front End'!$F$9))*$AA$5)-((('Front End'!$F$9+'Front End'!$B$9-'Front End'!$F$9)/($AA$4-'Front End'!$F$9))*$AA$5),0)</f>
        <v>4054.5788006603798</v>
      </c>
      <c r="T1089" s="8">
        <f>ROUND(S1089/('Front End'!$B$3*24*60*60),6)</f>
        <v>4.6930000000000001E-3</v>
      </c>
      <c r="U1089" s="8">
        <f>IF(R1089&gt;'Front End'!$F$9+'Front End'!$B$10,(((R1089-'Front End'!$F$9)/($AA$4-'Front End'!$F$9))*$AA$5)-((('Front End'!$F$9+'Front End'!$B$10-'Front End'!$F$9)/($AA$4-'Front End'!$F$9))*$AA$5),0)</f>
        <v>2054.5788006600669</v>
      </c>
      <c r="V1089" s="8">
        <f>(U1089^0.5)/('Front End'!$B$4*24*60*60)</f>
        <v>5.2462340141151403E-3</v>
      </c>
      <c r="W1089" s="8">
        <f>(AVERAGE(T1088:T1089)*('Front End'!$F$5*60))+(AVERAGE(V1088:V1089)*('Front End'!$F$5*60))</f>
        <v>1.1928226185406388</v>
      </c>
      <c r="X1089" s="8">
        <f t="shared" si="72"/>
        <v>5.2462340141151403E-3</v>
      </c>
    </row>
    <row r="1090" spans="1:24" x14ac:dyDescent="0.2">
      <c r="A1090" s="1">
        <v>1089</v>
      </c>
      <c r="B1090" s="1">
        <f>B1089+'Front End'!$F$5</f>
        <v>2176</v>
      </c>
      <c r="C1090" s="10">
        <f t="shared" si="69"/>
        <v>1.5111111111111111</v>
      </c>
      <c r="D1090" s="10">
        <f>ROUND(IF(B1090&lt;=$AA$2*1.25,('Front End'!$F$4/2)*(1-COS((PI()*B1090)/$AA$2)),(4.34*'Front End'!$F$4*EXP(-1.3*B1090/$AA$2))),6)</f>
        <v>3.875E-3</v>
      </c>
      <c r="E1090" s="10">
        <f>D1090*('Front End'!$F$3/100)</f>
        <v>0</v>
      </c>
      <c r="F1090" s="10">
        <f t="shared" si="70"/>
        <v>3.875E-3</v>
      </c>
      <c r="G1090" s="10">
        <f>IF((G1089+(AVERAGE(F1089:F1090)*('Front End'!$F$5*60))-(N1089))&gt;$AA$3,$AA$3,IF(G1089+(AVERAGE(F1089:F1090)*('Front End'!$F$5*60))-(N1089)&lt;0,0,G1089+(AVERAGE(F1089:F1090)*('Front End'!$F$5*60))-(N1089)))</f>
        <v>103.44064231428224</v>
      </c>
      <c r="H1090" s="10">
        <f>(G1090/$AA$3)*'Front End'!$B$1</f>
        <v>1.0344064231428223E-3</v>
      </c>
      <c r="I1090" s="10">
        <f>('Front End'!$F$10-'Front End'!$B$1)+Calcs!H1090</f>
        <v>46.731034406423149</v>
      </c>
      <c r="J1090" s="10">
        <f>IF(H1090&gt;'Front End'!$B$1*('Front End'!$B$5/100),G1090-((('Front End'!$B$1*('Front End'!$B$5/100))/'Front End'!$B$1)*$AA$3),0)</f>
        <v>3.4406423142822433</v>
      </c>
      <c r="K1090" s="10">
        <f>(J1090*('Front End'!$B$6/100))/('Front End'!$B$2*24*60*60)</f>
        <v>0</v>
      </c>
      <c r="L1090" s="10">
        <f>(J1090*((100-'Front End'!$B$6)/100))/('Front End'!$B$2*24*60*60)</f>
        <v>3.9822249007896342E-3</v>
      </c>
      <c r="M1090" s="10">
        <f t="shared" si="71"/>
        <v>3.9822249007896342E-3</v>
      </c>
      <c r="N1090" s="10">
        <f>AVERAGE(M1089:M1090)*('Front End'!$F$5*60)</f>
        <v>0.47890650266119239</v>
      </c>
      <c r="O1090" s="10">
        <f>IF(O1089+AVERAGE(K1089:K1090)*('Front End'!$F$5*60)&gt;J1090,J1090,O1089+AVERAGE(K1089:K1090)*('Front End'!$F$5*60))</f>
        <v>0</v>
      </c>
      <c r="P1090" s="10">
        <f>P1089+(AVERAGE(L1089:L1090)*('Front End'!$F$5*60))-W1089</f>
        <v>4053.8648845443945</v>
      </c>
      <c r="Q1090" s="10">
        <f>(P1090/$AA$5)*($AA$4-'Front End'!$F$9)</f>
        <v>4.0538648845443941E-2</v>
      </c>
      <c r="R1090" s="10">
        <f>'Front End'!$F$9+Q1090</f>
        <v>45.040538648845441</v>
      </c>
      <c r="S1090" s="8">
        <f>IF(R1090&gt;'Front End'!$F$9+'Front End'!$B$9,(((R1090-'Front End'!$F$9)/($AA$4-'Front End'!$F$9))*$AA$5)-((('Front End'!$F$9+'Front End'!$B$9-'Front End'!$F$9)/($AA$4-'Front End'!$F$9))*$AA$5),0)</f>
        <v>4053.8648845441116</v>
      </c>
      <c r="T1090" s="8">
        <f>ROUND(S1090/('Front End'!$B$3*24*60*60),6)</f>
        <v>4.692E-3</v>
      </c>
      <c r="U1090" s="8">
        <f>IF(R1090&gt;'Front End'!$F$9+'Front End'!$B$10,(((R1090-'Front End'!$F$9)/($AA$4-'Front End'!$F$9))*$AA$5)-((('Front End'!$F$9+'Front End'!$B$10-'Front End'!$F$9)/($AA$4-'Front End'!$F$9))*$AA$5),0)</f>
        <v>2053.8648845437988</v>
      </c>
      <c r="V1090" s="8">
        <f>(U1090^0.5)/('Front End'!$B$4*24*60*60)</f>
        <v>5.245322465620616E-3</v>
      </c>
      <c r="W1090" s="8">
        <f>(AVERAGE(T1089:T1090)*('Front End'!$F$5*60))+(AVERAGE(V1089:V1090)*('Front End'!$F$5*60))</f>
        <v>1.1925933887841453</v>
      </c>
      <c r="X1090" s="8">
        <f t="shared" si="72"/>
        <v>5.245322465620616E-3</v>
      </c>
    </row>
    <row r="1091" spans="1:24" x14ac:dyDescent="0.2">
      <c r="A1091" s="1">
        <v>1090</v>
      </c>
      <c r="B1091" s="1">
        <f>B1090+'Front End'!$F$5</f>
        <v>2178</v>
      </c>
      <c r="C1091" s="10">
        <f t="shared" si="69"/>
        <v>1.5125</v>
      </c>
      <c r="D1091" s="10">
        <f>ROUND(IF(B1091&lt;=$AA$2*1.25,('Front End'!$F$4/2)*(1-COS((PI()*B1091)/$AA$2)),(4.34*'Front End'!$F$4*EXP(-1.3*B1091/$AA$2))),6)</f>
        <v>3.8579999999999999E-3</v>
      </c>
      <c r="E1091" s="10">
        <f>D1091*('Front End'!$F$3/100)</f>
        <v>0</v>
      </c>
      <c r="F1091" s="10">
        <f t="shared" si="70"/>
        <v>3.8579999999999999E-3</v>
      </c>
      <c r="G1091" s="10">
        <f>IF((G1090+(AVERAGE(F1090:F1091)*('Front End'!$F$5*60))-(N1090))&gt;$AA$3,$AA$3,IF(G1090+(AVERAGE(F1090:F1091)*('Front End'!$F$5*60))-(N1090)&lt;0,0,G1090+(AVERAGE(F1090:F1091)*('Front End'!$F$5*60))-(N1090)))</f>
        <v>103.42571581162106</v>
      </c>
      <c r="H1091" s="10">
        <f>(G1091/$AA$3)*'Front End'!$B$1</f>
        <v>1.0342571581162107E-3</v>
      </c>
      <c r="I1091" s="10">
        <f>('Front End'!$F$10-'Front End'!$B$1)+Calcs!H1091</f>
        <v>46.731034257158122</v>
      </c>
      <c r="J1091" s="10">
        <f>IF(H1091&gt;'Front End'!$B$1*('Front End'!$B$5/100),G1091-((('Front End'!$B$1*('Front End'!$B$5/100))/'Front End'!$B$1)*$AA$3),0)</f>
        <v>3.4257158116210604</v>
      </c>
      <c r="K1091" s="10">
        <f>(J1091*('Front End'!$B$6/100))/('Front End'!$B$2*24*60*60)</f>
        <v>0</v>
      </c>
      <c r="L1091" s="10">
        <f>(J1091*((100-'Front End'!$B$6)/100))/('Front End'!$B$2*24*60*60)</f>
        <v>3.9649488560428948E-3</v>
      </c>
      <c r="M1091" s="10">
        <f t="shared" si="71"/>
        <v>3.9649488560428948E-3</v>
      </c>
      <c r="N1091" s="10">
        <f>AVERAGE(M1090:M1091)*('Front End'!$F$5*60)</f>
        <v>0.47683042540995174</v>
      </c>
      <c r="O1091" s="10">
        <f>IF(O1090+AVERAGE(K1090:K1091)*('Front End'!$F$5*60)&gt;J1091,J1091,O1090+AVERAGE(K1090:K1091)*('Front End'!$F$5*60))</f>
        <v>0</v>
      </c>
      <c r="P1091" s="10">
        <f>P1090+(AVERAGE(L1090:L1091)*('Front End'!$F$5*60))-W1090</f>
        <v>4053.1491215810202</v>
      </c>
      <c r="Q1091" s="10">
        <f>(P1091/$AA$5)*($AA$4-'Front End'!$F$9)</f>
        <v>4.0531491215810199E-2</v>
      </c>
      <c r="R1091" s="10">
        <f>'Front End'!$F$9+Q1091</f>
        <v>45.040531491215809</v>
      </c>
      <c r="S1091" s="8">
        <f>IF(R1091&gt;'Front End'!$F$9+'Front End'!$B$9,(((R1091-'Front End'!$F$9)/($AA$4-'Front End'!$F$9))*$AA$5)-((('Front End'!$F$9+'Front End'!$B$9-'Front End'!$F$9)/($AA$4-'Front End'!$F$9))*$AA$5),0)</f>
        <v>4053.1491215809019</v>
      </c>
      <c r="T1091" s="8">
        <f>ROUND(S1091/('Front End'!$B$3*24*60*60),6)</f>
        <v>4.6909999999999999E-3</v>
      </c>
      <c r="U1091" s="8">
        <f>IF(R1091&gt;'Front End'!$F$9+'Front End'!$B$10,(((R1091-'Front End'!$F$9)/($AA$4-'Front End'!$F$9))*$AA$5)-((('Front End'!$F$9+'Front End'!$B$10-'Front End'!$F$9)/($AA$4-'Front End'!$F$9))*$AA$5),0)</f>
        <v>2053.1491215805891</v>
      </c>
      <c r="V1091" s="8">
        <f>(U1091^0.5)/('Front End'!$B$4*24*60*60)</f>
        <v>5.2444083999644685E-3</v>
      </c>
      <c r="W1091" s="8">
        <f>(AVERAGE(T1090:T1091)*('Front End'!$F$5*60))+(AVERAGE(V1090:V1091)*('Front End'!$F$5*60))</f>
        <v>1.192363851935105</v>
      </c>
      <c r="X1091" s="8">
        <f t="shared" si="72"/>
        <v>5.2444083999644685E-3</v>
      </c>
    </row>
    <row r="1092" spans="1:24" x14ac:dyDescent="0.2">
      <c r="A1092" s="1">
        <v>1091</v>
      </c>
      <c r="B1092" s="1">
        <f>B1091+'Front End'!$F$5</f>
        <v>2180</v>
      </c>
      <c r="C1092" s="10">
        <f t="shared" si="69"/>
        <v>1.5138888888888888</v>
      </c>
      <c r="D1092" s="10">
        <f>ROUND(IF(B1092&lt;=$AA$2*1.25,('Front End'!$F$4/2)*(1-COS((PI()*B1092)/$AA$2)),(4.34*'Front End'!$F$4*EXP(-1.3*B1092/$AA$2))),6)</f>
        <v>3.8419999999999999E-3</v>
      </c>
      <c r="E1092" s="10">
        <f>D1092*('Front End'!$F$3/100)</f>
        <v>0</v>
      </c>
      <c r="F1092" s="10">
        <f t="shared" si="70"/>
        <v>3.8419999999999999E-3</v>
      </c>
      <c r="G1092" s="10">
        <f>IF((G1091+(AVERAGE(F1091:F1092)*('Front End'!$F$5*60))-(N1091))&gt;$AA$3,$AA$3,IF(G1091+(AVERAGE(F1091:F1092)*('Front End'!$F$5*60))-(N1091)&lt;0,0,G1091+(AVERAGE(F1091:F1092)*('Front End'!$F$5*60))-(N1091)))</f>
        <v>103.41088538621111</v>
      </c>
      <c r="H1092" s="10">
        <f>(G1092/$AA$3)*'Front End'!$B$1</f>
        <v>1.0341088538621112E-3</v>
      </c>
      <c r="I1092" s="10">
        <f>('Front End'!$F$10-'Front End'!$B$1)+Calcs!H1092</f>
        <v>46.731034108853869</v>
      </c>
      <c r="J1092" s="10">
        <f>IF(H1092&gt;'Front End'!$B$1*('Front End'!$B$5/100),G1092-((('Front End'!$B$1*('Front End'!$B$5/100))/'Front End'!$B$1)*$AA$3),0)</f>
        <v>3.4108853862111062</v>
      </c>
      <c r="K1092" s="10">
        <f>(J1092*('Front End'!$B$6/100))/('Front End'!$B$2*24*60*60)</f>
        <v>0</v>
      </c>
      <c r="L1092" s="10">
        <f>(J1092*((100-'Front End'!$B$6)/100))/('Front End'!$B$2*24*60*60)</f>
        <v>3.9477840118184102E-3</v>
      </c>
      <c r="M1092" s="10">
        <f t="shared" si="71"/>
        <v>3.9477840118184102E-3</v>
      </c>
      <c r="N1092" s="10">
        <f>AVERAGE(M1091:M1092)*('Front End'!$F$5*60)</f>
        <v>0.47476397207167836</v>
      </c>
      <c r="O1092" s="10">
        <f>IF(O1091+AVERAGE(K1091:K1092)*('Front End'!$F$5*60)&gt;J1092,J1092,O1091+AVERAGE(K1091:K1092)*('Front End'!$F$5*60))</f>
        <v>0</v>
      </c>
      <c r="P1092" s="10">
        <f>P1091+(AVERAGE(L1091:L1092)*('Front End'!$F$5*60))-W1091</f>
        <v>4052.4315217011567</v>
      </c>
      <c r="Q1092" s="10">
        <f>(P1092/$AA$5)*($AA$4-'Front End'!$F$9)</f>
        <v>4.0524315217011567E-2</v>
      </c>
      <c r="R1092" s="10">
        <f>'Front End'!$F$9+Q1092</f>
        <v>45.040524315217013</v>
      </c>
      <c r="S1092" s="8">
        <f>IF(R1092&gt;'Front End'!$F$9+'Front End'!$B$9,(((R1092-'Front End'!$F$9)/($AA$4-'Front End'!$F$9))*$AA$5)-((('Front End'!$F$9+'Front End'!$B$9-'Front End'!$F$9)/($AA$4-'Front End'!$F$9))*$AA$5),0)</f>
        <v>4052.4315217012941</v>
      </c>
      <c r="T1092" s="8">
        <f>ROUND(S1092/('Front End'!$B$3*24*60*60),6)</f>
        <v>4.6899999999999997E-3</v>
      </c>
      <c r="U1092" s="8">
        <f>IF(R1092&gt;'Front End'!$F$9+'Front End'!$B$10,(((R1092-'Front End'!$F$9)/($AA$4-'Front End'!$F$9))*$AA$5)-((('Front End'!$F$9+'Front End'!$B$10-'Front End'!$F$9)/($AA$4-'Front End'!$F$9))*$AA$5),0)</f>
        <v>2052.4315217009812</v>
      </c>
      <c r="V1092" s="8">
        <f>(U1092^0.5)/('Front End'!$B$4*24*60*60)</f>
        <v>5.2434918285154224E-3</v>
      </c>
      <c r="W1092" s="8">
        <f>(AVERAGE(T1091:T1092)*('Front End'!$F$5*60))+(AVERAGE(V1091:V1092)*('Front End'!$F$5*60))</f>
        <v>1.1921340137087935</v>
      </c>
      <c r="X1092" s="8">
        <f t="shared" si="72"/>
        <v>5.2434918285154224E-3</v>
      </c>
    </row>
    <row r="1093" spans="1:24" x14ac:dyDescent="0.2">
      <c r="A1093" s="1">
        <v>1092</v>
      </c>
      <c r="B1093" s="1">
        <f>B1092+'Front End'!$F$5</f>
        <v>2182</v>
      </c>
      <c r="C1093" s="10">
        <f t="shared" si="69"/>
        <v>1.5152777777777777</v>
      </c>
      <c r="D1093" s="10">
        <f>ROUND(IF(B1093&lt;=$AA$2*1.25,('Front End'!$F$4/2)*(1-COS((PI()*B1093)/$AA$2)),(4.34*'Front End'!$F$4*EXP(-1.3*B1093/$AA$2))),6)</f>
        <v>3.8249999999999998E-3</v>
      </c>
      <c r="E1093" s="10">
        <f>D1093*('Front End'!$F$3/100)</f>
        <v>0</v>
      </c>
      <c r="F1093" s="10">
        <f t="shared" si="70"/>
        <v>3.8249999999999998E-3</v>
      </c>
      <c r="G1093" s="10">
        <f>IF((G1092+(AVERAGE(F1092:F1093)*('Front End'!$F$5*60))-(N1092))&gt;$AA$3,$AA$3,IF(G1092+(AVERAGE(F1092:F1093)*('Front End'!$F$5*60))-(N1092)&lt;0,0,G1092+(AVERAGE(F1092:F1093)*('Front End'!$F$5*60))-(N1092)))</f>
        <v>103.39614141413942</v>
      </c>
      <c r="H1093" s="10">
        <f>(G1093/$AA$3)*'Front End'!$B$1</f>
        <v>1.0339614141413943E-3</v>
      </c>
      <c r="I1093" s="10">
        <f>('Front End'!$F$10-'Front End'!$B$1)+Calcs!H1093</f>
        <v>46.731033961414148</v>
      </c>
      <c r="J1093" s="10">
        <f>IF(H1093&gt;'Front End'!$B$1*('Front End'!$B$5/100),G1093-((('Front End'!$B$1*('Front End'!$B$5/100))/'Front End'!$B$1)*$AA$3),0)</f>
        <v>3.3961414141394215</v>
      </c>
      <c r="K1093" s="10">
        <f>(J1093*('Front End'!$B$6/100))/('Front End'!$B$2*24*60*60)</f>
        <v>0</v>
      </c>
      <c r="L1093" s="10">
        <f>(J1093*((100-'Front End'!$B$6)/100))/('Front End'!$B$2*24*60*60)</f>
        <v>3.9307192293280349E-3</v>
      </c>
      <c r="M1093" s="10">
        <f t="shared" si="71"/>
        <v>3.9307192293280349E-3</v>
      </c>
      <c r="N1093" s="10">
        <f>AVERAGE(M1092:M1093)*('Front End'!$F$5*60)</f>
        <v>0.4727101944687867</v>
      </c>
      <c r="O1093" s="10">
        <f>IF(O1092+AVERAGE(K1092:K1093)*('Front End'!$F$5*60)&gt;J1093,J1093,O1092+AVERAGE(K1092:K1093)*('Front End'!$F$5*60))</f>
        <v>0</v>
      </c>
      <c r="P1093" s="10">
        <f>P1092+(AVERAGE(L1092:L1093)*('Front End'!$F$5*60))-W1092</f>
        <v>4051.7120978819166</v>
      </c>
      <c r="Q1093" s="10">
        <f>(P1093/$AA$5)*($AA$4-'Front End'!$F$9)</f>
        <v>4.0517120978819161E-2</v>
      </c>
      <c r="R1093" s="10">
        <f>'Front End'!$F$9+Q1093</f>
        <v>45.040517120978819</v>
      </c>
      <c r="S1093" s="8">
        <f>IF(R1093&gt;'Front End'!$F$9+'Front End'!$B$9,(((R1093-'Front End'!$F$9)/($AA$4-'Front End'!$F$9))*$AA$5)-((('Front End'!$F$9+'Front End'!$B$9-'Front End'!$F$9)/($AA$4-'Front End'!$F$9))*$AA$5),0)</f>
        <v>4051.7120978819321</v>
      </c>
      <c r="T1093" s="8">
        <f>ROUND(S1093/('Front End'!$B$3*24*60*60),6)</f>
        <v>4.6889999999999996E-3</v>
      </c>
      <c r="U1093" s="8">
        <f>IF(R1093&gt;'Front End'!$F$9+'Front End'!$B$10,(((R1093-'Front End'!$F$9)/($AA$4-'Front End'!$F$9))*$AA$5)-((('Front End'!$F$9+'Front End'!$B$10-'Front End'!$F$9)/($AA$4-'Front End'!$F$9))*$AA$5),0)</f>
        <v>2051.7120978816192</v>
      </c>
      <c r="V1093" s="8">
        <f>(U1093^0.5)/('Front End'!$B$4*24*60*60)</f>
        <v>5.2425727665382773E-3</v>
      </c>
      <c r="W1093" s="8">
        <f>(AVERAGE(T1092:T1093)*('Front End'!$F$5*60))+(AVERAGE(V1092:V1093)*('Front End'!$F$5*60))</f>
        <v>1.1919038757032219</v>
      </c>
      <c r="X1093" s="8">
        <f t="shared" si="72"/>
        <v>5.2425727665382773E-3</v>
      </c>
    </row>
    <row r="1094" spans="1:24" x14ac:dyDescent="0.2">
      <c r="A1094" s="1">
        <v>1093</v>
      </c>
      <c r="B1094" s="1">
        <f>B1093+'Front End'!$F$5</f>
        <v>2184</v>
      </c>
      <c r="C1094" s="10">
        <f t="shared" si="69"/>
        <v>1.5166666666666666</v>
      </c>
      <c r="D1094" s="10">
        <f>ROUND(IF(B1094&lt;=$AA$2*1.25,('Front End'!$F$4/2)*(1-COS((PI()*B1094)/$AA$2)),(4.34*'Front End'!$F$4*EXP(-1.3*B1094/$AA$2))),6)</f>
        <v>3.8089999999999999E-3</v>
      </c>
      <c r="E1094" s="10">
        <f>D1094*('Front End'!$F$3/100)</f>
        <v>0</v>
      </c>
      <c r="F1094" s="10">
        <f t="shared" si="70"/>
        <v>3.8089999999999999E-3</v>
      </c>
      <c r="G1094" s="10">
        <f>IF((G1093+(AVERAGE(F1093:F1094)*('Front End'!$F$5*60))-(N1093))&gt;$AA$3,$AA$3,IF(G1093+(AVERAGE(F1093:F1094)*('Front End'!$F$5*60))-(N1093)&lt;0,0,G1093+(AVERAGE(F1093:F1094)*('Front End'!$F$5*60))-(N1093)))</f>
        <v>103.38147121967063</v>
      </c>
      <c r="H1094" s="10">
        <f>(G1094/$AA$3)*'Front End'!$B$1</f>
        <v>1.0338147121967064E-3</v>
      </c>
      <c r="I1094" s="10">
        <f>('Front End'!$F$10-'Front End'!$B$1)+Calcs!H1094</f>
        <v>46.731033814712198</v>
      </c>
      <c r="J1094" s="10">
        <f>IF(H1094&gt;'Front End'!$B$1*('Front End'!$B$5/100),G1094-((('Front End'!$B$1*('Front End'!$B$5/100))/'Front End'!$B$1)*$AA$3),0)</f>
        <v>3.3814712196706296</v>
      </c>
      <c r="K1094" s="10">
        <f>(J1094*('Front End'!$B$6/100))/('Front End'!$B$2*24*60*60)</f>
        <v>0</v>
      </c>
      <c r="L1094" s="10">
        <f>(J1094*((100-'Front End'!$B$6)/100))/('Front End'!$B$2*24*60*60)</f>
        <v>3.9137398375817473E-3</v>
      </c>
      <c r="M1094" s="10">
        <f t="shared" si="71"/>
        <v>3.9137398375817473E-3</v>
      </c>
      <c r="N1094" s="10">
        <f>AVERAGE(M1093:M1094)*('Front End'!$F$5*60)</f>
        <v>0.47066754401458688</v>
      </c>
      <c r="O1094" s="10">
        <f>IF(O1093+AVERAGE(K1093:K1094)*('Front End'!$F$5*60)&gt;J1094,J1094,O1093+AVERAGE(K1093:K1094)*('Front End'!$F$5*60))</f>
        <v>0</v>
      </c>
      <c r="P1094" s="10">
        <f>P1093+(AVERAGE(L1093:L1094)*('Front End'!$F$5*60))-W1093</f>
        <v>4050.9908615502281</v>
      </c>
      <c r="Q1094" s="10">
        <f>(P1094/$AA$5)*($AA$4-'Front End'!$F$9)</f>
        <v>4.0509908615502278E-2</v>
      </c>
      <c r="R1094" s="10">
        <f>'Front End'!$F$9+Q1094</f>
        <v>45.040509908615505</v>
      </c>
      <c r="S1094" s="8">
        <f>IF(R1094&gt;'Front End'!$F$9+'Front End'!$B$9,(((R1094-'Front End'!$F$9)/($AA$4-'Front End'!$F$9))*$AA$5)-((('Front End'!$F$9+'Front End'!$B$9-'Front End'!$F$9)/($AA$4-'Front End'!$F$9))*$AA$5),0)</f>
        <v>4050.9908615504742</v>
      </c>
      <c r="T1094" s="8">
        <f>ROUND(S1094/('Front End'!$B$3*24*60*60),6)</f>
        <v>4.6889999999999996E-3</v>
      </c>
      <c r="U1094" s="8">
        <f>IF(R1094&gt;'Front End'!$F$9+'Front End'!$B$10,(((R1094-'Front End'!$F$9)/($AA$4-'Front End'!$F$9))*$AA$5)-((('Front End'!$F$9+'Front End'!$B$10-'Front End'!$F$9)/($AA$4-'Front End'!$F$9))*$AA$5),0)</f>
        <v>2050.9908615501613</v>
      </c>
      <c r="V1094" s="8">
        <f>(U1094^0.5)/('Front End'!$B$4*24*60*60)</f>
        <v>5.241651227325627E-3</v>
      </c>
      <c r="W1094" s="8">
        <f>(AVERAGE(T1093:T1094)*('Front End'!$F$5*60))+(AVERAGE(V1093:V1094)*('Front End'!$F$5*60))</f>
        <v>1.1917334396318342</v>
      </c>
      <c r="X1094" s="8">
        <f t="shared" si="72"/>
        <v>5.241651227325627E-3</v>
      </c>
    </row>
    <row r="1095" spans="1:24" x14ac:dyDescent="0.2">
      <c r="A1095" s="1">
        <v>1094</v>
      </c>
      <c r="B1095" s="1">
        <f>B1094+'Front End'!$F$5</f>
        <v>2186</v>
      </c>
      <c r="C1095" s="10">
        <f t="shared" si="69"/>
        <v>1.5180555555555555</v>
      </c>
      <c r="D1095" s="10">
        <f>ROUND(IF(B1095&lt;=$AA$2*1.25,('Front End'!$F$4/2)*(1-COS((PI()*B1095)/$AA$2)),(4.34*'Front End'!$F$4*EXP(-1.3*B1095/$AA$2))),6)</f>
        <v>3.7919999999999998E-3</v>
      </c>
      <c r="E1095" s="10">
        <f>D1095*('Front End'!$F$3/100)</f>
        <v>0</v>
      </c>
      <c r="F1095" s="10">
        <f t="shared" si="70"/>
        <v>3.7919999999999998E-3</v>
      </c>
      <c r="G1095" s="10">
        <f>IF((G1094+(AVERAGE(F1094:F1095)*('Front End'!$F$5*60))-(N1094))&gt;$AA$3,$AA$3,IF(G1094+(AVERAGE(F1094:F1095)*('Front End'!$F$5*60))-(N1094)&lt;0,0,G1094+(AVERAGE(F1094:F1095)*('Front End'!$F$5*60))-(N1094)))</f>
        <v>103.36686367565603</v>
      </c>
      <c r="H1095" s="10">
        <f>(G1095/$AA$3)*'Front End'!$B$1</f>
        <v>1.0336686367565604E-3</v>
      </c>
      <c r="I1095" s="10">
        <f>('Front End'!$F$10-'Front End'!$B$1)+Calcs!H1095</f>
        <v>46.731033668636762</v>
      </c>
      <c r="J1095" s="10">
        <f>IF(H1095&gt;'Front End'!$B$1*('Front End'!$B$5/100),G1095-((('Front End'!$B$1*('Front End'!$B$5/100))/'Front End'!$B$1)*$AA$3),0)</f>
        <v>3.3668636756560346</v>
      </c>
      <c r="K1095" s="10">
        <f>(J1095*('Front End'!$B$6/100))/('Front End'!$B$2*24*60*60)</f>
        <v>0</v>
      </c>
      <c r="L1095" s="10">
        <f>(J1095*((100-'Front End'!$B$6)/100))/('Front End'!$B$2*24*60*60)</f>
        <v>3.8968329579352257E-3</v>
      </c>
      <c r="M1095" s="10">
        <f t="shared" si="71"/>
        <v>3.8968329579352257E-3</v>
      </c>
      <c r="N1095" s="10">
        <f>AVERAGE(M1094:M1095)*('Front End'!$F$5*60)</f>
        <v>0.46863436773101841</v>
      </c>
      <c r="O1095" s="10">
        <f>IF(O1094+AVERAGE(K1094:K1095)*('Front End'!$F$5*60)&gt;J1095,J1095,O1094+AVERAGE(K1094:K1095)*('Front End'!$F$5*60))</f>
        <v>0</v>
      </c>
      <c r="P1095" s="10">
        <f>P1094+(AVERAGE(L1094:L1095)*('Front End'!$F$5*60))-W1094</f>
        <v>4050.2677624783273</v>
      </c>
      <c r="Q1095" s="10">
        <f>(P1095/$AA$5)*($AA$4-'Front End'!$F$9)</f>
        <v>4.0502677624783268E-2</v>
      </c>
      <c r="R1095" s="10">
        <f>'Front End'!$F$9+Q1095</f>
        <v>45.040502677624787</v>
      </c>
      <c r="S1095" s="8">
        <f>IF(R1095&gt;'Front End'!$F$9+'Front End'!$B$9,(((R1095-'Front End'!$F$9)/($AA$4-'Front End'!$F$9))*$AA$5)-((('Front End'!$F$9+'Front End'!$B$9-'Front End'!$F$9)/($AA$4-'Front End'!$F$9))*$AA$5),0)</f>
        <v>4050.2677624786543</v>
      </c>
      <c r="T1095" s="8">
        <f>ROUND(S1095/('Front End'!$B$3*24*60*60),6)</f>
        <v>4.6880000000000003E-3</v>
      </c>
      <c r="U1095" s="8">
        <f>IF(R1095&gt;'Front End'!$F$9+'Front End'!$B$10,(((R1095-'Front End'!$F$9)/($AA$4-'Front End'!$F$9))*$AA$5)-((('Front End'!$F$9+'Front End'!$B$10-'Front End'!$F$9)/($AA$4-'Front End'!$F$9))*$AA$5),0)</f>
        <v>2050.2677624783414</v>
      </c>
      <c r="V1095" s="8">
        <f>(U1095^0.5)/('Front End'!$B$4*24*60*60)</f>
        <v>5.2407271453759714E-3</v>
      </c>
      <c r="W1095" s="8">
        <f>(AVERAGE(T1094:T1095)*('Front End'!$F$5*60))+(AVERAGE(V1094:V1095)*('Front End'!$F$5*60))</f>
        <v>1.1915627023620958</v>
      </c>
      <c r="X1095" s="8">
        <f t="shared" si="72"/>
        <v>5.2407271453759714E-3</v>
      </c>
    </row>
    <row r="1096" spans="1:24" x14ac:dyDescent="0.2">
      <c r="A1096" s="1">
        <v>1095</v>
      </c>
      <c r="B1096" s="1">
        <f>B1095+'Front End'!$F$5</f>
        <v>2188</v>
      </c>
      <c r="C1096" s="10">
        <f t="shared" si="69"/>
        <v>1.5194444444444444</v>
      </c>
      <c r="D1096" s="10">
        <f>ROUND(IF(B1096&lt;=$AA$2*1.25,('Front End'!$F$4/2)*(1-COS((PI()*B1096)/$AA$2)),(4.34*'Front End'!$F$4*EXP(-1.3*B1096/$AA$2))),6)</f>
        <v>3.7759999999999998E-3</v>
      </c>
      <c r="E1096" s="10">
        <f>D1096*('Front End'!$F$3/100)</f>
        <v>0</v>
      </c>
      <c r="F1096" s="10">
        <f t="shared" si="70"/>
        <v>3.7759999999999998E-3</v>
      </c>
      <c r="G1096" s="10">
        <f>IF((G1095+(AVERAGE(F1095:F1096)*('Front End'!$F$5*60))-(N1095))&gt;$AA$3,$AA$3,IF(G1095+(AVERAGE(F1095:F1096)*('Front End'!$F$5*60))-(N1095)&lt;0,0,G1095+(AVERAGE(F1095:F1096)*('Front End'!$F$5*60))-(N1095)))</f>
        <v>103.35230930792503</v>
      </c>
      <c r="H1096" s="10">
        <f>(G1096/$AA$3)*'Front End'!$B$1</f>
        <v>1.0335230930792502E-3</v>
      </c>
      <c r="I1096" s="10">
        <f>('Front End'!$F$10-'Front End'!$B$1)+Calcs!H1096</f>
        <v>46.731033523093082</v>
      </c>
      <c r="J1096" s="10">
        <f>IF(H1096&gt;'Front End'!$B$1*('Front End'!$B$5/100),G1096-((('Front End'!$B$1*('Front End'!$B$5/100))/'Front End'!$B$1)*$AA$3),0)</f>
        <v>3.3523093079250259</v>
      </c>
      <c r="K1096" s="10">
        <f>(J1096*('Front End'!$B$6/100))/('Front End'!$B$2*24*60*60)</f>
        <v>0</v>
      </c>
      <c r="L1096" s="10">
        <f>(J1096*((100-'Front End'!$B$6)/100))/('Front End'!$B$2*24*60*60)</f>
        <v>3.879987624913225E-3</v>
      </c>
      <c r="M1096" s="10">
        <f t="shared" si="71"/>
        <v>3.879987624913225E-3</v>
      </c>
      <c r="N1096" s="10">
        <f>AVERAGE(M1095:M1096)*('Front End'!$F$5*60)</f>
        <v>0.46660923497090701</v>
      </c>
      <c r="O1096" s="10">
        <f>IF(O1095+AVERAGE(K1095:K1096)*('Front End'!$F$5*60)&gt;J1096,J1096,O1095+AVERAGE(K1095:K1096)*('Front End'!$F$5*60))</f>
        <v>0</v>
      </c>
      <c r="P1096" s="10">
        <f>P1095+(AVERAGE(L1095:L1096)*('Front End'!$F$5*60))-W1095</f>
        <v>4049.5428090109358</v>
      </c>
      <c r="Q1096" s="10">
        <f>(P1096/$AA$5)*($AA$4-'Front End'!$F$9)</f>
        <v>4.0495428090109357E-2</v>
      </c>
      <c r="R1096" s="10">
        <f>'Front End'!$F$9+Q1096</f>
        <v>45.040495428090111</v>
      </c>
      <c r="S1096" s="8">
        <f>IF(R1096&gt;'Front End'!$F$9+'Front End'!$B$9,(((R1096-'Front End'!$F$9)/($AA$4-'Front End'!$F$9))*$AA$5)-((('Front End'!$F$9+'Front End'!$B$9-'Front End'!$F$9)/($AA$4-'Front End'!$F$9))*$AA$5),0)</f>
        <v>4049.5428090110863</v>
      </c>
      <c r="T1096" s="8">
        <f>ROUND(S1096/('Front End'!$B$3*24*60*60),6)</f>
        <v>4.6870000000000002E-3</v>
      </c>
      <c r="U1096" s="8">
        <f>IF(R1096&gt;'Front End'!$F$9+'Front End'!$B$10,(((R1096-'Front End'!$F$9)/($AA$4-'Front End'!$F$9))*$AA$5)-((('Front End'!$F$9+'Front End'!$B$10-'Front End'!$F$9)/($AA$4-'Front End'!$F$9))*$AA$5),0)</f>
        <v>2049.5428090107735</v>
      </c>
      <c r="V1096" s="8">
        <f>(U1096^0.5)/('Front End'!$B$4*24*60*60)</f>
        <v>5.239800530010808E-3</v>
      </c>
      <c r="W1096" s="8">
        <f>(AVERAGE(T1095:T1096)*('Front End'!$F$5*60))+(AVERAGE(V1095:V1096)*('Front End'!$F$5*60))</f>
        <v>1.1913316605232067</v>
      </c>
      <c r="X1096" s="8">
        <f t="shared" si="72"/>
        <v>5.239800530010808E-3</v>
      </c>
    </row>
    <row r="1097" spans="1:24" x14ac:dyDescent="0.2">
      <c r="A1097" s="1">
        <v>1096</v>
      </c>
      <c r="B1097" s="1">
        <f>B1096+'Front End'!$F$5</f>
        <v>2190</v>
      </c>
      <c r="C1097" s="10">
        <f t="shared" si="69"/>
        <v>1.5208333333333333</v>
      </c>
      <c r="D1097" s="10">
        <f>ROUND(IF(B1097&lt;=$AA$2*1.25,('Front End'!$F$4/2)*(1-COS((PI()*B1097)/$AA$2)),(4.34*'Front End'!$F$4*EXP(-1.3*B1097/$AA$2))),6)</f>
        <v>3.7590000000000002E-3</v>
      </c>
      <c r="E1097" s="10">
        <f>D1097*('Front End'!$F$3/100)</f>
        <v>0</v>
      </c>
      <c r="F1097" s="10">
        <f t="shared" si="70"/>
        <v>3.7590000000000002E-3</v>
      </c>
      <c r="G1097" s="10">
        <f>IF((G1096+(AVERAGE(F1096:F1097)*('Front End'!$F$5*60))-(N1096))&gt;$AA$3,$AA$3,IF(G1096+(AVERAGE(F1096:F1097)*('Front End'!$F$5*60))-(N1096)&lt;0,0,G1096+(AVERAGE(F1096:F1097)*('Front End'!$F$5*60))-(N1096)))</f>
        <v>103.33780007295412</v>
      </c>
      <c r="H1097" s="10">
        <f>(G1097/$AA$3)*'Front End'!$B$1</f>
        <v>1.0333780007295412E-3</v>
      </c>
      <c r="I1097" s="10">
        <f>('Front End'!$F$10-'Front End'!$B$1)+Calcs!H1097</f>
        <v>46.731033378000731</v>
      </c>
      <c r="J1097" s="10">
        <f>IF(H1097&gt;'Front End'!$B$1*('Front End'!$B$5/100),G1097-((('Front End'!$B$1*('Front End'!$B$5/100))/'Front End'!$B$1)*$AA$3),0)</f>
        <v>3.3378000729541242</v>
      </c>
      <c r="K1097" s="10">
        <f>(J1097*('Front End'!$B$6/100))/('Front End'!$B$2*24*60*60)</f>
        <v>0</v>
      </c>
      <c r="L1097" s="10">
        <f>(J1097*((100-'Front End'!$B$6)/100))/('Front End'!$B$2*24*60*60)</f>
        <v>3.8631945288820886E-3</v>
      </c>
      <c r="M1097" s="10">
        <f t="shared" si="71"/>
        <v>3.8631945288820886E-3</v>
      </c>
      <c r="N1097" s="10">
        <f>AVERAGE(M1096:M1097)*('Front End'!$F$5*60)</f>
        <v>0.46459092922771883</v>
      </c>
      <c r="O1097" s="10">
        <f>IF(O1096+AVERAGE(K1096:K1097)*('Front End'!$F$5*60)&gt;J1097,J1097,O1096+AVERAGE(K1096:K1097)*('Front End'!$F$5*60))</f>
        <v>0</v>
      </c>
      <c r="P1097" s="10">
        <f>P1096+(AVERAGE(L1096:L1097)*('Front End'!$F$5*60))-W1096</f>
        <v>4048.8160682796401</v>
      </c>
      <c r="Q1097" s="10">
        <f>(P1097/$AA$5)*($AA$4-'Front End'!$F$9)</f>
        <v>4.0488160682796398E-2</v>
      </c>
      <c r="R1097" s="10">
        <f>'Front End'!$F$9+Q1097</f>
        <v>45.040488160682798</v>
      </c>
      <c r="S1097" s="8">
        <f>IF(R1097&gt;'Front End'!$F$9+'Front End'!$B$9,(((R1097-'Front End'!$F$9)/($AA$4-'Front End'!$F$9))*$AA$5)-((('Front End'!$F$9+'Front End'!$B$9-'Front End'!$F$9)/($AA$4-'Front End'!$F$9))*$AA$5),0)</f>
        <v>4048.816068279848</v>
      </c>
      <c r="T1097" s="8">
        <f>ROUND(S1097/('Front End'!$B$3*24*60*60),6)</f>
        <v>4.6860000000000001E-3</v>
      </c>
      <c r="U1097" s="8">
        <f>IF(R1097&gt;'Front End'!$F$9+'Front End'!$B$10,(((R1097-'Front End'!$F$9)/($AA$4-'Front End'!$F$9))*$AA$5)-((('Front End'!$F$9+'Front End'!$B$10-'Front End'!$F$9)/($AA$4-'Front End'!$F$9))*$AA$5),0)</f>
        <v>2048.8160682795351</v>
      </c>
      <c r="V1097" s="8">
        <f>(U1097^0.5)/('Front End'!$B$4*24*60*60)</f>
        <v>5.2388714657150186E-3</v>
      </c>
      <c r="W1097" s="8">
        <f>(AVERAGE(T1096:T1097)*('Front End'!$F$5*60))+(AVERAGE(V1096:V1097)*('Front End'!$F$5*60))</f>
        <v>1.1911003197435495</v>
      </c>
      <c r="X1097" s="8">
        <f t="shared" si="72"/>
        <v>5.2388714657150186E-3</v>
      </c>
    </row>
    <row r="1098" spans="1:24" x14ac:dyDescent="0.2">
      <c r="A1098" s="1">
        <v>1097</v>
      </c>
      <c r="B1098" s="1">
        <f>B1097+'Front End'!$F$5</f>
        <v>2192</v>
      </c>
      <c r="C1098" s="10">
        <f t="shared" si="69"/>
        <v>1.5222222222222221</v>
      </c>
      <c r="D1098" s="10">
        <f>ROUND(IF(B1098&lt;=$AA$2*1.25,('Front End'!$F$4/2)*(1-COS((PI()*B1098)/$AA$2)),(4.34*'Front End'!$F$4*EXP(-1.3*B1098/$AA$2))),6)</f>
        <v>3.7429999999999998E-3</v>
      </c>
      <c r="E1098" s="10">
        <f>D1098*('Front End'!$F$3/100)</f>
        <v>0</v>
      </c>
      <c r="F1098" s="10">
        <f t="shared" si="70"/>
        <v>3.7429999999999998E-3</v>
      </c>
      <c r="G1098" s="10">
        <f>IF((G1097+(AVERAGE(F1097:F1098)*('Front End'!$F$5*60))-(N1097))&gt;$AA$3,$AA$3,IF(G1097+(AVERAGE(F1097:F1098)*('Front End'!$F$5*60))-(N1097)&lt;0,0,G1097+(AVERAGE(F1097:F1098)*('Front End'!$F$5*60))-(N1097)))</f>
        <v>103.3233291437264</v>
      </c>
      <c r="H1098" s="10">
        <f>(G1098/$AA$3)*'Front End'!$B$1</f>
        <v>1.033233291437264E-3</v>
      </c>
      <c r="I1098" s="10">
        <f>('Front End'!$F$10-'Front End'!$B$1)+Calcs!H1098</f>
        <v>46.731033233291441</v>
      </c>
      <c r="J1098" s="10">
        <f>IF(H1098&gt;'Front End'!$B$1*('Front End'!$B$5/100),G1098-((('Front End'!$B$1*('Front End'!$B$5/100))/'Front End'!$B$1)*$AA$3),0)</f>
        <v>3.3233291437263972</v>
      </c>
      <c r="K1098" s="10">
        <f>(J1098*('Front End'!$B$6/100))/('Front End'!$B$2*24*60*60)</f>
        <v>0</v>
      </c>
      <c r="L1098" s="10">
        <f>(J1098*((100-'Front End'!$B$6)/100))/('Front End'!$B$2*24*60*60)</f>
        <v>3.8464457682018493E-3</v>
      </c>
      <c r="M1098" s="10">
        <f t="shared" si="71"/>
        <v>3.8464457682018493E-3</v>
      </c>
      <c r="N1098" s="10">
        <f>AVERAGE(M1097:M1098)*('Front End'!$F$5*60)</f>
        <v>0.46257841782503628</v>
      </c>
      <c r="O1098" s="10">
        <f>IF(O1097+AVERAGE(K1097:K1098)*('Front End'!$F$5*60)&gt;J1098,J1098,O1097+AVERAGE(K1097:K1098)*('Front End'!$F$5*60))</f>
        <v>0</v>
      </c>
      <c r="P1098" s="10">
        <f>P1097+(AVERAGE(L1097:L1098)*('Front End'!$F$5*60))-W1097</f>
        <v>4048.087546377722</v>
      </c>
      <c r="Q1098" s="10">
        <f>(P1098/$AA$5)*($AA$4-'Front End'!$F$9)</f>
        <v>4.0480875463777218E-2</v>
      </c>
      <c r="R1098" s="10">
        <f>'Front End'!$F$9+Q1098</f>
        <v>45.040480875463778</v>
      </c>
      <c r="S1098" s="8">
        <f>IF(R1098&gt;'Front End'!$F$9+'Front End'!$B$9,(((R1098-'Front End'!$F$9)/($AA$4-'Front End'!$F$9))*$AA$5)-((('Front End'!$F$9+'Front End'!$B$9-'Front End'!$F$9)/($AA$4-'Front End'!$F$9))*$AA$5),0)</f>
        <v>4048.0875463778434</v>
      </c>
      <c r="T1098" s="8">
        <f>ROUND(S1098/('Front End'!$B$3*24*60*60),6)</f>
        <v>4.6849999999999999E-3</v>
      </c>
      <c r="U1098" s="8">
        <f>IF(R1098&gt;'Front End'!$F$9+'Front End'!$B$10,(((R1098-'Front End'!$F$9)/($AA$4-'Front End'!$F$9))*$AA$5)-((('Front End'!$F$9+'Front End'!$B$10-'Front End'!$F$9)/($AA$4-'Front End'!$F$9))*$AA$5),0)</f>
        <v>2048.0875463775305</v>
      </c>
      <c r="V1098" s="8">
        <f>(U1098^0.5)/('Front End'!$B$4*24*60*60)</f>
        <v>5.2379399589767232E-3</v>
      </c>
      <c r="W1098" s="8">
        <f>(AVERAGE(T1097:T1098)*('Front End'!$F$5*60))+(AVERAGE(V1097:V1098)*('Front End'!$F$5*60))</f>
        <v>1.1908686854815045</v>
      </c>
      <c r="X1098" s="8">
        <f t="shared" si="72"/>
        <v>5.2379399589767232E-3</v>
      </c>
    </row>
    <row r="1099" spans="1:24" x14ac:dyDescent="0.2">
      <c r="A1099" s="1">
        <v>1098</v>
      </c>
      <c r="B1099" s="1">
        <f>B1098+'Front End'!$F$5</f>
        <v>2194</v>
      </c>
      <c r="C1099" s="10">
        <f t="shared" si="69"/>
        <v>1.523611111111111</v>
      </c>
      <c r="D1099" s="10">
        <f>ROUND(IF(B1099&lt;=$AA$2*1.25,('Front End'!$F$4/2)*(1-COS((PI()*B1099)/$AA$2)),(4.34*'Front End'!$F$4*EXP(-1.3*B1099/$AA$2))),6)</f>
        <v>3.7269999999999998E-3</v>
      </c>
      <c r="E1099" s="10">
        <f>D1099*('Front End'!$F$3/100)</f>
        <v>0</v>
      </c>
      <c r="F1099" s="10">
        <f t="shared" si="70"/>
        <v>3.7269999999999998E-3</v>
      </c>
      <c r="G1099" s="10">
        <f>IF((G1098+(AVERAGE(F1098:F1099)*('Front End'!$F$5*60))-(N1098))&gt;$AA$3,$AA$3,IF(G1098+(AVERAGE(F1098:F1099)*('Front End'!$F$5*60))-(N1098)&lt;0,0,G1098+(AVERAGE(F1098:F1099)*('Front End'!$F$5*60))-(N1098)))</f>
        <v>103.30895072590135</v>
      </c>
      <c r="H1099" s="10">
        <f>(G1099/$AA$3)*'Front End'!$B$1</f>
        <v>1.0330895072590135E-3</v>
      </c>
      <c r="I1099" s="10">
        <f>('Front End'!$F$10-'Front End'!$B$1)+Calcs!H1099</f>
        <v>46.731033089507264</v>
      </c>
      <c r="J1099" s="10">
        <f>IF(H1099&gt;'Front End'!$B$1*('Front End'!$B$5/100),G1099-((('Front End'!$B$1*('Front End'!$B$5/100))/'Front End'!$B$1)*$AA$3),0)</f>
        <v>3.3089507259013544</v>
      </c>
      <c r="K1099" s="10">
        <f>(J1099*('Front End'!$B$6/100))/('Front End'!$B$2*24*60*60)</f>
        <v>0</v>
      </c>
      <c r="L1099" s="10">
        <f>(J1099*((100-'Front End'!$B$6)/100))/('Front End'!$B$2*24*60*60)</f>
        <v>3.8298040809043457E-3</v>
      </c>
      <c r="M1099" s="10">
        <f t="shared" si="71"/>
        <v>3.8298040809043457E-3</v>
      </c>
      <c r="N1099" s="10">
        <f>AVERAGE(M1098:M1099)*('Front End'!$F$5*60)</f>
        <v>0.46057499094637167</v>
      </c>
      <c r="O1099" s="10">
        <f>IF(O1098+AVERAGE(K1098:K1099)*('Front End'!$F$5*60)&gt;J1099,J1099,O1098+AVERAGE(K1098:K1099)*('Front End'!$F$5*60))</f>
        <v>0</v>
      </c>
      <c r="P1099" s="10">
        <f>P1098+(AVERAGE(L1098:L1099)*('Front End'!$F$5*60))-W1098</f>
        <v>4047.3572526831872</v>
      </c>
      <c r="Q1099" s="10">
        <f>(P1099/$AA$5)*($AA$4-'Front End'!$F$9)</f>
        <v>4.0473572526831869E-2</v>
      </c>
      <c r="R1099" s="10">
        <f>'Front End'!$F$9+Q1099</f>
        <v>45.040473572526835</v>
      </c>
      <c r="S1099" s="8">
        <f>IF(R1099&gt;'Front End'!$F$9+'Front End'!$B$9,(((R1099-'Front End'!$F$9)/($AA$4-'Front End'!$F$9))*$AA$5)-((('Front End'!$F$9+'Front End'!$B$9-'Front End'!$F$9)/($AA$4-'Front End'!$F$9))*$AA$5),0)</f>
        <v>4047.357252683526</v>
      </c>
      <c r="T1099" s="8">
        <f>ROUND(S1099/('Front End'!$B$3*24*60*60),6)</f>
        <v>4.6839999999999998E-3</v>
      </c>
      <c r="U1099" s="8">
        <f>IF(R1099&gt;'Front End'!$F$9+'Front End'!$B$10,(((R1099-'Front End'!$F$9)/($AA$4-'Front End'!$F$9))*$AA$5)-((('Front End'!$F$9+'Front End'!$B$10-'Front End'!$F$9)/($AA$4-'Front End'!$F$9))*$AA$5),0)</f>
        <v>2047.3572526832131</v>
      </c>
      <c r="V1099" s="8">
        <f>(U1099^0.5)/('Front End'!$B$4*24*60*60)</f>
        <v>5.237006020487346E-3</v>
      </c>
      <c r="W1099" s="8">
        <f>(AVERAGE(T1098:T1099)*('Front End'!$F$5*60))+(AVERAGE(V1098:V1099)*('Front End'!$F$5*60))</f>
        <v>1.1906367587678441</v>
      </c>
      <c r="X1099" s="8">
        <f t="shared" si="72"/>
        <v>5.237006020487346E-3</v>
      </c>
    </row>
    <row r="1100" spans="1:24" x14ac:dyDescent="0.2">
      <c r="A1100" s="1">
        <v>1099</v>
      </c>
      <c r="B1100" s="1">
        <f>B1099+'Front End'!$F$5</f>
        <v>2196</v>
      </c>
      <c r="C1100" s="10">
        <f t="shared" si="69"/>
        <v>1.5249999999999999</v>
      </c>
      <c r="D1100" s="10">
        <f>ROUND(IF(B1100&lt;=$AA$2*1.25,('Front End'!$F$4/2)*(1-COS((PI()*B1100)/$AA$2)),(4.34*'Front End'!$F$4*EXP(-1.3*B1100/$AA$2))),6)</f>
        <v>3.7109999999999999E-3</v>
      </c>
      <c r="E1100" s="10">
        <f>D1100*('Front End'!$F$3/100)</f>
        <v>0</v>
      </c>
      <c r="F1100" s="10">
        <f t="shared" si="70"/>
        <v>3.7109999999999999E-3</v>
      </c>
      <c r="G1100" s="10">
        <f>IF((G1099+(AVERAGE(F1099:F1100)*('Front End'!$F$5*60))-(N1099))&gt;$AA$3,$AA$3,IF(G1099+(AVERAGE(F1099:F1100)*('Front End'!$F$5*60))-(N1099)&lt;0,0,G1099+(AVERAGE(F1099:F1100)*('Front End'!$F$5*60))-(N1099)))</f>
        <v>103.29465573495499</v>
      </c>
      <c r="H1100" s="10">
        <f>(G1100/$AA$3)*'Front End'!$B$1</f>
        <v>1.0329465573495498E-3</v>
      </c>
      <c r="I1100" s="10">
        <f>('Front End'!$F$10-'Front End'!$B$1)+Calcs!H1100</f>
        <v>46.731032946557356</v>
      </c>
      <c r="J1100" s="10">
        <f>IF(H1100&gt;'Front End'!$B$1*('Front End'!$B$5/100),G1100-((('Front End'!$B$1*('Front End'!$B$5/100))/'Front End'!$B$1)*$AA$3),0)</f>
        <v>3.2946557349549863</v>
      </c>
      <c r="K1100" s="10">
        <f>(J1100*('Front End'!$B$6/100))/('Front End'!$B$2*24*60*60)</f>
        <v>0</v>
      </c>
      <c r="L1100" s="10">
        <f>(J1100*((100-'Front End'!$B$6)/100))/('Front End'!$B$2*24*60*60)</f>
        <v>3.8132589524941976E-3</v>
      </c>
      <c r="M1100" s="10">
        <f t="shared" si="71"/>
        <v>3.8132589524941976E-3</v>
      </c>
      <c r="N1100" s="10">
        <f>AVERAGE(M1099:M1100)*('Front End'!$F$5*60)</f>
        <v>0.45858378200391259</v>
      </c>
      <c r="O1100" s="10">
        <f>IF(O1099+AVERAGE(K1099:K1100)*('Front End'!$F$5*60)&gt;J1100,J1100,O1099+AVERAGE(K1099:K1100)*('Front End'!$F$5*60))</f>
        <v>0</v>
      </c>
      <c r="P1100" s="10">
        <f>P1099+(AVERAGE(L1099:L1100)*('Front End'!$F$5*60))-W1099</f>
        <v>4046.6251997064232</v>
      </c>
      <c r="Q1100" s="10">
        <f>(P1100/$AA$5)*($AA$4-'Front End'!$F$9)</f>
        <v>4.0466251997064231E-2</v>
      </c>
      <c r="R1100" s="10">
        <f>'Front End'!$F$9+Q1100</f>
        <v>45.040466251997067</v>
      </c>
      <c r="S1100" s="8">
        <f>IF(R1100&gt;'Front End'!$F$9+'Front End'!$B$9,(((R1100-'Front End'!$F$9)/($AA$4-'Front End'!$F$9))*$AA$5)-((('Front End'!$F$9+'Front End'!$B$9-'Front End'!$F$9)/($AA$4-'Front End'!$F$9))*$AA$5),0)</f>
        <v>4046.6251997067106</v>
      </c>
      <c r="T1100" s="8">
        <f>ROUND(S1100/('Front End'!$B$3*24*60*60),6)</f>
        <v>4.6839999999999998E-3</v>
      </c>
      <c r="U1100" s="8">
        <f>IF(R1100&gt;'Front End'!$F$9+'Front End'!$B$10,(((R1100-'Front End'!$F$9)/($AA$4-'Front End'!$F$9))*$AA$5)-((('Front End'!$F$9+'Front End'!$B$10-'Front End'!$F$9)/($AA$4-'Front End'!$F$9))*$AA$5),0)</f>
        <v>2046.6251997063978</v>
      </c>
      <c r="V1100" s="8">
        <f>(U1100^0.5)/('Front End'!$B$4*24*60*60)</f>
        <v>5.2360696649481637E-3</v>
      </c>
      <c r="W1100" s="8">
        <f>(AVERAGE(T1099:T1100)*('Front End'!$F$5*60))+(AVERAGE(V1099:V1100)*('Front End'!$F$5*60))</f>
        <v>1.1904645411261305</v>
      </c>
      <c r="X1100" s="8">
        <f t="shared" si="72"/>
        <v>5.2360696649481637E-3</v>
      </c>
    </row>
    <row r="1101" spans="1:24" x14ac:dyDescent="0.2">
      <c r="A1101" s="1">
        <v>1100</v>
      </c>
      <c r="B1101" s="1">
        <f>B1100+'Front End'!$F$5</f>
        <v>2198</v>
      </c>
      <c r="C1101" s="10">
        <f t="shared" si="69"/>
        <v>1.5263888888888888</v>
      </c>
      <c r="D1101" s="10">
        <f>ROUND(IF(B1101&lt;=$AA$2*1.25,('Front End'!$F$4/2)*(1-COS((PI()*B1101)/$AA$2)),(4.34*'Front End'!$F$4*EXP(-1.3*B1101/$AA$2))),6)</f>
        <v>3.6949999999999999E-3</v>
      </c>
      <c r="E1101" s="10">
        <f>D1101*('Front End'!$F$3/100)</f>
        <v>0</v>
      </c>
      <c r="F1101" s="10">
        <f t="shared" si="70"/>
        <v>3.6949999999999999E-3</v>
      </c>
      <c r="G1101" s="10">
        <f>IF((G1100+(AVERAGE(F1100:F1101)*('Front End'!$F$5*60))-(N1100))&gt;$AA$3,$AA$3,IF(G1100+(AVERAGE(F1100:F1101)*('Front End'!$F$5*60))-(N1100)&lt;0,0,G1100+(AVERAGE(F1100:F1101)*('Front End'!$F$5*60))-(N1100)))</f>
        <v>103.28043195295108</v>
      </c>
      <c r="H1101" s="10">
        <f>(G1101/$AA$3)*'Front End'!$B$1</f>
        <v>1.0328043195295107E-3</v>
      </c>
      <c r="I1101" s="10">
        <f>('Front End'!$F$10-'Front End'!$B$1)+Calcs!H1101</f>
        <v>46.731032804319533</v>
      </c>
      <c r="J1101" s="10">
        <f>IF(H1101&gt;'Front End'!$B$1*('Front End'!$B$5/100),G1101-((('Front End'!$B$1*('Front End'!$B$5/100))/'Front End'!$B$1)*$AA$3),0)</f>
        <v>3.2804319529510764</v>
      </c>
      <c r="K1101" s="10">
        <f>(J1101*('Front End'!$B$6/100))/('Front End'!$B$2*24*60*60)</f>
        <v>0</v>
      </c>
      <c r="L1101" s="10">
        <f>(J1101*((100-'Front End'!$B$6)/100))/('Front End'!$B$2*24*60*60)</f>
        <v>3.7967962418415241E-3</v>
      </c>
      <c r="M1101" s="10">
        <f t="shared" si="71"/>
        <v>3.7967962418415241E-3</v>
      </c>
      <c r="N1101" s="10">
        <f>AVERAGE(M1100:M1101)*('Front End'!$F$5*60)</f>
        <v>0.45660331166014334</v>
      </c>
      <c r="O1101" s="10">
        <f>IF(O1100+AVERAGE(K1100:K1101)*('Front End'!$F$5*60)&gt;J1101,J1101,O1100+AVERAGE(K1100:K1101)*('Front End'!$F$5*60))</f>
        <v>0</v>
      </c>
      <c r="P1101" s="10">
        <f>P1100+(AVERAGE(L1100:L1101)*('Front End'!$F$5*60))-W1100</f>
        <v>4045.8913384769576</v>
      </c>
      <c r="Q1101" s="10">
        <f>(P1101/$AA$5)*($AA$4-'Front End'!$F$9)</f>
        <v>4.0458913384769569E-2</v>
      </c>
      <c r="R1101" s="10">
        <f>'Front End'!$F$9+Q1101</f>
        <v>45.040458913384768</v>
      </c>
      <c r="S1101" s="8">
        <f>IF(R1101&gt;'Front End'!$F$9+'Front End'!$B$9,(((R1101-'Front End'!$F$9)/($AA$4-'Front End'!$F$9))*$AA$5)-((('Front End'!$F$9+'Front End'!$B$9-'Front End'!$F$9)/($AA$4-'Front End'!$F$9))*$AA$5),0)</f>
        <v>4045.891338476793</v>
      </c>
      <c r="T1101" s="8">
        <f>ROUND(S1101/('Front End'!$B$3*24*60*60),6)</f>
        <v>4.6829999999999997E-3</v>
      </c>
      <c r="U1101" s="8">
        <f>IF(R1101&gt;'Front End'!$F$9+'Front End'!$B$10,(((R1101-'Front End'!$F$9)/($AA$4-'Front End'!$F$9))*$AA$5)-((('Front End'!$F$9+'Front End'!$B$10-'Front End'!$F$9)/($AA$4-'Front End'!$F$9))*$AA$5),0)</f>
        <v>2045.8913384764801</v>
      </c>
      <c r="V1101" s="8">
        <f>(U1101^0.5)/('Front End'!$B$4*24*60*60)</f>
        <v>5.2351308284079995E-3</v>
      </c>
      <c r="W1101" s="8">
        <f>(AVERAGE(T1100:T1101)*('Front End'!$F$5*60))+(AVERAGE(V1100:V1101)*('Front End'!$F$5*60))</f>
        <v>1.1902920296013697</v>
      </c>
      <c r="X1101" s="8">
        <f t="shared" si="72"/>
        <v>5.2351308284079995E-3</v>
      </c>
    </row>
    <row r="1102" spans="1:24" x14ac:dyDescent="0.2">
      <c r="A1102" s="1">
        <v>1101</v>
      </c>
      <c r="B1102" s="1">
        <f>B1101+'Front End'!$F$5</f>
        <v>2200</v>
      </c>
      <c r="C1102" s="10">
        <f t="shared" si="69"/>
        <v>1.5277777777777777</v>
      </c>
      <c r="D1102" s="10">
        <f>ROUND(IF(B1102&lt;=$AA$2*1.25,('Front End'!$F$4/2)*(1-COS((PI()*B1102)/$AA$2)),(4.34*'Front End'!$F$4*EXP(-1.3*B1102/$AA$2))),6)</f>
        <v>3.679E-3</v>
      </c>
      <c r="E1102" s="10">
        <f>D1102*('Front End'!$F$3/100)</f>
        <v>0</v>
      </c>
      <c r="F1102" s="10">
        <f t="shared" si="70"/>
        <v>3.679E-3</v>
      </c>
      <c r="G1102" s="10">
        <f>IF((G1101+(AVERAGE(F1101:F1102)*('Front End'!$F$5*60))-(N1101))&gt;$AA$3,$AA$3,IF(G1101+(AVERAGE(F1101:F1102)*('Front End'!$F$5*60))-(N1101)&lt;0,0,G1101+(AVERAGE(F1101:F1102)*('Front End'!$F$5*60))-(N1101)))</f>
        <v>103.26626864129094</v>
      </c>
      <c r="H1102" s="10">
        <f>(G1102/$AA$3)*'Front End'!$B$1</f>
        <v>1.0326626864129093E-3</v>
      </c>
      <c r="I1102" s="10">
        <f>('Front End'!$F$10-'Front End'!$B$1)+Calcs!H1102</f>
        <v>46.731032662686417</v>
      </c>
      <c r="J1102" s="10">
        <f>IF(H1102&gt;'Front End'!$B$1*('Front End'!$B$5/100),G1102-((('Front End'!$B$1*('Front End'!$B$5/100))/'Front End'!$B$1)*$AA$3),0)</f>
        <v>3.2662686412909352</v>
      </c>
      <c r="K1102" s="10">
        <f>(J1102*('Front End'!$B$6/100))/('Front End'!$B$2*24*60*60)</f>
        <v>0</v>
      </c>
      <c r="L1102" s="10">
        <f>(J1102*((100-'Front End'!$B$6)/100))/('Front End'!$B$2*24*60*60)</f>
        <v>3.780403520012657E-3</v>
      </c>
      <c r="M1102" s="10">
        <f t="shared" si="71"/>
        <v>3.780403520012657E-3</v>
      </c>
      <c r="N1102" s="10">
        <f>AVERAGE(M1101:M1102)*('Front End'!$F$5*60)</f>
        <v>0.45463198571125085</v>
      </c>
      <c r="O1102" s="10">
        <f>IF(O1101+AVERAGE(K1101:K1102)*('Front End'!$F$5*60)&gt;J1102,J1102,O1101+AVERAGE(K1101:K1102)*('Front End'!$F$5*60))</f>
        <v>0</v>
      </c>
      <c r="P1102" s="10">
        <f>P1101+(AVERAGE(L1101:L1102)*('Front End'!$F$5*60))-W1101</f>
        <v>4045.1556784330674</v>
      </c>
      <c r="Q1102" s="10">
        <f>(P1102/$AA$5)*($AA$4-'Front End'!$F$9)</f>
        <v>4.0451556784330669E-2</v>
      </c>
      <c r="R1102" s="10">
        <f>'Front End'!$F$9+Q1102</f>
        <v>45.040451556784333</v>
      </c>
      <c r="S1102" s="8">
        <f>IF(R1102&gt;'Front End'!$F$9+'Front End'!$B$9,(((R1102-'Front End'!$F$9)/($AA$4-'Front End'!$F$9))*$AA$5)-((('Front End'!$F$9+'Front End'!$B$9-'Front End'!$F$9)/($AA$4-'Front End'!$F$9))*$AA$5),0)</f>
        <v>4045.1556784333325</v>
      </c>
      <c r="T1102" s="8">
        <f>ROUND(S1102/('Front End'!$B$3*24*60*60),6)</f>
        <v>4.6820000000000004E-3</v>
      </c>
      <c r="U1102" s="8">
        <f>IF(R1102&gt;'Front End'!$F$9+'Front End'!$B$10,(((R1102-'Front End'!$F$9)/($AA$4-'Front End'!$F$9))*$AA$5)-((('Front End'!$F$9+'Front End'!$B$10-'Front End'!$F$9)/($AA$4-'Front End'!$F$9))*$AA$5),0)</f>
        <v>2045.1556784330196</v>
      </c>
      <c r="V1102" s="8">
        <f>(U1102^0.5)/('Front End'!$B$4*24*60*60)</f>
        <v>5.2341895216112154E-3</v>
      </c>
      <c r="W1102" s="8">
        <f>(AVERAGE(T1101:T1102)*('Front End'!$F$5*60))+(AVERAGE(V1101:V1102)*('Front End'!$F$5*60))</f>
        <v>1.1900592210011529</v>
      </c>
      <c r="X1102" s="8">
        <f t="shared" si="72"/>
        <v>5.2341895216112154E-3</v>
      </c>
    </row>
    <row r="1103" spans="1:24" x14ac:dyDescent="0.2">
      <c r="A1103" s="1">
        <v>1102</v>
      </c>
      <c r="B1103" s="1">
        <f>B1102+'Front End'!$F$5</f>
        <v>2202</v>
      </c>
      <c r="C1103" s="10">
        <f t="shared" si="69"/>
        <v>1.5291666666666666</v>
      </c>
      <c r="D1103" s="10">
        <f>ROUND(IF(B1103&lt;=$AA$2*1.25,('Front End'!$F$4/2)*(1-COS((PI()*B1103)/$AA$2)),(4.34*'Front End'!$F$4*EXP(-1.3*B1103/$AA$2))),6)</f>
        <v>3.663E-3</v>
      </c>
      <c r="E1103" s="10">
        <f>D1103*('Front End'!$F$3/100)</f>
        <v>0</v>
      </c>
      <c r="F1103" s="10">
        <f t="shared" si="70"/>
        <v>3.663E-3</v>
      </c>
      <c r="G1103" s="10">
        <f>IF((G1102+(AVERAGE(F1102:F1103)*('Front End'!$F$5*60))-(N1102))&gt;$AA$3,$AA$3,IF(G1102+(AVERAGE(F1102:F1103)*('Front End'!$F$5*60))-(N1102)&lt;0,0,G1102+(AVERAGE(F1102:F1103)*('Front End'!$F$5*60))-(N1102)))</f>
        <v>103.2521566555797</v>
      </c>
      <c r="H1103" s="10">
        <f>(G1103/$AA$3)*'Front End'!$B$1</f>
        <v>1.0325215665557971E-3</v>
      </c>
      <c r="I1103" s="10">
        <f>('Front End'!$F$10-'Front End'!$B$1)+Calcs!H1103</f>
        <v>46.731032521566561</v>
      </c>
      <c r="J1103" s="10">
        <f>IF(H1103&gt;'Front End'!$B$1*('Front End'!$B$5/100),G1103-((('Front End'!$B$1*('Front End'!$B$5/100))/'Front End'!$B$1)*$AA$3),0)</f>
        <v>3.2521566555796966</v>
      </c>
      <c r="K1103" s="10">
        <f>(J1103*('Front End'!$B$6/100))/('Front End'!$B$2*24*60*60)</f>
        <v>0</v>
      </c>
      <c r="L1103" s="10">
        <f>(J1103*((100-'Front End'!$B$6)/100))/('Front End'!$B$2*24*60*60)</f>
        <v>3.7640702032172421E-3</v>
      </c>
      <c r="M1103" s="10">
        <f t="shared" si="71"/>
        <v>3.7640702032172421E-3</v>
      </c>
      <c r="N1103" s="10">
        <f>AVERAGE(M1102:M1103)*('Front End'!$F$5*60)</f>
        <v>0.45266842339379393</v>
      </c>
      <c r="O1103" s="10">
        <f>IF(O1102+AVERAGE(K1102:K1103)*('Front End'!$F$5*60)&gt;J1103,J1103,O1102+AVERAGE(K1102:K1103)*('Front End'!$F$5*60))</f>
        <v>0</v>
      </c>
      <c r="P1103" s="10">
        <f>P1102+(AVERAGE(L1102:L1103)*('Front End'!$F$5*60))-W1102</f>
        <v>4044.4182876354598</v>
      </c>
      <c r="Q1103" s="10">
        <f>(P1103/$AA$5)*($AA$4-'Front End'!$F$9)</f>
        <v>4.0444182876354595E-2</v>
      </c>
      <c r="R1103" s="10">
        <f>'Front End'!$F$9+Q1103</f>
        <v>45.040444182876357</v>
      </c>
      <c r="S1103" s="8">
        <f>IF(R1103&gt;'Front End'!$F$9+'Front End'!$B$9,(((R1103-'Front End'!$F$9)/($AA$4-'Front End'!$F$9))*$AA$5)-((('Front End'!$F$9+'Front End'!$B$9-'Front End'!$F$9)/($AA$4-'Front End'!$F$9))*$AA$5),0)</f>
        <v>4044.4182876356649</v>
      </c>
      <c r="T1103" s="8">
        <f>ROUND(S1103/('Front End'!$B$3*24*60*60),6)</f>
        <v>4.6810000000000003E-3</v>
      </c>
      <c r="U1103" s="8">
        <f>IF(R1103&gt;'Front End'!$F$9+'Front End'!$B$10,(((R1103-'Front End'!$F$9)/($AA$4-'Front End'!$F$9))*$AA$5)-((('Front End'!$F$9+'Front End'!$B$10-'Front End'!$F$9)/($AA$4-'Front End'!$F$9))*$AA$5),0)</f>
        <v>2044.418287635352</v>
      </c>
      <c r="V1103" s="8">
        <f>(U1103^0.5)/('Front End'!$B$4*24*60*60)</f>
        <v>5.2332458303330429E-3</v>
      </c>
      <c r="W1103" s="8">
        <f>(AVERAGE(T1102:T1103)*('Front End'!$F$5*60))+(AVERAGE(V1102:V1103)*('Front End'!$F$5*60))</f>
        <v>1.1898261211166554</v>
      </c>
      <c r="X1103" s="8">
        <f t="shared" si="72"/>
        <v>5.2332458303330429E-3</v>
      </c>
    </row>
    <row r="1104" spans="1:24" x14ac:dyDescent="0.2">
      <c r="A1104" s="1">
        <v>1103</v>
      </c>
      <c r="B1104" s="1">
        <f>B1103+'Front End'!$F$5</f>
        <v>2204</v>
      </c>
      <c r="C1104" s="10">
        <f t="shared" si="69"/>
        <v>1.5305555555555554</v>
      </c>
      <c r="D1104" s="10">
        <f>ROUND(IF(B1104&lt;=$AA$2*1.25,('Front End'!$F$4/2)*(1-COS((PI()*B1104)/$AA$2)),(4.34*'Front End'!$F$4*EXP(-1.3*B1104/$AA$2))),6)</f>
        <v>3.6470000000000001E-3</v>
      </c>
      <c r="E1104" s="10">
        <f>D1104*('Front End'!$F$3/100)</f>
        <v>0</v>
      </c>
      <c r="F1104" s="10">
        <f t="shared" si="70"/>
        <v>3.6470000000000001E-3</v>
      </c>
      <c r="G1104" s="10">
        <f>IF((G1103+(AVERAGE(F1103:F1104)*('Front End'!$F$5*60))-(N1103))&gt;$AA$3,$AA$3,IF(G1103+(AVERAGE(F1103:F1104)*('Front End'!$F$5*60))-(N1103)&lt;0,0,G1103+(AVERAGE(F1103:F1104)*('Front End'!$F$5*60))-(N1103)))</f>
        <v>103.2380882321859</v>
      </c>
      <c r="H1104" s="10">
        <f>(G1104/$AA$3)*'Front End'!$B$1</f>
        <v>1.0323808823218591E-3</v>
      </c>
      <c r="I1104" s="10">
        <f>('Front End'!$F$10-'Front End'!$B$1)+Calcs!H1104</f>
        <v>46.731032380882326</v>
      </c>
      <c r="J1104" s="10">
        <f>IF(H1104&gt;'Front End'!$B$1*('Front End'!$B$5/100),G1104-((('Front End'!$B$1*('Front End'!$B$5/100))/'Front End'!$B$1)*$AA$3),0)</f>
        <v>3.2380882321859019</v>
      </c>
      <c r="K1104" s="10">
        <f>(J1104*('Front End'!$B$6/100))/('Front End'!$B$2*24*60*60)</f>
        <v>0</v>
      </c>
      <c r="L1104" s="10">
        <f>(J1104*((100-'Front End'!$B$6)/100))/('Front End'!$B$2*24*60*60)</f>
        <v>3.7477873057707202E-3</v>
      </c>
      <c r="M1104" s="10">
        <f t="shared" si="71"/>
        <v>3.7477873057707202E-3</v>
      </c>
      <c r="N1104" s="10">
        <f>AVERAGE(M1103:M1104)*('Front End'!$F$5*60)</f>
        <v>0.45071145053927775</v>
      </c>
      <c r="O1104" s="10">
        <f>IF(O1103+AVERAGE(K1103:K1104)*('Front End'!$F$5*60)&gt;J1104,J1104,O1103+AVERAGE(K1103:K1104)*('Front End'!$F$5*60))</f>
        <v>0</v>
      </c>
      <c r="P1104" s="10">
        <f>P1103+(AVERAGE(L1103:L1104)*('Front End'!$F$5*60))-W1103</f>
        <v>4043.6791729648821</v>
      </c>
      <c r="Q1104" s="10">
        <f>(P1104/$AA$5)*($AA$4-'Front End'!$F$9)</f>
        <v>4.043679172964882E-2</v>
      </c>
      <c r="R1104" s="10">
        <f>'Front End'!$F$9+Q1104</f>
        <v>45.040436791729647</v>
      </c>
      <c r="S1104" s="8">
        <f>IF(R1104&gt;'Front End'!$F$9+'Front End'!$B$9,(((R1104-'Front End'!$F$9)/($AA$4-'Front End'!$F$9))*$AA$5)-((('Front End'!$F$9+'Front End'!$B$9-'Front End'!$F$9)/($AA$4-'Front End'!$F$9))*$AA$5),0)</f>
        <v>4043.6791729646875</v>
      </c>
      <c r="T1104" s="8">
        <f>ROUND(S1104/('Front End'!$B$3*24*60*60),6)</f>
        <v>4.6800000000000001E-3</v>
      </c>
      <c r="U1104" s="8">
        <f>IF(R1104&gt;'Front End'!$F$9+'Front End'!$B$10,(((R1104-'Front End'!$F$9)/($AA$4-'Front End'!$F$9))*$AA$5)-((('Front End'!$F$9+'Front End'!$B$10-'Front End'!$F$9)/($AA$4-'Front End'!$F$9))*$AA$5),0)</f>
        <v>2043.6791729643746</v>
      </c>
      <c r="V1104" s="8">
        <f>(U1104^0.5)/('Front End'!$B$4*24*60*60)</f>
        <v>5.2322997620916538E-3</v>
      </c>
      <c r="W1104" s="8">
        <f>(AVERAGE(T1103:T1104)*('Front End'!$F$5*60))+(AVERAGE(V1103:V1104)*('Front End'!$F$5*60))</f>
        <v>1.1895927355454818</v>
      </c>
      <c r="X1104" s="8">
        <f t="shared" si="72"/>
        <v>5.2322997620916538E-3</v>
      </c>
    </row>
    <row r="1105" spans="1:24" x14ac:dyDescent="0.2">
      <c r="A1105" s="1">
        <v>1104</v>
      </c>
      <c r="B1105" s="1">
        <f>B1104+'Front End'!$F$5</f>
        <v>2206</v>
      </c>
      <c r="C1105" s="10">
        <f t="shared" si="69"/>
        <v>1.5319444444444446</v>
      </c>
      <c r="D1105" s="10">
        <f>ROUND(IF(B1105&lt;=$AA$2*1.25,('Front End'!$F$4/2)*(1-COS((PI()*B1105)/$AA$2)),(4.34*'Front End'!$F$4*EXP(-1.3*B1105/$AA$2))),6)</f>
        <v>3.6310000000000001E-3</v>
      </c>
      <c r="E1105" s="10">
        <f>D1105*('Front End'!$F$3/100)</f>
        <v>0</v>
      </c>
      <c r="F1105" s="10">
        <f t="shared" si="70"/>
        <v>3.6310000000000001E-3</v>
      </c>
      <c r="G1105" s="10">
        <f>IF((G1104+(AVERAGE(F1104:F1105)*('Front End'!$F$5*60))-(N1104))&gt;$AA$3,$AA$3,IF(G1104+(AVERAGE(F1104:F1105)*('Front End'!$F$5*60))-(N1104)&lt;0,0,G1104+(AVERAGE(F1104:F1105)*('Front End'!$F$5*60))-(N1104)))</f>
        <v>103.22405678164662</v>
      </c>
      <c r="H1105" s="10">
        <f>(G1105/$AA$3)*'Front End'!$B$1</f>
        <v>1.0322405678164662E-3</v>
      </c>
      <c r="I1105" s="10">
        <f>('Front End'!$F$10-'Front End'!$B$1)+Calcs!H1105</f>
        <v>46.731032240567821</v>
      </c>
      <c r="J1105" s="10">
        <f>IF(H1105&gt;'Front End'!$B$1*('Front End'!$B$5/100),G1105-((('Front End'!$B$1*('Front End'!$B$5/100))/'Front End'!$B$1)*$AA$3),0)</f>
        <v>3.2240567816466239</v>
      </c>
      <c r="K1105" s="10">
        <f>(J1105*('Front End'!$B$6/100))/('Front End'!$B$2*24*60*60)</f>
        <v>0</v>
      </c>
      <c r="L1105" s="10">
        <f>(J1105*((100-'Front End'!$B$6)/100))/('Front End'!$B$2*24*60*60)</f>
        <v>3.7315472009798894E-3</v>
      </c>
      <c r="M1105" s="10">
        <f t="shared" si="71"/>
        <v>3.7315472009798894E-3</v>
      </c>
      <c r="N1105" s="10">
        <f>AVERAGE(M1104:M1105)*('Front End'!$F$5*60)</f>
        <v>0.44876007040503657</v>
      </c>
      <c r="O1105" s="10">
        <f>IF(O1104+AVERAGE(K1104:K1105)*('Front End'!$F$5*60)&gt;J1105,J1105,O1104+AVERAGE(K1104:K1105)*('Front End'!$F$5*60))</f>
        <v>0</v>
      </c>
      <c r="P1105" s="10">
        <f>P1104+(AVERAGE(L1104:L1105)*('Front End'!$F$5*60))-W1104</f>
        <v>4042.9383402997419</v>
      </c>
      <c r="Q1105" s="10">
        <f>(P1105/$AA$5)*($AA$4-'Front End'!$F$9)</f>
        <v>4.0429383402997419E-2</v>
      </c>
      <c r="R1105" s="10">
        <f>'Front End'!$F$9+Q1105</f>
        <v>45.040429383402994</v>
      </c>
      <c r="S1105" s="8">
        <f>IF(R1105&gt;'Front End'!$F$9+'Front End'!$B$9,(((R1105-'Front End'!$F$9)/($AA$4-'Front End'!$F$9))*$AA$5)-((('Front End'!$F$9+'Front End'!$B$9-'Front End'!$F$9)/($AA$4-'Front End'!$F$9))*$AA$5),0)</f>
        <v>4042.9383402994295</v>
      </c>
      <c r="T1105" s="8">
        <f>ROUND(S1105/('Front End'!$B$3*24*60*60),6)</f>
        <v>4.679E-3</v>
      </c>
      <c r="U1105" s="8">
        <f>IF(R1105&gt;'Front End'!$F$9+'Front End'!$B$10,(((R1105-'Front End'!$F$9)/($AA$4-'Front End'!$F$9))*$AA$5)-((('Front End'!$F$9+'Front End'!$B$10-'Front End'!$F$9)/($AA$4-'Front End'!$F$9))*$AA$5),0)</f>
        <v>2042.9383402991166</v>
      </c>
      <c r="V1105" s="8">
        <f>(U1105^0.5)/('Front End'!$B$4*24*60*60)</f>
        <v>5.2313513231246698E-3</v>
      </c>
      <c r="W1105" s="8">
        <f>(AVERAGE(T1104:T1105)*('Front End'!$F$5*60))+(AVERAGE(V1104:V1105)*('Front End'!$F$5*60))</f>
        <v>1.1893590651129795</v>
      </c>
      <c r="X1105" s="8">
        <f t="shared" si="72"/>
        <v>5.2313513231246698E-3</v>
      </c>
    </row>
    <row r="1106" spans="1:24" x14ac:dyDescent="0.2">
      <c r="A1106" s="1">
        <v>1105</v>
      </c>
      <c r="B1106" s="1">
        <f>B1105+'Front End'!$F$5</f>
        <v>2208</v>
      </c>
      <c r="C1106" s="10">
        <f t="shared" si="69"/>
        <v>1.5333333333333334</v>
      </c>
      <c r="D1106" s="10">
        <f>ROUND(IF(B1106&lt;=$AA$2*1.25,('Front End'!$F$4/2)*(1-COS((PI()*B1106)/$AA$2)),(4.34*'Front End'!$F$4*EXP(-1.3*B1106/$AA$2))),6)</f>
        <v>3.6150000000000002E-3</v>
      </c>
      <c r="E1106" s="10">
        <f>D1106*('Front End'!$F$3/100)</f>
        <v>0</v>
      </c>
      <c r="F1106" s="10">
        <f t="shared" si="70"/>
        <v>3.6150000000000002E-3</v>
      </c>
      <c r="G1106" s="10">
        <f>IF((G1105+(AVERAGE(F1105:F1106)*('Front End'!$F$5*60))-(N1105))&gt;$AA$3,$AA$3,IF(G1105+(AVERAGE(F1105:F1106)*('Front End'!$F$5*60))-(N1105)&lt;0,0,G1105+(AVERAGE(F1105:F1106)*('Front End'!$F$5*60))-(N1105)))</f>
        <v>103.21005671124158</v>
      </c>
      <c r="H1106" s="10">
        <f>(G1106/$AA$3)*'Front End'!$B$1</f>
        <v>1.0321005671124158E-3</v>
      </c>
      <c r="I1106" s="10">
        <f>('Front End'!$F$10-'Front End'!$B$1)+Calcs!H1106</f>
        <v>46.73103210056712</v>
      </c>
      <c r="J1106" s="10">
        <f>IF(H1106&gt;'Front End'!$B$1*('Front End'!$B$5/100),G1106-((('Front End'!$B$1*('Front End'!$B$5/100))/'Front End'!$B$1)*$AA$3),0)</f>
        <v>3.2100567112415774</v>
      </c>
      <c r="K1106" s="10">
        <f>(J1106*('Front End'!$B$6/100))/('Front End'!$B$2*24*60*60)</f>
        <v>0</v>
      </c>
      <c r="L1106" s="10">
        <f>(J1106*((100-'Front End'!$B$6)/100))/('Front End'!$B$2*24*60*60)</f>
        <v>3.7153434157888633E-3</v>
      </c>
      <c r="M1106" s="10">
        <f t="shared" si="71"/>
        <v>3.7153434157888633E-3</v>
      </c>
      <c r="N1106" s="10">
        <f>AVERAGE(M1105:M1106)*('Front End'!$F$5*60)</f>
        <v>0.44681343700612514</v>
      </c>
      <c r="O1106" s="10">
        <f>IF(O1105+AVERAGE(K1105:K1106)*('Front End'!$F$5*60)&gt;J1106,J1106,O1105+AVERAGE(K1105:K1106)*('Front End'!$F$5*60))</f>
        <v>0</v>
      </c>
      <c r="P1106" s="10">
        <f>P1105+(AVERAGE(L1105:L1106)*('Front End'!$F$5*60))-W1105</f>
        <v>4042.1957946716352</v>
      </c>
      <c r="Q1106" s="10">
        <f>(P1106/$AA$5)*($AA$4-'Front End'!$F$9)</f>
        <v>4.0421957946716346E-2</v>
      </c>
      <c r="R1106" s="10">
        <f>'Front End'!$F$9+Q1106</f>
        <v>45.04042195794672</v>
      </c>
      <c r="S1106" s="8">
        <f>IF(R1106&gt;'Front End'!$F$9+'Front End'!$B$9,(((R1106-'Front End'!$F$9)/($AA$4-'Front End'!$F$9))*$AA$5)-((('Front End'!$F$9+'Front End'!$B$9-'Front End'!$F$9)/($AA$4-'Front End'!$F$9))*$AA$5),0)</f>
        <v>4042.1957946719549</v>
      </c>
      <c r="T1106" s="8">
        <f>ROUND(S1106/('Front End'!$B$3*24*60*60),6)</f>
        <v>4.6779999999999999E-3</v>
      </c>
      <c r="U1106" s="8">
        <f>IF(R1106&gt;'Front End'!$F$9+'Front End'!$B$10,(((R1106-'Front End'!$F$9)/($AA$4-'Front End'!$F$9))*$AA$5)-((('Front End'!$F$9+'Front End'!$B$10-'Front End'!$F$9)/($AA$4-'Front End'!$F$9))*$AA$5),0)</f>
        <v>2042.195794671642</v>
      </c>
      <c r="V1106" s="8">
        <f>(U1106^0.5)/('Front End'!$B$4*24*60*60)</f>
        <v>5.2304005185863992E-3</v>
      </c>
      <c r="W1106" s="8">
        <f>(AVERAGE(T1105:T1106)*('Front End'!$F$5*60))+(AVERAGE(V1105:V1106)*('Front End'!$F$5*60))</f>
        <v>1.1891251105026641</v>
      </c>
      <c r="X1106" s="8">
        <f t="shared" si="72"/>
        <v>5.2304005185863992E-3</v>
      </c>
    </row>
    <row r="1107" spans="1:24" x14ac:dyDescent="0.2">
      <c r="A1107" s="1">
        <v>1106</v>
      </c>
      <c r="B1107" s="1">
        <f>B1106+'Front End'!$F$5</f>
        <v>2210</v>
      </c>
      <c r="C1107" s="10">
        <f t="shared" si="69"/>
        <v>1.5347222222222223</v>
      </c>
      <c r="D1107" s="10">
        <f>ROUND(IF(B1107&lt;=$AA$2*1.25,('Front End'!$F$4/2)*(1-COS((PI()*B1107)/$AA$2)),(4.34*'Front End'!$F$4*EXP(-1.3*B1107/$AA$2))),6)</f>
        <v>3.5999999999999999E-3</v>
      </c>
      <c r="E1107" s="10">
        <f>D1107*('Front End'!$F$3/100)</f>
        <v>0</v>
      </c>
      <c r="F1107" s="10">
        <f t="shared" si="70"/>
        <v>3.5999999999999999E-3</v>
      </c>
      <c r="G1107" s="10">
        <f>IF((G1106+(AVERAGE(F1106:F1107)*('Front End'!$F$5*60))-(N1106))&gt;$AA$3,$AA$3,IF(G1106+(AVERAGE(F1106:F1107)*('Front End'!$F$5*60))-(N1106)&lt;0,0,G1106+(AVERAGE(F1106:F1107)*('Front End'!$F$5*60))-(N1106)))</f>
        <v>103.19614327423545</v>
      </c>
      <c r="H1107" s="10">
        <f>(G1107/$AA$3)*'Front End'!$B$1</f>
        <v>1.0319614327423546E-3</v>
      </c>
      <c r="I1107" s="10">
        <f>('Front End'!$F$10-'Front End'!$B$1)+Calcs!H1107</f>
        <v>46.731031961432748</v>
      </c>
      <c r="J1107" s="10">
        <f>IF(H1107&gt;'Front End'!$B$1*('Front End'!$B$5/100),G1107-((('Front End'!$B$1*('Front End'!$B$5/100))/'Front End'!$B$1)*$AA$3),0)</f>
        <v>3.1961432742354532</v>
      </c>
      <c r="K1107" s="10">
        <f>(J1107*('Front End'!$B$6/100))/('Front End'!$B$2*24*60*60)</f>
        <v>0</v>
      </c>
      <c r="L1107" s="10">
        <f>(J1107*((100-'Front End'!$B$6)/100))/('Front End'!$B$2*24*60*60)</f>
        <v>3.6992399007354788E-3</v>
      </c>
      <c r="M1107" s="10">
        <f t="shared" si="71"/>
        <v>3.6992399007354788E-3</v>
      </c>
      <c r="N1107" s="10">
        <f>AVERAGE(M1106:M1107)*('Front End'!$F$5*60)</f>
        <v>0.44487499899146055</v>
      </c>
      <c r="O1107" s="10">
        <f>IF(O1106+AVERAGE(K1106:K1107)*('Front End'!$F$5*60)&gt;J1107,J1107,O1106+AVERAGE(K1106:K1107)*('Front End'!$F$5*60))</f>
        <v>0</v>
      </c>
      <c r="P1107" s="10">
        <f>P1106+(AVERAGE(L1106:L1107)*('Front End'!$F$5*60))-W1106</f>
        <v>4041.4515445601241</v>
      </c>
      <c r="Q1107" s="10">
        <f>(P1107/$AA$5)*($AA$4-'Front End'!$F$9)</f>
        <v>4.0414515445601241E-2</v>
      </c>
      <c r="R1107" s="10">
        <f>'Front End'!$F$9+Q1107</f>
        <v>45.040414515445605</v>
      </c>
      <c r="S1107" s="8">
        <f>IF(R1107&gt;'Front End'!$F$9+'Front End'!$B$9,(((R1107-'Front End'!$F$9)/($AA$4-'Front End'!$F$9))*$AA$5)-((('Front End'!$F$9+'Front End'!$B$9-'Front End'!$F$9)/($AA$4-'Front End'!$F$9))*$AA$5),0)</f>
        <v>4041.4515445604598</v>
      </c>
      <c r="T1107" s="8">
        <f>ROUND(S1107/('Front End'!$B$3*24*60*60),6)</f>
        <v>4.6779999999999999E-3</v>
      </c>
      <c r="U1107" s="8">
        <f>IF(R1107&gt;'Front End'!$F$9+'Front End'!$B$10,(((R1107-'Front End'!$F$9)/($AA$4-'Front End'!$F$9))*$AA$5)-((('Front End'!$F$9+'Front End'!$B$10-'Front End'!$F$9)/($AA$4-'Front End'!$F$9))*$AA$5),0)</f>
        <v>2041.4515445601469</v>
      </c>
      <c r="V1107" s="8">
        <f>(U1107^0.5)/('Front End'!$B$4*24*60*60)</f>
        <v>5.2294473580455436E-3</v>
      </c>
      <c r="W1107" s="8">
        <f>(AVERAGE(T1106:T1107)*('Front End'!$F$5*60))+(AVERAGE(V1106:V1107)*('Front End'!$F$5*60))</f>
        <v>1.1889508725979163</v>
      </c>
      <c r="X1107" s="8">
        <f t="shared" si="72"/>
        <v>5.2294473580455436E-3</v>
      </c>
    </row>
    <row r="1108" spans="1:24" x14ac:dyDescent="0.2">
      <c r="A1108" s="1">
        <v>1107</v>
      </c>
      <c r="B1108" s="1">
        <f>B1107+'Front End'!$F$5</f>
        <v>2212</v>
      </c>
      <c r="C1108" s="10">
        <f t="shared" si="69"/>
        <v>1.5361111111111112</v>
      </c>
      <c r="D1108" s="10">
        <f>ROUND(IF(B1108&lt;=$AA$2*1.25,('Front End'!$F$4/2)*(1-COS((PI()*B1108)/$AA$2)),(4.34*'Front End'!$F$4*EXP(-1.3*B1108/$AA$2))),6)</f>
        <v>3.5839999999999999E-3</v>
      </c>
      <c r="E1108" s="10">
        <f>D1108*('Front End'!$F$3/100)</f>
        <v>0</v>
      </c>
      <c r="F1108" s="10">
        <f t="shared" si="70"/>
        <v>3.5839999999999999E-3</v>
      </c>
      <c r="G1108" s="10">
        <f>IF((G1107+(AVERAGE(F1107:F1108)*('Front End'!$F$5*60))-(N1107))&gt;$AA$3,$AA$3,IF(G1107+(AVERAGE(F1107:F1108)*('Front End'!$F$5*60))-(N1107)&lt;0,0,G1107+(AVERAGE(F1107:F1108)*('Front End'!$F$5*60))-(N1107)))</f>
        <v>103.18230827524398</v>
      </c>
      <c r="H1108" s="10">
        <f>(G1108/$AA$3)*'Front End'!$B$1</f>
        <v>1.0318230827524397E-3</v>
      </c>
      <c r="I1108" s="10">
        <f>('Front End'!$F$10-'Front End'!$B$1)+Calcs!H1108</f>
        <v>46.731031823082759</v>
      </c>
      <c r="J1108" s="10">
        <f>IF(H1108&gt;'Front End'!$B$1*('Front End'!$B$5/100),G1108-((('Front End'!$B$1*('Front End'!$B$5/100))/'Front End'!$B$1)*$AA$3),0)</f>
        <v>3.1823082752439831</v>
      </c>
      <c r="K1108" s="10">
        <f>(J1108*('Front End'!$B$6/100))/('Front End'!$B$2*24*60*60)</f>
        <v>0</v>
      </c>
      <c r="L1108" s="10">
        <f>(J1108*((100-'Front End'!$B$6)/100))/('Front End'!$B$2*24*60*60)</f>
        <v>3.6832271704212772E-3</v>
      </c>
      <c r="M1108" s="10">
        <f t="shared" si="71"/>
        <v>3.6832271704212772E-3</v>
      </c>
      <c r="N1108" s="10">
        <f>AVERAGE(M1107:M1108)*('Front End'!$F$5*60)</f>
        <v>0.44294802426940538</v>
      </c>
      <c r="O1108" s="10">
        <f>IF(O1107+AVERAGE(K1107:K1108)*('Front End'!$F$5*60)&gt;J1108,J1108,O1107+AVERAGE(K1107:K1108)*('Front End'!$F$5*60))</f>
        <v>0</v>
      </c>
      <c r="P1108" s="10">
        <f>P1107+(AVERAGE(L1107:L1108)*('Front End'!$F$5*60))-W1107</f>
        <v>4040.7055417117954</v>
      </c>
      <c r="Q1108" s="10">
        <f>(P1108/$AA$5)*($AA$4-'Front End'!$F$9)</f>
        <v>4.0407055417117956E-2</v>
      </c>
      <c r="R1108" s="10">
        <f>'Front End'!$F$9+Q1108</f>
        <v>45.04040705541712</v>
      </c>
      <c r="S1108" s="8">
        <f>IF(R1108&gt;'Front End'!$F$9+'Front End'!$B$9,(((R1108-'Front End'!$F$9)/($AA$4-'Front End'!$F$9))*$AA$5)-((('Front End'!$F$9+'Front End'!$B$9-'Front End'!$F$9)/($AA$4-'Front End'!$F$9))*$AA$5),0)</f>
        <v>4040.7055417119864</v>
      </c>
      <c r="T1108" s="8">
        <f>ROUND(S1108/('Front End'!$B$3*24*60*60),6)</f>
        <v>4.6769999999999997E-3</v>
      </c>
      <c r="U1108" s="8">
        <f>IF(R1108&gt;'Front End'!$F$9+'Front End'!$B$10,(((R1108-'Front End'!$F$9)/($AA$4-'Front End'!$F$9))*$AA$5)-((('Front End'!$F$9+'Front End'!$B$10-'Front End'!$F$9)/($AA$4-'Front End'!$F$9))*$AA$5),0)</f>
        <v>2040.7055417116735</v>
      </c>
      <c r="V1108" s="8">
        <f>(U1108^0.5)/('Front End'!$B$4*24*60*60)</f>
        <v>5.2284917783991447E-3</v>
      </c>
      <c r="W1108" s="8">
        <f>(AVERAGE(T1107:T1108)*('Front End'!$F$5*60))+(AVERAGE(V1107:V1108)*('Front End'!$F$5*60))</f>
        <v>1.1887763481866811</v>
      </c>
      <c r="X1108" s="8">
        <f t="shared" si="72"/>
        <v>5.2284917783991447E-3</v>
      </c>
    </row>
    <row r="1109" spans="1:24" x14ac:dyDescent="0.2">
      <c r="A1109" s="1">
        <v>1108</v>
      </c>
      <c r="B1109" s="1">
        <f>B1108+'Front End'!$F$5</f>
        <v>2214</v>
      </c>
      <c r="C1109" s="10">
        <f t="shared" si="69"/>
        <v>1.5375000000000001</v>
      </c>
      <c r="D1109" s="10">
        <f>ROUND(IF(B1109&lt;=$AA$2*1.25,('Front End'!$F$4/2)*(1-COS((PI()*B1109)/$AA$2)),(4.34*'Front End'!$F$4*EXP(-1.3*B1109/$AA$2))),6)</f>
        <v>3.5690000000000001E-3</v>
      </c>
      <c r="E1109" s="10">
        <f>D1109*('Front End'!$F$3/100)</f>
        <v>0</v>
      </c>
      <c r="F1109" s="10">
        <f t="shared" si="70"/>
        <v>3.5690000000000001E-3</v>
      </c>
      <c r="G1109" s="10">
        <f>IF((G1108+(AVERAGE(F1108:F1109)*('Front End'!$F$5*60))-(N1108))&gt;$AA$3,$AA$3,IF(G1108+(AVERAGE(F1108:F1109)*('Front End'!$F$5*60))-(N1108)&lt;0,0,G1108+(AVERAGE(F1108:F1109)*('Front End'!$F$5*60))-(N1108)))</f>
        <v>103.16854025097459</v>
      </c>
      <c r="H1109" s="10">
        <f>(G1109/$AA$3)*'Front End'!$B$1</f>
        <v>1.0316854025097459E-3</v>
      </c>
      <c r="I1109" s="10">
        <f>('Front End'!$F$10-'Front End'!$B$1)+Calcs!H1109</f>
        <v>46.731031685402513</v>
      </c>
      <c r="J1109" s="10">
        <f>IF(H1109&gt;'Front End'!$B$1*('Front End'!$B$5/100),G1109-((('Front End'!$B$1*('Front End'!$B$5/100))/'Front End'!$B$1)*$AA$3),0)</f>
        <v>3.168540250974587</v>
      </c>
      <c r="K1109" s="10">
        <f>(J1109*('Front End'!$B$6/100))/('Front End'!$B$2*24*60*60)</f>
        <v>0</v>
      </c>
      <c r="L1109" s="10">
        <f>(J1109*((100-'Front End'!$B$6)/100))/('Front End'!$B$2*24*60*60)</f>
        <v>3.6672919571465131E-3</v>
      </c>
      <c r="M1109" s="10">
        <f t="shared" si="71"/>
        <v>3.6672919571465131E-3</v>
      </c>
      <c r="N1109" s="10">
        <f>AVERAGE(M1108:M1109)*('Front End'!$F$5*60)</f>
        <v>0.44103114765406742</v>
      </c>
      <c r="O1109" s="10">
        <f>IF(O1108+AVERAGE(K1108:K1109)*('Front End'!$F$5*60)&gt;J1109,J1109,O1108+AVERAGE(K1108:K1109)*('Front End'!$F$5*60))</f>
        <v>0</v>
      </c>
      <c r="P1109" s="10">
        <f>P1108+(AVERAGE(L1108:L1109)*('Front End'!$F$5*60))-W1108</f>
        <v>4039.9577965112626</v>
      </c>
      <c r="Q1109" s="10">
        <f>(P1109/$AA$5)*($AA$4-'Front End'!$F$9)</f>
        <v>4.0399577965112628E-2</v>
      </c>
      <c r="R1109" s="10">
        <f>'Front End'!$F$9+Q1109</f>
        <v>45.040399577965111</v>
      </c>
      <c r="S1109" s="8">
        <f>IF(R1109&gt;'Front End'!$F$9+'Front End'!$B$9,(((R1109-'Front End'!$F$9)/($AA$4-'Front End'!$F$9))*$AA$5)-((('Front End'!$F$9+'Front End'!$B$9-'Front End'!$F$9)/($AA$4-'Front End'!$F$9))*$AA$5),0)</f>
        <v>4039.957796511118</v>
      </c>
      <c r="T1109" s="8">
        <f>ROUND(S1109/('Front End'!$B$3*24*60*60),6)</f>
        <v>4.6759999999999996E-3</v>
      </c>
      <c r="U1109" s="8">
        <f>IF(R1109&gt;'Front End'!$F$9+'Front End'!$B$10,(((R1109-'Front End'!$F$9)/($AA$4-'Front End'!$F$9))*$AA$5)-((('Front End'!$F$9+'Front End'!$B$10-'Front End'!$F$9)/($AA$4-'Front End'!$F$9))*$AA$5),0)</f>
        <v>2039.9577965108051</v>
      </c>
      <c r="V1109" s="8">
        <f>(U1109^0.5)/('Front End'!$B$4*24*60*60)</f>
        <v>5.2275337916261929E-3</v>
      </c>
      <c r="W1109" s="8">
        <f>(AVERAGE(T1108:T1109)*('Front End'!$F$5*60))+(AVERAGE(V1108:V1109)*('Front End'!$F$5*60))</f>
        <v>1.1885415342015202</v>
      </c>
      <c r="X1109" s="8">
        <f t="shared" si="72"/>
        <v>5.2275337916261929E-3</v>
      </c>
    </row>
    <row r="1110" spans="1:24" x14ac:dyDescent="0.2">
      <c r="A1110" s="1">
        <v>1109</v>
      </c>
      <c r="B1110" s="1">
        <f>B1109+'Front End'!$F$5</f>
        <v>2216</v>
      </c>
      <c r="C1110" s="10">
        <f t="shared" si="69"/>
        <v>1.538888888888889</v>
      </c>
      <c r="D1110" s="10">
        <f>ROUND(IF(B1110&lt;=$AA$2*1.25,('Front End'!$F$4/2)*(1-COS((PI()*B1110)/$AA$2)),(4.34*'Front End'!$F$4*EXP(-1.3*B1110/$AA$2))),6)</f>
        <v>3.5530000000000002E-3</v>
      </c>
      <c r="E1110" s="10">
        <f>D1110*('Front End'!$F$3/100)</f>
        <v>0</v>
      </c>
      <c r="F1110" s="10">
        <f t="shared" si="70"/>
        <v>3.5530000000000002E-3</v>
      </c>
      <c r="G1110" s="10">
        <f>IF((G1109+(AVERAGE(F1109:F1110)*('Front End'!$F$5*60))-(N1109))&gt;$AA$3,$AA$3,IF(G1109+(AVERAGE(F1109:F1110)*('Front End'!$F$5*60))-(N1109)&lt;0,0,G1109+(AVERAGE(F1109:F1110)*('Front End'!$F$5*60))-(N1109)))</f>
        <v>103.15482910332051</v>
      </c>
      <c r="H1110" s="10">
        <f>(G1110/$AA$3)*'Front End'!$B$1</f>
        <v>1.0315482910332051E-3</v>
      </c>
      <c r="I1110" s="10">
        <f>('Front End'!$F$10-'Front End'!$B$1)+Calcs!H1110</f>
        <v>46.731031548291035</v>
      </c>
      <c r="J1110" s="10">
        <f>IF(H1110&gt;'Front End'!$B$1*('Front End'!$B$5/100),G1110-((('Front End'!$B$1*('Front End'!$B$5/100))/'Front End'!$B$1)*$AA$3),0)</f>
        <v>3.1548291033205089</v>
      </c>
      <c r="K1110" s="10">
        <f>(J1110*('Front End'!$B$6/100))/('Front End'!$B$2*24*60*60)</f>
        <v>0</v>
      </c>
      <c r="L1110" s="10">
        <f>(J1110*((100-'Front End'!$B$6)/100))/('Front End'!$B$2*24*60*60)</f>
        <v>3.6514225732876267E-3</v>
      </c>
      <c r="M1110" s="10">
        <f t="shared" si="71"/>
        <v>3.6514225732876267E-3</v>
      </c>
      <c r="N1110" s="10">
        <f>AVERAGE(M1109:M1110)*('Front End'!$F$5*60)</f>
        <v>0.43912287182604837</v>
      </c>
      <c r="O1110" s="10">
        <f>IF(O1109+AVERAGE(K1109:K1110)*('Front End'!$F$5*60)&gt;J1110,J1110,O1109+AVERAGE(K1109:K1110)*('Front End'!$F$5*60))</f>
        <v>0</v>
      </c>
      <c r="P1110" s="10">
        <f>P1109+(AVERAGE(L1109:L1110)*('Front End'!$F$5*60))-W1109</f>
        <v>4039.2083778488868</v>
      </c>
      <c r="Q1110" s="10">
        <f>(P1110/$AA$5)*($AA$4-'Front End'!$F$9)</f>
        <v>4.0392083778488866E-2</v>
      </c>
      <c r="R1110" s="10">
        <f>'Front End'!$F$9+Q1110</f>
        <v>45.040392083778492</v>
      </c>
      <c r="S1110" s="8">
        <f>IF(R1110&gt;'Front End'!$F$9+'Front End'!$B$9,(((R1110-'Front End'!$F$9)/($AA$4-'Front End'!$F$9))*$AA$5)-((('Front End'!$F$9+'Front End'!$B$9-'Front End'!$F$9)/($AA$4-'Front End'!$F$9))*$AA$5),0)</f>
        <v>4039.2083778492351</v>
      </c>
      <c r="T1110" s="8">
        <f>ROUND(S1110/('Front End'!$B$3*24*60*60),6)</f>
        <v>4.6750000000000003E-3</v>
      </c>
      <c r="U1110" s="8">
        <f>IF(R1110&gt;'Front End'!$F$9+'Front End'!$B$10,(((R1110-'Front End'!$F$9)/($AA$4-'Front End'!$F$9))*$AA$5)-((('Front End'!$F$9+'Front End'!$B$10-'Front End'!$F$9)/($AA$4-'Front End'!$F$9))*$AA$5),0)</f>
        <v>2039.2083778489223</v>
      </c>
      <c r="V1110" s="8">
        <f>(U1110^0.5)/('Front End'!$B$4*24*60*60)</f>
        <v>5.2265734846887665E-3</v>
      </c>
      <c r="W1110" s="8">
        <f>(AVERAGE(T1109:T1110)*('Front End'!$F$5*60))+(AVERAGE(V1109:V1110)*('Front End'!$F$5*60))</f>
        <v>1.1883064365788976</v>
      </c>
      <c r="X1110" s="8">
        <f t="shared" si="72"/>
        <v>5.2265734846887665E-3</v>
      </c>
    </row>
    <row r="1111" spans="1:24" x14ac:dyDescent="0.2">
      <c r="A1111" s="1">
        <v>1110</v>
      </c>
      <c r="B1111" s="1">
        <f>B1110+'Front End'!$F$5</f>
        <v>2218</v>
      </c>
      <c r="C1111" s="10">
        <f t="shared" si="69"/>
        <v>1.5402777777777779</v>
      </c>
      <c r="D1111" s="10">
        <f>ROUND(IF(B1111&lt;=$AA$2*1.25,('Front End'!$F$4/2)*(1-COS((PI()*B1111)/$AA$2)),(4.34*'Front End'!$F$4*EXP(-1.3*B1111/$AA$2))),6)</f>
        <v>3.5379999999999999E-3</v>
      </c>
      <c r="E1111" s="10">
        <f>D1111*('Front End'!$F$3/100)</f>
        <v>0</v>
      </c>
      <c r="F1111" s="10">
        <f t="shared" si="70"/>
        <v>3.5379999999999999E-3</v>
      </c>
      <c r="G1111" s="10">
        <f>IF((G1110+(AVERAGE(F1110:F1111)*('Front End'!$F$5*60))-(N1110))&gt;$AA$3,$AA$3,IF(G1110+(AVERAGE(F1110:F1111)*('Front End'!$F$5*60))-(N1110)&lt;0,0,G1110+(AVERAGE(F1110:F1111)*('Front End'!$F$5*60))-(N1110)))</f>
        <v>103.14116623149447</v>
      </c>
      <c r="H1111" s="10">
        <f>(G1111/$AA$3)*'Front End'!$B$1</f>
        <v>1.0314116623149447E-3</v>
      </c>
      <c r="I1111" s="10">
        <f>('Front End'!$F$10-'Front End'!$B$1)+Calcs!H1111</f>
        <v>46.731031411662322</v>
      </c>
      <c r="J1111" s="10">
        <f>IF(H1111&gt;'Front End'!$B$1*('Front End'!$B$5/100),G1111-((('Front End'!$B$1*('Front End'!$B$5/100))/'Front End'!$B$1)*$AA$3),0)</f>
        <v>3.1411662314944664</v>
      </c>
      <c r="K1111" s="10">
        <f>(J1111*('Front End'!$B$6/100))/('Front End'!$B$2*24*60*60)</f>
        <v>0</v>
      </c>
      <c r="L1111" s="10">
        <f>(J1111*((100-'Front End'!$B$6)/100))/('Front End'!$B$2*24*60*60)</f>
        <v>3.6356090642297068E-3</v>
      </c>
      <c r="M1111" s="10">
        <f t="shared" si="71"/>
        <v>3.6356090642297068E-3</v>
      </c>
      <c r="N1111" s="10">
        <f>AVERAGE(M1110:M1111)*('Front End'!$F$5*60)</f>
        <v>0.43722189825104002</v>
      </c>
      <c r="O1111" s="10">
        <f>IF(O1110+AVERAGE(K1110:K1111)*('Front End'!$F$5*60)&gt;J1111,J1111,O1110+AVERAGE(K1110:K1111)*('Front End'!$F$5*60))</f>
        <v>0</v>
      </c>
      <c r="P1111" s="10">
        <f>P1110+(AVERAGE(L1110:L1111)*('Front End'!$F$5*60))-W1110</f>
        <v>4038.4572933105592</v>
      </c>
      <c r="Q1111" s="10">
        <f>(P1111/$AA$5)*($AA$4-'Front End'!$F$9)</f>
        <v>4.0384572933105586E-2</v>
      </c>
      <c r="R1111" s="10">
        <f>'Front End'!$F$9+Q1111</f>
        <v>45.040384572933107</v>
      </c>
      <c r="S1111" s="8">
        <f>IF(R1111&gt;'Front End'!$F$9+'Front End'!$B$9,(((R1111-'Front End'!$F$9)/($AA$4-'Front End'!$F$9))*$AA$5)-((('Front End'!$F$9+'Front End'!$B$9-'Front End'!$F$9)/($AA$4-'Front End'!$F$9))*$AA$5),0)</f>
        <v>4038.4572933106715</v>
      </c>
      <c r="T1111" s="8">
        <f>ROUND(S1111/('Front End'!$B$3*24*60*60),6)</f>
        <v>4.6740000000000002E-3</v>
      </c>
      <c r="U1111" s="8">
        <f>IF(R1111&gt;'Front End'!$F$9+'Front End'!$B$10,(((R1111-'Front End'!$F$9)/($AA$4-'Front End'!$F$9))*$AA$5)-((('Front End'!$F$9+'Front End'!$B$10-'Front End'!$F$9)/($AA$4-'Front End'!$F$9))*$AA$5),0)</f>
        <v>2038.4572933103586</v>
      </c>
      <c r="V1111" s="8">
        <f>(U1111^0.5)/('Front End'!$B$4*24*60*60)</f>
        <v>5.2256108660290084E-3</v>
      </c>
      <c r="W1111" s="8">
        <f>(AVERAGE(T1110:T1111)*('Front End'!$F$5*60))+(AVERAGE(V1110:V1111)*('Front End'!$F$5*60))</f>
        <v>1.1880710610430665</v>
      </c>
      <c r="X1111" s="8">
        <f t="shared" si="72"/>
        <v>5.2256108660290084E-3</v>
      </c>
    </row>
    <row r="1112" spans="1:24" x14ac:dyDescent="0.2">
      <c r="A1112" s="1">
        <v>1111</v>
      </c>
      <c r="B1112" s="1">
        <f>B1111+'Front End'!$F$5</f>
        <v>2220</v>
      </c>
      <c r="C1112" s="10">
        <f t="shared" si="69"/>
        <v>1.5416666666666667</v>
      </c>
      <c r="D1112" s="10">
        <f>ROUND(IF(B1112&lt;=$AA$2*1.25,('Front End'!$F$4/2)*(1-COS((PI()*B1112)/$AA$2)),(4.34*'Front End'!$F$4*EXP(-1.3*B1112/$AA$2))),6)</f>
        <v>3.5230000000000001E-3</v>
      </c>
      <c r="E1112" s="10">
        <f>D1112*('Front End'!$F$3/100)</f>
        <v>0</v>
      </c>
      <c r="F1112" s="10">
        <f t="shared" si="70"/>
        <v>3.5230000000000001E-3</v>
      </c>
      <c r="G1112" s="10">
        <f>IF((G1111+(AVERAGE(F1111:F1112)*('Front End'!$F$5*60))-(N1111))&gt;$AA$3,$AA$3,IF(G1111+(AVERAGE(F1111:F1112)*('Front End'!$F$5*60))-(N1111)&lt;0,0,G1111+(AVERAGE(F1111:F1112)*('Front End'!$F$5*60))-(N1111)))</f>
        <v>103.12760433324343</v>
      </c>
      <c r="H1112" s="10">
        <f>(G1112/$AA$3)*'Front End'!$B$1</f>
        <v>1.0312760433324342E-3</v>
      </c>
      <c r="I1112" s="10">
        <f>('Front End'!$F$10-'Front End'!$B$1)+Calcs!H1112</f>
        <v>46.731031276043339</v>
      </c>
      <c r="J1112" s="10">
        <f>IF(H1112&gt;'Front End'!$B$1*('Front End'!$B$5/100),G1112-((('Front End'!$B$1*('Front End'!$B$5/100))/'Front End'!$B$1)*$AA$3),0)</f>
        <v>3.1276043332434256</v>
      </c>
      <c r="K1112" s="10">
        <f>(J1112*('Front End'!$B$6/100))/('Front End'!$B$2*24*60*60)</f>
        <v>0</v>
      </c>
      <c r="L1112" s="10">
        <f>(J1112*((100-'Front End'!$B$6)/100))/('Front End'!$B$2*24*60*60)</f>
        <v>3.6199124227354468E-3</v>
      </c>
      <c r="M1112" s="10">
        <f t="shared" si="71"/>
        <v>3.6199124227354468E-3</v>
      </c>
      <c r="N1112" s="10">
        <f>AVERAGE(M1111:M1112)*('Front End'!$F$5*60)</f>
        <v>0.4353312892179092</v>
      </c>
      <c r="O1112" s="10">
        <f>IF(O1111+AVERAGE(K1111:K1112)*('Front End'!$F$5*60)&gt;J1112,J1112,O1111+AVERAGE(K1111:K1112)*('Front End'!$F$5*60))</f>
        <v>0</v>
      </c>
      <c r="P1112" s="10">
        <f>P1111+(AVERAGE(L1111:L1112)*('Front End'!$F$5*60))-W1111</f>
        <v>4037.7045535387342</v>
      </c>
      <c r="Q1112" s="10">
        <f>(P1112/$AA$5)*($AA$4-'Front End'!$F$9)</f>
        <v>4.0377045535387339E-2</v>
      </c>
      <c r="R1112" s="10">
        <f>'Front End'!$F$9+Q1112</f>
        <v>45.040377045535386</v>
      </c>
      <c r="S1112" s="8">
        <f>IF(R1112&gt;'Front End'!$F$9+'Front End'!$B$9,(((R1112-'Front End'!$F$9)/($AA$4-'Front End'!$F$9))*$AA$5)-((('Front End'!$F$9+'Front End'!$B$9-'Front End'!$F$9)/($AA$4-'Front End'!$F$9))*$AA$5),0)</f>
        <v>4037.704553538646</v>
      </c>
      <c r="T1112" s="8">
        <f>ROUND(S1112/('Front End'!$B$3*24*60*60),6)</f>
        <v>4.6730000000000001E-3</v>
      </c>
      <c r="U1112" s="8">
        <f>IF(R1112&gt;'Front End'!$F$9+'Front End'!$B$10,(((R1112-'Front End'!$F$9)/($AA$4-'Front End'!$F$9))*$AA$5)-((('Front End'!$F$9+'Front End'!$B$10-'Front End'!$F$9)/($AA$4-'Front End'!$F$9))*$AA$5),0)</f>
        <v>2037.7045535383331</v>
      </c>
      <c r="V1112" s="8">
        <f>(U1112^0.5)/('Front End'!$B$4*24*60*60)</f>
        <v>5.2246459480136745E-3</v>
      </c>
      <c r="W1112" s="8">
        <f>(AVERAGE(T1111:T1112)*('Front End'!$F$5*60))+(AVERAGE(V1111:V1112)*('Front End'!$F$5*60))</f>
        <v>1.1878354088425609</v>
      </c>
      <c r="X1112" s="8">
        <f t="shared" si="72"/>
        <v>5.2246459480136745E-3</v>
      </c>
    </row>
    <row r="1113" spans="1:24" x14ac:dyDescent="0.2">
      <c r="A1113" s="1">
        <v>1112</v>
      </c>
      <c r="B1113" s="1">
        <f>B1112+'Front End'!$F$5</f>
        <v>2222</v>
      </c>
      <c r="C1113" s="10">
        <f t="shared" si="69"/>
        <v>1.5430555555555556</v>
      </c>
      <c r="D1113" s="10">
        <f>ROUND(IF(B1113&lt;=$AA$2*1.25,('Front End'!$F$4/2)*(1-COS((PI()*B1113)/$AA$2)),(4.34*'Front End'!$F$4*EXP(-1.3*B1113/$AA$2))),6)</f>
        <v>3.5070000000000001E-3</v>
      </c>
      <c r="E1113" s="10">
        <f>D1113*('Front End'!$F$3/100)</f>
        <v>0</v>
      </c>
      <c r="F1113" s="10">
        <f t="shared" si="70"/>
        <v>3.5070000000000001E-3</v>
      </c>
      <c r="G1113" s="10">
        <f>IF((G1112+(AVERAGE(F1112:F1113)*('Front End'!$F$5*60))-(N1112))&gt;$AA$3,$AA$3,IF(G1112+(AVERAGE(F1112:F1113)*('Front End'!$F$5*60))-(N1112)&lt;0,0,G1112+(AVERAGE(F1112:F1113)*('Front End'!$F$5*60))-(N1112)))</f>
        <v>103.11407304402552</v>
      </c>
      <c r="H1113" s="10">
        <f>(G1113/$AA$3)*'Front End'!$B$1</f>
        <v>1.0311407304402552E-3</v>
      </c>
      <c r="I1113" s="10">
        <f>('Front End'!$F$10-'Front End'!$B$1)+Calcs!H1113</f>
        <v>46.731031140730444</v>
      </c>
      <c r="J1113" s="10">
        <f>IF(H1113&gt;'Front End'!$B$1*('Front End'!$B$5/100),G1113-((('Front End'!$B$1*('Front End'!$B$5/100))/'Front End'!$B$1)*$AA$3),0)</f>
        <v>3.1140730440255169</v>
      </c>
      <c r="K1113" s="10">
        <f>(J1113*('Front End'!$B$6/100))/('Front End'!$B$2*24*60*60)</f>
        <v>0</v>
      </c>
      <c r="L1113" s="10">
        <f>(J1113*((100-'Front End'!$B$6)/100))/('Front End'!$B$2*24*60*60)</f>
        <v>3.604251208362867E-3</v>
      </c>
      <c r="M1113" s="10">
        <f t="shared" si="71"/>
        <v>3.604251208362867E-3</v>
      </c>
      <c r="N1113" s="10">
        <f>AVERAGE(M1112:M1113)*('Front End'!$F$5*60)</f>
        <v>0.43344981786589881</v>
      </c>
      <c r="O1113" s="10">
        <f>IF(O1112+AVERAGE(K1112:K1113)*('Front End'!$F$5*60)&gt;J1113,J1113,O1112+AVERAGE(K1112:K1113)*('Front End'!$F$5*60))</f>
        <v>0</v>
      </c>
      <c r="P1113" s="10">
        <f>P1112+(AVERAGE(L1112:L1113)*('Front End'!$F$5*60))-W1112</f>
        <v>4036.9501679477576</v>
      </c>
      <c r="Q1113" s="10">
        <f>(P1113/$AA$5)*($AA$4-'Front End'!$F$9)</f>
        <v>4.0369501679477574E-2</v>
      </c>
      <c r="R1113" s="10">
        <f>'Front End'!$F$9+Q1113</f>
        <v>45.040369501679479</v>
      </c>
      <c r="S1113" s="8">
        <f>IF(R1113&gt;'Front End'!$F$9+'Front End'!$B$9,(((R1113-'Front End'!$F$9)/($AA$4-'Front End'!$F$9))*$AA$5)-((('Front End'!$F$9+'Front End'!$B$9-'Front End'!$F$9)/($AA$4-'Front End'!$F$9))*$AA$5),0)</f>
        <v>4036.9501679478503</v>
      </c>
      <c r="T1113" s="8">
        <f>ROUND(S1113/('Front End'!$B$3*24*60*60),6)</f>
        <v>4.6719999999999999E-3</v>
      </c>
      <c r="U1113" s="8">
        <f>IF(R1113&gt;'Front End'!$F$9+'Front End'!$B$10,(((R1113-'Front End'!$F$9)/($AA$4-'Front End'!$F$9))*$AA$5)-((('Front End'!$F$9+'Front End'!$B$10-'Front End'!$F$9)/($AA$4-'Front End'!$F$9))*$AA$5),0)</f>
        <v>2036.9501679475375</v>
      </c>
      <c r="V1113" s="8">
        <f>(U1113^0.5)/('Front End'!$B$4*24*60*60)</f>
        <v>5.2236787414403603E-3</v>
      </c>
      <c r="W1113" s="8">
        <f>(AVERAGE(T1112:T1113)*('Front End'!$F$5*60))+(AVERAGE(V1112:V1113)*('Front End'!$F$5*60))</f>
        <v>1.1875994813672421</v>
      </c>
      <c r="X1113" s="8">
        <f t="shared" si="72"/>
        <v>5.2236787414403603E-3</v>
      </c>
    </row>
    <row r="1114" spans="1:24" x14ac:dyDescent="0.2">
      <c r="A1114" s="1">
        <v>1113</v>
      </c>
      <c r="B1114" s="1">
        <f>B1113+'Front End'!$F$5</f>
        <v>2224</v>
      </c>
      <c r="C1114" s="10">
        <f t="shared" si="69"/>
        <v>1.5444444444444445</v>
      </c>
      <c r="D1114" s="10">
        <f>ROUND(IF(B1114&lt;=$AA$2*1.25,('Front End'!$F$4/2)*(1-COS((PI()*B1114)/$AA$2)),(4.34*'Front End'!$F$4*EXP(-1.3*B1114/$AA$2))),6)</f>
        <v>3.4919999999999999E-3</v>
      </c>
      <c r="E1114" s="10">
        <f>D1114*('Front End'!$F$3/100)</f>
        <v>0</v>
      </c>
      <c r="F1114" s="10">
        <f t="shared" si="70"/>
        <v>3.4919999999999999E-3</v>
      </c>
      <c r="G1114" s="10">
        <f>IF((G1113+(AVERAGE(F1113:F1114)*('Front End'!$F$5*60))-(N1113))&gt;$AA$3,$AA$3,IF(G1113+(AVERAGE(F1113:F1114)*('Front End'!$F$5*60))-(N1113)&lt;0,0,G1113+(AVERAGE(F1113:F1114)*('Front End'!$F$5*60))-(N1113)))</f>
        <v>103.10056322615962</v>
      </c>
      <c r="H1114" s="10">
        <f>(G1114/$AA$3)*'Front End'!$B$1</f>
        <v>1.0310056322615964E-3</v>
      </c>
      <c r="I1114" s="10">
        <f>('Front End'!$F$10-'Front End'!$B$1)+Calcs!H1114</f>
        <v>46.731031005632268</v>
      </c>
      <c r="J1114" s="10">
        <f>IF(H1114&gt;'Front End'!$B$1*('Front End'!$B$5/100),G1114-((('Front End'!$B$1*('Front End'!$B$5/100))/'Front End'!$B$1)*$AA$3),0)</f>
        <v>3.1005632261596219</v>
      </c>
      <c r="K1114" s="10">
        <f>(J1114*('Front End'!$B$6/100))/('Front End'!$B$2*24*60*60)</f>
        <v>0</v>
      </c>
      <c r="L1114" s="10">
        <f>(J1114*((100-'Front End'!$B$6)/100))/('Front End'!$B$2*24*60*60)</f>
        <v>3.5886148450921555E-3</v>
      </c>
      <c r="M1114" s="10">
        <f t="shared" si="71"/>
        <v>3.5886148450921555E-3</v>
      </c>
      <c r="N1114" s="10">
        <f>AVERAGE(M1113:M1114)*('Front End'!$F$5*60)</f>
        <v>0.43157196320730135</v>
      </c>
      <c r="O1114" s="10">
        <f>IF(O1113+AVERAGE(K1113:K1114)*('Front End'!$F$5*60)&gt;J1114,J1114,O1113+AVERAGE(K1113:K1114)*('Front End'!$F$5*60))</f>
        <v>0</v>
      </c>
      <c r="P1114" s="10">
        <f>P1113+(AVERAGE(L1113:L1114)*('Front End'!$F$5*60))-W1113</f>
        <v>4036.1941404295976</v>
      </c>
      <c r="Q1114" s="10">
        <f>(P1114/$AA$5)*($AA$4-'Front End'!$F$9)</f>
        <v>4.0361941404295977E-2</v>
      </c>
      <c r="R1114" s="10">
        <f>'Front End'!$F$9+Q1114</f>
        <v>45.040361941404299</v>
      </c>
      <c r="S1114" s="8">
        <f>IF(R1114&gt;'Front End'!$F$9+'Front End'!$B$9,(((R1114-'Front End'!$F$9)/($AA$4-'Front End'!$F$9))*$AA$5)-((('Front End'!$F$9+'Front End'!$B$9-'Front End'!$F$9)/($AA$4-'Front End'!$F$9))*$AA$5),0)</f>
        <v>4036.1941404299273</v>
      </c>
      <c r="T1114" s="8">
        <f>ROUND(S1114/('Front End'!$B$3*24*60*60),6)</f>
        <v>4.6719999999999999E-3</v>
      </c>
      <c r="U1114" s="8">
        <f>IF(R1114&gt;'Front End'!$F$9+'Front End'!$B$10,(((R1114-'Front End'!$F$9)/($AA$4-'Front End'!$F$9))*$AA$5)-((('Front End'!$F$9+'Front End'!$B$10-'Front End'!$F$9)/($AA$4-'Front End'!$F$9))*$AA$5),0)</f>
        <v>2036.1941404296144</v>
      </c>
      <c r="V1114" s="8">
        <f>(U1114^0.5)/('Front End'!$B$4*24*60*60)</f>
        <v>5.2227092500285004E-3</v>
      </c>
      <c r="W1114" s="8">
        <f>(AVERAGE(T1113:T1114)*('Front End'!$F$5*60))+(AVERAGE(V1113:V1114)*('Front End'!$F$5*60))</f>
        <v>1.1874232794881316</v>
      </c>
      <c r="X1114" s="8">
        <f t="shared" si="72"/>
        <v>5.2227092500285004E-3</v>
      </c>
    </row>
    <row r="1115" spans="1:24" x14ac:dyDescent="0.2">
      <c r="A1115" s="1">
        <v>1114</v>
      </c>
      <c r="B1115" s="1">
        <f>B1114+'Front End'!$F$5</f>
        <v>2226</v>
      </c>
      <c r="C1115" s="10">
        <f t="shared" si="69"/>
        <v>1.5458333333333334</v>
      </c>
      <c r="D1115" s="10">
        <f>ROUND(IF(B1115&lt;=$AA$2*1.25,('Front End'!$F$4/2)*(1-COS((PI()*B1115)/$AA$2)),(4.34*'Front End'!$F$4*EXP(-1.3*B1115/$AA$2))),6)</f>
        <v>3.4770000000000001E-3</v>
      </c>
      <c r="E1115" s="10">
        <f>D1115*('Front End'!$F$3/100)</f>
        <v>0</v>
      </c>
      <c r="F1115" s="10">
        <f t="shared" si="70"/>
        <v>3.4770000000000001E-3</v>
      </c>
      <c r="G1115" s="10">
        <f>IF((G1114+(AVERAGE(F1114:F1115)*('Front End'!$F$5*60))-(N1114))&gt;$AA$3,$AA$3,IF(G1114+(AVERAGE(F1114:F1115)*('Front End'!$F$5*60))-(N1114)&lt;0,0,G1114+(AVERAGE(F1114:F1115)*('Front End'!$F$5*60))-(N1114)))</f>
        <v>103.08713126295231</v>
      </c>
      <c r="H1115" s="10">
        <f>(G1115/$AA$3)*'Front End'!$B$1</f>
        <v>1.0308713126295232E-3</v>
      </c>
      <c r="I1115" s="10">
        <f>('Front End'!$F$10-'Front End'!$B$1)+Calcs!H1115</f>
        <v>46.731030871312633</v>
      </c>
      <c r="J1115" s="10">
        <f>IF(H1115&gt;'Front End'!$B$1*('Front End'!$B$5/100),G1115-((('Front End'!$B$1*('Front End'!$B$5/100))/'Front End'!$B$1)*$AA$3),0)</f>
        <v>3.0871312629523118</v>
      </c>
      <c r="K1115" s="10">
        <f>(J1115*('Front End'!$B$6/100))/('Front End'!$B$2*24*60*60)</f>
        <v>0</v>
      </c>
      <c r="L1115" s="10">
        <f>(J1115*((100-'Front End'!$B$6)/100))/('Front End'!$B$2*24*60*60)</f>
        <v>3.573068591379991E-3</v>
      </c>
      <c r="M1115" s="10">
        <f t="shared" si="71"/>
        <v>3.573068591379991E-3</v>
      </c>
      <c r="N1115" s="10">
        <f>AVERAGE(M1114:M1115)*('Front End'!$F$5*60)</f>
        <v>0.42970100618832879</v>
      </c>
      <c r="O1115" s="10">
        <f>IF(O1114+AVERAGE(K1114:K1115)*('Front End'!$F$5*60)&gt;J1115,J1115,O1114+AVERAGE(K1114:K1115)*('Front End'!$F$5*60))</f>
        <v>0</v>
      </c>
      <c r="P1115" s="10">
        <f>P1114+(AVERAGE(L1114:L1115)*('Front End'!$F$5*60))-W1114</f>
        <v>4035.4364181562978</v>
      </c>
      <c r="Q1115" s="10">
        <f>(P1115/$AA$5)*($AA$4-'Front End'!$F$9)</f>
        <v>4.0354364181562977E-2</v>
      </c>
      <c r="R1115" s="10">
        <f>'Front End'!$F$9+Q1115</f>
        <v>45.04035436418156</v>
      </c>
      <c r="S1115" s="8">
        <f>IF(R1115&gt;'Front End'!$F$9+'Front End'!$B$9,(((R1115-'Front End'!$F$9)/($AA$4-'Front End'!$F$9))*$AA$5)-((('Front End'!$F$9+'Front End'!$B$9-'Front End'!$F$9)/($AA$4-'Front End'!$F$9))*$AA$5),0)</f>
        <v>4035.436418156024</v>
      </c>
      <c r="T1115" s="8">
        <f>ROUND(S1115/('Front End'!$B$3*24*60*60),6)</f>
        <v>4.6709999999999998E-3</v>
      </c>
      <c r="U1115" s="8">
        <f>IF(R1115&gt;'Front End'!$F$9+'Front End'!$B$10,(((R1115-'Front End'!$F$9)/($AA$4-'Front End'!$F$9))*$AA$5)-((('Front End'!$F$9+'Front End'!$B$10-'Front End'!$F$9)/($AA$4-'Front End'!$F$9))*$AA$5),0)</f>
        <v>2035.4364181557112</v>
      </c>
      <c r="V1115" s="8">
        <f>(U1115^0.5)/('Front End'!$B$4*24*60*60)</f>
        <v>5.2217374047415117E-3</v>
      </c>
      <c r="W1115" s="8">
        <f>(AVERAGE(T1114:T1115)*('Front End'!$F$5*60))+(AVERAGE(V1114:V1115)*('Front End'!$F$5*60))</f>
        <v>1.1872467992862008</v>
      </c>
      <c r="X1115" s="8">
        <f t="shared" si="72"/>
        <v>5.2217374047415117E-3</v>
      </c>
    </row>
    <row r="1116" spans="1:24" x14ac:dyDescent="0.2">
      <c r="A1116" s="1">
        <v>1115</v>
      </c>
      <c r="B1116" s="1">
        <f>B1115+'Front End'!$F$5</f>
        <v>2228</v>
      </c>
      <c r="C1116" s="10">
        <f t="shared" si="69"/>
        <v>1.5472222222222223</v>
      </c>
      <c r="D1116" s="10">
        <f>ROUND(IF(B1116&lt;=$AA$2*1.25,('Front End'!$F$4/2)*(1-COS((PI()*B1116)/$AA$2)),(4.34*'Front End'!$F$4*EXP(-1.3*B1116/$AA$2))),6)</f>
        <v>3.4619999999999998E-3</v>
      </c>
      <c r="E1116" s="10">
        <f>D1116*('Front End'!$F$3/100)</f>
        <v>0</v>
      </c>
      <c r="F1116" s="10">
        <f t="shared" si="70"/>
        <v>3.4619999999999998E-3</v>
      </c>
      <c r="G1116" s="10">
        <f>IF((G1115+(AVERAGE(F1115:F1116)*('Front End'!$F$5*60))-(N1115))&gt;$AA$3,$AA$3,IF(G1115+(AVERAGE(F1115:F1116)*('Front End'!$F$5*60))-(N1115)&lt;0,0,G1115+(AVERAGE(F1115:F1116)*('Front End'!$F$5*60))-(N1115)))</f>
        <v>103.07377025676399</v>
      </c>
      <c r="H1116" s="10">
        <f>(G1116/$AA$3)*'Front End'!$B$1</f>
        <v>1.03073770256764E-3</v>
      </c>
      <c r="I1116" s="10">
        <f>('Front End'!$F$10-'Front End'!$B$1)+Calcs!H1116</f>
        <v>46.731030737702575</v>
      </c>
      <c r="J1116" s="10">
        <f>IF(H1116&gt;'Front End'!$B$1*('Front End'!$B$5/100),G1116-((('Front End'!$B$1*('Front End'!$B$5/100))/'Front End'!$B$1)*$AA$3),0)</f>
        <v>3.0737702567639928</v>
      </c>
      <c r="K1116" s="10">
        <f>(J1116*('Front End'!$B$6/100))/('Front End'!$B$2*24*60*60)</f>
        <v>0</v>
      </c>
      <c r="L1116" s="10">
        <f>(J1116*((100-'Front End'!$B$6)/100))/('Front End'!$B$2*24*60*60)</f>
        <v>3.5576044638472143E-3</v>
      </c>
      <c r="M1116" s="10">
        <f t="shared" si="71"/>
        <v>3.5576044638472143E-3</v>
      </c>
      <c r="N1116" s="10">
        <f>AVERAGE(M1115:M1116)*('Front End'!$F$5*60)</f>
        <v>0.42784038331363233</v>
      </c>
      <c r="O1116" s="10">
        <f>IF(O1115+AVERAGE(K1115:K1116)*('Front End'!$F$5*60)&gt;J1116,J1116,O1115+AVERAGE(K1115:K1116)*('Front End'!$F$5*60))</f>
        <v>0</v>
      </c>
      <c r="P1116" s="10">
        <f>P1115+(AVERAGE(L1115:L1116)*('Front End'!$F$5*60))-W1115</f>
        <v>4034.6770117403253</v>
      </c>
      <c r="Q1116" s="10">
        <f>(P1116/$AA$5)*($AA$4-'Front End'!$F$9)</f>
        <v>4.0346770117403251E-2</v>
      </c>
      <c r="R1116" s="10">
        <f>'Front End'!$F$9+Q1116</f>
        <v>45.040346770117402</v>
      </c>
      <c r="S1116" s="8">
        <f>IF(R1116&gt;'Front End'!$F$9+'Front End'!$B$9,(((R1116-'Front End'!$F$9)/($AA$4-'Front End'!$F$9))*$AA$5)-((('Front End'!$F$9+'Front End'!$B$9-'Front End'!$F$9)/($AA$4-'Front End'!$F$9))*$AA$5),0)</f>
        <v>4034.6770117402293</v>
      </c>
      <c r="T1116" s="8">
        <f>ROUND(S1116/('Front End'!$B$3*24*60*60),6)</f>
        <v>4.6699999999999997E-3</v>
      </c>
      <c r="U1116" s="8">
        <f>IF(R1116&gt;'Front End'!$F$9+'Front End'!$B$10,(((R1116-'Front End'!$F$9)/($AA$4-'Front End'!$F$9))*$AA$5)-((('Front End'!$F$9+'Front End'!$B$10-'Front End'!$F$9)/($AA$4-'Front End'!$F$9))*$AA$5),0)</f>
        <v>2034.6770117399165</v>
      </c>
      <c r="V1116" s="8">
        <f>(U1116^0.5)/('Front End'!$B$4*24*60*60)</f>
        <v>5.2207632178821817E-3</v>
      </c>
      <c r="W1116" s="8">
        <f>(AVERAGE(T1115:T1116)*('Front End'!$F$5*60))+(AVERAGE(V1115:V1116)*('Front End'!$F$5*60))</f>
        <v>1.1870100373574215</v>
      </c>
      <c r="X1116" s="8">
        <f t="shared" si="72"/>
        <v>5.2207632178821817E-3</v>
      </c>
    </row>
    <row r="1117" spans="1:24" x14ac:dyDescent="0.2">
      <c r="A1117" s="1">
        <v>1116</v>
      </c>
      <c r="B1117" s="1">
        <f>B1116+'Front End'!$F$5</f>
        <v>2230</v>
      </c>
      <c r="C1117" s="10">
        <f t="shared" si="69"/>
        <v>1.5486111111111112</v>
      </c>
      <c r="D1117" s="10">
        <f>ROUND(IF(B1117&lt;=$AA$2*1.25,('Front End'!$F$4/2)*(1-COS((PI()*B1117)/$AA$2)),(4.34*'Front End'!$F$4*EXP(-1.3*B1117/$AA$2))),6)</f>
        <v>3.447E-3</v>
      </c>
      <c r="E1117" s="10">
        <f>D1117*('Front End'!$F$3/100)</f>
        <v>0</v>
      </c>
      <c r="F1117" s="10">
        <f t="shared" si="70"/>
        <v>3.447E-3</v>
      </c>
      <c r="G1117" s="10">
        <f>IF((G1116+(AVERAGE(F1116:F1117)*('Front End'!$F$5*60))-(N1116))&gt;$AA$3,$AA$3,IF(G1116+(AVERAGE(F1116:F1117)*('Front End'!$F$5*60))-(N1116)&lt;0,0,G1116+(AVERAGE(F1116:F1117)*('Front End'!$F$5*60))-(N1116)))</f>
        <v>103.06046987345036</v>
      </c>
      <c r="H1117" s="10">
        <f>(G1117/$AA$3)*'Front End'!$B$1</f>
        <v>1.0306046987345035E-3</v>
      </c>
      <c r="I1117" s="10">
        <f>('Front End'!$F$10-'Front End'!$B$1)+Calcs!H1117</f>
        <v>46.731030604698738</v>
      </c>
      <c r="J1117" s="10">
        <f>IF(H1117&gt;'Front End'!$B$1*('Front End'!$B$5/100),G1117-((('Front End'!$B$1*('Front End'!$B$5/100))/'Front End'!$B$1)*$AA$3),0)</f>
        <v>3.0604698734503586</v>
      </c>
      <c r="K1117" s="10">
        <f>(J1117*('Front End'!$B$6/100))/('Front End'!$B$2*24*60*60)</f>
        <v>0</v>
      </c>
      <c r="L1117" s="10">
        <f>(J1117*((100-'Front End'!$B$6)/100))/('Front End'!$B$2*24*60*60)</f>
        <v>3.5422105016786561E-3</v>
      </c>
      <c r="M1117" s="10">
        <f t="shared" si="71"/>
        <v>3.5422105016786561E-3</v>
      </c>
      <c r="N1117" s="10">
        <f>AVERAGE(M1116:M1117)*('Front End'!$F$5*60)</f>
        <v>0.42598889793155226</v>
      </c>
      <c r="O1117" s="10">
        <f>IF(O1116+AVERAGE(K1116:K1117)*('Front End'!$F$5*60)&gt;J1117,J1117,O1116+AVERAGE(K1116:K1117)*('Front End'!$F$5*60))</f>
        <v>0</v>
      </c>
      <c r="P1117" s="10">
        <f>P1116+(AVERAGE(L1116:L1117)*('Front End'!$F$5*60))-W1116</f>
        <v>4033.915990600899</v>
      </c>
      <c r="Q1117" s="10">
        <f>(P1117/$AA$5)*($AA$4-'Front End'!$F$9)</f>
        <v>4.0339159906008989E-2</v>
      </c>
      <c r="R1117" s="10">
        <f>'Front End'!$F$9+Q1117</f>
        <v>45.040339159906011</v>
      </c>
      <c r="S1117" s="8">
        <f>IF(R1117&gt;'Front End'!$F$9+'Front End'!$B$9,(((R1117-'Front End'!$F$9)/($AA$4-'Front End'!$F$9))*$AA$5)-((('Front End'!$F$9+'Front End'!$B$9-'Front End'!$F$9)/($AA$4-'Front End'!$F$9))*$AA$5),0)</f>
        <v>4033.9159906011446</v>
      </c>
      <c r="T1117" s="8">
        <f>ROUND(S1117/('Front End'!$B$3*24*60*60),6)</f>
        <v>4.6690000000000004E-3</v>
      </c>
      <c r="U1117" s="8">
        <f>IF(R1117&gt;'Front End'!$F$9+'Front End'!$B$10,(((R1117-'Front End'!$F$9)/($AA$4-'Front End'!$F$9))*$AA$5)-((('Front End'!$F$9+'Front End'!$B$10-'Front End'!$F$9)/($AA$4-'Front End'!$F$9))*$AA$5),0)</f>
        <v>2033.9159906008317</v>
      </c>
      <c r="V1117" s="8">
        <f>(U1117^0.5)/('Front End'!$B$4*24*60*60)</f>
        <v>5.2197867772164688E-3</v>
      </c>
      <c r="W1117" s="8">
        <f>(AVERAGE(T1116:T1117)*('Front End'!$F$5*60))+(AVERAGE(V1116:V1117)*('Front End'!$F$5*60))</f>
        <v>1.1867729997059191</v>
      </c>
      <c r="X1117" s="8">
        <f t="shared" si="72"/>
        <v>5.2197867772164688E-3</v>
      </c>
    </row>
    <row r="1118" spans="1:24" x14ac:dyDescent="0.2">
      <c r="A1118" s="1">
        <v>1117</v>
      </c>
      <c r="B1118" s="1">
        <f>B1117+'Front End'!$F$5</f>
        <v>2232</v>
      </c>
      <c r="C1118" s="10">
        <f t="shared" si="69"/>
        <v>1.55</v>
      </c>
      <c r="D1118" s="10">
        <f>ROUND(IF(B1118&lt;=$AA$2*1.25,('Front End'!$F$4/2)*(1-COS((PI()*B1118)/$AA$2)),(4.34*'Front End'!$F$4*EXP(-1.3*B1118/$AA$2))),6)</f>
        <v>3.4320000000000002E-3</v>
      </c>
      <c r="E1118" s="10">
        <f>D1118*('Front End'!$F$3/100)</f>
        <v>0</v>
      </c>
      <c r="F1118" s="10">
        <f t="shared" si="70"/>
        <v>3.4320000000000002E-3</v>
      </c>
      <c r="G1118" s="10">
        <f>IF((G1117+(AVERAGE(F1117:F1118)*('Front End'!$F$5*60))-(N1117))&gt;$AA$3,$AA$3,IF(G1117+(AVERAGE(F1117:F1118)*('Front End'!$F$5*60))-(N1117)&lt;0,0,G1117+(AVERAGE(F1117:F1118)*('Front End'!$F$5*60))-(N1117)))</f>
        <v>103.04722097551881</v>
      </c>
      <c r="H1118" s="10">
        <f>(G1118/$AA$3)*'Front End'!$B$1</f>
        <v>1.0304722097551882E-3</v>
      </c>
      <c r="I1118" s="10">
        <f>('Front End'!$F$10-'Front End'!$B$1)+Calcs!H1118</f>
        <v>46.73103047220976</v>
      </c>
      <c r="J1118" s="10">
        <f>IF(H1118&gt;'Front End'!$B$1*('Front End'!$B$5/100),G1118-((('Front End'!$B$1*('Front End'!$B$5/100))/'Front End'!$B$1)*$AA$3),0)</f>
        <v>3.0472209755188118</v>
      </c>
      <c r="K1118" s="10">
        <f>(J1118*('Front End'!$B$6/100))/('Front End'!$B$2*24*60*60)</f>
        <v>0</v>
      </c>
      <c r="L1118" s="10">
        <f>(J1118*((100-'Front End'!$B$6)/100))/('Front End'!$B$2*24*60*60)</f>
        <v>3.5268761290726991E-3</v>
      </c>
      <c r="M1118" s="10">
        <f t="shared" si="71"/>
        <v>3.5268761290726991E-3</v>
      </c>
      <c r="N1118" s="10">
        <f>AVERAGE(M1117:M1118)*('Front End'!$F$5*60)</f>
        <v>0.42414519784508131</v>
      </c>
      <c r="O1118" s="10">
        <f>IF(O1117+AVERAGE(K1117:K1118)*('Front End'!$F$5*60)&gt;J1118,J1118,O1117+AVERAGE(K1117:K1118)*('Front End'!$F$5*60))</f>
        <v>0</v>
      </c>
      <c r="P1118" s="10">
        <f>P1117+(AVERAGE(L1117:L1118)*('Front End'!$F$5*60))-W1117</f>
        <v>4033.153362799038</v>
      </c>
      <c r="Q1118" s="10">
        <f>(P1118/$AA$5)*($AA$4-'Front End'!$F$9)</f>
        <v>4.0331533627990378E-2</v>
      </c>
      <c r="R1118" s="10">
        <f>'Front End'!$F$9+Q1118</f>
        <v>45.040331533627992</v>
      </c>
      <c r="S1118" s="8">
        <f>IF(R1118&gt;'Front End'!$F$9+'Front End'!$B$9,(((R1118-'Front End'!$F$9)/($AA$4-'Front End'!$F$9))*$AA$5)-((('Front End'!$F$9+'Front End'!$B$9-'Front End'!$F$9)/($AA$4-'Front End'!$F$9))*$AA$5),0)</f>
        <v>4033.1533627991694</v>
      </c>
      <c r="T1118" s="8">
        <f>ROUND(S1118/('Front End'!$B$3*24*60*60),6)</f>
        <v>4.6680000000000003E-3</v>
      </c>
      <c r="U1118" s="8">
        <f>IF(R1118&gt;'Front End'!$F$9+'Front End'!$B$10,(((R1118-'Front End'!$F$9)/($AA$4-'Front End'!$F$9))*$AA$5)-((('Front End'!$F$9+'Front End'!$B$10-'Front End'!$F$9)/($AA$4-'Front End'!$F$9))*$AA$5),0)</f>
        <v>2033.1533627988565</v>
      </c>
      <c r="V1118" s="8">
        <f>(U1118^0.5)/('Front End'!$B$4*24*60*60)</f>
        <v>5.2188080918242454E-3</v>
      </c>
      <c r="W1118" s="8">
        <f>(AVERAGE(T1117:T1118)*('Front End'!$F$5*60))+(AVERAGE(V1117:V1118)*('Front End'!$F$5*60))</f>
        <v>1.1865356921424428</v>
      </c>
      <c r="X1118" s="8">
        <f t="shared" si="72"/>
        <v>5.2188080918242454E-3</v>
      </c>
    </row>
    <row r="1119" spans="1:24" x14ac:dyDescent="0.2">
      <c r="A1119" s="1">
        <v>1118</v>
      </c>
      <c r="B1119" s="1">
        <f>B1118+'Front End'!$F$5</f>
        <v>2234</v>
      </c>
      <c r="C1119" s="10">
        <f t="shared" si="69"/>
        <v>1.5513888888888889</v>
      </c>
      <c r="D1119" s="10">
        <f>ROUND(IF(B1119&lt;=$AA$2*1.25,('Front End'!$F$4/2)*(1-COS((PI()*B1119)/$AA$2)),(4.34*'Front End'!$F$4*EXP(-1.3*B1119/$AA$2))),6)</f>
        <v>3.4169999999999999E-3</v>
      </c>
      <c r="E1119" s="10">
        <f>D1119*('Front End'!$F$3/100)</f>
        <v>0</v>
      </c>
      <c r="F1119" s="10">
        <f t="shared" si="70"/>
        <v>3.4169999999999999E-3</v>
      </c>
      <c r="G1119" s="10">
        <f>IF((G1118+(AVERAGE(F1118:F1119)*('Front End'!$F$5*60))-(N1118))&gt;$AA$3,$AA$3,IF(G1118+(AVERAGE(F1118:F1119)*('Front End'!$F$5*60))-(N1118)&lt;0,0,G1118+(AVERAGE(F1118:F1119)*('Front End'!$F$5*60))-(N1118)))</f>
        <v>103.03401577767373</v>
      </c>
      <c r="H1119" s="10">
        <f>(G1119/$AA$3)*'Front End'!$B$1</f>
        <v>1.0303401577767372E-3</v>
      </c>
      <c r="I1119" s="10">
        <f>('Front End'!$F$10-'Front End'!$B$1)+Calcs!H1119</f>
        <v>46.73103034015778</v>
      </c>
      <c r="J1119" s="10">
        <f>IF(H1119&gt;'Front End'!$B$1*('Front End'!$B$5/100),G1119-((('Front End'!$B$1*('Front End'!$B$5/100))/'Front End'!$B$1)*$AA$3),0)</f>
        <v>3.03401577767373</v>
      </c>
      <c r="K1119" s="10">
        <f>(J1119*('Front End'!$B$6/100))/('Front End'!$B$2*24*60*60)</f>
        <v>0</v>
      </c>
      <c r="L1119" s="10">
        <f>(J1119*((100-'Front End'!$B$6)/100))/('Front End'!$B$2*24*60*60)</f>
        <v>3.5115923352705214E-3</v>
      </c>
      <c r="M1119" s="10">
        <f t="shared" si="71"/>
        <v>3.5115923352705214E-3</v>
      </c>
      <c r="N1119" s="10">
        <f>AVERAGE(M1118:M1119)*('Front End'!$F$5*60)</f>
        <v>0.42230810786059325</v>
      </c>
      <c r="O1119" s="10">
        <f>IF(O1118+AVERAGE(K1118:K1119)*('Front End'!$F$5*60)&gt;J1119,J1119,O1118+AVERAGE(K1118:K1119)*('Front End'!$F$5*60))</f>
        <v>0</v>
      </c>
      <c r="P1119" s="10">
        <f>P1118+(AVERAGE(L1118:L1119)*('Front End'!$F$5*60))-W1118</f>
        <v>4032.3891352147562</v>
      </c>
      <c r="Q1119" s="10">
        <f>(P1119/$AA$5)*($AA$4-'Front End'!$F$9)</f>
        <v>4.0323891352147555E-2</v>
      </c>
      <c r="R1119" s="10">
        <f>'Front End'!$F$9+Q1119</f>
        <v>45.040323891352145</v>
      </c>
      <c r="S1119" s="8">
        <f>IF(R1119&gt;'Front End'!$F$9+'Front End'!$B$9,(((R1119-'Front End'!$F$9)/($AA$4-'Front End'!$F$9))*$AA$5)-((('Front End'!$F$9+'Front End'!$B$9-'Front End'!$F$9)/($AA$4-'Front End'!$F$9))*$AA$5),0)</f>
        <v>4032.3891352144869</v>
      </c>
      <c r="T1119" s="8">
        <f>ROUND(S1119/('Front End'!$B$3*24*60*60),6)</f>
        <v>4.6670000000000001E-3</v>
      </c>
      <c r="U1119" s="8">
        <f>IF(R1119&gt;'Front End'!$F$9+'Front End'!$B$10,(((R1119-'Front End'!$F$9)/($AA$4-'Front End'!$F$9))*$AA$5)-((('Front End'!$F$9+'Front End'!$B$10-'Front End'!$F$9)/($AA$4-'Front End'!$F$9))*$AA$5),0)</f>
        <v>2032.3891352141741</v>
      </c>
      <c r="V1119" s="8">
        <f>(U1119^0.5)/('Front End'!$B$4*24*60*60)</f>
        <v>5.2178271692742834E-3</v>
      </c>
      <c r="W1119" s="8">
        <f>(AVERAGE(T1118:T1119)*('Front End'!$F$5*60))+(AVERAGE(V1118:V1119)*('Front End'!$F$5*60))</f>
        <v>1.1862981156659116</v>
      </c>
      <c r="X1119" s="8">
        <f t="shared" si="72"/>
        <v>5.2178271692742834E-3</v>
      </c>
    </row>
    <row r="1120" spans="1:24" x14ac:dyDescent="0.2">
      <c r="A1120" s="1">
        <v>1119</v>
      </c>
      <c r="B1120" s="1">
        <f>B1119+'Front End'!$F$5</f>
        <v>2236</v>
      </c>
      <c r="C1120" s="10">
        <f t="shared" si="69"/>
        <v>1.5527777777777778</v>
      </c>
      <c r="D1120" s="10">
        <f>ROUND(IF(B1120&lt;=$AA$2*1.25,('Front End'!$F$4/2)*(1-COS((PI()*B1120)/$AA$2)),(4.34*'Front End'!$F$4*EXP(-1.3*B1120/$AA$2))),6)</f>
        <v>3.4020000000000001E-3</v>
      </c>
      <c r="E1120" s="10">
        <f>D1120*('Front End'!$F$3/100)</f>
        <v>0</v>
      </c>
      <c r="F1120" s="10">
        <f t="shared" si="70"/>
        <v>3.4020000000000001E-3</v>
      </c>
      <c r="G1120" s="10">
        <f>IF((G1119+(AVERAGE(F1119:F1120)*('Front End'!$F$5*60))-(N1119))&gt;$AA$3,$AA$3,IF(G1119+(AVERAGE(F1119:F1120)*('Front End'!$F$5*60))-(N1119)&lt;0,0,G1119+(AVERAGE(F1119:F1120)*('Front End'!$F$5*60))-(N1119)))</f>
        <v>103.02084766981314</v>
      </c>
      <c r="H1120" s="10">
        <f>(G1120/$AA$3)*'Front End'!$B$1</f>
        <v>1.0302084766981314E-3</v>
      </c>
      <c r="I1120" s="10">
        <f>('Front End'!$F$10-'Front End'!$B$1)+Calcs!H1120</f>
        <v>46.731030208476703</v>
      </c>
      <c r="J1120" s="10">
        <f>IF(H1120&gt;'Front End'!$B$1*('Front End'!$B$5/100),G1120-((('Front End'!$B$1*('Front End'!$B$5/100))/'Front End'!$B$1)*$AA$3),0)</f>
        <v>3.0208476698131363</v>
      </c>
      <c r="K1120" s="10">
        <f>(J1120*('Front End'!$B$6/100))/('Front End'!$B$2*24*60*60)</f>
        <v>0</v>
      </c>
      <c r="L1120" s="10">
        <f>(J1120*((100-'Front End'!$B$6)/100))/('Front End'!$B$2*24*60*60)</f>
        <v>3.4963514696911306E-3</v>
      </c>
      <c r="M1120" s="10">
        <f t="shared" si="71"/>
        <v>3.4963514696911306E-3</v>
      </c>
      <c r="N1120" s="10">
        <f>AVERAGE(M1119:M1120)*('Front End'!$F$5*60)</f>
        <v>0.42047662829769911</v>
      </c>
      <c r="O1120" s="10">
        <f>IF(O1119+AVERAGE(K1119:K1120)*('Front End'!$F$5*60)&gt;J1120,J1120,O1119+AVERAGE(K1119:K1120)*('Front End'!$F$5*60))</f>
        <v>0</v>
      </c>
      <c r="P1120" s="10">
        <f>P1119+(AVERAGE(L1119:L1120)*('Front End'!$F$5*60))-W1119</f>
        <v>4031.623313727388</v>
      </c>
      <c r="Q1120" s="10">
        <f>(P1120/$AA$5)*($AA$4-'Front End'!$F$9)</f>
        <v>4.031623313727388E-2</v>
      </c>
      <c r="R1120" s="10">
        <f>'Front End'!$F$9+Q1120</f>
        <v>45.040316233137276</v>
      </c>
      <c r="S1120" s="8">
        <f>IF(R1120&gt;'Front End'!$F$9+'Front End'!$B$9,(((R1120-'Front End'!$F$9)/($AA$4-'Front End'!$F$9))*$AA$5)-((('Front End'!$F$9+'Front End'!$B$9-'Front End'!$F$9)/($AA$4-'Front End'!$F$9))*$AA$5),0)</f>
        <v>4031.6233137275503</v>
      </c>
      <c r="T1120" s="8">
        <f>ROUND(S1120/('Front End'!$B$3*24*60*60),6)</f>
        <v>4.666E-3</v>
      </c>
      <c r="U1120" s="8">
        <f>IF(R1120&gt;'Front End'!$F$9+'Front End'!$B$10,(((R1120-'Front End'!$F$9)/($AA$4-'Front End'!$F$9))*$AA$5)-((('Front End'!$F$9+'Front End'!$B$10-'Front End'!$F$9)/($AA$4-'Front End'!$F$9))*$AA$5),0)</f>
        <v>2031.6233137272375</v>
      </c>
      <c r="V1120" s="8">
        <f>(U1120^0.5)/('Front End'!$B$4*24*60*60)</f>
        <v>5.2168440158545997E-3</v>
      </c>
      <c r="W1120" s="8">
        <f>(AVERAGE(T1119:T1120)*('Front End'!$F$5*60))+(AVERAGE(V1119:V1120)*('Front End'!$F$5*60))</f>
        <v>1.186060271107733</v>
      </c>
      <c r="X1120" s="8">
        <f t="shared" si="72"/>
        <v>5.2168440158545997E-3</v>
      </c>
    </row>
    <row r="1121" spans="1:24" x14ac:dyDescent="0.2">
      <c r="A1121" s="1">
        <v>1120</v>
      </c>
      <c r="B1121" s="1">
        <f>B1120+'Front End'!$F$5</f>
        <v>2238</v>
      </c>
      <c r="C1121" s="10">
        <f t="shared" si="69"/>
        <v>1.5541666666666667</v>
      </c>
      <c r="D1121" s="10">
        <f>ROUND(IF(B1121&lt;=$AA$2*1.25,('Front End'!$F$4/2)*(1-COS((PI()*B1121)/$AA$2)),(4.34*'Front End'!$F$4*EXP(-1.3*B1121/$AA$2))),6)</f>
        <v>3.388E-3</v>
      </c>
      <c r="E1121" s="10">
        <f>D1121*('Front End'!$F$3/100)</f>
        <v>0</v>
      </c>
      <c r="F1121" s="10">
        <f t="shared" si="70"/>
        <v>3.388E-3</v>
      </c>
      <c r="G1121" s="10">
        <f>IF((G1120+(AVERAGE(F1120:F1121)*('Front End'!$F$5*60))-(N1120))&gt;$AA$3,$AA$3,IF(G1120+(AVERAGE(F1120:F1121)*('Front End'!$F$5*60))-(N1120)&lt;0,0,G1120+(AVERAGE(F1120:F1121)*('Front End'!$F$5*60))-(N1120)))</f>
        <v>103.00777104151543</v>
      </c>
      <c r="H1121" s="10">
        <f>(G1121/$AA$3)*'Front End'!$B$1</f>
        <v>1.0300777104151543E-3</v>
      </c>
      <c r="I1121" s="10">
        <f>('Front End'!$F$10-'Front End'!$B$1)+Calcs!H1121</f>
        <v>46.731030077710422</v>
      </c>
      <c r="J1121" s="10">
        <f>IF(H1121&gt;'Front End'!$B$1*('Front End'!$B$5/100),G1121-((('Front End'!$B$1*('Front End'!$B$5/100))/'Front End'!$B$1)*$AA$3),0)</f>
        <v>3.0077710415154257</v>
      </c>
      <c r="K1121" s="10">
        <f>(J1121*('Front End'!$B$6/100))/('Front End'!$B$2*24*60*60)</f>
        <v>0</v>
      </c>
      <c r="L1121" s="10">
        <f>(J1121*((100-'Front End'!$B$6)/100))/('Front End'!$B$2*24*60*60)</f>
        <v>3.481216483235447E-3</v>
      </c>
      <c r="M1121" s="10">
        <f t="shared" si="71"/>
        <v>3.481216483235447E-3</v>
      </c>
      <c r="N1121" s="10">
        <f>AVERAGE(M1120:M1121)*('Front End'!$F$5*60)</f>
        <v>0.41865407717559466</v>
      </c>
      <c r="O1121" s="10">
        <f>IF(O1120+AVERAGE(K1120:K1121)*('Front End'!$F$5*60)&gt;J1121,J1121,O1120+AVERAGE(K1120:K1121)*('Front End'!$F$5*60))</f>
        <v>0</v>
      </c>
      <c r="P1121" s="10">
        <f>P1120+(AVERAGE(L1120:L1121)*('Front End'!$F$5*60))-W1120</f>
        <v>4030.855907533456</v>
      </c>
      <c r="Q1121" s="10">
        <f>(P1121/$AA$5)*($AA$4-'Front End'!$F$9)</f>
        <v>4.0308559075334559E-2</v>
      </c>
      <c r="R1121" s="10">
        <f>'Front End'!$F$9+Q1121</f>
        <v>45.040308559075335</v>
      </c>
      <c r="S1121" s="8">
        <f>IF(R1121&gt;'Front End'!$F$9+'Front End'!$B$9,(((R1121-'Front End'!$F$9)/($AA$4-'Front End'!$F$9))*$AA$5)-((('Front End'!$F$9+'Front End'!$B$9-'Front End'!$F$9)/($AA$4-'Front End'!$F$9))*$AA$5),0)</f>
        <v>4030.8559075334929</v>
      </c>
      <c r="T1121" s="8">
        <f>ROUND(S1121/('Front End'!$B$3*24*60*60),6)</f>
        <v>4.6649999999999999E-3</v>
      </c>
      <c r="U1121" s="8">
        <f>IF(R1121&gt;'Front End'!$F$9+'Front End'!$B$10,(((R1121-'Front End'!$F$9)/($AA$4-'Front End'!$F$9))*$AA$5)-((('Front End'!$F$9+'Front End'!$B$10-'Front End'!$F$9)/($AA$4-'Front End'!$F$9))*$AA$5),0)</f>
        <v>2030.85590753318</v>
      </c>
      <c r="V1121" s="8">
        <f>(U1121^0.5)/('Front End'!$B$4*24*60*60)</f>
        <v>5.2158586421116393E-3</v>
      </c>
      <c r="W1121" s="8">
        <f>(AVERAGE(T1120:T1121)*('Front End'!$F$5*60))+(AVERAGE(V1120:V1121)*('Front End'!$F$5*60))</f>
        <v>1.1858221594779743</v>
      </c>
      <c r="X1121" s="8">
        <f t="shared" si="72"/>
        <v>5.2158586421116393E-3</v>
      </c>
    </row>
    <row r="1122" spans="1:24" x14ac:dyDescent="0.2">
      <c r="A1122" s="1">
        <v>1121</v>
      </c>
      <c r="B1122" s="1">
        <f>B1121+'Front End'!$F$5</f>
        <v>2240</v>
      </c>
      <c r="C1122" s="10">
        <f t="shared" si="69"/>
        <v>1.5555555555555556</v>
      </c>
      <c r="D1122" s="10">
        <f>ROUND(IF(B1122&lt;=$AA$2*1.25,('Front End'!$F$4/2)*(1-COS((PI()*B1122)/$AA$2)),(4.34*'Front End'!$F$4*EXP(-1.3*B1122/$AA$2))),6)</f>
        <v>3.3730000000000001E-3</v>
      </c>
      <c r="E1122" s="10">
        <f>D1122*('Front End'!$F$3/100)</f>
        <v>0</v>
      </c>
      <c r="F1122" s="10">
        <f t="shared" si="70"/>
        <v>3.3730000000000001E-3</v>
      </c>
      <c r="G1122" s="10">
        <f>IF((G1121+(AVERAGE(F1121:F1122)*('Front End'!$F$5*60))-(N1121))&gt;$AA$3,$AA$3,IF(G1121+(AVERAGE(F1121:F1122)*('Front End'!$F$5*60))-(N1121)&lt;0,0,G1121+(AVERAGE(F1121:F1122)*('Front End'!$F$5*60))-(N1121)))</f>
        <v>102.99477696433983</v>
      </c>
      <c r="H1122" s="10">
        <f>(G1122/$AA$3)*'Front End'!$B$1</f>
        <v>1.0299477696433985E-3</v>
      </c>
      <c r="I1122" s="10">
        <f>('Front End'!$F$10-'Front End'!$B$1)+Calcs!H1122</f>
        <v>46.731029947769649</v>
      </c>
      <c r="J1122" s="10">
        <f>IF(H1122&gt;'Front End'!$B$1*('Front End'!$B$5/100),G1122-((('Front End'!$B$1*('Front End'!$B$5/100))/'Front End'!$B$1)*$AA$3),0)</f>
        <v>2.9947769643398345</v>
      </c>
      <c r="K1122" s="10">
        <f>(J1122*('Front End'!$B$6/100))/('Front End'!$B$2*24*60*60)</f>
        <v>0</v>
      </c>
      <c r="L1122" s="10">
        <f>(J1122*((100-'Front End'!$B$6)/100))/('Front End'!$B$2*24*60*60)</f>
        <v>3.4661770420599939E-3</v>
      </c>
      <c r="M1122" s="10">
        <f t="shared" si="71"/>
        <v>3.4661770420599939E-3</v>
      </c>
      <c r="N1122" s="10">
        <f>AVERAGE(M1121:M1122)*('Front End'!$F$5*60)</f>
        <v>0.41684361151772642</v>
      </c>
      <c r="O1122" s="10">
        <f>IF(O1121+AVERAGE(K1121:K1122)*('Front End'!$F$5*60)&gt;J1122,J1122,O1121+AVERAGE(K1121:K1122)*('Front End'!$F$5*60))</f>
        <v>0</v>
      </c>
      <c r="P1122" s="10">
        <f>P1121+(AVERAGE(L1121:L1122)*('Front End'!$F$5*60))-W1121</f>
        <v>4030.0869289854959</v>
      </c>
      <c r="Q1122" s="10">
        <f>(P1122/$AA$5)*($AA$4-'Front End'!$F$9)</f>
        <v>4.0300869289854963E-2</v>
      </c>
      <c r="R1122" s="10">
        <f>'Front End'!$F$9+Q1122</f>
        <v>45.040300869289858</v>
      </c>
      <c r="S1122" s="8">
        <f>IF(R1122&gt;'Front End'!$F$9+'Front End'!$B$9,(((R1122-'Front End'!$F$9)/($AA$4-'Front End'!$F$9))*$AA$5)-((('Front End'!$F$9+'Front End'!$B$9-'Front End'!$F$9)/($AA$4-'Front End'!$F$9))*$AA$5),0)</f>
        <v>4030.0869289858101</v>
      </c>
      <c r="T1122" s="8">
        <f>ROUND(S1122/('Front End'!$B$3*24*60*60),6)</f>
        <v>4.6639999999999997E-3</v>
      </c>
      <c r="U1122" s="8">
        <f>IF(R1122&gt;'Front End'!$F$9+'Front End'!$B$10,(((R1122-'Front End'!$F$9)/($AA$4-'Front End'!$F$9))*$AA$5)-((('Front End'!$F$9+'Front End'!$B$10-'Front End'!$F$9)/($AA$4-'Front End'!$F$9))*$AA$5),0)</f>
        <v>2030.0869289854973</v>
      </c>
      <c r="V1122" s="8">
        <f>(U1122^0.5)/('Front End'!$B$4*24*60*60)</f>
        <v>5.2148710626535623E-3</v>
      </c>
      <c r="W1122" s="8">
        <f>(AVERAGE(T1121:T1122)*('Front End'!$F$5*60))+(AVERAGE(V1121:V1122)*('Front End'!$F$5*60))</f>
        <v>1.1855837822859121</v>
      </c>
      <c r="X1122" s="8">
        <f t="shared" si="72"/>
        <v>5.2148710626535623E-3</v>
      </c>
    </row>
    <row r="1123" spans="1:24" x14ac:dyDescent="0.2">
      <c r="A1123" s="1">
        <v>1122</v>
      </c>
      <c r="B1123" s="1">
        <f>B1122+'Front End'!$F$5</f>
        <v>2242</v>
      </c>
      <c r="C1123" s="10">
        <f t="shared" si="69"/>
        <v>1.5569444444444445</v>
      </c>
      <c r="D1123" s="10">
        <f>ROUND(IF(B1123&lt;=$AA$2*1.25,('Front End'!$F$4/2)*(1-COS((PI()*B1123)/$AA$2)),(4.34*'Front End'!$F$4*EXP(-1.3*B1123/$AA$2))),6)</f>
        <v>3.3579999999999999E-3</v>
      </c>
      <c r="E1123" s="10">
        <f>D1123*('Front End'!$F$3/100)</f>
        <v>0</v>
      </c>
      <c r="F1123" s="10">
        <f t="shared" si="70"/>
        <v>3.3579999999999999E-3</v>
      </c>
      <c r="G1123" s="10">
        <f>IF((G1122+(AVERAGE(F1122:F1123)*('Front End'!$F$5*60))-(N1122))&gt;$AA$3,$AA$3,IF(G1122+(AVERAGE(F1122:F1123)*('Front End'!$F$5*60))-(N1122)&lt;0,0,G1122+(AVERAGE(F1122:F1123)*('Front End'!$F$5*60))-(N1122)))</f>
        <v>102.98179335282211</v>
      </c>
      <c r="H1123" s="10">
        <f>(G1123/$AA$3)*'Front End'!$B$1</f>
        <v>1.029817933528221E-3</v>
      </c>
      <c r="I1123" s="10">
        <f>('Front End'!$F$10-'Front End'!$B$1)+Calcs!H1123</f>
        <v>46.731029817933532</v>
      </c>
      <c r="J1123" s="10">
        <f>IF(H1123&gt;'Front End'!$B$1*('Front End'!$B$5/100),G1123-((('Front End'!$B$1*('Front End'!$B$5/100))/'Front End'!$B$1)*$AA$3),0)</f>
        <v>2.981793352822109</v>
      </c>
      <c r="K1123" s="10">
        <f>(J1123*('Front End'!$B$6/100))/('Front End'!$B$2*24*60*60)</f>
        <v>0</v>
      </c>
      <c r="L1123" s="10">
        <f>(J1123*((100-'Front End'!$B$6)/100))/('Front End'!$B$2*24*60*60)</f>
        <v>3.4511497139144785E-3</v>
      </c>
      <c r="M1123" s="10">
        <f t="shared" si="71"/>
        <v>3.4511497139144785E-3</v>
      </c>
      <c r="N1123" s="10">
        <f>AVERAGE(M1122:M1123)*('Front End'!$F$5*60)</f>
        <v>0.41503960535846829</v>
      </c>
      <c r="O1123" s="10">
        <f>IF(O1122+AVERAGE(K1122:K1123)*('Front End'!$F$5*60)&gt;J1123,J1123,O1122+AVERAGE(K1122:K1123)*('Front End'!$F$5*60))</f>
        <v>0</v>
      </c>
      <c r="P1123" s="10">
        <f>P1122+(AVERAGE(L1122:L1123)*('Front End'!$F$5*60))-W1122</f>
        <v>4029.3163848085683</v>
      </c>
      <c r="Q1123" s="10">
        <f>(P1123/$AA$5)*($AA$4-'Front End'!$F$9)</f>
        <v>4.0293163848085685E-2</v>
      </c>
      <c r="R1123" s="10">
        <f>'Front End'!$F$9+Q1123</f>
        <v>45.040293163848084</v>
      </c>
      <c r="S1123" s="8">
        <f>IF(R1123&gt;'Front End'!$F$9+'Front End'!$B$9,(((R1123-'Front End'!$F$9)/($AA$4-'Front End'!$F$9))*$AA$5)-((('Front End'!$F$9+'Front End'!$B$9-'Front End'!$F$9)/($AA$4-'Front End'!$F$9))*$AA$5),0)</f>
        <v>4029.3163848083682</v>
      </c>
      <c r="T1123" s="8">
        <f>ROUND(S1123/('Front End'!$B$3*24*60*60),6)</f>
        <v>4.6639999999999997E-3</v>
      </c>
      <c r="U1123" s="8">
        <f>IF(R1123&gt;'Front End'!$F$9+'Front End'!$B$10,(((R1123-'Front End'!$F$9)/($AA$4-'Front End'!$F$9))*$AA$5)-((('Front End'!$F$9+'Front End'!$B$10-'Front End'!$F$9)/($AA$4-'Front End'!$F$9))*$AA$5),0)</f>
        <v>2029.3163848080553</v>
      </c>
      <c r="V1123" s="8">
        <f>(U1123^0.5)/('Front End'!$B$4*24*60*60)</f>
        <v>5.2138812848647378E-3</v>
      </c>
      <c r="W1123" s="8">
        <f>(AVERAGE(T1122:T1123)*('Front End'!$F$5*60))+(AVERAGE(V1122:V1123)*('Front End'!$F$5*60))</f>
        <v>1.1854051408510979</v>
      </c>
      <c r="X1123" s="8">
        <f t="shared" si="72"/>
        <v>5.2138812848647378E-3</v>
      </c>
    </row>
    <row r="1124" spans="1:24" x14ac:dyDescent="0.2">
      <c r="A1124" s="1">
        <v>1123</v>
      </c>
      <c r="B1124" s="1">
        <f>B1123+'Front End'!$F$5</f>
        <v>2244</v>
      </c>
      <c r="C1124" s="10">
        <f t="shared" si="69"/>
        <v>1.5583333333333333</v>
      </c>
      <c r="D1124" s="10">
        <f>ROUND(IF(B1124&lt;=$AA$2*1.25,('Front End'!$F$4/2)*(1-COS((PI()*B1124)/$AA$2)),(4.34*'Front End'!$F$4*EXP(-1.3*B1124/$AA$2))),6)</f>
        <v>3.3440000000000002E-3</v>
      </c>
      <c r="E1124" s="10">
        <f>D1124*('Front End'!$F$3/100)</f>
        <v>0</v>
      </c>
      <c r="F1124" s="10">
        <f t="shared" si="70"/>
        <v>3.3440000000000002E-3</v>
      </c>
      <c r="G1124" s="10">
        <f>IF((G1123+(AVERAGE(F1123:F1124)*('Front End'!$F$5*60))-(N1123))&gt;$AA$3,$AA$3,IF(G1123+(AVERAGE(F1123:F1124)*('Front End'!$F$5*60))-(N1123)&lt;0,0,G1123+(AVERAGE(F1123:F1124)*('Front End'!$F$5*60))-(N1123)))</f>
        <v>102.96887374746363</v>
      </c>
      <c r="H1124" s="10">
        <f>(G1124/$AA$3)*'Front End'!$B$1</f>
        <v>1.0296887374746364E-3</v>
      </c>
      <c r="I1124" s="10">
        <f>('Front End'!$F$10-'Front End'!$B$1)+Calcs!H1124</f>
        <v>46.731029688737479</v>
      </c>
      <c r="J1124" s="10">
        <f>IF(H1124&gt;'Front End'!$B$1*('Front End'!$B$5/100),G1124-((('Front End'!$B$1*('Front End'!$B$5/100))/'Front End'!$B$1)*$AA$3),0)</f>
        <v>2.9688737474636326</v>
      </c>
      <c r="K1124" s="10">
        <f>(J1124*('Front End'!$B$6/100))/('Front End'!$B$2*24*60*60)</f>
        <v>0</v>
      </c>
      <c r="L1124" s="10">
        <f>(J1124*((100-'Front End'!$B$6)/100))/('Front End'!$B$2*24*60*60)</f>
        <v>3.4361964669717975E-3</v>
      </c>
      <c r="M1124" s="10">
        <f t="shared" si="71"/>
        <v>3.4361964669717975E-3</v>
      </c>
      <c r="N1124" s="10">
        <f>AVERAGE(M1123:M1124)*('Front End'!$F$5*60)</f>
        <v>0.41324077085317651</v>
      </c>
      <c r="O1124" s="10">
        <f>IF(O1123+AVERAGE(K1123:K1124)*('Front End'!$F$5*60)&gt;J1124,J1124,O1123+AVERAGE(K1123:K1124)*('Front End'!$F$5*60))</f>
        <v>0</v>
      </c>
      <c r="P1124" s="10">
        <f>P1123+(AVERAGE(L1123:L1124)*('Front End'!$F$5*60))-W1123</f>
        <v>4028.5442204385704</v>
      </c>
      <c r="Q1124" s="10">
        <f>(P1124/$AA$5)*($AA$4-'Front End'!$F$9)</f>
        <v>4.0285442204385707E-2</v>
      </c>
      <c r="R1124" s="10">
        <f>'Front End'!$F$9+Q1124</f>
        <v>45.040285442204386</v>
      </c>
      <c r="S1124" s="8">
        <f>IF(R1124&gt;'Front End'!$F$9+'Front End'!$B$9,(((R1124-'Front End'!$F$9)/($AA$4-'Front End'!$F$9))*$AA$5)-((('Front End'!$F$9+'Front End'!$B$9-'Front End'!$F$9)/($AA$4-'Front End'!$F$9))*$AA$5),0)</f>
        <v>4028.5442204385904</v>
      </c>
      <c r="T1124" s="8">
        <f>ROUND(S1124/('Front End'!$B$3*24*60*60),6)</f>
        <v>4.6629999999999996E-3</v>
      </c>
      <c r="U1124" s="8">
        <f>IF(R1124&gt;'Front End'!$F$9+'Front End'!$B$10,(((R1124-'Front End'!$F$9)/($AA$4-'Front End'!$F$9))*$AA$5)-((('Front End'!$F$9+'Front End'!$B$10-'Front End'!$F$9)/($AA$4-'Front End'!$F$9))*$AA$5),0)</f>
        <v>2028.5442204382775</v>
      </c>
      <c r="V1124" s="8">
        <f>(U1124^0.5)/('Front End'!$B$4*24*60*60)</f>
        <v>5.2128892373863684E-3</v>
      </c>
      <c r="W1124" s="8">
        <f>(AVERAGE(T1123:T1124)*('Front End'!$F$5*60))+(AVERAGE(V1123:V1124)*('Front End'!$F$5*60))</f>
        <v>1.1852262313350663</v>
      </c>
      <c r="X1124" s="8">
        <f t="shared" si="72"/>
        <v>5.2128892373863684E-3</v>
      </c>
    </row>
    <row r="1125" spans="1:24" x14ac:dyDescent="0.2">
      <c r="A1125" s="1">
        <v>1124</v>
      </c>
      <c r="B1125" s="1">
        <f>B1124+'Front End'!$F$5</f>
        <v>2246</v>
      </c>
      <c r="C1125" s="10">
        <f t="shared" si="69"/>
        <v>1.5597222222222222</v>
      </c>
      <c r="D1125" s="10">
        <f>ROUND(IF(B1125&lt;=$AA$2*1.25,('Front End'!$F$4/2)*(1-COS((PI()*B1125)/$AA$2)),(4.34*'Front End'!$F$4*EXP(-1.3*B1125/$AA$2))),6)</f>
        <v>3.3289999999999999E-3</v>
      </c>
      <c r="E1125" s="10">
        <f>D1125*('Front End'!$F$3/100)</f>
        <v>0</v>
      </c>
      <c r="F1125" s="10">
        <f t="shared" si="70"/>
        <v>3.3289999999999999E-3</v>
      </c>
      <c r="G1125" s="10">
        <f>IF((G1124+(AVERAGE(F1124:F1125)*('Front End'!$F$5*60))-(N1124))&gt;$AA$3,$AA$3,IF(G1124+(AVERAGE(F1124:F1125)*('Front End'!$F$5*60))-(N1124)&lt;0,0,G1124+(AVERAGE(F1124:F1125)*('Front End'!$F$5*60))-(N1124)))</f>
        <v>102.95601297661045</v>
      </c>
      <c r="H1125" s="10">
        <f>(G1125/$AA$3)*'Front End'!$B$1</f>
        <v>1.0295601297661047E-3</v>
      </c>
      <c r="I1125" s="10">
        <f>('Front End'!$F$10-'Front End'!$B$1)+Calcs!H1125</f>
        <v>46.73102956012977</v>
      </c>
      <c r="J1125" s="10">
        <f>IF(H1125&gt;'Front End'!$B$1*('Front End'!$B$5/100),G1125-((('Front End'!$B$1*('Front End'!$B$5/100))/'Front End'!$B$1)*$AA$3),0)</f>
        <v>2.9560129766104524</v>
      </c>
      <c r="K1125" s="10">
        <f>(J1125*('Front End'!$B$6/100))/('Front End'!$B$2*24*60*60)</f>
        <v>0</v>
      </c>
      <c r="L1125" s="10">
        <f>(J1125*((100-'Front End'!$B$6)/100))/('Front End'!$B$2*24*60*60)</f>
        <v>3.4213113155213575E-3</v>
      </c>
      <c r="M1125" s="10">
        <f t="shared" si="71"/>
        <v>3.4213113155213575E-3</v>
      </c>
      <c r="N1125" s="10">
        <f>AVERAGE(M1124:M1125)*('Front End'!$F$5*60)</f>
        <v>0.41145046694958931</v>
      </c>
      <c r="O1125" s="10">
        <f>IF(O1124+AVERAGE(K1124:K1125)*('Front End'!$F$5*60)&gt;J1125,J1125,O1124+AVERAGE(K1124:K1125)*('Front End'!$F$5*60))</f>
        <v>0</v>
      </c>
      <c r="P1125" s="10">
        <f>P1124+(AVERAGE(L1124:L1125)*('Front End'!$F$5*60))-W1124</f>
        <v>4027.770444674185</v>
      </c>
      <c r="Q1125" s="10">
        <f>(P1125/$AA$5)*($AA$4-'Front End'!$F$9)</f>
        <v>4.0277704446741842E-2</v>
      </c>
      <c r="R1125" s="10">
        <f>'Front End'!$F$9+Q1125</f>
        <v>45.040277704446744</v>
      </c>
      <c r="S1125" s="8">
        <f>IF(R1125&gt;'Front End'!$F$9+'Front End'!$B$9,(((R1125-'Front End'!$F$9)/($AA$4-'Front End'!$F$9))*$AA$5)-((('Front End'!$F$9+'Front End'!$B$9-'Front End'!$F$9)/($AA$4-'Front End'!$F$9))*$AA$5),0)</f>
        <v>4027.7704446744169</v>
      </c>
      <c r="T1125" s="8">
        <f>ROUND(S1125/('Front End'!$B$3*24*60*60),6)</f>
        <v>4.6620000000000003E-3</v>
      </c>
      <c r="U1125" s="8">
        <f>IF(R1125&gt;'Front End'!$F$9+'Front End'!$B$10,(((R1125-'Front End'!$F$9)/($AA$4-'Front End'!$F$9))*$AA$5)-((('Front End'!$F$9+'Front End'!$B$10-'Front End'!$F$9)/($AA$4-'Front End'!$F$9))*$AA$5),0)</f>
        <v>2027.7704446741041</v>
      </c>
      <c r="V1125" s="8">
        <f>(U1125^0.5)/('Front End'!$B$4*24*60*60)</f>
        <v>5.2118949302288895E-3</v>
      </c>
      <c r="W1125" s="8">
        <f>(AVERAGE(T1124:T1125)*('Front End'!$F$5*60))+(AVERAGE(V1124:V1125)*('Front End'!$F$5*60))</f>
        <v>1.1849870500569155</v>
      </c>
      <c r="X1125" s="8">
        <f t="shared" si="72"/>
        <v>5.2118949302288895E-3</v>
      </c>
    </row>
    <row r="1126" spans="1:24" x14ac:dyDescent="0.2">
      <c r="A1126" s="1">
        <v>1125</v>
      </c>
      <c r="B1126" s="1">
        <f>B1125+'Front End'!$F$5</f>
        <v>2248</v>
      </c>
      <c r="C1126" s="10">
        <f t="shared" si="69"/>
        <v>1.5611111111111111</v>
      </c>
      <c r="D1126" s="10">
        <f>ROUND(IF(B1126&lt;=$AA$2*1.25,('Front End'!$F$4/2)*(1-COS((PI()*B1126)/$AA$2)),(4.34*'Front End'!$F$4*EXP(-1.3*B1126/$AA$2))),6)</f>
        <v>3.3149999999999998E-3</v>
      </c>
      <c r="E1126" s="10">
        <f>D1126*('Front End'!$F$3/100)</f>
        <v>0</v>
      </c>
      <c r="F1126" s="10">
        <f t="shared" si="70"/>
        <v>3.3149999999999998E-3</v>
      </c>
      <c r="G1126" s="10">
        <f>IF((G1125+(AVERAGE(F1125:F1126)*('Front End'!$F$5*60))-(N1125))&gt;$AA$3,$AA$3,IF(G1125+(AVERAGE(F1125:F1126)*('Front End'!$F$5*60))-(N1125)&lt;0,0,G1125+(AVERAGE(F1125:F1126)*('Front End'!$F$5*60))-(N1125)))</f>
        <v>102.94320250966086</v>
      </c>
      <c r="H1126" s="10">
        <f>(G1126/$AA$3)*'Front End'!$B$1</f>
        <v>1.0294320250966086E-3</v>
      </c>
      <c r="I1126" s="10">
        <f>('Front End'!$F$10-'Front End'!$B$1)+Calcs!H1126</f>
        <v>46.731029432025103</v>
      </c>
      <c r="J1126" s="10">
        <f>IF(H1126&gt;'Front End'!$B$1*('Front End'!$B$5/100),G1126-((('Front End'!$B$1*('Front End'!$B$5/100))/'Front End'!$B$1)*$AA$3),0)</f>
        <v>2.9432025096608641</v>
      </c>
      <c r="K1126" s="10">
        <f>(J1126*('Front End'!$B$6/100))/('Front End'!$B$2*24*60*60)</f>
        <v>0</v>
      </c>
      <c r="L1126" s="10">
        <f>(J1126*((100-'Front End'!$B$6)/100))/('Front End'!$B$2*24*60*60)</f>
        <v>3.4064843861815559E-3</v>
      </c>
      <c r="M1126" s="10">
        <f t="shared" si="71"/>
        <v>3.4064843861815559E-3</v>
      </c>
      <c r="N1126" s="10">
        <f>AVERAGE(M1125:M1126)*('Front End'!$F$5*60)</f>
        <v>0.40966774210217483</v>
      </c>
      <c r="O1126" s="10">
        <f>IF(O1125+AVERAGE(K1125:K1126)*('Front End'!$F$5*60)&gt;J1126,J1126,O1125+AVERAGE(K1125:K1126)*('Front End'!$F$5*60))</f>
        <v>0</v>
      </c>
      <c r="P1126" s="10">
        <f>P1125+(AVERAGE(L1125:L1126)*('Front End'!$F$5*60))-W1125</f>
        <v>4026.9951253662302</v>
      </c>
      <c r="Q1126" s="10">
        <f>(P1126/$AA$5)*($AA$4-'Front End'!$F$9)</f>
        <v>4.0269951253662305E-2</v>
      </c>
      <c r="R1126" s="10">
        <f>'Front End'!$F$9+Q1126</f>
        <v>45.040269951253663</v>
      </c>
      <c r="S1126" s="8">
        <f>IF(R1126&gt;'Front End'!$F$9+'Front End'!$B$9,(((R1126-'Front End'!$F$9)/($AA$4-'Front End'!$F$9))*$AA$5)-((('Front End'!$F$9+'Front End'!$B$9-'Front End'!$F$9)/($AA$4-'Front End'!$F$9))*$AA$5),0)</f>
        <v>4026.9951253662844</v>
      </c>
      <c r="T1126" s="8">
        <f>ROUND(S1126/('Front End'!$B$3*24*60*60),6)</f>
        <v>4.6610000000000002E-3</v>
      </c>
      <c r="U1126" s="8">
        <f>IF(R1126&gt;'Front End'!$F$9+'Front End'!$B$10,(((R1126-'Front End'!$F$9)/($AA$4-'Front End'!$F$9))*$AA$5)-((('Front End'!$F$9+'Front End'!$B$10-'Front End'!$F$9)/($AA$4-'Front End'!$F$9))*$AA$5),0)</f>
        <v>2026.9951253659715</v>
      </c>
      <c r="V1126" s="8">
        <f>(U1126^0.5)/('Front End'!$B$4*24*60*60)</f>
        <v>5.2108984493120384E-3</v>
      </c>
      <c r="W1126" s="8">
        <f>(AVERAGE(T1125:T1126)*('Front End'!$F$5*60))+(AVERAGE(V1125:V1126)*('Front End'!$F$5*60))</f>
        <v>1.1847476027724557</v>
      </c>
      <c r="X1126" s="8">
        <f t="shared" si="72"/>
        <v>5.2108984493120384E-3</v>
      </c>
    </row>
    <row r="1127" spans="1:24" x14ac:dyDescent="0.2">
      <c r="A1127" s="1">
        <v>1126</v>
      </c>
      <c r="B1127" s="1">
        <f>B1126+'Front End'!$F$5</f>
        <v>2250</v>
      </c>
      <c r="C1127" s="10">
        <f t="shared" si="69"/>
        <v>1.5625</v>
      </c>
      <c r="D1127" s="10">
        <f>ROUND(IF(B1127&lt;=$AA$2*1.25,('Front End'!$F$4/2)*(1-COS((PI()*B1127)/$AA$2)),(4.34*'Front End'!$F$4*EXP(-1.3*B1127/$AA$2))),6)</f>
        <v>3.3010000000000001E-3</v>
      </c>
      <c r="E1127" s="10">
        <f>D1127*('Front End'!$F$3/100)</f>
        <v>0</v>
      </c>
      <c r="F1127" s="10">
        <f t="shared" si="70"/>
        <v>3.3010000000000001E-3</v>
      </c>
      <c r="G1127" s="10">
        <f>IF((G1126+(AVERAGE(F1126:F1127)*('Front End'!$F$5*60))-(N1126))&gt;$AA$3,$AA$3,IF(G1126+(AVERAGE(F1126:F1127)*('Front End'!$F$5*60))-(N1126)&lt;0,0,G1126+(AVERAGE(F1126:F1127)*('Front End'!$F$5*60))-(N1126)))</f>
        <v>102.9304947675587</v>
      </c>
      <c r="H1127" s="10">
        <f>(G1127/$AA$3)*'Front End'!$B$1</f>
        <v>1.0293049476755869E-3</v>
      </c>
      <c r="I1127" s="10">
        <f>('Front End'!$F$10-'Front End'!$B$1)+Calcs!H1127</f>
        <v>46.731029304947683</v>
      </c>
      <c r="J1127" s="10">
        <f>IF(H1127&gt;'Front End'!$B$1*('Front End'!$B$5/100),G1127-((('Front End'!$B$1*('Front End'!$B$5/100))/'Front End'!$B$1)*$AA$3),0)</f>
        <v>2.9304947675586988</v>
      </c>
      <c r="K1127" s="10">
        <f>(J1127*('Front End'!$B$6/100))/('Front End'!$B$2*24*60*60)</f>
        <v>0</v>
      </c>
      <c r="L1127" s="10">
        <f>(J1127*((100-'Front End'!$B$6)/100))/('Front End'!$B$2*24*60*60)</f>
        <v>3.3917763513410869E-3</v>
      </c>
      <c r="M1127" s="10">
        <f t="shared" si="71"/>
        <v>3.3917763513410869E-3</v>
      </c>
      <c r="N1127" s="10">
        <f>AVERAGE(M1126:M1127)*('Front End'!$F$5*60)</f>
        <v>0.40789564425135855</v>
      </c>
      <c r="O1127" s="10">
        <f>IF(O1126+AVERAGE(K1126:K1127)*('Front End'!$F$5*60)&gt;J1127,J1127,O1126+AVERAGE(K1126:K1127)*('Front End'!$F$5*60))</f>
        <v>0</v>
      </c>
      <c r="P1127" s="10">
        <f>P1126+(AVERAGE(L1126:L1127)*('Front End'!$F$5*60))-W1126</f>
        <v>4026.2182734077091</v>
      </c>
      <c r="Q1127" s="10">
        <f>(P1127/$AA$5)*($AA$4-'Front End'!$F$9)</f>
        <v>4.0262182734077084E-2</v>
      </c>
      <c r="R1127" s="10">
        <f>'Front End'!$F$9+Q1127</f>
        <v>45.040262182734075</v>
      </c>
      <c r="S1127" s="8">
        <f>IF(R1127&gt;'Front End'!$F$9+'Front End'!$B$9,(((R1127-'Front End'!$F$9)/($AA$4-'Front End'!$F$9))*$AA$5)-((('Front End'!$F$9+'Front End'!$B$9-'Front End'!$F$9)/($AA$4-'Front End'!$F$9))*$AA$5),0)</f>
        <v>4026.2182734075227</v>
      </c>
      <c r="T1127" s="8">
        <f>ROUND(S1127/('Front End'!$B$3*24*60*60),6)</f>
        <v>4.6600000000000001E-3</v>
      </c>
      <c r="U1127" s="8">
        <f>IF(R1127&gt;'Front End'!$F$9+'Front End'!$B$10,(((R1127-'Front End'!$F$9)/($AA$4-'Front End'!$F$9))*$AA$5)-((('Front End'!$F$9+'Front End'!$B$10-'Front End'!$F$9)/($AA$4-'Front End'!$F$9))*$AA$5),0)</f>
        <v>2026.2182734072098</v>
      </c>
      <c r="V1127" s="8">
        <f>(U1127^0.5)/('Front End'!$B$4*24*60*60)</f>
        <v>5.2098998073932118E-3</v>
      </c>
      <c r="W1127" s="8">
        <f>(AVERAGE(T1126:T1127)*('Front End'!$F$5*60))+(AVERAGE(V1126:V1127)*('Front End'!$F$5*60))</f>
        <v>1.1845078954023149</v>
      </c>
      <c r="X1127" s="8">
        <f t="shared" si="72"/>
        <v>5.2098998073932118E-3</v>
      </c>
    </row>
    <row r="1128" spans="1:24" x14ac:dyDescent="0.2">
      <c r="A1128" s="1">
        <v>1127</v>
      </c>
      <c r="B1128" s="1">
        <f>B1127+'Front End'!$F$5</f>
        <v>2252</v>
      </c>
      <c r="C1128" s="10">
        <f t="shared" si="69"/>
        <v>1.5638888888888889</v>
      </c>
      <c r="D1128" s="10">
        <f>ROUND(IF(B1128&lt;=$AA$2*1.25,('Front End'!$F$4/2)*(1-COS((PI()*B1128)/$AA$2)),(4.34*'Front End'!$F$4*EXP(-1.3*B1128/$AA$2))),6)</f>
        <v>3.2859999999999999E-3</v>
      </c>
      <c r="E1128" s="10">
        <f>D1128*('Front End'!$F$3/100)</f>
        <v>0</v>
      </c>
      <c r="F1128" s="10">
        <f t="shared" si="70"/>
        <v>3.2859999999999999E-3</v>
      </c>
      <c r="G1128" s="10">
        <f>IF((G1127+(AVERAGE(F1127:F1128)*('Front End'!$F$5*60))-(N1127))&gt;$AA$3,$AA$3,IF(G1127+(AVERAGE(F1127:F1128)*('Front End'!$F$5*60))-(N1127)&lt;0,0,G1127+(AVERAGE(F1127:F1128)*('Front End'!$F$5*60))-(N1127)))</f>
        <v>102.91781912330734</v>
      </c>
      <c r="H1128" s="10">
        <f>(G1128/$AA$3)*'Front End'!$B$1</f>
        <v>1.0291781912330734E-3</v>
      </c>
      <c r="I1128" s="10">
        <f>('Front End'!$F$10-'Front End'!$B$1)+Calcs!H1128</f>
        <v>46.731029178191235</v>
      </c>
      <c r="J1128" s="10">
        <f>IF(H1128&gt;'Front End'!$B$1*('Front End'!$B$5/100),G1128-((('Front End'!$B$1*('Front End'!$B$5/100))/'Front End'!$B$1)*$AA$3),0)</f>
        <v>2.9178191233073392</v>
      </c>
      <c r="K1128" s="10">
        <f>(J1128*('Front End'!$B$6/100))/('Front End'!$B$2*24*60*60)</f>
        <v>0</v>
      </c>
      <c r="L1128" s="10">
        <f>(J1128*((100-'Front End'!$B$6)/100))/('Front End'!$B$2*24*60*60)</f>
        <v>3.3771054667909024E-3</v>
      </c>
      <c r="M1128" s="10">
        <f t="shared" si="71"/>
        <v>3.3771054667909024E-3</v>
      </c>
      <c r="N1128" s="10">
        <f>AVERAGE(M1127:M1128)*('Front End'!$F$5*60)</f>
        <v>0.40613290908791938</v>
      </c>
      <c r="O1128" s="10">
        <f>IF(O1127+AVERAGE(K1127:K1128)*('Front End'!$F$5*60)&gt;J1128,J1128,O1127+AVERAGE(K1127:K1128)*('Front End'!$F$5*60))</f>
        <v>0</v>
      </c>
      <c r="P1128" s="10">
        <f>P1127+(AVERAGE(L1127:L1128)*('Front End'!$F$5*60))-W1127</f>
        <v>4025.4398984213944</v>
      </c>
      <c r="Q1128" s="10">
        <f>(P1128/$AA$5)*($AA$4-'Front End'!$F$9)</f>
        <v>4.0254398984213943E-2</v>
      </c>
      <c r="R1128" s="10">
        <f>'Front End'!$F$9+Q1128</f>
        <v>45.040254398984217</v>
      </c>
      <c r="S1128" s="8">
        <f>IF(R1128&gt;'Front End'!$F$9+'Front End'!$B$9,(((R1128-'Front End'!$F$9)/($AA$4-'Front End'!$F$9))*$AA$5)-((('Front End'!$F$9+'Front End'!$B$9-'Front End'!$F$9)/($AA$4-'Front End'!$F$9))*$AA$5),0)</f>
        <v>4025.4398984217237</v>
      </c>
      <c r="T1128" s="8">
        <f>ROUND(S1128/('Front End'!$B$3*24*60*60),6)</f>
        <v>4.6589999999999999E-3</v>
      </c>
      <c r="U1128" s="8">
        <f>IF(R1128&gt;'Front End'!$F$9+'Front End'!$B$10,(((R1128-'Front End'!$F$9)/($AA$4-'Front End'!$F$9))*$AA$5)-((('Front End'!$F$9+'Front End'!$B$10-'Front End'!$F$9)/($AA$4-'Front End'!$F$9))*$AA$5),0)</f>
        <v>2025.4398984214108</v>
      </c>
      <c r="V1128" s="8">
        <f>(U1128^0.5)/('Front End'!$B$4*24*60*60)</f>
        <v>5.2088990156041728E-3</v>
      </c>
      <c r="W1128" s="8">
        <f>(AVERAGE(T1127:T1128)*('Front End'!$F$5*60))+(AVERAGE(V1127:V1128)*('Front End'!$F$5*60))</f>
        <v>1.184267929379843</v>
      </c>
      <c r="X1128" s="8">
        <f t="shared" si="72"/>
        <v>5.2088990156041728E-3</v>
      </c>
    </row>
    <row r="1129" spans="1:24" x14ac:dyDescent="0.2">
      <c r="A1129" s="1">
        <v>1128</v>
      </c>
      <c r="B1129" s="1">
        <f>B1128+'Front End'!$F$5</f>
        <v>2254</v>
      </c>
      <c r="C1129" s="10">
        <f t="shared" si="69"/>
        <v>1.5652777777777778</v>
      </c>
      <c r="D1129" s="10">
        <f>ROUND(IF(B1129&lt;=$AA$2*1.25,('Front End'!$F$4/2)*(1-COS((PI()*B1129)/$AA$2)),(4.34*'Front End'!$F$4*EXP(-1.3*B1129/$AA$2))),6)</f>
        <v>3.2720000000000002E-3</v>
      </c>
      <c r="E1129" s="10">
        <f>D1129*('Front End'!$F$3/100)</f>
        <v>0</v>
      </c>
      <c r="F1129" s="10">
        <f t="shared" si="70"/>
        <v>3.2720000000000002E-3</v>
      </c>
      <c r="G1129" s="10">
        <f>IF((G1128+(AVERAGE(F1128:F1129)*('Front End'!$F$5*60))-(N1128))&gt;$AA$3,$AA$3,IF(G1128+(AVERAGE(F1128:F1129)*('Front End'!$F$5*60))-(N1128)&lt;0,0,G1128+(AVERAGE(F1128:F1129)*('Front End'!$F$5*60))-(N1128)))</f>
        <v>102.90516621421942</v>
      </c>
      <c r="H1129" s="10">
        <f>(G1129/$AA$3)*'Front End'!$B$1</f>
        <v>1.0290516621421944E-3</v>
      </c>
      <c r="I1129" s="10">
        <f>('Front End'!$F$10-'Front End'!$B$1)+Calcs!H1129</f>
        <v>46.731029051662148</v>
      </c>
      <c r="J1129" s="10">
        <f>IF(H1129&gt;'Front End'!$B$1*('Front End'!$B$5/100),G1129-((('Front End'!$B$1*('Front End'!$B$5/100))/'Front End'!$B$1)*$AA$3),0)</f>
        <v>2.9051662142194203</v>
      </c>
      <c r="K1129" s="10">
        <f>(J1129*('Front End'!$B$6/100))/('Front End'!$B$2*24*60*60)</f>
        <v>0</v>
      </c>
      <c r="L1129" s="10">
        <f>(J1129*((100-'Front End'!$B$6)/100))/('Front End'!$B$2*24*60*60)</f>
        <v>3.3624608960872923E-3</v>
      </c>
      <c r="M1129" s="10">
        <f t="shared" si="71"/>
        <v>3.3624608960872923E-3</v>
      </c>
      <c r="N1129" s="10">
        <f>AVERAGE(M1128:M1129)*('Front End'!$F$5*60)</f>
        <v>0.40437398177269168</v>
      </c>
      <c r="O1129" s="10">
        <f>IF(O1128+AVERAGE(K1128:K1129)*('Front End'!$F$5*60)&gt;J1129,J1129,O1128+AVERAGE(K1128:K1129)*('Front End'!$F$5*60))</f>
        <v>0</v>
      </c>
      <c r="P1129" s="10">
        <f>P1128+(AVERAGE(L1128:L1129)*('Front End'!$F$5*60))-W1128</f>
        <v>4024.660004473787</v>
      </c>
      <c r="Q1129" s="10">
        <f>(P1129/$AA$5)*($AA$4-'Front End'!$F$9)</f>
        <v>4.0246600044737867E-2</v>
      </c>
      <c r="R1129" s="10">
        <f>'Front End'!$F$9+Q1129</f>
        <v>45.040246600044739</v>
      </c>
      <c r="S1129" s="8">
        <f>IF(R1129&gt;'Front End'!$F$9+'Front End'!$B$9,(((R1129-'Front End'!$F$9)/($AA$4-'Front End'!$F$9))*$AA$5)-((('Front End'!$F$9+'Front End'!$B$9-'Front End'!$F$9)/($AA$4-'Front End'!$F$9))*$AA$5),0)</f>
        <v>4024.6600044739016</v>
      </c>
      <c r="T1129" s="8">
        <f>ROUND(S1129/('Front End'!$B$3*24*60*60),6)</f>
        <v>4.6579999999999998E-3</v>
      </c>
      <c r="U1129" s="8">
        <f>IF(R1129&gt;'Front End'!$F$9+'Front End'!$B$10,(((R1129-'Front End'!$F$9)/($AA$4-'Front End'!$F$9))*$AA$5)-((('Front End'!$F$9+'Front End'!$B$10-'Front End'!$F$9)/($AA$4-'Front End'!$F$9))*$AA$5),0)</f>
        <v>2024.6600044735887</v>
      </c>
      <c r="V1129" s="8">
        <f>(U1129^0.5)/('Front End'!$B$4*24*60*60)</f>
        <v>5.2078960779335911E-3</v>
      </c>
      <c r="W1129" s="8">
        <f>(AVERAGE(T1128:T1129)*('Front End'!$F$5*60))+(AVERAGE(V1128:V1129)*('Front End'!$F$5*60))</f>
        <v>1.1840277056122659</v>
      </c>
      <c r="X1129" s="8">
        <f t="shared" si="72"/>
        <v>5.2078960779335911E-3</v>
      </c>
    </row>
    <row r="1130" spans="1:24" x14ac:dyDescent="0.2">
      <c r="A1130" s="1">
        <v>1129</v>
      </c>
      <c r="B1130" s="1">
        <f>B1129+'Front End'!$F$5</f>
        <v>2256</v>
      </c>
      <c r="C1130" s="10">
        <f t="shared" ref="C1130:C1193" si="73">B1130/(60*24)</f>
        <v>1.5666666666666667</v>
      </c>
      <c r="D1130" s="10">
        <f>ROUND(IF(B1130&lt;=$AA$2*1.25,('Front End'!$F$4/2)*(1-COS((PI()*B1130)/$AA$2)),(4.34*'Front End'!$F$4*EXP(-1.3*B1130/$AA$2))),6)</f>
        <v>3.258E-3</v>
      </c>
      <c r="E1130" s="10">
        <f>D1130*('Front End'!$F$3/100)</f>
        <v>0</v>
      </c>
      <c r="F1130" s="10">
        <f t="shared" ref="F1130:F1193" si="74">D1130-E1130</f>
        <v>3.258E-3</v>
      </c>
      <c r="G1130" s="10">
        <f>IF((G1129+(AVERAGE(F1129:F1130)*('Front End'!$F$5*60))-(N1129))&gt;$AA$3,$AA$3,IF(G1129+(AVERAGE(F1129:F1130)*('Front End'!$F$5*60))-(N1129)&lt;0,0,G1129+(AVERAGE(F1129:F1130)*('Front End'!$F$5*60))-(N1129)))</f>
        <v>102.89259223244673</v>
      </c>
      <c r="H1130" s="10">
        <f>(G1130/$AA$3)*'Front End'!$B$1</f>
        <v>1.0289259223244674E-3</v>
      </c>
      <c r="I1130" s="10">
        <f>('Front End'!$F$10-'Front End'!$B$1)+Calcs!H1130</f>
        <v>46.731028925922331</v>
      </c>
      <c r="J1130" s="10">
        <f>IF(H1130&gt;'Front End'!$B$1*('Front End'!$B$5/100),G1130-((('Front End'!$B$1*('Front End'!$B$5/100))/'Front End'!$B$1)*$AA$3),0)</f>
        <v>2.8925922324467308</v>
      </c>
      <c r="K1130" s="10">
        <f>(J1130*('Front End'!$B$6/100))/('Front End'!$B$2*24*60*60)</f>
        <v>0</v>
      </c>
      <c r="L1130" s="10">
        <f>(J1130*((100-'Front End'!$B$6)/100))/('Front End'!$B$2*24*60*60)</f>
        <v>3.3479076764429761E-3</v>
      </c>
      <c r="M1130" s="10">
        <f t="shared" ref="M1130:M1193" si="75">K1130+L1130</f>
        <v>3.3479076764429761E-3</v>
      </c>
      <c r="N1130" s="10">
        <f>AVERAGE(M1129:M1130)*('Front End'!$F$5*60)</f>
        <v>0.40262211435181611</v>
      </c>
      <c r="O1130" s="10">
        <f>IF(O1129+AVERAGE(K1129:K1130)*('Front End'!$F$5*60)&gt;J1130,J1130,O1129+AVERAGE(K1129:K1130)*('Front End'!$F$5*60))</f>
        <v>0</v>
      </c>
      <c r="P1130" s="10">
        <f>P1129+(AVERAGE(L1129:L1130)*('Front End'!$F$5*60))-W1129</f>
        <v>4023.8785988825266</v>
      </c>
      <c r="Q1130" s="10">
        <f>(P1130/$AA$5)*($AA$4-'Front End'!$F$9)</f>
        <v>4.0238785988825264E-2</v>
      </c>
      <c r="R1130" s="10">
        <f>'Front End'!$F$9+Q1130</f>
        <v>45.040238785988826</v>
      </c>
      <c r="S1130" s="8">
        <f>IF(R1130&gt;'Front End'!$F$9+'Front End'!$B$9,(((R1130-'Front End'!$F$9)/($AA$4-'Front End'!$F$9))*$AA$5)-((('Front End'!$F$9+'Front End'!$B$9-'Front End'!$F$9)/($AA$4-'Front End'!$F$9))*$AA$5),0)</f>
        <v>4023.8785988826467</v>
      </c>
      <c r="T1130" s="8">
        <f>ROUND(S1130/('Front End'!$B$3*24*60*60),6)</f>
        <v>4.6569999999999997E-3</v>
      </c>
      <c r="U1130" s="8">
        <f>IF(R1130&gt;'Front End'!$F$9+'Front End'!$B$10,(((R1130-'Front End'!$F$9)/($AA$4-'Front End'!$F$9))*$AA$5)-((('Front End'!$F$9+'Front End'!$B$10-'Front End'!$F$9)/($AA$4-'Front End'!$F$9))*$AA$5),0)</f>
        <v>2023.8785988823338</v>
      </c>
      <c r="V1130" s="8">
        <f>(U1130^0.5)/('Front End'!$B$4*24*60*60)</f>
        <v>5.20689100255584E-3</v>
      </c>
      <c r="W1130" s="8">
        <f>(AVERAGE(T1129:T1130)*('Front End'!$F$5*60))+(AVERAGE(V1129:V1130)*('Front End'!$F$5*60))</f>
        <v>1.1837872248293659</v>
      </c>
      <c r="X1130" s="8">
        <f t="shared" ref="X1130:X1193" si="76">V1130+K1130+E1130</f>
        <v>5.20689100255584E-3</v>
      </c>
    </row>
    <row r="1131" spans="1:24" x14ac:dyDescent="0.2">
      <c r="A1131" s="1">
        <v>1130</v>
      </c>
      <c r="B1131" s="1">
        <f>B1130+'Front End'!$F$5</f>
        <v>2258</v>
      </c>
      <c r="C1131" s="10">
        <f t="shared" si="73"/>
        <v>1.5680555555555555</v>
      </c>
      <c r="D1131" s="10">
        <f>ROUND(IF(B1131&lt;=$AA$2*1.25,('Front End'!$F$4/2)*(1-COS((PI()*B1131)/$AA$2)),(4.34*'Front End'!$F$4*EXP(-1.3*B1131/$AA$2))),6)</f>
        <v>3.2439999999999999E-3</v>
      </c>
      <c r="E1131" s="10">
        <f>D1131*('Front End'!$F$3/100)</f>
        <v>0</v>
      </c>
      <c r="F1131" s="10">
        <f t="shared" si="74"/>
        <v>3.2439999999999999E-3</v>
      </c>
      <c r="G1131" s="10">
        <f>IF((G1130+(AVERAGE(F1130:F1131)*('Front End'!$F$5*60))-(N1130))&gt;$AA$3,$AA$3,IF(G1130+(AVERAGE(F1130:F1131)*('Front End'!$F$5*60))-(N1130)&lt;0,0,G1130+(AVERAGE(F1130:F1131)*('Front End'!$F$5*60))-(N1130)))</f>
        <v>102.88009011809491</v>
      </c>
      <c r="H1131" s="10">
        <f>(G1131/$AA$3)*'Front End'!$B$1</f>
        <v>1.0288009011809492E-3</v>
      </c>
      <c r="I1131" s="10">
        <f>('Front End'!$F$10-'Front End'!$B$1)+Calcs!H1131</f>
        <v>46.731028800901186</v>
      </c>
      <c r="J1131" s="10">
        <f>IF(H1131&gt;'Front End'!$B$1*('Front End'!$B$5/100),G1131-((('Front End'!$B$1*('Front End'!$B$5/100))/'Front End'!$B$1)*$AA$3),0)</f>
        <v>2.8800901180949126</v>
      </c>
      <c r="K1131" s="10">
        <f>(J1131*('Front End'!$B$6/100))/('Front End'!$B$2*24*60*60)</f>
        <v>0</v>
      </c>
      <c r="L1131" s="10">
        <f>(J1131*((100-'Front End'!$B$6)/100))/('Front End'!$B$2*24*60*60)</f>
        <v>3.3334376366839268E-3</v>
      </c>
      <c r="M1131" s="10">
        <f t="shared" si="75"/>
        <v>3.3334376366839268E-3</v>
      </c>
      <c r="N1131" s="10">
        <f>AVERAGE(M1130:M1131)*('Front End'!$F$5*60)</f>
        <v>0.40088071878761417</v>
      </c>
      <c r="O1131" s="10">
        <f>IF(O1130+AVERAGE(K1130:K1131)*('Front End'!$F$5*60)&gt;J1131,J1131,O1130+AVERAGE(K1130:K1131)*('Front End'!$F$5*60))</f>
        <v>0</v>
      </c>
      <c r="P1131" s="10">
        <f>P1130+(AVERAGE(L1130:L1131)*('Front End'!$F$5*60))-W1130</f>
        <v>4023.0956923764847</v>
      </c>
      <c r="Q1131" s="10">
        <f>(P1131/$AA$5)*($AA$4-'Front End'!$F$9)</f>
        <v>4.0230956923764848E-2</v>
      </c>
      <c r="R1131" s="10">
        <f>'Front End'!$F$9+Q1131</f>
        <v>45.040230956923764</v>
      </c>
      <c r="S1131" s="8">
        <f>IF(R1131&gt;'Front End'!$F$9+'Front End'!$B$9,(((R1131-'Front End'!$F$9)/($AA$4-'Front End'!$F$9))*$AA$5)-((('Front End'!$F$9+'Front End'!$B$9-'Front End'!$F$9)/($AA$4-'Front End'!$F$9))*$AA$5),0)</f>
        <v>4023.0956923764438</v>
      </c>
      <c r="T1131" s="8">
        <f>ROUND(S1131/('Front End'!$B$3*24*60*60),6)</f>
        <v>4.6560000000000004E-3</v>
      </c>
      <c r="U1131" s="8">
        <f>IF(R1131&gt;'Front End'!$F$9+'Front End'!$B$10,(((R1131-'Front End'!$F$9)/($AA$4-'Front End'!$F$9))*$AA$5)-((('Front End'!$F$9+'Front End'!$B$10-'Front End'!$F$9)/($AA$4-'Front End'!$F$9))*$AA$5),0)</f>
        <v>2023.095692376131</v>
      </c>
      <c r="V1131" s="8">
        <f>(U1131^0.5)/('Front End'!$B$4*24*60*60)</f>
        <v>5.2058838020361793E-3</v>
      </c>
      <c r="W1131" s="8">
        <f>(AVERAGE(T1130:T1131)*('Front End'!$F$5*60))+(AVERAGE(V1130:V1131)*('Front End'!$F$5*60))</f>
        <v>1.1835464882755211</v>
      </c>
      <c r="X1131" s="8">
        <f t="shared" si="76"/>
        <v>5.2058838020361793E-3</v>
      </c>
    </row>
    <row r="1132" spans="1:24" x14ac:dyDescent="0.2">
      <c r="A1132" s="1">
        <v>1131</v>
      </c>
      <c r="B1132" s="1">
        <f>B1131+'Front End'!$F$5</f>
        <v>2260</v>
      </c>
      <c r="C1132" s="10">
        <f t="shared" si="73"/>
        <v>1.5694444444444444</v>
      </c>
      <c r="D1132" s="10">
        <f>ROUND(IF(B1132&lt;=$AA$2*1.25,('Front End'!$F$4/2)*(1-COS((PI()*B1132)/$AA$2)),(4.34*'Front End'!$F$4*EXP(-1.3*B1132/$AA$2))),6)</f>
        <v>3.2299999999999998E-3</v>
      </c>
      <c r="E1132" s="10">
        <f>D1132*('Front End'!$F$3/100)</f>
        <v>0</v>
      </c>
      <c r="F1132" s="10">
        <f t="shared" si="74"/>
        <v>3.2299999999999998E-3</v>
      </c>
      <c r="G1132" s="10">
        <f>IF((G1131+(AVERAGE(F1131:F1132)*('Front End'!$F$5*60))-(N1131))&gt;$AA$3,$AA$3,IF(G1131+(AVERAGE(F1131:F1132)*('Front End'!$F$5*60))-(N1131)&lt;0,0,G1131+(AVERAGE(F1131:F1132)*('Front End'!$F$5*60))-(N1131)))</f>
        <v>102.8676493993073</v>
      </c>
      <c r="H1132" s="10">
        <f>(G1132/$AA$3)*'Front End'!$B$1</f>
        <v>1.0286764939930731E-3</v>
      </c>
      <c r="I1132" s="10">
        <f>('Front End'!$F$10-'Front End'!$B$1)+Calcs!H1132</f>
        <v>46.731028676493999</v>
      </c>
      <c r="J1132" s="10">
        <f>IF(H1132&gt;'Front End'!$B$1*('Front End'!$B$5/100),G1132-((('Front End'!$B$1*('Front End'!$B$5/100))/'Front End'!$B$1)*$AA$3),0)</f>
        <v>2.8676493993072967</v>
      </c>
      <c r="K1132" s="10">
        <f>(J1132*('Front End'!$B$6/100))/('Front End'!$B$2*24*60*60)</f>
        <v>0</v>
      </c>
      <c r="L1132" s="10">
        <f>(J1132*((100-'Front End'!$B$6)/100))/('Front End'!$B$2*24*60*60)</f>
        <v>3.3190386566056677E-3</v>
      </c>
      <c r="M1132" s="10">
        <f t="shared" si="75"/>
        <v>3.3190386566056677E-3</v>
      </c>
      <c r="N1132" s="10">
        <f>AVERAGE(M1131:M1132)*('Front End'!$F$5*60)</f>
        <v>0.39914857759737571</v>
      </c>
      <c r="O1132" s="10">
        <f>IF(O1131+AVERAGE(K1131:K1132)*('Front End'!$F$5*60)&gt;J1132,J1132,O1131+AVERAGE(K1131:K1132)*('Front End'!$F$5*60))</f>
        <v>0</v>
      </c>
      <c r="P1132" s="10">
        <f>P1131+(AVERAGE(L1131:L1132)*('Front End'!$F$5*60))-W1131</f>
        <v>4022.3112944658064</v>
      </c>
      <c r="Q1132" s="10">
        <f>(P1132/$AA$5)*($AA$4-'Front End'!$F$9)</f>
        <v>4.0223112944658065E-2</v>
      </c>
      <c r="R1132" s="10">
        <f>'Front End'!$F$9+Q1132</f>
        <v>45.040223112944659</v>
      </c>
      <c r="S1132" s="8">
        <f>IF(R1132&gt;'Front End'!$F$9+'Front End'!$B$9,(((R1132-'Front End'!$F$9)/($AA$4-'Front End'!$F$9))*$AA$5)-((('Front End'!$F$9+'Front End'!$B$9-'Front End'!$F$9)/($AA$4-'Front End'!$F$9))*$AA$5),0)</f>
        <v>4022.3112944659078</v>
      </c>
      <c r="T1132" s="8">
        <f>ROUND(S1132/('Front End'!$B$3*24*60*60),6)</f>
        <v>4.6550000000000003E-3</v>
      </c>
      <c r="U1132" s="8">
        <f>IF(R1132&gt;'Front End'!$F$9+'Front End'!$B$10,(((R1132-'Front End'!$F$9)/($AA$4-'Front End'!$F$9))*$AA$5)-((('Front End'!$F$9+'Front End'!$B$10-'Front End'!$F$9)/($AA$4-'Front End'!$F$9))*$AA$5),0)</f>
        <v>2022.311294465595</v>
      </c>
      <c r="V1132" s="8">
        <f>(U1132^0.5)/('Front End'!$B$4*24*60*60)</f>
        <v>5.204874487379752E-3</v>
      </c>
      <c r="W1132" s="8">
        <f>(AVERAGE(T1131:T1132)*('Front End'!$F$5*60))+(AVERAGE(V1131:V1132)*('Front End'!$F$5*60))</f>
        <v>1.1833054973649557</v>
      </c>
      <c r="X1132" s="8">
        <f t="shared" si="76"/>
        <v>5.204874487379752E-3</v>
      </c>
    </row>
    <row r="1133" spans="1:24" x14ac:dyDescent="0.2">
      <c r="A1133" s="1">
        <v>1132</v>
      </c>
      <c r="B1133" s="1">
        <f>B1132+'Front End'!$F$5</f>
        <v>2262</v>
      </c>
      <c r="C1133" s="10">
        <f t="shared" si="73"/>
        <v>1.5708333333333333</v>
      </c>
      <c r="D1133" s="10">
        <f>ROUND(IF(B1133&lt;=$AA$2*1.25,('Front End'!$F$4/2)*(1-COS((PI()*B1133)/$AA$2)),(4.34*'Front End'!$F$4*EXP(-1.3*B1133/$AA$2))),6)</f>
        <v>3.2160000000000001E-3</v>
      </c>
      <c r="E1133" s="10">
        <f>D1133*('Front End'!$F$3/100)</f>
        <v>0</v>
      </c>
      <c r="F1133" s="10">
        <f t="shared" si="74"/>
        <v>3.2160000000000001E-3</v>
      </c>
      <c r="G1133" s="10">
        <f>IF((G1132+(AVERAGE(F1132:F1133)*('Front End'!$F$5*60))-(N1132))&gt;$AA$3,$AA$3,IF(G1132+(AVERAGE(F1132:F1133)*('Front End'!$F$5*60))-(N1132)&lt;0,0,G1132+(AVERAGE(F1132:F1133)*('Front End'!$F$5*60))-(N1132)))</f>
        <v>102.85526082170992</v>
      </c>
      <c r="H1133" s="10">
        <f>(G1133/$AA$3)*'Front End'!$B$1</f>
        <v>1.0285526082170991E-3</v>
      </c>
      <c r="I1133" s="10">
        <f>('Front End'!$F$10-'Front End'!$B$1)+Calcs!H1133</f>
        <v>46.731028552608223</v>
      </c>
      <c r="J1133" s="10">
        <f>IF(H1133&gt;'Front End'!$B$1*('Front End'!$B$5/100),G1133-((('Front End'!$B$1*('Front End'!$B$5/100))/'Front End'!$B$1)*$AA$3),0)</f>
        <v>2.8552608217099191</v>
      </c>
      <c r="K1133" s="10">
        <f>(J1133*('Front End'!$B$6/100))/('Front End'!$B$2*24*60*60)</f>
        <v>0</v>
      </c>
      <c r="L1133" s="10">
        <f>(J1133*((100-'Front End'!$B$6)/100))/('Front End'!$B$2*24*60*60)</f>
        <v>3.3047000251272217E-3</v>
      </c>
      <c r="M1133" s="10">
        <f t="shared" si="75"/>
        <v>3.3047000251272217E-3</v>
      </c>
      <c r="N1133" s="10">
        <f>AVERAGE(M1132:M1133)*('Front End'!$F$5*60)</f>
        <v>0.39742432090397339</v>
      </c>
      <c r="O1133" s="10">
        <f>IF(O1132+AVERAGE(K1132:K1133)*('Front End'!$F$5*60)&gt;J1133,J1133,O1132+AVERAGE(K1132:K1133)*('Front End'!$F$5*60))</f>
        <v>0</v>
      </c>
      <c r="P1133" s="10">
        <f>P1132+(AVERAGE(L1132:L1133)*('Front End'!$F$5*60))-W1132</f>
        <v>4021.5254132893456</v>
      </c>
      <c r="Q1133" s="10">
        <f>(P1133/$AA$5)*($AA$4-'Front End'!$F$9)</f>
        <v>4.0215254132893452E-2</v>
      </c>
      <c r="R1133" s="10">
        <f>'Front End'!$F$9+Q1133</f>
        <v>45.040215254132896</v>
      </c>
      <c r="S1133" s="8">
        <f>IF(R1133&gt;'Front End'!$F$9+'Front End'!$B$9,(((R1133-'Front End'!$F$9)/($AA$4-'Front End'!$F$9))*$AA$5)-((('Front End'!$F$9+'Front End'!$B$9-'Front End'!$F$9)/($AA$4-'Front End'!$F$9))*$AA$5),0)</f>
        <v>4021.5254132895952</v>
      </c>
      <c r="T1133" s="8">
        <f>ROUND(S1133/('Front End'!$B$3*24*60*60),6)</f>
        <v>4.6550000000000003E-3</v>
      </c>
      <c r="U1133" s="8">
        <f>IF(R1133&gt;'Front End'!$F$9+'Front End'!$B$10,(((R1133-'Front End'!$F$9)/($AA$4-'Front End'!$F$9))*$AA$5)-((('Front End'!$F$9+'Front End'!$B$10-'Front End'!$F$9)/($AA$4-'Front End'!$F$9))*$AA$5),0)</f>
        <v>2021.5254132892824</v>
      </c>
      <c r="V1133" s="8">
        <f>(U1133^0.5)/('Front End'!$B$4*24*60*60)</f>
        <v>5.2038630678316565E-3</v>
      </c>
      <c r="W1133" s="8">
        <f>(AVERAGE(T1132:T1133)*('Front End'!$F$5*60))+(AVERAGE(V1132:V1133)*('Front End'!$F$5*60))</f>
        <v>1.1831242533126844</v>
      </c>
      <c r="X1133" s="8">
        <f t="shared" si="76"/>
        <v>5.2038630678316565E-3</v>
      </c>
    </row>
    <row r="1134" spans="1:24" x14ac:dyDescent="0.2">
      <c r="A1134" s="1">
        <v>1133</v>
      </c>
      <c r="B1134" s="1">
        <f>B1133+'Front End'!$F$5</f>
        <v>2264</v>
      </c>
      <c r="C1134" s="10">
        <f t="shared" si="73"/>
        <v>1.5722222222222222</v>
      </c>
      <c r="D1134" s="10">
        <f>ROUND(IF(B1134&lt;=$AA$2*1.25,('Front End'!$F$4/2)*(1-COS((PI()*B1134)/$AA$2)),(4.34*'Front End'!$F$4*EXP(-1.3*B1134/$AA$2))),6)</f>
        <v>3.202E-3</v>
      </c>
      <c r="E1134" s="10">
        <f>D1134*('Front End'!$F$3/100)</f>
        <v>0</v>
      </c>
      <c r="F1134" s="10">
        <f t="shared" si="74"/>
        <v>3.202E-3</v>
      </c>
      <c r="G1134" s="10">
        <f>IF((G1133+(AVERAGE(F1133:F1134)*('Front End'!$F$5*60))-(N1133))&gt;$AA$3,$AA$3,IF(G1133+(AVERAGE(F1133:F1134)*('Front End'!$F$5*60))-(N1133)&lt;0,0,G1133+(AVERAGE(F1133:F1134)*('Front End'!$F$5*60))-(N1133)))</f>
        <v>102.84291650080594</v>
      </c>
      <c r="H1134" s="10">
        <f>(G1134/$AA$3)*'Front End'!$B$1</f>
        <v>1.0284291650080595E-3</v>
      </c>
      <c r="I1134" s="10">
        <f>('Front End'!$F$10-'Front End'!$B$1)+Calcs!H1134</f>
        <v>46.731028429165015</v>
      </c>
      <c r="J1134" s="10">
        <f>IF(H1134&gt;'Front End'!$B$1*('Front End'!$B$5/100),G1134-((('Front End'!$B$1*('Front End'!$B$5/100))/'Front End'!$B$1)*$AA$3),0)</f>
        <v>2.8429165008059414</v>
      </c>
      <c r="K1134" s="10">
        <f>(J1134*('Front End'!$B$6/100))/('Front End'!$B$2*24*60*60)</f>
        <v>0</v>
      </c>
      <c r="L1134" s="10">
        <f>(J1134*((100-'Front End'!$B$6)/100))/('Front End'!$B$2*24*60*60)</f>
        <v>3.2904126166735438E-3</v>
      </c>
      <c r="M1134" s="10">
        <f t="shared" si="75"/>
        <v>3.2904126166735438E-3</v>
      </c>
      <c r="N1134" s="10">
        <f>AVERAGE(M1133:M1134)*('Front End'!$F$5*60)</f>
        <v>0.39570675850804593</v>
      </c>
      <c r="O1134" s="10">
        <f>IF(O1133+AVERAGE(K1133:K1134)*('Front End'!$F$5*60)&gt;J1134,J1134,O1133+AVERAGE(K1133:K1134)*('Front End'!$F$5*60))</f>
        <v>0</v>
      </c>
      <c r="P1134" s="10">
        <f>P1133+(AVERAGE(L1133:L1134)*('Front End'!$F$5*60))-W1133</f>
        <v>4020.7379957945409</v>
      </c>
      <c r="Q1134" s="10">
        <f>(P1134/$AA$5)*($AA$4-'Front End'!$F$9)</f>
        <v>4.0207379957945405E-2</v>
      </c>
      <c r="R1134" s="10">
        <f>'Front End'!$F$9+Q1134</f>
        <v>45.040207379957948</v>
      </c>
      <c r="S1134" s="8">
        <f>IF(R1134&gt;'Front End'!$F$9+'Front End'!$B$9,(((R1134-'Front End'!$F$9)/($AA$4-'Front End'!$F$9))*$AA$5)-((('Front End'!$F$9+'Front End'!$B$9-'Front End'!$F$9)/($AA$4-'Front End'!$F$9))*$AA$5),0)</f>
        <v>4020.7379957948324</v>
      </c>
      <c r="T1134" s="8">
        <f>ROUND(S1134/('Front End'!$B$3*24*60*60),6)</f>
        <v>4.6540000000000002E-3</v>
      </c>
      <c r="U1134" s="8">
        <f>IF(R1134&gt;'Front End'!$F$9+'Front End'!$B$10,(((R1134-'Front End'!$F$9)/($AA$4-'Front End'!$F$9))*$AA$5)-((('Front End'!$F$9+'Front End'!$B$10-'Front End'!$F$9)/($AA$4-'Front End'!$F$9))*$AA$5),0)</f>
        <v>2020.7379957945195</v>
      </c>
      <c r="V1134" s="8">
        <f>(U1134^0.5)/('Front End'!$B$4*24*60*60)</f>
        <v>5.2028494738662534E-3</v>
      </c>
      <c r="W1134" s="8">
        <f>(AVERAGE(T1133:T1134)*('Front End'!$F$5*60))+(AVERAGE(V1133:V1134)*('Front End'!$F$5*60))</f>
        <v>1.1829427525018748</v>
      </c>
      <c r="X1134" s="8">
        <f t="shared" si="76"/>
        <v>5.2028494738662534E-3</v>
      </c>
    </row>
    <row r="1135" spans="1:24" x14ac:dyDescent="0.2">
      <c r="A1135" s="1">
        <v>1134</v>
      </c>
      <c r="B1135" s="1">
        <f>B1134+'Front End'!$F$5</f>
        <v>2266</v>
      </c>
      <c r="C1135" s="10">
        <f t="shared" si="73"/>
        <v>1.5736111111111111</v>
      </c>
      <c r="D1135" s="10">
        <f>ROUND(IF(B1135&lt;=$AA$2*1.25,('Front End'!$F$4/2)*(1-COS((PI()*B1135)/$AA$2)),(4.34*'Front End'!$F$4*EXP(-1.3*B1135/$AA$2))),6)</f>
        <v>3.1879999999999999E-3</v>
      </c>
      <c r="E1135" s="10">
        <f>D1135*('Front End'!$F$3/100)</f>
        <v>0</v>
      </c>
      <c r="F1135" s="10">
        <f t="shared" si="74"/>
        <v>3.1879999999999999E-3</v>
      </c>
      <c r="G1135" s="10">
        <f>IF((G1134+(AVERAGE(F1134:F1135)*('Front End'!$F$5*60))-(N1134))&gt;$AA$3,$AA$3,IF(G1134+(AVERAGE(F1134:F1135)*('Front End'!$F$5*60))-(N1134)&lt;0,0,G1134+(AVERAGE(F1134:F1135)*('Front End'!$F$5*60))-(N1134)))</f>
        <v>102.8306097422979</v>
      </c>
      <c r="H1135" s="10">
        <f>(G1135/$AA$3)*'Front End'!$B$1</f>
        <v>1.0283060974229789E-3</v>
      </c>
      <c r="I1135" s="10">
        <f>('Front End'!$F$10-'Front End'!$B$1)+Calcs!H1135</f>
        <v>46.731028306097429</v>
      </c>
      <c r="J1135" s="10">
        <f>IF(H1135&gt;'Front End'!$B$1*('Front End'!$B$5/100),G1135-((('Front End'!$B$1*('Front End'!$B$5/100))/'Front End'!$B$1)*$AA$3),0)</f>
        <v>2.8306097422978951</v>
      </c>
      <c r="K1135" s="10">
        <f>(J1135*('Front End'!$B$6/100))/('Front End'!$B$2*24*60*60)</f>
        <v>0</v>
      </c>
      <c r="L1135" s="10">
        <f>(J1135*((100-'Front End'!$B$6)/100))/('Front End'!$B$2*24*60*60)</f>
        <v>3.2761686832151566E-3</v>
      </c>
      <c r="M1135" s="10">
        <f t="shared" si="75"/>
        <v>3.2761686832151566E-3</v>
      </c>
      <c r="N1135" s="10">
        <f>AVERAGE(M1134:M1135)*('Front End'!$F$5*60)</f>
        <v>0.39399487799332206</v>
      </c>
      <c r="O1135" s="10">
        <f>IF(O1134+AVERAGE(K1134:K1135)*('Front End'!$F$5*60)&gt;J1135,J1135,O1134+AVERAGE(K1134:K1135)*('Front End'!$F$5*60))</f>
        <v>0</v>
      </c>
      <c r="P1135" s="10">
        <f>P1134+(AVERAGE(L1134:L1135)*('Front End'!$F$5*60))-W1134</f>
        <v>4019.9490479200326</v>
      </c>
      <c r="Q1135" s="10">
        <f>(P1135/$AA$5)*($AA$4-'Front End'!$F$9)</f>
        <v>4.0199490479200323E-2</v>
      </c>
      <c r="R1135" s="10">
        <f>'Front End'!$F$9+Q1135</f>
        <v>45.040199490479203</v>
      </c>
      <c r="S1135" s="8">
        <f>IF(R1135&gt;'Front End'!$F$9+'Front End'!$B$9,(((R1135-'Front End'!$F$9)/($AA$4-'Front End'!$F$9))*$AA$5)-((('Front End'!$F$9+'Front End'!$B$9-'Front End'!$F$9)/($AA$4-'Front End'!$F$9))*$AA$5),0)</f>
        <v>4019.949047920335</v>
      </c>
      <c r="T1135" s="8">
        <f>ROUND(S1135/('Front End'!$B$3*24*60*60),6)</f>
        <v>4.653E-3</v>
      </c>
      <c r="U1135" s="8">
        <f>IF(R1135&gt;'Front End'!$F$9+'Front End'!$B$10,(((R1135-'Front End'!$F$9)/($AA$4-'Front End'!$F$9))*$AA$5)-((('Front End'!$F$9+'Front End'!$B$10-'Front End'!$F$9)/($AA$4-'Front End'!$F$9))*$AA$5),0)</f>
        <v>2019.9490479200222</v>
      </c>
      <c r="V1135" s="8">
        <f>(U1135^0.5)/('Front End'!$B$4*24*60*60)</f>
        <v>5.2018337118592455E-3</v>
      </c>
      <c r="W1135" s="8">
        <f>(AVERAGE(T1134:T1135)*('Front End'!$F$5*60))+(AVERAGE(V1134:V1135)*('Front End'!$F$5*60))</f>
        <v>1.18270099114353</v>
      </c>
      <c r="X1135" s="8">
        <f t="shared" si="76"/>
        <v>5.2018337118592455E-3</v>
      </c>
    </row>
    <row r="1136" spans="1:24" x14ac:dyDescent="0.2">
      <c r="A1136" s="1">
        <v>1135</v>
      </c>
      <c r="B1136" s="1">
        <f>B1135+'Front End'!$F$5</f>
        <v>2268</v>
      </c>
      <c r="C1136" s="10">
        <f t="shared" si="73"/>
        <v>1.575</v>
      </c>
      <c r="D1136" s="10">
        <f>ROUND(IF(B1136&lt;=$AA$2*1.25,('Front End'!$F$4/2)*(1-COS((PI()*B1136)/$AA$2)),(4.34*'Front End'!$F$4*EXP(-1.3*B1136/$AA$2))),6)</f>
        <v>3.1740000000000002E-3</v>
      </c>
      <c r="E1136" s="10">
        <f>D1136*('Front End'!$F$3/100)</f>
        <v>0</v>
      </c>
      <c r="F1136" s="10">
        <f t="shared" si="74"/>
        <v>3.1740000000000002E-3</v>
      </c>
      <c r="G1136" s="10">
        <f>IF((G1135+(AVERAGE(F1135:F1136)*('Front End'!$F$5*60))-(N1135))&gt;$AA$3,$AA$3,IF(G1135+(AVERAGE(F1135:F1136)*('Front End'!$F$5*60))-(N1135)&lt;0,0,G1135+(AVERAGE(F1135:F1136)*('Front End'!$F$5*60))-(N1135)))</f>
        <v>102.81833486430457</v>
      </c>
      <c r="H1136" s="10">
        <f>(G1136/$AA$3)*'Front End'!$B$1</f>
        <v>1.0281833486430456E-3</v>
      </c>
      <c r="I1136" s="10">
        <f>('Front End'!$F$10-'Front End'!$B$1)+Calcs!H1136</f>
        <v>46.731028183348648</v>
      </c>
      <c r="J1136" s="10">
        <f>IF(H1136&gt;'Front End'!$B$1*('Front End'!$B$5/100),G1136-((('Front End'!$B$1*('Front End'!$B$5/100))/'Front End'!$B$1)*$AA$3),0)</f>
        <v>2.8183348643045747</v>
      </c>
      <c r="K1136" s="10">
        <f>(J1136*('Front End'!$B$6/100))/('Front End'!$B$2*24*60*60)</f>
        <v>0</v>
      </c>
      <c r="L1136" s="10">
        <f>(J1136*((100-'Front End'!$B$6)/100))/('Front End'!$B$2*24*60*60)</f>
        <v>3.2619616485006658E-3</v>
      </c>
      <c r="M1136" s="10">
        <f t="shared" si="75"/>
        <v>3.2619616485006658E-3</v>
      </c>
      <c r="N1136" s="10">
        <f>AVERAGE(M1135:M1136)*('Front End'!$F$5*60)</f>
        <v>0.39228781990294936</v>
      </c>
      <c r="O1136" s="10">
        <f>IF(O1135+AVERAGE(K1135:K1136)*('Front End'!$F$5*60)&gt;J1136,J1136,O1135+AVERAGE(K1135:K1136)*('Front End'!$F$5*60))</f>
        <v>0</v>
      </c>
      <c r="P1136" s="10">
        <f>P1135+(AVERAGE(L1135:L1136)*('Front End'!$F$5*60))-W1135</f>
        <v>4019.1586347487919</v>
      </c>
      <c r="Q1136" s="10">
        <f>(P1136/$AA$5)*($AA$4-'Front End'!$F$9)</f>
        <v>4.0191586347487922E-2</v>
      </c>
      <c r="R1136" s="10">
        <f>'Front End'!$F$9+Q1136</f>
        <v>45.04019158634749</v>
      </c>
      <c r="S1136" s="8">
        <f>IF(R1136&gt;'Front End'!$F$9+'Front End'!$B$9,(((R1136-'Front End'!$F$9)/($AA$4-'Front End'!$F$9))*$AA$5)-((('Front End'!$F$9+'Front End'!$B$9-'Front End'!$F$9)/($AA$4-'Front End'!$F$9))*$AA$5),0)</f>
        <v>4019.1586347489765</v>
      </c>
      <c r="T1136" s="8">
        <f>ROUND(S1136/('Front End'!$B$3*24*60*60),6)</f>
        <v>4.6519999999999999E-3</v>
      </c>
      <c r="U1136" s="8">
        <f>IF(R1136&gt;'Front End'!$F$9+'Front End'!$B$10,(((R1136-'Front End'!$F$9)/($AA$4-'Front End'!$F$9))*$AA$5)-((('Front End'!$F$9+'Front End'!$B$10-'Front End'!$F$9)/($AA$4-'Front End'!$F$9))*$AA$5),0)</f>
        <v>2019.1586347486636</v>
      </c>
      <c r="V1136" s="8">
        <f>(U1136^0.5)/('Front End'!$B$4*24*60*60)</f>
        <v>5.200815864358414E-3</v>
      </c>
      <c r="W1136" s="8">
        <f>(AVERAGE(T1135:T1136)*('Front End'!$F$5*60))+(AVERAGE(V1135:V1136)*('Front End'!$F$5*60))</f>
        <v>1.1824589745730596</v>
      </c>
      <c r="X1136" s="8">
        <f t="shared" si="76"/>
        <v>5.200815864358414E-3</v>
      </c>
    </row>
    <row r="1137" spans="1:24" x14ac:dyDescent="0.2">
      <c r="A1137" s="1">
        <v>1136</v>
      </c>
      <c r="B1137" s="1">
        <f>B1136+'Front End'!$F$5</f>
        <v>2270</v>
      </c>
      <c r="C1137" s="10">
        <f t="shared" si="73"/>
        <v>1.5763888888888888</v>
      </c>
      <c r="D1137" s="10">
        <f>ROUND(IF(B1137&lt;=$AA$2*1.25,('Front End'!$F$4/2)*(1-COS((PI()*B1137)/$AA$2)),(4.34*'Front End'!$F$4*EXP(-1.3*B1137/$AA$2))),6)</f>
        <v>3.1610000000000002E-3</v>
      </c>
      <c r="E1137" s="10">
        <f>D1137*('Front End'!$F$3/100)</f>
        <v>0</v>
      </c>
      <c r="F1137" s="10">
        <f t="shared" si="74"/>
        <v>3.1610000000000002E-3</v>
      </c>
      <c r="G1137" s="10">
        <f>IF((G1136+(AVERAGE(F1136:F1137)*('Front End'!$F$5*60))-(N1136))&gt;$AA$3,$AA$3,IF(G1136+(AVERAGE(F1136:F1137)*('Front End'!$F$5*60))-(N1136)&lt;0,0,G1136+(AVERAGE(F1136:F1137)*('Front End'!$F$5*60))-(N1136)))</f>
        <v>102.80614704440163</v>
      </c>
      <c r="H1137" s="10">
        <f>(G1137/$AA$3)*'Front End'!$B$1</f>
        <v>1.0280614704440162E-3</v>
      </c>
      <c r="I1137" s="10">
        <f>('Front End'!$F$10-'Front End'!$B$1)+Calcs!H1137</f>
        <v>46.731028061470447</v>
      </c>
      <c r="J1137" s="10">
        <f>IF(H1137&gt;'Front End'!$B$1*('Front End'!$B$5/100),G1137-((('Front End'!$B$1*('Front End'!$B$5/100))/'Front End'!$B$1)*$AA$3),0)</f>
        <v>2.8061470444016265</v>
      </c>
      <c r="K1137" s="10">
        <f>(J1137*('Front End'!$B$6/100))/('Front End'!$B$2*24*60*60)</f>
        <v>0</v>
      </c>
      <c r="L1137" s="10">
        <f>(J1137*((100-'Front End'!$B$6)/100))/('Front End'!$B$2*24*60*60)</f>
        <v>3.2478553754648459E-3</v>
      </c>
      <c r="M1137" s="10">
        <f t="shared" si="75"/>
        <v>3.2478553754648459E-3</v>
      </c>
      <c r="N1137" s="10">
        <f>AVERAGE(M1136:M1137)*('Front End'!$F$5*60)</f>
        <v>0.39058902143793067</v>
      </c>
      <c r="O1137" s="10">
        <f>IF(O1136+AVERAGE(K1136:K1137)*('Front End'!$F$5*60)&gt;J1137,J1137,O1136+AVERAGE(K1136:K1137)*('Front End'!$F$5*60))</f>
        <v>0</v>
      </c>
      <c r="P1137" s="10">
        <f>P1136+(AVERAGE(L1136:L1137)*('Front End'!$F$5*60))-W1136</f>
        <v>4018.3667647956568</v>
      </c>
      <c r="Q1137" s="10">
        <f>(P1137/$AA$5)*($AA$4-'Front End'!$F$9)</f>
        <v>4.0183667647956563E-2</v>
      </c>
      <c r="R1137" s="10">
        <f>'Front End'!$F$9+Q1137</f>
        <v>45.040183667647959</v>
      </c>
      <c r="S1137" s="8">
        <f>IF(R1137&gt;'Front End'!$F$9+'Front End'!$B$9,(((R1137-'Front End'!$F$9)/($AA$4-'Front End'!$F$9))*$AA$5)-((('Front End'!$F$9+'Front End'!$B$9-'Front End'!$F$9)/($AA$4-'Front End'!$F$9))*$AA$5),0)</f>
        <v>4018.3667647958996</v>
      </c>
      <c r="T1137" s="8">
        <f>ROUND(S1137/('Front End'!$B$3*24*60*60),6)</f>
        <v>4.6509999999999998E-3</v>
      </c>
      <c r="U1137" s="8">
        <f>IF(R1137&gt;'Front End'!$F$9+'Front End'!$B$10,(((R1137-'Front End'!$F$9)/($AA$4-'Front End'!$F$9))*$AA$5)-((('Front End'!$F$9+'Front End'!$B$10-'Front End'!$F$9)/($AA$4-'Front End'!$F$9))*$AA$5),0)</f>
        <v>2018.3667647955867</v>
      </c>
      <c r="V1137" s="8">
        <f>(U1137^0.5)/('Front End'!$B$4*24*60*60)</f>
        <v>5.1997959411075904E-3</v>
      </c>
      <c r="W1137" s="8">
        <f>(AVERAGE(T1136:T1137)*('Front End'!$F$5*60))+(AVERAGE(V1136:V1137)*('Front End'!$F$5*60))</f>
        <v>1.1822167083279602</v>
      </c>
      <c r="X1137" s="8">
        <f t="shared" si="76"/>
        <v>5.1997959411075904E-3</v>
      </c>
    </row>
    <row r="1138" spans="1:24" x14ac:dyDescent="0.2">
      <c r="A1138" s="1">
        <v>1137</v>
      </c>
      <c r="B1138" s="1">
        <f>B1137+'Front End'!$F$5</f>
        <v>2272</v>
      </c>
      <c r="C1138" s="10">
        <f t="shared" si="73"/>
        <v>1.5777777777777777</v>
      </c>
      <c r="D1138" s="10">
        <f>ROUND(IF(B1138&lt;=$AA$2*1.25,('Front End'!$F$4/2)*(1-COS((PI()*B1138)/$AA$2)),(4.34*'Front End'!$F$4*EXP(-1.3*B1138/$AA$2))),6)</f>
        <v>3.1470000000000001E-3</v>
      </c>
      <c r="E1138" s="10">
        <f>D1138*('Front End'!$F$3/100)</f>
        <v>0</v>
      </c>
      <c r="F1138" s="10">
        <f t="shared" si="74"/>
        <v>3.1470000000000001E-3</v>
      </c>
      <c r="G1138" s="10">
        <f>IF((G1137+(AVERAGE(F1137:F1138)*('Front End'!$F$5*60))-(N1137))&gt;$AA$3,$AA$3,IF(G1137+(AVERAGE(F1137:F1138)*('Front End'!$F$5*60))-(N1137)&lt;0,0,G1137+(AVERAGE(F1137:F1138)*('Front End'!$F$5*60))-(N1137)))</f>
        <v>102.79403802296369</v>
      </c>
      <c r="H1138" s="10">
        <f>(G1138/$AA$3)*'Front End'!$B$1</f>
        <v>1.027940380229637E-3</v>
      </c>
      <c r="I1138" s="10">
        <f>('Front End'!$F$10-'Front End'!$B$1)+Calcs!H1138</f>
        <v>46.731027940380237</v>
      </c>
      <c r="J1138" s="10">
        <f>IF(H1138&gt;'Front End'!$B$1*('Front End'!$B$5/100),G1138-((('Front End'!$B$1*('Front End'!$B$5/100))/'Front End'!$B$1)*$AA$3),0)</f>
        <v>2.7940380229636901</v>
      </c>
      <c r="K1138" s="10">
        <f>(J1138*('Front End'!$B$6/100))/('Front End'!$B$2*24*60*60)</f>
        <v>0</v>
      </c>
      <c r="L1138" s="10">
        <f>(J1138*((100-'Front End'!$B$6)/100))/('Front End'!$B$2*24*60*60)</f>
        <v>3.2338403043561232E-3</v>
      </c>
      <c r="M1138" s="10">
        <f t="shared" si="75"/>
        <v>3.2338403043561232E-3</v>
      </c>
      <c r="N1138" s="10">
        <f>AVERAGE(M1137:M1138)*('Front End'!$F$5*60)</f>
        <v>0.38890174078925815</v>
      </c>
      <c r="O1138" s="10">
        <f>IF(O1137+AVERAGE(K1137:K1138)*('Front End'!$F$5*60)&gt;J1138,J1138,O1137+AVERAGE(K1137:K1138)*('Front End'!$F$5*60))</f>
        <v>0</v>
      </c>
      <c r="P1138" s="10">
        <f>P1137+(AVERAGE(L1137:L1138)*('Front End'!$F$5*60))-W1137</f>
        <v>4017.5734498281181</v>
      </c>
      <c r="Q1138" s="10">
        <f>(P1138/$AA$5)*($AA$4-'Front End'!$F$9)</f>
        <v>4.0175734498281178E-2</v>
      </c>
      <c r="R1138" s="10">
        <f>'Front End'!$F$9+Q1138</f>
        <v>45.040175734498284</v>
      </c>
      <c r="S1138" s="8">
        <f>IF(R1138&gt;'Front End'!$F$9+'Front End'!$B$9,(((R1138-'Front End'!$F$9)/($AA$4-'Front End'!$F$9))*$AA$5)-((('Front End'!$F$9+'Front End'!$B$9-'Front End'!$F$9)/($AA$4-'Front End'!$F$9))*$AA$5),0)</f>
        <v>4017.5734498284041</v>
      </c>
      <c r="T1138" s="8">
        <f>ROUND(S1138/('Front End'!$B$3*24*60*60),6)</f>
        <v>4.6499999999999996E-3</v>
      </c>
      <c r="U1138" s="8">
        <f>IF(R1138&gt;'Front End'!$F$9+'Front End'!$B$10,(((R1138-'Front End'!$F$9)/($AA$4-'Front End'!$F$9))*$AA$5)-((('Front End'!$F$9+'Front End'!$B$10-'Front End'!$F$9)/($AA$4-'Front End'!$F$9))*$AA$5),0)</f>
        <v>2017.5734498280913</v>
      </c>
      <c r="V1138" s="8">
        <f>(U1138^0.5)/('Front End'!$B$4*24*60*60)</f>
        <v>5.1987739560457515E-3</v>
      </c>
      <c r="W1138" s="8">
        <f>(AVERAGE(T1137:T1138)*('Front End'!$F$5*60))+(AVERAGE(V1137:V1138)*('Front End'!$F$5*60))</f>
        <v>1.1819741938292005</v>
      </c>
      <c r="X1138" s="8">
        <f t="shared" si="76"/>
        <v>5.1987739560457515E-3</v>
      </c>
    </row>
    <row r="1139" spans="1:24" x14ac:dyDescent="0.2">
      <c r="A1139" s="1">
        <v>1138</v>
      </c>
      <c r="B1139" s="1">
        <f>B1138+'Front End'!$F$5</f>
        <v>2274</v>
      </c>
      <c r="C1139" s="10">
        <f t="shared" si="73"/>
        <v>1.5791666666666666</v>
      </c>
      <c r="D1139" s="10">
        <f>ROUND(IF(B1139&lt;=$AA$2*1.25,('Front End'!$F$4/2)*(1-COS((PI()*B1139)/$AA$2)),(4.34*'Front End'!$F$4*EXP(-1.3*B1139/$AA$2))),6)</f>
        <v>3.1329999999999999E-3</v>
      </c>
      <c r="E1139" s="10">
        <f>D1139*('Front End'!$F$3/100)</f>
        <v>0</v>
      </c>
      <c r="F1139" s="10">
        <f t="shared" si="74"/>
        <v>3.1329999999999999E-3</v>
      </c>
      <c r="G1139" s="10">
        <f>IF((G1138+(AVERAGE(F1138:F1139)*('Front End'!$F$5*60))-(N1138))&gt;$AA$3,$AA$3,IF(G1138+(AVERAGE(F1138:F1139)*('Front End'!$F$5*60))-(N1138)&lt;0,0,G1138+(AVERAGE(F1138:F1139)*('Front End'!$F$5*60))-(N1138)))</f>
        <v>102.78193628217443</v>
      </c>
      <c r="H1139" s="10">
        <f>(G1139/$AA$3)*'Front End'!$B$1</f>
        <v>1.0278193628217443E-3</v>
      </c>
      <c r="I1139" s="10">
        <f>('Front End'!$F$10-'Front End'!$B$1)+Calcs!H1139</f>
        <v>46.731027819362829</v>
      </c>
      <c r="J1139" s="10">
        <f>IF(H1139&gt;'Front End'!$B$1*('Front End'!$B$5/100),G1139-((('Front End'!$B$1*('Front End'!$B$5/100))/'Front End'!$B$1)*$AA$3),0)</f>
        <v>2.7819362821744278</v>
      </c>
      <c r="K1139" s="10">
        <f>(J1139*('Front End'!$B$6/100))/('Front End'!$B$2*24*60*60)</f>
        <v>0</v>
      </c>
      <c r="L1139" s="10">
        <f>(J1139*((100-'Front End'!$B$6)/100))/('Front End'!$B$2*24*60*60)</f>
        <v>3.2198336599241068E-3</v>
      </c>
      <c r="M1139" s="10">
        <f t="shared" si="75"/>
        <v>3.2198336599241068E-3</v>
      </c>
      <c r="N1139" s="10">
        <f>AVERAGE(M1138:M1139)*('Front End'!$F$5*60)</f>
        <v>0.38722043785681382</v>
      </c>
      <c r="O1139" s="10">
        <f>IF(O1138+AVERAGE(K1138:K1139)*('Front End'!$F$5*60)&gt;J1139,J1139,O1138+AVERAGE(K1138:K1139)*('Front End'!$F$5*60))</f>
        <v>0</v>
      </c>
      <c r="P1139" s="10">
        <f>P1138+(AVERAGE(L1138:L1139)*('Front End'!$F$5*60))-W1138</f>
        <v>4016.7786960721455</v>
      </c>
      <c r="Q1139" s="10">
        <f>(P1139/$AA$5)*($AA$4-'Front End'!$F$9)</f>
        <v>4.0167786960721458E-2</v>
      </c>
      <c r="R1139" s="10">
        <f>'Front End'!$F$9+Q1139</f>
        <v>45.040167786960723</v>
      </c>
      <c r="S1139" s="8">
        <f>IF(R1139&gt;'Front End'!$F$9+'Front End'!$B$9,(((R1139-'Front End'!$F$9)/($AA$4-'Front End'!$F$9))*$AA$5)-((('Front End'!$F$9+'Front End'!$B$9-'Front End'!$F$9)/($AA$4-'Front End'!$F$9))*$AA$5),0)</f>
        <v>4016.7786960722651</v>
      </c>
      <c r="T1139" s="8">
        <f>ROUND(S1139/('Front End'!$B$3*24*60*60),6)</f>
        <v>4.6490000000000004E-3</v>
      </c>
      <c r="U1139" s="8">
        <f>IF(R1139&gt;'Front End'!$F$9+'Front End'!$B$10,(((R1139-'Front End'!$F$9)/($AA$4-'Front End'!$F$9))*$AA$5)-((('Front End'!$F$9+'Front End'!$B$10-'Front End'!$F$9)/($AA$4-'Front End'!$F$9))*$AA$5),0)</f>
        <v>2016.7786960719523</v>
      </c>
      <c r="V1139" s="8">
        <f>(U1139^0.5)/('Front End'!$B$4*24*60*60)</f>
        <v>5.1977499159794128E-3</v>
      </c>
      <c r="W1139" s="8">
        <f>(AVERAGE(T1138:T1139)*('Front End'!$F$5*60))+(AVERAGE(V1138:V1139)*('Front End'!$F$5*60))</f>
        <v>1.1817314323215098</v>
      </c>
      <c r="X1139" s="8">
        <f t="shared" si="76"/>
        <v>5.1977499159794128E-3</v>
      </c>
    </row>
    <row r="1140" spans="1:24" x14ac:dyDescent="0.2">
      <c r="A1140" s="1">
        <v>1139</v>
      </c>
      <c r="B1140" s="1">
        <f>B1139+'Front End'!$F$5</f>
        <v>2276</v>
      </c>
      <c r="C1140" s="10">
        <f t="shared" si="73"/>
        <v>1.5805555555555555</v>
      </c>
      <c r="D1140" s="10">
        <f>ROUND(IF(B1140&lt;=$AA$2*1.25,('Front End'!$F$4/2)*(1-COS((PI()*B1140)/$AA$2)),(4.34*'Front End'!$F$4*EXP(-1.3*B1140/$AA$2))),6)</f>
        <v>3.1199999999999999E-3</v>
      </c>
      <c r="E1140" s="10">
        <f>D1140*('Front End'!$F$3/100)</f>
        <v>0</v>
      </c>
      <c r="F1140" s="10">
        <f t="shared" si="74"/>
        <v>3.1199999999999999E-3</v>
      </c>
      <c r="G1140" s="10">
        <f>IF((G1139+(AVERAGE(F1139:F1140)*('Front End'!$F$5*60))-(N1139))&gt;$AA$3,$AA$3,IF(G1139+(AVERAGE(F1139:F1140)*('Front End'!$F$5*60))-(N1139)&lt;0,0,G1139+(AVERAGE(F1139:F1140)*('Front End'!$F$5*60))-(N1139)))</f>
        <v>102.76989584431762</v>
      </c>
      <c r="H1140" s="10">
        <f>(G1140/$AA$3)*'Front End'!$B$1</f>
        <v>1.0276989584431762E-3</v>
      </c>
      <c r="I1140" s="10">
        <f>('Front End'!$F$10-'Front End'!$B$1)+Calcs!H1140</f>
        <v>46.731027698958449</v>
      </c>
      <c r="J1140" s="10">
        <f>IF(H1140&gt;'Front End'!$B$1*('Front End'!$B$5/100),G1140-((('Front End'!$B$1*('Front End'!$B$5/100))/'Front End'!$B$1)*$AA$3),0)</f>
        <v>2.7698958443176167</v>
      </c>
      <c r="K1140" s="10">
        <f>(J1140*('Front End'!$B$6/100))/('Front End'!$B$2*24*60*60)</f>
        <v>0</v>
      </c>
      <c r="L1140" s="10">
        <f>(J1140*((100-'Front End'!$B$6)/100))/('Front End'!$B$2*24*60*60)</f>
        <v>3.2058979679602051E-3</v>
      </c>
      <c r="M1140" s="10">
        <f t="shared" si="75"/>
        <v>3.2058979679602051E-3</v>
      </c>
      <c r="N1140" s="10">
        <f>AVERAGE(M1139:M1140)*('Front End'!$F$5*60)</f>
        <v>0.38554389767305869</v>
      </c>
      <c r="O1140" s="10">
        <f>IF(O1139+AVERAGE(K1139:K1140)*('Front End'!$F$5*60)&gt;J1140,J1140,O1139+AVERAGE(K1139:K1140)*('Front End'!$F$5*60))</f>
        <v>0</v>
      </c>
      <c r="P1140" s="10">
        <f>P1139+(AVERAGE(L1139:L1140)*('Front End'!$F$5*60))-W1139</f>
        <v>4015.9825085374969</v>
      </c>
      <c r="Q1140" s="10">
        <f>(P1140/$AA$5)*($AA$4-'Front End'!$F$9)</f>
        <v>4.015982508537496E-2</v>
      </c>
      <c r="R1140" s="10">
        <f>'Front End'!$F$9+Q1140</f>
        <v>45.040159825085375</v>
      </c>
      <c r="S1140" s="8">
        <f>IF(R1140&gt;'Front End'!$F$9+'Front End'!$B$9,(((R1140-'Front End'!$F$9)/($AA$4-'Front End'!$F$9))*$AA$5)-((('Front End'!$F$9+'Front End'!$B$9-'Front End'!$F$9)/($AA$4-'Front End'!$F$9))*$AA$5),0)</f>
        <v>4015.9825085375196</v>
      </c>
      <c r="T1140" s="8">
        <f>ROUND(S1140/('Front End'!$B$3*24*60*60),6)</f>
        <v>4.6480000000000002E-3</v>
      </c>
      <c r="U1140" s="8">
        <f>IF(R1140&gt;'Front End'!$F$9+'Front End'!$B$10,(((R1140-'Front End'!$F$9)/($AA$4-'Front End'!$F$9))*$AA$5)-((('Front End'!$F$9+'Front End'!$B$10-'Front End'!$F$9)/($AA$4-'Front End'!$F$9))*$AA$5),0)</f>
        <v>2015.9825085372067</v>
      </c>
      <c r="V1140" s="8">
        <f>(U1140^0.5)/('Front End'!$B$4*24*60*60)</f>
        <v>5.1967238261510697E-3</v>
      </c>
      <c r="W1140" s="8">
        <f>(AVERAGE(T1139:T1140)*('Front End'!$F$5*60))+(AVERAGE(V1139:V1140)*('Front End'!$F$5*60))</f>
        <v>1.181488424527829</v>
      </c>
      <c r="X1140" s="8">
        <f t="shared" si="76"/>
        <v>5.1967238261510697E-3</v>
      </c>
    </row>
    <row r="1141" spans="1:24" x14ac:dyDescent="0.2">
      <c r="A1141" s="1">
        <v>1140</v>
      </c>
      <c r="B1141" s="1">
        <f>B1140+'Front End'!$F$5</f>
        <v>2278</v>
      </c>
      <c r="C1141" s="10">
        <f t="shared" si="73"/>
        <v>1.5819444444444444</v>
      </c>
      <c r="D1141" s="10">
        <f>ROUND(IF(B1141&lt;=$AA$2*1.25,('Front End'!$F$4/2)*(1-COS((PI()*B1141)/$AA$2)),(4.34*'Front End'!$F$4*EXP(-1.3*B1141/$AA$2))),6)</f>
        <v>3.1059999999999998E-3</v>
      </c>
      <c r="E1141" s="10">
        <f>D1141*('Front End'!$F$3/100)</f>
        <v>0</v>
      </c>
      <c r="F1141" s="10">
        <f t="shared" si="74"/>
        <v>3.1059999999999998E-3</v>
      </c>
      <c r="G1141" s="10">
        <f>IF((G1140+(AVERAGE(F1140:F1141)*('Front End'!$F$5*60))-(N1140))&gt;$AA$3,$AA$3,IF(G1140+(AVERAGE(F1140:F1141)*('Front End'!$F$5*60))-(N1140)&lt;0,0,G1140+(AVERAGE(F1140:F1141)*('Front End'!$F$5*60))-(N1140)))</f>
        <v>102.75791194664455</v>
      </c>
      <c r="H1141" s="10">
        <f>(G1141/$AA$3)*'Front End'!$B$1</f>
        <v>1.0275791194664455E-3</v>
      </c>
      <c r="I1141" s="10">
        <f>('Front End'!$F$10-'Front End'!$B$1)+Calcs!H1141</f>
        <v>46.73102757911947</v>
      </c>
      <c r="J1141" s="10">
        <f>IF(H1141&gt;'Front End'!$B$1*('Front End'!$B$5/100),G1141-((('Front End'!$B$1*('Front End'!$B$5/100))/'Front End'!$B$1)*$AA$3),0)</f>
        <v>2.7579119466445547</v>
      </c>
      <c r="K1141" s="10">
        <f>(J1141*('Front End'!$B$6/100))/('Front End'!$B$2*24*60*60)</f>
        <v>0</v>
      </c>
      <c r="L1141" s="10">
        <f>(J1141*((100-'Front End'!$B$6)/100))/('Front End'!$B$2*24*60*60)</f>
        <v>3.1920277160237907E-3</v>
      </c>
      <c r="M1141" s="10">
        <f t="shared" si="75"/>
        <v>3.1920277160237907E-3</v>
      </c>
      <c r="N1141" s="10">
        <f>AVERAGE(M1140:M1141)*('Front End'!$F$5*60)</f>
        <v>0.38387554103903976</v>
      </c>
      <c r="O1141" s="10">
        <f>IF(O1140+AVERAGE(K1140:K1141)*('Front End'!$F$5*60)&gt;J1141,J1141,O1140+AVERAGE(K1140:K1141)*('Front End'!$F$5*60))</f>
        <v>0</v>
      </c>
      <c r="P1141" s="10">
        <f>P1140+(AVERAGE(L1140:L1141)*('Front End'!$F$5*60))-W1140</f>
        <v>4015.184895654008</v>
      </c>
      <c r="Q1141" s="10">
        <f>(P1141/$AA$5)*($AA$4-'Front End'!$F$9)</f>
        <v>4.0151848956540073E-2</v>
      </c>
      <c r="R1141" s="10">
        <f>'Front End'!$F$9+Q1141</f>
        <v>45.04015184895654</v>
      </c>
      <c r="S1141" s="8">
        <f>IF(R1141&gt;'Front End'!$F$9+'Front End'!$B$9,(((R1141-'Front End'!$F$9)/($AA$4-'Front End'!$F$9))*$AA$5)-((('Front End'!$F$9+'Front End'!$B$9-'Front End'!$F$9)/($AA$4-'Front End'!$F$9))*$AA$5),0)</f>
        <v>4015.1848956540452</v>
      </c>
      <c r="T1141" s="8">
        <f>ROUND(S1141/('Front End'!$B$3*24*60*60),6)</f>
        <v>4.6470000000000001E-3</v>
      </c>
      <c r="U1141" s="8">
        <f>IF(R1141&gt;'Front End'!$F$9+'Front End'!$B$10,(((R1141-'Front End'!$F$9)/($AA$4-'Front End'!$F$9))*$AA$5)-((('Front End'!$F$9+'Front End'!$B$10-'Front End'!$F$9)/($AA$4-'Front End'!$F$9))*$AA$5),0)</f>
        <v>2015.1848956537324</v>
      </c>
      <c r="V1141" s="8">
        <f>(U1141^0.5)/('Front End'!$B$4*24*60*60)</f>
        <v>5.1956956962135713E-3</v>
      </c>
      <c r="W1141" s="8">
        <f>(AVERAGE(T1140:T1141)*('Front End'!$F$5*60))+(AVERAGE(V1140:V1141)*('Front End'!$F$5*60))</f>
        <v>1.1812451713418786</v>
      </c>
      <c r="X1141" s="8">
        <f t="shared" si="76"/>
        <v>5.1956956962135713E-3</v>
      </c>
    </row>
    <row r="1142" spans="1:24" x14ac:dyDescent="0.2">
      <c r="A1142" s="1">
        <v>1141</v>
      </c>
      <c r="B1142" s="1">
        <f>B1141+'Front End'!$F$5</f>
        <v>2280</v>
      </c>
      <c r="C1142" s="10">
        <f t="shared" si="73"/>
        <v>1.5833333333333333</v>
      </c>
      <c r="D1142" s="10">
        <f>ROUND(IF(B1142&lt;=$AA$2*1.25,('Front End'!$F$4/2)*(1-COS((PI()*B1142)/$AA$2)),(4.34*'Front End'!$F$4*EXP(-1.3*B1142/$AA$2))),6)</f>
        <v>3.0929999999999998E-3</v>
      </c>
      <c r="E1142" s="10">
        <f>D1142*('Front End'!$F$3/100)</f>
        <v>0</v>
      </c>
      <c r="F1142" s="10">
        <f t="shared" si="74"/>
        <v>3.0929999999999998E-3</v>
      </c>
      <c r="G1142" s="10">
        <f>IF((G1141+(AVERAGE(F1141:F1142)*('Front End'!$F$5*60))-(N1141))&gt;$AA$3,$AA$3,IF(G1141+(AVERAGE(F1141:F1142)*('Front End'!$F$5*60))-(N1141)&lt;0,0,G1141+(AVERAGE(F1141:F1142)*('Front End'!$F$5*60))-(N1141)))</f>
        <v>102.7459764056055</v>
      </c>
      <c r="H1142" s="10">
        <f>(G1142/$AA$3)*'Front End'!$B$1</f>
        <v>1.0274597640560551E-3</v>
      </c>
      <c r="I1142" s="10">
        <f>('Front End'!$F$10-'Front End'!$B$1)+Calcs!H1142</f>
        <v>46.731027459764057</v>
      </c>
      <c r="J1142" s="10">
        <f>IF(H1142&gt;'Front End'!$B$1*('Front End'!$B$5/100),G1142-((('Front End'!$B$1*('Front End'!$B$5/100))/'Front End'!$B$1)*$AA$3),0)</f>
        <v>2.7459764056055036</v>
      </c>
      <c r="K1142" s="10">
        <f>(J1142*('Front End'!$B$6/100))/('Front End'!$B$2*24*60*60)</f>
        <v>0</v>
      </c>
      <c r="L1142" s="10">
        <f>(J1142*((100-'Front End'!$B$6)/100))/('Front End'!$B$2*24*60*60)</f>
        <v>3.1782134324137776E-3</v>
      </c>
      <c r="M1142" s="10">
        <f t="shared" si="75"/>
        <v>3.1782134324137776E-3</v>
      </c>
      <c r="N1142" s="10">
        <f>AVERAGE(M1141:M1142)*('Front End'!$F$5*60)</f>
        <v>0.3822144689062541</v>
      </c>
      <c r="O1142" s="10">
        <f>IF(O1141+AVERAGE(K1141:K1142)*('Front End'!$F$5*60)&gt;J1142,J1142,O1141+AVERAGE(K1141:K1142)*('Front End'!$F$5*60))</f>
        <v>0</v>
      </c>
      <c r="P1142" s="10">
        <f>P1141+(AVERAGE(L1141:L1142)*('Front End'!$F$5*60))-W1141</f>
        <v>4014.3858649515723</v>
      </c>
      <c r="Q1142" s="10">
        <f>(P1142/$AA$5)*($AA$4-'Front End'!$F$9)</f>
        <v>4.0143858649515723E-2</v>
      </c>
      <c r="R1142" s="10">
        <f>'Front End'!$F$9+Q1142</f>
        <v>45.040143858649515</v>
      </c>
      <c r="S1142" s="8">
        <f>IF(R1142&gt;'Front End'!$F$9+'Front End'!$B$9,(((R1142-'Front End'!$F$9)/($AA$4-'Front End'!$F$9))*$AA$5)-((('Front End'!$F$9+'Front End'!$B$9-'Front End'!$F$9)/($AA$4-'Front End'!$F$9))*$AA$5),0)</f>
        <v>4014.3858649514641</v>
      </c>
      <c r="T1142" s="8">
        <f>ROUND(S1142/('Front End'!$B$3*24*60*60),6)</f>
        <v>4.646E-3</v>
      </c>
      <c r="U1142" s="8">
        <f>IF(R1142&gt;'Front End'!$F$9+'Front End'!$B$10,(((R1142-'Front End'!$F$9)/($AA$4-'Front End'!$F$9))*$AA$5)-((('Front End'!$F$9+'Front End'!$B$10-'Front End'!$F$9)/($AA$4-'Front End'!$F$9))*$AA$5),0)</f>
        <v>2014.3858649511512</v>
      </c>
      <c r="V1142" s="8">
        <f>(U1142^0.5)/('Front End'!$B$4*24*60*60)</f>
        <v>5.1946655346642124E-3</v>
      </c>
      <c r="W1142" s="8">
        <f>(AVERAGE(T1141:T1142)*('Front End'!$F$5*60))+(AVERAGE(V1141:V1142)*('Front End'!$F$5*60))</f>
        <v>1.181001673852667</v>
      </c>
      <c r="X1142" s="8">
        <f t="shared" si="76"/>
        <v>5.1946655346642124E-3</v>
      </c>
    </row>
    <row r="1143" spans="1:24" x14ac:dyDescent="0.2">
      <c r="A1143" s="1">
        <v>1142</v>
      </c>
      <c r="B1143" s="1">
        <f>B1142+'Front End'!$F$5</f>
        <v>2282</v>
      </c>
      <c r="C1143" s="10">
        <f t="shared" si="73"/>
        <v>1.5847222222222221</v>
      </c>
      <c r="D1143" s="10">
        <f>ROUND(IF(B1143&lt;=$AA$2*1.25,('Front End'!$F$4/2)*(1-COS((PI()*B1143)/$AA$2)),(4.34*'Front End'!$F$4*EXP(-1.3*B1143/$AA$2))),6)</f>
        <v>3.0790000000000001E-3</v>
      </c>
      <c r="E1143" s="10">
        <f>D1143*('Front End'!$F$3/100)</f>
        <v>0</v>
      </c>
      <c r="F1143" s="10">
        <f t="shared" si="74"/>
        <v>3.0790000000000001E-3</v>
      </c>
      <c r="G1143" s="10">
        <f>IF((G1142+(AVERAGE(F1142:F1143)*('Front End'!$F$5*60))-(N1142))&gt;$AA$3,$AA$3,IF(G1142+(AVERAGE(F1142:F1143)*('Front End'!$F$5*60))-(N1142)&lt;0,0,G1142+(AVERAGE(F1142:F1143)*('Front End'!$F$5*60))-(N1142)))</f>
        <v>102.73408193669925</v>
      </c>
      <c r="H1143" s="10">
        <f>(G1143/$AA$3)*'Front End'!$B$1</f>
        <v>1.0273408193669925E-3</v>
      </c>
      <c r="I1143" s="10">
        <f>('Front End'!$F$10-'Front End'!$B$1)+Calcs!H1143</f>
        <v>46.731027340819374</v>
      </c>
      <c r="J1143" s="10">
        <f>IF(H1143&gt;'Front End'!$B$1*('Front End'!$B$5/100),G1143-((('Front End'!$B$1*('Front End'!$B$5/100))/'Front End'!$B$1)*$AA$3),0)</f>
        <v>2.7340819366992548</v>
      </c>
      <c r="K1143" s="10">
        <f>(J1143*('Front End'!$B$6/100))/('Front End'!$B$2*24*60*60)</f>
        <v>0</v>
      </c>
      <c r="L1143" s="10">
        <f>(J1143*((100-'Front End'!$B$6)/100))/('Front End'!$B$2*24*60*60)</f>
        <v>3.1644466859945082E-3</v>
      </c>
      <c r="M1143" s="10">
        <f t="shared" si="75"/>
        <v>3.1644466859945082E-3</v>
      </c>
      <c r="N1143" s="10">
        <f>AVERAGE(M1142:M1143)*('Front End'!$F$5*60)</f>
        <v>0.38055960710449716</v>
      </c>
      <c r="O1143" s="10">
        <f>IF(O1142+AVERAGE(K1142:K1143)*('Front End'!$F$5*60)&gt;J1143,J1143,O1142+AVERAGE(K1142:K1143)*('Front End'!$F$5*60))</f>
        <v>0</v>
      </c>
      <c r="P1143" s="10">
        <f>P1142+(AVERAGE(L1142:L1143)*('Front End'!$F$5*60))-W1142</f>
        <v>4013.5854228848243</v>
      </c>
      <c r="Q1143" s="10">
        <f>(P1143/$AA$5)*($AA$4-'Front End'!$F$9)</f>
        <v>4.0135854228848244E-2</v>
      </c>
      <c r="R1143" s="10">
        <f>'Front End'!$F$9+Q1143</f>
        <v>45.040135854228851</v>
      </c>
      <c r="S1143" s="8">
        <f>IF(R1143&gt;'Front End'!$F$9+'Front End'!$B$9,(((R1143-'Front End'!$F$9)/($AA$4-'Front End'!$F$9))*$AA$5)-((('Front End'!$F$9+'Front End'!$B$9-'Front End'!$F$9)/($AA$4-'Front End'!$F$9))*$AA$5),0)</f>
        <v>4013.5854228850581</v>
      </c>
      <c r="T1143" s="8">
        <f>ROUND(S1143/('Front End'!$B$3*24*60*60),6)</f>
        <v>4.6449999999999998E-3</v>
      </c>
      <c r="U1143" s="8">
        <f>IF(R1143&gt;'Front End'!$F$9+'Front End'!$B$10,(((R1143-'Front End'!$F$9)/($AA$4-'Front End'!$F$9))*$AA$5)-((('Front End'!$F$9+'Front End'!$B$10-'Front End'!$F$9)/($AA$4-'Front End'!$F$9))*$AA$5),0)</f>
        <v>2013.5854228847452</v>
      </c>
      <c r="V1143" s="8">
        <f>(U1143^0.5)/('Front End'!$B$4*24*60*60)</f>
        <v>5.1936333486191201E-3</v>
      </c>
      <c r="W1143" s="8">
        <f>(AVERAGE(T1142:T1143)*('Front End'!$F$5*60))+(AVERAGE(V1142:V1143)*('Front End'!$F$5*60))</f>
        <v>1.1807579329969999</v>
      </c>
      <c r="X1143" s="8">
        <f t="shared" si="76"/>
        <v>5.1936333486191201E-3</v>
      </c>
    </row>
    <row r="1144" spans="1:24" x14ac:dyDescent="0.2">
      <c r="A1144" s="1">
        <v>1143</v>
      </c>
      <c r="B1144" s="1">
        <f>B1143+'Front End'!$F$5</f>
        <v>2284</v>
      </c>
      <c r="C1144" s="10">
        <f t="shared" si="73"/>
        <v>1.586111111111111</v>
      </c>
      <c r="D1144" s="10">
        <f>ROUND(IF(B1144&lt;=$AA$2*1.25,('Front End'!$F$4/2)*(1-COS((PI()*B1144)/$AA$2)),(4.34*'Front End'!$F$4*EXP(-1.3*B1144/$AA$2))),6)</f>
        <v>3.0660000000000001E-3</v>
      </c>
      <c r="E1144" s="10">
        <f>D1144*('Front End'!$F$3/100)</f>
        <v>0</v>
      </c>
      <c r="F1144" s="10">
        <f t="shared" si="74"/>
        <v>3.0660000000000001E-3</v>
      </c>
      <c r="G1144" s="10">
        <f>IF((G1143+(AVERAGE(F1143:F1144)*('Front End'!$F$5*60))-(N1143))&gt;$AA$3,$AA$3,IF(G1143+(AVERAGE(F1143:F1144)*('Front End'!$F$5*60))-(N1143)&lt;0,0,G1143+(AVERAGE(F1143:F1144)*('Front End'!$F$5*60))-(N1143)))</f>
        <v>102.72222232959476</v>
      </c>
      <c r="H1144" s="10">
        <f>(G1144/$AA$3)*'Front End'!$B$1</f>
        <v>1.0272222232959476E-3</v>
      </c>
      <c r="I1144" s="10">
        <f>('Front End'!$F$10-'Front End'!$B$1)+Calcs!H1144</f>
        <v>46.731027222223297</v>
      </c>
      <c r="J1144" s="10">
        <f>IF(H1144&gt;'Front End'!$B$1*('Front End'!$B$5/100),G1144-((('Front End'!$B$1*('Front End'!$B$5/100))/'Front End'!$B$1)*$AA$3),0)</f>
        <v>2.7222223295947572</v>
      </c>
      <c r="K1144" s="10">
        <f>(J1144*('Front End'!$B$6/100))/('Front End'!$B$2*24*60*60)</f>
        <v>0</v>
      </c>
      <c r="L1144" s="10">
        <f>(J1144*((100-'Front End'!$B$6)/100))/('Front End'!$B$2*24*60*60)</f>
        <v>3.1507202888828214E-3</v>
      </c>
      <c r="M1144" s="10">
        <f t="shared" si="75"/>
        <v>3.1507202888828214E-3</v>
      </c>
      <c r="N1144" s="10">
        <f>AVERAGE(M1143:M1144)*('Front End'!$F$5*60)</f>
        <v>0.37891001849263978</v>
      </c>
      <c r="O1144" s="10">
        <f>IF(O1143+AVERAGE(K1143:K1144)*('Front End'!$F$5*60)&gt;J1144,J1144,O1143+AVERAGE(K1143:K1144)*('Front End'!$F$5*60))</f>
        <v>0</v>
      </c>
      <c r="P1144" s="10">
        <f>P1143+(AVERAGE(L1143:L1144)*('Front End'!$F$5*60))-W1143</f>
        <v>4012.7835749703199</v>
      </c>
      <c r="Q1144" s="10">
        <f>(P1144/$AA$5)*($AA$4-'Front End'!$F$9)</f>
        <v>4.0127835749703196E-2</v>
      </c>
      <c r="R1144" s="10">
        <f>'Front End'!$F$9+Q1144</f>
        <v>45.040127835749701</v>
      </c>
      <c r="S1144" s="8">
        <f>IF(R1144&gt;'Front End'!$F$9+'Front End'!$B$9,(((R1144-'Front End'!$F$9)/($AA$4-'Front End'!$F$9))*$AA$5)-((('Front End'!$F$9+'Front End'!$B$9-'Front End'!$F$9)/($AA$4-'Front End'!$F$9))*$AA$5),0)</f>
        <v>4012.783574970058</v>
      </c>
      <c r="T1144" s="8">
        <f>ROUND(S1144/('Front End'!$B$3*24*60*60),6)</f>
        <v>4.6439999999999997E-3</v>
      </c>
      <c r="U1144" s="8">
        <f>IF(R1144&gt;'Front End'!$F$9+'Front End'!$B$10,(((R1144-'Front End'!$F$9)/($AA$4-'Front End'!$F$9))*$AA$5)-((('Front End'!$F$9+'Front End'!$B$10-'Front End'!$F$9)/($AA$4-'Front End'!$F$9))*$AA$5),0)</f>
        <v>2012.7835749697451</v>
      </c>
      <c r="V1144" s="8">
        <f>(U1144^0.5)/('Front End'!$B$4*24*60*60)</f>
        <v>5.1925991439851302E-3</v>
      </c>
      <c r="W1144" s="8">
        <f>(AVERAGE(T1143:T1144)*('Front End'!$F$5*60))+(AVERAGE(V1143:V1144)*('Front End'!$F$5*60))</f>
        <v>1.1805139495562549</v>
      </c>
      <c r="X1144" s="8">
        <f t="shared" si="76"/>
        <v>5.1925991439851302E-3</v>
      </c>
    </row>
    <row r="1145" spans="1:24" x14ac:dyDescent="0.2">
      <c r="A1145" s="1">
        <v>1144</v>
      </c>
      <c r="B1145" s="1">
        <f>B1144+'Front End'!$F$5</f>
        <v>2286</v>
      </c>
      <c r="C1145" s="10">
        <f t="shared" si="73"/>
        <v>1.5874999999999999</v>
      </c>
      <c r="D1145" s="10">
        <f>ROUND(IF(B1145&lt;=$AA$2*1.25,('Front End'!$F$4/2)*(1-COS((PI()*B1145)/$AA$2)),(4.34*'Front End'!$F$4*EXP(-1.3*B1145/$AA$2))),6)</f>
        <v>3.0530000000000002E-3</v>
      </c>
      <c r="E1145" s="10">
        <f>D1145*('Front End'!$F$3/100)</f>
        <v>0</v>
      </c>
      <c r="F1145" s="10">
        <f t="shared" si="74"/>
        <v>3.0530000000000002E-3</v>
      </c>
      <c r="G1145" s="10">
        <f>IF((G1144+(AVERAGE(F1144:F1145)*('Front End'!$F$5*60))-(N1144))&gt;$AA$3,$AA$3,IF(G1144+(AVERAGE(F1144:F1145)*('Front End'!$F$5*60))-(N1144)&lt;0,0,G1144+(AVERAGE(F1144:F1145)*('Front End'!$F$5*60))-(N1144)))</f>
        <v>102.71045231110212</v>
      </c>
      <c r="H1145" s="10">
        <f>(G1145/$AA$3)*'Front End'!$B$1</f>
        <v>1.0271045231110211E-3</v>
      </c>
      <c r="I1145" s="10">
        <f>('Front End'!$F$10-'Front End'!$B$1)+Calcs!H1145</f>
        <v>46.731027104523115</v>
      </c>
      <c r="J1145" s="10">
        <f>IF(H1145&gt;'Front End'!$B$1*('Front End'!$B$5/100),G1145-((('Front End'!$B$1*('Front End'!$B$5/100))/'Front End'!$B$1)*$AA$3),0)</f>
        <v>2.7104523111021166</v>
      </c>
      <c r="K1145" s="10">
        <f>(J1145*('Front End'!$B$6/100))/('Front End'!$B$2*24*60*60)</f>
        <v>0</v>
      </c>
      <c r="L1145" s="10">
        <f>(J1145*((100-'Front End'!$B$6)/100))/('Front End'!$B$2*24*60*60)</f>
        <v>3.1370975822941167E-3</v>
      </c>
      <c r="M1145" s="10">
        <f t="shared" si="75"/>
        <v>3.1370975822941167E-3</v>
      </c>
      <c r="N1145" s="10">
        <f>AVERAGE(M1144:M1145)*('Front End'!$F$5*60)</f>
        <v>0.37726907227061629</v>
      </c>
      <c r="O1145" s="10">
        <f>IF(O1144+AVERAGE(K1144:K1145)*('Front End'!$F$5*60)&gt;J1145,J1145,O1144+AVERAGE(K1144:K1145)*('Front End'!$F$5*60))</f>
        <v>0</v>
      </c>
      <c r="P1145" s="10">
        <f>P1144+(AVERAGE(L1144:L1145)*('Front End'!$F$5*60))-W1144</f>
        <v>4011.9803300930344</v>
      </c>
      <c r="Q1145" s="10">
        <f>(P1145/$AA$5)*($AA$4-'Front End'!$F$9)</f>
        <v>4.0119803300930346E-2</v>
      </c>
      <c r="R1145" s="10">
        <f>'Front End'!$F$9+Q1145</f>
        <v>45.040119803300932</v>
      </c>
      <c r="S1145" s="8">
        <f>IF(R1145&gt;'Front End'!$F$9+'Front End'!$B$9,(((R1145-'Front End'!$F$9)/($AA$4-'Front End'!$F$9))*$AA$5)-((('Front End'!$F$9+'Front End'!$B$9-'Front End'!$F$9)/($AA$4-'Front End'!$F$9))*$AA$5),0)</f>
        <v>4011.9803300932235</v>
      </c>
      <c r="T1145" s="8">
        <f>ROUND(S1145/('Front End'!$B$3*24*60*60),6)</f>
        <v>4.6430000000000004E-3</v>
      </c>
      <c r="U1145" s="8">
        <f>IF(R1145&gt;'Front End'!$F$9+'Front End'!$B$10,(((R1145-'Front End'!$F$9)/($AA$4-'Front End'!$F$9))*$AA$5)-((('Front End'!$F$9+'Front End'!$B$10-'Front End'!$F$9)/($AA$4-'Front End'!$F$9))*$AA$5),0)</f>
        <v>2011.9803300929107</v>
      </c>
      <c r="V1145" s="8">
        <f>(U1145^0.5)/('Front End'!$B$4*24*60*60)</f>
        <v>5.1915629310212421E-3</v>
      </c>
      <c r="W1145" s="8">
        <f>(AVERAGE(T1144:T1145)*('Front End'!$F$5*60))+(AVERAGE(V1144:V1145)*('Front End'!$F$5*60))</f>
        <v>1.1802697245003824</v>
      </c>
      <c r="X1145" s="8">
        <f t="shared" si="76"/>
        <v>5.1915629310212421E-3</v>
      </c>
    </row>
    <row r="1146" spans="1:24" x14ac:dyDescent="0.2">
      <c r="A1146" s="1">
        <v>1145</v>
      </c>
      <c r="B1146" s="1">
        <f>B1145+'Front End'!$F$5</f>
        <v>2288</v>
      </c>
      <c r="C1146" s="10">
        <f t="shared" si="73"/>
        <v>1.5888888888888888</v>
      </c>
      <c r="D1146" s="10">
        <f>ROUND(IF(B1146&lt;=$AA$2*1.25,('Front End'!$F$4/2)*(1-COS((PI()*B1146)/$AA$2)),(4.34*'Front End'!$F$4*EXP(-1.3*B1146/$AA$2))),6)</f>
        <v>3.0400000000000002E-3</v>
      </c>
      <c r="E1146" s="10">
        <f>D1146*('Front End'!$F$3/100)</f>
        <v>0</v>
      </c>
      <c r="F1146" s="10">
        <f t="shared" si="74"/>
        <v>3.0400000000000002E-3</v>
      </c>
      <c r="G1146" s="10">
        <f>IF((G1145+(AVERAGE(F1145:F1146)*('Front End'!$F$5*60))-(N1145))&gt;$AA$3,$AA$3,IF(G1145+(AVERAGE(F1145:F1146)*('Front End'!$F$5*60))-(N1145)&lt;0,0,G1145+(AVERAGE(F1145:F1146)*('Front End'!$F$5*60))-(N1145)))</f>
        <v>102.69876323883149</v>
      </c>
      <c r="H1146" s="10">
        <f>(G1146/$AA$3)*'Front End'!$B$1</f>
        <v>1.0269876323883149E-3</v>
      </c>
      <c r="I1146" s="10">
        <f>('Front End'!$F$10-'Front End'!$B$1)+Calcs!H1146</f>
        <v>46.73102698763239</v>
      </c>
      <c r="J1146" s="10">
        <f>IF(H1146&gt;'Front End'!$B$1*('Front End'!$B$5/100),G1146-((('Front End'!$B$1*('Front End'!$B$5/100))/'Front End'!$B$1)*$AA$3),0)</f>
        <v>2.6987632388314893</v>
      </c>
      <c r="K1146" s="10">
        <f>(J1146*('Front End'!$B$6/100))/('Front End'!$B$2*24*60*60)</f>
        <v>0</v>
      </c>
      <c r="L1146" s="10">
        <f>(J1146*((100-'Front End'!$B$6)/100))/('Front End'!$B$2*24*60*60)</f>
        <v>3.1235685634623724E-3</v>
      </c>
      <c r="M1146" s="10">
        <f t="shared" si="75"/>
        <v>3.1235685634623724E-3</v>
      </c>
      <c r="N1146" s="10">
        <f>AVERAGE(M1145:M1146)*('Front End'!$F$5*60)</f>
        <v>0.37563996874538935</v>
      </c>
      <c r="O1146" s="10">
        <f>IF(O1145+AVERAGE(K1145:K1146)*('Front End'!$F$5*60)&gt;J1146,J1146,O1145+AVERAGE(K1145:K1146)*('Front End'!$F$5*60))</f>
        <v>0</v>
      </c>
      <c r="P1146" s="10">
        <f>P1145+(AVERAGE(L1145:L1146)*('Front End'!$F$5*60))-W1145</f>
        <v>4011.1757003372795</v>
      </c>
      <c r="Q1146" s="10">
        <f>(P1146/$AA$5)*($AA$4-'Front End'!$F$9)</f>
        <v>4.0111757003372793E-2</v>
      </c>
      <c r="R1146" s="10">
        <f>'Front End'!$F$9+Q1146</f>
        <v>45.040111757003373</v>
      </c>
      <c r="S1146" s="8">
        <f>IF(R1146&gt;'Front End'!$F$9+'Front End'!$B$9,(((R1146-'Front End'!$F$9)/($AA$4-'Front End'!$F$9))*$AA$5)-((('Front End'!$F$9+'Front End'!$B$9-'Front End'!$F$9)/($AA$4-'Front End'!$F$9))*$AA$5),0)</f>
        <v>4011.1757003373327</v>
      </c>
      <c r="T1146" s="8">
        <f>ROUND(S1146/('Front End'!$B$3*24*60*60),6)</f>
        <v>4.6430000000000004E-3</v>
      </c>
      <c r="U1146" s="8">
        <f>IF(R1146&gt;'Front End'!$F$9+'Front End'!$B$10,(((R1146-'Front End'!$F$9)/($AA$4-'Front End'!$F$9))*$AA$5)-((('Front End'!$F$9+'Front End'!$B$10-'Front End'!$F$9)/($AA$4-'Front End'!$F$9))*$AA$5),0)</f>
        <v>2011.1757003370199</v>
      </c>
      <c r="V1146" s="8">
        <f>(U1146^0.5)/('Front End'!$B$4*24*60*60)</f>
        <v>5.1905247241165213E-3</v>
      </c>
      <c r="W1146" s="8">
        <f>(AVERAGE(T1145:T1146)*('Front End'!$F$5*60))+(AVERAGE(V1145:V1146)*('Front End'!$F$5*60))</f>
        <v>1.180085259308266</v>
      </c>
      <c r="X1146" s="8">
        <f t="shared" si="76"/>
        <v>5.1905247241165213E-3</v>
      </c>
    </row>
    <row r="1147" spans="1:24" x14ac:dyDescent="0.2">
      <c r="A1147" s="1">
        <v>1146</v>
      </c>
      <c r="B1147" s="1">
        <f>B1146+'Front End'!$F$5</f>
        <v>2290</v>
      </c>
      <c r="C1147" s="10">
        <f t="shared" si="73"/>
        <v>1.5902777777777777</v>
      </c>
      <c r="D1147" s="10">
        <f>ROUND(IF(B1147&lt;=$AA$2*1.25,('Front End'!$F$4/2)*(1-COS((PI()*B1147)/$AA$2)),(4.34*'Front End'!$F$4*EXP(-1.3*B1147/$AA$2))),6)</f>
        <v>3.0270000000000002E-3</v>
      </c>
      <c r="E1147" s="10">
        <f>D1147*('Front End'!$F$3/100)</f>
        <v>0</v>
      </c>
      <c r="F1147" s="10">
        <f t="shared" si="74"/>
        <v>3.0270000000000002E-3</v>
      </c>
      <c r="G1147" s="10">
        <f>IF((G1146+(AVERAGE(F1146:F1147)*('Front End'!$F$5*60))-(N1146))&gt;$AA$3,$AA$3,IF(G1146+(AVERAGE(F1146:F1147)*('Front End'!$F$5*60))-(N1146)&lt;0,0,G1146+(AVERAGE(F1146:F1147)*('Front End'!$F$5*60))-(N1146)))</f>
        <v>102.6871432700861</v>
      </c>
      <c r="H1147" s="10">
        <f>(G1147/$AA$3)*'Front End'!$B$1</f>
        <v>1.026871432700861E-3</v>
      </c>
      <c r="I1147" s="10">
        <f>('Front End'!$F$10-'Front End'!$B$1)+Calcs!H1147</f>
        <v>46.731026871432704</v>
      </c>
      <c r="J1147" s="10">
        <f>IF(H1147&gt;'Front End'!$B$1*('Front End'!$B$5/100),G1147-((('Front End'!$B$1*('Front End'!$B$5/100))/'Front End'!$B$1)*$AA$3),0)</f>
        <v>2.6871432700860964</v>
      </c>
      <c r="K1147" s="10">
        <f>(J1147*('Front End'!$B$6/100))/('Front End'!$B$2*24*60*60)</f>
        <v>0</v>
      </c>
      <c r="L1147" s="10">
        <f>(J1147*((100-'Front End'!$B$6)/100))/('Front End'!$B$2*24*60*60)</f>
        <v>3.1101195255626118E-3</v>
      </c>
      <c r="M1147" s="10">
        <f t="shared" si="75"/>
        <v>3.1101195255626118E-3</v>
      </c>
      <c r="N1147" s="10">
        <f>AVERAGE(M1146:M1147)*('Front End'!$F$5*60)</f>
        <v>0.37402128534149909</v>
      </c>
      <c r="O1147" s="10">
        <f>IF(O1146+AVERAGE(K1146:K1147)*('Front End'!$F$5*60)&gt;J1147,J1147,O1146+AVERAGE(K1146:K1147)*('Front End'!$F$5*60))</f>
        <v>0</v>
      </c>
      <c r="P1147" s="10">
        <f>P1146+(AVERAGE(L1146:L1147)*('Front End'!$F$5*60))-W1146</f>
        <v>4010.3696363633126</v>
      </c>
      <c r="Q1147" s="10">
        <f>(P1147/$AA$5)*($AA$4-'Front End'!$F$9)</f>
        <v>4.0103696363633125E-2</v>
      </c>
      <c r="R1147" s="10">
        <f>'Front End'!$F$9+Q1147</f>
        <v>45.04010369636363</v>
      </c>
      <c r="S1147" s="8">
        <f>IF(R1147&gt;'Front End'!$F$9+'Front End'!$B$9,(((R1147-'Front End'!$F$9)/($AA$4-'Front End'!$F$9))*$AA$5)-((('Front End'!$F$9+'Front End'!$B$9-'Front End'!$F$9)/($AA$4-'Front End'!$F$9))*$AA$5),0)</f>
        <v>4010.3696363630097</v>
      </c>
      <c r="T1147" s="8">
        <f>ROUND(S1147/('Front End'!$B$3*24*60*60),6)</f>
        <v>4.6420000000000003E-3</v>
      </c>
      <c r="U1147" s="8">
        <f>IF(R1147&gt;'Front End'!$F$9+'Front End'!$B$10,(((R1147-'Front End'!$F$9)/($AA$4-'Front End'!$F$9))*$AA$5)-((('Front End'!$F$9+'Front End'!$B$10-'Front End'!$F$9)/($AA$4-'Front End'!$F$9))*$AA$5),0)</f>
        <v>2010.3696363626968</v>
      </c>
      <c r="V1147" s="8">
        <f>(U1147^0.5)/('Front End'!$B$4*24*60*60)</f>
        <v>5.1894844583929393E-3</v>
      </c>
      <c r="W1147" s="8">
        <f>(AVERAGE(T1146:T1147)*('Front End'!$F$5*60))+(AVERAGE(V1146:V1147)*('Front End'!$F$5*60))</f>
        <v>1.1799005509505678</v>
      </c>
      <c r="X1147" s="8">
        <f t="shared" si="76"/>
        <v>5.1894844583929393E-3</v>
      </c>
    </row>
    <row r="1148" spans="1:24" x14ac:dyDescent="0.2">
      <c r="A1148" s="1">
        <v>1147</v>
      </c>
      <c r="B1148" s="1">
        <f>B1147+'Front End'!$F$5</f>
        <v>2292</v>
      </c>
      <c r="C1148" s="10">
        <f t="shared" si="73"/>
        <v>1.5916666666666666</v>
      </c>
      <c r="D1148" s="10">
        <f>ROUND(IF(B1148&lt;=$AA$2*1.25,('Front End'!$F$4/2)*(1-COS((PI()*B1148)/$AA$2)),(4.34*'Front End'!$F$4*EXP(-1.3*B1148/$AA$2))),6)</f>
        <v>3.0130000000000001E-3</v>
      </c>
      <c r="E1148" s="10">
        <f>D1148*('Front End'!$F$3/100)</f>
        <v>0</v>
      </c>
      <c r="F1148" s="10">
        <f t="shared" si="74"/>
        <v>3.0130000000000001E-3</v>
      </c>
      <c r="G1148" s="10">
        <f>IF((G1147+(AVERAGE(F1147:F1148)*('Front End'!$F$5*60))-(N1147))&gt;$AA$3,$AA$3,IF(G1147+(AVERAGE(F1147:F1148)*('Front End'!$F$5*60))-(N1147)&lt;0,0,G1147+(AVERAGE(F1147:F1148)*('Front End'!$F$5*60))-(N1147)))</f>
        <v>102.67552198474459</v>
      </c>
      <c r="H1148" s="10">
        <f>(G1148/$AA$3)*'Front End'!$B$1</f>
        <v>1.0267552198474461E-3</v>
      </c>
      <c r="I1148" s="10">
        <f>('Front End'!$F$10-'Front End'!$B$1)+Calcs!H1148</f>
        <v>46.731026755219851</v>
      </c>
      <c r="J1148" s="10">
        <f>IF(H1148&gt;'Front End'!$B$1*('Front End'!$B$5/100),G1148-((('Front End'!$B$1*('Front End'!$B$5/100))/'Front End'!$B$1)*$AA$3),0)</f>
        <v>2.6755219847445915</v>
      </c>
      <c r="K1148" s="10">
        <f>(J1148*('Front End'!$B$6/100))/('Front End'!$B$2*24*60*60)</f>
        <v>0</v>
      </c>
      <c r="L1148" s="10">
        <f>(J1148*((100-'Front End'!$B$6)/100))/('Front End'!$B$2*24*60*60)</f>
        <v>3.0966689638247591E-3</v>
      </c>
      <c r="M1148" s="10">
        <f t="shared" si="75"/>
        <v>3.0966689638247591E-3</v>
      </c>
      <c r="N1148" s="10">
        <f>AVERAGE(M1147:M1148)*('Front End'!$F$5*60)</f>
        <v>0.37240730936324223</v>
      </c>
      <c r="O1148" s="10">
        <f>IF(O1147+AVERAGE(K1147:K1148)*('Front End'!$F$5*60)&gt;J1148,J1148,O1147+AVERAGE(K1147:K1148)*('Front End'!$F$5*60))</f>
        <v>0</v>
      </c>
      <c r="P1148" s="10">
        <f>P1147+(AVERAGE(L1147:L1148)*('Front End'!$F$5*60))-W1147</f>
        <v>4009.5621431217251</v>
      </c>
      <c r="Q1148" s="10">
        <f>(P1148/$AA$5)*($AA$4-'Front End'!$F$9)</f>
        <v>4.0095621431217254E-2</v>
      </c>
      <c r="R1148" s="10">
        <f>'Front End'!$F$9+Q1148</f>
        <v>45.04009562143122</v>
      </c>
      <c r="S1148" s="8">
        <f>IF(R1148&gt;'Front End'!$F$9+'Front End'!$B$9,(((R1148-'Front End'!$F$9)/($AA$4-'Front End'!$F$9))*$AA$5)-((('Front End'!$F$9+'Front End'!$B$9-'Front End'!$F$9)/($AA$4-'Front End'!$F$9))*$AA$5),0)</f>
        <v>4009.5621431220256</v>
      </c>
      <c r="T1148" s="8">
        <f>ROUND(S1148/('Front End'!$B$3*24*60*60),6)</f>
        <v>4.6410000000000002E-3</v>
      </c>
      <c r="U1148" s="8">
        <f>IF(R1148&gt;'Front End'!$F$9+'Front End'!$B$10,(((R1148-'Front End'!$F$9)/($AA$4-'Front End'!$F$9))*$AA$5)-((('Front End'!$F$9+'Front End'!$B$10-'Front End'!$F$9)/($AA$4-'Front End'!$F$9))*$AA$5),0)</f>
        <v>2009.5621431217128</v>
      </c>
      <c r="V1148" s="8">
        <f>(U1148^0.5)/('Front End'!$B$4*24*60*60)</f>
        <v>5.1884421390045697E-3</v>
      </c>
      <c r="W1148" s="8">
        <f>(AVERAGE(T1147:T1148)*('Front End'!$F$5*60))+(AVERAGE(V1147:V1148)*('Front End'!$F$5*60))</f>
        <v>1.1796555958438506</v>
      </c>
      <c r="X1148" s="8">
        <f t="shared" si="76"/>
        <v>5.1884421390045697E-3</v>
      </c>
    </row>
    <row r="1149" spans="1:24" x14ac:dyDescent="0.2">
      <c r="A1149" s="1">
        <v>1148</v>
      </c>
      <c r="B1149" s="1">
        <f>B1148+'Front End'!$F$5</f>
        <v>2294</v>
      </c>
      <c r="C1149" s="10">
        <f t="shared" si="73"/>
        <v>1.5930555555555554</v>
      </c>
      <c r="D1149" s="10">
        <f>ROUND(IF(B1149&lt;=$AA$2*1.25,('Front End'!$F$4/2)*(1-COS((PI()*B1149)/$AA$2)),(4.34*'Front End'!$F$4*EXP(-1.3*B1149/$AA$2))),6)</f>
        <v>3.0000000000000001E-3</v>
      </c>
      <c r="E1149" s="10">
        <f>D1149*('Front End'!$F$3/100)</f>
        <v>0</v>
      </c>
      <c r="F1149" s="10">
        <f t="shared" si="74"/>
        <v>3.0000000000000001E-3</v>
      </c>
      <c r="G1149" s="10">
        <f>IF((G1148+(AVERAGE(F1148:F1149)*('Front End'!$F$5*60))-(N1148))&gt;$AA$3,$AA$3,IF(G1148+(AVERAGE(F1148:F1149)*('Front End'!$F$5*60))-(N1148)&lt;0,0,G1148+(AVERAGE(F1148:F1149)*('Front End'!$F$5*60))-(N1148)))</f>
        <v>102.66389467538136</v>
      </c>
      <c r="H1149" s="10">
        <f>(G1149/$AA$3)*'Front End'!$B$1</f>
        <v>1.0266389467538137E-3</v>
      </c>
      <c r="I1149" s="10">
        <f>('Front End'!$F$10-'Front End'!$B$1)+Calcs!H1149</f>
        <v>46.731026638946759</v>
      </c>
      <c r="J1149" s="10">
        <f>IF(H1149&gt;'Front End'!$B$1*('Front End'!$B$5/100),G1149-((('Front End'!$B$1*('Front End'!$B$5/100))/'Front End'!$B$1)*$AA$3),0)</f>
        <v>2.663894675381357</v>
      </c>
      <c r="K1149" s="10">
        <f>(J1149*('Front End'!$B$6/100))/('Front End'!$B$2*24*60*60)</f>
        <v>0</v>
      </c>
      <c r="L1149" s="10">
        <f>(J1149*((100-'Front End'!$B$6)/100))/('Front End'!$B$2*24*60*60)</f>
        <v>3.083211429839534E-3</v>
      </c>
      <c r="M1149" s="10">
        <f t="shared" si="75"/>
        <v>3.083211429839534E-3</v>
      </c>
      <c r="N1149" s="10">
        <f>AVERAGE(M1148:M1149)*('Front End'!$F$5*60)</f>
        <v>0.37079282361985755</v>
      </c>
      <c r="O1149" s="10">
        <f>IF(O1148+AVERAGE(K1148:K1149)*('Front End'!$F$5*60)&gt;J1149,J1149,O1148+AVERAGE(K1148:K1149)*('Front End'!$F$5*60))</f>
        <v>0</v>
      </c>
      <c r="P1149" s="10">
        <f>P1148+(AVERAGE(L1148:L1149)*('Front End'!$F$5*60))-W1148</f>
        <v>4008.753280349501</v>
      </c>
      <c r="Q1149" s="10">
        <f>(P1149/$AA$5)*($AA$4-'Front End'!$F$9)</f>
        <v>4.0087532803495009E-2</v>
      </c>
      <c r="R1149" s="10">
        <f>'Front End'!$F$9+Q1149</f>
        <v>45.040087532803497</v>
      </c>
      <c r="S1149" s="8">
        <f>IF(R1149&gt;'Front End'!$F$9+'Front End'!$B$9,(((R1149-'Front End'!$F$9)/($AA$4-'Front End'!$F$9))*$AA$5)-((('Front End'!$F$9+'Front End'!$B$9-'Front End'!$F$9)/($AA$4-'Front End'!$F$9))*$AA$5),0)</f>
        <v>4008.7532803497088</v>
      </c>
      <c r="T1149" s="8">
        <f>ROUND(S1149/('Front End'!$B$3*24*60*60),6)</f>
        <v>4.64E-3</v>
      </c>
      <c r="U1149" s="8">
        <f>IF(R1149&gt;'Front End'!$F$9+'Front End'!$B$10,(((R1149-'Front End'!$F$9)/($AA$4-'Front End'!$F$9))*$AA$5)-((('Front End'!$F$9+'Front End'!$B$10-'Front End'!$F$9)/($AA$4-'Front End'!$F$9))*$AA$5),0)</f>
        <v>2008.7532803493959</v>
      </c>
      <c r="V1149" s="8">
        <f>(U1149^0.5)/('Front End'!$B$4*24*60*60)</f>
        <v>5.1873978418436224E-3</v>
      </c>
      <c r="W1149" s="8">
        <f>(AVERAGE(T1148:T1149)*('Front End'!$F$5*60))+(AVERAGE(V1148:V1149)*('Front End'!$F$5*60))</f>
        <v>1.1794103988508917</v>
      </c>
      <c r="X1149" s="8">
        <f t="shared" si="76"/>
        <v>5.1873978418436224E-3</v>
      </c>
    </row>
    <row r="1150" spans="1:24" x14ac:dyDescent="0.2">
      <c r="A1150" s="1">
        <v>1149</v>
      </c>
      <c r="B1150" s="1">
        <f>B1149+'Front End'!$F$5</f>
        <v>2296</v>
      </c>
      <c r="C1150" s="10">
        <f t="shared" si="73"/>
        <v>1.5944444444444446</v>
      </c>
      <c r="D1150" s="10">
        <f>ROUND(IF(B1150&lt;=$AA$2*1.25,('Front End'!$F$4/2)*(1-COS((PI()*B1150)/$AA$2)),(4.34*'Front End'!$F$4*EXP(-1.3*B1150/$AA$2))),6)</f>
        <v>2.9870000000000001E-3</v>
      </c>
      <c r="E1150" s="10">
        <f>D1150*('Front End'!$F$3/100)</f>
        <v>0</v>
      </c>
      <c r="F1150" s="10">
        <f t="shared" si="74"/>
        <v>2.9870000000000001E-3</v>
      </c>
      <c r="G1150" s="10">
        <f>IF((G1149+(AVERAGE(F1149:F1150)*('Front End'!$F$5*60))-(N1149))&gt;$AA$3,$AA$3,IF(G1149+(AVERAGE(F1149:F1150)*('Front End'!$F$5*60))-(N1149)&lt;0,0,G1149+(AVERAGE(F1149:F1150)*('Front End'!$F$5*60))-(N1149)))</f>
        <v>102.6523218517615</v>
      </c>
      <c r="H1150" s="10">
        <f>(G1150/$AA$3)*'Front End'!$B$1</f>
        <v>1.0265232185176149E-3</v>
      </c>
      <c r="I1150" s="10">
        <f>('Front End'!$F$10-'Front End'!$B$1)+Calcs!H1150</f>
        <v>46.731026523218524</v>
      </c>
      <c r="J1150" s="10">
        <f>IF(H1150&gt;'Front End'!$B$1*('Front End'!$B$5/100),G1150-((('Front End'!$B$1*('Front End'!$B$5/100))/'Front End'!$B$1)*$AA$3),0)</f>
        <v>2.6523218517614993</v>
      </c>
      <c r="K1150" s="10">
        <f>(J1150*('Front End'!$B$6/100))/('Front End'!$B$2*24*60*60)</f>
        <v>0</v>
      </c>
      <c r="L1150" s="10">
        <f>(J1150*((100-'Front End'!$B$6)/100))/('Front End'!$B$2*24*60*60)</f>
        <v>3.069816958057291E-3</v>
      </c>
      <c r="M1150" s="10">
        <f t="shared" si="75"/>
        <v>3.069816958057291E-3</v>
      </c>
      <c r="N1150" s="10">
        <f>AVERAGE(M1149:M1150)*('Front End'!$F$5*60)</f>
        <v>0.3691817032738095</v>
      </c>
      <c r="O1150" s="10">
        <f>IF(O1149+AVERAGE(K1149:K1150)*('Front End'!$F$5*60)&gt;J1150,J1150,O1149+AVERAGE(K1149:K1150)*('Front End'!$F$5*60))</f>
        <v>0</v>
      </c>
      <c r="P1150" s="10">
        <f>P1149+(AVERAGE(L1149:L1150)*('Front End'!$F$5*60))-W1149</f>
        <v>4007.9430516539237</v>
      </c>
      <c r="Q1150" s="10">
        <f>(P1150/$AA$5)*($AA$4-'Front End'!$F$9)</f>
        <v>4.0079430516539234E-2</v>
      </c>
      <c r="R1150" s="10">
        <f>'Front End'!$F$9+Q1150</f>
        <v>45.040079430516542</v>
      </c>
      <c r="S1150" s="8">
        <f>IF(R1150&gt;'Front End'!$F$9+'Front End'!$B$9,(((R1150-'Front End'!$F$9)/($AA$4-'Front End'!$F$9))*$AA$5)-((('Front End'!$F$9+'Front End'!$B$9-'Front End'!$F$9)/($AA$4-'Front End'!$F$9))*$AA$5),0)</f>
        <v>4007.9430516541952</v>
      </c>
      <c r="T1150" s="8">
        <f>ROUND(S1150/('Front End'!$B$3*24*60*60),6)</f>
        <v>4.6389999999999999E-3</v>
      </c>
      <c r="U1150" s="8">
        <f>IF(R1150&gt;'Front End'!$F$9+'Front End'!$B$10,(((R1150-'Front End'!$F$9)/($AA$4-'Front End'!$F$9))*$AA$5)-((('Front End'!$F$9+'Front End'!$B$10-'Front End'!$F$9)/($AA$4-'Front End'!$F$9))*$AA$5),0)</f>
        <v>2007.9430516538823</v>
      </c>
      <c r="V1150" s="8">
        <f>(U1150^0.5)/('Front End'!$B$4*24*60*60)</f>
        <v>5.1863515703751556E-3</v>
      </c>
      <c r="W1150" s="8">
        <f>(AVERAGE(T1149:T1150)*('Front End'!$F$5*60))+(AVERAGE(V1149:V1150)*('Front End'!$F$5*60))</f>
        <v>1.1791649647331266</v>
      </c>
      <c r="X1150" s="8">
        <f t="shared" si="76"/>
        <v>5.1863515703751556E-3</v>
      </c>
    </row>
    <row r="1151" spans="1:24" x14ac:dyDescent="0.2">
      <c r="A1151" s="1">
        <v>1150</v>
      </c>
      <c r="B1151" s="1">
        <f>B1150+'Front End'!$F$5</f>
        <v>2298</v>
      </c>
      <c r="C1151" s="10">
        <f t="shared" si="73"/>
        <v>1.5958333333333334</v>
      </c>
      <c r="D1151" s="10">
        <f>ROUND(IF(B1151&lt;=$AA$2*1.25,('Front End'!$F$4/2)*(1-COS((PI()*B1151)/$AA$2)),(4.34*'Front End'!$F$4*EXP(-1.3*B1151/$AA$2))),6)</f>
        <v>2.9740000000000001E-3</v>
      </c>
      <c r="E1151" s="10">
        <f>D1151*('Front End'!$F$3/100)</f>
        <v>0</v>
      </c>
      <c r="F1151" s="10">
        <f t="shared" si="74"/>
        <v>2.9740000000000001E-3</v>
      </c>
      <c r="G1151" s="10">
        <f>IF((G1150+(AVERAGE(F1150:F1151)*('Front End'!$F$5*60))-(N1150))&gt;$AA$3,$AA$3,IF(G1150+(AVERAGE(F1150:F1151)*('Front End'!$F$5*60))-(N1150)&lt;0,0,G1150+(AVERAGE(F1150:F1151)*('Front End'!$F$5*60))-(N1150)))</f>
        <v>102.64080014848768</v>
      </c>
      <c r="H1151" s="10">
        <f>(G1151/$AA$3)*'Front End'!$B$1</f>
        <v>1.0264080014848768E-3</v>
      </c>
      <c r="I1151" s="10">
        <f>('Front End'!$F$10-'Front End'!$B$1)+Calcs!H1151</f>
        <v>46.73102640800149</v>
      </c>
      <c r="J1151" s="10">
        <f>IF(H1151&gt;'Front End'!$B$1*('Front End'!$B$5/100),G1151-((('Front End'!$B$1*('Front End'!$B$5/100))/'Front End'!$B$1)*$AA$3),0)</f>
        <v>2.6408001484876849</v>
      </c>
      <c r="K1151" s="10">
        <f>(J1151*('Front End'!$B$6/100))/('Front End'!$B$2*24*60*60)</f>
        <v>0</v>
      </c>
      <c r="L1151" s="10">
        <f>(J1151*((100-'Front End'!$B$6)/100))/('Front End'!$B$2*24*60*60)</f>
        <v>3.0564816533422282E-3</v>
      </c>
      <c r="M1151" s="10">
        <f t="shared" si="75"/>
        <v>3.0564816533422282E-3</v>
      </c>
      <c r="N1151" s="10">
        <f>AVERAGE(M1150:M1151)*('Front End'!$F$5*60)</f>
        <v>0.36757791668397116</v>
      </c>
      <c r="O1151" s="10">
        <f>IF(O1150+AVERAGE(K1150:K1151)*('Front End'!$F$5*60)&gt;J1151,J1151,O1150+AVERAGE(K1150:K1151)*('Front End'!$F$5*60))</f>
        <v>0</v>
      </c>
      <c r="P1151" s="10">
        <f>P1150+(AVERAGE(L1150:L1151)*('Front End'!$F$5*60))-W1150</f>
        <v>4007.1314646058745</v>
      </c>
      <c r="Q1151" s="10">
        <f>(P1151/$AA$5)*($AA$4-'Front End'!$F$9)</f>
        <v>4.0071314646058745E-2</v>
      </c>
      <c r="R1151" s="10">
        <f>'Front End'!$F$9+Q1151</f>
        <v>45.040071314646056</v>
      </c>
      <c r="S1151" s="8">
        <f>IF(R1151&gt;'Front End'!$F$9+'Front End'!$B$9,(((R1151-'Front End'!$F$9)/($AA$4-'Front End'!$F$9))*$AA$5)-((('Front End'!$F$9+'Front End'!$B$9-'Front End'!$F$9)/($AA$4-'Front End'!$F$9))*$AA$5),0)</f>
        <v>4007.1314646056067</v>
      </c>
      <c r="T1151" s="8">
        <f>ROUND(S1151/('Front End'!$B$3*24*60*60),6)</f>
        <v>4.6379999999999998E-3</v>
      </c>
      <c r="U1151" s="8">
        <f>IF(R1151&gt;'Front End'!$F$9+'Front End'!$B$10,(((R1151-'Front End'!$F$9)/($AA$4-'Front End'!$F$9))*$AA$5)-((('Front End'!$F$9+'Front End'!$B$10-'Front End'!$F$9)/($AA$4-'Front End'!$F$9))*$AA$5),0)</f>
        <v>2007.1314646052938</v>
      </c>
      <c r="V1151" s="8">
        <f>(U1151^0.5)/('Front End'!$B$4*24*60*60)</f>
        <v>5.1853033331825385E-3</v>
      </c>
      <c r="W1151" s="8">
        <f>(AVERAGE(T1150:T1151)*('Front End'!$F$5*60))+(AVERAGE(V1150:V1151)*('Front End'!$F$5*60))</f>
        <v>1.1789192942134616</v>
      </c>
      <c r="X1151" s="8">
        <f t="shared" si="76"/>
        <v>5.1853033331825385E-3</v>
      </c>
    </row>
    <row r="1152" spans="1:24" x14ac:dyDescent="0.2">
      <c r="A1152" s="1">
        <v>1151</v>
      </c>
      <c r="B1152" s="1">
        <f>B1151+'Front End'!$F$5</f>
        <v>2300</v>
      </c>
      <c r="C1152" s="10">
        <f t="shared" si="73"/>
        <v>1.5972222222222223</v>
      </c>
      <c r="D1152" s="10">
        <f>ROUND(IF(B1152&lt;=$AA$2*1.25,('Front End'!$F$4/2)*(1-COS((PI()*B1152)/$AA$2)),(4.34*'Front End'!$F$4*EXP(-1.3*B1152/$AA$2))),6)</f>
        <v>2.9619999999999998E-3</v>
      </c>
      <c r="E1152" s="10">
        <f>D1152*('Front End'!$F$3/100)</f>
        <v>0</v>
      </c>
      <c r="F1152" s="10">
        <f t="shared" si="74"/>
        <v>2.9619999999999998E-3</v>
      </c>
      <c r="G1152" s="10">
        <f>IF((G1151+(AVERAGE(F1151:F1152)*('Front End'!$F$5*60))-(N1151))&gt;$AA$3,$AA$3,IF(G1151+(AVERAGE(F1151:F1152)*('Front End'!$F$5*60))-(N1151)&lt;0,0,G1151+(AVERAGE(F1151:F1152)*('Front End'!$F$5*60))-(N1151)))</f>
        <v>102.62938223180372</v>
      </c>
      <c r="H1152" s="10">
        <f>(G1152/$AA$3)*'Front End'!$B$1</f>
        <v>1.0262938223180372E-3</v>
      </c>
      <c r="I1152" s="10">
        <f>('Front End'!$F$10-'Front End'!$B$1)+Calcs!H1152</f>
        <v>46.731026293822325</v>
      </c>
      <c r="J1152" s="10">
        <f>IF(H1152&gt;'Front End'!$B$1*('Front End'!$B$5/100),G1152-((('Front End'!$B$1*('Front End'!$B$5/100))/'Front End'!$B$1)*$AA$3),0)</f>
        <v>2.6293822318037172</v>
      </c>
      <c r="K1152" s="10">
        <f>(J1152*('Front End'!$B$6/100))/('Front End'!$B$2*24*60*60)</f>
        <v>0</v>
      </c>
      <c r="L1152" s="10">
        <f>(J1152*((100-'Front End'!$B$6)/100))/('Front End'!$B$2*24*60*60)</f>
        <v>3.0432664719950435E-3</v>
      </c>
      <c r="M1152" s="10">
        <f t="shared" si="75"/>
        <v>3.0432664719950435E-3</v>
      </c>
      <c r="N1152" s="10">
        <f>AVERAGE(M1151:M1152)*('Front End'!$F$5*60)</f>
        <v>0.36598488752023633</v>
      </c>
      <c r="O1152" s="10">
        <f>IF(O1151+AVERAGE(K1151:K1152)*('Front End'!$F$5*60)&gt;J1152,J1152,O1151+AVERAGE(K1151:K1152)*('Front End'!$F$5*60))</f>
        <v>0</v>
      </c>
      <c r="P1152" s="10">
        <f>P1151+(AVERAGE(L1151:L1152)*('Front End'!$F$5*60))-W1151</f>
        <v>4006.3185301991816</v>
      </c>
      <c r="Q1152" s="10">
        <f>(P1152/$AA$5)*($AA$4-'Front End'!$F$9)</f>
        <v>4.0063185301991815E-2</v>
      </c>
      <c r="R1152" s="10">
        <f>'Front End'!$F$9+Q1152</f>
        <v>45.040063185301989</v>
      </c>
      <c r="S1152" s="8">
        <f>IF(R1152&gt;'Front End'!$F$9+'Front End'!$B$9,(((R1152-'Front End'!$F$9)/($AA$4-'Front End'!$F$9))*$AA$5)-((('Front End'!$F$9+'Front End'!$B$9-'Front End'!$F$9)/($AA$4-'Front End'!$F$9))*$AA$5),0)</f>
        <v>4006.3185301988829</v>
      </c>
      <c r="T1152" s="8">
        <f>ROUND(S1152/('Front End'!$B$3*24*60*60),6)</f>
        <v>4.6369999999999996E-3</v>
      </c>
      <c r="U1152" s="8">
        <f>IF(R1152&gt;'Front End'!$F$9+'Front End'!$B$10,(((R1152-'Front End'!$F$9)/($AA$4-'Front End'!$F$9))*$AA$5)-((('Front End'!$F$9+'Front End'!$B$10-'Front End'!$F$9)/($AA$4-'Front End'!$F$9))*$AA$5),0)</f>
        <v>2006.31853019857</v>
      </c>
      <c r="V1152" s="8">
        <f>(U1152^0.5)/('Front End'!$B$4*24*60*60)</f>
        <v>5.1842531432786448E-3</v>
      </c>
      <c r="W1152" s="8">
        <f>(AVERAGE(T1151:T1152)*('Front End'!$F$5*60))+(AVERAGE(V1151:V1152)*('Front End'!$F$5*60))</f>
        <v>1.1786733885876708</v>
      </c>
      <c r="X1152" s="8">
        <f t="shared" si="76"/>
        <v>5.1842531432786448E-3</v>
      </c>
    </row>
    <row r="1153" spans="1:24" x14ac:dyDescent="0.2">
      <c r="A1153" s="1">
        <v>1152</v>
      </c>
      <c r="B1153" s="1">
        <f>B1152+'Front End'!$F$5</f>
        <v>2302</v>
      </c>
      <c r="C1153" s="10">
        <f t="shared" si="73"/>
        <v>1.5986111111111112</v>
      </c>
      <c r="D1153" s="10">
        <f>ROUND(IF(B1153&lt;=$AA$2*1.25,('Front End'!$F$4/2)*(1-COS((PI()*B1153)/$AA$2)),(4.34*'Front End'!$F$4*EXP(-1.3*B1153/$AA$2))),6)</f>
        <v>2.9489999999999998E-3</v>
      </c>
      <c r="E1153" s="10">
        <f>D1153*('Front End'!$F$3/100)</f>
        <v>0</v>
      </c>
      <c r="F1153" s="10">
        <f t="shared" si="74"/>
        <v>2.9489999999999998E-3</v>
      </c>
      <c r="G1153" s="10">
        <f>IF((G1152+(AVERAGE(F1152:F1153)*('Front End'!$F$5*60))-(N1152))&gt;$AA$3,$AA$3,IF(G1152+(AVERAGE(F1152:F1153)*('Front End'!$F$5*60))-(N1152)&lt;0,0,G1152+(AVERAGE(F1152:F1153)*('Front End'!$F$5*60))-(N1152)))</f>
        <v>102.61805734428347</v>
      </c>
      <c r="H1153" s="10">
        <f>(G1153/$AA$3)*'Front End'!$B$1</f>
        <v>1.0261805734428347E-3</v>
      </c>
      <c r="I1153" s="10">
        <f>('Front End'!$F$10-'Front End'!$B$1)+Calcs!H1153</f>
        <v>46.731026180573444</v>
      </c>
      <c r="J1153" s="10">
        <f>IF(H1153&gt;'Front End'!$B$1*('Front End'!$B$5/100),G1153-((('Front End'!$B$1*('Front End'!$B$5/100))/'Front End'!$B$1)*$AA$3),0)</f>
        <v>2.6180573442834714</v>
      </c>
      <c r="K1153" s="10">
        <f>(J1153*('Front End'!$B$6/100))/('Front End'!$B$2*24*60*60)</f>
        <v>0</v>
      </c>
      <c r="L1153" s="10">
        <f>(J1153*((100-'Front End'!$B$6)/100))/('Front End'!$B$2*24*60*60)</f>
        <v>3.0301589632910552E-3</v>
      </c>
      <c r="M1153" s="10">
        <f t="shared" si="75"/>
        <v>3.0301589632910552E-3</v>
      </c>
      <c r="N1153" s="10">
        <f>AVERAGE(M1152:M1153)*('Front End'!$F$5*60)</f>
        <v>0.36440552611716592</v>
      </c>
      <c r="O1153" s="10">
        <f>IF(O1152+AVERAGE(K1152:K1153)*('Front End'!$F$5*60)&gt;J1153,J1153,O1152+AVERAGE(K1152:K1153)*('Front End'!$F$5*60))</f>
        <v>0</v>
      </c>
      <c r="P1153" s="10">
        <f>P1152+(AVERAGE(L1152:L1153)*('Front End'!$F$5*60))-W1152</f>
        <v>4005.5042623367108</v>
      </c>
      <c r="Q1153" s="10">
        <f>(P1153/$AA$5)*($AA$4-'Front End'!$F$9)</f>
        <v>4.0055042623367107E-2</v>
      </c>
      <c r="R1153" s="10">
        <f>'Front End'!$F$9+Q1153</f>
        <v>45.040055042623365</v>
      </c>
      <c r="S1153" s="8">
        <f>IF(R1153&gt;'Front End'!$F$9+'Front End'!$B$9,(((R1153-'Front End'!$F$9)/($AA$4-'Front End'!$F$9))*$AA$5)-((('Front End'!$F$9+'Front End'!$B$9-'Front End'!$F$9)/($AA$4-'Front End'!$F$9))*$AA$5),0)</f>
        <v>4005.5042623365011</v>
      </c>
      <c r="T1153" s="8">
        <f>ROUND(S1153/('Front End'!$B$3*24*60*60),6)</f>
        <v>4.6360000000000004E-3</v>
      </c>
      <c r="U1153" s="8">
        <f>IF(R1153&gt;'Front End'!$F$9+'Front End'!$B$10,(((R1153-'Front End'!$F$9)/($AA$4-'Front End'!$F$9))*$AA$5)-((('Front End'!$F$9+'Front End'!$B$10-'Front End'!$F$9)/($AA$4-'Front End'!$F$9))*$AA$5),0)</f>
        <v>2005.5042623361883</v>
      </c>
      <c r="V1153" s="8">
        <f>(U1153^0.5)/('Front End'!$B$4*24*60*60)</f>
        <v>5.1832010174419256E-3</v>
      </c>
      <c r="W1153" s="8">
        <f>(AVERAGE(T1152:T1153)*('Front End'!$F$5*60))+(AVERAGE(V1152:V1153)*('Front End'!$F$5*60))</f>
        <v>1.1784272496432342</v>
      </c>
      <c r="X1153" s="8">
        <f t="shared" si="76"/>
        <v>5.1832010174419256E-3</v>
      </c>
    </row>
    <row r="1154" spans="1:24" x14ac:dyDescent="0.2">
      <c r="A1154" s="1">
        <v>1153</v>
      </c>
      <c r="B1154" s="1">
        <f>B1153+'Front End'!$F$5</f>
        <v>2304</v>
      </c>
      <c r="C1154" s="10">
        <f t="shared" si="73"/>
        <v>1.6</v>
      </c>
      <c r="D1154" s="10">
        <f>ROUND(IF(B1154&lt;=$AA$2*1.25,('Front End'!$F$4/2)*(1-COS((PI()*B1154)/$AA$2)),(4.34*'Front End'!$F$4*EXP(-1.3*B1154/$AA$2))),6)</f>
        <v>2.9359999999999998E-3</v>
      </c>
      <c r="E1154" s="10">
        <f>D1154*('Front End'!$F$3/100)</f>
        <v>0</v>
      </c>
      <c r="F1154" s="10">
        <f t="shared" si="74"/>
        <v>2.9359999999999998E-3</v>
      </c>
      <c r="G1154" s="10">
        <f>IF((G1153+(AVERAGE(F1153:F1154)*('Front End'!$F$5*60))-(N1153))&gt;$AA$3,$AA$3,IF(G1153+(AVERAGE(F1153:F1154)*('Front End'!$F$5*60))-(N1153)&lt;0,0,G1153+(AVERAGE(F1153:F1154)*('Front End'!$F$5*60))-(N1153)))</f>
        <v>102.6067518181663</v>
      </c>
      <c r="H1154" s="10">
        <f>(G1154/$AA$3)*'Front End'!$B$1</f>
        <v>1.026067518181663E-3</v>
      </c>
      <c r="I1154" s="10">
        <f>('Front End'!$F$10-'Front End'!$B$1)+Calcs!H1154</f>
        <v>46.731026067518187</v>
      </c>
      <c r="J1154" s="10">
        <f>IF(H1154&gt;'Front End'!$B$1*('Front End'!$B$5/100),G1154-((('Front End'!$B$1*('Front End'!$B$5/100))/'Front End'!$B$1)*$AA$3),0)</f>
        <v>2.6067518181663019</v>
      </c>
      <c r="K1154" s="10">
        <f>(J1154*('Front End'!$B$6/100))/('Front End'!$B$2*24*60*60)</f>
        <v>0</v>
      </c>
      <c r="L1154" s="10">
        <f>(J1154*((100-'Front End'!$B$6)/100))/('Front End'!$B$2*24*60*60)</f>
        <v>3.0170738636184054E-3</v>
      </c>
      <c r="M1154" s="10">
        <f t="shared" si="75"/>
        <v>3.0170738636184054E-3</v>
      </c>
      <c r="N1154" s="10">
        <f>AVERAGE(M1153:M1154)*('Front End'!$F$5*60)</f>
        <v>0.36283396961456765</v>
      </c>
      <c r="O1154" s="10">
        <f>IF(O1153+AVERAGE(K1153:K1154)*('Front End'!$F$5*60)&gt;J1154,J1154,O1153+AVERAGE(K1153:K1154)*('Front End'!$F$5*60))</f>
        <v>0</v>
      </c>
      <c r="P1154" s="10">
        <f>P1153+(AVERAGE(L1153:L1154)*('Front End'!$F$5*60))-W1153</f>
        <v>4004.6886690566821</v>
      </c>
      <c r="Q1154" s="10">
        <f>(P1154/$AA$5)*($AA$4-'Front End'!$F$9)</f>
        <v>4.0046886690566816E-2</v>
      </c>
      <c r="R1154" s="10">
        <f>'Front End'!$F$9+Q1154</f>
        <v>45.040046886690568</v>
      </c>
      <c r="S1154" s="8">
        <f>IF(R1154&gt;'Front End'!$F$9+'Front End'!$B$9,(((R1154-'Front End'!$F$9)/($AA$4-'Front End'!$F$9))*$AA$5)-((('Front End'!$F$9+'Front End'!$B$9-'Front End'!$F$9)/($AA$4-'Front End'!$F$9))*$AA$5),0)</f>
        <v>4004.6886690568331</v>
      </c>
      <c r="T1154" s="8">
        <f>ROUND(S1154/('Front End'!$B$3*24*60*60),6)</f>
        <v>4.6350000000000002E-3</v>
      </c>
      <c r="U1154" s="8">
        <f>IF(R1154&gt;'Front End'!$F$9+'Front End'!$B$10,(((R1154-'Front End'!$F$9)/($AA$4-'Front End'!$F$9))*$AA$5)-((('Front End'!$F$9+'Front End'!$B$10-'Front End'!$F$9)/($AA$4-'Front End'!$F$9))*$AA$5),0)</f>
        <v>2004.6886690565202</v>
      </c>
      <c r="V1154" s="8">
        <f>(U1154^0.5)/('Front End'!$B$4*24*60*60)</f>
        <v>5.182146964882877E-3</v>
      </c>
      <c r="W1154" s="8">
        <f>(AVERAGE(T1153:T1154)*('Front End'!$F$5*60))+(AVERAGE(V1153:V1154)*('Front End'!$F$5*60))</f>
        <v>1.1781808789394881</v>
      </c>
      <c r="X1154" s="8">
        <f t="shared" si="76"/>
        <v>5.182146964882877E-3</v>
      </c>
    </row>
    <row r="1155" spans="1:24" x14ac:dyDescent="0.2">
      <c r="A1155" s="1">
        <v>1154</v>
      </c>
      <c r="B1155" s="1">
        <f>B1154+'Front End'!$F$5</f>
        <v>2306</v>
      </c>
      <c r="C1155" s="10">
        <f t="shared" si="73"/>
        <v>1.601388888888889</v>
      </c>
      <c r="D1155" s="10">
        <f>ROUND(IF(B1155&lt;=$AA$2*1.25,('Front End'!$F$4/2)*(1-COS((PI()*B1155)/$AA$2)),(4.34*'Front End'!$F$4*EXP(-1.3*B1155/$AA$2))),6)</f>
        <v>2.9229999999999998E-3</v>
      </c>
      <c r="E1155" s="10">
        <f>D1155*('Front End'!$F$3/100)</f>
        <v>0</v>
      </c>
      <c r="F1155" s="10">
        <f t="shared" si="74"/>
        <v>2.9229999999999998E-3</v>
      </c>
      <c r="G1155" s="10">
        <f>IF((G1154+(AVERAGE(F1154:F1155)*('Front End'!$F$5*60))-(N1154))&gt;$AA$3,$AA$3,IF(G1154+(AVERAGE(F1154:F1155)*('Front End'!$F$5*60))-(N1154)&lt;0,0,G1154+(AVERAGE(F1154:F1155)*('Front End'!$F$5*60))-(N1154)))</f>
        <v>102.59545784855173</v>
      </c>
      <c r="H1155" s="10">
        <f>(G1155/$AA$3)*'Front End'!$B$1</f>
        <v>1.0259545784855172E-3</v>
      </c>
      <c r="I1155" s="10">
        <f>('Front End'!$F$10-'Front End'!$B$1)+Calcs!H1155</f>
        <v>46.731025954578492</v>
      </c>
      <c r="J1155" s="10">
        <f>IF(H1155&gt;'Front End'!$B$1*('Front End'!$B$5/100),G1155-((('Front End'!$B$1*('Front End'!$B$5/100))/'Front End'!$B$1)*$AA$3),0)</f>
        <v>2.5954578485517317</v>
      </c>
      <c r="K1155" s="10">
        <f>(J1155*('Front End'!$B$6/100))/('Front End'!$B$2*24*60*60)</f>
        <v>0</v>
      </c>
      <c r="L1155" s="10">
        <f>(J1155*((100-'Front End'!$B$6)/100))/('Front End'!$B$2*24*60*60)</f>
        <v>3.0040021395274677E-3</v>
      </c>
      <c r="M1155" s="10">
        <f t="shared" si="75"/>
        <v>3.0040021395274677E-3</v>
      </c>
      <c r="N1155" s="10">
        <f>AVERAGE(M1154:M1155)*('Front End'!$F$5*60)</f>
        <v>0.36126456018875236</v>
      </c>
      <c r="O1155" s="10">
        <f>IF(O1154+AVERAGE(K1154:K1155)*('Front End'!$F$5*60)&gt;J1155,J1155,O1154+AVERAGE(K1154:K1155)*('Front End'!$F$5*60))</f>
        <v>0</v>
      </c>
      <c r="P1155" s="10">
        <f>P1154+(AVERAGE(L1154:L1155)*('Front End'!$F$5*60))-W1154</f>
        <v>4003.8717527379313</v>
      </c>
      <c r="Q1155" s="10">
        <f>(P1155/$AA$5)*($AA$4-'Front End'!$F$9)</f>
        <v>4.0038717527379315E-2</v>
      </c>
      <c r="R1155" s="10">
        <f>'Front End'!$F$9+Q1155</f>
        <v>45.040038717527381</v>
      </c>
      <c r="S1155" s="8">
        <f>IF(R1155&gt;'Front End'!$F$9+'Front End'!$B$9,(((R1155-'Front End'!$F$9)/($AA$4-'Front End'!$F$9))*$AA$5)-((('Front End'!$F$9+'Front End'!$B$9-'Front End'!$F$9)/($AA$4-'Front End'!$F$9))*$AA$5),0)</f>
        <v>4003.8717527380641</v>
      </c>
      <c r="T1155" s="8">
        <f>ROUND(S1155/('Front End'!$B$3*24*60*60),6)</f>
        <v>4.6340000000000001E-3</v>
      </c>
      <c r="U1155" s="8">
        <f>IF(R1155&gt;'Front End'!$F$9+'Front End'!$B$10,(((R1155-'Front End'!$F$9)/($AA$4-'Front End'!$F$9))*$AA$5)-((('Front End'!$F$9+'Front End'!$B$10-'Front End'!$F$9)/($AA$4-'Front End'!$F$9))*$AA$5),0)</f>
        <v>2003.8717527377512</v>
      </c>
      <c r="V1155" s="8">
        <f>(U1155^0.5)/('Front End'!$B$4*24*60*60)</f>
        <v>5.1810909875000168E-3</v>
      </c>
      <c r="W1155" s="8">
        <f>(AVERAGE(T1154:T1155)*('Front End'!$F$5*60))+(AVERAGE(V1154:V1155)*('Front End'!$F$5*60))</f>
        <v>1.1779342771429735</v>
      </c>
      <c r="X1155" s="8">
        <f t="shared" si="76"/>
        <v>5.1810909875000168E-3</v>
      </c>
    </row>
    <row r="1156" spans="1:24" x14ac:dyDescent="0.2">
      <c r="A1156" s="1">
        <v>1155</v>
      </c>
      <c r="B1156" s="1">
        <f>B1155+'Front End'!$F$5</f>
        <v>2308</v>
      </c>
      <c r="C1156" s="10">
        <f t="shared" si="73"/>
        <v>1.6027777777777779</v>
      </c>
      <c r="D1156" s="10">
        <f>ROUND(IF(B1156&lt;=$AA$2*1.25,('Front End'!$F$4/2)*(1-COS((PI()*B1156)/$AA$2)),(4.34*'Front End'!$F$4*EXP(-1.3*B1156/$AA$2))),6)</f>
        <v>2.911E-3</v>
      </c>
      <c r="E1156" s="10">
        <f>D1156*('Front End'!$F$3/100)</f>
        <v>0</v>
      </c>
      <c r="F1156" s="10">
        <f t="shared" si="74"/>
        <v>2.911E-3</v>
      </c>
      <c r="G1156" s="10">
        <f>IF((G1155+(AVERAGE(F1155:F1156)*('Front End'!$F$5*60))-(N1155))&gt;$AA$3,$AA$3,IF(G1155+(AVERAGE(F1155:F1156)*('Front End'!$F$5*60))-(N1155)&lt;0,0,G1155+(AVERAGE(F1155:F1156)*('Front End'!$F$5*60))-(N1155)))</f>
        <v>102.58423328836298</v>
      </c>
      <c r="H1156" s="10">
        <f>(G1156/$AA$3)*'Front End'!$B$1</f>
        <v>1.0258423328836298E-3</v>
      </c>
      <c r="I1156" s="10">
        <f>('Front End'!$F$10-'Front End'!$B$1)+Calcs!H1156</f>
        <v>46.73102584233289</v>
      </c>
      <c r="J1156" s="10">
        <f>IF(H1156&gt;'Front End'!$B$1*('Front End'!$B$5/100),G1156-((('Front End'!$B$1*('Front End'!$B$5/100))/'Front End'!$B$1)*$AA$3),0)</f>
        <v>2.5842332883629808</v>
      </c>
      <c r="K1156" s="10">
        <f>(J1156*('Front End'!$B$6/100))/('Front End'!$B$2*24*60*60)</f>
        <v>0</v>
      </c>
      <c r="L1156" s="10">
        <f>(J1156*((100-'Front End'!$B$6)/100))/('Front End'!$B$2*24*60*60)</f>
        <v>2.9910107504201172E-3</v>
      </c>
      <c r="M1156" s="10">
        <f t="shared" si="75"/>
        <v>2.9910107504201172E-3</v>
      </c>
      <c r="N1156" s="10">
        <f>AVERAGE(M1155:M1156)*('Front End'!$F$5*60)</f>
        <v>0.35970077339685513</v>
      </c>
      <c r="O1156" s="10">
        <f>IF(O1155+AVERAGE(K1155:K1156)*('Front End'!$F$5*60)&gt;J1156,J1156,O1155+AVERAGE(K1155:K1156)*('Front End'!$F$5*60))</f>
        <v>0</v>
      </c>
      <c r="P1156" s="10">
        <f>P1155+(AVERAGE(L1155:L1156)*('Front End'!$F$5*60))-W1155</f>
        <v>4003.0535192341854</v>
      </c>
      <c r="Q1156" s="10">
        <f>(P1156/$AA$5)*($AA$4-'Front End'!$F$9)</f>
        <v>4.003053519234185E-2</v>
      </c>
      <c r="R1156" s="10">
        <f>'Front End'!$F$9+Q1156</f>
        <v>45.040030535192344</v>
      </c>
      <c r="S1156" s="8">
        <f>IF(R1156&gt;'Front End'!$F$9+'Front End'!$B$9,(((R1156-'Front End'!$F$9)/($AA$4-'Front End'!$F$9))*$AA$5)-((('Front End'!$F$9+'Front End'!$B$9-'Front End'!$F$9)/($AA$4-'Front End'!$F$9))*$AA$5),0)</f>
        <v>4003.0535192343564</v>
      </c>
      <c r="T1156" s="8">
        <f>ROUND(S1156/('Front End'!$B$3*24*60*60),6)</f>
        <v>4.633E-3</v>
      </c>
      <c r="U1156" s="8">
        <f>IF(R1156&gt;'Front End'!$F$9+'Front End'!$B$10,(((R1156-'Front End'!$F$9)/($AA$4-'Front End'!$F$9))*$AA$5)-((('Front End'!$F$9+'Front End'!$B$10-'Front End'!$F$9)/($AA$4-'Front End'!$F$9))*$AA$5),0)</f>
        <v>2003.0535192340435</v>
      </c>
      <c r="V1156" s="8">
        <f>(U1156^0.5)/('Front End'!$B$4*24*60*60)</f>
        <v>5.1800330916858192E-3</v>
      </c>
      <c r="W1156" s="8">
        <f>(AVERAGE(T1155:T1156)*('Front End'!$F$5*60))+(AVERAGE(V1155:V1156)*('Front End'!$F$5*60))</f>
        <v>1.1776874447511503</v>
      </c>
      <c r="X1156" s="8">
        <f t="shared" si="76"/>
        <v>5.1800330916858192E-3</v>
      </c>
    </row>
    <row r="1157" spans="1:24" x14ac:dyDescent="0.2">
      <c r="A1157" s="1">
        <v>1156</v>
      </c>
      <c r="B1157" s="1">
        <f>B1156+'Front End'!$F$5</f>
        <v>2310</v>
      </c>
      <c r="C1157" s="10">
        <f t="shared" si="73"/>
        <v>1.6041666666666667</v>
      </c>
      <c r="D1157" s="10">
        <f>ROUND(IF(B1157&lt;=$AA$2*1.25,('Front End'!$F$4/2)*(1-COS((PI()*B1157)/$AA$2)),(4.34*'Front End'!$F$4*EXP(-1.3*B1157/$AA$2))),6)</f>
        <v>2.898E-3</v>
      </c>
      <c r="E1157" s="10">
        <f>D1157*('Front End'!$F$3/100)</f>
        <v>0</v>
      </c>
      <c r="F1157" s="10">
        <f t="shared" si="74"/>
        <v>2.898E-3</v>
      </c>
      <c r="G1157" s="10">
        <f>IF((G1156+(AVERAGE(F1156:F1157)*('Front End'!$F$5*60))-(N1156))&gt;$AA$3,$AA$3,IF(G1156+(AVERAGE(F1156:F1157)*('Front End'!$F$5*60))-(N1156)&lt;0,0,G1156+(AVERAGE(F1156:F1157)*('Front End'!$F$5*60))-(N1156)))</f>
        <v>102.57307251496613</v>
      </c>
      <c r="H1157" s="10">
        <f>(G1157/$AA$3)*'Front End'!$B$1</f>
        <v>1.0257307251496613E-3</v>
      </c>
      <c r="I1157" s="10">
        <f>('Front End'!$F$10-'Front End'!$B$1)+Calcs!H1157</f>
        <v>46.73102573072515</v>
      </c>
      <c r="J1157" s="10">
        <f>IF(H1157&gt;'Front End'!$B$1*('Front End'!$B$5/100),G1157-((('Front End'!$B$1*('Front End'!$B$5/100))/'Front End'!$B$1)*$AA$3),0)</f>
        <v>2.5730725149661282</v>
      </c>
      <c r="K1157" s="10">
        <f>(J1157*('Front End'!$B$6/100))/('Front End'!$B$2*24*60*60)</f>
        <v>0</v>
      </c>
      <c r="L1157" s="10">
        <f>(J1157*((100-'Front End'!$B$6)/100))/('Front End'!$B$2*24*60*60)</f>
        <v>2.9780931886182042E-3</v>
      </c>
      <c r="M1157" s="10">
        <f t="shared" si="75"/>
        <v>2.9780931886182042E-3</v>
      </c>
      <c r="N1157" s="10">
        <f>AVERAGE(M1156:M1157)*('Front End'!$F$5*60)</f>
        <v>0.35814623634229925</v>
      </c>
      <c r="O1157" s="10">
        <f>IF(O1156+AVERAGE(K1156:K1157)*('Front End'!$F$5*60)&gt;J1157,J1157,O1156+AVERAGE(K1156:K1157)*('Front End'!$F$5*60))</f>
        <v>0</v>
      </c>
      <c r="P1157" s="10">
        <f>P1156+(AVERAGE(L1156:L1157)*('Front End'!$F$5*60))-W1156</f>
        <v>4002.2339780257767</v>
      </c>
      <c r="Q1157" s="10">
        <f>(P1157/$AA$5)*($AA$4-'Front End'!$F$9)</f>
        <v>4.0022339780257765E-2</v>
      </c>
      <c r="R1157" s="10">
        <f>'Front End'!$F$9+Q1157</f>
        <v>45.040022339780258</v>
      </c>
      <c r="S1157" s="8">
        <f>IF(R1157&gt;'Front End'!$F$9+'Front End'!$B$9,(((R1157-'Front End'!$F$9)/($AA$4-'Front End'!$F$9))*$AA$5)-((('Front End'!$F$9+'Front End'!$B$9-'Front End'!$F$9)/($AA$4-'Front End'!$F$9))*$AA$5),0)</f>
        <v>4002.2339780257712</v>
      </c>
      <c r="T1157" s="8">
        <f>ROUND(S1157/('Front End'!$B$3*24*60*60),6)</f>
        <v>4.6319999999999998E-3</v>
      </c>
      <c r="U1157" s="8">
        <f>IF(R1157&gt;'Front End'!$F$9+'Front End'!$B$10,(((R1157-'Front End'!$F$9)/($AA$4-'Front End'!$F$9))*$AA$5)-((('Front End'!$F$9+'Front End'!$B$10-'Front End'!$F$9)/($AA$4-'Front End'!$F$9))*$AA$5),0)</f>
        <v>2002.2339780254583</v>
      </c>
      <c r="V1157" s="8">
        <f>(U1157^0.5)/('Front End'!$B$4*24*60*60)</f>
        <v>5.1789732885252166E-3</v>
      </c>
      <c r="W1157" s="8">
        <f>(AVERAGE(T1156:T1157)*('Front End'!$F$5*60))+(AVERAGE(V1156:V1157)*('Front End'!$F$5*60))</f>
        <v>1.1774403828126623</v>
      </c>
      <c r="X1157" s="8">
        <f t="shared" si="76"/>
        <v>5.1789732885252166E-3</v>
      </c>
    </row>
    <row r="1158" spans="1:24" x14ac:dyDescent="0.2">
      <c r="A1158" s="1">
        <v>1157</v>
      </c>
      <c r="B1158" s="1">
        <f>B1157+'Front End'!$F$5</f>
        <v>2312</v>
      </c>
      <c r="C1158" s="10">
        <f t="shared" si="73"/>
        <v>1.6055555555555556</v>
      </c>
      <c r="D1158" s="10">
        <f>ROUND(IF(B1158&lt;=$AA$2*1.25,('Front End'!$F$4/2)*(1-COS((PI()*B1158)/$AA$2)),(4.34*'Front End'!$F$4*EXP(-1.3*B1158/$AA$2))),6)</f>
        <v>2.8860000000000001E-3</v>
      </c>
      <c r="E1158" s="10">
        <f>D1158*('Front End'!$F$3/100)</f>
        <v>0</v>
      </c>
      <c r="F1158" s="10">
        <f t="shared" si="74"/>
        <v>2.8860000000000001E-3</v>
      </c>
      <c r="G1158" s="10">
        <f>IF((G1157+(AVERAGE(F1157:F1158)*('Front End'!$F$5*60))-(N1157))&gt;$AA$3,$AA$3,IF(G1157+(AVERAGE(F1157:F1158)*('Front End'!$F$5*60))-(N1157)&lt;0,0,G1157+(AVERAGE(F1157:F1158)*('Front End'!$F$5*60))-(N1157)))</f>
        <v>102.56196627862384</v>
      </c>
      <c r="H1158" s="10">
        <f>(G1158/$AA$3)*'Front End'!$B$1</f>
        <v>1.0256196627862384E-3</v>
      </c>
      <c r="I1158" s="10">
        <f>('Front End'!$F$10-'Front End'!$B$1)+Calcs!H1158</f>
        <v>46.731025619662788</v>
      </c>
      <c r="J1158" s="10">
        <f>IF(H1158&gt;'Front End'!$B$1*('Front End'!$B$5/100),G1158-((('Front End'!$B$1*('Front End'!$B$5/100))/'Front End'!$B$1)*$AA$3),0)</f>
        <v>2.5619662786238422</v>
      </c>
      <c r="K1158" s="10">
        <f>(J1158*('Front End'!$B$6/100))/('Front End'!$B$2*24*60*60)</f>
        <v>0</v>
      </c>
      <c r="L1158" s="10">
        <f>(J1158*((100-'Front End'!$B$6)/100))/('Front End'!$B$2*24*60*60)</f>
        <v>2.9652387484072253E-3</v>
      </c>
      <c r="M1158" s="10">
        <f t="shared" si="75"/>
        <v>2.9652387484072253E-3</v>
      </c>
      <c r="N1158" s="10">
        <f>AVERAGE(M1157:M1158)*('Front End'!$F$5*60)</f>
        <v>0.35659991622152576</v>
      </c>
      <c r="O1158" s="10">
        <f>IF(O1157+AVERAGE(K1157:K1158)*('Front End'!$F$5*60)&gt;J1158,J1158,O1157+AVERAGE(K1157:K1158)*('Front End'!$F$5*60))</f>
        <v>0</v>
      </c>
      <c r="P1158" s="10">
        <f>P1157+(AVERAGE(L1157:L1158)*('Front End'!$F$5*60))-W1157</f>
        <v>4001.4131375591855</v>
      </c>
      <c r="Q1158" s="10">
        <f>(P1158/$AA$5)*($AA$4-'Front End'!$F$9)</f>
        <v>4.0014131375591851E-2</v>
      </c>
      <c r="R1158" s="10">
        <f>'Front End'!$F$9+Q1158</f>
        <v>45.040014131375592</v>
      </c>
      <c r="S1158" s="8">
        <f>IF(R1158&gt;'Front End'!$F$9+'Front End'!$B$9,(((R1158-'Front End'!$F$9)/($AA$4-'Front End'!$F$9))*$AA$5)-((('Front End'!$F$9+'Front End'!$B$9-'Front End'!$F$9)/($AA$4-'Front End'!$F$9))*$AA$5),0)</f>
        <v>4001.4131375592401</v>
      </c>
      <c r="T1158" s="8">
        <f>ROUND(S1158/('Front End'!$B$3*24*60*60),6)</f>
        <v>4.6309999999999997E-3</v>
      </c>
      <c r="U1158" s="8">
        <f>IF(R1158&gt;'Front End'!$F$9+'Front End'!$B$10,(((R1158-'Front End'!$F$9)/($AA$4-'Front End'!$F$9))*$AA$5)-((('Front End'!$F$9+'Front End'!$B$10-'Front End'!$F$9)/($AA$4-'Front End'!$F$9))*$AA$5),0)</f>
        <v>2001.4131375589272</v>
      </c>
      <c r="V1158" s="8">
        <f>(U1158^0.5)/('Front End'!$B$4*24*60*60)</f>
        <v>5.1779115877736799E-3</v>
      </c>
      <c r="W1158" s="8">
        <f>(AVERAGE(T1157:T1158)*('Front End'!$F$5*60))+(AVERAGE(V1157:V1158)*('Front End'!$F$5*60))</f>
        <v>1.1771930925779337</v>
      </c>
      <c r="X1158" s="8">
        <f t="shared" si="76"/>
        <v>5.1779115877736799E-3</v>
      </c>
    </row>
    <row r="1159" spans="1:24" x14ac:dyDescent="0.2">
      <c r="A1159" s="1">
        <v>1158</v>
      </c>
      <c r="B1159" s="1">
        <f>B1158+'Front End'!$F$5</f>
        <v>2314</v>
      </c>
      <c r="C1159" s="10">
        <f t="shared" si="73"/>
        <v>1.6069444444444445</v>
      </c>
      <c r="D1159" s="10">
        <f>ROUND(IF(B1159&lt;=$AA$2*1.25,('Front End'!$F$4/2)*(1-COS((PI()*B1159)/$AA$2)),(4.34*'Front End'!$F$4*EXP(-1.3*B1159/$AA$2))),6)</f>
        <v>2.8730000000000001E-3</v>
      </c>
      <c r="E1159" s="10">
        <f>D1159*('Front End'!$F$3/100)</f>
        <v>0</v>
      </c>
      <c r="F1159" s="10">
        <f t="shared" si="74"/>
        <v>2.8730000000000001E-3</v>
      </c>
      <c r="G1159" s="10">
        <f>IF((G1158+(AVERAGE(F1158:F1159)*('Front End'!$F$5*60))-(N1158))&gt;$AA$3,$AA$3,IF(G1158+(AVERAGE(F1158:F1159)*('Front End'!$F$5*60))-(N1158)&lt;0,0,G1158+(AVERAGE(F1158:F1159)*('Front End'!$F$5*60))-(N1158)))</f>
        <v>102.55090636240232</v>
      </c>
      <c r="H1159" s="10">
        <f>(G1159/$AA$3)*'Front End'!$B$1</f>
        <v>1.0255090636240231E-3</v>
      </c>
      <c r="I1159" s="10">
        <f>('Front End'!$F$10-'Front End'!$B$1)+Calcs!H1159</f>
        <v>46.731025509063628</v>
      </c>
      <c r="J1159" s="10">
        <f>IF(H1159&gt;'Front End'!$B$1*('Front End'!$B$5/100),G1159-((('Front End'!$B$1*('Front End'!$B$5/100))/'Front End'!$B$1)*$AA$3),0)</f>
        <v>2.5509063624023156</v>
      </c>
      <c r="K1159" s="10">
        <f>(J1159*('Front End'!$B$6/100))/('Front End'!$B$2*24*60*60)</f>
        <v>0</v>
      </c>
      <c r="L1159" s="10">
        <f>(J1159*((100-'Front End'!$B$6)/100))/('Front End'!$B$2*24*60*60)</f>
        <v>2.9524379194471248E-3</v>
      </c>
      <c r="M1159" s="10">
        <f t="shared" si="75"/>
        <v>2.9524379194471248E-3</v>
      </c>
      <c r="N1159" s="10">
        <f>AVERAGE(M1158:M1159)*('Front End'!$F$5*60)</f>
        <v>0.355060600071261</v>
      </c>
      <c r="O1159" s="10">
        <f>IF(O1158+AVERAGE(K1158:K1159)*('Front End'!$F$5*60)&gt;J1159,J1159,O1158+AVERAGE(K1158:K1159)*('Front End'!$F$5*60))</f>
        <v>0</v>
      </c>
      <c r="P1159" s="10">
        <f>P1158+(AVERAGE(L1158:L1159)*('Front End'!$F$5*60))-W1158</f>
        <v>4000.5910050666789</v>
      </c>
      <c r="Q1159" s="10">
        <f>(P1159/$AA$5)*($AA$4-'Front End'!$F$9)</f>
        <v>4.0005910050666789E-2</v>
      </c>
      <c r="R1159" s="10">
        <f>'Front End'!$F$9+Q1159</f>
        <v>45.040005910050667</v>
      </c>
      <c r="S1159" s="8">
        <f>IF(R1159&gt;'Front End'!$F$9+'Front End'!$B$9,(((R1159-'Front End'!$F$9)/($AA$4-'Front End'!$F$9))*$AA$5)-((('Front End'!$F$9+'Front End'!$B$9-'Front End'!$F$9)/($AA$4-'Front End'!$F$9))*$AA$5),0)</f>
        <v>4000.5910050666671</v>
      </c>
      <c r="T1159" s="8">
        <f>ROUND(S1159/('Front End'!$B$3*24*60*60),6)</f>
        <v>4.6299999999999996E-3</v>
      </c>
      <c r="U1159" s="8">
        <f>IF(R1159&gt;'Front End'!$F$9+'Front End'!$B$10,(((R1159-'Front End'!$F$9)/($AA$4-'Front End'!$F$9))*$AA$5)-((('Front End'!$F$9+'Front End'!$B$10-'Front End'!$F$9)/($AA$4-'Front End'!$F$9))*$AA$5),0)</f>
        <v>2000.5910050663542</v>
      </c>
      <c r="V1159" s="8">
        <f>(U1159^0.5)/('Front End'!$B$4*24*60*60)</f>
        <v>5.1768479976205513E-3</v>
      </c>
      <c r="W1159" s="8">
        <f>(AVERAGE(T1158:T1159)*('Front End'!$F$5*60))+(AVERAGE(V1158:V1159)*('Front End'!$F$5*60))</f>
        <v>1.1769455751236539</v>
      </c>
      <c r="X1159" s="8">
        <f t="shared" si="76"/>
        <v>5.1768479976205513E-3</v>
      </c>
    </row>
    <row r="1160" spans="1:24" x14ac:dyDescent="0.2">
      <c r="A1160" s="1">
        <v>1159</v>
      </c>
      <c r="B1160" s="1">
        <f>B1159+'Front End'!$F$5</f>
        <v>2316</v>
      </c>
      <c r="C1160" s="10">
        <f t="shared" si="73"/>
        <v>1.6083333333333334</v>
      </c>
      <c r="D1160" s="10">
        <f>ROUND(IF(B1160&lt;=$AA$2*1.25,('Front End'!$F$4/2)*(1-COS((PI()*B1160)/$AA$2)),(4.34*'Front End'!$F$4*EXP(-1.3*B1160/$AA$2))),6)</f>
        <v>2.8609999999999998E-3</v>
      </c>
      <c r="E1160" s="10">
        <f>D1160*('Front End'!$F$3/100)</f>
        <v>0</v>
      </c>
      <c r="F1160" s="10">
        <f t="shared" si="74"/>
        <v>2.8609999999999998E-3</v>
      </c>
      <c r="G1160" s="10">
        <f>IF((G1159+(AVERAGE(F1159:F1160)*('Front End'!$F$5*60))-(N1159))&gt;$AA$3,$AA$3,IF(G1159+(AVERAGE(F1159:F1160)*('Front End'!$F$5*60))-(N1159)&lt;0,0,G1159+(AVERAGE(F1159:F1160)*('Front End'!$F$5*60))-(N1159)))</f>
        <v>102.53988576233107</v>
      </c>
      <c r="H1160" s="10">
        <f>(G1160/$AA$3)*'Front End'!$B$1</f>
        <v>1.0253988576233108E-3</v>
      </c>
      <c r="I1160" s="10">
        <f>('Front End'!$F$10-'Front End'!$B$1)+Calcs!H1160</f>
        <v>46.731025398857625</v>
      </c>
      <c r="J1160" s="10">
        <f>IF(H1160&gt;'Front End'!$B$1*('Front End'!$B$5/100),G1160-((('Front End'!$B$1*('Front End'!$B$5/100))/'Front End'!$B$1)*$AA$3),0)</f>
        <v>2.5398857623310676</v>
      </c>
      <c r="K1160" s="10">
        <f>(J1160*('Front End'!$B$6/100))/('Front End'!$B$2*24*60*60)</f>
        <v>0</v>
      </c>
      <c r="L1160" s="10">
        <f>(J1160*((100-'Front End'!$B$6)/100))/('Front End'!$B$2*24*60*60)</f>
        <v>2.939682595290588E-3</v>
      </c>
      <c r="M1160" s="10">
        <f t="shared" si="75"/>
        <v>2.939682595290588E-3</v>
      </c>
      <c r="N1160" s="10">
        <f>AVERAGE(M1159:M1160)*('Front End'!$F$5*60)</f>
        <v>0.3535272308842628</v>
      </c>
      <c r="O1160" s="10">
        <f>IF(O1159+AVERAGE(K1159:K1160)*('Front End'!$F$5*60)&gt;J1160,J1160,O1159+AVERAGE(K1159:K1160)*('Front End'!$F$5*60))</f>
        <v>0</v>
      </c>
      <c r="P1160" s="10">
        <f>P1159+(AVERAGE(L1159:L1160)*('Front End'!$F$5*60))-W1159</f>
        <v>3999.7675867224393</v>
      </c>
      <c r="Q1160" s="10">
        <f>(P1160/$AA$5)*($AA$4-'Front End'!$F$9)</f>
        <v>3.9997675867224393E-2</v>
      </c>
      <c r="R1160" s="10">
        <f>'Front End'!$F$9+Q1160</f>
        <v>45.039997675867227</v>
      </c>
      <c r="S1160" s="8">
        <f>IF(R1160&gt;'Front End'!$F$9+'Front End'!$B$9,(((R1160-'Front End'!$F$9)/($AA$4-'Front End'!$F$9))*$AA$5)-((('Front End'!$F$9+'Front End'!$B$9-'Front End'!$F$9)/($AA$4-'Front End'!$F$9))*$AA$5),0)</f>
        <v>3999.767586722669</v>
      </c>
      <c r="T1160" s="8">
        <f>ROUND(S1160/('Front End'!$B$3*24*60*60),6)</f>
        <v>4.6290000000000003E-3</v>
      </c>
      <c r="U1160" s="8">
        <f>IF(R1160&gt;'Front End'!$F$9+'Front End'!$B$10,(((R1160-'Front End'!$F$9)/($AA$4-'Front End'!$F$9))*$AA$5)-((('Front End'!$F$9+'Front End'!$B$10-'Front End'!$F$9)/($AA$4-'Front End'!$F$9))*$AA$5),0)</f>
        <v>1999.7675867223561</v>
      </c>
      <c r="V1160" s="8">
        <f>(U1160^0.5)/('Front End'!$B$4*24*60*60)</f>
        <v>5.1757825248915984E-3</v>
      </c>
      <c r="W1160" s="8">
        <f>(AVERAGE(T1159:T1160)*('Front End'!$F$5*60))+(AVERAGE(V1159:V1160)*('Front End'!$F$5*60))</f>
        <v>1.176697831350729</v>
      </c>
      <c r="X1160" s="8">
        <f t="shared" si="76"/>
        <v>5.1757825248915984E-3</v>
      </c>
    </row>
    <row r="1161" spans="1:24" x14ac:dyDescent="0.2">
      <c r="A1161" s="1">
        <v>1160</v>
      </c>
      <c r="B1161" s="1">
        <f>B1160+'Front End'!$F$5</f>
        <v>2318</v>
      </c>
      <c r="C1161" s="10">
        <f t="shared" si="73"/>
        <v>1.6097222222222223</v>
      </c>
      <c r="D1161" s="10">
        <f>ROUND(IF(B1161&lt;=$AA$2*1.25,('Front End'!$F$4/2)*(1-COS((PI()*B1161)/$AA$2)),(4.34*'Front End'!$F$4*EXP(-1.3*B1161/$AA$2))),6)</f>
        <v>2.8479999999999998E-3</v>
      </c>
      <c r="E1161" s="10">
        <f>D1161*('Front End'!$F$3/100)</f>
        <v>0</v>
      </c>
      <c r="F1161" s="10">
        <f t="shared" si="74"/>
        <v>2.8479999999999998E-3</v>
      </c>
      <c r="G1161" s="10">
        <f>IF((G1160+(AVERAGE(F1160:F1161)*('Front End'!$F$5*60))-(N1160))&gt;$AA$3,$AA$3,IF(G1160+(AVERAGE(F1160:F1161)*('Front End'!$F$5*60))-(N1160)&lt;0,0,G1160+(AVERAGE(F1160:F1161)*('Front End'!$F$5*60))-(N1160)))</f>
        <v>102.5288985314468</v>
      </c>
      <c r="H1161" s="10">
        <f>(G1161/$AA$3)*'Front End'!$B$1</f>
        <v>1.0252889853144679E-3</v>
      </c>
      <c r="I1161" s="10">
        <f>('Front End'!$F$10-'Front End'!$B$1)+Calcs!H1161</f>
        <v>46.731025288985322</v>
      </c>
      <c r="J1161" s="10">
        <f>IF(H1161&gt;'Front End'!$B$1*('Front End'!$B$5/100),G1161-((('Front End'!$B$1*('Front End'!$B$5/100))/'Front End'!$B$1)*$AA$3),0)</f>
        <v>2.5288985314467993</v>
      </c>
      <c r="K1161" s="10">
        <f>(J1161*('Front End'!$B$6/100))/('Front End'!$B$2*24*60*60)</f>
        <v>0</v>
      </c>
      <c r="L1161" s="10">
        <f>(J1161*((100-'Front End'!$B$6)/100))/('Front End'!$B$2*24*60*60)</f>
        <v>2.9269658928782402E-3</v>
      </c>
      <c r="M1161" s="10">
        <f t="shared" si="75"/>
        <v>2.9269658928782402E-3</v>
      </c>
      <c r="N1161" s="10">
        <f>AVERAGE(M1160:M1161)*('Front End'!$F$5*60)</f>
        <v>0.35199890929012972</v>
      </c>
      <c r="O1161" s="10">
        <f>IF(O1160+AVERAGE(K1160:K1161)*('Front End'!$F$5*60)&gt;J1161,J1161,O1160+AVERAGE(K1160:K1161)*('Front End'!$F$5*60))</f>
        <v>0</v>
      </c>
      <c r="P1161" s="10">
        <f>P1160+(AVERAGE(L1160:L1161)*('Front End'!$F$5*60))-W1160</f>
        <v>3998.9428878003787</v>
      </c>
      <c r="Q1161" s="10">
        <f>(P1161/$AA$5)*($AA$4-'Front End'!$F$9)</f>
        <v>3.9989428878003781E-2</v>
      </c>
      <c r="R1161" s="10">
        <f>'Front End'!$F$9+Q1161</f>
        <v>45.039989428878002</v>
      </c>
      <c r="S1161" s="8">
        <f>IF(R1161&gt;'Front End'!$F$9+'Front End'!$B$9,(((R1161-'Front End'!$F$9)/($AA$4-'Front End'!$F$9))*$AA$5)-((('Front End'!$F$9+'Front End'!$B$9-'Front End'!$F$9)/($AA$4-'Front End'!$F$9))*$AA$5),0)</f>
        <v>3998.9428878001836</v>
      </c>
      <c r="T1161" s="8">
        <f>ROUND(S1161/('Front End'!$B$3*24*60*60),6)</f>
        <v>4.6280000000000002E-3</v>
      </c>
      <c r="U1161" s="8">
        <f>IF(R1161&gt;'Front End'!$F$9+'Front End'!$B$10,(((R1161-'Front End'!$F$9)/($AA$4-'Front End'!$F$9))*$AA$5)-((('Front End'!$F$9+'Front End'!$B$10-'Front End'!$F$9)/($AA$4-'Front End'!$F$9))*$AA$5),0)</f>
        <v>1998.9428877998707</v>
      </c>
      <c r="V1161" s="8">
        <f>(U1161^0.5)/('Front End'!$B$4*24*60*60)</f>
        <v>5.1747151752490513E-3</v>
      </c>
      <c r="W1161" s="8">
        <f>(AVERAGE(T1160:T1161)*('Front End'!$F$5*60))+(AVERAGE(V1160:V1161)*('Front End'!$F$5*60))</f>
        <v>1.1764498620084392</v>
      </c>
      <c r="X1161" s="8">
        <f t="shared" si="76"/>
        <v>5.1747151752490513E-3</v>
      </c>
    </row>
    <row r="1162" spans="1:24" x14ac:dyDescent="0.2">
      <c r="A1162" s="1">
        <v>1161</v>
      </c>
      <c r="B1162" s="1">
        <f>B1161+'Front End'!$F$5</f>
        <v>2320</v>
      </c>
      <c r="C1162" s="10">
        <f t="shared" si="73"/>
        <v>1.6111111111111112</v>
      </c>
      <c r="D1162" s="10">
        <f>ROUND(IF(B1162&lt;=$AA$2*1.25,('Front End'!$F$4/2)*(1-COS((PI()*B1162)/$AA$2)),(4.34*'Front End'!$F$4*EXP(-1.3*B1162/$AA$2))),6)</f>
        <v>2.836E-3</v>
      </c>
      <c r="E1162" s="10">
        <f>D1162*('Front End'!$F$3/100)</f>
        <v>0</v>
      </c>
      <c r="F1162" s="10">
        <f t="shared" si="74"/>
        <v>2.836E-3</v>
      </c>
      <c r="G1162" s="10">
        <f>IF((G1161+(AVERAGE(F1161:F1162)*('Front End'!$F$5*60))-(N1161))&gt;$AA$3,$AA$3,IF(G1161+(AVERAGE(F1161:F1162)*('Front End'!$F$5*60))-(N1161)&lt;0,0,G1161+(AVERAGE(F1161:F1162)*('Front End'!$F$5*60))-(N1161)))</f>
        <v>102.51793962215667</v>
      </c>
      <c r="H1162" s="10">
        <f>(G1162/$AA$3)*'Front End'!$B$1</f>
        <v>1.0251793962215668E-3</v>
      </c>
      <c r="I1162" s="10">
        <f>('Front End'!$F$10-'Front End'!$B$1)+Calcs!H1162</f>
        <v>46.731025179396227</v>
      </c>
      <c r="J1162" s="10">
        <f>IF(H1162&gt;'Front End'!$B$1*('Front End'!$B$5/100),G1162-((('Front End'!$B$1*('Front End'!$B$5/100))/'Front End'!$B$1)*$AA$3),0)</f>
        <v>2.5179396221566748</v>
      </c>
      <c r="K1162" s="10">
        <f>(J1162*('Front End'!$B$6/100))/('Front End'!$B$2*24*60*60)</f>
        <v>0</v>
      </c>
      <c r="L1162" s="10">
        <f>(J1162*((100-'Front End'!$B$6)/100))/('Front End'!$B$2*24*60*60)</f>
        <v>2.9142819700887445E-3</v>
      </c>
      <c r="M1162" s="10">
        <f t="shared" si="75"/>
        <v>2.9142819700887445E-3</v>
      </c>
      <c r="N1162" s="10">
        <f>AVERAGE(M1161:M1162)*('Front End'!$F$5*60)</f>
        <v>0.35047487177801911</v>
      </c>
      <c r="O1162" s="10">
        <f>IF(O1161+AVERAGE(K1161:K1162)*('Front End'!$F$5*60)&gt;J1162,J1162,O1161+AVERAGE(K1161:K1162)*('Front End'!$F$5*60))</f>
        <v>0</v>
      </c>
      <c r="P1162" s="10">
        <f>P1161+(AVERAGE(L1161:L1162)*('Front End'!$F$5*60))-W1161</f>
        <v>3998.1169128101483</v>
      </c>
      <c r="Q1162" s="10">
        <f>(P1162/$AA$5)*($AA$4-'Front End'!$F$9)</f>
        <v>3.9981169128101478E-2</v>
      </c>
      <c r="R1162" s="10">
        <f>'Front End'!$F$9+Q1162</f>
        <v>45.039981169128104</v>
      </c>
      <c r="S1162" s="8">
        <f>IF(R1162&gt;'Front End'!$F$9+'Front End'!$B$9,(((R1162-'Front End'!$F$9)/($AA$4-'Front End'!$F$9))*$AA$5)-((('Front End'!$F$9+'Front End'!$B$9-'Front End'!$F$9)/($AA$4-'Front End'!$F$9))*$AA$5),0)</f>
        <v>3998.1169128104457</v>
      </c>
      <c r="T1162" s="8">
        <f>ROUND(S1162/('Front End'!$B$3*24*60*60),6)</f>
        <v>4.627E-3</v>
      </c>
      <c r="U1162" s="8">
        <f>IF(R1162&gt;'Front End'!$F$9+'Front End'!$B$10,(((R1162-'Front End'!$F$9)/($AA$4-'Front End'!$F$9))*$AA$5)-((('Front End'!$F$9+'Front End'!$B$10-'Front End'!$F$9)/($AA$4-'Front End'!$F$9))*$AA$5),0)</f>
        <v>1998.1169128101328</v>
      </c>
      <c r="V1162" s="8">
        <f>(U1162^0.5)/('Front End'!$B$4*24*60*60)</f>
        <v>5.1736459533716396E-3</v>
      </c>
      <c r="W1162" s="8">
        <f>(AVERAGE(T1161:T1162)*('Front End'!$F$5*60))+(AVERAGE(V1161:V1162)*('Front End'!$F$5*60))</f>
        <v>1.1762016677172413</v>
      </c>
      <c r="X1162" s="8">
        <f t="shared" si="76"/>
        <v>5.1736459533716396E-3</v>
      </c>
    </row>
    <row r="1163" spans="1:24" x14ac:dyDescent="0.2">
      <c r="A1163" s="1">
        <v>1162</v>
      </c>
      <c r="B1163" s="1">
        <f>B1162+'Front End'!$F$5</f>
        <v>2322</v>
      </c>
      <c r="C1163" s="10">
        <f t="shared" si="73"/>
        <v>1.6125</v>
      </c>
      <c r="D1163" s="10">
        <f>ROUND(IF(B1163&lt;=$AA$2*1.25,('Front End'!$F$4/2)*(1-COS((PI()*B1163)/$AA$2)),(4.34*'Front End'!$F$4*EXP(-1.3*B1163/$AA$2))),6)</f>
        <v>2.8240000000000001E-3</v>
      </c>
      <c r="E1163" s="10">
        <f>D1163*('Front End'!$F$3/100)</f>
        <v>0</v>
      </c>
      <c r="F1163" s="10">
        <f t="shared" si="74"/>
        <v>2.8240000000000001E-3</v>
      </c>
      <c r="G1163" s="10">
        <f>IF((G1162+(AVERAGE(F1162:F1163)*('Front End'!$F$5*60))-(N1162))&gt;$AA$3,$AA$3,IF(G1162+(AVERAGE(F1162:F1163)*('Front End'!$F$5*60))-(N1162)&lt;0,0,G1162+(AVERAGE(F1162:F1163)*('Front End'!$F$5*60))-(N1162)))</f>
        <v>102.50706475037866</v>
      </c>
      <c r="H1163" s="10">
        <f>(G1163/$AA$3)*'Front End'!$B$1</f>
        <v>1.0250706475037866E-3</v>
      </c>
      <c r="I1163" s="10">
        <f>('Front End'!$F$10-'Front End'!$B$1)+Calcs!H1163</f>
        <v>46.731025070647505</v>
      </c>
      <c r="J1163" s="10">
        <f>IF(H1163&gt;'Front End'!$B$1*('Front End'!$B$5/100),G1163-((('Front End'!$B$1*('Front End'!$B$5/100))/'Front End'!$B$1)*$AA$3),0)</f>
        <v>2.5070647503786603</v>
      </c>
      <c r="K1163" s="10">
        <f>(J1163*('Front End'!$B$6/100))/('Front End'!$B$2*24*60*60)</f>
        <v>0</v>
      </c>
      <c r="L1163" s="10">
        <f>(J1163*((100-'Front End'!$B$6)/100))/('Front End'!$B$2*24*60*60)</f>
        <v>2.9016953129382644E-3</v>
      </c>
      <c r="M1163" s="10">
        <f t="shared" si="75"/>
        <v>2.9016953129382644E-3</v>
      </c>
      <c r="N1163" s="10">
        <f>AVERAGE(M1162:M1163)*('Front End'!$F$5*60)</f>
        <v>0.34895863698162055</v>
      </c>
      <c r="O1163" s="10">
        <f>IF(O1162+AVERAGE(K1162:K1163)*('Front End'!$F$5*60)&gt;J1163,J1163,O1162+AVERAGE(K1162:K1163)*('Front End'!$F$5*60))</f>
        <v>0</v>
      </c>
      <c r="P1163" s="10">
        <f>P1162+(AVERAGE(L1162:L1163)*('Front End'!$F$5*60))-W1162</f>
        <v>3997.2896697794126</v>
      </c>
      <c r="Q1163" s="10">
        <f>(P1163/$AA$5)*($AA$4-'Front End'!$F$9)</f>
        <v>3.9972896697794122E-2</v>
      </c>
      <c r="R1163" s="10">
        <f>'Front End'!$F$9+Q1163</f>
        <v>45.039972896697797</v>
      </c>
      <c r="S1163" s="8">
        <f>IF(R1163&gt;'Front End'!$F$9+'Front End'!$B$9,(((R1163-'Front End'!$F$9)/($AA$4-'Front End'!$F$9))*$AA$5)-((('Front End'!$F$9+'Front End'!$B$9-'Front End'!$F$9)/($AA$4-'Front End'!$F$9))*$AA$5),0)</f>
        <v>3997.2896697797469</v>
      </c>
      <c r="T1163" s="8">
        <f>ROUND(S1163/('Front End'!$B$3*24*60*60),6)</f>
        <v>4.6259999999999999E-3</v>
      </c>
      <c r="U1163" s="8">
        <f>IF(R1163&gt;'Front End'!$F$9+'Front End'!$B$10,(((R1163-'Front End'!$F$9)/($AA$4-'Front End'!$F$9))*$AA$5)-((('Front End'!$F$9+'Front End'!$B$10-'Front End'!$F$9)/($AA$4-'Front End'!$F$9))*$AA$5),0)</f>
        <v>1997.289669779434</v>
      </c>
      <c r="V1163" s="8">
        <f>(U1163^0.5)/('Front End'!$B$4*24*60*60)</f>
        <v>5.1725748684915704E-3</v>
      </c>
      <c r="W1163" s="8">
        <f>(AVERAGE(T1162:T1163)*('Front End'!$F$5*60))+(AVERAGE(V1162:V1163)*('Front End'!$F$5*60))</f>
        <v>1.1759532493117926</v>
      </c>
      <c r="X1163" s="8">
        <f t="shared" si="76"/>
        <v>5.1725748684915704E-3</v>
      </c>
    </row>
    <row r="1164" spans="1:24" x14ac:dyDescent="0.2">
      <c r="A1164" s="1">
        <v>1163</v>
      </c>
      <c r="B1164" s="1">
        <f>B1163+'Front End'!$F$5</f>
        <v>2324</v>
      </c>
      <c r="C1164" s="10">
        <f t="shared" si="73"/>
        <v>1.6138888888888889</v>
      </c>
      <c r="D1164" s="10">
        <f>ROUND(IF(B1164&lt;=$AA$2*1.25,('Front End'!$F$4/2)*(1-COS((PI()*B1164)/$AA$2)),(4.34*'Front End'!$F$4*EXP(-1.3*B1164/$AA$2))),6)</f>
        <v>2.8110000000000001E-3</v>
      </c>
      <c r="E1164" s="10">
        <f>D1164*('Front End'!$F$3/100)</f>
        <v>0</v>
      </c>
      <c r="F1164" s="10">
        <f t="shared" si="74"/>
        <v>2.8110000000000001E-3</v>
      </c>
      <c r="G1164" s="10">
        <f>IF((G1163+(AVERAGE(F1163:F1164)*('Front End'!$F$5*60))-(N1163))&gt;$AA$3,$AA$3,IF(G1163+(AVERAGE(F1163:F1164)*('Front End'!$F$5*60))-(N1163)&lt;0,0,G1163+(AVERAGE(F1163:F1164)*('Front End'!$F$5*60))-(N1163)))</f>
        <v>102.49620611339704</v>
      </c>
      <c r="H1164" s="10">
        <f>(G1164/$AA$3)*'Front End'!$B$1</f>
        <v>1.0249620611339704E-3</v>
      </c>
      <c r="I1164" s="10">
        <f>('Front End'!$F$10-'Front End'!$B$1)+Calcs!H1164</f>
        <v>46.731024962061134</v>
      </c>
      <c r="J1164" s="10">
        <f>IF(H1164&gt;'Front End'!$B$1*('Front End'!$B$5/100),G1164-((('Front End'!$B$1*('Front End'!$B$5/100))/'Front End'!$B$1)*$AA$3),0)</f>
        <v>2.4962061133970366</v>
      </c>
      <c r="K1164" s="10">
        <f>(J1164*('Front End'!$B$6/100))/('Front End'!$B$2*24*60*60)</f>
        <v>0</v>
      </c>
      <c r="L1164" s="10">
        <f>(J1164*((100-'Front End'!$B$6)/100))/('Front End'!$B$2*24*60*60)</f>
        <v>2.8891274460613853E-3</v>
      </c>
      <c r="M1164" s="10">
        <f t="shared" si="75"/>
        <v>2.8891274460613853E-3</v>
      </c>
      <c r="N1164" s="10">
        <f>AVERAGE(M1163:M1164)*('Front End'!$F$5*60)</f>
        <v>0.34744936553997896</v>
      </c>
      <c r="O1164" s="10">
        <f>IF(O1163+AVERAGE(K1163:K1164)*('Front End'!$F$5*60)&gt;J1164,J1164,O1163+AVERAGE(K1163:K1164)*('Front End'!$F$5*60))</f>
        <v>0</v>
      </c>
      <c r="P1164" s="10">
        <f>P1163+(AVERAGE(L1163:L1164)*('Front End'!$F$5*60))-W1163</f>
        <v>3996.4611658956405</v>
      </c>
      <c r="Q1164" s="10">
        <f>(P1164/$AA$5)*($AA$4-'Front End'!$F$9)</f>
        <v>3.99646116589564E-2</v>
      </c>
      <c r="R1164" s="10">
        <f>'Front End'!$F$9+Q1164</f>
        <v>45.039964611658959</v>
      </c>
      <c r="S1164" s="8">
        <f>IF(R1164&gt;'Front End'!$F$9+'Front End'!$B$9,(((R1164-'Front End'!$F$9)/($AA$4-'Front End'!$F$9))*$AA$5)-((('Front End'!$F$9+'Front End'!$B$9-'Front End'!$F$9)/($AA$4-'Front End'!$F$9))*$AA$5),0)</f>
        <v>3996.461165895937</v>
      </c>
      <c r="T1164" s="8">
        <f>ROUND(S1164/('Front End'!$B$3*24*60*60),6)</f>
        <v>4.6259999999999999E-3</v>
      </c>
      <c r="U1164" s="8">
        <f>IF(R1164&gt;'Front End'!$F$9+'Front End'!$B$10,(((R1164-'Front End'!$F$9)/($AA$4-'Front End'!$F$9))*$AA$5)-((('Front End'!$F$9+'Front End'!$B$10-'Front End'!$F$9)/($AA$4-'Front End'!$F$9))*$AA$5),0)</f>
        <v>1996.4611658956242</v>
      </c>
      <c r="V1164" s="8">
        <f>(U1164^0.5)/('Front End'!$B$4*24*60*60)</f>
        <v>5.1715019287607534E-3</v>
      </c>
      <c r="W1164" s="8">
        <f>(AVERAGE(T1163:T1164)*('Front End'!$F$5*60))+(AVERAGE(V1163:V1164)*('Front End'!$F$5*60))</f>
        <v>1.1757646078351394</v>
      </c>
      <c r="X1164" s="8">
        <f t="shared" si="76"/>
        <v>5.1715019287607534E-3</v>
      </c>
    </row>
    <row r="1165" spans="1:24" x14ac:dyDescent="0.2">
      <c r="A1165" s="1">
        <v>1164</v>
      </c>
      <c r="B1165" s="1">
        <f>B1164+'Front End'!$F$5</f>
        <v>2326</v>
      </c>
      <c r="C1165" s="10">
        <f t="shared" si="73"/>
        <v>1.6152777777777778</v>
      </c>
      <c r="D1165" s="10">
        <f>ROUND(IF(B1165&lt;=$AA$2*1.25,('Front End'!$F$4/2)*(1-COS((PI()*B1165)/$AA$2)),(4.34*'Front End'!$F$4*EXP(-1.3*B1165/$AA$2))),6)</f>
        <v>2.7989999999999998E-3</v>
      </c>
      <c r="E1165" s="10">
        <f>D1165*('Front End'!$F$3/100)</f>
        <v>0</v>
      </c>
      <c r="F1165" s="10">
        <f t="shared" si="74"/>
        <v>2.7989999999999998E-3</v>
      </c>
      <c r="G1165" s="10">
        <f>IF((G1164+(AVERAGE(F1164:F1165)*('Front End'!$F$5*60))-(N1164))&gt;$AA$3,$AA$3,IF(G1164+(AVERAGE(F1164:F1165)*('Front End'!$F$5*60))-(N1164)&lt;0,0,G1164+(AVERAGE(F1164:F1165)*('Front End'!$F$5*60))-(N1164)))</f>
        <v>102.48535674785707</v>
      </c>
      <c r="H1165" s="10">
        <f>(G1165/$AA$3)*'Front End'!$B$1</f>
        <v>1.0248535674785707E-3</v>
      </c>
      <c r="I1165" s="10">
        <f>('Front End'!$F$10-'Front End'!$B$1)+Calcs!H1165</f>
        <v>46.731024853567483</v>
      </c>
      <c r="J1165" s="10">
        <f>IF(H1165&gt;'Front End'!$B$1*('Front End'!$B$5/100),G1165-((('Front End'!$B$1*('Front End'!$B$5/100))/'Front End'!$B$1)*$AA$3),0)</f>
        <v>2.4853567478570682</v>
      </c>
      <c r="K1165" s="10">
        <f>(J1165*('Front End'!$B$6/100))/('Front End'!$B$2*24*60*60)</f>
        <v>0</v>
      </c>
      <c r="L1165" s="10">
        <f>(J1165*((100-'Front End'!$B$6)/100))/('Front End'!$B$2*24*60*60)</f>
        <v>2.8765703100197553E-3</v>
      </c>
      <c r="M1165" s="10">
        <f t="shared" si="75"/>
        <v>2.8765703100197553E-3</v>
      </c>
      <c r="N1165" s="10">
        <f>AVERAGE(M1164:M1165)*('Front End'!$F$5*60)</f>
        <v>0.34594186536486843</v>
      </c>
      <c r="O1165" s="10">
        <f>IF(O1164+AVERAGE(K1164:K1165)*('Front End'!$F$5*60)&gt;J1165,J1165,O1164+AVERAGE(K1164:K1165)*('Front End'!$F$5*60))</f>
        <v>0</v>
      </c>
      <c r="P1165" s="10">
        <f>P1164+(AVERAGE(L1164:L1165)*('Front End'!$F$5*60))-W1164</f>
        <v>3995.6313431531703</v>
      </c>
      <c r="Q1165" s="10">
        <f>(P1165/$AA$5)*($AA$4-'Front End'!$F$9)</f>
        <v>3.99563134315317E-2</v>
      </c>
      <c r="R1165" s="10">
        <f>'Front End'!$F$9+Q1165</f>
        <v>45.039956313431531</v>
      </c>
      <c r="S1165" s="8">
        <f>IF(R1165&gt;'Front End'!$F$9+'Front End'!$B$9,(((R1165-'Front End'!$F$9)/($AA$4-'Front End'!$F$9))*$AA$5)-((('Front End'!$F$9+'Front End'!$B$9-'Front End'!$F$9)/($AA$4-'Front End'!$F$9))*$AA$5),0)</f>
        <v>3995.6313431531503</v>
      </c>
      <c r="T1165" s="8">
        <f>ROUND(S1165/('Front End'!$B$3*24*60*60),6)</f>
        <v>4.6249999999999998E-3</v>
      </c>
      <c r="U1165" s="8">
        <f>IF(R1165&gt;'Front End'!$F$9+'Front End'!$B$10,(((R1165-'Front End'!$F$9)/($AA$4-'Front End'!$F$9))*$AA$5)-((('Front End'!$F$9+'Front End'!$B$10-'Front End'!$F$9)/($AA$4-'Front End'!$F$9))*$AA$5),0)</f>
        <v>1995.6313431528374</v>
      </c>
      <c r="V1165" s="8">
        <f>(U1165^0.5)/('Front End'!$B$4*24*60*60)</f>
        <v>5.1704270578815529E-3</v>
      </c>
      <c r="W1165" s="8">
        <f>(AVERAGE(T1164:T1165)*('Front End'!$F$5*60))+(AVERAGE(V1164:V1165)*('Front End'!$F$5*60))</f>
        <v>1.1755757391985382</v>
      </c>
      <c r="X1165" s="8">
        <f t="shared" si="76"/>
        <v>5.1704270578815529E-3</v>
      </c>
    </row>
    <row r="1166" spans="1:24" x14ac:dyDescent="0.2">
      <c r="A1166" s="1">
        <v>1165</v>
      </c>
      <c r="B1166" s="1">
        <f>B1165+'Front End'!$F$5</f>
        <v>2328</v>
      </c>
      <c r="C1166" s="10">
        <f t="shared" si="73"/>
        <v>1.6166666666666667</v>
      </c>
      <c r="D1166" s="10">
        <f>ROUND(IF(B1166&lt;=$AA$2*1.25,('Front End'!$F$4/2)*(1-COS((PI()*B1166)/$AA$2)),(4.34*'Front End'!$F$4*EXP(-1.3*B1166/$AA$2))),6)</f>
        <v>2.787E-3</v>
      </c>
      <c r="E1166" s="10">
        <f>D1166*('Front End'!$F$3/100)</f>
        <v>0</v>
      </c>
      <c r="F1166" s="10">
        <f t="shared" si="74"/>
        <v>2.787E-3</v>
      </c>
      <c r="G1166" s="10">
        <f>IF((G1165+(AVERAGE(F1165:F1166)*('Front End'!$F$5*60))-(N1165))&gt;$AA$3,$AA$3,IF(G1165+(AVERAGE(F1165:F1166)*('Front End'!$F$5*60))-(N1165)&lt;0,0,G1165+(AVERAGE(F1165:F1166)*('Front End'!$F$5*60))-(N1165)))</f>
        <v>102.47457488249221</v>
      </c>
      <c r="H1166" s="10">
        <f>(G1166/$AA$3)*'Front End'!$B$1</f>
        <v>1.0247457488249221E-3</v>
      </c>
      <c r="I1166" s="10">
        <f>('Front End'!$F$10-'Front End'!$B$1)+Calcs!H1166</f>
        <v>46.731024745748826</v>
      </c>
      <c r="J1166" s="10">
        <f>IF(H1166&gt;'Front End'!$B$1*('Front End'!$B$5/100),G1166-((('Front End'!$B$1*('Front End'!$B$5/100))/'Front End'!$B$1)*$AA$3),0)</f>
        <v>2.474574882492206</v>
      </c>
      <c r="K1166" s="10">
        <f>(J1166*('Front End'!$B$6/100))/('Front End'!$B$2*24*60*60)</f>
        <v>0</v>
      </c>
      <c r="L1166" s="10">
        <f>(J1166*((100-'Front End'!$B$6)/100))/('Front End'!$B$2*24*60*60)</f>
        <v>2.8640912991807943E-3</v>
      </c>
      <c r="M1166" s="10">
        <f t="shared" si="75"/>
        <v>2.8640912991807943E-3</v>
      </c>
      <c r="N1166" s="10">
        <f>AVERAGE(M1165:M1166)*('Front End'!$F$5*60)</f>
        <v>0.34443969655203299</v>
      </c>
      <c r="O1166" s="10">
        <f>IF(O1165+AVERAGE(K1165:K1166)*('Front End'!$F$5*60)&gt;J1166,J1166,O1165+AVERAGE(K1165:K1166)*('Front End'!$F$5*60))</f>
        <v>0</v>
      </c>
      <c r="P1166" s="10">
        <f>P1165+(AVERAGE(L1165:L1166)*('Front End'!$F$5*60))-W1165</f>
        <v>3994.8002071105238</v>
      </c>
      <c r="Q1166" s="10">
        <f>(P1166/$AA$5)*($AA$4-'Front End'!$F$9)</f>
        <v>3.9948002071105236E-2</v>
      </c>
      <c r="R1166" s="10">
        <f>'Front End'!$F$9+Q1166</f>
        <v>45.039948002071107</v>
      </c>
      <c r="S1166" s="8">
        <f>IF(R1166&gt;'Front End'!$F$9+'Front End'!$B$9,(((R1166-'Front End'!$F$9)/($AA$4-'Front End'!$F$9))*$AA$5)-((('Front End'!$F$9+'Front End'!$B$9-'Front End'!$F$9)/($AA$4-'Front End'!$F$9))*$AA$5),0)</f>
        <v>3994.8002071106716</v>
      </c>
      <c r="T1166" s="8">
        <f>ROUND(S1166/('Front End'!$B$3*24*60*60),6)</f>
        <v>4.6239999999999996E-3</v>
      </c>
      <c r="U1166" s="8">
        <f>IF(R1166&gt;'Front End'!$F$9+'Front End'!$B$10,(((R1166-'Front End'!$F$9)/($AA$4-'Front End'!$F$9))*$AA$5)-((('Front End'!$F$9+'Front End'!$B$10-'Front End'!$F$9)/($AA$4-'Front End'!$F$9))*$AA$5),0)</f>
        <v>1994.8002071103588</v>
      </c>
      <c r="V1166" s="8">
        <f>(U1166^0.5)/('Front End'!$B$4*24*60*60)</f>
        <v>5.169350261852528E-3</v>
      </c>
      <c r="W1166" s="8">
        <f>(AVERAGE(T1165:T1166)*('Front End'!$F$5*60))+(AVERAGE(V1165:V1166)*('Front End'!$F$5*60))</f>
        <v>1.1753266391840449</v>
      </c>
      <c r="X1166" s="8">
        <f t="shared" si="76"/>
        <v>5.169350261852528E-3</v>
      </c>
    </row>
    <row r="1167" spans="1:24" x14ac:dyDescent="0.2">
      <c r="A1167" s="1">
        <v>1166</v>
      </c>
      <c r="B1167" s="1">
        <f>B1166+'Front End'!$F$5</f>
        <v>2330</v>
      </c>
      <c r="C1167" s="10">
        <f t="shared" si="73"/>
        <v>1.6180555555555556</v>
      </c>
      <c r="D1167" s="10">
        <f>ROUND(IF(B1167&lt;=$AA$2*1.25,('Front End'!$F$4/2)*(1-COS((PI()*B1167)/$AA$2)),(4.34*'Front End'!$F$4*EXP(-1.3*B1167/$AA$2))),6)</f>
        <v>2.7750000000000001E-3</v>
      </c>
      <c r="E1167" s="10">
        <f>D1167*('Front End'!$F$3/100)</f>
        <v>0</v>
      </c>
      <c r="F1167" s="10">
        <f t="shared" si="74"/>
        <v>2.7750000000000001E-3</v>
      </c>
      <c r="G1167" s="10">
        <f>IF((G1166+(AVERAGE(F1166:F1167)*('Front End'!$F$5*60))-(N1166))&gt;$AA$3,$AA$3,IF(G1166+(AVERAGE(F1166:F1167)*('Front End'!$F$5*60))-(N1166)&lt;0,0,G1166+(AVERAGE(F1166:F1167)*('Front End'!$F$5*60))-(N1166)))</f>
        <v>102.46385518594018</v>
      </c>
      <c r="H1167" s="10">
        <f>(G1167/$AA$3)*'Front End'!$B$1</f>
        <v>1.0246385518594017E-3</v>
      </c>
      <c r="I1167" s="10">
        <f>('Front End'!$F$10-'Front End'!$B$1)+Calcs!H1167</f>
        <v>46.731024638551865</v>
      </c>
      <c r="J1167" s="10">
        <f>IF(H1167&gt;'Front End'!$B$1*('Front End'!$B$5/100),G1167-((('Front End'!$B$1*('Front End'!$B$5/100))/'Front End'!$B$1)*$AA$3),0)</f>
        <v>2.4638551859401758</v>
      </c>
      <c r="K1167" s="10">
        <f>(J1167*('Front End'!$B$6/100))/('Front End'!$B$2*24*60*60)</f>
        <v>0</v>
      </c>
      <c r="L1167" s="10">
        <f>(J1167*((100-'Front End'!$B$6)/100))/('Front End'!$B$2*24*60*60)</f>
        <v>2.8516842429863148E-3</v>
      </c>
      <c r="M1167" s="10">
        <f t="shared" si="75"/>
        <v>2.8516842429863148E-3</v>
      </c>
      <c r="N1167" s="10">
        <f>AVERAGE(M1166:M1167)*('Front End'!$F$5*60)</f>
        <v>0.34294653253002655</v>
      </c>
      <c r="O1167" s="10">
        <f>IF(O1166+AVERAGE(K1166:K1167)*('Front End'!$F$5*60)&gt;J1167,J1167,O1166+AVERAGE(K1166:K1167)*('Front End'!$F$5*60))</f>
        <v>0</v>
      </c>
      <c r="P1167" s="10">
        <f>P1166+(AVERAGE(L1166:L1167)*('Front End'!$F$5*60))-W1166</f>
        <v>3993.9678270038698</v>
      </c>
      <c r="Q1167" s="10">
        <f>(P1167/$AA$5)*($AA$4-'Front End'!$F$9)</f>
        <v>3.9939678270038692E-2</v>
      </c>
      <c r="R1167" s="10">
        <f>'Front End'!$F$9+Q1167</f>
        <v>45.039939678270038</v>
      </c>
      <c r="S1167" s="8">
        <f>IF(R1167&gt;'Front End'!$F$9+'Front End'!$B$9,(((R1167-'Front End'!$F$9)/($AA$4-'Front End'!$F$9))*$AA$5)-((('Front End'!$F$9+'Front End'!$B$9-'Front End'!$F$9)/($AA$4-'Front End'!$F$9))*$AA$5),0)</f>
        <v>3993.9678270037862</v>
      </c>
      <c r="T1167" s="8">
        <f>ROUND(S1167/('Front End'!$B$3*24*60*60),6)</f>
        <v>4.6230000000000004E-3</v>
      </c>
      <c r="U1167" s="8">
        <f>IF(R1167&gt;'Front End'!$F$9+'Front End'!$B$10,(((R1167-'Front End'!$F$9)/($AA$4-'Front End'!$F$9))*$AA$5)-((('Front End'!$F$9+'Front End'!$B$10-'Front End'!$F$9)/($AA$4-'Front End'!$F$9))*$AA$5),0)</f>
        <v>1993.9678270034733</v>
      </c>
      <c r="V1167" s="8">
        <f>(U1167^0.5)/('Front End'!$B$4*24*60*60)</f>
        <v>5.1682716291976951E-3</v>
      </c>
      <c r="W1167" s="8">
        <f>(AVERAGE(T1166:T1167)*('Front End'!$F$5*60))+(AVERAGE(V1166:V1167)*('Front End'!$F$5*60))</f>
        <v>1.1750773134630133</v>
      </c>
      <c r="X1167" s="8">
        <f t="shared" si="76"/>
        <v>5.1682716291976951E-3</v>
      </c>
    </row>
    <row r="1168" spans="1:24" x14ac:dyDescent="0.2">
      <c r="A1168" s="1">
        <v>1167</v>
      </c>
      <c r="B1168" s="1">
        <f>B1167+'Front End'!$F$5</f>
        <v>2332</v>
      </c>
      <c r="C1168" s="10">
        <f t="shared" si="73"/>
        <v>1.6194444444444445</v>
      </c>
      <c r="D1168" s="10">
        <f>ROUND(IF(B1168&lt;=$AA$2*1.25,('Front End'!$F$4/2)*(1-COS((PI()*B1168)/$AA$2)),(4.34*'Front End'!$F$4*EXP(-1.3*B1168/$AA$2))),6)</f>
        <v>2.7629999999999998E-3</v>
      </c>
      <c r="E1168" s="10">
        <f>D1168*('Front End'!$F$3/100)</f>
        <v>0</v>
      </c>
      <c r="F1168" s="10">
        <f t="shared" si="74"/>
        <v>2.7629999999999998E-3</v>
      </c>
      <c r="G1168" s="10">
        <f>IF((G1167+(AVERAGE(F1167:F1168)*('Front End'!$F$5*60))-(N1167))&gt;$AA$3,$AA$3,IF(G1167+(AVERAGE(F1167:F1168)*('Front End'!$F$5*60))-(N1167)&lt;0,0,G1167+(AVERAGE(F1167:F1168)*('Front End'!$F$5*60))-(N1167)))</f>
        <v>102.45318865341015</v>
      </c>
      <c r="H1168" s="10">
        <f>(G1168/$AA$3)*'Front End'!$B$1</f>
        <v>1.0245318865341015E-3</v>
      </c>
      <c r="I1168" s="10">
        <f>('Front End'!$F$10-'Front End'!$B$1)+Calcs!H1168</f>
        <v>46.73102453188654</v>
      </c>
      <c r="J1168" s="10">
        <f>IF(H1168&gt;'Front End'!$B$1*('Front End'!$B$5/100),G1168-((('Front End'!$B$1*('Front End'!$B$5/100))/'Front End'!$B$1)*$AA$3),0)</f>
        <v>2.4531886534101517</v>
      </c>
      <c r="K1168" s="10">
        <f>(J1168*('Front End'!$B$6/100))/('Front End'!$B$2*24*60*60)</f>
        <v>0</v>
      </c>
      <c r="L1168" s="10">
        <f>(J1168*((100-'Front End'!$B$6)/100))/('Front End'!$B$2*24*60*60)</f>
        <v>2.8393387192247131E-3</v>
      </c>
      <c r="M1168" s="10">
        <f t="shared" si="75"/>
        <v>2.8393387192247131E-3</v>
      </c>
      <c r="N1168" s="10">
        <f>AVERAGE(M1167:M1168)*('Front End'!$F$5*60)</f>
        <v>0.34146137773266172</v>
      </c>
      <c r="O1168" s="10">
        <f>IF(O1167+AVERAGE(K1167:K1168)*('Front End'!$F$5*60)&gt;J1168,J1168,O1167+AVERAGE(K1167:K1168)*('Front End'!$F$5*60))</f>
        <v>0</v>
      </c>
      <c r="P1168" s="10">
        <f>P1167+(AVERAGE(L1167:L1168)*('Front End'!$F$5*60))-W1167</f>
        <v>3993.1342110681394</v>
      </c>
      <c r="Q1168" s="10">
        <f>(P1168/$AA$5)*($AA$4-'Front End'!$F$9)</f>
        <v>3.9931342110681389E-2</v>
      </c>
      <c r="R1168" s="10">
        <f>'Front End'!$F$9+Q1168</f>
        <v>45.039931342110684</v>
      </c>
      <c r="S1168" s="8">
        <f>IF(R1168&gt;'Front End'!$F$9+'Front End'!$B$9,(((R1168-'Front End'!$F$9)/($AA$4-'Front End'!$F$9))*$AA$5)-((('Front End'!$F$9+'Front End'!$B$9-'Front End'!$F$9)/($AA$4-'Front End'!$F$9))*$AA$5),0)</f>
        <v>3993.1342110683945</v>
      </c>
      <c r="T1168" s="8">
        <f>ROUND(S1168/('Front End'!$B$3*24*60*60),6)</f>
        <v>4.6220000000000002E-3</v>
      </c>
      <c r="U1168" s="8">
        <f>IF(R1168&gt;'Front End'!$F$9+'Front End'!$B$10,(((R1168-'Front End'!$F$9)/($AA$4-'Front End'!$F$9))*$AA$5)-((('Front End'!$F$9+'Front End'!$B$10-'Front End'!$F$9)/($AA$4-'Front End'!$F$9))*$AA$5),0)</f>
        <v>1993.1342110680816</v>
      </c>
      <c r="V1168" s="8">
        <f>(U1168^0.5)/('Front End'!$B$4*24*60*60)</f>
        <v>5.167191169442655E-3</v>
      </c>
      <c r="W1168" s="8">
        <f>(AVERAGE(T1167:T1168)*('Front End'!$F$5*60))+(AVERAGE(V1167:V1168)*('Front End'!$F$5*60))</f>
        <v>1.1748277679184209</v>
      </c>
      <c r="X1168" s="8">
        <f t="shared" si="76"/>
        <v>5.167191169442655E-3</v>
      </c>
    </row>
    <row r="1169" spans="1:24" x14ac:dyDescent="0.2">
      <c r="A1169" s="1">
        <v>1168</v>
      </c>
      <c r="B1169" s="1">
        <f>B1168+'Front End'!$F$5</f>
        <v>2334</v>
      </c>
      <c r="C1169" s="10">
        <f t="shared" si="73"/>
        <v>1.6208333333333333</v>
      </c>
      <c r="D1169" s="10">
        <f>ROUND(IF(B1169&lt;=$AA$2*1.25,('Front End'!$F$4/2)*(1-COS((PI()*B1169)/$AA$2)),(4.34*'Front End'!$F$4*EXP(-1.3*B1169/$AA$2))),6)</f>
        <v>2.751E-3</v>
      </c>
      <c r="E1169" s="10">
        <f>D1169*('Front End'!$F$3/100)</f>
        <v>0</v>
      </c>
      <c r="F1169" s="10">
        <f t="shared" si="74"/>
        <v>2.751E-3</v>
      </c>
      <c r="G1169" s="10">
        <f>IF((G1168+(AVERAGE(F1168:F1169)*('Front End'!$F$5*60))-(N1168))&gt;$AA$3,$AA$3,IF(G1168+(AVERAGE(F1168:F1169)*('Front End'!$F$5*60))-(N1168)&lt;0,0,G1168+(AVERAGE(F1168:F1169)*('Front End'!$F$5*60))-(N1168)))</f>
        <v>102.44256727567749</v>
      </c>
      <c r="H1169" s="10">
        <f>(G1169/$AA$3)*'Front End'!$B$1</f>
        <v>1.024425672756775E-3</v>
      </c>
      <c r="I1169" s="10">
        <f>('Front End'!$F$10-'Front End'!$B$1)+Calcs!H1169</f>
        <v>46.731024425672764</v>
      </c>
      <c r="J1169" s="10">
        <f>IF(H1169&gt;'Front End'!$B$1*('Front End'!$B$5/100),G1169-((('Front End'!$B$1*('Front End'!$B$5/100))/'Front End'!$B$1)*$AA$3),0)</f>
        <v>2.4425672756774901</v>
      </c>
      <c r="K1169" s="10">
        <f>(J1169*('Front End'!$B$6/100))/('Front End'!$B$2*24*60*60)</f>
        <v>0</v>
      </c>
      <c r="L1169" s="10">
        <f>(J1169*((100-'Front End'!$B$6)/100))/('Front End'!$B$2*24*60*60)</f>
        <v>2.8270454579600581E-3</v>
      </c>
      <c r="M1169" s="10">
        <f t="shared" si="75"/>
        <v>2.8270454579600581E-3</v>
      </c>
      <c r="N1169" s="10">
        <f>AVERAGE(M1168:M1169)*('Front End'!$F$5*60)</f>
        <v>0.33998305063108625</v>
      </c>
      <c r="O1169" s="10">
        <f>IF(O1168+AVERAGE(K1168:K1169)*('Front End'!$F$5*60)&gt;J1169,J1169,O1168+AVERAGE(K1168:K1169)*('Front End'!$F$5*60))</f>
        <v>0</v>
      </c>
      <c r="P1169" s="10">
        <f>P1168+(AVERAGE(L1168:L1169)*('Front End'!$F$5*60))-W1168</f>
        <v>3992.2993663508519</v>
      </c>
      <c r="Q1169" s="10">
        <f>(P1169/$AA$5)*($AA$4-'Front End'!$F$9)</f>
        <v>3.9922993663508516E-2</v>
      </c>
      <c r="R1169" s="10">
        <f>'Front End'!$F$9+Q1169</f>
        <v>45.039922993663509</v>
      </c>
      <c r="S1169" s="8">
        <f>IF(R1169&gt;'Front End'!$F$9+'Front End'!$B$9,(((R1169-'Front End'!$F$9)/($AA$4-'Front End'!$F$9))*$AA$5)-((('Front End'!$F$9+'Front End'!$B$9-'Front End'!$F$9)/($AA$4-'Front End'!$F$9))*$AA$5),0)</f>
        <v>3992.2993663509487</v>
      </c>
      <c r="T1169" s="8">
        <f>ROUND(S1169/('Front End'!$B$3*24*60*60),6)</f>
        <v>4.6210000000000001E-3</v>
      </c>
      <c r="U1169" s="8">
        <f>IF(R1169&gt;'Front End'!$F$9+'Front End'!$B$10,(((R1169-'Front End'!$F$9)/($AA$4-'Front End'!$F$9))*$AA$5)-((('Front End'!$F$9+'Front End'!$B$10-'Front End'!$F$9)/($AA$4-'Front End'!$F$9))*$AA$5),0)</f>
        <v>1992.2993663506359</v>
      </c>
      <c r="V1169" s="8">
        <f>(U1169^0.5)/('Front End'!$B$4*24*60*60)</f>
        <v>5.1661088905768874E-3</v>
      </c>
      <c r="W1169" s="8">
        <f>(AVERAGE(T1168:T1169)*('Front End'!$F$5*60))+(AVERAGE(V1168:V1169)*('Front End'!$F$5*60))</f>
        <v>1.1745780036011726</v>
      </c>
      <c r="X1169" s="8">
        <f t="shared" si="76"/>
        <v>5.1661088905768874E-3</v>
      </c>
    </row>
    <row r="1170" spans="1:24" x14ac:dyDescent="0.2">
      <c r="A1170" s="1">
        <v>1169</v>
      </c>
      <c r="B1170" s="1">
        <f>B1169+'Front End'!$F$5</f>
        <v>2336</v>
      </c>
      <c r="C1170" s="10">
        <f t="shared" si="73"/>
        <v>1.6222222222222222</v>
      </c>
      <c r="D1170" s="10">
        <f>ROUND(IF(B1170&lt;=$AA$2*1.25,('Front End'!$F$4/2)*(1-COS((PI()*B1170)/$AA$2)),(4.34*'Front End'!$F$4*EXP(-1.3*B1170/$AA$2))),6)</f>
        <v>2.7390000000000001E-3</v>
      </c>
      <c r="E1170" s="10">
        <f>D1170*('Front End'!$F$3/100)</f>
        <v>0</v>
      </c>
      <c r="F1170" s="10">
        <f t="shared" si="74"/>
        <v>2.7390000000000001E-3</v>
      </c>
      <c r="G1170" s="10">
        <f>IF((G1169+(AVERAGE(F1169:F1170)*('Front End'!$F$5*60))-(N1169))&gt;$AA$3,$AA$3,IF(G1169+(AVERAGE(F1169:F1170)*('Front End'!$F$5*60))-(N1169)&lt;0,0,G1169+(AVERAGE(F1169:F1170)*('Front End'!$F$5*60))-(N1169)))</f>
        <v>102.43198422504641</v>
      </c>
      <c r="H1170" s="10">
        <f>(G1170/$AA$3)*'Front End'!$B$1</f>
        <v>1.0243198422504641E-3</v>
      </c>
      <c r="I1170" s="10">
        <f>('Front End'!$F$10-'Front End'!$B$1)+Calcs!H1170</f>
        <v>46.731024319842255</v>
      </c>
      <c r="J1170" s="10">
        <f>IF(H1170&gt;'Front End'!$B$1*('Front End'!$B$5/100),G1170-((('Front End'!$B$1*('Front End'!$B$5/100))/'Front End'!$B$1)*$AA$3),0)</f>
        <v>2.4319842250464063</v>
      </c>
      <c r="K1170" s="10">
        <f>(J1170*('Front End'!$B$6/100))/('Front End'!$B$2*24*60*60)</f>
        <v>0</v>
      </c>
      <c r="L1170" s="10">
        <f>(J1170*((100-'Front End'!$B$6)/100))/('Front End'!$B$2*24*60*60)</f>
        <v>2.8147965567666745E-3</v>
      </c>
      <c r="M1170" s="10">
        <f t="shared" si="75"/>
        <v>2.8147965567666745E-3</v>
      </c>
      <c r="N1170" s="10">
        <f>AVERAGE(M1169:M1170)*('Front End'!$F$5*60)</f>
        <v>0.338510520883604</v>
      </c>
      <c r="O1170" s="10">
        <f>IF(O1169+AVERAGE(K1169:K1170)*('Front End'!$F$5*60)&gt;J1170,J1170,O1169+AVERAGE(K1169:K1170)*('Front End'!$F$5*60))</f>
        <v>0</v>
      </c>
      <c r="P1170" s="10">
        <f>P1169+(AVERAGE(L1169:L1170)*('Front End'!$F$5*60))-W1169</f>
        <v>3991.4632988681342</v>
      </c>
      <c r="Q1170" s="10">
        <f>(P1170/$AA$5)*($AA$4-'Front End'!$F$9)</f>
        <v>3.9914632988681337E-2</v>
      </c>
      <c r="R1170" s="10">
        <f>'Front End'!$F$9+Q1170</f>
        <v>45.039914632988683</v>
      </c>
      <c r="S1170" s="8">
        <f>IF(R1170&gt;'Front End'!$F$9+'Front End'!$B$9,(((R1170-'Front End'!$F$9)/($AA$4-'Front End'!$F$9))*$AA$5)-((('Front End'!$F$9+'Front End'!$B$9-'Front End'!$F$9)/($AA$4-'Front End'!$F$9))*$AA$5),0)</f>
        <v>3991.4632988683256</v>
      </c>
      <c r="T1170" s="8">
        <f>ROUND(S1170/('Front End'!$B$3*24*60*60),6)</f>
        <v>4.62E-3</v>
      </c>
      <c r="U1170" s="8">
        <f>IF(R1170&gt;'Front End'!$F$9+'Front End'!$B$10,(((R1170-'Front End'!$F$9)/($AA$4-'Front End'!$F$9))*$AA$5)-((('Front End'!$F$9+'Front End'!$B$10-'Front End'!$F$9)/($AA$4-'Front End'!$F$9))*$AA$5),0)</f>
        <v>1991.4632988680128</v>
      </c>
      <c r="V1170" s="8">
        <f>(U1170^0.5)/('Front End'!$B$4*24*60*60)</f>
        <v>5.165024799259497E-3</v>
      </c>
      <c r="W1170" s="8">
        <f>(AVERAGE(T1169:T1170)*('Front End'!$F$5*60))+(AVERAGE(V1169:V1170)*('Front End'!$F$5*60))</f>
        <v>1.174328021390183</v>
      </c>
      <c r="X1170" s="8">
        <f t="shared" si="76"/>
        <v>5.165024799259497E-3</v>
      </c>
    </row>
    <row r="1171" spans="1:24" x14ac:dyDescent="0.2">
      <c r="A1171" s="1">
        <v>1170</v>
      </c>
      <c r="B1171" s="1">
        <f>B1170+'Front End'!$F$5</f>
        <v>2338</v>
      </c>
      <c r="C1171" s="10">
        <f t="shared" si="73"/>
        <v>1.6236111111111111</v>
      </c>
      <c r="D1171" s="10">
        <f>ROUND(IF(B1171&lt;=$AA$2*1.25,('Front End'!$F$4/2)*(1-COS((PI()*B1171)/$AA$2)),(4.34*'Front End'!$F$4*EXP(-1.3*B1171/$AA$2))),6)</f>
        <v>2.7269999999999998E-3</v>
      </c>
      <c r="E1171" s="10">
        <f>D1171*('Front End'!$F$3/100)</f>
        <v>0</v>
      </c>
      <c r="F1171" s="10">
        <f t="shared" si="74"/>
        <v>2.7269999999999998E-3</v>
      </c>
      <c r="G1171" s="10">
        <f>IF((G1170+(AVERAGE(F1170:F1171)*('Front End'!$F$5*60))-(N1170))&gt;$AA$3,$AA$3,IF(G1170+(AVERAGE(F1170:F1171)*('Front End'!$F$5*60))-(N1170)&lt;0,0,G1170+(AVERAGE(F1170:F1171)*('Front End'!$F$5*60))-(N1170)))</f>
        <v>102.42143370416281</v>
      </c>
      <c r="H1171" s="10">
        <f>(G1171/$AA$3)*'Front End'!$B$1</f>
        <v>1.024214337041628E-3</v>
      </c>
      <c r="I1171" s="10">
        <f>('Front End'!$F$10-'Front End'!$B$1)+Calcs!H1171</f>
        <v>46.731024214337047</v>
      </c>
      <c r="J1171" s="10">
        <f>IF(H1171&gt;'Front End'!$B$1*('Front End'!$B$5/100),G1171-((('Front End'!$B$1*('Front End'!$B$5/100))/'Front End'!$B$1)*$AA$3),0)</f>
        <v>2.4214337041628085</v>
      </c>
      <c r="K1171" s="10">
        <f>(J1171*('Front End'!$B$6/100))/('Front End'!$B$2*24*60*60)</f>
        <v>0</v>
      </c>
      <c r="L1171" s="10">
        <f>(J1171*((100-'Front End'!$B$6)/100))/('Front End'!$B$2*24*60*60)</f>
        <v>2.8025853057439916E-3</v>
      </c>
      <c r="M1171" s="10">
        <f t="shared" si="75"/>
        <v>2.8025853057439916E-3</v>
      </c>
      <c r="N1171" s="10">
        <f>AVERAGE(M1170:M1171)*('Front End'!$F$5*60)</f>
        <v>0.33704291175064</v>
      </c>
      <c r="O1171" s="10">
        <f>IF(O1170+AVERAGE(K1170:K1171)*('Front End'!$F$5*60)&gt;J1171,J1171,O1170+AVERAGE(K1170:K1171)*('Front End'!$F$5*60))</f>
        <v>0</v>
      </c>
      <c r="P1171" s="10">
        <f>P1170+(AVERAGE(L1170:L1171)*('Front End'!$F$5*60))-W1170</f>
        <v>3990.626013758495</v>
      </c>
      <c r="Q1171" s="10">
        <f>(P1171/$AA$5)*($AA$4-'Front End'!$F$9)</f>
        <v>3.9906260137584949E-2</v>
      </c>
      <c r="R1171" s="10">
        <f>'Front End'!$F$9+Q1171</f>
        <v>45.039906260137585</v>
      </c>
      <c r="S1171" s="8">
        <f>IF(R1171&gt;'Front End'!$F$9+'Front End'!$B$9,(((R1171-'Front End'!$F$9)/($AA$4-'Front End'!$F$9))*$AA$5)-((('Front End'!$F$9+'Front End'!$B$9-'Front End'!$F$9)/($AA$4-'Front End'!$F$9))*$AA$5),0)</f>
        <v>3990.6260137584586</v>
      </c>
      <c r="T1171" s="8">
        <f>ROUND(S1171/('Front End'!$B$3*24*60*60),6)</f>
        <v>4.6189999999999998E-3</v>
      </c>
      <c r="U1171" s="8">
        <f>IF(R1171&gt;'Front End'!$F$9+'Front End'!$B$10,(((R1171-'Front End'!$F$9)/($AA$4-'Front End'!$F$9))*$AA$5)-((('Front End'!$F$9+'Front End'!$B$10-'Front End'!$F$9)/($AA$4-'Front End'!$F$9))*$AA$5),0)</f>
        <v>1990.6260137581457</v>
      </c>
      <c r="V1171" s="8">
        <f>(U1171^0.5)/('Front End'!$B$4*24*60*60)</f>
        <v>5.1639389010132222E-3</v>
      </c>
      <c r="W1171" s="8">
        <f>(AVERAGE(T1170:T1171)*('Front End'!$F$5*60))+(AVERAGE(V1170:V1171)*('Front End'!$F$5*60))</f>
        <v>1.174077822016363</v>
      </c>
      <c r="X1171" s="8">
        <f t="shared" si="76"/>
        <v>5.1639389010132222E-3</v>
      </c>
    </row>
    <row r="1172" spans="1:24" x14ac:dyDescent="0.2">
      <c r="A1172" s="1">
        <v>1171</v>
      </c>
      <c r="B1172" s="1">
        <f>B1171+'Front End'!$F$5</f>
        <v>2340</v>
      </c>
      <c r="C1172" s="10">
        <f t="shared" si="73"/>
        <v>1.625</v>
      </c>
      <c r="D1172" s="10">
        <f>ROUND(IF(B1172&lt;=$AA$2*1.25,('Front End'!$F$4/2)*(1-COS((PI()*B1172)/$AA$2)),(4.34*'Front End'!$F$4*EXP(-1.3*B1172/$AA$2))),6)</f>
        <v>2.7160000000000001E-3</v>
      </c>
      <c r="E1172" s="10">
        <f>D1172*('Front End'!$F$3/100)</f>
        <v>0</v>
      </c>
      <c r="F1172" s="10">
        <f t="shared" si="74"/>
        <v>2.7160000000000001E-3</v>
      </c>
      <c r="G1172" s="10">
        <f>IF((G1171+(AVERAGE(F1171:F1172)*('Front End'!$F$5*60))-(N1171))&gt;$AA$3,$AA$3,IF(G1171+(AVERAGE(F1171:F1172)*('Front End'!$F$5*60))-(N1171)&lt;0,0,G1171+(AVERAGE(F1171:F1172)*('Front End'!$F$5*60))-(N1171)))</f>
        <v>102.41097079241217</v>
      </c>
      <c r="H1172" s="10">
        <f>(G1172/$AA$3)*'Front End'!$B$1</f>
        <v>1.0241097079241217E-3</v>
      </c>
      <c r="I1172" s="10">
        <f>('Front End'!$F$10-'Front End'!$B$1)+Calcs!H1172</f>
        <v>46.731024109707931</v>
      </c>
      <c r="J1172" s="10">
        <f>IF(H1172&gt;'Front End'!$B$1*('Front End'!$B$5/100),G1172-((('Front End'!$B$1*('Front End'!$B$5/100))/'Front End'!$B$1)*$AA$3),0)</f>
        <v>2.4109707924121722</v>
      </c>
      <c r="K1172" s="10">
        <f>(J1172*('Front End'!$B$6/100))/('Front End'!$B$2*24*60*60)</f>
        <v>0</v>
      </c>
      <c r="L1172" s="10">
        <f>(J1172*((100-'Front End'!$B$6)/100))/('Front End'!$B$2*24*60*60)</f>
        <v>2.7904754541807552E-3</v>
      </c>
      <c r="M1172" s="10">
        <f t="shared" si="75"/>
        <v>2.7904754541807552E-3</v>
      </c>
      <c r="N1172" s="10">
        <f>AVERAGE(M1171:M1172)*('Front End'!$F$5*60)</f>
        <v>0.33558364559548481</v>
      </c>
      <c r="O1172" s="10">
        <f>IF(O1171+AVERAGE(K1171:K1172)*('Front End'!$F$5*60)&gt;J1172,J1172,O1171+AVERAGE(K1171:K1172)*('Front End'!$F$5*60))</f>
        <v>0</v>
      </c>
      <c r="P1172" s="10">
        <f>P1171+(AVERAGE(L1171:L1172)*('Front End'!$F$5*60))-W1171</f>
        <v>3989.7875195820739</v>
      </c>
      <c r="Q1172" s="10">
        <f>(P1172/$AA$5)*($AA$4-'Front End'!$F$9)</f>
        <v>3.9897875195820734E-2</v>
      </c>
      <c r="R1172" s="10">
        <f>'Front End'!$F$9+Q1172</f>
        <v>45.03989787519582</v>
      </c>
      <c r="S1172" s="8">
        <f>IF(R1172&gt;'Front End'!$F$9+'Front End'!$B$9,(((R1172-'Front End'!$F$9)/($AA$4-'Front End'!$F$9))*$AA$5)-((('Front End'!$F$9+'Front End'!$B$9-'Front End'!$F$9)/($AA$4-'Front End'!$F$9))*$AA$5),0)</f>
        <v>3989.787519581967</v>
      </c>
      <c r="T1172" s="8">
        <f>ROUND(S1172/('Front End'!$B$3*24*60*60),6)</f>
        <v>4.6179999999999997E-3</v>
      </c>
      <c r="U1172" s="8">
        <f>IF(R1172&gt;'Front End'!$F$9+'Front End'!$B$10,(((R1172-'Front End'!$F$9)/($AA$4-'Front End'!$F$9))*$AA$5)-((('Front End'!$F$9+'Front End'!$B$10-'Front End'!$F$9)/($AA$4-'Front End'!$F$9))*$AA$5),0)</f>
        <v>1989.7875195816541</v>
      </c>
      <c r="V1172" s="8">
        <f>(U1172^0.5)/('Front End'!$B$4*24*60*60)</f>
        <v>5.1628512058039247E-3</v>
      </c>
      <c r="W1172" s="8">
        <f>(AVERAGE(T1171:T1172)*('Front End'!$F$5*60))+(AVERAGE(V1171:V1172)*('Front End'!$F$5*60))</f>
        <v>1.1738274064090288</v>
      </c>
      <c r="X1172" s="8">
        <f t="shared" si="76"/>
        <v>5.1628512058039247E-3</v>
      </c>
    </row>
    <row r="1173" spans="1:24" x14ac:dyDescent="0.2">
      <c r="A1173" s="1">
        <v>1172</v>
      </c>
      <c r="B1173" s="1">
        <f>B1172+'Front End'!$F$5</f>
        <v>2342</v>
      </c>
      <c r="C1173" s="10">
        <f t="shared" si="73"/>
        <v>1.6263888888888889</v>
      </c>
      <c r="D1173" s="10">
        <f>ROUND(IF(B1173&lt;=$AA$2*1.25,('Front End'!$F$4/2)*(1-COS((PI()*B1173)/$AA$2)),(4.34*'Front End'!$F$4*EXP(-1.3*B1173/$AA$2))),6)</f>
        <v>2.7039999999999998E-3</v>
      </c>
      <c r="E1173" s="10">
        <f>D1173*('Front End'!$F$3/100)</f>
        <v>0</v>
      </c>
      <c r="F1173" s="10">
        <f t="shared" si="74"/>
        <v>2.7039999999999998E-3</v>
      </c>
      <c r="G1173" s="10">
        <f>IF((G1172+(AVERAGE(F1172:F1173)*('Front End'!$F$5*60))-(N1172))&gt;$AA$3,$AA$3,IF(G1172+(AVERAGE(F1172:F1173)*('Front End'!$F$5*60))-(N1172)&lt;0,0,G1172+(AVERAGE(F1172:F1173)*('Front End'!$F$5*60))-(N1172)))</f>
        <v>102.40058714681668</v>
      </c>
      <c r="H1173" s="10">
        <f>(G1173/$AA$3)*'Front End'!$B$1</f>
        <v>1.0240058714681667E-3</v>
      </c>
      <c r="I1173" s="10">
        <f>('Front End'!$F$10-'Front End'!$B$1)+Calcs!H1173</f>
        <v>46.731024005871475</v>
      </c>
      <c r="J1173" s="10">
        <f>IF(H1173&gt;'Front End'!$B$1*('Front End'!$B$5/100),G1173-((('Front End'!$B$1*('Front End'!$B$5/100))/'Front End'!$B$1)*$AA$3),0)</f>
        <v>2.400587146816676</v>
      </c>
      <c r="K1173" s="10">
        <f>(J1173*('Front End'!$B$6/100))/('Front End'!$B$2*24*60*60)</f>
        <v>0</v>
      </c>
      <c r="L1173" s="10">
        <f>(J1173*((100-'Front End'!$B$6)/100))/('Front End'!$B$2*24*60*60)</f>
        <v>2.7784573458526345E-3</v>
      </c>
      <c r="M1173" s="10">
        <f t="shared" si="75"/>
        <v>2.7784573458526345E-3</v>
      </c>
      <c r="N1173" s="10">
        <f>AVERAGE(M1172:M1173)*('Front End'!$F$5*60)</f>
        <v>0.3341359680020034</v>
      </c>
      <c r="O1173" s="10">
        <f>IF(O1172+AVERAGE(K1172:K1173)*('Front End'!$F$5*60)&gt;J1173,J1173,O1172+AVERAGE(K1172:K1173)*('Front End'!$F$5*60))</f>
        <v>0</v>
      </c>
      <c r="P1173" s="10">
        <f>P1172+(AVERAGE(L1172:L1173)*('Front End'!$F$5*60))-W1172</f>
        <v>3988.9478281436668</v>
      </c>
      <c r="Q1173" s="10">
        <f>(P1173/$AA$5)*($AA$4-'Front End'!$F$9)</f>
        <v>3.9889478281436665E-2</v>
      </c>
      <c r="R1173" s="10">
        <f>'Front End'!$F$9+Q1173</f>
        <v>45.039889478281438</v>
      </c>
      <c r="S1173" s="8">
        <f>IF(R1173&gt;'Front End'!$F$9+'Front End'!$B$9,(((R1173-'Front End'!$F$9)/($AA$4-'Front End'!$F$9))*$AA$5)-((('Front End'!$F$9+'Front End'!$B$9-'Front End'!$F$9)/($AA$4-'Front End'!$F$9))*$AA$5),0)</f>
        <v>3988.9478281438073</v>
      </c>
      <c r="T1173" s="8">
        <f>ROUND(S1173/('Front End'!$B$3*24*60*60),6)</f>
        <v>4.6169999999999996E-3</v>
      </c>
      <c r="U1173" s="8">
        <f>IF(R1173&gt;'Front End'!$F$9+'Front End'!$B$10,(((R1173-'Front End'!$F$9)/($AA$4-'Front End'!$F$9))*$AA$5)-((('Front End'!$F$9+'Front End'!$B$10-'Front End'!$F$9)/($AA$4-'Front End'!$F$9))*$AA$5),0)</f>
        <v>1988.9478281434945</v>
      </c>
      <c r="V1173" s="8">
        <f>(U1173^0.5)/('Front End'!$B$4*24*60*60)</f>
        <v>5.1617617278138682E-3</v>
      </c>
      <c r="W1173" s="8">
        <f>(AVERAGE(T1172:T1173)*('Front End'!$F$5*60))+(AVERAGE(V1172:V1173)*('Front End'!$F$5*60))</f>
        <v>1.1735767760170677</v>
      </c>
      <c r="X1173" s="8">
        <f t="shared" si="76"/>
        <v>5.1617617278138682E-3</v>
      </c>
    </row>
    <row r="1174" spans="1:24" x14ac:dyDescent="0.2">
      <c r="A1174" s="1">
        <v>1173</v>
      </c>
      <c r="B1174" s="1">
        <f>B1173+'Front End'!$F$5</f>
        <v>2344</v>
      </c>
      <c r="C1174" s="10">
        <f t="shared" si="73"/>
        <v>1.6277777777777778</v>
      </c>
      <c r="D1174" s="10">
        <f>ROUND(IF(B1174&lt;=$AA$2*1.25,('Front End'!$F$4/2)*(1-COS((PI()*B1174)/$AA$2)),(4.34*'Front End'!$F$4*EXP(-1.3*B1174/$AA$2))),6)</f>
        <v>2.6919999999999999E-3</v>
      </c>
      <c r="E1174" s="10">
        <f>D1174*('Front End'!$F$3/100)</f>
        <v>0</v>
      </c>
      <c r="F1174" s="10">
        <f t="shared" si="74"/>
        <v>2.6919999999999999E-3</v>
      </c>
      <c r="G1174" s="10">
        <f>IF((G1173+(AVERAGE(F1173:F1174)*('Front End'!$F$5*60))-(N1173))&gt;$AA$3,$AA$3,IF(G1173+(AVERAGE(F1173:F1174)*('Front End'!$F$5*60))-(N1173)&lt;0,0,G1173+(AVERAGE(F1173:F1174)*('Front End'!$F$5*60))-(N1173)))</f>
        <v>102.39021117881467</v>
      </c>
      <c r="H1174" s="10">
        <f>(G1174/$AA$3)*'Front End'!$B$1</f>
        <v>1.0239021117881466E-3</v>
      </c>
      <c r="I1174" s="10">
        <f>('Front End'!$F$10-'Front End'!$B$1)+Calcs!H1174</f>
        <v>46.731023902111794</v>
      </c>
      <c r="J1174" s="10">
        <f>IF(H1174&gt;'Front End'!$B$1*('Front End'!$B$5/100),G1174-((('Front End'!$B$1*('Front End'!$B$5/100))/'Front End'!$B$1)*$AA$3),0)</f>
        <v>2.3902111788146669</v>
      </c>
      <c r="K1174" s="10">
        <f>(J1174*('Front End'!$B$6/100))/('Front End'!$B$2*24*60*60)</f>
        <v>0</v>
      </c>
      <c r="L1174" s="10">
        <f>(J1174*((100-'Front End'!$B$6)/100))/('Front End'!$B$2*24*60*60)</f>
        <v>2.7664481236280873E-3</v>
      </c>
      <c r="M1174" s="10">
        <f t="shared" si="75"/>
        <v>2.7664481236280873E-3</v>
      </c>
      <c r="N1174" s="10">
        <f>AVERAGE(M1173:M1174)*('Front End'!$F$5*60)</f>
        <v>0.33269432816884331</v>
      </c>
      <c r="O1174" s="10">
        <f>IF(O1173+AVERAGE(K1173:K1174)*('Front End'!$F$5*60)&gt;J1174,J1174,O1173+AVERAGE(K1173:K1174)*('Front End'!$F$5*60))</f>
        <v>0</v>
      </c>
      <c r="P1174" s="10">
        <f>P1173+(AVERAGE(L1173:L1174)*('Front End'!$F$5*60))-W1173</f>
        <v>3988.1069456958189</v>
      </c>
      <c r="Q1174" s="10">
        <f>(P1174/$AA$5)*($AA$4-'Front End'!$F$9)</f>
        <v>3.9881069456958185E-2</v>
      </c>
      <c r="R1174" s="10">
        <f>'Front End'!$F$9+Q1174</f>
        <v>45.03988106945696</v>
      </c>
      <c r="S1174" s="8">
        <f>IF(R1174&gt;'Front End'!$F$9+'Front End'!$B$9,(((R1174-'Front End'!$F$9)/($AA$4-'Front End'!$F$9))*$AA$5)-((('Front End'!$F$9+'Front End'!$B$9-'Front End'!$F$9)/($AA$4-'Front End'!$F$9))*$AA$5),0)</f>
        <v>3988.1069456960463</v>
      </c>
      <c r="T1174" s="8">
        <f>ROUND(S1174/('Front End'!$B$3*24*60*60),6)</f>
        <v>4.6160000000000003E-3</v>
      </c>
      <c r="U1174" s="8">
        <f>IF(R1174&gt;'Front End'!$F$9+'Front End'!$B$10,(((R1174-'Front End'!$F$9)/($AA$4-'Front End'!$F$9))*$AA$5)-((('Front End'!$F$9+'Front End'!$B$10-'Front End'!$F$9)/($AA$4-'Front End'!$F$9))*$AA$5),0)</f>
        <v>1988.1069456957334</v>
      </c>
      <c r="V1174" s="8">
        <f>(U1174^0.5)/('Front End'!$B$4*24*60*60)</f>
        <v>5.1606704740284242E-3</v>
      </c>
      <c r="W1174" s="8">
        <f>(AVERAGE(T1173:T1174)*('Front End'!$F$5*60))+(AVERAGE(V1173:V1174)*('Front End'!$F$5*60))</f>
        <v>1.1733259321105376</v>
      </c>
      <c r="X1174" s="8">
        <f t="shared" si="76"/>
        <v>5.1606704740284242E-3</v>
      </c>
    </row>
    <row r="1175" spans="1:24" x14ac:dyDescent="0.2">
      <c r="A1175" s="1">
        <v>1174</v>
      </c>
      <c r="B1175" s="1">
        <f>B1174+'Front End'!$F$5</f>
        <v>2346</v>
      </c>
      <c r="C1175" s="10">
        <f t="shared" si="73"/>
        <v>1.6291666666666667</v>
      </c>
      <c r="D1175" s="10">
        <f>ROUND(IF(B1175&lt;=$AA$2*1.25,('Front End'!$F$4/2)*(1-COS((PI()*B1175)/$AA$2)),(4.34*'Front End'!$F$4*EXP(-1.3*B1175/$AA$2))),6)</f>
        <v>2.6800000000000001E-3</v>
      </c>
      <c r="E1175" s="10">
        <f>D1175*('Front End'!$F$3/100)</f>
        <v>0</v>
      </c>
      <c r="F1175" s="10">
        <f t="shared" si="74"/>
        <v>2.6800000000000001E-3</v>
      </c>
      <c r="G1175" s="10">
        <f>IF((G1174+(AVERAGE(F1174:F1175)*('Front End'!$F$5*60))-(N1174))&gt;$AA$3,$AA$3,IF(G1174+(AVERAGE(F1174:F1175)*('Front End'!$F$5*60))-(N1174)&lt;0,0,G1174+(AVERAGE(F1174:F1175)*('Front End'!$F$5*60))-(N1174)))</f>
        <v>102.37983685064583</v>
      </c>
      <c r="H1175" s="10">
        <f>(G1175/$AA$3)*'Front End'!$B$1</f>
        <v>1.0237983685064584E-3</v>
      </c>
      <c r="I1175" s="10">
        <f>('Front End'!$F$10-'Front End'!$B$1)+Calcs!H1175</f>
        <v>46.731023798368511</v>
      </c>
      <c r="J1175" s="10">
        <f>IF(H1175&gt;'Front End'!$B$1*('Front End'!$B$5/100),G1175-((('Front End'!$B$1*('Front End'!$B$5/100))/'Front End'!$B$1)*$AA$3),0)</f>
        <v>2.3798368506458303</v>
      </c>
      <c r="K1175" s="10">
        <f>(J1175*('Front End'!$B$6/100))/('Front End'!$B$2*24*60*60)</f>
        <v>0</v>
      </c>
      <c r="L1175" s="10">
        <f>(J1175*((100-'Front End'!$B$6)/100))/('Front End'!$B$2*24*60*60)</f>
        <v>2.7544407993586001E-3</v>
      </c>
      <c r="M1175" s="10">
        <f t="shared" si="75"/>
        <v>2.7544407993586001E-3</v>
      </c>
      <c r="N1175" s="10">
        <f>AVERAGE(M1174:M1175)*('Front End'!$F$5*60)</f>
        <v>0.33125333537920121</v>
      </c>
      <c r="O1175" s="10">
        <f>IF(O1174+AVERAGE(K1174:K1175)*('Front End'!$F$5*60)&gt;J1175,J1175,O1174+AVERAGE(K1174:K1175)*('Front End'!$F$5*60))</f>
        <v>0</v>
      </c>
      <c r="P1175" s="10">
        <f>P1174+(AVERAGE(L1174:L1175)*('Front End'!$F$5*60))-W1174</f>
        <v>3987.2648730990877</v>
      </c>
      <c r="Q1175" s="10">
        <f>(P1175/$AA$5)*($AA$4-'Front End'!$F$9)</f>
        <v>3.9872648730990876E-2</v>
      </c>
      <c r="R1175" s="10">
        <f>'Front End'!$F$9+Q1175</f>
        <v>45.039872648730992</v>
      </c>
      <c r="S1175" s="8">
        <f>IF(R1175&gt;'Front End'!$F$9+'Front End'!$B$9,(((R1175-'Front End'!$F$9)/($AA$4-'Front End'!$F$9))*$AA$5)-((('Front End'!$F$9+'Front End'!$B$9-'Front End'!$F$9)/($AA$4-'Front End'!$F$9))*$AA$5),0)</f>
        <v>3987.26487309915</v>
      </c>
      <c r="T1175" s="8">
        <f>ROUND(S1175/('Front End'!$B$3*24*60*60),6)</f>
        <v>4.6150000000000002E-3</v>
      </c>
      <c r="U1175" s="8">
        <f>IF(R1175&gt;'Front End'!$F$9+'Front End'!$B$10,(((R1175-'Front End'!$F$9)/($AA$4-'Front End'!$F$9))*$AA$5)-((('Front End'!$F$9+'Front End'!$B$10-'Front End'!$F$9)/($AA$4-'Front End'!$F$9))*$AA$5),0)</f>
        <v>1987.2648730988371</v>
      </c>
      <c r="V1175" s="8">
        <f>(U1175^0.5)/('Front End'!$B$4*24*60*60)</f>
        <v>5.1595774444378696E-3</v>
      </c>
      <c r="W1175" s="8">
        <f>(AVERAGE(T1174:T1175)*('Front End'!$F$5*60))+(AVERAGE(V1174:V1175)*('Front End'!$F$5*60))</f>
        <v>1.1730748751079776</v>
      </c>
      <c r="X1175" s="8">
        <f t="shared" si="76"/>
        <v>5.1595774444378696E-3</v>
      </c>
    </row>
    <row r="1176" spans="1:24" x14ac:dyDescent="0.2">
      <c r="A1176" s="1">
        <v>1175</v>
      </c>
      <c r="B1176" s="1">
        <f>B1175+'Front End'!$F$5</f>
        <v>2348</v>
      </c>
      <c r="C1176" s="10">
        <f t="shared" si="73"/>
        <v>1.6305555555555555</v>
      </c>
      <c r="D1176" s="10">
        <f>ROUND(IF(B1176&lt;=$AA$2*1.25,('Front End'!$F$4/2)*(1-COS((PI()*B1176)/$AA$2)),(4.34*'Front End'!$F$4*EXP(-1.3*B1176/$AA$2))),6)</f>
        <v>2.6689999999999999E-3</v>
      </c>
      <c r="E1176" s="10">
        <f>D1176*('Front End'!$F$3/100)</f>
        <v>0</v>
      </c>
      <c r="F1176" s="10">
        <f t="shared" si="74"/>
        <v>2.6689999999999999E-3</v>
      </c>
      <c r="G1176" s="10">
        <f>IF((G1175+(AVERAGE(F1175:F1176)*('Front End'!$F$5*60))-(N1175))&gt;$AA$3,$AA$3,IF(G1175+(AVERAGE(F1175:F1176)*('Front End'!$F$5*60))-(N1175)&lt;0,0,G1175+(AVERAGE(F1175:F1176)*('Front End'!$F$5*60))-(N1175)))</f>
        <v>102.36952351526662</v>
      </c>
      <c r="H1176" s="10">
        <f>(G1176/$AA$3)*'Front End'!$B$1</f>
        <v>1.0236952351526662E-3</v>
      </c>
      <c r="I1176" s="10">
        <f>('Front End'!$F$10-'Front End'!$B$1)+Calcs!H1176</f>
        <v>46.731023695235159</v>
      </c>
      <c r="J1176" s="10">
        <f>IF(H1176&gt;'Front End'!$B$1*('Front End'!$B$5/100),G1176-((('Front End'!$B$1*('Front End'!$B$5/100))/'Front End'!$B$1)*$AA$3),0)</f>
        <v>2.3695235152666214</v>
      </c>
      <c r="K1176" s="10">
        <f>(J1176*('Front End'!$B$6/100))/('Front End'!$B$2*24*60*60)</f>
        <v>0</v>
      </c>
      <c r="L1176" s="10">
        <f>(J1176*((100-'Front End'!$B$6)/100))/('Front End'!$B$2*24*60*60)</f>
        <v>2.7425040685956268E-3</v>
      </c>
      <c r="M1176" s="10">
        <f t="shared" si="75"/>
        <v>2.7425040685956268E-3</v>
      </c>
      <c r="N1176" s="10">
        <f>AVERAGE(M1175:M1176)*('Front End'!$F$5*60)</f>
        <v>0.32981669207725361</v>
      </c>
      <c r="O1176" s="10">
        <f>IF(O1175+AVERAGE(K1175:K1176)*('Front End'!$F$5*60)&gt;J1176,J1176,O1175+AVERAGE(K1175:K1176)*('Front End'!$F$5*60))</f>
        <v>0</v>
      </c>
      <c r="P1176" s="10">
        <f>P1175+(AVERAGE(L1175:L1176)*('Front End'!$F$5*60))-W1175</f>
        <v>3986.421614916057</v>
      </c>
      <c r="Q1176" s="10">
        <f>(P1176/$AA$5)*($AA$4-'Front End'!$F$9)</f>
        <v>3.9864216149160567E-2</v>
      </c>
      <c r="R1176" s="10">
        <f>'Front End'!$F$9+Q1176</f>
        <v>45.039864216149162</v>
      </c>
      <c r="S1176" s="8">
        <f>IF(R1176&gt;'Front End'!$F$9+'Front End'!$B$9,(((R1176-'Front End'!$F$9)/($AA$4-'Front End'!$F$9))*$AA$5)-((('Front End'!$F$9+'Front End'!$B$9-'Front End'!$F$9)/($AA$4-'Front End'!$F$9))*$AA$5),0)</f>
        <v>3986.4216149162248</v>
      </c>
      <c r="T1176" s="8">
        <f>ROUND(S1176/('Front End'!$B$3*24*60*60),6)</f>
        <v>4.614E-3</v>
      </c>
      <c r="U1176" s="8">
        <f>IF(R1176&gt;'Front End'!$F$9+'Front End'!$B$10,(((R1176-'Front End'!$F$9)/($AA$4-'Front End'!$F$9))*$AA$5)-((('Front End'!$F$9+'Front End'!$B$10-'Front End'!$F$9)/($AA$4-'Front End'!$F$9))*$AA$5),0)</f>
        <v>1986.421614915912</v>
      </c>
      <c r="V1176" s="8">
        <f>(U1176^0.5)/('Front End'!$B$4*24*60*60)</f>
        <v>5.158482643838282E-3</v>
      </c>
      <c r="W1176" s="8">
        <f>(AVERAGE(T1175:T1176)*('Front End'!$F$5*60))+(AVERAGE(V1175:V1176)*('Front End'!$F$5*60))</f>
        <v>1.172823605296569</v>
      </c>
      <c r="X1176" s="8">
        <f t="shared" si="76"/>
        <v>5.158482643838282E-3</v>
      </c>
    </row>
    <row r="1177" spans="1:24" x14ac:dyDescent="0.2">
      <c r="A1177" s="1">
        <v>1176</v>
      </c>
      <c r="B1177" s="1">
        <f>B1176+'Front End'!$F$5</f>
        <v>2350</v>
      </c>
      <c r="C1177" s="10">
        <f t="shared" si="73"/>
        <v>1.6319444444444444</v>
      </c>
      <c r="D1177" s="10">
        <f>ROUND(IF(B1177&lt;=$AA$2*1.25,('Front End'!$F$4/2)*(1-COS((PI()*B1177)/$AA$2)),(4.34*'Front End'!$F$4*EXP(-1.3*B1177/$AA$2))),6)</f>
        <v>2.6570000000000001E-3</v>
      </c>
      <c r="E1177" s="10">
        <f>D1177*('Front End'!$F$3/100)</f>
        <v>0</v>
      </c>
      <c r="F1177" s="10">
        <f t="shared" si="74"/>
        <v>2.6570000000000001E-3</v>
      </c>
      <c r="G1177" s="10">
        <f>IF((G1176+(AVERAGE(F1176:F1177)*('Front End'!$F$5*60))-(N1176))&gt;$AA$3,$AA$3,IF(G1176+(AVERAGE(F1176:F1177)*('Front End'!$F$5*60))-(N1176)&lt;0,0,G1176+(AVERAGE(F1176:F1177)*('Front End'!$F$5*60))-(N1176)))</f>
        <v>102.35926682318936</v>
      </c>
      <c r="H1177" s="10">
        <f>(G1177/$AA$3)*'Front End'!$B$1</f>
        <v>1.0235926682318935E-3</v>
      </c>
      <c r="I1177" s="10">
        <f>('Front End'!$F$10-'Front End'!$B$1)+Calcs!H1177</f>
        <v>46.731023592668237</v>
      </c>
      <c r="J1177" s="10">
        <f>IF(H1177&gt;'Front End'!$B$1*('Front End'!$B$5/100),G1177-((('Front End'!$B$1*('Front End'!$B$5/100))/'Front End'!$B$1)*$AA$3),0)</f>
        <v>2.3592668231893583</v>
      </c>
      <c r="K1177" s="10">
        <f>(J1177*('Front End'!$B$6/100))/('Front End'!$B$2*24*60*60)</f>
        <v>0</v>
      </c>
      <c r="L1177" s="10">
        <f>(J1177*((100-'Front End'!$B$6)/100))/('Front End'!$B$2*24*60*60)</f>
        <v>2.730632897209906E-3</v>
      </c>
      <c r="M1177" s="10">
        <f t="shared" si="75"/>
        <v>2.730632897209906E-3</v>
      </c>
      <c r="N1177" s="10">
        <f>AVERAGE(M1176:M1177)*('Front End'!$F$5*60)</f>
        <v>0.32838821794833195</v>
      </c>
      <c r="O1177" s="10">
        <f>IF(O1176+AVERAGE(K1176:K1177)*('Front End'!$F$5*60)&gt;J1177,J1177,O1176+AVERAGE(K1176:K1177)*('Front End'!$F$5*60))</f>
        <v>0</v>
      </c>
      <c r="P1177" s="10">
        <f>P1176+(AVERAGE(L1176:L1177)*('Front End'!$F$5*60))-W1176</f>
        <v>3985.5771795287092</v>
      </c>
      <c r="Q1177" s="10">
        <f>(P1177/$AA$5)*($AA$4-'Front End'!$F$9)</f>
        <v>3.9855771795287091E-2</v>
      </c>
      <c r="R1177" s="10">
        <f>'Front End'!$F$9+Q1177</f>
        <v>45.039855771795288</v>
      </c>
      <c r="S1177" s="8">
        <f>IF(R1177&gt;'Front End'!$F$9+'Front End'!$B$9,(((R1177-'Front End'!$F$9)/($AA$4-'Front End'!$F$9))*$AA$5)-((('Front End'!$F$9+'Front End'!$B$9-'Front End'!$F$9)/($AA$4-'Front End'!$F$9))*$AA$5),0)</f>
        <v>3985.5771795288319</v>
      </c>
      <c r="T1177" s="8">
        <f>ROUND(S1177/('Front End'!$B$3*24*60*60),6)</f>
        <v>4.6129999999999999E-3</v>
      </c>
      <c r="U1177" s="8">
        <f>IF(R1177&gt;'Front End'!$F$9+'Front End'!$B$10,(((R1177-'Front End'!$F$9)/($AA$4-'Front End'!$F$9))*$AA$5)-((('Front End'!$F$9+'Front End'!$B$10-'Front End'!$F$9)/($AA$4-'Front End'!$F$9))*$AA$5),0)</f>
        <v>1985.5771795285191</v>
      </c>
      <c r="V1177" s="8">
        <f>(U1177^0.5)/('Front End'!$B$4*24*60*60)</f>
        <v>5.1573860819870542E-3</v>
      </c>
      <c r="W1177" s="8">
        <f>(AVERAGE(T1176:T1177)*('Front End'!$F$5*60))+(AVERAGE(V1176:V1177)*('Front End'!$F$5*60))</f>
        <v>1.1725721235495201</v>
      </c>
      <c r="X1177" s="8">
        <f t="shared" si="76"/>
        <v>5.1573860819870542E-3</v>
      </c>
    </row>
    <row r="1178" spans="1:24" x14ac:dyDescent="0.2">
      <c r="A1178" s="1">
        <v>1177</v>
      </c>
      <c r="B1178" s="1">
        <f>B1177+'Front End'!$F$5</f>
        <v>2352</v>
      </c>
      <c r="C1178" s="10">
        <f t="shared" si="73"/>
        <v>1.6333333333333333</v>
      </c>
      <c r="D1178" s="10">
        <f>ROUND(IF(B1178&lt;=$AA$2*1.25,('Front End'!$F$4/2)*(1-COS((PI()*B1178)/$AA$2)),(4.34*'Front End'!$F$4*EXP(-1.3*B1178/$AA$2))),6)</f>
        <v>2.6459999999999999E-3</v>
      </c>
      <c r="E1178" s="10">
        <f>D1178*('Front End'!$F$3/100)</f>
        <v>0</v>
      </c>
      <c r="F1178" s="10">
        <f t="shared" si="74"/>
        <v>2.6459999999999999E-3</v>
      </c>
      <c r="G1178" s="10">
        <f>IF((G1177+(AVERAGE(F1177:F1178)*('Front End'!$F$5*60))-(N1177))&gt;$AA$3,$AA$3,IF(G1177+(AVERAGE(F1177:F1178)*('Front End'!$F$5*60))-(N1177)&lt;0,0,G1177+(AVERAGE(F1177:F1178)*('Front End'!$F$5*60))-(N1177)))</f>
        <v>102.34905860524103</v>
      </c>
      <c r="H1178" s="10">
        <f>(G1178/$AA$3)*'Front End'!$B$1</f>
        <v>1.0234905860524103E-3</v>
      </c>
      <c r="I1178" s="10">
        <f>('Front End'!$F$10-'Front End'!$B$1)+Calcs!H1178</f>
        <v>46.731023490586054</v>
      </c>
      <c r="J1178" s="10">
        <f>IF(H1178&gt;'Front End'!$B$1*('Front End'!$B$5/100),G1178-((('Front End'!$B$1*('Front End'!$B$5/100))/'Front End'!$B$1)*$AA$3),0)</f>
        <v>2.3490586052410265</v>
      </c>
      <c r="K1178" s="10">
        <f>(J1178*('Front End'!$B$6/100))/('Front End'!$B$2*24*60*60)</f>
        <v>0</v>
      </c>
      <c r="L1178" s="10">
        <f>(J1178*((100-'Front End'!$B$6)/100))/('Front End'!$B$2*24*60*60)</f>
        <v>2.7188178301400774E-3</v>
      </c>
      <c r="M1178" s="10">
        <f t="shared" si="75"/>
        <v>2.7188178301400774E-3</v>
      </c>
      <c r="N1178" s="10">
        <f>AVERAGE(M1177:M1178)*('Front End'!$F$5*60)</f>
        <v>0.32696704364099904</v>
      </c>
      <c r="O1178" s="10">
        <f>IF(O1177+AVERAGE(K1177:K1178)*('Front End'!$F$5*60)&gt;J1178,J1178,O1177+AVERAGE(K1177:K1178)*('Front End'!$F$5*60))</f>
        <v>0</v>
      </c>
      <c r="P1178" s="10">
        <f>P1177+(AVERAGE(L1177:L1178)*('Front End'!$F$5*60))-W1177</f>
        <v>3984.731574448801</v>
      </c>
      <c r="Q1178" s="10">
        <f>(P1178/$AA$5)*($AA$4-'Front End'!$F$9)</f>
        <v>3.9847315744488007E-2</v>
      </c>
      <c r="R1178" s="10">
        <f>'Front End'!$F$9+Q1178</f>
        <v>45.039847315744488</v>
      </c>
      <c r="S1178" s="8">
        <f>IF(R1178&gt;'Front End'!$F$9+'Front End'!$B$9,(((R1178-'Front End'!$F$9)/($AA$4-'Front End'!$F$9))*$AA$5)-((('Front End'!$F$9+'Front End'!$B$9-'Front End'!$F$9)/($AA$4-'Front End'!$F$9))*$AA$5),0)</f>
        <v>3984.7315744488301</v>
      </c>
      <c r="T1178" s="8">
        <f>ROUND(S1178/('Front End'!$B$3*24*60*60),6)</f>
        <v>4.6119999999999998E-3</v>
      </c>
      <c r="U1178" s="8">
        <f>IF(R1178&gt;'Front End'!$F$9+'Front End'!$B$10,(((R1178-'Front End'!$F$9)/($AA$4-'Front End'!$F$9))*$AA$5)-((('Front End'!$F$9+'Front End'!$B$10-'Front End'!$F$9)/($AA$4-'Front End'!$F$9))*$AA$5),0)</f>
        <v>1984.7315744485172</v>
      </c>
      <c r="V1178" s="8">
        <f>(U1178^0.5)/('Front End'!$B$4*24*60*60)</f>
        <v>5.1562877675183387E-3</v>
      </c>
      <c r="W1178" s="8">
        <f>(AVERAGE(T1177:T1178)*('Front End'!$F$5*60))+(AVERAGE(V1177:V1178)*('Front End'!$F$5*60))</f>
        <v>1.1723204309703235</v>
      </c>
      <c r="X1178" s="8">
        <f t="shared" si="76"/>
        <v>5.1562877675183387E-3</v>
      </c>
    </row>
    <row r="1179" spans="1:24" x14ac:dyDescent="0.2">
      <c r="A1179" s="1">
        <v>1178</v>
      </c>
      <c r="B1179" s="1">
        <f>B1178+'Front End'!$F$5</f>
        <v>2354</v>
      </c>
      <c r="C1179" s="10">
        <f t="shared" si="73"/>
        <v>1.6347222222222222</v>
      </c>
      <c r="D1179" s="10">
        <f>ROUND(IF(B1179&lt;=$AA$2*1.25,('Front End'!$F$4/2)*(1-COS((PI()*B1179)/$AA$2)),(4.34*'Front End'!$F$4*EXP(-1.3*B1179/$AA$2))),6)</f>
        <v>2.6340000000000001E-3</v>
      </c>
      <c r="E1179" s="10">
        <f>D1179*('Front End'!$F$3/100)</f>
        <v>0</v>
      </c>
      <c r="F1179" s="10">
        <f t="shared" si="74"/>
        <v>2.6340000000000001E-3</v>
      </c>
      <c r="G1179" s="10">
        <f>IF((G1178+(AVERAGE(F1178:F1179)*('Front End'!$F$5*60))-(N1178))&gt;$AA$3,$AA$3,IF(G1178+(AVERAGE(F1178:F1179)*('Front End'!$F$5*60))-(N1178)&lt;0,0,G1178+(AVERAGE(F1178:F1179)*('Front End'!$F$5*60))-(N1178)))</f>
        <v>102.33889156160002</v>
      </c>
      <c r="H1179" s="10">
        <f>(G1179/$AA$3)*'Front End'!$B$1</f>
        <v>1.0233889156160002E-3</v>
      </c>
      <c r="I1179" s="10">
        <f>('Front End'!$F$10-'Front End'!$B$1)+Calcs!H1179</f>
        <v>46.731023388915617</v>
      </c>
      <c r="J1179" s="10">
        <f>IF(H1179&gt;'Front End'!$B$1*('Front End'!$B$5/100),G1179-((('Front End'!$B$1*('Front End'!$B$5/100))/'Front End'!$B$1)*$AA$3),0)</f>
        <v>2.3388915616000219</v>
      </c>
      <c r="K1179" s="10">
        <f>(J1179*('Front End'!$B$6/100))/('Front End'!$B$2*24*60*60)</f>
        <v>0</v>
      </c>
      <c r="L1179" s="10">
        <f>(J1179*((100-'Front End'!$B$6)/100))/('Front End'!$B$2*24*60*60)</f>
        <v>2.7070504185185444E-3</v>
      </c>
      <c r="M1179" s="10">
        <f t="shared" si="75"/>
        <v>2.7070504185185444E-3</v>
      </c>
      <c r="N1179" s="10">
        <f>AVERAGE(M1178:M1179)*('Front End'!$F$5*60)</f>
        <v>0.32555209491951731</v>
      </c>
      <c r="O1179" s="10">
        <f>IF(O1178+AVERAGE(K1178:K1179)*('Front End'!$F$5*60)&gt;J1179,J1179,O1178+AVERAGE(K1178:K1179)*('Front End'!$F$5*60))</f>
        <v>0</v>
      </c>
      <c r="P1179" s="10">
        <f>P1178+(AVERAGE(L1178:L1179)*('Front End'!$F$5*60))-W1178</f>
        <v>3983.8848061127505</v>
      </c>
      <c r="Q1179" s="10">
        <f>(P1179/$AA$5)*($AA$4-'Front End'!$F$9)</f>
        <v>3.9838848061127502E-2</v>
      </c>
      <c r="R1179" s="10">
        <f>'Front End'!$F$9+Q1179</f>
        <v>45.03983884806113</v>
      </c>
      <c r="S1179" s="8">
        <f>IF(R1179&gt;'Front End'!$F$9+'Front End'!$B$9,(((R1179-'Front End'!$F$9)/($AA$4-'Front End'!$F$9))*$AA$5)-((('Front End'!$F$9+'Front End'!$B$9-'Front End'!$F$9)/($AA$4-'Front End'!$F$9))*$AA$5),0)</f>
        <v>3983.8848061130248</v>
      </c>
      <c r="T1179" s="8">
        <f>ROUND(S1179/('Front End'!$B$3*24*60*60),6)</f>
        <v>4.6109999999999996E-3</v>
      </c>
      <c r="U1179" s="8">
        <f>IF(R1179&gt;'Front End'!$F$9+'Front End'!$B$10,(((R1179-'Front End'!$F$9)/($AA$4-'Front End'!$F$9))*$AA$5)-((('Front End'!$F$9+'Front End'!$B$10-'Front End'!$F$9)/($AA$4-'Front End'!$F$9))*$AA$5),0)</f>
        <v>1983.8848061127119</v>
      </c>
      <c r="V1179" s="8">
        <f>(U1179^0.5)/('Front End'!$B$4*24*60*60)</f>
        <v>5.1551877076750673E-3</v>
      </c>
      <c r="W1179" s="8">
        <f>(AVERAGE(T1178:T1179)*('Front End'!$F$5*60))+(AVERAGE(V1178:V1179)*('Front End'!$F$5*60))</f>
        <v>1.1720685285116041</v>
      </c>
      <c r="X1179" s="8">
        <f t="shared" si="76"/>
        <v>5.1551877076750673E-3</v>
      </c>
    </row>
    <row r="1180" spans="1:24" x14ac:dyDescent="0.2">
      <c r="A1180" s="1">
        <v>1179</v>
      </c>
      <c r="B1180" s="1">
        <f>B1179+'Front End'!$F$5</f>
        <v>2356</v>
      </c>
      <c r="C1180" s="10">
        <f t="shared" si="73"/>
        <v>1.6361111111111111</v>
      </c>
      <c r="D1180" s="10">
        <f>ROUND(IF(B1180&lt;=$AA$2*1.25,('Front End'!$F$4/2)*(1-COS((PI()*B1180)/$AA$2)),(4.34*'Front End'!$F$4*EXP(-1.3*B1180/$AA$2))),6)</f>
        <v>2.6229999999999999E-3</v>
      </c>
      <c r="E1180" s="10">
        <f>D1180*('Front End'!$F$3/100)</f>
        <v>0</v>
      </c>
      <c r="F1180" s="10">
        <f t="shared" si="74"/>
        <v>2.6229999999999999E-3</v>
      </c>
      <c r="G1180" s="10">
        <f>IF((G1179+(AVERAGE(F1179:F1180)*('Front End'!$F$5*60))-(N1179))&gt;$AA$3,$AA$3,IF(G1179+(AVERAGE(F1179:F1180)*('Front End'!$F$5*60))-(N1179)&lt;0,0,G1179+(AVERAGE(F1179:F1180)*('Front End'!$F$5*60))-(N1179)))</f>
        <v>102.32875946668051</v>
      </c>
      <c r="H1180" s="10">
        <f>(G1180/$AA$3)*'Front End'!$B$1</f>
        <v>1.0232875946668051E-3</v>
      </c>
      <c r="I1180" s="10">
        <f>('Front End'!$F$10-'Front End'!$B$1)+Calcs!H1180</f>
        <v>46.731023287594674</v>
      </c>
      <c r="J1180" s="10">
        <f>IF(H1180&gt;'Front End'!$B$1*('Front End'!$B$5/100),G1180-((('Front End'!$B$1*('Front End'!$B$5/100))/'Front End'!$B$1)*$AA$3),0)</f>
        <v>2.3287594666805091</v>
      </c>
      <c r="K1180" s="10">
        <f>(J1180*('Front End'!$B$6/100))/('Front End'!$B$2*24*60*60)</f>
        <v>0</v>
      </c>
      <c r="L1180" s="10">
        <f>(J1180*((100-'Front End'!$B$6)/100))/('Front End'!$B$2*24*60*60)</f>
        <v>2.6953234568061453E-3</v>
      </c>
      <c r="M1180" s="10">
        <f t="shared" si="75"/>
        <v>2.6953234568061453E-3</v>
      </c>
      <c r="N1180" s="10">
        <f>AVERAGE(M1179:M1180)*('Front End'!$F$5*60)</f>
        <v>0.32414243251948138</v>
      </c>
      <c r="O1180" s="10">
        <f>IF(O1179+AVERAGE(K1179:K1180)*('Front End'!$F$5*60)&gt;J1180,J1180,O1179+AVERAGE(K1179:K1180)*('Front End'!$F$5*60))</f>
        <v>0</v>
      </c>
      <c r="P1180" s="10">
        <f>P1179+(AVERAGE(L1179:L1180)*('Front End'!$F$5*60))-W1179</f>
        <v>3983.0368800167585</v>
      </c>
      <c r="Q1180" s="10">
        <f>(P1180/$AA$5)*($AA$4-'Front End'!$F$9)</f>
        <v>3.9830368800167583E-2</v>
      </c>
      <c r="R1180" s="10">
        <f>'Front End'!$F$9+Q1180</f>
        <v>45.039830368800168</v>
      </c>
      <c r="S1180" s="8">
        <f>IF(R1180&gt;'Front End'!$F$9+'Front End'!$B$9,(((R1180-'Front End'!$F$9)/($AA$4-'Front End'!$F$9))*$AA$5)-((('Front End'!$F$9+'Front End'!$B$9-'Front End'!$F$9)/($AA$4-'Front End'!$F$9))*$AA$5),0)</f>
        <v>3983.0368800167548</v>
      </c>
      <c r="T1180" s="8">
        <f>ROUND(S1180/('Front End'!$B$3*24*60*60),6)</f>
        <v>4.6100000000000004E-3</v>
      </c>
      <c r="U1180" s="8">
        <f>IF(R1180&gt;'Front End'!$F$9+'Front End'!$B$10,(((R1180-'Front End'!$F$9)/($AA$4-'Front End'!$F$9))*$AA$5)-((('Front End'!$F$9+'Front End'!$B$10-'Front End'!$F$9)/($AA$4-'Front End'!$F$9))*$AA$5),0)</f>
        <v>1983.036880016442</v>
      </c>
      <c r="V1180" s="8">
        <f>(U1180^0.5)/('Front End'!$B$4*24*60*60)</f>
        <v>5.1540859084811055E-3</v>
      </c>
      <c r="W1180" s="8">
        <f>(AVERAGE(T1179:T1180)*('Front End'!$F$5*60))+(AVERAGE(V1179:V1180)*('Front End'!$F$5*60))</f>
        <v>1.1718164169693703</v>
      </c>
      <c r="X1180" s="8">
        <f t="shared" si="76"/>
        <v>5.1540859084811055E-3</v>
      </c>
    </row>
    <row r="1181" spans="1:24" x14ac:dyDescent="0.2">
      <c r="A1181" s="1">
        <v>1180</v>
      </c>
      <c r="B1181" s="1">
        <f>B1180+'Front End'!$F$5</f>
        <v>2358</v>
      </c>
      <c r="C1181" s="10">
        <f t="shared" si="73"/>
        <v>1.6375</v>
      </c>
      <c r="D1181" s="10">
        <f>ROUND(IF(B1181&lt;=$AA$2*1.25,('Front End'!$F$4/2)*(1-COS((PI()*B1181)/$AA$2)),(4.34*'Front End'!$F$4*EXP(-1.3*B1181/$AA$2))),6)</f>
        <v>2.6120000000000002E-3</v>
      </c>
      <c r="E1181" s="10">
        <f>D1181*('Front End'!$F$3/100)</f>
        <v>0</v>
      </c>
      <c r="F1181" s="10">
        <f t="shared" si="74"/>
        <v>2.6120000000000002E-3</v>
      </c>
      <c r="G1181" s="10">
        <f>IF((G1180+(AVERAGE(F1180:F1181)*('Front End'!$F$5*60))-(N1180))&gt;$AA$3,$AA$3,IF(G1180+(AVERAGE(F1180:F1181)*('Front End'!$F$5*60))-(N1180)&lt;0,0,G1180+(AVERAGE(F1180:F1181)*('Front End'!$F$5*60))-(N1180)))</f>
        <v>102.31871703416103</v>
      </c>
      <c r="H1181" s="10">
        <f>(G1181/$AA$3)*'Front End'!$B$1</f>
        <v>1.0231871703416102E-3</v>
      </c>
      <c r="I1181" s="10">
        <f>('Front End'!$F$10-'Front End'!$B$1)+Calcs!H1181</f>
        <v>46.731023187170344</v>
      </c>
      <c r="J1181" s="10">
        <f>IF(H1181&gt;'Front End'!$B$1*('Front End'!$B$5/100),G1181-((('Front End'!$B$1*('Front End'!$B$5/100))/'Front End'!$B$1)*$AA$3),0)</f>
        <v>2.3187170341610255</v>
      </c>
      <c r="K1181" s="10">
        <f>(J1181*('Front End'!$B$6/100))/('Front End'!$B$2*24*60*60)</f>
        <v>0</v>
      </c>
      <c r="L1181" s="10">
        <f>(J1181*((100-'Front End'!$B$6)/100))/('Front End'!$B$2*24*60*60)</f>
        <v>2.6837002710197056E-3</v>
      </c>
      <c r="M1181" s="10">
        <f t="shared" si="75"/>
        <v>2.6837002710197056E-3</v>
      </c>
      <c r="N1181" s="10">
        <f>AVERAGE(M1180:M1181)*('Front End'!$F$5*60)</f>
        <v>0.32274142366955105</v>
      </c>
      <c r="O1181" s="10">
        <f>IF(O1180+AVERAGE(K1180:K1181)*('Front End'!$F$5*60)&gt;J1181,J1181,O1180+AVERAGE(K1180:K1181)*('Front End'!$F$5*60))</f>
        <v>0</v>
      </c>
      <c r="P1181" s="10">
        <f>P1180+(AVERAGE(L1180:L1181)*('Front End'!$F$5*60))-W1180</f>
        <v>3982.1878050234586</v>
      </c>
      <c r="Q1181" s="10">
        <f>(P1181/$AA$5)*($AA$4-'Front End'!$F$9)</f>
        <v>3.9821878050234585E-2</v>
      </c>
      <c r="R1181" s="10">
        <f>'Front End'!$F$9+Q1181</f>
        <v>45.039821878050233</v>
      </c>
      <c r="S1181" s="8">
        <f>IF(R1181&gt;'Front End'!$F$9+'Front End'!$B$9,(((R1181-'Front End'!$F$9)/($AA$4-'Front End'!$F$9))*$AA$5)-((('Front End'!$F$9+'Front End'!$B$9-'Front End'!$F$9)/($AA$4-'Front End'!$F$9))*$AA$5),0)</f>
        <v>3982.1878050233295</v>
      </c>
      <c r="T1181" s="8">
        <f>ROUND(S1181/('Front End'!$B$3*24*60*60),6)</f>
        <v>4.6090000000000002E-3</v>
      </c>
      <c r="U1181" s="8">
        <f>IF(R1181&gt;'Front End'!$F$9+'Front End'!$B$10,(((R1181-'Front End'!$F$9)/($AA$4-'Front End'!$F$9))*$AA$5)-((('Front End'!$F$9+'Front End'!$B$10-'Front End'!$F$9)/($AA$4-'Front End'!$F$9))*$AA$5),0)</f>
        <v>1982.1878050230166</v>
      </c>
      <c r="V1181" s="8">
        <f>(U1181^0.5)/('Front End'!$B$4*24*60*60)</f>
        <v>5.1529823803414644E-3</v>
      </c>
      <c r="W1181" s="8">
        <f>(AVERAGE(T1180:T1181)*('Front End'!$F$5*60))+(AVERAGE(V1180:V1181)*('Front End'!$F$5*60))</f>
        <v>1.1715640973293542</v>
      </c>
      <c r="X1181" s="8">
        <f t="shared" si="76"/>
        <v>5.1529823803414644E-3</v>
      </c>
    </row>
    <row r="1182" spans="1:24" x14ac:dyDescent="0.2">
      <c r="A1182" s="1">
        <v>1181</v>
      </c>
      <c r="B1182" s="1">
        <f>B1181+'Front End'!$F$5</f>
        <v>2360</v>
      </c>
      <c r="C1182" s="10">
        <f t="shared" si="73"/>
        <v>1.6388888888888888</v>
      </c>
      <c r="D1182" s="10">
        <f>ROUND(IF(B1182&lt;=$AA$2*1.25,('Front End'!$F$4/2)*(1-COS((PI()*B1182)/$AA$2)),(4.34*'Front End'!$F$4*EXP(-1.3*B1182/$AA$2))),6)</f>
        <v>2.5999999999999999E-3</v>
      </c>
      <c r="E1182" s="10">
        <f>D1182*('Front End'!$F$3/100)</f>
        <v>0</v>
      </c>
      <c r="F1182" s="10">
        <f t="shared" si="74"/>
        <v>2.5999999999999999E-3</v>
      </c>
      <c r="G1182" s="10">
        <f>IF((G1181+(AVERAGE(F1181:F1182)*('Front End'!$F$5*60))-(N1181))&gt;$AA$3,$AA$3,IF(G1181+(AVERAGE(F1181:F1182)*('Front End'!$F$5*60))-(N1181)&lt;0,0,G1181+(AVERAGE(F1181:F1182)*('Front End'!$F$5*60))-(N1181)))</f>
        <v>102.30869561049147</v>
      </c>
      <c r="H1182" s="10">
        <f>(G1182/$AA$3)*'Front End'!$B$1</f>
        <v>1.0230869561049147E-3</v>
      </c>
      <c r="I1182" s="10">
        <f>('Front End'!$F$10-'Front End'!$B$1)+Calcs!H1182</f>
        <v>46.731023086956107</v>
      </c>
      <c r="J1182" s="10">
        <f>IF(H1182&gt;'Front End'!$B$1*('Front End'!$B$5/100),G1182-((('Front End'!$B$1*('Front End'!$B$5/100))/'Front End'!$B$1)*$AA$3),0)</f>
        <v>2.3086956104914691</v>
      </c>
      <c r="K1182" s="10">
        <f>(J1182*('Front End'!$B$6/100))/('Front End'!$B$2*24*60*60)</f>
        <v>0</v>
      </c>
      <c r="L1182" s="10">
        <f>(J1182*((100-'Front End'!$B$6)/100))/('Front End'!$B$2*24*60*60)</f>
        <v>2.6721014010317934E-3</v>
      </c>
      <c r="M1182" s="10">
        <f t="shared" si="75"/>
        <v>2.6721014010317934E-3</v>
      </c>
      <c r="N1182" s="10">
        <f>AVERAGE(M1181:M1182)*('Front End'!$F$5*60)</f>
        <v>0.32134810032308991</v>
      </c>
      <c r="O1182" s="10">
        <f>IF(O1181+AVERAGE(K1181:K1182)*('Front End'!$F$5*60)&gt;J1182,J1182,O1181+AVERAGE(K1181:K1182)*('Front End'!$F$5*60))</f>
        <v>0</v>
      </c>
      <c r="P1182" s="10">
        <f>P1181+(AVERAGE(L1181:L1182)*('Front End'!$F$5*60))-W1181</f>
        <v>3981.3375890264524</v>
      </c>
      <c r="Q1182" s="10">
        <f>(P1182/$AA$5)*($AA$4-'Front End'!$F$9)</f>
        <v>3.981337589026452E-2</v>
      </c>
      <c r="R1182" s="10">
        <f>'Front End'!$F$9+Q1182</f>
        <v>45.039813375890262</v>
      </c>
      <c r="S1182" s="8">
        <f>IF(R1182&gt;'Front End'!$F$9+'Front End'!$B$9,(((R1182-'Front End'!$F$9)/($AA$4-'Front End'!$F$9))*$AA$5)-((('Front End'!$F$9+'Front End'!$B$9-'Front End'!$F$9)/($AA$4-'Front End'!$F$9))*$AA$5),0)</f>
        <v>3981.3375890261686</v>
      </c>
      <c r="T1182" s="8">
        <f>ROUND(S1182/('Front End'!$B$3*24*60*60),6)</f>
        <v>4.6080000000000001E-3</v>
      </c>
      <c r="U1182" s="8">
        <f>IF(R1182&gt;'Front End'!$F$9+'Front End'!$B$10,(((R1182-'Front End'!$F$9)/($AA$4-'Front End'!$F$9))*$AA$5)-((('Front End'!$F$9+'Front End'!$B$10-'Front End'!$F$9)/($AA$4-'Front End'!$F$9))*$AA$5),0)</f>
        <v>1981.3375890258558</v>
      </c>
      <c r="V1182" s="8">
        <f>(U1182^0.5)/('Front End'!$B$4*24*60*60)</f>
        <v>5.1518771324073681E-3</v>
      </c>
      <c r="W1182" s="8">
        <f>(AVERAGE(T1181:T1182)*('Front End'!$F$5*60))+(AVERAGE(V1181:V1182)*('Front End'!$F$5*60))</f>
        <v>1.1713115707649298</v>
      </c>
      <c r="X1182" s="8">
        <f t="shared" si="76"/>
        <v>5.1518771324073681E-3</v>
      </c>
    </row>
    <row r="1183" spans="1:24" x14ac:dyDescent="0.2">
      <c r="A1183" s="1">
        <v>1182</v>
      </c>
      <c r="B1183" s="1">
        <f>B1182+'Front End'!$F$5</f>
        <v>2362</v>
      </c>
      <c r="C1183" s="10">
        <f t="shared" si="73"/>
        <v>1.6402777777777777</v>
      </c>
      <c r="D1183" s="10">
        <f>ROUND(IF(B1183&lt;=$AA$2*1.25,('Front End'!$F$4/2)*(1-COS((PI()*B1183)/$AA$2)),(4.34*'Front End'!$F$4*EXP(-1.3*B1183/$AA$2))),6)</f>
        <v>2.5890000000000002E-3</v>
      </c>
      <c r="E1183" s="10">
        <f>D1183*('Front End'!$F$3/100)</f>
        <v>0</v>
      </c>
      <c r="F1183" s="10">
        <f t="shared" si="74"/>
        <v>2.5890000000000002E-3</v>
      </c>
      <c r="G1183" s="10">
        <f>IF((G1182+(AVERAGE(F1182:F1183)*('Front End'!$F$5*60))-(N1182))&gt;$AA$3,$AA$3,IF(G1182+(AVERAGE(F1182:F1183)*('Front End'!$F$5*60))-(N1182)&lt;0,0,G1182+(AVERAGE(F1182:F1183)*('Front End'!$F$5*60))-(N1182)))</f>
        <v>102.29868751016838</v>
      </c>
      <c r="H1183" s="10">
        <f>(G1183/$AA$3)*'Front End'!$B$1</f>
        <v>1.0229868751016839E-3</v>
      </c>
      <c r="I1183" s="10">
        <f>('Front End'!$F$10-'Front End'!$B$1)+Calcs!H1183</f>
        <v>46.731022986875104</v>
      </c>
      <c r="J1183" s="10">
        <f>IF(H1183&gt;'Front End'!$B$1*('Front End'!$B$5/100),G1183-((('Front End'!$B$1*('Front End'!$B$5/100))/'Front End'!$B$1)*$AA$3),0)</f>
        <v>2.2986875101683779</v>
      </c>
      <c r="K1183" s="10">
        <f>(J1183*('Front End'!$B$6/100))/('Front End'!$B$2*24*60*60)</f>
        <v>0</v>
      </c>
      <c r="L1183" s="10">
        <f>(J1183*((100-'Front End'!$B$6)/100))/('Front End'!$B$2*24*60*60)</f>
        <v>2.6605179515837712E-3</v>
      </c>
      <c r="M1183" s="10">
        <f t="shared" si="75"/>
        <v>2.6605179515837712E-3</v>
      </c>
      <c r="N1183" s="10">
        <f>AVERAGE(M1182:M1183)*('Front End'!$F$5*60)</f>
        <v>0.3199571611569339</v>
      </c>
      <c r="O1183" s="10">
        <f>IF(O1182+AVERAGE(K1182:K1183)*('Front End'!$F$5*60)&gt;J1183,J1183,O1182+AVERAGE(K1182:K1183)*('Front End'!$F$5*60))</f>
        <v>0</v>
      </c>
      <c r="P1183" s="10">
        <f>P1182+(AVERAGE(L1182:L1183)*('Front End'!$F$5*60))-W1182</f>
        <v>3980.4862346168443</v>
      </c>
      <c r="Q1183" s="10">
        <f>(P1183/$AA$5)*($AA$4-'Front End'!$F$9)</f>
        <v>3.9804862346168444E-2</v>
      </c>
      <c r="R1183" s="10">
        <f>'Front End'!$F$9+Q1183</f>
        <v>45.039804862346166</v>
      </c>
      <c r="S1183" s="8">
        <f>IF(R1183&gt;'Front End'!$F$9+'Front End'!$B$9,(((R1183-'Front End'!$F$9)/($AA$4-'Front End'!$F$9))*$AA$5)-((('Front End'!$F$9+'Front End'!$B$9-'Front End'!$F$9)/($AA$4-'Front End'!$F$9))*$AA$5),0)</f>
        <v>3980.4862346166205</v>
      </c>
      <c r="T1183" s="8">
        <f>ROUND(S1183/('Front End'!$B$3*24*60*60),6)</f>
        <v>4.607E-3</v>
      </c>
      <c r="U1183" s="8">
        <f>IF(R1183&gt;'Front End'!$F$9+'Front End'!$B$10,(((R1183-'Front End'!$F$9)/($AA$4-'Front End'!$F$9))*$AA$5)-((('Front End'!$F$9+'Front End'!$B$10-'Front End'!$F$9)/($AA$4-'Front End'!$F$9))*$AA$5),0)</f>
        <v>1980.4862346163077</v>
      </c>
      <c r="V1183" s="8">
        <f>(U1183^0.5)/('Front End'!$B$4*24*60*60)</f>
        <v>5.1507701669414587E-3</v>
      </c>
      <c r="W1183" s="8">
        <f>(AVERAGE(T1182:T1183)*('Front End'!$F$5*60))+(AVERAGE(V1182:V1183)*('Front End'!$F$5*60))</f>
        <v>1.1710588379609297</v>
      </c>
      <c r="X1183" s="8">
        <f t="shared" si="76"/>
        <v>5.1507701669414587E-3</v>
      </c>
    </row>
    <row r="1184" spans="1:24" x14ac:dyDescent="0.2">
      <c r="A1184" s="1">
        <v>1183</v>
      </c>
      <c r="B1184" s="1">
        <f>B1183+'Front End'!$F$5</f>
        <v>2364</v>
      </c>
      <c r="C1184" s="10">
        <f t="shared" si="73"/>
        <v>1.6416666666666666</v>
      </c>
      <c r="D1184" s="10">
        <f>ROUND(IF(B1184&lt;=$AA$2*1.25,('Front End'!$F$4/2)*(1-COS((PI()*B1184)/$AA$2)),(4.34*'Front End'!$F$4*EXP(-1.3*B1184/$AA$2))),6)</f>
        <v>2.578E-3</v>
      </c>
      <c r="E1184" s="10">
        <f>D1184*('Front End'!$F$3/100)</f>
        <v>0</v>
      </c>
      <c r="F1184" s="10">
        <f t="shared" si="74"/>
        <v>2.578E-3</v>
      </c>
      <c r="G1184" s="10">
        <f>IF((G1183+(AVERAGE(F1183:F1184)*('Front End'!$F$5*60))-(N1183))&gt;$AA$3,$AA$3,IF(G1183+(AVERAGE(F1183:F1184)*('Front End'!$F$5*60))-(N1183)&lt;0,0,G1183+(AVERAGE(F1183:F1184)*('Front End'!$F$5*60))-(N1183)))</f>
        <v>102.28875034901144</v>
      </c>
      <c r="H1184" s="10">
        <f>(G1184/$AA$3)*'Front End'!$B$1</f>
        <v>1.0228875034901145E-3</v>
      </c>
      <c r="I1184" s="10">
        <f>('Front End'!$F$10-'Front End'!$B$1)+Calcs!H1184</f>
        <v>46.731022887503492</v>
      </c>
      <c r="J1184" s="10">
        <f>IF(H1184&gt;'Front End'!$B$1*('Front End'!$B$5/100),G1184-((('Front End'!$B$1*('Front End'!$B$5/100))/'Front End'!$B$1)*$AA$3),0)</f>
        <v>2.2887503490114369</v>
      </c>
      <c r="K1184" s="10">
        <f>(J1184*('Front End'!$B$6/100))/('Front End'!$B$2*24*60*60)</f>
        <v>0</v>
      </c>
      <c r="L1184" s="10">
        <f>(J1184*((100-'Front End'!$B$6)/100))/('Front End'!$B$2*24*60*60)</f>
        <v>2.6490166076521262E-3</v>
      </c>
      <c r="M1184" s="10">
        <f t="shared" si="75"/>
        <v>2.6490166076521262E-3</v>
      </c>
      <c r="N1184" s="10">
        <f>AVERAGE(M1183:M1184)*('Front End'!$F$5*60)</f>
        <v>0.31857207355415385</v>
      </c>
      <c r="O1184" s="10">
        <f>IF(O1183+AVERAGE(K1183:K1184)*('Front End'!$F$5*60)&gt;J1184,J1184,O1183+AVERAGE(K1183:K1184)*('Front End'!$F$5*60))</f>
        <v>0</v>
      </c>
      <c r="P1184" s="10">
        <f>P1183+(AVERAGE(L1183:L1184)*('Front End'!$F$5*60))-W1183</f>
        <v>3979.6337478524374</v>
      </c>
      <c r="Q1184" s="10">
        <f>(P1184/$AA$5)*($AA$4-'Front End'!$F$9)</f>
        <v>3.9796337478524374E-2</v>
      </c>
      <c r="R1184" s="10">
        <f>'Front End'!$F$9+Q1184</f>
        <v>45.039796337478528</v>
      </c>
      <c r="S1184" s="8">
        <f>IF(R1184&gt;'Front End'!$F$9+'Front End'!$B$9,(((R1184-'Front End'!$F$9)/($AA$4-'Front End'!$F$9))*$AA$5)-((('Front End'!$F$9+'Front End'!$B$9-'Front End'!$F$9)/($AA$4-'Front End'!$F$9))*$AA$5),0)</f>
        <v>3979.6337478527735</v>
      </c>
      <c r="T1184" s="8">
        <f>ROUND(S1184/('Front End'!$B$3*24*60*60),6)</f>
        <v>4.6059999999999999E-3</v>
      </c>
      <c r="U1184" s="8">
        <f>IF(R1184&gt;'Front End'!$F$9+'Front End'!$B$10,(((R1184-'Front End'!$F$9)/($AA$4-'Front End'!$F$9))*$AA$5)-((('Front End'!$F$9+'Front End'!$B$10-'Front End'!$F$9)/($AA$4-'Front End'!$F$9))*$AA$5),0)</f>
        <v>1979.6337478524606</v>
      </c>
      <c r="V1184" s="8">
        <f>(U1184^0.5)/('Front End'!$B$4*24*60*60)</f>
        <v>5.1496614907156546E-3</v>
      </c>
      <c r="W1184" s="8">
        <f>(AVERAGE(T1183:T1184)*('Front End'!$F$5*60))+(AVERAGE(V1183:V1184)*('Front End'!$F$5*60))</f>
        <v>1.1708058994594266</v>
      </c>
      <c r="X1184" s="8">
        <f t="shared" si="76"/>
        <v>5.1496614907156546E-3</v>
      </c>
    </row>
    <row r="1185" spans="1:24" x14ac:dyDescent="0.2">
      <c r="A1185" s="1">
        <v>1184</v>
      </c>
      <c r="B1185" s="1">
        <f>B1184+'Front End'!$F$5</f>
        <v>2366</v>
      </c>
      <c r="C1185" s="10">
        <f t="shared" si="73"/>
        <v>1.6430555555555555</v>
      </c>
      <c r="D1185" s="10">
        <f>ROUND(IF(B1185&lt;=$AA$2*1.25,('Front End'!$F$4/2)*(1-COS((PI()*B1185)/$AA$2)),(4.34*'Front End'!$F$4*EXP(-1.3*B1185/$AA$2))),6)</f>
        <v>2.5669999999999998E-3</v>
      </c>
      <c r="E1185" s="10">
        <f>D1185*('Front End'!$F$3/100)</f>
        <v>0</v>
      </c>
      <c r="F1185" s="10">
        <f t="shared" si="74"/>
        <v>2.5669999999999998E-3</v>
      </c>
      <c r="G1185" s="10">
        <f>IF((G1184+(AVERAGE(F1184:F1185)*('Front End'!$F$5*60))-(N1184))&gt;$AA$3,$AA$3,IF(G1184+(AVERAGE(F1184:F1185)*('Front End'!$F$5*60))-(N1184)&lt;0,0,G1184+(AVERAGE(F1184:F1185)*('Front End'!$F$5*60))-(N1184)))</f>
        <v>102.27887827545729</v>
      </c>
      <c r="H1185" s="10">
        <f>(G1185/$AA$3)*'Front End'!$B$1</f>
        <v>1.0227887827545729E-3</v>
      </c>
      <c r="I1185" s="10">
        <f>('Front End'!$F$10-'Front End'!$B$1)+Calcs!H1185</f>
        <v>46.731022788782759</v>
      </c>
      <c r="J1185" s="10">
        <f>IF(H1185&gt;'Front End'!$B$1*('Front End'!$B$5/100),G1185-((('Front End'!$B$1*('Front End'!$B$5/100))/'Front End'!$B$1)*$AA$3),0)</f>
        <v>2.2788782754572878</v>
      </c>
      <c r="K1185" s="10">
        <f>(J1185*('Front End'!$B$6/100))/('Front End'!$B$2*24*60*60)</f>
        <v>0</v>
      </c>
      <c r="L1185" s="10">
        <f>(J1185*((100-'Front End'!$B$6)/100))/('Front End'!$B$2*24*60*60)</f>
        <v>2.6375905965940836E-3</v>
      </c>
      <c r="M1185" s="10">
        <f t="shared" si="75"/>
        <v>2.6375905965940836E-3</v>
      </c>
      <c r="N1185" s="10">
        <f>AVERAGE(M1184:M1185)*('Front End'!$F$5*60)</f>
        <v>0.31719643225477256</v>
      </c>
      <c r="O1185" s="10">
        <f>IF(O1184+AVERAGE(K1184:K1185)*('Front End'!$F$5*60)&gt;J1185,J1185,O1184+AVERAGE(K1184:K1185)*('Front End'!$F$5*60))</f>
        <v>0</v>
      </c>
      <c r="P1185" s="10">
        <f>P1184+(AVERAGE(L1184:L1185)*('Front End'!$F$5*60))-W1184</f>
        <v>3978.7801383852325</v>
      </c>
      <c r="Q1185" s="10">
        <f>(P1185/$AA$5)*($AA$4-'Front End'!$F$9)</f>
        <v>3.9787801383852323E-2</v>
      </c>
      <c r="R1185" s="10">
        <f>'Front End'!$F$9+Q1185</f>
        <v>45.039787801383852</v>
      </c>
      <c r="S1185" s="8">
        <f>IF(R1185&gt;'Front End'!$F$9+'Front End'!$B$9,(((R1185-'Front End'!$F$9)/($AA$4-'Front End'!$F$9))*$AA$5)-((('Front End'!$F$9+'Front End'!$B$9-'Front End'!$F$9)/($AA$4-'Front End'!$F$9))*$AA$5),0)</f>
        <v>3978.7801383852188</v>
      </c>
      <c r="T1185" s="8">
        <f>ROUND(S1185/('Front End'!$B$3*24*60*60),6)</f>
        <v>4.6049999999999997E-3</v>
      </c>
      <c r="U1185" s="8">
        <f>IF(R1185&gt;'Front End'!$F$9+'Front End'!$B$10,(((R1185-'Front End'!$F$9)/($AA$4-'Front End'!$F$9))*$AA$5)-((('Front End'!$F$9+'Front End'!$B$10-'Front End'!$F$9)/($AA$4-'Front End'!$F$9))*$AA$5),0)</f>
        <v>1978.780138384906</v>
      </c>
      <c r="V1185" s="8">
        <f>(U1185^0.5)/('Front End'!$B$4*24*60*60)</f>
        <v>5.1485511151796301E-3</v>
      </c>
      <c r="W1185" s="8">
        <f>(AVERAGE(T1184:T1185)*('Front End'!$F$5*60))+(AVERAGE(V1184:V1185)*('Front End'!$F$5*60))</f>
        <v>1.1705527563537172</v>
      </c>
      <c r="X1185" s="8">
        <f t="shared" si="76"/>
        <v>5.1485511151796301E-3</v>
      </c>
    </row>
    <row r="1186" spans="1:24" x14ac:dyDescent="0.2">
      <c r="A1186" s="1">
        <v>1185</v>
      </c>
      <c r="B1186" s="1">
        <f>B1185+'Front End'!$F$5</f>
        <v>2368</v>
      </c>
      <c r="C1186" s="10">
        <f t="shared" si="73"/>
        <v>1.6444444444444444</v>
      </c>
      <c r="D1186" s="10">
        <f>ROUND(IF(B1186&lt;=$AA$2*1.25,('Front End'!$F$4/2)*(1-COS((PI()*B1186)/$AA$2)),(4.34*'Front End'!$F$4*EXP(-1.3*B1186/$AA$2))),6)</f>
        <v>2.5560000000000001E-3</v>
      </c>
      <c r="E1186" s="10">
        <f>D1186*('Front End'!$F$3/100)</f>
        <v>0</v>
      </c>
      <c r="F1186" s="10">
        <f t="shared" si="74"/>
        <v>2.5560000000000001E-3</v>
      </c>
      <c r="G1186" s="10">
        <f>IF((G1185+(AVERAGE(F1185:F1186)*('Front End'!$F$5*60))-(N1185))&gt;$AA$3,$AA$3,IF(G1185+(AVERAGE(F1185:F1186)*('Front End'!$F$5*60))-(N1185)&lt;0,0,G1185+(AVERAGE(F1185:F1186)*('Front End'!$F$5*60))-(N1185)))</f>
        <v>102.26906184320251</v>
      </c>
      <c r="H1186" s="10">
        <f>(G1186/$AA$3)*'Front End'!$B$1</f>
        <v>1.0226906184320251E-3</v>
      </c>
      <c r="I1186" s="10">
        <f>('Front End'!$F$10-'Front End'!$B$1)+Calcs!H1186</f>
        <v>46.731022690618438</v>
      </c>
      <c r="J1186" s="10">
        <f>IF(H1186&gt;'Front End'!$B$1*('Front End'!$B$5/100),G1186-((('Front End'!$B$1*('Front End'!$B$5/100))/'Front End'!$B$1)*$AA$3),0)</f>
        <v>2.2690618432025076</v>
      </c>
      <c r="K1186" s="10">
        <f>(J1186*('Front End'!$B$6/100))/('Front End'!$B$2*24*60*60)</f>
        <v>0</v>
      </c>
      <c r="L1186" s="10">
        <f>(J1186*((100-'Front End'!$B$6)/100))/('Front End'!$B$2*24*60*60)</f>
        <v>2.6262289851880878E-3</v>
      </c>
      <c r="M1186" s="10">
        <f t="shared" si="75"/>
        <v>2.6262289851880878E-3</v>
      </c>
      <c r="N1186" s="10">
        <f>AVERAGE(M1185:M1186)*('Front End'!$F$5*60)</f>
        <v>0.3158291749069303</v>
      </c>
      <c r="O1186" s="10">
        <f>IF(O1185+AVERAGE(K1185:K1186)*('Front End'!$F$5*60)&gt;J1186,J1186,O1185+AVERAGE(K1185:K1186)*('Front End'!$F$5*60))</f>
        <v>0</v>
      </c>
      <c r="P1186" s="10">
        <f>P1185+(AVERAGE(L1185:L1186)*('Front End'!$F$5*60))-W1185</f>
        <v>3977.9254148037858</v>
      </c>
      <c r="Q1186" s="10">
        <f>(P1186/$AA$5)*($AA$4-'Front End'!$F$9)</f>
        <v>3.9779254148037853E-2</v>
      </c>
      <c r="R1186" s="10">
        <f>'Front End'!$F$9+Q1186</f>
        <v>45.039779254148037</v>
      </c>
      <c r="S1186" s="8">
        <f>IF(R1186&gt;'Front End'!$F$9+'Front End'!$B$9,(((R1186-'Front End'!$F$9)/($AA$4-'Front End'!$F$9))*$AA$5)-((('Front End'!$F$9+'Front End'!$B$9-'Front End'!$F$9)/($AA$4-'Front End'!$F$9))*$AA$5),0)</f>
        <v>3977.9254148037071</v>
      </c>
      <c r="T1186" s="8">
        <f>ROUND(S1186/('Front End'!$B$3*24*60*60),6)</f>
        <v>4.6039999999999996E-3</v>
      </c>
      <c r="U1186" s="8">
        <f>IF(R1186&gt;'Front End'!$F$9+'Front End'!$B$10,(((R1186-'Front End'!$F$9)/($AA$4-'Front End'!$F$9))*$AA$5)-((('Front End'!$F$9+'Front End'!$B$10-'Front End'!$F$9)/($AA$4-'Front End'!$F$9))*$AA$5),0)</f>
        <v>1977.9254148033942</v>
      </c>
      <c r="V1186" s="8">
        <f>(U1186^0.5)/('Front End'!$B$4*24*60*60)</f>
        <v>5.147439050410858E-3</v>
      </c>
      <c r="W1186" s="8">
        <f>(AVERAGE(T1185:T1186)*('Front End'!$F$5*60))+(AVERAGE(V1185:V1186)*('Front End'!$F$5*60))</f>
        <v>1.1702994099354291</v>
      </c>
      <c r="X1186" s="8">
        <f t="shared" si="76"/>
        <v>5.147439050410858E-3</v>
      </c>
    </row>
    <row r="1187" spans="1:24" x14ac:dyDescent="0.2">
      <c r="A1187" s="1">
        <v>1186</v>
      </c>
      <c r="B1187" s="1">
        <f>B1186+'Front End'!$F$5</f>
        <v>2370</v>
      </c>
      <c r="C1187" s="10">
        <f t="shared" si="73"/>
        <v>1.6458333333333333</v>
      </c>
      <c r="D1187" s="10">
        <f>ROUND(IF(B1187&lt;=$AA$2*1.25,('Front End'!$F$4/2)*(1-COS((PI()*B1187)/$AA$2)),(4.34*'Front End'!$F$4*EXP(-1.3*B1187/$AA$2))),6)</f>
        <v>2.545E-3</v>
      </c>
      <c r="E1187" s="10">
        <f>D1187*('Front End'!$F$3/100)</f>
        <v>0</v>
      </c>
      <c r="F1187" s="10">
        <f t="shared" si="74"/>
        <v>2.545E-3</v>
      </c>
      <c r="G1187" s="10">
        <f>IF((G1186+(AVERAGE(F1186:F1187)*('Front End'!$F$5*60))-(N1186))&gt;$AA$3,$AA$3,IF(G1186+(AVERAGE(F1186:F1187)*('Front End'!$F$5*60))-(N1186)&lt;0,0,G1186+(AVERAGE(F1186:F1187)*('Front End'!$F$5*60))-(N1186)))</f>
        <v>102.25929266829559</v>
      </c>
      <c r="H1187" s="10">
        <f>(G1187/$AA$3)*'Front End'!$B$1</f>
        <v>1.022592926682956E-3</v>
      </c>
      <c r="I1187" s="10">
        <f>('Front End'!$F$10-'Front End'!$B$1)+Calcs!H1187</f>
        <v>46.731022592926685</v>
      </c>
      <c r="J1187" s="10">
        <f>IF(H1187&gt;'Front End'!$B$1*('Front End'!$B$5/100),G1187-((('Front End'!$B$1*('Front End'!$B$5/100))/'Front End'!$B$1)*$AA$3),0)</f>
        <v>2.2592926682955863</v>
      </c>
      <c r="K1187" s="10">
        <f>(J1187*('Front End'!$B$6/100))/('Front End'!$B$2*24*60*60)</f>
        <v>0</v>
      </c>
      <c r="L1187" s="10">
        <f>(J1187*((100-'Front End'!$B$6)/100))/('Front End'!$B$2*24*60*60)</f>
        <v>2.6149220697865585E-3</v>
      </c>
      <c r="M1187" s="10">
        <f t="shared" si="75"/>
        <v>2.6149220697865585E-3</v>
      </c>
      <c r="N1187" s="10">
        <f>AVERAGE(M1186:M1187)*('Front End'!$F$5*60)</f>
        <v>0.31446906329847873</v>
      </c>
      <c r="O1187" s="10">
        <f>IF(O1186+AVERAGE(K1186:K1187)*('Front End'!$F$5*60)&gt;J1187,J1187,O1186+AVERAGE(K1186:K1187)*('Front End'!$F$5*60))</f>
        <v>0</v>
      </c>
      <c r="P1187" s="10">
        <f>P1186+(AVERAGE(L1186:L1187)*('Front End'!$F$5*60))-W1186</f>
        <v>3977.0695844571487</v>
      </c>
      <c r="Q1187" s="10">
        <f>(P1187/$AA$5)*($AA$4-'Front End'!$F$9)</f>
        <v>3.9770695844571484E-2</v>
      </c>
      <c r="R1187" s="10">
        <f>'Front End'!$F$9+Q1187</f>
        <v>45.039770695844574</v>
      </c>
      <c r="S1187" s="8">
        <f>IF(R1187&gt;'Front End'!$F$9+'Front End'!$B$9,(((R1187-'Front End'!$F$9)/($AA$4-'Front End'!$F$9))*$AA$5)-((('Front End'!$F$9+'Front End'!$B$9-'Front End'!$F$9)/($AA$4-'Front End'!$F$9))*$AA$5),0)</f>
        <v>3977.069584457382</v>
      </c>
      <c r="T1187" s="8">
        <f>ROUND(S1187/('Front End'!$B$3*24*60*60),6)</f>
        <v>4.6030000000000003E-3</v>
      </c>
      <c r="U1187" s="8">
        <f>IF(R1187&gt;'Front End'!$F$9+'Front End'!$B$10,(((R1187-'Front End'!$F$9)/($AA$4-'Front End'!$F$9))*$AA$5)-((('Front End'!$F$9+'Front End'!$B$10-'Front End'!$F$9)/($AA$4-'Front End'!$F$9))*$AA$5),0)</f>
        <v>1977.0695844570691</v>
      </c>
      <c r="V1187" s="8">
        <f>(U1187^0.5)/('Front End'!$B$4*24*60*60)</f>
        <v>5.1463253048792002E-3</v>
      </c>
      <c r="W1187" s="8">
        <f>(AVERAGE(T1186:T1187)*('Front End'!$F$5*60))+(AVERAGE(V1186:V1187)*('Front End'!$F$5*60))</f>
        <v>1.1700458613174036</v>
      </c>
      <c r="X1187" s="8">
        <f t="shared" si="76"/>
        <v>5.1463253048792002E-3</v>
      </c>
    </row>
    <row r="1188" spans="1:24" x14ac:dyDescent="0.2">
      <c r="A1188" s="1">
        <v>1187</v>
      </c>
      <c r="B1188" s="1">
        <f>B1187+'Front End'!$F$5</f>
        <v>2372</v>
      </c>
      <c r="C1188" s="10">
        <f t="shared" si="73"/>
        <v>1.6472222222222221</v>
      </c>
      <c r="D1188" s="10">
        <f>ROUND(IF(B1188&lt;=$AA$2*1.25,('Front End'!$F$4/2)*(1-COS((PI()*B1188)/$AA$2)),(4.34*'Front End'!$F$4*EXP(-1.3*B1188/$AA$2))),6)</f>
        <v>2.5330000000000001E-3</v>
      </c>
      <c r="E1188" s="10">
        <f>D1188*('Front End'!$F$3/100)</f>
        <v>0</v>
      </c>
      <c r="F1188" s="10">
        <f t="shared" si="74"/>
        <v>2.5330000000000001E-3</v>
      </c>
      <c r="G1188" s="10">
        <f>IF((G1187+(AVERAGE(F1187:F1188)*('Front End'!$F$5*60))-(N1187))&gt;$AA$3,$AA$3,IF(G1187+(AVERAGE(F1187:F1188)*('Front End'!$F$5*60))-(N1187)&lt;0,0,G1187+(AVERAGE(F1187:F1188)*('Front End'!$F$5*60))-(N1187)))</f>
        <v>102.24950360499712</v>
      </c>
      <c r="H1188" s="10">
        <f>(G1188/$AA$3)*'Front End'!$B$1</f>
        <v>1.0224950360499712E-3</v>
      </c>
      <c r="I1188" s="10">
        <f>('Front End'!$F$10-'Front End'!$B$1)+Calcs!H1188</f>
        <v>46.731022495036051</v>
      </c>
      <c r="J1188" s="10">
        <f>IF(H1188&gt;'Front End'!$B$1*('Front End'!$B$5/100),G1188-((('Front End'!$B$1*('Front End'!$B$5/100))/'Front End'!$B$1)*$AA$3),0)</f>
        <v>2.2495036049971162</v>
      </c>
      <c r="K1188" s="10">
        <f>(J1188*('Front End'!$B$6/100))/('Front End'!$B$2*24*60*60)</f>
        <v>0</v>
      </c>
      <c r="L1188" s="10">
        <f>(J1188*((100-'Front End'!$B$6)/100))/('Front End'!$B$2*24*60*60)</f>
        <v>2.6035921354133295E-3</v>
      </c>
      <c r="M1188" s="10">
        <f t="shared" si="75"/>
        <v>2.6035921354133295E-3</v>
      </c>
      <c r="N1188" s="10">
        <f>AVERAGE(M1187:M1188)*('Front End'!$F$5*60)</f>
        <v>0.31311085231199326</v>
      </c>
      <c r="O1188" s="10">
        <f>IF(O1187+AVERAGE(K1187:K1188)*('Front End'!$F$5*60)&gt;J1188,J1188,O1187+AVERAGE(K1187:K1188)*('Front End'!$F$5*60))</f>
        <v>0</v>
      </c>
      <c r="P1188" s="10">
        <f>P1187+(AVERAGE(L1187:L1188)*('Front End'!$F$5*60))-W1187</f>
        <v>3976.2126494481436</v>
      </c>
      <c r="Q1188" s="10">
        <f>(P1188/$AA$5)*($AA$4-'Front End'!$F$9)</f>
        <v>3.9762126494481437E-2</v>
      </c>
      <c r="R1188" s="10">
        <f>'Front End'!$F$9+Q1188</f>
        <v>45.03976212649448</v>
      </c>
      <c r="S1188" s="8">
        <f>IF(R1188&gt;'Front End'!$F$9+'Front End'!$B$9,(((R1188-'Front End'!$F$9)/($AA$4-'Front End'!$F$9))*$AA$5)-((('Front End'!$F$9+'Front End'!$B$9-'Front End'!$F$9)/($AA$4-'Front End'!$F$9))*$AA$5),0)</f>
        <v>3976.2126494480303</v>
      </c>
      <c r="T1188" s="8">
        <f>ROUND(S1188/('Front End'!$B$3*24*60*60),6)</f>
        <v>4.6020000000000002E-3</v>
      </c>
      <c r="U1188" s="8">
        <f>IF(R1188&gt;'Front End'!$F$9+'Front End'!$B$10,(((R1188-'Front End'!$F$9)/($AA$4-'Front End'!$F$9))*$AA$5)-((('Front End'!$F$9+'Front End'!$B$10-'Front End'!$F$9)/($AA$4-'Front End'!$F$9))*$AA$5),0)</f>
        <v>1976.2126494477175</v>
      </c>
      <c r="V1188" s="8">
        <f>(U1188^0.5)/('Front End'!$B$4*24*60*60)</f>
        <v>5.1452098802292658E-3</v>
      </c>
      <c r="W1188" s="8">
        <f>(AVERAGE(T1187:T1188)*('Front End'!$F$5*60))+(AVERAGE(V1187:V1188)*('Front End'!$F$5*60))</f>
        <v>1.1697921111065082</v>
      </c>
      <c r="X1188" s="8">
        <f t="shared" si="76"/>
        <v>5.1452098802292658E-3</v>
      </c>
    </row>
    <row r="1189" spans="1:24" x14ac:dyDescent="0.2">
      <c r="A1189" s="1">
        <v>1188</v>
      </c>
      <c r="B1189" s="1">
        <f>B1188+'Front End'!$F$5</f>
        <v>2374</v>
      </c>
      <c r="C1189" s="10">
        <f t="shared" si="73"/>
        <v>1.648611111111111</v>
      </c>
      <c r="D1189" s="10">
        <f>ROUND(IF(B1189&lt;=$AA$2*1.25,('Front End'!$F$4/2)*(1-COS((PI()*B1189)/$AA$2)),(4.34*'Front End'!$F$4*EXP(-1.3*B1189/$AA$2))),6)</f>
        <v>2.5230000000000001E-3</v>
      </c>
      <c r="E1189" s="10">
        <f>D1189*('Front End'!$F$3/100)</f>
        <v>0</v>
      </c>
      <c r="F1189" s="10">
        <f t="shared" si="74"/>
        <v>2.5230000000000001E-3</v>
      </c>
      <c r="G1189" s="10">
        <f>IF((G1188+(AVERAGE(F1188:F1189)*('Front End'!$F$5*60))-(N1188))&gt;$AA$3,$AA$3,IF(G1188+(AVERAGE(F1188:F1189)*('Front End'!$F$5*60))-(N1188)&lt;0,0,G1188+(AVERAGE(F1188:F1189)*('Front End'!$F$5*60))-(N1188)))</f>
        <v>102.23975275268512</v>
      </c>
      <c r="H1189" s="10">
        <f>(G1189/$AA$3)*'Front End'!$B$1</f>
        <v>1.0223975275268512E-3</v>
      </c>
      <c r="I1189" s="10">
        <f>('Front End'!$F$10-'Front End'!$B$1)+Calcs!H1189</f>
        <v>46.731022397527532</v>
      </c>
      <c r="J1189" s="10">
        <f>IF(H1189&gt;'Front End'!$B$1*('Front End'!$B$5/100),G1189-((('Front End'!$B$1*('Front End'!$B$5/100))/'Front End'!$B$1)*$AA$3),0)</f>
        <v>2.2397527526851206</v>
      </c>
      <c r="K1189" s="10">
        <f>(J1189*('Front End'!$B$6/100))/('Front End'!$B$2*24*60*60)</f>
        <v>0</v>
      </c>
      <c r="L1189" s="10">
        <f>(J1189*((100-'Front End'!$B$6)/100))/('Front End'!$B$2*24*60*60)</f>
        <v>2.5923064267188898E-3</v>
      </c>
      <c r="M1189" s="10">
        <f t="shared" si="75"/>
        <v>2.5923064267188898E-3</v>
      </c>
      <c r="N1189" s="10">
        <f>AVERAGE(M1188:M1189)*('Front End'!$F$5*60)</f>
        <v>0.31175391372793315</v>
      </c>
      <c r="O1189" s="10">
        <f>IF(O1188+AVERAGE(K1188:K1189)*('Front End'!$F$5*60)&gt;J1189,J1189,O1188+AVERAGE(K1188:K1189)*('Front End'!$F$5*60))</f>
        <v>0</v>
      </c>
      <c r="P1189" s="10">
        <f>P1188+(AVERAGE(L1188:L1189)*('Front End'!$F$5*60))-W1188</f>
        <v>3975.3546112507652</v>
      </c>
      <c r="Q1189" s="10">
        <f>(P1189/$AA$5)*($AA$4-'Front End'!$F$9)</f>
        <v>3.975354611250765E-2</v>
      </c>
      <c r="R1189" s="10">
        <f>'Front End'!$F$9+Q1189</f>
        <v>45.039753546112507</v>
      </c>
      <c r="S1189" s="8">
        <f>IF(R1189&gt;'Front End'!$F$9+'Front End'!$B$9,(((R1189-'Front End'!$F$9)/($AA$4-'Front End'!$F$9))*$AA$5)-((('Front End'!$F$9+'Front End'!$B$9-'Front End'!$F$9)/($AA$4-'Front End'!$F$9))*$AA$5),0)</f>
        <v>3975.3546112507365</v>
      </c>
      <c r="T1189" s="8">
        <f>ROUND(S1189/('Front End'!$B$3*24*60*60),6)</f>
        <v>4.6010000000000001E-3</v>
      </c>
      <c r="U1189" s="8">
        <f>IF(R1189&gt;'Front End'!$F$9+'Front End'!$B$10,(((R1189-'Front End'!$F$9)/($AA$4-'Front End'!$F$9))*$AA$5)-((('Front End'!$F$9+'Front End'!$B$10-'Front End'!$F$9)/($AA$4-'Front End'!$F$9))*$AA$5),0)</f>
        <v>1975.3546112504237</v>
      </c>
      <c r="V1189" s="8">
        <f>(U1189^0.5)/('Front End'!$B$4*24*60*60)</f>
        <v>5.1440927772894345E-3</v>
      </c>
      <c r="W1189" s="8">
        <f>(AVERAGE(T1188:T1189)*('Front End'!$F$5*60))+(AVERAGE(V1188:V1189)*('Front End'!$F$5*60))</f>
        <v>1.1695381594511218</v>
      </c>
      <c r="X1189" s="8">
        <f t="shared" si="76"/>
        <v>5.1440927772894345E-3</v>
      </c>
    </row>
    <row r="1190" spans="1:24" x14ac:dyDescent="0.2">
      <c r="A1190" s="1">
        <v>1189</v>
      </c>
      <c r="B1190" s="1">
        <f>B1189+'Front End'!$F$5</f>
        <v>2376</v>
      </c>
      <c r="C1190" s="10">
        <f t="shared" si="73"/>
        <v>1.65</v>
      </c>
      <c r="D1190" s="10">
        <f>ROUND(IF(B1190&lt;=$AA$2*1.25,('Front End'!$F$4/2)*(1-COS((PI()*B1190)/$AA$2)),(4.34*'Front End'!$F$4*EXP(-1.3*B1190/$AA$2))),6)</f>
        <v>2.5119999999999999E-3</v>
      </c>
      <c r="E1190" s="10">
        <f>D1190*('Front End'!$F$3/100)</f>
        <v>0</v>
      </c>
      <c r="F1190" s="10">
        <f t="shared" si="74"/>
        <v>2.5119999999999999E-3</v>
      </c>
      <c r="G1190" s="10">
        <f>IF((G1189+(AVERAGE(F1189:F1190)*('Front End'!$F$5*60))-(N1189))&gt;$AA$3,$AA$3,IF(G1189+(AVERAGE(F1189:F1190)*('Front End'!$F$5*60))-(N1189)&lt;0,0,G1189+(AVERAGE(F1189:F1190)*('Front End'!$F$5*60))-(N1189)))</f>
        <v>102.23009883895719</v>
      </c>
      <c r="H1190" s="10">
        <f>(G1190/$AA$3)*'Front End'!$B$1</f>
        <v>1.0223009883895719E-3</v>
      </c>
      <c r="I1190" s="10">
        <f>('Front End'!$F$10-'Front End'!$B$1)+Calcs!H1190</f>
        <v>46.731022300988393</v>
      </c>
      <c r="J1190" s="10">
        <f>IF(H1190&gt;'Front End'!$B$1*('Front End'!$B$5/100),G1190-((('Front End'!$B$1*('Front End'!$B$5/100))/'Front End'!$B$1)*$AA$3),0)</f>
        <v>2.2300988389571899</v>
      </c>
      <c r="K1190" s="10">
        <f>(J1190*('Front End'!$B$6/100))/('Front End'!$B$2*24*60*60)</f>
        <v>0</v>
      </c>
      <c r="L1190" s="10">
        <f>(J1190*((100-'Front End'!$B$6)/100))/('Front End'!$B$2*24*60*60)</f>
        <v>2.5811329154597109E-3</v>
      </c>
      <c r="M1190" s="10">
        <f t="shared" si="75"/>
        <v>2.5811329154597109E-3</v>
      </c>
      <c r="N1190" s="10">
        <f>AVERAGE(M1189:M1190)*('Front End'!$F$5*60)</f>
        <v>0.31040636053071602</v>
      </c>
      <c r="O1190" s="10">
        <f>IF(O1189+AVERAGE(K1189:K1190)*('Front End'!$F$5*60)&gt;J1190,J1190,O1189+AVERAGE(K1189:K1190)*('Front End'!$F$5*60))</f>
        <v>0</v>
      </c>
      <c r="P1190" s="10">
        <f>P1189+(AVERAGE(L1189:L1190)*('Front End'!$F$5*60))-W1189</f>
        <v>3974.4954794518444</v>
      </c>
      <c r="Q1190" s="10">
        <f>(P1190/$AA$5)*($AA$4-'Front End'!$F$9)</f>
        <v>3.9744954794518443E-2</v>
      </c>
      <c r="R1190" s="10">
        <f>'Front End'!$F$9+Q1190</f>
        <v>45.039744954794521</v>
      </c>
      <c r="S1190" s="8">
        <f>IF(R1190&gt;'Front End'!$F$9+'Front End'!$B$9,(((R1190-'Front End'!$F$9)/($AA$4-'Front End'!$F$9))*$AA$5)-((('Front End'!$F$9+'Front End'!$B$9-'Front End'!$F$9)/($AA$4-'Front End'!$F$9))*$AA$5),0)</f>
        <v>3974.495479452145</v>
      </c>
      <c r="T1190" s="8">
        <f>ROUND(S1190/('Front End'!$B$3*24*60*60),6)</f>
        <v>4.5999999999999999E-3</v>
      </c>
      <c r="U1190" s="8">
        <f>IF(R1190&gt;'Front End'!$F$9+'Front End'!$B$10,(((R1190-'Front End'!$F$9)/($AA$4-'Front End'!$F$9))*$AA$5)-((('Front End'!$F$9+'Front End'!$B$10-'Front End'!$F$9)/($AA$4-'Front End'!$F$9))*$AA$5),0)</f>
        <v>1974.4954794518321</v>
      </c>
      <c r="V1190" s="8">
        <f>(U1190^0.5)/('Front End'!$B$4*24*60*60)</f>
        <v>5.1429740074512651E-3</v>
      </c>
      <c r="W1190" s="8">
        <f>(AVERAGE(T1189:T1190)*('Front End'!$F$5*60))+(AVERAGE(V1189:V1190)*('Front End'!$F$5*60))</f>
        <v>1.1692840070844421</v>
      </c>
      <c r="X1190" s="8">
        <f t="shared" si="76"/>
        <v>5.1429740074512651E-3</v>
      </c>
    </row>
    <row r="1191" spans="1:24" x14ac:dyDescent="0.2">
      <c r="A1191" s="1">
        <v>1190</v>
      </c>
      <c r="B1191" s="1">
        <f>B1190+'Front End'!$F$5</f>
        <v>2378</v>
      </c>
      <c r="C1191" s="10">
        <f t="shared" si="73"/>
        <v>1.6513888888888888</v>
      </c>
      <c r="D1191" s="10">
        <f>ROUND(IF(B1191&lt;=$AA$2*1.25,('Front End'!$F$4/2)*(1-COS((PI()*B1191)/$AA$2)),(4.34*'Front End'!$F$4*EXP(-1.3*B1191/$AA$2))),6)</f>
        <v>2.5010000000000002E-3</v>
      </c>
      <c r="E1191" s="10">
        <f>D1191*('Front End'!$F$3/100)</f>
        <v>0</v>
      </c>
      <c r="F1191" s="10">
        <f t="shared" si="74"/>
        <v>2.5010000000000002E-3</v>
      </c>
      <c r="G1191" s="10">
        <f>IF((G1190+(AVERAGE(F1190:F1191)*('Front End'!$F$5*60))-(N1190))&gt;$AA$3,$AA$3,IF(G1190+(AVERAGE(F1190:F1191)*('Front End'!$F$5*60))-(N1190)&lt;0,0,G1190+(AVERAGE(F1190:F1191)*('Front End'!$F$5*60))-(N1190)))</f>
        <v>102.22047247842647</v>
      </c>
      <c r="H1191" s="10">
        <f>(G1191/$AA$3)*'Front End'!$B$1</f>
        <v>1.0222047247842648E-3</v>
      </c>
      <c r="I1191" s="10">
        <f>('Front End'!$F$10-'Front End'!$B$1)+Calcs!H1191</f>
        <v>46.731022204724788</v>
      </c>
      <c r="J1191" s="10">
        <f>IF(H1191&gt;'Front End'!$B$1*('Front End'!$B$5/100),G1191-((('Front End'!$B$1*('Front End'!$B$5/100))/'Front End'!$B$1)*$AA$3),0)</f>
        <v>2.2204724784264727</v>
      </c>
      <c r="K1191" s="10">
        <f>(J1191*('Front End'!$B$6/100))/('Front End'!$B$2*24*60*60)</f>
        <v>0</v>
      </c>
      <c r="L1191" s="10">
        <f>(J1191*((100-'Front End'!$B$6)/100))/('Front End'!$B$2*24*60*60)</f>
        <v>2.5699912944750843E-3</v>
      </c>
      <c r="M1191" s="10">
        <f t="shared" si="75"/>
        <v>2.5699912944750843E-3</v>
      </c>
      <c r="N1191" s="10">
        <f>AVERAGE(M1190:M1191)*('Front End'!$F$5*60)</f>
        <v>0.3090674525960877</v>
      </c>
      <c r="O1191" s="10">
        <f>IF(O1190+AVERAGE(K1190:K1191)*('Front End'!$F$5*60)&gt;J1191,J1191,O1190+AVERAGE(K1190:K1191)*('Front End'!$F$5*60))</f>
        <v>0</v>
      </c>
      <c r="P1191" s="10">
        <f>P1190+(AVERAGE(L1190:L1191)*('Front End'!$F$5*60))-W1190</f>
        <v>3973.6352628973559</v>
      </c>
      <c r="Q1191" s="10">
        <f>(P1191/$AA$5)*($AA$4-'Front End'!$F$9)</f>
        <v>3.9736352628973556E-2</v>
      </c>
      <c r="R1191" s="10">
        <f>'Front End'!$F$9+Q1191</f>
        <v>45.039736352628971</v>
      </c>
      <c r="S1191" s="8">
        <f>IF(R1191&gt;'Front End'!$F$9+'Front End'!$B$9,(((R1191-'Front End'!$F$9)/($AA$4-'Front End'!$F$9))*$AA$5)-((('Front End'!$F$9+'Front End'!$B$9-'Front End'!$F$9)/($AA$4-'Front End'!$F$9))*$AA$5),0)</f>
        <v>3973.6352628970908</v>
      </c>
      <c r="T1191" s="8">
        <f>ROUND(S1191/('Front End'!$B$3*24*60*60),6)</f>
        <v>4.5989999999999998E-3</v>
      </c>
      <c r="U1191" s="8">
        <f>IF(R1191&gt;'Front End'!$F$9+'Front End'!$B$10,(((R1191-'Front End'!$F$9)/($AA$4-'Front End'!$F$9))*$AA$5)-((('Front End'!$F$9+'Front End'!$B$10-'Front End'!$F$9)/($AA$4-'Front End'!$F$9))*$AA$5),0)</f>
        <v>1973.6352628967779</v>
      </c>
      <c r="V1191" s="8">
        <f>(U1191^0.5)/('Front End'!$B$4*24*60*60)</f>
        <v>5.1418535811482945E-3</v>
      </c>
      <c r="W1191" s="8">
        <f>(AVERAGE(T1190:T1191)*('Front End'!$F$5*60))+(AVERAGE(V1190:V1191)*('Front End'!$F$5*60))</f>
        <v>1.1690296553159736</v>
      </c>
      <c r="X1191" s="8">
        <f t="shared" si="76"/>
        <v>5.1418535811482945E-3</v>
      </c>
    </row>
    <row r="1192" spans="1:24" x14ac:dyDescent="0.2">
      <c r="A1192" s="1">
        <v>1191</v>
      </c>
      <c r="B1192" s="1">
        <f>B1191+'Front End'!$F$5</f>
        <v>2380</v>
      </c>
      <c r="C1192" s="10">
        <f t="shared" si="73"/>
        <v>1.6527777777777777</v>
      </c>
      <c r="D1192" s="10">
        <f>ROUND(IF(B1192&lt;=$AA$2*1.25,('Front End'!$F$4/2)*(1-COS((PI()*B1192)/$AA$2)),(4.34*'Front End'!$F$4*EXP(-1.3*B1192/$AA$2))),6)</f>
        <v>2.49E-3</v>
      </c>
      <c r="E1192" s="10">
        <f>D1192*('Front End'!$F$3/100)</f>
        <v>0</v>
      </c>
      <c r="F1192" s="10">
        <f t="shared" si="74"/>
        <v>2.49E-3</v>
      </c>
      <c r="G1192" s="10">
        <f>IF((G1191+(AVERAGE(F1191:F1192)*('Front End'!$F$5*60))-(N1191))&gt;$AA$3,$AA$3,IF(G1191+(AVERAGE(F1191:F1192)*('Front End'!$F$5*60))-(N1191)&lt;0,0,G1191+(AVERAGE(F1191:F1192)*('Front End'!$F$5*60))-(N1191)))</f>
        <v>102.21086502583039</v>
      </c>
      <c r="H1192" s="10">
        <f>(G1192/$AA$3)*'Front End'!$B$1</f>
        <v>1.0221086502583039E-3</v>
      </c>
      <c r="I1192" s="10">
        <f>('Front End'!$F$10-'Front End'!$B$1)+Calcs!H1192</f>
        <v>46.731022108650265</v>
      </c>
      <c r="J1192" s="10">
        <f>IF(H1192&gt;'Front End'!$B$1*('Front End'!$B$5/100),G1192-((('Front End'!$B$1*('Front End'!$B$5/100))/'Front End'!$B$1)*$AA$3),0)</f>
        <v>2.2108650258303868</v>
      </c>
      <c r="K1192" s="10">
        <f>(J1192*('Front End'!$B$6/100))/('Front End'!$B$2*24*60*60)</f>
        <v>0</v>
      </c>
      <c r="L1192" s="10">
        <f>(J1192*((100-'Front End'!$B$6)/100))/('Front End'!$B$2*24*60*60)</f>
        <v>2.5588715576740592E-3</v>
      </c>
      <c r="M1192" s="10">
        <f t="shared" si="75"/>
        <v>2.5588715576740592E-3</v>
      </c>
      <c r="N1192" s="10">
        <f>AVERAGE(M1191:M1192)*('Front End'!$F$5*60)</f>
        <v>0.30773177112894862</v>
      </c>
      <c r="O1192" s="10">
        <f>IF(O1191+AVERAGE(K1191:K1192)*('Front End'!$F$5*60)&gt;J1192,J1192,O1191+AVERAGE(K1191:K1192)*('Front End'!$F$5*60))</f>
        <v>0</v>
      </c>
      <c r="P1192" s="10">
        <f>P1191+(AVERAGE(L1191:L1192)*('Front End'!$F$5*60))-W1191</f>
        <v>3972.7739650131689</v>
      </c>
      <c r="Q1192" s="10">
        <f>(P1192/$AA$5)*($AA$4-'Front End'!$F$9)</f>
        <v>3.9727739650131683E-2</v>
      </c>
      <c r="R1192" s="10">
        <f>'Front End'!$F$9+Q1192</f>
        <v>45.039727739650132</v>
      </c>
      <c r="S1192" s="8">
        <f>IF(R1192&gt;'Front End'!$F$9+'Front End'!$B$9,(((R1192-'Front End'!$F$9)/($AA$4-'Front End'!$F$9))*$AA$5)-((('Front End'!$F$9+'Front End'!$B$9-'Front End'!$F$9)/($AA$4-'Front End'!$F$9))*$AA$5),0)</f>
        <v>3972.7739650132326</v>
      </c>
      <c r="T1192" s="8">
        <f>ROUND(S1192/('Front End'!$B$3*24*60*60),6)</f>
        <v>4.5979999999999997E-3</v>
      </c>
      <c r="U1192" s="8">
        <f>IF(R1192&gt;'Front End'!$F$9+'Front End'!$B$10,(((R1192-'Front End'!$F$9)/($AA$4-'Front End'!$F$9))*$AA$5)-((('Front End'!$F$9+'Front End'!$B$10-'Front End'!$F$9)/($AA$4-'Front End'!$F$9))*$AA$5),0)</f>
        <v>1972.7739650129197</v>
      </c>
      <c r="V1192" s="8">
        <f>(U1192^0.5)/('Front End'!$B$4*24*60*60)</f>
        <v>5.1407315017634033E-3</v>
      </c>
      <c r="W1192" s="8">
        <f>(AVERAGE(T1191:T1192)*('Front End'!$F$5*60))+(AVERAGE(V1191:V1192)*('Front End'!$F$5*60))</f>
        <v>1.1687751049747019</v>
      </c>
      <c r="X1192" s="8">
        <f t="shared" si="76"/>
        <v>5.1407315017634033E-3</v>
      </c>
    </row>
    <row r="1193" spans="1:24" x14ac:dyDescent="0.2">
      <c r="A1193" s="1">
        <v>1192</v>
      </c>
      <c r="B1193" s="1">
        <f>B1192+'Front End'!$F$5</f>
        <v>2382</v>
      </c>
      <c r="C1193" s="10">
        <f t="shared" si="73"/>
        <v>1.6541666666666666</v>
      </c>
      <c r="D1193" s="10">
        <f>ROUND(IF(B1193&lt;=$AA$2*1.25,('Front End'!$F$4/2)*(1-COS((PI()*B1193)/$AA$2)),(4.34*'Front End'!$F$4*EXP(-1.3*B1193/$AA$2))),6)</f>
        <v>2.4789999999999999E-3</v>
      </c>
      <c r="E1193" s="10">
        <f>D1193*('Front End'!$F$3/100)</f>
        <v>0</v>
      </c>
      <c r="F1193" s="10">
        <f t="shared" si="74"/>
        <v>2.4789999999999999E-3</v>
      </c>
      <c r="G1193" s="10">
        <f>IF((G1192+(AVERAGE(F1192:F1193)*('Front End'!$F$5*60))-(N1192))&gt;$AA$3,$AA$3,IF(G1192+(AVERAGE(F1192:F1193)*('Front End'!$F$5*60))-(N1192)&lt;0,0,G1192+(AVERAGE(F1192:F1193)*('Front End'!$F$5*60))-(N1192)))</f>
        <v>102.20127325470145</v>
      </c>
      <c r="H1193" s="10">
        <f>(G1193/$AA$3)*'Front End'!$B$1</f>
        <v>1.0220127325470145E-3</v>
      </c>
      <c r="I1193" s="10">
        <f>('Front End'!$F$10-'Front End'!$B$1)+Calcs!H1193</f>
        <v>46.731022012732552</v>
      </c>
      <c r="J1193" s="10">
        <f>IF(H1193&gt;'Front End'!$B$1*('Front End'!$B$5/100),G1193-((('Front End'!$B$1*('Front End'!$B$5/100))/'Front End'!$B$1)*$AA$3),0)</f>
        <v>2.201273254701448</v>
      </c>
      <c r="K1193" s="10">
        <f>(J1193*('Front End'!$B$6/100))/('Front End'!$B$2*24*60*60)</f>
        <v>0</v>
      </c>
      <c r="L1193" s="10">
        <f>(J1193*((100-'Front End'!$B$6)/100))/('Front End'!$B$2*24*60*60)</f>
        <v>2.5477699707192689E-3</v>
      </c>
      <c r="M1193" s="10">
        <f t="shared" si="75"/>
        <v>2.5477699707192689E-3</v>
      </c>
      <c r="N1193" s="10">
        <f>AVERAGE(M1192:M1193)*('Front End'!$F$5*60)</f>
        <v>0.30639849170359967</v>
      </c>
      <c r="O1193" s="10">
        <f>IF(O1192+AVERAGE(K1192:K1193)*('Front End'!$F$5*60)&gt;J1193,J1193,O1192+AVERAGE(K1192:K1193)*('Front End'!$F$5*60))</f>
        <v>0</v>
      </c>
      <c r="P1193" s="10">
        <f>P1192+(AVERAGE(L1192:L1193)*('Front End'!$F$5*60))-W1192</f>
        <v>3971.9115883998975</v>
      </c>
      <c r="Q1193" s="10">
        <f>(P1193/$AA$5)*($AA$4-'Front End'!$F$9)</f>
        <v>3.9719115883998977E-2</v>
      </c>
      <c r="R1193" s="10">
        <f>'Front End'!$F$9+Q1193</f>
        <v>45.039719115883997</v>
      </c>
      <c r="S1193" s="8">
        <f>IF(R1193&gt;'Front End'!$F$9+'Front End'!$B$9,(((R1193-'Front End'!$F$9)/($AA$4-'Front End'!$F$9))*$AA$5)-((('Front End'!$F$9+'Front End'!$B$9-'Front End'!$F$9)/($AA$4-'Front End'!$F$9))*$AA$5),0)</f>
        <v>3971.9115883997351</v>
      </c>
      <c r="T1193" s="8">
        <f>ROUND(S1193/('Front End'!$B$3*24*60*60),6)</f>
        <v>4.5970000000000004E-3</v>
      </c>
      <c r="U1193" s="8">
        <f>IF(R1193&gt;'Front End'!$F$9+'Front End'!$B$10,(((R1193-'Front End'!$F$9)/($AA$4-'Front End'!$F$9))*$AA$5)-((('Front End'!$F$9+'Front End'!$B$10-'Front End'!$F$9)/($AA$4-'Front End'!$F$9))*$AA$5),0)</f>
        <v>1971.9115883994223</v>
      </c>
      <c r="V1193" s="8">
        <f>(U1193^0.5)/('Front End'!$B$4*24*60*60)</f>
        <v>5.1396077716011311E-3</v>
      </c>
      <c r="W1193" s="8">
        <f>(AVERAGE(T1192:T1193)*('Front End'!$F$5*60))+(AVERAGE(V1192:V1193)*('Front End'!$F$5*60))</f>
        <v>1.168520356401872</v>
      </c>
      <c r="X1193" s="8">
        <f t="shared" si="76"/>
        <v>5.1396077716011311E-3</v>
      </c>
    </row>
    <row r="1194" spans="1:24" x14ac:dyDescent="0.2">
      <c r="A1194" s="1">
        <v>1193</v>
      </c>
      <c r="B1194" s="1">
        <f>B1193+'Front End'!$F$5</f>
        <v>2384</v>
      </c>
      <c r="C1194" s="10">
        <f t="shared" ref="C1194:C1257" si="77">B1194/(60*24)</f>
        <v>1.6555555555555554</v>
      </c>
      <c r="D1194" s="10">
        <f>ROUND(IF(B1194&lt;=$AA$2*1.25,('Front End'!$F$4/2)*(1-COS((PI()*B1194)/$AA$2)),(4.34*'Front End'!$F$4*EXP(-1.3*B1194/$AA$2))),6)</f>
        <v>2.4680000000000001E-3</v>
      </c>
      <c r="E1194" s="10">
        <f>D1194*('Front End'!$F$3/100)</f>
        <v>0</v>
      </c>
      <c r="F1194" s="10">
        <f t="shared" ref="F1194:F1257" si="78">D1194-E1194</f>
        <v>2.4680000000000001E-3</v>
      </c>
      <c r="G1194" s="10">
        <f>IF((G1193+(AVERAGE(F1193:F1194)*('Front End'!$F$5*60))-(N1193))&gt;$AA$3,$AA$3,IF(G1193+(AVERAGE(F1193:F1194)*('Front End'!$F$5*60))-(N1193)&lt;0,0,G1193+(AVERAGE(F1193:F1194)*('Front End'!$F$5*60))-(N1193)))</f>
        <v>102.19169476299784</v>
      </c>
      <c r="H1194" s="10">
        <f>(G1194/$AA$3)*'Front End'!$B$1</f>
        <v>1.0219169476299785E-3</v>
      </c>
      <c r="I1194" s="10">
        <f>('Front End'!$F$10-'Front End'!$B$1)+Calcs!H1194</f>
        <v>46.731021916947633</v>
      </c>
      <c r="J1194" s="10">
        <f>IF(H1194&gt;'Front End'!$B$1*('Front End'!$B$5/100),G1194-((('Front End'!$B$1*('Front End'!$B$5/100))/'Front End'!$B$1)*$AA$3),0)</f>
        <v>2.1916947629978409</v>
      </c>
      <c r="K1194" s="10">
        <f>(J1194*('Front End'!$B$6/100))/('Front End'!$B$2*24*60*60)</f>
        <v>0</v>
      </c>
      <c r="L1194" s="10">
        <f>(J1194*((100-'Front End'!$B$6)/100))/('Front End'!$B$2*24*60*60)</f>
        <v>2.5366837534697238E-3</v>
      </c>
      <c r="M1194" s="10">
        <f t="shared" ref="M1194:M1257" si="79">K1194+L1194</f>
        <v>2.5366837534697238E-3</v>
      </c>
      <c r="N1194" s="10">
        <f>AVERAGE(M1193:M1194)*('Front End'!$F$5*60)</f>
        <v>0.30506722345133958</v>
      </c>
      <c r="O1194" s="10">
        <f>IF(O1193+AVERAGE(K1193:K1194)*('Front End'!$F$5*60)&gt;J1194,J1194,O1193+AVERAGE(K1193:K1194)*('Front End'!$F$5*60))</f>
        <v>0</v>
      </c>
      <c r="P1194" s="10">
        <f>P1193+(AVERAGE(L1193:L1194)*('Front End'!$F$5*60))-W1193</f>
        <v>3971.0481352669467</v>
      </c>
      <c r="Q1194" s="10">
        <f>(P1194/$AA$5)*($AA$4-'Front End'!$F$9)</f>
        <v>3.9710481352669462E-2</v>
      </c>
      <c r="R1194" s="10">
        <f>'Front End'!$F$9+Q1194</f>
        <v>45.039710481352671</v>
      </c>
      <c r="S1194" s="8">
        <f>IF(R1194&gt;'Front End'!$F$9+'Front End'!$B$9,(((R1194-'Front End'!$F$9)/($AA$4-'Front End'!$F$9))*$AA$5)-((('Front End'!$F$9+'Front End'!$B$9-'Front End'!$F$9)/($AA$4-'Front End'!$F$9))*$AA$5),0)</f>
        <v>3971.0481352670972</v>
      </c>
      <c r="T1194" s="8">
        <f>ROUND(S1194/('Front End'!$B$3*24*60*60),6)</f>
        <v>4.5960000000000003E-3</v>
      </c>
      <c r="U1194" s="8">
        <f>IF(R1194&gt;'Front End'!$F$9+'Front End'!$B$10,(((R1194-'Front End'!$F$9)/($AA$4-'Front End'!$F$9))*$AA$5)-((('Front End'!$F$9+'Front End'!$B$10-'Front End'!$F$9)/($AA$4-'Front End'!$F$9))*$AA$5),0)</f>
        <v>1971.0481352667844</v>
      </c>
      <c r="V1194" s="8">
        <f>(U1194^0.5)/('Front End'!$B$4*24*60*60)</f>
        <v>5.1384823924598196E-3</v>
      </c>
      <c r="W1194" s="8">
        <f>(AVERAGE(T1193:T1194)*('Front End'!$F$5*60))+(AVERAGE(V1193:V1194)*('Front End'!$F$5*60))</f>
        <v>1.1682654098436571</v>
      </c>
      <c r="X1194" s="8">
        <f t="shared" ref="X1194:X1257" si="80">V1194+K1194+E1194</f>
        <v>5.1384823924598196E-3</v>
      </c>
    </row>
    <row r="1195" spans="1:24" x14ac:dyDescent="0.2">
      <c r="A1195" s="1">
        <v>1194</v>
      </c>
      <c r="B1195" s="1">
        <f>B1194+'Front End'!$F$5</f>
        <v>2386</v>
      </c>
      <c r="C1195" s="10">
        <f t="shared" si="77"/>
        <v>1.6569444444444446</v>
      </c>
      <c r="D1195" s="10">
        <f>ROUND(IF(B1195&lt;=$AA$2*1.25,('Front End'!$F$4/2)*(1-COS((PI()*B1195)/$AA$2)),(4.34*'Front End'!$F$4*EXP(-1.3*B1195/$AA$2))),6)</f>
        <v>2.4580000000000001E-3</v>
      </c>
      <c r="E1195" s="10">
        <f>D1195*('Front End'!$F$3/100)</f>
        <v>0</v>
      </c>
      <c r="F1195" s="10">
        <f t="shared" si="78"/>
        <v>2.4580000000000001E-3</v>
      </c>
      <c r="G1195" s="10">
        <f>IF((G1194+(AVERAGE(F1194:F1195)*('Front End'!$F$5*60))-(N1194))&gt;$AA$3,$AA$3,IF(G1194+(AVERAGE(F1194:F1195)*('Front End'!$F$5*60))-(N1194)&lt;0,0,G1194+(AVERAGE(F1194:F1195)*('Front End'!$F$5*60))-(N1194)))</f>
        <v>102.18218753954649</v>
      </c>
      <c r="H1195" s="10">
        <f>(G1195/$AA$3)*'Front End'!$B$1</f>
        <v>1.0218218753954649E-3</v>
      </c>
      <c r="I1195" s="10">
        <f>('Front End'!$F$10-'Front End'!$B$1)+Calcs!H1195</f>
        <v>46.731021821875402</v>
      </c>
      <c r="J1195" s="10">
        <f>IF(H1195&gt;'Front End'!$B$1*('Front End'!$B$5/100),G1195-((('Front End'!$B$1*('Front End'!$B$5/100))/'Front End'!$B$1)*$AA$3),0)</f>
        <v>2.18218753954649</v>
      </c>
      <c r="K1195" s="10">
        <f>(J1195*('Front End'!$B$6/100))/('Front End'!$B$2*24*60*60)</f>
        <v>0</v>
      </c>
      <c r="L1195" s="10">
        <f>(J1195*((100-'Front End'!$B$6)/100))/('Front End'!$B$2*24*60*60)</f>
        <v>2.5256800226232529E-3</v>
      </c>
      <c r="M1195" s="10">
        <f t="shared" si="79"/>
        <v>2.5256800226232529E-3</v>
      </c>
      <c r="N1195" s="10">
        <f>AVERAGE(M1194:M1195)*('Front End'!$F$5*60)</f>
        <v>0.30374182656557858</v>
      </c>
      <c r="O1195" s="10">
        <f>IF(O1194+AVERAGE(K1194:K1195)*('Front End'!$F$5*60)&gt;J1195,J1195,O1194+AVERAGE(K1194:K1195)*('Front End'!$F$5*60))</f>
        <v>0</v>
      </c>
      <c r="P1195" s="10">
        <f>P1194+(AVERAGE(L1194:L1195)*('Front End'!$F$5*60))-W1194</f>
        <v>3970.1836116836689</v>
      </c>
      <c r="Q1195" s="10">
        <f>(P1195/$AA$5)*($AA$4-'Front End'!$F$9)</f>
        <v>3.9701836116836683E-2</v>
      </c>
      <c r="R1195" s="10">
        <f>'Front End'!$F$9+Q1195</f>
        <v>45.039701836116834</v>
      </c>
      <c r="S1195" s="8">
        <f>IF(R1195&gt;'Front End'!$F$9+'Front End'!$B$9,(((R1195-'Front End'!$F$9)/($AA$4-'Front End'!$F$9))*$AA$5)-((('Front End'!$F$9+'Front End'!$B$9-'Front End'!$F$9)/($AA$4-'Front End'!$F$9))*$AA$5),0)</f>
        <v>3970.1836116833538</v>
      </c>
      <c r="T1195" s="8">
        <f>ROUND(S1195/('Front End'!$B$3*24*60*60),6)</f>
        <v>4.5950000000000001E-3</v>
      </c>
      <c r="U1195" s="8">
        <f>IF(R1195&gt;'Front End'!$F$9+'Front End'!$B$10,(((R1195-'Front End'!$F$9)/($AA$4-'Front End'!$F$9))*$AA$5)-((('Front End'!$F$9+'Front End'!$B$10-'Front End'!$F$9)/($AA$4-'Front End'!$F$9))*$AA$5),0)</f>
        <v>1970.1836116830409</v>
      </c>
      <c r="V1195" s="8">
        <f>(U1195^0.5)/('Front End'!$B$4*24*60*60)</f>
        <v>5.1373553711671592E-3</v>
      </c>
      <c r="W1195" s="8">
        <f>(AVERAGE(T1194:T1195)*('Front End'!$F$5*60))+(AVERAGE(V1194:V1195)*('Front End'!$F$5*60))</f>
        <v>1.1680102658176188</v>
      </c>
      <c r="X1195" s="8">
        <f t="shared" si="80"/>
        <v>5.1373553711671592E-3</v>
      </c>
    </row>
    <row r="1196" spans="1:24" x14ac:dyDescent="0.2">
      <c r="A1196" s="1">
        <v>1195</v>
      </c>
      <c r="B1196" s="1">
        <f>B1195+'Front End'!$F$5</f>
        <v>2388</v>
      </c>
      <c r="C1196" s="10">
        <f t="shared" si="77"/>
        <v>1.6583333333333334</v>
      </c>
      <c r="D1196" s="10">
        <f>ROUND(IF(B1196&lt;=$AA$2*1.25,('Front End'!$F$4/2)*(1-COS((PI()*B1196)/$AA$2)),(4.34*'Front End'!$F$4*EXP(-1.3*B1196/$AA$2))),6)</f>
        <v>2.447E-3</v>
      </c>
      <c r="E1196" s="10">
        <f>D1196*('Front End'!$F$3/100)</f>
        <v>0</v>
      </c>
      <c r="F1196" s="10">
        <f t="shared" si="78"/>
        <v>2.447E-3</v>
      </c>
      <c r="G1196" s="10">
        <f>IF((G1195+(AVERAGE(F1195:F1196)*('Front End'!$F$5*60))-(N1195))&gt;$AA$3,$AA$3,IF(G1195+(AVERAGE(F1195:F1196)*('Front End'!$F$5*60))-(N1195)&lt;0,0,G1195+(AVERAGE(F1195:F1196)*('Front End'!$F$5*60))-(N1195)))</f>
        <v>102.17274571298091</v>
      </c>
      <c r="H1196" s="10">
        <f>(G1196/$AA$3)*'Front End'!$B$1</f>
        <v>1.0217274571298091E-3</v>
      </c>
      <c r="I1196" s="10">
        <f>('Front End'!$F$10-'Front End'!$B$1)+Calcs!H1196</f>
        <v>46.731021727457133</v>
      </c>
      <c r="J1196" s="10">
        <f>IF(H1196&gt;'Front End'!$B$1*('Front End'!$B$5/100),G1196-((('Front End'!$B$1*('Front End'!$B$5/100))/'Front End'!$B$1)*$AA$3),0)</f>
        <v>2.1727457129809125</v>
      </c>
      <c r="K1196" s="10">
        <f>(J1196*('Front End'!$B$6/100))/('Front End'!$B$2*24*60*60)</f>
        <v>0</v>
      </c>
      <c r="L1196" s="10">
        <f>(J1196*((100-'Front End'!$B$6)/100))/('Front End'!$B$2*24*60*60)</f>
        <v>2.5147519826167974E-3</v>
      </c>
      <c r="M1196" s="10">
        <f t="shared" si="79"/>
        <v>2.5147519826167974E-3</v>
      </c>
      <c r="N1196" s="10">
        <f>AVERAGE(M1195:M1196)*('Front End'!$F$5*60)</f>
        <v>0.30242592031440302</v>
      </c>
      <c r="O1196" s="10">
        <f>IF(O1195+AVERAGE(K1195:K1196)*('Front End'!$F$5*60)&gt;J1196,J1196,O1195+AVERAGE(K1195:K1196)*('Front End'!$F$5*60))</f>
        <v>0</v>
      </c>
      <c r="P1196" s="10">
        <f>P1195+(AVERAGE(L1195:L1196)*('Front End'!$F$5*60))-W1195</f>
        <v>3969.3180273381658</v>
      </c>
      <c r="Q1196" s="10">
        <f>(P1196/$AA$5)*($AA$4-'Front End'!$F$9)</f>
        <v>3.9693180273381652E-2</v>
      </c>
      <c r="R1196" s="10">
        <f>'Front End'!$F$9+Q1196</f>
        <v>45.039693180273382</v>
      </c>
      <c r="S1196" s="8">
        <f>IF(R1196&gt;'Front End'!$F$9+'Front End'!$B$9,(((R1196-'Front End'!$F$9)/($AA$4-'Front End'!$F$9))*$AA$5)-((('Front End'!$F$9+'Front End'!$B$9-'Front End'!$F$9)/($AA$4-'Front End'!$F$9))*$AA$5),0)</f>
        <v>3969.3180273381759</v>
      </c>
      <c r="T1196" s="8">
        <f>ROUND(S1196/('Front End'!$B$3*24*60*60),6)</f>
        <v>4.594E-3</v>
      </c>
      <c r="U1196" s="8">
        <f>IF(R1196&gt;'Front End'!$F$9+'Front End'!$B$10,(((R1196-'Front End'!$F$9)/($AA$4-'Front End'!$F$9))*$AA$5)-((('Front End'!$F$9+'Front End'!$B$10-'Front End'!$F$9)/($AA$4-'Front End'!$F$9))*$AA$5),0)</f>
        <v>1969.318027337863</v>
      </c>
      <c r="V1196" s="8">
        <f>(U1196^0.5)/('Front End'!$B$4*24*60*60)</f>
        <v>5.1362267192780944E-3</v>
      </c>
      <c r="W1196" s="8">
        <f>(AVERAGE(T1195:T1196)*('Front End'!$F$5*60))+(AVERAGE(V1195:V1196)*('Front End'!$F$5*60))</f>
        <v>1.1677549254267152</v>
      </c>
      <c r="X1196" s="8">
        <f t="shared" si="80"/>
        <v>5.1362267192780944E-3</v>
      </c>
    </row>
    <row r="1197" spans="1:24" x14ac:dyDescent="0.2">
      <c r="A1197" s="1">
        <v>1196</v>
      </c>
      <c r="B1197" s="1">
        <f>B1196+'Front End'!$F$5</f>
        <v>2390</v>
      </c>
      <c r="C1197" s="10">
        <f t="shared" si="77"/>
        <v>1.6597222222222223</v>
      </c>
      <c r="D1197" s="10">
        <f>ROUND(IF(B1197&lt;=$AA$2*1.25,('Front End'!$F$4/2)*(1-COS((PI()*B1197)/$AA$2)),(4.34*'Front End'!$F$4*EXP(-1.3*B1197/$AA$2))),6)</f>
        <v>2.4369999999999999E-3</v>
      </c>
      <c r="E1197" s="10">
        <f>D1197*('Front End'!$F$3/100)</f>
        <v>0</v>
      </c>
      <c r="F1197" s="10">
        <f t="shared" si="78"/>
        <v>2.4369999999999999E-3</v>
      </c>
      <c r="G1197" s="10">
        <f>IF((G1196+(AVERAGE(F1196:F1197)*('Front End'!$F$5*60))-(N1196))&gt;$AA$3,$AA$3,IF(G1196+(AVERAGE(F1196:F1197)*('Front End'!$F$5*60))-(N1196)&lt;0,0,G1196+(AVERAGE(F1196:F1197)*('Front End'!$F$5*60))-(N1196)))</f>
        <v>102.16335979266651</v>
      </c>
      <c r="H1197" s="10">
        <f>(G1197/$AA$3)*'Front End'!$B$1</f>
        <v>1.0216335979266651E-3</v>
      </c>
      <c r="I1197" s="10">
        <f>('Front End'!$F$10-'Front End'!$B$1)+Calcs!H1197</f>
        <v>46.731021633597933</v>
      </c>
      <c r="J1197" s="10">
        <f>IF(H1197&gt;'Front End'!$B$1*('Front End'!$B$5/100),G1197-((('Front End'!$B$1*('Front End'!$B$5/100))/'Front End'!$B$1)*$AA$3),0)</f>
        <v>2.1633597926665118</v>
      </c>
      <c r="K1197" s="10">
        <f>(J1197*('Front End'!$B$6/100))/('Front End'!$B$2*24*60*60)</f>
        <v>0</v>
      </c>
      <c r="L1197" s="10">
        <f>(J1197*((100-'Front End'!$B$6)/100))/('Front End'!$B$2*24*60*60)</f>
        <v>2.503888648919574E-3</v>
      </c>
      <c r="M1197" s="10">
        <f t="shared" si="79"/>
        <v>2.503888648919574E-3</v>
      </c>
      <c r="N1197" s="10">
        <f>AVERAGE(M1196:M1197)*('Front End'!$F$5*60)</f>
        <v>0.30111843789218229</v>
      </c>
      <c r="O1197" s="10">
        <f>IF(O1196+AVERAGE(K1196:K1197)*('Front End'!$F$5*60)&gt;J1197,J1197,O1196+AVERAGE(K1196:K1197)*('Front End'!$F$5*60))</f>
        <v>0</v>
      </c>
      <c r="P1197" s="10">
        <f>P1196+(AVERAGE(L1196:L1197)*('Front End'!$F$5*60))-W1196</f>
        <v>3968.451390850631</v>
      </c>
      <c r="Q1197" s="10">
        <f>(P1197/$AA$5)*($AA$4-'Front End'!$F$9)</f>
        <v>3.9684513908506309E-2</v>
      </c>
      <c r="R1197" s="10">
        <f>'Front End'!$F$9+Q1197</f>
        <v>45.039684513908504</v>
      </c>
      <c r="S1197" s="8">
        <f>IF(R1197&gt;'Front End'!$F$9+'Front End'!$B$9,(((R1197-'Front End'!$F$9)/($AA$4-'Front End'!$F$9))*$AA$5)-((('Front End'!$F$9+'Front End'!$B$9-'Front End'!$F$9)/($AA$4-'Front End'!$F$9))*$AA$5),0)</f>
        <v>3968.4513908504473</v>
      </c>
      <c r="T1197" s="8">
        <f>ROUND(S1197/('Front End'!$B$3*24*60*60),6)</f>
        <v>4.5929999999999999E-3</v>
      </c>
      <c r="U1197" s="8">
        <f>IF(R1197&gt;'Front End'!$F$9+'Front End'!$B$10,(((R1197-'Front End'!$F$9)/($AA$4-'Front End'!$F$9))*$AA$5)-((('Front End'!$F$9+'Front End'!$B$10-'Front End'!$F$9)/($AA$4-'Front End'!$F$9))*$AA$5),0)</f>
        <v>1968.4513908501344</v>
      </c>
      <c r="V1197" s="8">
        <f>(U1197^0.5)/('Front End'!$B$4*24*60*60)</f>
        <v>5.1350964469594829E-3</v>
      </c>
      <c r="W1197" s="8">
        <f>(AVERAGE(T1196:T1197)*('Front End'!$F$5*60))+(AVERAGE(V1196:V1197)*('Front End'!$F$5*60))</f>
        <v>1.1674993899742547</v>
      </c>
      <c r="X1197" s="8">
        <f t="shared" si="80"/>
        <v>5.1350964469594829E-3</v>
      </c>
    </row>
    <row r="1198" spans="1:24" x14ac:dyDescent="0.2">
      <c r="A1198" s="1">
        <v>1197</v>
      </c>
      <c r="B1198" s="1">
        <f>B1197+'Front End'!$F$5</f>
        <v>2392</v>
      </c>
      <c r="C1198" s="10">
        <f t="shared" si="77"/>
        <v>1.6611111111111112</v>
      </c>
      <c r="D1198" s="10">
        <f>ROUND(IF(B1198&lt;=$AA$2*1.25,('Front End'!$F$4/2)*(1-COS((PI()*B1198)/$AA$2)),(4.34*'Front End'!$F$4*EXP(-1.3*B1198/$AA$2))),6)</f>
        <v>2.4260000000000002E-3</v>
      </c>
      <c r="E1198" s="10">
        <f>D1198*('Front End'!$F$3/100)</f>
        <v>0</v>
      </c>
      <c r="F1198" s="10">
        <f t="shared" si="78"/>
        <v>2.4260000000000002E-3</v>
      </c>
      <c r="G1198" s="10">
        <f>IF((G1197+(AVERAGE(F1197:F1198)*('Front End'!$F$5*60))-(N1197))&gt;$AA$3,$AA$3,IF(G1197+(AVERAGE(F1197:F1198)*('Front End'!$F$5*60))-(N1197)&lt;0,0,G1197+(AVERAGE(F1197:F1198)*('Front End'!$F$5*60))-(N1197)))</f>
        <v>102.15402135477433</v>
      </c>
      <c r="H1198" s="10">
        <f>(G1198/$AA$3)*'Front End'!$B$1</f>
        <v>1.0215402135477433E-3</v>
      </c>
      <c r="I1198" s="10">
        <f>('Front End'!$F$10-'Front End'!$B$1)+Calcs!H1198</f>
        <v>46.731021540213554</v>
      </c>
      <c r="J1198" s="10">
        <f>IF(H1198&gt;'Front End'!$B$1*('Front End'!$B$5/100),G1198-((('Front End'!$B$1*('Front End'!$B$5/100))/'Front End'!$B$1)*$AA$3),0)</f>
        <v>2.1540213547743292</v>
      </c>
      <c r="K1198" s="10">
        <f>(J1198*('Front End'!$B$6/100))/('Front End'!$B$2*24*60*60)</f>
        <v>0</v>
      </c>
      <c r="L1198" s="10">
        <f>(J1198*((100-'Front End'!$B$6)/100))/('Front End'!$B$2*24*60*60)</f>
        <v>2.4930802717295481E-3</v>
      </c>
      <c r="M1198" s="10">
        <f t="shared" si="79"/>
        <v>2.4930802717295481E-3</v>
      </c>
      <c r="N1198" s="10">
        <f>AVERAGE(M1197:M1198)*('Front End'!$F$5*60)</f>
        <v>0.29981813523894735</v>
      </c>
      <c r="O1198" s="10">
        <f>IF(O1197+AVERAGE(K1197:K1198)*('Front End'!$F$5*60)&gt;J1198,J1198,O1197+AVERAGE(K1197:K1198)*('Front End'!$F$5*60))</f>
        <v>0</v>
      </c>
      <c r="P1198" s="10">
        <f>P1197+(AVERAGE(L1197:L1198)*('Front End'!$F$5*60))-W1197</f>
        <v>3967.5837095958959</v>
      </c>
      <c r="Q1198" s="10">
        <f>(P1198/$AA$5)*($AA$4-'Front End'!$F$9)</f>
        <v>3.9675837095958955E-2</v>
      </c>
      <c r="R1198" s="10">
        <f>'Front End'!$F$9+Q1198</f>
        <v>45.039675837095956</v>
      </c>
      <c r="S1198" s="8">
        <f>IF(R1198&gt;'Front End'!$F$9+'Front End'!$B$9,(((R1198-'Front End'!$F$9)/($AA$4-'Front End'!$F$9))*$AA$5)-((('Front End'!$F$9+'Front End'!$B$9-'Front End'!$F$9)/($AA$4-'Front End'!$F$9))*$AA$5),0)</f>
        <v>3967.5837095956012</v>
      </c>
      <c r="T1198" s="8">
        <f>ROUND(S1198/('Front End'!$B$3*24*60*60),6)</f>
        <v>4.5919999999999997E-3</v>
      </c>
      <c r="U1198" s="8">
        <f>IF(R1198&gt;'Front End'!$F$9+'Front End'!$B$10,(((R1198-'Front End'!$F$9)/($AA$4-'Front End'!$F$9))*$AA$5)-((('Front End'!$F$9+'Front End'!$B$10-'Front End'!$F$9)/($AA$4-'Front End'!$F$9))*$AA$5),0)</f>
        <v>1967.5837095952884</v>
      </c>
      <c r="V1198" s="8">
        <f>(U1198^0.5)/('Front End'!$B$4*24*60*60)</f>
        <v>5.1339645627633476E-3</v>
      </c>
      <c r="W1198" s="8">
        <f>(AVERAGE(T1197:T1198)*('Front End'!$F$5*60))+(AVERAGE(V1197:V1198)*('Front End'!$F$5*60))</f>
        <v>1.1672436605833698</v>
      </c>
      <c r="X1198" s="8">
        <f t="shared" si="80"/>
        <v>5.1339645627633476E-3</v>
      </c>
    </row>
    <row r="1199" spans="1:24" x14ac:dyDescent="0.2">
      <c r="A1199" s="1">
        <v>1198</v>
      </c>
      <c r="B1199" s="1">
        <f>B1198+'Front End'!$F$5</f>
        <v>2394</v>
      </c>
      <c r="C1199" s="10">
        <f t="shared" si="77"/>
        <v>1.6625000000000001</v>
      </c>
      <c r="D1199" s="10">
        <f>ROUND(IF(B1199&lt;=$AA$2*1.25,('Front End'!$F$4/2)*(1-COS((PI()*B1199)/$AA$2)),(4.34*'Front End'!$F$4*EXP(-1.3*B1199/$AA$2))),6)</f>
        <v>2.415E-3</v>
      </c>
      <c r="E1199" s="10">
        <f>D1199*('Front End'!$F$3/100)</f>
        <v>0</v>
      </c>
      <c r="F1199" s="10">
        <f t="shared" si="78"/>
        <v>2.415E-3</v>
      </c>
      <c r="G1199" s="10">
        <f>IF((G1198+(AVERAGE(F1198:F1199)*('Front End'!$F$5*60))-(N1198))&gt;$AA$3,$AA$3,IF(G1198+(AVERAGE(F1198:F1199)*('Front End'!$F$5*60))-(N1198)&lt;0,0,G1198+(AVERAGE(F1198:F1199)*('Front End'!$F$5*60))-(N1198)))</f>
        <v>102.14466321953537</v>
      </c>
      <c r="H1199" s="10">
        <f>(G1199/$AA$3)*'Front End'!$B$1</f>
        <v>1.0214466321953536E-3</v>
      </c>
      <c r="I1199" s="10">
        <f>('Front End'!$F$10-'Front End'!$B$1)+Calcs!H1199</f>
        <v>46.731021446632198</v>
      </c>
      <c r="J1199" s="10">
        <f>IF(H1199&gt;'Front End'!$B$1*('Front End'!$B$5/100),G1199-((('Front End'!$B$1*('Front End'!$B$5/100))/'Front End'!$B$1)*$AA$3),0)</f>
        <v>2.1446632195353743</v>
      </c>
      <c r="K1199" s="10">
        <f>(J1199*('Front End'!$B$6/100))/('Front End'!$B$2*24*60*60)</f>
        <v>0</v>
      </c>
      <c r="L1199" s="10">
        <f>(J1199*((100-'Front End'!$B$6)/100))/('Front End'!$B$2*24*60*60)</f>
        <v>2.4822490966844614E-3</v>
      </c>
      <c r="M1199" s="10">
        <f t="shared" si="79"/>
        <v>2.4822490966844614E-3</v>
      </c>
      <c r="N1199" s="10">
        <f>AVERAGE(M1198:M1199)*('Front End'!$F$5*60)</f>
        <v>0.2985197621048406</v>
      </c>
      <c r="O1199" s="10">
        <f>IF(O1198+AVERAGE(K1198:K1199)*('Front End'!$F$5*60)&gt;J1199,J1199,O1198+AVERAGE(K1198:K1199)*('Front End'!$F$5*60))</f>
        <v>0</v>
      </c>
      <c r="P1199" s="10">
        <f>P1198+(AVERAGE(L1198:L1199)*('Front End'!$F$5*60))-W1198</f>
        <v>3966.7149856974174</v>
      </c>
      <c r="Q1199" s="10">
        <f>(P1199/$AA$5)*($AA$4-'Front End'!$F$9)</f>
        <v>3.9667149856974171E-2</v>
      </c>
      <c r="R1199" s="10">
        <f>'Front End'!$F$9+Q1199</f>
        <v>45.039667149856975</v>
      </c>
      <c r="S1199" s="8">
        <f>IF(R1199&gt;'Front End'!$F$9+'Front End'!$B$9,(((R1199-'Front End'!$F$9)/($AA$4-'Front End'!$F$9))*$AA$5)-((('Front End'!$F$9+'Front End'!$B$9-'Front End'!$F$9)/($AA$4-'Front End'!$F$9))*$AA$5),0)</f>
        <v>3966.7149856974506</v>
      </c>
      <c r="T1199" s="8">
        <f>ROUND(S1199/('Front End'!$B$3*24*60*60),6)</f>
        <v>4.5909999999999996E-3</v>
      </c>
      <c r="U1199" s="8">
        <f>IF(R1199&gt;'Front End'!$F$9+'Front End'!$B$10,(((R1199-'Front End'!$F$9)/($AA$4-'Front End'!$F$9))*$AA$5)-((('Front End'!$F$9+'Front End'!$B$10-'Front End'!$F$9)/($AA$4-'Front End'!$F$9))*$AA$5),0)</f>
        <v>1966.7149856971378</v>
      </c>
      <c r="V1199" s="8">
        <f>(U1199^0.5)/('Front End'!$B$4*24*60*60)</f>
        <v>5.1328310683947578E-3</v>
      </c>
      <c r="W1199" s="8">
        <f>(AVERAGE(T1198:T1199)*('Front End'!$F$5*60))+(AVERAGE(V1198:V1199)*('Front End'!$F$5*60))</f>
        <v>1.1669877378694864</v>
      </c>
      <c r="X1199" s="8">
        <f t="shared" si="80"/>
        <v>5.1328310683947578E-3</v>
      </c>
    </row>
    <row r="1200" spans="1:24" x14ac:dyDescent="0.2">
      <c r="A1200" s="1">
        <v>1199</v>
      </c>
      <c r="B1200" s="1">
        <f>B1199+'Front End'!$F$5</f>
        <v>2396</v>
      </c>
      <c r="C1200" s="10">
        <f t="shared" si="77"/>
        <v>1.663888888888889</v>
      </c>
      <c r="D1200" s="10">
        <f>ROUND(IF(B1200&lt;=$AA$2*1.25,('Front End'!$F$4/2)*(1-COS((PI()*B1200)/$AA$2)),(4.34*'Front End'!$F$4*EXP(-1.3*B1200/$AA$2))),6)</f>
        <v>2.405E-3</v>
      </c>
      <c r="E1200" s="10">
        <f>D1200*('Front End'!$F$3/100)</f>
        <v>0</v>
      </c>
      <c r="F1200" s="10">
        <f t="shared" si="78"/>
        <v>2.405E-3</v>
      </c>
      <c r="G1200" s="10">
        <f>IF((G1199+(AVERAGE(F1199:F1200)*('Front End'!$F$5*60))-(N1199))&gt;$AA$3,$AA$3,IF(G1199+(AVERAGE(F1199:F1200)*('Front End'!$F$5*60))-(N1199)&lt;0,0,G1199+(AVERAGE(F1199:F1200)*('Front End'!$F$5*60))-(N1199)))</f>
        <v>102.13534345743052</v>
      </c>
      <c r="H1200" s="10">
        <f>(G1200/$AA$3)*'Front End'!$B$1</f>
        <v>1.0213534345743054E-3</v>
      </c>
      <c r="I1200" s="10">
        <f>('Front End'!$F$10-'Front End'!$B$1)+Calcs!H1200</f>
        <v>46.731021353434578</v>
      </c>
      <c r="J1200" s="10">
        <f>IF(H1200&gt;'Front End'!$B$1*('Front End'!$B$5/100),G1200-((('Front End'!$B$1*('Front End'!$B$5/100))/'Front End'!$B$1)*$AA$3),0)</f>
        <v>2.1353434574305226</v>
      </c>
      <c r="K1200" s="10">
        <f>(J1200*('Front End'!$B$6/100))/('Front End'!$B$2*24*60*60)</f>
        <v>0</v>
      </c>
      <c r="L1200" s="10">
        <f>(J1200*((100-'Front End'!$B$6)/100))/('Front End'!$B$2*24*60*60)</f>
        <v>2.4714623349890311E-3</v>
      </c>
      <c r="M1200" s="10">
        <f t="shared" si="79"/>
        <v>2.4714623349890311E-3</v>
      </c>
      <c r="N1200" s="10">
        <f>AVERAGE(M1199:M1200)*('Front End'!$F$5*60)</f>
        <v>0.29722268590040957</v>
      </c>
      <c r="O1200" s="10">
        <f>IF(O1199+AVERAGE(K1199:K1200)*('Front End'!$F$5*60)&gt;J1200,J1200,O1199+AVERAGE(K1199:K1200)*('Front End'!$F$5*60))</f>
        <v>0</v>
      </c>
      <c r="P1200" s="10">
        <f>P1199+(AVERAGE(L1199:L1200)*('Front End'!$F$5*60))-W1199</f>
        <v>3965.8452206454485</v>
      </c>
      <c r="Q1200" s="10">
        <f>(P1200/$AA$5)*($AA$4-'Front End'!$F$9)</f>
        <v>3.9658452206454482E-2</v>
      </c>
      <c r="R1200" s="10">
        <f>'Front End'!$F$9+Q1200</f>
        <v>45.039658452206453</v>
      </c>
      <c r="S1200" s="8">
        <f>IF(R1200&gt;'Front End'!$F$9+'Front End'!$B$9,(((R1200-'Front End'!$F$9)/($AA$4-'Front End'!$F$9))*$AA$5)-((('Front End'!$F$9+'Front End'!$B$9-'Front End'!$F$9)/($AA$4-'Front End'!$F$9))*$AA$5),0)</f>
        <v>3965.8452206452926</v>
      </c>
      <c r="T1200" s="8">
        <f>ROUND(S1200/('Front End'!$B$3*24*60*60),6)</f>
        <v>4.5900000000000003E-3</v>
      </c>
      <c r="U1200" s="8">
        <f>IF(R1200&gt;'Front End'!$F$9+'Front End'!$B$10,(((R1200-'Front End'!$F$9)/($AA$4-'Front End'!$F$9))*$AA$5)-((('Front End'!$F$9+'Front End'!$B$10-'Front End'!$F$9)/($AA$4-'Front End'!$F$9))*$AA$5),0)</f>
        <v>1965.8452206449797</v>
      </c>
      <c r="V1200" s="8">
        <f>(U1200^0.5)/('Front End'!$B$4*24*60*60)</f>
        <v>5.1316959647305944E-3</v>
      </c>
      <c r="W1200" s="8">
        <f>(AVERAGE(T1199:T1200)*('Front End'!$F$5*60))+(AVERAGE(V1199:V1200)*('Front End'!$F$5*60))</f>
        <v>1.166731621987521</v>
      </c>
      <c r="X1200" s="8">
        <f t="shared" si="80"/>
        <v>5.1316959647305944E-3</v>
      </c>
    </row>
    <row r="1201" spans="1:24" x14ac:dyDescent="0.2">
      <c r="A1201" s="1">
        <v>1200</v>
      </c>
      <c r="B1201" s="1">
        <f>B1200+'Front End'!$F$5</f>
        <v>2398</v>
      </c>
      <c r="C1201" s="10">
        <f t="shared" si="77"/>
        <v>1.6652777777777779</v>
      </c>
      <c r="D1201" s="10">
        <f>ROUND(IF(B1201&lt;=$AA$2*1.25,('Front End'!$F$4/2)*(1-COS((PI()*B1201)/$AA$2)),(4.34*'Front End'!$F$4*EXP(-1.3*B1201/$AA$2))),6)</f>
        <v>2.395E-3</v>
      </c>
      <c r="E1201" s="10">
        <f>D1201*('Front End'!$F$3/100)</f>
        <v>0</v>
      </c>
      <c r="F1201" s="10">
        <f t="shared" si="78"/>
        <v>2.395E-3</v>
      </c>
      <c r="G1201" s="10">
        <f>IF((G1200+(AVERAGE(F1200:F1201)*('Front End'!$F$5*60))-(N1200))&gt;$AA$3,$AA$3,IF(G1200+(AVERAGE(F1200:F1201)*('Front End'!$F$5*60))-(N1200)&lt;0,0,G1200+(AVERAGE(F1200:F1201)*('Front End'!$F$5*60))-(N1200)))</f>
        <v>102.12612077153011</v>
      </c>
      <c r="H1201" s="10">
        <f>(G1201/$AA$3)*'Front End'!$B$1</f>
        <v>1.021261207715301E-3</v>
      </c>
      <c r="I1201" s="10">
        <f>('Front End'!$F$10-'Front End'!$B$1)+Calcs!H1201</f>
        <v>46.731021261207722</v>
      </c>
      <c r="J1201" s="10">
        <f>IF(H1201&gt;'Front End'!$B$1*('Front End'!$B$5/100),G1201-((('Front End'!$B$1*('Front End'!$B$5/100))/'Front End'!$B$1)*$AA$3),0)</f>
        <v>2.1261207715301111</v>
      </c>
      <c r="K1201" s="10">
        <f>(J1201*('Front End'!$B$6/100))/('Front End'!$B$2*24*60*60)</f>
        <v>0</v>
      </c>
      <c r="L1201" s="10">
        <f>(J1201*((100-'Front End'!$B$6)/100))/('Front End'!$B$2*24*60*60)</f>
        <v>2.4607879300117029E-3</v>
      </c>
      <c r="M1201" s="10">
        <f t="shared" si="79"/>
        <v>2.4607879300117029E-3</v>
      </c>
      <c r="N1201" s="10">
        <f>AVERAGE(M1200:M1201)*('Front End'!$F$5*60)</f>
        <v>0.29593501590004406</v>
      </c>
      <c r="O1201" s="10">
        <f>IF(O1200+AVERAGE(K1200:K1201)*('Front End'!$F$5*60)&gt;J1201,J1201,O1200+AVERAGE(K1200:K1201)*('Front End'!$F$5*60))</f>
        <v>0</v>
      </c>
      <c r="P1201" s="10">
        <f>P1200+(AVERAGE(L1200:L1201)*('Front End'!$F$5*60))-W1200</f>
        <v>3964.9744240393611</v>
      </c>
      <c r="Q1201" s="10">
        <f>(P1201/$AA$5)*($AA$4-'Front End'!$F$9)</f>
        <v>3.9649744240393608E-2</v>
      </c>
      <c r="R1201" s="10">
        <f>'Front End'!$F$9+Q1201</f>
        <v>45.039649744240393</v>
      </c>
      <c r="S1201" s="8">
        <f>IF(R1201&gt;'Front End'!$F$9+'Front End'!$B$9,(((R1201-'Front End'!$F$9)/($AA$4-'Front End'!$F$9))*$AA$5)-((('Front End'!$F$9+'Front End'!$B$9-'Front End'!$F$9)/($AA$4-'Front End'!$F$9))*$AA$5),0)</f>
        <v>3964.9744240392693</v>
      </c>
      <c r="T1201" s="8">
        <f>ROUND(S1201/('Front End'!$B$3*24*60*60),6)</f>
        <v>4.5890000000000002E-3</v>
      </c>
      <c r="U1201" s="8">
        <f>IF(R1201&gt;'Front End'!$F$9+'Front End'!$B$10,(((R1201-'Front End'!$F$9)/($AA$4-'Front End'!$F$9))*$AA$5)-((('Front End'!$F$9+'Front End'!$B$10-'Front End'!$F$9)/($AA$4-'Front End'!$F$9))*$AA$5),0)</f>
        <v>1964.9744240389564</v>
      </c>
      <c r="V1201" s="8">
        <f>(U1201^0.5)/('Front End'!$B$4*24*60*60)</f>
        <v>5.1305592632357316E-3</v>
      </c>
      <c r="W1201" s="8">
        <f>(AVERAGE(T1200:T1201)*('Front End'!$F$5*60))+(AVERAGE(V1200:V1201)*('Front End'!$F$5*60))</f>
        <v>1.1664753136779795</v>
      </c>
      <c r="X1201" s="8">
        <f t="shared" si="80"/>
        <v>5.1305592632357316E-3</v>
      </c>
    </row>
    <row r="1202" spans="1:24" x14ac:dyDescent="0.2">
      <c r="A1202" s="1">
        <v>1201</v>
      </c>
      <c r="B1202" s="1">
        <f>B1201+'Front End'!$F$5</f>
        <v>2400</v>
      </c>
      <c r="C1202" s="10">
        <f t="shared" si="77"/>
        <v>1.6666666666666667</v>
      </c>
      <c r="D1202" s="10">
        <f>ROUND(IF(B1202&lt;=$AA$2*1.25,('Front End'!$F$4/2)*(1-COS((PI()*B1202)/$AA$2)),(4.34*'Front End'!$F$4*EXP(-1.3*B1202/$AA$2))),6)</f>
        <v>2.3839999999999998E-3</v>
      </c>
      <c r="E1202" s="10">
        <f>D1202*('Front End'!$F$3/100)</f>
        <v>0</v>
      </c>
      <c r="F1202" s="10">
        <f t="shared" si="78"/>
        <v>2.3839999999999998E-3</v>
      </c>
      <c r="G1202" s="10">
        <f>IF((G1201+(AVERAGE(F1201:F1202)*('Front End'!$F$5*60))-(N1201))&gt;$AA$3,$AA$3,IF(G1201+(AVERAGE(F1201:F1202)*('Front End'!$F$5*60))-(N1201)&lt;0,0,G1201+(AVERAGE(F1201:F1202)*('Front End'!$F$5*60))-(N1201)))</f>
        <v>102.11692575563006</v>
      </c>
      <c r="H1202" s="10">
        <f>(G1202/$AA$3)*'Front End'!$B$1</f>
        <v>1.0211692575563007E-3</v>
      </c>
      <c r="I1202" s="10">
        <f>('Front End'!$F$10-'Front End'!$B$1)+Calcs!H1202</f>
        <v>46.731021169257559</v>
      </c>
      <c r="J1202" s="10">
        <f>IF(H1202&gt;'Front End'!$B$1*('Front End'!$B$5/100),G1202-((('Front End'!$B$1*('Front End'!$B$5/100))/'Front End'!$B$1)*$AA$3),0)</f>
        <v>2.1169257556300636</v>
      </c>
      <c r="K1202" s="10">
        <f>(J1202*('Front End'!$B$6/100))/('Front End'!$B$2*24*60*60)</f>
        <v>0</v>
      </c>
      <c r="L1202" s="10">
        <f>(J1202*((100-'Front End'!$B$6)/100))/('Front End'!$B$2*24*60*60)</f>
        <v>2.4501455504977593E-3</v>
      </c>
      <c r="M1202" s="10">
        <f t="shared" si="79"/>
        <v>2.4501455504977593E-3</v>
      </c>
      <c r="N1202" s="10">
        <f>AVERAGE(M1201:M1202)*('Front End'!$F$5*60)</f>
        <v>0.29465600883056775</v>
      </c>
      <c r="O1202" s="10">
        <f>IF(O1201+AVERAGE(K1201:K1202)*('Front End'!$F$5*60)&gt;J1202,J1202,O1201+AVERAGE(K1201:K1202)*('Front End'!$F$5*60))</f>
        <v>0</v>
      </c>
      <c r="P1202" s="10">
        <f>P1201+(AVERAGE(L1201:L1202)*('Front End'!$F$5*60))-W1201</f>
        <v>3964.102604734514</v>
      </c>
      <c r="Q1202" s="10">
        <f>(P1202/$AA$5)*($AA$4-'Front End'!$F$9)</f>
        <v>3.9641026047345138E-2</v>
      </c>
      <c r="R1202" s="10">
        <f>'Front End'!$F$9+Q1202</f>
        <v>45.039641026047342</v>
      </c>
      <c r="S1202" s="8">
        <f>IF(R1202&gt;'Front End'!$F$9+'Front End'!$B$9,(((R1202-'Front End'!$F$9)/($AA$4-'Front End'!$F$9))*$AA$5)-((('Front End'!$F$9+'Front End'!$B$9-'Front End'!$F$9)/($AA$4-'Front End'!$F$9))*$AA$5),0)</f>
        <v>3964.1026047341657</v>
      </c>
      <c r="T1202" s="8">
        <f>ROUND(S1202/('Front End'!$B$3*24*60*60),6)</f>
        <v>4.5880000000000001E-3</v>
      </c>
      <c r="U1202" s="8">
        <f>IF(R1202&gt;'Front End'!$F$9+'Front End'!$B$10,(((R1202-'Front End'!$F$9)/($AA$4-'Front End'!$F$9))*$AA$5)-((('Front End'!$F$9+'Front End'!$B$10-'Front End'!$F$9)/($AA$4-'Front End'!$F$9))*$AA$5),0)</f>
        <v>1964.1026047338528</v>
      </c>
      <c r="V1202" s="8">
        <f>(U1202^0.5)/('Front End'!$B$4*24*60*60)</f>
        <v>5.1294209744104221E-3</v>
      </c>
      <c r="W1202" s="8">
        <f>(AVERAGE(T1201:T1202)*('Front End'!$F$5*60))+(AVERAGE(V1201:V1202)*('Front End'!$F$5*60))</f>
        <v>1.1662188142587695</v>
      </c>
      <c r="X1202" s="8">
        <f t="shared" si="80"/>
        <v>5.1294209744104221E-3</v>
      </c>
    </row>
    <row r="1203" spans="1:24" x14ac:dyDescent="0.2">
      <c r="A1203" s="1">
        <v>1202</v>
      </c>
      <c r="B1203" s="1">
        <f>B1202+'Front End'!$F$5</f>
        <v>2402</v>
      </c>
      <c r="C1203" s="10">
        <f t="shared" si="77"/>
        <v>1.6680555555555556</v>
      </c>
      <c r="D1203" s="10">
        <f>ROUND(IF(B1203&lt;=$AA$2*1.25,('Front End'!$F$4/2)*(1-COS((PI()*B1203)/$AA$2)),(4.34*'Front End'!$F$4*EXP(-1.3*B1203/$AA$2))),6)</f>
        <v>2.3739999999999998E-3</v>
      </c>
      <c r="E1203" s="10">
        <f>D1203*('Front End'!$F$3/100)</f>
        <v>0</v>
      </c>
      <c r="F1203" s="10">
        <f t="shared" si="78"/>
        <v>2.3739999999999998E-3</v>
      </c>
      <c r="G1203" s="10">
        <f>IF((G1202+(AVERAGE(F1202:F1203)*('Front End'!$F$5*60))-(N1202))&gt;$AA$3,$AA$3,IF(G1202+(AVERAGE(F1202:F1203)*('Front End'!$F$5*60))-(N1202)&lt;0,0,G1202+(AVERAGE(F1202:F1203)*('Front End'!$F$5*60))-(N1202)))</f>
        <v>102.1077497467995</v>
      </c>
      <c r="H1203" s="10">
        <f>(G1203/$AA$3)*'Front End'!$B$1</f>
        <v>1.021077497467995E-3</v>
      </c>
      <c r="I1203" s="10">
        <f>('Front End'!$F$10-'Front End'!$B$1)+Calcs!H1203</f>
        <v>46.731021077497473</v>
      </c>
      <c r="J1203" s="10">
        <f>IF(H1203&gt;'Front End'!$B$1*('Front End'!$B$5/100),G1203-((('Front End'!$B$1*('Front End'!$B$5/100))/'Front End'!$B$1)*$AA$3),0)</f>
        <v>2.1077497467994988</v>
      </c>
      <c r="K1203" s="10">
        <f>(J1203*('Front End'!$B$6/100))/('Front End'!$B$2*24*60*60)</f>
        <v>0</v>
      </c>
      <c r="L1203" s="10">
        <f>(J1203*((100-'Front End'!$B$6)/100))/('Front End'!$B$2*24*60*60)</f>
        <v>2.4395251699068274E-3</v>
      </c>
      <c r="M1203" s="10">
        <f t="shared" si="79"/>
        <v>2.4395251699068274E-3</v>
      </c>
      <c r="N1203" s="10">
        <f>AVERAGE(M1202:M1203)*('Front End'!$F$5*60)</f>
        <v>0.29338024322427525</v>
      </c>
      <c r="O1203" s="10">
        <f>IF(O1202+AVERAGE(K1202:K1203)*('Front End'!$F$5*60)&gt;J1203,J1203,O1202+AVERAGE(K1202:K1203)*('Front End'!$F$5*60))</f>
        <v>0</v>
      </c>
      <c r="P1203" s="10">
        <f>P1202+(AVERAGE(L1202:L1203)*('Front End'!$F$5*60))-W1202</f>
        <v>3963.2297661634798</v>
      </c>
      <c r="Q1203" s="10">
        <f>(P1203/$AA$5)*($AA$4-'Front End'!$F$9)</f>
        <v>3.9632297661634799E-2</v>
      </c>
      <c r="R1203" s="10">
        <f>'Front End'!$F$9+Q1203</f>
        <v>45.039632297661633</v>
      </c>
      <c r="S1203" s="8">
        <f>IF(R1203&gt;'Front End'!$F$9+'Front End'!$B$9,(((R1203-'Front End'!$F$9)/($AA$4-'Front End'!$F$9))*$AA$5)-((('Front End'!$F$9+'Front End'!$B$9-'Front End'!$F$9)/($AA$4-'Front End'!$F$9))*$AA$5),0)</f>
        <v>3963.2297661633233</v>
      </c>
      <c r="T1203" s="8">
        <f>ROUND(S1203/('Front End'!$B$3*24*60*60),6)</f>
        <v>4.5869999999999999E-3</v>
      </c>
      <c r="U1203" s="8">
        <f>IF(R1203&gt;'Front End'!$F$9+'Front End'!$B$10,(((R1203-'Front End'!$F$9)/($AA$4-'Front End'!$F$9))*$AA$5)-((('Front End'!$F$9+'Front End'!$B$10-'Front End'!$F$9)/($AA$4-'Front End'!$F$9))*$AA$5),0)</f>
        <v>1963.2297661630105</v>
      </c>
      <c r="V1203" s="8">
        <f>(U1203^0.5)/('Front End'!$B$4*24*60*60)</f>
        <v>5.1282811016819096E-3</v>
      </c>
      <c r="W1203" s="8">
        <f>(AVERAGE(T1202:T1203)*('Front End'!$F$5*60))+(AVERAGE(V1202:V1203)*('Front End'!$F$5*60))</f>
        <v>1.1659621245655398</v>
      </c>
      <c r="X1203" s="8">
        <f t="shared" si="80"/>
        <v>5.1282811016819096E-3</v>
      </c>
    </row>
    <row r="1204" spans="1:24" x14ac:dyDescent="0.2">
      <c r="A1204" s="1">
        <v>1203</v>
      </c>
      <c r="B1204" s="1">
        <f>B1203+'Front End'!$F$5</f>
        <v>2404</v>
      </c>
      <c r="C1204" s="10">
        <f t="shared" si="77"/>
        <v>1.6694444444444445</v>
      </c>
      <c r="D1204" s="10">
        <f>ROUND(IF(B1204&lt;=$AA$2*1.25,('Front End'!$F$4/2)*(1-COS((PI()*B1204)/$AA$2)),(4.34*'Front End'!$F$4*EXP(-1.3*B1204/$AA$2))),6)</f>
        <v>2.3640000000000002E-3</v>
      </c>
      <c r="E1204" s="10">
        <f>D1204*('Front End'!$F$3/100)</f>
        <v>0</v>
      </c>
      <c r="F1204" s="10">
        <f t="shared" si="78"/>
        <v>2.3640000000000002E-3</v>
      </c>
      <c r="G1204" s="10">
        <f>IF((G1203+(AVERAGE(F1203:F1204)*('Front End'!$F$5*60))-(N1203))&gt;$AA$3,$AA$3,IF(G1203+(AVERAGE(F1203:F1204)*('Front End'!$F$5*60))-(N1203)&lt;0,0,G1203+(AVERAGE(F1203:F1204)*('Front End'!$F$5*60))-(N1203)))</f>
        <v>102.09864950357522</v>
      </c>
      <c r="H1204" s="10">
        <f>(G1204/$AA$3)*'Front End'!$B$1</f>
        <v>1.0209864950357522E-3</v>
      </c>
      <c r="I1204" s="10">
        <f>('Front End'!$F$10-'Front End'!$B$1)+Calcs!H1204</f>
        <v>46.731020986495039</v>
      </c>
      <c r="J1204" s="10">
        <f>IF(H1204&gt;'Front End'!$B$1*('Front End'!$B$5/100),G1204-((('Front End'!$B$1*('Front End'!$B$5/100))/'Front End'!$B$1)*$AA$3),0)</f>
        <v>2.0986495035752171</v>
      </c>
      <c r="K1204" s="10">
        <f>(J1204*('Front End'!$B$6/100))/('Front End'!$B$2*24*60*60)</f>
        <v>0</v>
      </c>
      <c r="L1204" s="10">
        <f>(J1204*((100-'Front End'!$B$6)/100))/('Front End'!$B$2*24*60*60)</f>
        <v>2.4289924809898348E-3</v>
      </c>
      <c r="M1204" s="10">
        <f t="shared" si="79"/>
        <v>2.4289924809898348E-3</v>
      </c>
      <c r="N1204" s="10">
        <f>AVERAGE(M1203:M1204)*('Front End'!$F$5*60)</f>
        <v>0.29211105905379975</v>
      </c>
      <c r="O1204" s="10">
        <f>IF(O1203+AVERAGE(K1203:K1204)*('Front End'!$F$5*60)&gt;J1204,J1204,O1203+AVERAGE(K1203:K1204)*('Front End'!$F$5*60))</f>
        <v>0</v>
      </c>
      <c r="P1204" s="10">
        <f>P1203+(AVERAGE(L1203:L1204)*('Front End'!$F$5*60))-W1203</f>
        <v>3962.3559150979681</v>
      </c>
      <c r="Q1204" s="10">
        <f>(P1204/$AA$5)*($AA$4-'Front End'!$F$9)</f>
        <v>3.9623559150979676E-2</v>
      </c>
      <c r="R1204" s="10">
        <f>'Front End'!$F$9+Q1204</f>
        <v>45.039623559150982</v>
      </c>
      <c r="S1204" s="8">
        <f>IF(R1204&gt;'Front End'!$F$9+'Front End'!$B$9,(((R1204-'Front End'!$F$9)/($AA$4-'Front End'!$F$9))*$AA$5)-((('Front End'!$F$9+'Front End'!$B$9-'Front End'!$F$9)/($AA$4-'Front End'!$F$9))*$AA$5),0)</f>
        <v>3962.3559150982146</v>
      </c>
      <c r="T1204" s="8">
        <f>ROUND(S1204/('Front End'!$B$3*24*60*60),6)</f>
        <v>4.5859999999999998E-3</v>
      </c>
      <c r="U1204" s="8">
        <f>IF(R1204&gt;'Front End'!$F$9+'Front End'!$B$10,(((R1204-'Front End'!$F$9)/($AA$4-'Front End'!$F$9))*$AA$5)-((('Front End'!$F$9+'Front End'!$B$10-'Front End'!$F$9)/($AA$4-'Front End'!$F$9))*$AA$5),0)</f>
        <v>1962.3559150979017</v>
      </c>
      <c r="V1204" s="8">
        <f>(U1204^0.5)/('Front End'!$B$4*24*60*60)</f>
        <v>5.1271396528398587E-3</v>
      </c>
      <c r="W1204" s="8">
        <f>(AVERAGE(T1203:T1204)*('Front End'!$F$5*60))+(AVERAGE(V1203:V1204)*('Front End'!$F$5*60))</f>
        <v>1.1657052452713064</v>
      </c>
      <c r="X1204" s="8">
        <f t="shared" si="80"/>
        <v>5.1271396528398587E-3</v>
      </c>
    </row>
    <row r="1205" spans="1:24" x14ac:dyDescent="0.2">
      <c r="A1205" s="1">
        <v>1204</v>
      </c>
      <c r="B1205" s="1">
        <f>B1204+'Front End'!$F$5</f>
        <v>2406</v>
      </c>
      <c r="C1205" s="10">
        <f t="shared" si="77"/>
        <v>1.6708333333333334</v>
      </c>
      <c r="D1205" s="10">
        <f>ROUND(IF(B1205&lt;=$AA$2*1.25,('Front End'!$F$4/2)*(1-COS((PI()*B1205)/$AA$2)),(4.34*'Front End'!$F$4*EXP(-1.3*B1205/$AA$2))),6)</f>
        <v>2.3530000000000001E-3</v>
      </c>
      <c r="E1205" s="10">
        <f>D1205*('Front End'!$F$3/100)</f>
        <v>0</v>
      </c>
      <c r="F1205" s="10">
        <f t="shared" si="78"/>
        <v>2.3530000000000001E-3</v>
      </c>
      <c r="G1205" s="10">
        <f>IF((G1204+(AVERAGE(F1204:F1205)*('Front End'!$F$5*60))-(N1204))&gt;$AA$3,$AA$3,IF(G1204+(AVERAGE(F1204:F1205)*('Front End'!$F$5*60))-(N1204)&lt;0,0,G1204+(AVERAGE(F1204:F1205)*('Front End'!$F$5*60))-(N1204)))</f>
        <v>102.08955844452142</v>
      </c>
      <c r="H1205" s="10">
        <f>(G1205/$AA$3)*'Front End'!$B$1</f>
        <v>1.0208955844452142E-3</v>
      </c>
      <c r="I1205" s="10">
        <f>('Front End'!$F$10-'Front End'!$B$1)+Calcs!H1205</f>
        <v>46.73102089558445</v>
      </c>
      <c r="J1205" s="10">
        <f>IF(H1205&gt;'Front End'!$B$1*('Front End'!$B$5/100),G1205-((('Front End'!$B$1*('Front End'!$B$5/100))/'Front End'!$B$1)*$AA$3),0)</f>
        <v>2.0895584445214155</v>
      </c>
      <c r="K1205" s="10">
        <f>(J1205*('Front End'!$B$6/100))/('Front End'!$B$2*24*60*60)</f>
        <v>0</v>
      </c>
      <c r="L1205" s="10">
        <f>(J1205*((100-'Front End'!$B$6)/100))/('Front End'!$B$2*24*60*60)</f>
        <v>2.4184704218997866E-3</v>
      </c>
      <c r="M1205" s="10">
        <f t="shared" si="79"/>
        <v>2.4184704218997866E-3</v>
      </c>
      <c r="N1205" s="10">
        <f>AVERAGE(M1204:M1205)*('Front End'!$F$5*60)</f>
        <v>0.29084777417337726</v>
      </c>
      <c r="O1205" s="10">
        <f>IF(O1204+AVERAGE(K1204:K1205)*('Front End'!$F$5*60)&gt;J1205,J1205,O1204+AVERAGE(K1204:K1205)*('Front End'!$F$5*60))</f>
        <v>0</v>
      </c>
      <c r="P1205" s="10">
        <f>P1204+(AVERAGE(L1204:L1205)*('Front End'!$F$5*60))-W1204</f>
        <v>3961.4810576268701</v>
      </c>
      <c r="Q1205" s="10">
        <f>(P1205/$AA$5)*($AA$4-'Front End'!$F$9)</f>
        <v>3.96148105762687E-2</v>
      </c>
      <c r="R1205" s="10">
        <f>'Front End'!$F$9+Q1205</f>
        <v>45.039614810576268</v>
      </c>
      <c r="S1205" s="8">
        <f>IF(R1205&gt;'Front End'!$F$9+'Front End'!$B$9,(((R1205-'Front End'!$F$9)/($AA$4-'Front End'!$F$9))*$AA$5)-((('Front End'!$F$9+'Front End'!$B$9-'Front End'!$F$9)/($AA$4-'Front End'!$F$9))*$AA$5),0)</f>
        <v>3961.4810576267705</v>
      </c>
      <c r="T1205" s="8">
        <f>ROUND(S1205/('Front End'!$B$3*24*60*60),6)</f>
        <v>4.5849999999999997E-3</v>
      </c>
      <c r="U1205" s="8">
        <f>IF(R1205&gt;'Front End'!$F$9+'Front End'!$B$10,(((R1205-'Front End'!$F$9)/($AA$4-'Front End'!$F$9))*$AA$5)-((('Front End'!$F$9+'Front End'!$B$10-'Front End'!$F$9)/($AA$4-'Front End'!$F$9))*$AA$5),0)</f>
        <v>1961.4810576264576</v>
      </c>
      <c r="V1205" s="8">
        <f>(U1205^0.5)/('Front End'!$B$4*24*60*60)</f>
        <v>5.1259966347862555E-3</v>
      </c>
      <c r="W1205" s="8">
        <f>(AVERAGE(T1204:T1205)*('Front End'!$F$5*60))+(AVERAGE(V1204:V1205)*('Front End'!$F$5*60))</f>
        <v>1.1654481772575669</v>
      </c>
      <c r="X1205" s="8">
        <f t="shared" si="80"/>
        <v>5.1259966347862555E-3</v>
      </c>
    </row>
    <row r="1206" spans="1:24" x14ac:dyDescent="0.2">
      <c r="A1206" s="1">
        <v>1205</v>
      </c>
      <c r="B1206" s="1">
        <f>B1205+'Front End'!$F$5</f>
        <v>2408</v>
      </c>
      <c r="C1206" s="10">
        <f t="shared" si="77"/>
        <v>1.6722222222222223</v>
      </c>
      <c r="D1206" s="10">
        <f>ROUND(IF(B1206&lt;=$AA$2*1.25,('Front End'!$F$4/2)*(1-COS((PI()*B1206)/$AA$2)),(4.34*'Front End'!$F$4*EXP(-1.3*B1206/$AA$2))),6)</f>
        <v>2.343E-3</v>
      </c>
      <c r="E1206" s="10">
        <f>D1206*('Front End'!$F$3/100)</f>
        <v>0</v>
      </c>
      <c r="F1206" s="10">
        <f t="shared" si="78"/>
        <v>2.343E-3</v>
      </c>
      <c r="G1206" s="10">
        <f>IF((G1205+(AVERAGE(F1205:F1206)*('Front End'!$F$5*60))-(N1205))&gt;$AA$3,$AA$3,IF(G1205+(AVERAGE(F1205:F1206)*('Front End'!$F$5*60))-(N1205)&lt;0,0,G1205+(AVERAGE(F1205:F1206)*('Front End'!$F$5*60))-(N1205)))</f>
        <v>102.08047067034805</v>
      </c>
      <c r="H1206" s="10">
        <f>(G1206/$AA$3)*'Front End'!$B$1</f>
        <v>1.0208047067034804E-3</v>
      </c>
      <c r="I1206" s="10">
        <f>('Front End'!$F$10-'Front End'!$B$1)+Calcs!H1206</f>
        <v>46.731020804706709</v>
      </c>
      <c r="J1206" s="10">
        <f>IF(H1206&gt;'Front End'!$B$1*('Front End'!$B$5/100),G1206-((('Front End'!$B$1*('Front End'!$B$5/100))/'Front End'!$B$1)*$AA$3),0)</f>
        <v>2.0804706703480491</v>
      </c>
      <c r="K1206" s="10">
        <f>(J1206*('Front End'!$B$6/100))/('Front End'!$B$2*24*60*60)</f>
        <v>0</v>
      </c>
      <c r="L1206" s="10">
        <f>(J1206*((100-'Front End'!$B$6)/100))/('Front End'!$B$2*24*60*60)</f>
        <v>2.407952164754687E-3</v>
      </c>
      <c r="M1206" s="10">
        <f t="shared" si="79"/>
        <v>2.407952164754687E-3</v>
      </c>
      <c r="N1206" s="10">
        <f>AVERAGE(M1205:M1206)*('Front End'!$F$5*60)</f>
        <v>0.28958535519926842</v>
      </c>
      <c r="O1206" s="10">
        <f>IF(O1205+AVERAGE(K1205:K1206)*('Front End'!$F$5*60)&gt;J1206,J1206,O1205+AVERAGE(K1205:K1206)*('Front End'!$F$5*60))</f>
        <v>0</v>
      </c>
      <c r="P1206" s="10">
        <f>P1205+(AVERAGE(L1205:L1206)*('Front End'!$F$5*60))-W1205</f>
        <v>3960.6051948048116</v>
      </c>
      <c r="Q1206" s="10">
        <f>(P1206/$AA$5)*($AA$4-'Front End'!$F$9)</f>
        <v>3.9606051948048115E-2</v>
      </c>
      <c r="R1206" s="10">
        <f>'Front End'!$F$9+Q1206</f>
        <v>45.039606051948049</v>
      </c>
      <c r="S1206" s="8">
        <f>IF(R1206&gt;'Front End'!$F$9+'Front End'!$B$9,(((R1206-'Front End'!$F$9)/($AA$4-'Front End'!$F$9))*$AA$5)-((('Front End'!$F$9+'Front End'!$B$9-'Front End'!$F$9)/($AA$4-'Front End'!$F$9))*$AA$5),0)</f>
        <v>3960.6051948048562</v>
      </c>
      <c r="T1206" s="8">
        <f>ROUND(S1206/('Front End'!$B$3*24*60*60),6)</f>
        <v>4.5840000000000004E-3</v>
      </c>
      <c r="U1206" s="8">
        <f>IF(R1206&gt;'Front End'!$F$9+'Front End'!$B$10,(((R1206-'Front End'!$F$9)/($AA$4-'Front End'!$F$9))*$AA$5)-((('Front End'!$F$9+'Front End'!$B$10-'Front End'!$F$9)/($AA$4-'Front End'!$F$9))*$AA$5),0)</f>
        <v>1960.6051948045433</v>
      </c>
      <c r="V1206" s="8">
        <f>(U1206^0.5)/('Front End'!$B$4*24*60*60)</f>
        <v>5.1248520478511042E-3</v>
      </c>
      <c r="W1206" s="8">
        <f>(AVERAGE(T1205:T1206)*('Front End'!$F$5*60))+(AVERAGE(V1205:V1206)*('Front End'!$F$5*60))</f>
        <v>1.1651909209582416</v>
      </c>
      <c r="X1206" s="8">
        <f t="shared" si="80"/>
        <v>5.1248520478511042E-3</v>
      </c>
    </row>
    <row r="1207" spans="1:24" x14ac:dyDescent="0.2">
      <c r="A1207" s="1">
        <v>1206</v>
      </c>
      <c r="B1207" s="1">
        <f>B1206+'Front End'!$F$5</f>
        <v>2410</v>
      </c>
      <c r="C1207" s="10">
        <f t="shared" si="77"/>
        <v>1.6736111111111112</v>
      </c>
      <c r="D1207" s="10">
        <f>ROUND(IF(B1207&lt;=$AA$2*1.25,('Front End'!$F$4/2)*(1-COS((PI()*B1207)/$AA$2)),(4.34*'Front End'!$F$4*EXP(-1.3*B1207/$AA$2))),6)</f>
        <v>2.333E-3</v>
      </c>
      <c r="E1207" s="10">
        <f>D1207*('Front End'!$F$3/100)</f>
        <v>0</v>
      </c>
      <c r="F1207" s="10">
        <f t="shared" si="78"/>
        <v>2.333E-3</v>
      </c>
      <c r="G1207" s="10">
        <f>IF((G1206+(AVERAGE(F1206:F1207)*('Front End'!$F$5*60))-(N1206))&gt;$AA$3,$AA$3,IF(G1206+(AVERAGE(F1206:F1207)*('Front End'!$F$5*60))-(N1206)&lt;0,0,G1206+(AVERAGE(F1206:F1207)*('Front End'!$F$5*60))-(N1206)))</f>
        <v>102.07144531514878</v>
      </c>
      <c r="H1207" s="10">
        <f>(G1207/$AA$3)*'Front End'!$B$1</f>
        <v>1.0207144531514877E-3</v>
      </c>
      <c r="I1207" s="10">
        <f>('Front End'!$F$10-'Front End'!$B$1)+Calcs!H1207</f>
        <v>46.731020714453159</v>
      </c>
      <c r="J1207" s="10">
        <f>IF(H1207&gt;'Front End'!$B$1*('Front End'!$B$5/100),G1207-((('Front End'!$B$1*('Front End'!$B$5/100))/'Front End'!$B$1)*$AA$3),0)</f>
        <v>2.0714453151487788</v>
      </c>
      <c r="K1207" s="10">
        <f>(J1207*('Front End'!$B$6/100))/('Front End'!$B$2*24*60*60)</f>
        <v>0</v>
      </c>
      <c r="L1207" s="10">
        <f>(J1207*((100-'Front End'!$B$6)/100))/('Front End'!$B$2*24*60*60)</f>
        <v>2.3975061517925683E-3</v>
      </c>
      <c r="M1207" s="10">
        <f t="shared" si="79"/>
        <v>2.3975061517925683E-3</v>
      </c>
      <c r="N1207" s="10">
        <f>AVERAGE(M1206:M1207)*('Front End'!$F$5*60)</f>
        <v>0.28832749899283533</v>
      </c>
      <c r="O1207" s="10">
        <f>IF(O1206+AVERAGE(K1206:K1207)*('Front End'!$F$5*60)&gt;J1207,J1207,O1206+AVERAGE(K1206:K1207)*('Front End'!$F$5*60))</f>
        <v>0</v>
      </c>
      <c r="P1207" s="10">
        <f>P1206+(AVERAGE(L1206:L1207)*('Front End'!$F$5*60))-W1206</f>
        <v>3959.7283313828461</v>
      </c>
      <c r="Q1207" s="10">
        <f>(P1207/$AA$5)*($AA$4-'Front End'!$F$9)</f>
        <v>3.959728331382846E-2</v>
      </c>
      <c r="R1207" s="10">
        <f>'Front End'!$F$9+Q1207</f>
        <v>45.039597283313832</v>
      </c>
      <c r="S1207" s="8">
        <f>IF(R1207&gt;'Front End'!$F$9+'Front End'!$B$9,(((R1207-'Front End'!$F$9)/($AA$4-'Front End'!$F$9))*$AA$5)-((('Front End'!$F$9+'Front End'!$B$9-'Front End'!$F$9)/($AA$4-'Front End'!$F$9))*$AA$5),0)</f>
        <v>3959.7283313831613</v>
      </c>
      <c r="T1207" s="8">
        <f>ROUND(S1207/('Front End'!$B$3*24*60*60),6)</f>
        <v>4.5830000000000003E-3</v>
      </c>
      <c r="U1207" s="8">
        <f>IF(R1207&gt;'Front End'!$F$9+'Front End'!$B$10,(((R1207-'Front End'!$F$9)/($AA$4-'Front End'!$F$9))*$AA$5)-((('Front End'!$F$9+'Front End'!$B$10-'Front End'!$F$9)/($AA$4-'Front End'!$F$9))*$AA$5),0)</f>
        <v>1959.7283313828484</v>
      </c>
      <c r="V1207" s="8">
        <f>(U1207^0.5)/('Front End'!$B$4*24*60*60)</f>
        <v>5.1237058971933232E-3</v>
      </c>
      <c r="W1207" s="8">
        <f>(AVERAGE(T1206:T1207)*('Front End'!$F$5*60))+(AVERAGE(V1206:V1207)*('Front End'!$F$5*60))</f>
        <v>1.1649334767026658</v>
      </c>
      <c r="X1207" s="8">
        <f t="shared" si="80"/>
        <v>5.1237058971933232E-3</v>
      </c>
    </row>
    <row r="1208" spans="1:24" x14ac:dyDescent="0.2">
      <c r="A1208" s="1">
        <v>1207</v>
      </c>
      <c r="B1208" s="1">
        <f>B1207+'Front End'!$F$5</f>
        <v>2412</v>
      </c>
      <c r="C1208" s="10">
        <f t="shared" si="77"/>
        <v>1.675</v>
      </c>
      <c r="D1208" s="10">
        <f>ROUND(IF(B1208&lt;=$AA$2*1.25,('Front End'!$F$4/2)*(1-COS((PI()*B1208)/$AA$2)),(4.34*'Front End'!$F$4*EXP(-1.3*B1208/$AA$2))),6)</f>
        <v>2.323E-3</v>
      </c>
      <c r="E1208" s="10">
        <f>D1208*('Front End'!$F$3/100)</f>
        <v>0</v>
      </c>
      <c r="F1208" s="10">
        <f t="shared" si="78"/>
        <v>2.323E-3</v>
      </c>
      <c r="G1208" s="10">
        <f>IF((G1207+(AVERAGE(F1207:F1208)*('Front End'!$F$5*60))-(N1207))&gt;$AA$3,$AA$3,IF(G1207+(AVERAGE(F1207:F1208)*('Front End'!$F$5*60))-(N1207)&lt;0,0,G1207+(AVERAGE(F1207:F1208)*('Front End'!$F$5*60))-(N1207)))</f>
        <v>102.06247781615593</v>
      </c>
      <c r="H1208" s="10">
        <f>(G1208/$AA$3)*'Front End'!$B$1</f>
        <v>1.0206247781615594E-3</v>
      </c>
      <c r="I1208" s="10">
        <f>('Front End'!$F$10-'Front End'!$B$1)+Calcs!H1208</f>
        <v>46.731020624778168</v>
      </c>
      <c r="J1208" s="10">
        <f>IF(H1208&gt;'Front End'!$B$1*('Front End'!$B$5/100),G1208-((('Front End'!$B$1*('Front End'!$B$5/100))/'Front End'!$B$1)*$AA$3),0)</f>
        <v>2.0624778161559334</v>
      </c>
      <c r="K1208" s="10">
        <f>(J1208*('Front End'!$B$6/100))/('Front End'!$B$2*24*60*60)</f>
        <v>0</v>
      </c>
      <c r="L1208" s="10">
        <f>(J1208*((100-'Front End'!$B$6)/100))/('Front End'!$B$2*24*60*60)</f>
        <v>2.3871271020323307E-3</v>
      </c>
      <c r="M1208" s="10">
        <f t="shared" si="79"/>
        <v>2.3871271020323307E-3</v>
      </c>
      <c r="N1208" s="10">
        <f>AVERAGE(M1207:M1208)*('Front End'!$F$5*60)</f>
        <v>0.2870779952294939</v>
      </c>
      <c r="O1208" s="10">
        <f>IF(O1207+AVERAGE(K1207:K1208)*('Front End'!$F$5*60)&gt;J1208,J1208,O1207+AVERAGE(K1207:K1208)*('Front End'!$F$5*60))</f>
        <v>0</v>
      </c>
      <c r="P1208" s="10">
        <f>P1207+(AVERAGE(L1207:L1208)*('Front End'!$F$5*60))-W1207</f>
        <v>3958.8504759013731</v>
      </c>
      <c r="Q1208" s="10">
        <f>(P1208/$AA$5)*($AA$4-'Front End'!$F$9)</f>
        <v>3.958850475901373E-2</v>
      </c>
      <c r="R1208" s="10">
        <f>'Front End'!$F$9+Q1208</f>
        <v>45.039588504759017</v>
      </c>
      <c r="S1208" s="8">
        <f>IF(R1208&gt;'Front End'!$F$9+'Front End'!$B$9,(((R1208-'Front End'!$F$9)/($AA$4-'Front End'!$F$9))*$AA$5)-((('Front End'!$F$9+'Front End'!$B$9-'Front End'!$F$9)/($AA$4-'Front End'!$F$9))*$AA$5),0)</f>
        <v>3958.8504759016982</v>
      </c>
      <c r="T1208" s="8">
        <f>ROUND(S1208/('Front End'!$B$3*24*60*60),6)</f>
        <v>4.5820000000000001E-3</v>
      </c>
      <c r="U1208" s="8">
        <f>IF(R1208&gt;'Front End'!$F$9+'Front End'!$B$10,(((R1208-'Front End'!$F$9)/($AA$4-'Front End'!$F$9))*$AA$5)-((('Front End'!$F$9+'Front End'!$B$10-'Front End'!$F$9)/($AA$4-'Front End'!$F$9))*$AA$5),0)</f>
        <v>1958.8504759013854</v>
      </c>
      <c r="V1208" s="8">
        <f>(U1208^0.5)/('Front End'!$B$4*24*60*60)</f>
        <v>5.1225581929297053E-3</v>
      </c>
      <c r="W1208" s="8">
        <f>(AVERAGE(T1207:T1208)*('Front End'!$F$5*60))+(AVERAGE(V1207:V1208)*('Front End'!$F$5*60))</f>
        <v>1.1646758454073818</v>
      </c>
      <c r="X1208" s="8">
        <f t="shared" si="80"/>
        <v>5.1225581929297053E-3</v>
      </c>
    </row>
    <row r="1209" spans="1:24" x14ac:dyDescent="0.2">
      <c r="A1209" s="1">
        <v>1208</v>
      </c>
      <c r="B1209" s="1">
        <f>B1208+'Front End'!$F$5</f>
        <v>2414</v>
      </c>
      <c r="C1209" s="10">
        <f t="shared" si="77"/>
        <v>1.6763888888888889</v>
      </c>
      <c r="D1209" s="10">
        <f>ROUND(IF(B1209&lt;=$AA$2*1.25,('Front End'!$F$4/2)*(1-COS((PI()*B1209)/$AA$2)),(4.34*'Front End'!$F$4*EXP(-1.3*B1209/$AA$2))),6)</f>
        <v>2.313E-3</v>
      </c>
      <c r="E1209" s="10">
        <f>D1209*('Front End'!$F$3/100)</f>
        <v>0</v>
      </c>
      <c r="F1209" s="10">
        <f t="shared" si="78"/>
        <v>2.313E-3</v>
      </c>
      <c r="G1209" s="10">
        <f>IF((G1208+(AVERAGE(F1208:F1209)*('Front End'!$F$5*60))-(N1208))&gt;$AA$3,$AA$3,IF(G1208+(AVERAGE(F1208:F1209)*('Front End'!$F$5*60))-(N1208)&lt;0,0,G1208+(AVERAGE(F1208:F1209)*('Front End'!$F$5*60))-(N1208)))</f>
        <v>102.05355982092644</v>
      </c>
      <c r="H1209" s="10">
        <f>(G1209/$AA$3)*'Front End'!$B$1</f>
        <v>1.0205355982092644E-3</v>
      </c>
      <c r="I1209" s="10">
        <f>('Front End'!$F$10-'Front End'!$B$1)+Calcs!H1209</f>
        <v>46.731020535598212</v>
      </c>
      <c r="J1209" s="10">
        <f>IF(H1209&gt;'Front End'!$B$1*('Front End'!$B$5/100),G1209-((('Front End'!$B$1*('Front End'!$B$5/100))/'Front End'!$B$1)*$AA$3),0)</f>
        <v>2.0535598209264379</v>
      </c>
      <c r="K1209" s="10">
        <f>(J1209*('Front End'!$B$6/100))/('Front End'!$B$2*24*60*60)</f>
        <v>0</v>
      </c>
      <c r="L1209" s="10">
        <f>(J1209*((100-'Front End'!$B$6)/100))/('Front End'!$B$2*24*60*60)</f>
        <v>2.3768053482944884E-3</v>
      </c>
      <c r="M1209" s="10">
        <f t="shared" si="79"/>
        <v>2.3768053482944884E-3</v>
      </c>
      <c r="N1209" s="10">
        <f>AVERAGE(M1208:M1209)*('Front End'!$F$5*60)</f>
        <v>0.28583594701960918</v>
      </c>
      <c r="O1209" s="10">
        <f>IF(O1208+AVERAGE(K1208:K1209)*('Front End'!$F$5*60)&gt;J1209,J1209,O1208+AVERAGE(K1208:K1209)*('Front End'!$F$5*60))</f>
        <v>0</v>
      </c>
      <c r="P1209" s="10">
        <f>P1208+(AVERAGE(L1208:L1209)*('Front End'!$F$5*60))-W1208</f>
        <v>3957.9716360029852</v>
      </c>
      <c r="Q1209" s="10">
        <f>(P1209/$AA$5)*($AA$4-'Front End'!$F$9)</f>
        <v>3.9579716360029847E-2</v>
      </c>
      <c r="R1209" s="10">
        <f>'Front End'!$F$9+Q1209</f>
        <v>45.039579716360031</v>
      </c>
      <c r="S1209" s="8">
        <f>IF(R1209&gt;'Front End'!$F$9+'Front End'!$B$9,(((R1209-'Front End'!$F$9)/($AA$4-'Front End'!$F$9))*$AA$5)-((('Front End'!$F$9+'Front End'!$B$9-'Front End'!$F$9)/($AA$4-'Front End'!$F$9))*$AA$5),0)</f>
        <v>3957.9716360030661</v>
      </c>
      <c r="T1209" s="8">
        <f>ROUND(S1209/('Front End'!$B$3*24*60*60),6)</f>
        <v>4.581E-3</v>
      </c>
      <c r="U1209" s="8">
        <f>IF(R1209&gt;'Front End'!$F$9+'Front End'!$B$10,(((R1209-'Front End'!$F$9)/($AA$4-'Front End'!$F$9))*$AA$5)-((('Front End'!$F$9+'Front End'!$B$10-'Front End'!$F$9)/($AA$4-'Front End'!$F$9))*$AA$5),0)</f>
        <v>1957.9716360027533</v>
      </c>
      <c r="V1209" s="8">
        <f>(U1209^0.5)/('Front End'!$B$4*24*60*60)</f>
        <v>5.1214089440110256E-3</v>
      </c>
      <c r="W1209" s="8">
        <f>(AVERAGE(T1208:T1209)*('Front End'!$F$5*60))+(AVERAGE(V1208:V1209)*('Front End'!$F$5*60))</f>
        <v>1.1644180282164438</v>
      </c>
      <c r="X1209" s="8">
        <f t="shared" si="80"/>
        <v>5.1214089440110256E-3</v>
      </c>
    </row>
    <row r="1210" spans="1:24" x14ac:dyDescent="0.2">
      <c r="A1210" s="1">
        <v>1209</v>
      </c>
      <c r="B1210" s="1">
        <f>B1209+'Front End'!$F$5</f>
        <v>2416</v>
      </c>
      <c r="C1210" s="10">
        <f t="shared" si="77"/>
        <v>1.6777777777777778</v>
      </c>
      <c r="D1210" s="10">
        <f>ROUND(IF(B1210&lt;=$AA$2*1.25,('Front End'!$F$4/2)*(1-COS((PI()*B1210)/$AA$2)),(4.34*'Front End'!$F$4*EXP(-1.3*B1210/$AA$2))),6)</f>
        <v>2.3029999999999999E-3</v>
      </c>
      <c r="E1210" s="10">
        <f>D1210*('Front End'!$F$3/100)</f>
        <v>0</v>
      </c>
      <c r="F1210" s="10">
        <f t="shared" si="78"/>
        <v>2.3029999999999999E-3</v>
      </c>
      <c r="G1210" s="10">
        <f>IF((G1209+(AVERAGE(F1209:F1210)*('Front End'!$F$5*60))-(N1209))&gt;$AA$3,$AA$3,IF(G1209+(AVERAGE(F1209:F1210)*('Front End'!$F$5*60))-(N1209)&lt;0,0,G1209+(AVERAGE(F1209:F1210)*('Front End'!$F$5*60))-(N1209)))</f>
        <v>102.04468387390683</v>
      </c>
      <c r="H1210" s="10">
        <f>(G1210/$AA$3)*'Front End'!$B$1</f>
        <v>1.0204468387390684E-3</v>
      </c>
      <c r="I1210" s="10">
        <f>('Front End'!$F$10-'Front End'!$B$1)+Calcs!H1210</f>
        <v>46.731020446838741</v>
      </c>
      <c r="J1210" s="10">
        <f>IF(H1210&gt;'Front End'!$B$1*('Front End'!$B$5/100),G1210-((('Front End'!$B$1*('Front End'!$B$5/100))/'Front End'!$B$1)*$AA$3),0)</f>
        <v>2.044683873906834</v>
      </c>
      <c r="K1210" s="10">
        <f>(J1210*('Front End'!$B$6/100))/('Front End'!$B$2*24*60*60)</f>
        <v>0</v>
      </c>
      <c r="L1210" s="10">
        <f>(J1210*((100-'Front End'!$B$6)/100))/('Front End'!$B$2*24*60*60)</f>
        <v>2.3665322614662434E-3</v>
      </c>
      <c r="M1210" s="10">
        <f t="shared" si="79"/>
        <v>2.3665322614662434E-3</v>
      </c>
      <c r="N1210" s="10">
        <f>AVERAGE(M1209:M1210)*('Front End'!$F$5*60)</f>
        <v>0.28460025658564392</v>
      </c>
      <c r="O1210" s="10">
        <f>IF(O1209+AVERAGE(K1209:K1210)*('Front End'!$F$5*60)&gt;J1210,J1210,O1209+AVERAGE(K1209:K1210)*('Front End'!$F$5*60))</f>
        <v>0</v>
      </c>
      <c r="P1210" s="10">
        <f>P1209+(AVERAGE(L1209:L1210)*('Front End'!$F$5*60))-W1209</f>
        <v>3957.0918182313544</v>
      </c>
      <c r="Q1210" s="10">
        <f>(P1210/$AA$5)*($AA$4-'Front End'!$F$9)</f>
        <v>3.9570918182313536E-2</v>
      </c>
      <c r="R1210" s="10">
        <f>'Front End'!$F$9+Q1210</f>
        <v>45.039570918182314</v>
      </c>
      <c r="S1210" s="8">
        <f>IF(R1210&gt;'Front End'!$F$9+'Front End'!$B$9,(((R1210-'Front End'!$F$9)/($AA$4-'Front End'!$F$9))*$AA$5)-((('Front End'!$F$9+'Front End'!$B$9-'Front End'!$F$9)/($AA$4-'Front End'!$F$9))*$AA$5),0)</f>
        <v>3957.0918182313621</v>
      </c>
      <c r="T1210" s="8">
        <f>ROUND(S1210/('Front End'!$B$3*24*60*60),6)</f>
        <v>4.5799999999999999E-3</v>
      </c>
      <c r="U1210" s="8">
        <f>IF(R1210&gt;'Front End'!$F$9+'Front End'!$B$10,(((R1210-'Front End'!$F$9)/($AA$4-'Front End'!$F$9))*$AA$5)-((('Front End'!$F$9+'Front End'!$B$10-'Front End'!$F$9)/($AA$4-'Front End'!$F$9))*$AA$5),0)</f>
        <v>1957.0918182310493</v>
      </c>
      <c r="V1210" s="8">
        <f>(U1210^0.5)/('Front End'!$B$4*24*60*60)</f>
        <v>5.1202581579577102E-3</v>
      </c>
      <c r="W1210" s="8">
        <f>(AVERAGE(T1209:T1210)*('Front End'!$F$5*60))+(AVERAGE(V1209:V1210)*('Front End'!$F$5*60))</f>
        <v>1.164160026118124</v>
      </c>
      <c r="X1210" s="8">
        <f t="shared" si="80"/>
        <v>5.1202581579577102E-3</v>
      </c>
    </row>
    <row r="1211" spans="1:24" x14ac:dyDescent="0.2">
      <c r="A1211" s="1">
        <v>1210</v>
      </c>
      <c r="B1211" s="1">
        <f>B1210+'Front End'!$F$5</f>
        <v>2418</v>
      </c>
      <c r="C1211" s="10">
        <f t="shared" si="77"/>
        <v>1.6791666666666667</v>
      </c>
      <c r="D1211" s="10">
        <f>ROUND(IF(B1211&lt;=$AA$2*1.25,('Front End'!$F$4/2)*(1-COS((PI()*B1211)/$AA$2)),(4.34*'Front End'!$F$4*EXP(-1.3*B1211/$AA$2))),6)</f>
        <v>2.2929999999999999E-3</v>
      </c>
      <c r="E1211" s="10">
        <f>D1211*('Front End'!$F$3/100)</f>
        <v>0</v>
      </c>
      <c r="F1211" s="10">
        <f t="shared" si="78"/>
        <v>2.2929999999999999E-3</v>
      </c>
      <c r="G1211" s="10">
        <f>IF((G1210+(AVERAGE(F1210:F1211)*('Front End'!$F$5*60))-(N1210))&gt;$AA$3,$AA$3,IF(G1210+(AVERAGE(F1210:F1211)*('Front End'!$F$5*60))-(N1210)&lt;0,0,G1210+(AVERAGE(F1210:F1211)*('Front End'!$F$5*60))-(N1210)))</f>
        <v>102.03584361732119</v>
      </c>
      <c r="H1211" s="10">
        <f>(G1211/$AA$3)*'Front End'!$B$1</f>
        <v>1.020358436173212E-3</v>
      </c>
      <c r="I1211" s="10">
        <f>('Front End'!$F$10-'Front End'!$B$1)+Calcs!H1211</f>
        <v>46.731020358436176</v>
      </c>
      <c r="J1211" s="10">
        <f>IF(H1211&gt;'Front End'!$B$1*('Front End'!$B$5/100),G1211-((('Front End'!$B$1*('Front End'!$B$5/100))/'Front End'!$B$1)*$AA$3),0)</f>
        <v>2.0358436173211913</v>
      </c>
      <c r="K1211" s="10">
        <f>(J1211*('Front End'!$B$6/100))/('Front End'!$B$2*24*60*60)</f>
        <v>0</v>
      </c>
      <c r="L1211" s="10">
        <f>(J1211*((100-'Front End'!$B$6)/100))/('Front End'!$B$2*24*60*60)</f>
        <v>2.3563004830106384E-3</v>
      </c>
      <c r="M1211" s="10">
        <f t="shared" si="79"/>
        <v>2.3563004830106384E-3</v>
      </c>
      <c r="N1211" s="10">
        <f>AVERAGE(M1210:M1211)*('Front End'!$F$5*60)</f>
        <v>0.28336996466861292</v>
      </c>
      <c r="O1211" s="10">
        <f>IF(O1210+AVERAGE(K1210:K1211)*('Front End'!$F$5*60)&gt;J1211,J1211,O1210+AVERAGE(K1210:K1211)*('Front End'!$F$5*60))</f>
        <v>0</v>
      </c>
      <c r="P1211" s="10">
        <f>P1210+(AVERAGE(L1210:L1211)*('Front End'!$F$5*60))-W1210</f>
        <v>3956.2110281699047</v>
      </c>
      <c r="Q1211" s="10">
        <f>(P1211/$AA$5)*($AA$4-'Front End'!$F$9)</f>
        <v>3.9562110281699044E-2</v>
      </c>
      <c r="R1211" s="10">
        <f>'Front End'!$F$9+Q1211</f>
        <v>45.0395621102817</v>
      </c>
      <c r="S1211" s="8">
        <f>IF(R1211&gt;'Front End'!$F$9+'Front End'!$B$9,(((R1211-'Front End'!$F$9)/($AA$4-'Front End'!$F$9))*$AA$5)-((('Front End'!$F$9+'Front End'!$B$9-'Front End'!$F$9)/($AA$4-'Front End'!$F$9))*$AA$5),0)</f>
        <v>3956.211028170032</v>
      </c>
      <c r="T1211" s="8">
        <f>ROUND(S1211/('Front End'!$B$3*24*60*60),6)</f>
        <v>4.5789999999999997E-3</v>
      </c>
      <c r="U1211" s="8">
        <f>IF(R1211&gt;'Front End'!$F$9+'Front End'!$B$10,(((R1211-'Front End'!$F$9)/($AA$4-'Front End'!$F$9))*$AA$5)-((('Front End'!$F$9+'Front End'!$B$10-'Front End'!$F$9)/($AA$4-'Front End'!$F$9))*$AA$5),0)</f>
        <v>1956.2110281697192</v>
      </c>
      <c r="V1211" s="8">
        <f>(U1211^0.5)/('Front End'!$B$4*24*60*60)</f>
        <v>5.1191058410386186E-3</v>
      </c>
      <c r="W1211" s="8">
        <f>(AVERAGE(T1210:T1211)*('Front End'!$F$5*60))+(AVERAGE(V1210:V1211)*('Front End'!$F$5*60))</f>
        <v>1.1639018399397796</v>
      </c>
      <c r="X1211" s="8">
        <f t="shared" si="80"/>
        <v>5.1191058410386186E-3</v>
      </c>
    </row>
    <row r="1212" spans="1:24" x14ac:dyDescent="0.2">
      <c r="A1212" s="1">
        <v>1211</v>
      </c>
      <c r="B1212" s="1">
        <f>B1211+'Front End'!$F$5</f>
        <v>2420</v>
      </c>
      <c r="C1212" s="10">
        <f t="shared" si="77"/>
        <v>1.6805555555555556</v>
      </c>
      <c r="D1212" s="10">
        <f>ROUND(IF(B1212&lt;=$AA$2*1.25,('Front End'!$F$4/2)*(1-COS((PI()*B1212)/$AA$2)),(4.34*'Front End'!$F$4*EXP(-1.3*B1212/$AA$2))),6)</f>
        <v>2.2829999999999999E-3</v>
      </c>
      <c r="E1212" s="10">
        <f>D1212*('Front End'!$F$3/100)</f>
        <v>0</v>
      </c>
      <c r="F1212" s="10">
        <f t="shared" si="78"/>
        <v>2.2829999999999999E-3</v>
      </c>
      <c r="G1212" s="10">
        <f>IF((G1211+(AVERAGE(F1211:F1212)*('Front End'!$F$5*60))-(N1211))&gt;$AA$3,$AA$3,IF(G1211+(AVERAGE(F1211:F1212)*('Front End'!$F$5*60))-(N1211)&lt;0,0,G1211+(AVERAGE(F1211:F1212)*('Front End'!$F$5*60))-(N1211)))</f>
        <v>102.02703365265258</v>
      </c>
      <c r="H1212" s="10">
        <f>(G1212/$AA$3)*'Front End'!$B$1</f>
        <v>1.0202703365265258E-3</v>
      </c>
      <c r="I1212" s="10">
        <f>('Front End'!$F$10-'Front End'!$B$1)+Calcs!H1212</f>
        <v>46.731020270336529</v>
      </c>
      <c r="J1212" s="10">
        <f>IF(H1212&gt;'Front End'!$B$1*('Front End'!$B$5/100),G1212-((('Front End'!$B$1*('Front End'!$B$5/100))/'Front End'!$B$1)*$AA$3),0)</f>
        <v>2.0270336526525767</v>
      </c>
      <c r="K1212" s="10">
        <f>(J1212*('Front End'!$B$6/100))/('Front End'!$B$2*24*60*60)</f>
        <v>0</v>
      </c>
      <c r="L1212" s="10">
        <f>(J1212*((100-'Front End'!$B$6)/100))/('Front End'!$B$2*24*60*60)</f>
        <v>2.3461037646441865E-3</v>
      </c>
      <c r="M1212" s="10">
        <f t="shared" si="79"/>
        <v>2.3461037646441865E-3</v>
      </c>
      <c r="N1212" s="10">
        <f>AVERAGE(M1211:M1212)*('Front End'!$F$5*60)</f>
        <v>0.28214425485928951</v>
      </c>
      <c r="O1212" s="10">
        <f>IF(O1211+AVERAGE(K1211:K1212)*('Front End'!$F$5*60)&gt;J1212,J1212,O1211+AVERAGE(K1211:K1212)*('Front End'!$F$5*60))</f>
        <v>0</v>
      </c>
      <c r="P1212" s="10">
        <f>P1211+(AVERAGE(L1211:L1212)*('Front End'!$F$5*60))-W1211</f>
        <v>3955.3292705848244</v>
      </c>
      <c r="Q1212" s="10">
        <f>(P1212/$AA$5)*($AA$4-'Front End'!$F$9)</f>
        <v>3.9553292705848238E-2</v>
      </c>
      <c r="R1212" s="10">
        <f>'Front End'!$F$9+Q1212</f>
        <v>45.039553292705847</v>
      </c>
      <c r="S1212" s="8">
        <f>IF(R1212&gt;'Front End'!$F$9+'Front End'!$B$9,(((R1212-'Front End'!$F$9)/($AA$4-'Front End'!$F$9))*$AA$5)-((('Front End'!$F$9+'Front End'!$B$9-'Front End'!$F$9)/($AA$4-'Front End'!$F$9))*$AA$5),0)</f>
        <v>3955.3292705846843</v>
      </c>
      <c r="T1212" s="8">
        <f>ROUND(S1212/('Front End'!$B$3*24*60*60),6)</f>
        <v>4.5779999999999996E-3</v>
      </c>
      <c r="U1212" s="8">
        <f>IF(R1212&gt;'Front End'!$F$9+'Front End'!$B$10,(((R1212-'Front End'!$F$9)/($AA$4-'Front End'!$F$9))*$AA$5)-((('Front End'!$F$9+'Front End'!$B$10-'Front End'!$F$9)/($AA$4-'Front End'!$F$9))*$AA$5),0)</f>
        <v>1955.3292705843714</v>
      </c>
      <c r="V1212" s="8">
        <f>(U1212^0.5)/('Front End'!$B$4*24*60*60)</f>
        <v>5.1179519984565578E-3</v>
      </c>
      <c r="W1212" s="8">
        <f>(AVERAGE(T1211:T1212)*('Front End'!$F$5*60))+(AVERAGE(V1211:V1212)*('Front End'!$F$5*60))</f>
        <v>1.1636434703697103</v>
      </c>
      <c r="X1212" s="8">
        <f t="shared" si="80"/>
        <v>5.1179519984565578E-3</v>
      </c>
    </row>
    <row r="1213" spans="1:24" x14ac:dyDescent="0.2">
      <c r="A1213" s="1">
        <v>1212</v>
      </c>
      <c r="B1213" s="1">
        <f>B1212+'Front End'!$F$5</f>
        <v>2422</v>
      </c>
      <c r="C1213" s="10">
        <f t="shared" si="77"/>
        <v>1.6819444444444445</v>
      </c>
      <c r="D1213" s="10">
        <f>ROUND(IF(B1213&lt;=$AA$2*1.25,('Front End'!$F$4/2)*(1-COS((PI()*B1213)/$AA$2)),(4.34*'Front End'!$F$4*EXP(-1.3*B1213/$AA$2))),6)</f>
        <v>2.2729999999999998E-3</v>
      </c>
      <c r="E1213" s="10">
        <f>D1213*('Front End'!$F$3/100)</f>
        <v>0</v>
      </c>
      <c r="F1213" s="10">
        <f t="shared" si="78"/>
        <v>2.2729999999999998E-3</v>
      </c>
      <c r="G1213" s="10">
        <f>IF((G1212+(AVERAGE(F1212:F1213)*('Front End'!$F$5*60))-(N1212))&gt;$AA$3,$AA$3,IF(G1212+(AVERAGE(F1212:F1213)*('Front End'!$F$5*60))-(N1212)&lt;0,0,G1212+(AVERAGE(F1212:F1213)*('Front End'!$F$5*60))-(N1212)))</f>
        <v>102.01824939779328</v>
      </c>
      <c r="H1213" s="10">
        <f>(G1213/$AA$3)*'Front End'!$B$1</f>
        <v>1.0201824939779329E-3</v>
      </c>
      <c r="I1213" s="10">
        <f>('Front End'!$F$10-'Front End'!$B$1)+Calcs!H1213</f>
        <v>46.731020182493985</v>
      </c>
      <c r="J1213" s="10">
        <f>IF(H1213&gt;'Front End'!$B$1*('Front End'!$B$5/100),G1213-((('Front End'!$B$1*('Front End'!$B$5/100))/'Front End'!$B$1)*$AA$3),0)</f>
        <v>2.0182493977932836</v>
      </c>
      <c r="K1213" s="10">
        <f>(J1213*('Front End'!$B$6/100))/('Front End'!$B$2*24*60*60)</f>
        <v>0</v>
      </c>
      <c r="L1213" s="10">
        <f>(J1213*((100-'Front End'!$B$6)/100))/('Front End'!$B$2*24*60*60)</f>
        <v>2.3359368030014859E-3</v>
      </c>
      <c r="M1213" s="10">
        <f t="shared" si="79"/>
        <v>2.3359368030014859E-3</v>
      </c>
      <c r="N1213" s="10">
        <f>AVERAGE(M1212:M1213)*('Front End'!$F$5*60)</f>
        <v>0.28092243405874029</v>
      </c>
      <c r="O1213" s="10">
        <f>IF(O1212+AVERAGE(K1212:K1213)*('Front End'!$F$5*60)&gt;J1213,J1213,O1212+AVERAGE(K1212:K1213)*('Front End'!$F$5*60))</f>
        <v>0</v>
      </c>
      <c r="P1213" s="10">
        <f>P1212+(AVERAGE(L1212:L1213)*('Front End'!$F$5*60))-W1212</f>
        <v>3954.4465495485133</v>
      </c>
      <c r="Q1213" s="10">
        <f>(P1213/$AA$5)*($AA$4-'Front End'!$F$9)</f>
        <v>3.9544465495485133E-2</v>
      </c>
      <c r="R1213" s="10">
        <f>'Front End'!$F$9+Q1213</f>
        <v>45.039544465495489</v>
      </c>
      <c r="S1213" s="8">
        <f>IF(R1213&gt;'Front End'!$F$9+'Front End'!$B$9,(((R1213-'Front End'!$F$9)/($AA$4-'Front End'!$F$9))*$AA$5)-((('Front End'!$F$9+'Front End'!$B$9-'Front End'!$F$9)/($AA$4-'Front End'!$F$9))*$AA$5),0)</f>
        <v>3954.4465495488625</v>
      </c>
      <c r="T1213" s="8">
        <f>ROUND(S1213/('Front End'!$B$3*24*60*60),6)</f>
        <v>4.5770000000000003E-3</v>
      </c>
      <c r="U1213" s="8">
        <f>IF(R1213&gt;'Front End'!$F$9+'Front End'!$B$10,(((R1213-'Front End'!$F$9)/($AA$4-'Front End'!$F$9))*$AA$5)-((('Front End'!$F$9+'Front End'!$B$10-'Front End'!$F$9)/($AA$4-'Front End'!$F$9))*$AA$5),0)</f>
        <v>1954.4465495485497</v>
      </c>
      <c r="V1213" s="8">
        <f>(U1213^0.5)/('Front End'!$B$4*24*60*60)</f>
        <v>5.1167966345117416E-3</v>
      </c>
      <c r="W1213" s="8">
        <f>(AVERAGE(T1212:T1213)*('Front End'!$F$5*60))+(AVERAGE(V1212:V1213)*('Front End'!$F$5*60))</f>
        <v>1.163384917978098</v>
      </c>
      <c r="X1213" s="8">
        <f t="shared" si="80"/>
        <v>5.1167966345117416E-3</v>
      </c>
    </row>
    <row r="1214" spans="1:24" x14ac:dyDescent="0.2">
      <c r="A1214" s="1">
        <v>1213</v>
      </c>
      <c r="B1214" s="1">
        <f>B1213+'Front End'!$F$5</f>
        <v>2424</v>
      </c>
      <c r="C1214" s="10">
        <f t="shared" si="77"/>
        <v>1.6833333333333333</v>
      </c>
      <c r="D1214" s="10">
        <f>ROUND(IF(B1214&lt;=$AA$2*1.25,('Front End'!$F$4/2)*(1-COS((PI()*B1214)/$AA$2)),(4.34*'Front End'!$F$4*EXP(-1.3*B1214/$AA$2))),6)</f>
        <v>2.2629999999999998E-3</v>
      </c>
      <c r="E1214" s="10">
        <f>D1214*('Front End'!$F$3/100)</f>
        <v>0</v>
      </c>
      <c r="F1214" s="10">
        <f t="shared" si="78"/>
        <v>2.2629999999999998E-3</v>
      </c>
      <c r="G1214" s="10">
        <f>IF((G1213+(AVERAGE(F1213:F1214)*('Front End'!$F$5*60))-(N1213))&gt;$AA$3,$AA$3,IF(G1213+(AVERAGE(F1213:F1214)*('Front End'!$F$5*60))-(N1213)&lt;0,0,G1213+(AVERAGE(F1213:F1214)*('Front End'!$F$5*60))-(N1213)))</f>
        <v>102.00948696373455</v>
      </c>
      <c r="H1214" s="10">
        <f>(G1214/$AA$3)*'Front End'!$B$1</f>
        <v>1.0200948696373455E-3</v>
      </c>
      <c r="I1214" s="10">
        <f>('Front End'!$F$10-'Front End'!$B$1)+Calcs!H1214</f>
        <v>46.731020094869642</v>
      </c>
      <c r="J1214" s="10">
        <f>IF(H1214&gt;'Front End'!$B$1*('Front End'!$B$5/100),G1214-((('Front End'!$B$1*('Front End'!$B$5/100))/'Front End'!$B$1)*$AA$3),0)</f>
        <v>2.0094869637345454</v>
      </c>
      <c r="K1214" s="10">
        <f>(J1214*('Front End'!$B$6/100))/('Front End'!$B$2*24*60*60)</f>
        <v>0</v>
      </c>
      <c r="L1214" s="10">
        <f>(J1214*((100-'Front End'!$B$6)/100))/('Front End'!$B$2*24*60*60)</f>
        <v>2.3257950969149833E-3</v>
      </c>
      <c r="M1214" s="10">
        <f t="shared" si="79"/>
        <v>2.3257950969149833E-3</v>
      </c>
      <c r="N1214" s="10">
        <f>AVERAGE(M1213:M1214)*('Front End'!$F$5*60)</f>
        <v>0.27970391399498817</v>
      </c>
      <c r="O1214" s="10">
        <f>IF(O1213+AVERAGE(K1213:K1214)*('Front End'!$F$5*60)&gt;J1214,J1214,O1213+AVERAGE(K1213:K1214)*('Front End'!$F$5*60))</f>
        <v>0</v>
      </c>
      <c r="P1214" s="10">
        <f>P1213+(AVERAGE(L1213:L1214)*('Front End'!$F$5*60))-W1213</f>
        <v>3953.5628685445304</v>
      </c>
      <c r="Q1214" s="10">
        <f>(P1214/$AA$5)*($AA$4-'Front End'!$F$9)</f>
        <v>3.9535628685445301E-2</v>
      </c>
      <c r="R1214" s="10">
        <f>'Front End'!$F$9+Q1214</f>
        <v>45.039535628685442</v>
      </c>
      <c r="S1214" s="8">
        <f>IF(R1214&gt;'Front End'!$F$9+'Front End'!$B$9,(((R1214-'Front End'!$F$9)/($AA$4-'Front End'!$F$9))*$AA$5)-((('Front End'!$F$9+'Front End'!$B$9-'Front End'!$F$9)/($AA$4-'Front End'!$F$9))*$AA$5),0)</f>
        <v>3953.5628685442248</v>
      </c>
      <c r="T1214" s="8">
        <f>ROUND(S1214/('Front End'!$B$3*24*60*60),6)</f>
        <v>4.5760000000000002E-3</v>
      </c>
      <c r="U1214" s="8">
        <f>IF(R1214&gt;'Front End'!$F$9+'Front End'!$B$10,(((R1214-'Front End'!$F$9)/($AA$4-'Front End'!$F$9))*$AA$5)-((('Front End'!$F$9+'Front End'!$B$10-'Front End'!$F$9)/($AA$4-'Front End'!$F$9))*$AA$5),0)</f>
        <v>1953.5628685439119</v>
      </c>
      <c r="V1214" s="8">
        <f>(U1214^0.5)/('Front End'!$B$4*24*60*60)</f>
        <v>5.1156397527319418E-3</v>
      </c>
      <c r="W1214" s="8">
        <f>(AVERAGE(T1213:T1214)*('Front End'!$F$5*60))+(AVERAGE(V1213:V1214)*('Front End'!$F$5*60))</f>
        <v>1.1631261832346209</v>
      </c>
      <c r="X1214" s="8">
        <f t="shared" si="80"/>
        <v>5.1156397527319418E-3</v>
      </c>
    </row>
    <row r="1215" spans="1:24" x14ac:dyDescent="0.2">
      <c r="A1215" s="1">
        <v>1214</v>
      </c>
      <c r="B1215" s="1">
        <f>B1214+'Front End'!$F$5</f>
        <v>2426</v>
      </c>
      <c r="C1215" s="10">
        <f t="shared" si="77"/>
        <v>1.6847222222222222</v>
      </c>
      <c r="D1215" s="10">
        <f>ROUND(IF(B1215&lt;=$AA$2*1.25,('Front End'!$F$4/2)*(1-COS((PI()*B1215)/$AA$2)),(4.34*'Front End'!$F$4*EXP(-1.3*B1215/$AA$2))),6)</f>
        <v>2.2539999999999999E-3</v>
      </c>
      <c r="E1215" s="10">
        <f>D1215*('Front End'!$F$3/100)</f>
        <v>0</v>
      </c>
      <c r="F1215" s="10">
        <f t="shared" si="78"/>
        <v>2.2539999999999999E-3</v>
      </c>
      <c r="G1215" s="10">
        <f>IF((G1214+(AVERAGE(F1214:F1215)*('Front End'!$F$5*60))-(N1214))&gt;$AA$3,$AA$3,IF(G1214+(AVERAGE(F1214:F1215)*('Front End'!$F$5*60))-(N1214)&lt;0,0,G1214+(AVERAGE(F1214:F1215)*('Front End'!$F$5*60))-(N1214)))</f>
        <v>102.00080304973956</v>
      </c>
      <c r="H1215" s="10">
        <f>(G1215/$AA$3)*'Front End'!$B$1</f>
        <v>1.0200080304973956E-3</v>
      </c>
      <c r="I1215" s="10">
        <f>('Front End'!$F$10-'Front End'!$B$1)+Calcs!H1215</f>
        <v>46.731020008030498</v>
      </c>
      <c r="J1215" s="10">
        <f>IF(H1215&gt;'Front End'!$B$1*('Front End'!$B$5/100),G1215-((('Front End'!$B$1*('Front End'!$B$5/100))/'Front End'!$B$1)*$AA$3),0)</f>
        <v>2.0008030497395595</v>
      </c>
      <c r="K1215" s="10">
        <f>(J1215*('Front End'!$B$6/100))/('Front End'!$B$2*24*60*60)</f>
        <v>0</v>
      </c>
      <c r="L1215" s="10">
        <f>(J1215*((100-'Front End'!$B$6)/100))/('Front End'!$B$2*24*60*60)</f>
        <v>2.3157442705318979E-3</v>
      </c>
      <c r="M1215" s="10">
        <f t="shared" si="79"/>
        <v>2.3157442705318979E-3</v>
      </c>
      <c r="N1215" s="10">
        <f>AVERAGE(M1214:M1215)*('Front End'!$F$5*60)</f>
        <v>0.27849236204681288</v>
      </c>
      <c r="O1215" s="10">
        <f>IF(O1214+AVERAGE(K1214:K1215)*('Front End'!$F$5*60)&gt;J1215,J1215,O1214+AVERAGE(K1214:K1215)*('Front End'!$F$5*60))</f>
        <v>0</v>
      </c>
      <c r="P1215" s="10">
        <f>P1214+(AVERAGE(L1214:L1215)*('Front End'!$F$5*60))-W1214</f>
        <v>3952.6782347233429</v>
      </c>
      <c r="Q1215" s="10">
        <f>(P1215/$AA$5)*($AA$4-'Front End'!$F$9)</f>
        <v>3.9526782347233426E-2</v>
      </c>
      <c r="R1215" s="10">
        <f>'Front End'!$F$9+Q1215</f>
        <v>45.039526782347231</v>
      </c>
      <c r="S1215" s="8">
        <f>IF(R1215&gt;'Front End'!$F$9+'Front End'!$B$9,(((R1215-'Front End'!$F$9)/($AA$4-'Front End'!$F$9))*$AA$5)-((('Front End'!$F$9+'Front End'!$B$9-'Front End'!$F$9)/($AA$4-'Front End'!$F$9))*$AA$5),0)</f>
        <v>3952.6782347230951</v>
      </c>
      <c r="T1215" s="8">
        <f>ROUND(S1215/('Front End'!$B$3*24*60*60),6)</f>
        <v>4.5750000000000001E-3</v>
      </c>
      <c r="U1215" s="8">
        <f>IF(R1215&gt;'Front End'!$F$9+'Front End'!$B$10,(((R1215-'Front End'!$F$9)/($AA$4-'Front End'!$F$9))*$AA$5)-((('Front End'!$F$9+'Front End'!$B$10-'Front End'!$F$9)/($AA$4-'Front End'!$F$9))*$AA$5),0)</f>
        <v>1952.6782347227822</v>
      </c>
      <c r="V1215" s="8">
        <f>(U1215^0.5)/('Front End'!$B$4*24*60*60)</f>
        <v>5.1144813614539004E-3</v>
      </c>
      <c r="W1215" s="8">
        <f>(AVERAGE(T1214:T1215)*('Front End'!$F$5*60))+(AVERAGE(V1214:V1215)*('Front End'!$F$5*60))</f>
        <v>1.1628672668511506</v>
      </c>
      <c r="X1215" s="8">
        <f t="shared" si="80"/>
        <v>5.1144813614539004E-3</v>
      </c>
    </row>
    <row r="1216" spans="1:24" x14ac:dyDescent="0.2">
      <c r="A1216" s="1">
        <v>1215</v>
      </c>
      <c r="B1216" s="1">
        <f>B1215+'Front End'!$F$5</f>
        <v>2428</v>
      </c>
      <c r="C1216" s="10">
        <f t="shared" si="77"/>
        <v>1.6861111111111111</v>
      </c>
      <c r="D1216" s="10">
        <f>ROUND(IF(B1216&lt;=$AA$2*1.25,('Front End'!$F$4/2)*(1-COS((PI()*B1216)/$AA$2)),(4.34*'Front End'!$F$4*EXP(-1.3*B1216/$AA$2))),6)</f>
        <v>2.2439999999999999E-3</v>
      </c>
      <c r="E1216" s="10">
        <f>D1216*('Front End'!$F$3/100)</f>
        <v>0</v>
      </c>
      <c r="F1216" s="10">
        <f t="shared" si="78"/>
        <v>2.2439999999999999E-3</v>
      </c>
      <c r="G1216" s="10">
        <f>IF((G1215+(AVERAGE(F1215:F1216)*('Front End'!$F$5*60))-(N1215))&gt;$AA$3,$AA$3,IF(G1215+(AVERAGE(F1215:F1216)*('Front End'!$F$5*60))-(N1215)&lt;0,0,G1215+(AVERAGE(F1215:F1216)*('Front End'!$F$5*60))-(N1215)))</f>
        <v>101.99219068769274</v>
      </c>
      <c r="H1216" s="10">
        <f>(G1216/$AA$3)*'Front End'!$B$1</f>
        <v>1.0199219068769275E-3</v>
      </c>
      <c r="I1216" s="10">
        <f>('Front End'!$F$10-'Front End'!$B$1)+Calcs!H1216</f>
        <v>46.731019921906878</v>
      </c>
      <c r="J1216" s="10">
        <f>IF(H1216&gt;'Front End'!$B$1*('Front End'!$B$5/100),G1216-((('Front End'!$B$1*('Front End'!$B$5/100))/'Front End'!$B$1)*$AA$3),0)</f>
        <v>1.9921906876927409</v>
      </c>
      <c r="K1216" s="10">
        <f>(J1216*('Front End'!$B$6/100))/('Front End'!$B$2*24*60*60)</f>
        <v>0</v>
      </c>
      <c r="L1216" s="10">
        <f>(J1216*((100-'Front End'!$B$6)/100))/('Front End'!$B$2*24*60*60)</f>
        <v>2.3057762589036358E-3</v>
      </c>
      <c r="M1216" s="10">
        <f t="shared" si="79"/>
        <v>2.3057762589036358E-3</v>
      </c>
      <c r="N1216" s="10">
        <f>AVERAGE(M1215:M1216)*('Front End'!$F$5*60)</f>
        <v>0.27729123176613202</v>
      </c>
      <c r="O1216" s="10">
        <f>IF(O1215+AVERAGE(K1215:K1216)*('Front End'!$F$5*60)&gt;J1216,J1216,O1215+AVERAGE(K1215:K1216)*('Front End'!$F$5*60))</f>
        <v>0</v>
      </c>
      <c r="P1216" s="10">
        <f>P1215+(AVERAGE(L1215:L1216)*('Front End'!$F$5*60))-W1215</f>
        <v>3951.7926586882577</v>
      </c>
      <c r="Q1216" s="10">
        <f>(P1216/$AA$5)*($AA$4-'Front End'!$F$9)</f>
        <v>3.9517926586882579E-2</v>
      </c>
      <c r="R1216" s="10">
        <f>'Front End'!$F$9+Q1216</f>
        <v>45.039517926586882</v>
      </c>
      <c r="S1216" s="8">
        <f>IF(R1216&gt;'Front End'!$F$9+'Front End'!$B$9,(((R1216-'Front End'!$F$9)/($AA$4-'Front End'!$F$9))*$AA$5)-((('Front End'!$F$9+'Front End'!$B$9-'Front End'!$F$9)/($AA$4-'Front End'!$F$9))*$AA$5),0)</f>
        <v>3951.7926586881913</v>
      </c>
      <c r="T1216" s="8">
        <f>ROUND(S1216/('Front End'!$B$3*24*60*60),6)</f>
        <v>4.5739999999999999E-3</v>
      </c>
      <c r="U1216" s="8">
        <f>IF(R1216&gt;'Front End'!$F$9+'Front End'!$B$10,(((R1216-'Front End'!$F$9)/($AA$4-'Front End'!$F$9))*$AA$5)-((('Front End'!$F$9+'Front End'!$B$10-'Front End'!$F$9)/($AA$4-'Front End'!$F$9))*$AA$5),0)</f>
        <v>1951.7926586878784</v>
      </c>
      <c r="V1216" s="8">
        <f>(U1216^0.5)/('Front End'!$B$4*24*60*60)</f>
        <v>5.113321473540257E-3</v>
      </c>
      <c r="W1216" s="8">
        <f>(AVERAGE(T1215:T1216)*('Front End'!$F$5*60))+(AVERAGE(V1215:V1216)*('Front End'!$F$5*60))</f>
        <v>1.1626081700996496</v>
      </c>
      <c r="X1216" s="8">
        <f t="shared" si="80"/>
        <v>5.113321473540257E-3</v>
      </c>
    </row>
    <row r="1217" spans="1:24" x14ac:dyDescent="0.2">
      <c r="A1217" s="1">
        <v>1216</v>
      </c>
      <c r="B1217" s="1">
        <f>B1216+'Front End'!$F$5</f>
        <v>2430</v>
      </c>
      <c r="C1217" s="10">
        <f t="shared" si="77"/>
        <v>1.6875</v>
      </c>
      <c r="D1217" s="10">
        <f>ROUND(IF(B1217&lt;=$AA$2*1.25,('Front End'!$F$4/2)*(1-COS((PI()*B1217)/$AA$2)),(4.34*'Front End'!$F$4*EXP(-1.3*B1217/$AA$2))),6)</f>
        <v>2.2339999999999999E-3</v>
      </c>
      <c r="E1217" s="10">
        <f>D1217*('Front End'!$F$3/100)</f>
        <v>0</v>
      </c>
      <c r="F1217" s="10">
        <f t="shared" si="78"/>
        <v>2.2339999999999999E-3</v>
      </c>
      <c r="G1217" s="10">
        <f>IF((G1216+(AVERAGE(F1216:F1217)*('Front End'!$F$5*60))-(N1216))&gt;$AA$3,$AA$3,IF(G1216+(AVERAGE(F1216:F1217)*('Front End'!$F$5*60))-(N1216)&lt;0,0,G1216+(AVERAGE(F1216:F1217)*('Front End'!$F$5*60))-(N1216)))</f>
        <v>101.98357945592662</v>
      </c>
      <c r="H1217" s="10">
        <f>(G1217/$AA$3)*'Front End'!$B$1</f>
        <v>1.0198357945592662E-3</v>
      </c>
      <c r="I1217" s="10">
        <f>('Front End'!$F$10-'Front End'!$B$1)+Calcs!H1217</f>
        <v>46.731019835794562</v>
      </c>
      <c r="J1217" s="10">
        <f>IF(H1217&gt;'Front End'!$B$1*('Front End'!$B$5/100),G1217-((('Front End'!$B$1*('Front End'!$B$5/100))/'Front End'!$B$1)*$AA$3),0)</f>
        <v>1.9835794559266162</v>
      </c>
      <c r="K1217" s="10">
        <f>(J1217*('Front End'!$B$6/100))/('Front End'!$B$2*24*60*60)</f>
        <v>0</v>
      </c>
      <c r="L1217" s="10">
        <f>(J1217*((100-'Front End'!$B$6)/100))/('Front End'!$B$2*24*60*60)</f>
        <v>2.2958095554706211E-3</v>
      </c>
      <c r="M1217" s="10">
        <f t="shared" si="79"/>
        <v>2.2958095554706211E-3</v>
      </c>
      <c r="N1217" s="10">
        <f>AVERAGE(M1216:M1217)*('Front End'!$F$5*60)</f>
        <v>0.27609514886245545</v>
      </c>
      <c r="O1217" s="10">
        <f>IF(O1216+AVERAGE(K1216:K1217)*('Front End'!$F$5*60)&gt;J1217,J1217,O1216+AVERAGE(K1216:K1217)*('Front End'!$F$5*60))</f>
        <v>0</v>
      </c>
      <c r="P1217" s="10">
        <f>P1216+(AVERAGE(L1216:L1217)*('Front End'!$F$5*60))-W1216</f>
        <v>3950.9061456670206</v>
      </c>
      <c r="Q1217" s="10">
        <f>(P1217/$AA$5)*($AA$4-'Front End'!$F$9)</f>
        <v>3.9509061456670207E-2</v>
      </c>
      <c r="R1217" s="10">
        <f>'Front End'!$F$9+Q1217</f>
        <v>45.03950906145667</v>
      </c>
      <c r="S1217" s="8">
        <f>IF(R1217&gt;'Front End'!$F$9+'Front End'!$B$9,(((R1217-'Front End'!$F$9)/($AA$4-'Front End'!$F$9))*$AA$5)-((('Front End'!$F$9+'Front End'!$B$9-'Front End'!$F$9)/($AA$4-'Front End'!$F$9))*$AA$5),0)</f>
        <v>3950.9061456669774</v>
      </c>
      <c r="T1217" s="8">
        <f>ROUND(S1217/('Front End'!$B$3*24*60*60),6)</f>
        <v>4.5729999999999998E-3</v>
      </c>
      <c r="U1217" s="8">
        <f>IF(R1217&gt;'Front End'!$F$9+'Front End'!$B$10,(((R1217-'Front End'!$F$9)/($AA$4-'Front End'!$F$9))*$AA$5)-((('Front End'!$F$9+'Front End'!$B$10-'Front End'!$F$9)/($AA$4-'Front End'!$F$9))*$AA$5),0)</f>
        <v>1950.9061456666645</v>
      </c>
      <c r="V1217" s="8">
        <f>(U1217^0.5)/('Front End'!$B$4*24*60*60)</f>
        <v>5.1121600948213358E-3</v>
      </c>
      <c r="W1217" s="8">
        <f>(AVERAGE(T1216:T1217)*('Front End'!$F$5*60))+(AVERAGE(V1216:V1217)*('Front End'!$F$5*60))</f>
        <v>1.1623488941016955</v>
      </c>
      <c r="X1217" s="8">
        <f t="shared" si="80"/>
        <v>5.1121600948213358E-3</v>
      </c>
    </row>
    <row r="1218" spans="1:24" x14ac:dyDescent="0.2">
      <c r="A1218" s="1">
        <v>1217</v>
      </c>
      <c r="B1218" s="1">
        <f>B1217+'Front End'!$F$5</f>
        <v>2432</v>
      </c>
      <c r="C1218" s="10">
        <f t="shared" si="77"/>
        <v>1.6888888888888889</v>
      </c>
      <c r="D1218" s="10">
        <f>ROUND(IF(B1218&lt;=$AA$2*1.25,('Front End'!$F$4/2)*(1-COS((PI()*B1218)/$AA$2)),(4.34*'Front End'!$F$4*EXP(-1.3*B1218/$AA$2))),6)</f>
        <v>2.2239999999999998E-3</v>
      </c>
      <c r="E1218" s="10">
        <f>D1218*('Front End'!$F$3/100)</f>
        <v>0</v>
      </c>
      <c r="F1218" s="10">
        <f t="shared" si="78"/>
        <v>2.2239999999999998E-3</v>
      </c>
      <c r="G1218" s="10">
        <f>IF((G1217+(AVERAGE(F1217:F1218)*('Front End'!$F$5*60))-(N1217))&gt;$AA$3,$AA$3,IF(G1217+(AVERAGE(F1217:F1218)*('Front End'!$F$5*60))-(N1217)&lt;0,0,G1217+(AVERAGE(F1217:F1218)*('Front End'!$F$5*60))-(N1217)))</f>
        <v>101.97496430706417</v>
      </c>
      <c r="H1218" s="10">
        <f>(G1218/$AA$3)*'Front End'!$B$1</f>
        <v>1.0197496430706418E-3</v>
      </c>
      <c r="I1218" s="10">
        <f>('Front End'!$F$10-'Front End'!$B$1)+Calcs!H1218</f>
        <v>46.731019749643075</v>
      </c>
      <c r="J1218" s="10">
        <f>IF(H1218&gt;'Front End'!$B$1*('Front End'!$B$5/100),G1218-((('Front End'!$B$1*('Front End'!$B$5/100))/'Front End'!$B$1)*$AA$3),0)</f>
        <v>1.9749643070641696</v>
      </c>
      <c r="K1218" s="10">
        <f>(J1218*('Front End'!$B$6/100))/('Front End'!$B$2*24*60*60)</f>
        <v>0</v>
      </c>
      <c r="L1218" s="10">
        <f>(J1218*((100-'Front End'!$B$6)/100))/('Front End'!$B$2*24*60*60)</f>
        <v>2.2858383183613079E-3</v>
      </c>
      <c r="M1218" s="10">
        <f t="shared" si="79"/>
        <v>2.2858383183613079E-3</v>
      </c>
      <c r="N1218" s="10">
        <f>AVERAGE(M1217:M1218)*('Front End'!$F$5*60)</f>
        <v>0.27489887242991573</v>
      </c>
      <c r="O1218" s="10">
        <f>IF(O1217+AVERAGE(K1217:K1218)*('Front End'!$F$5*60)&gt;J1218,J1218,O1217+AVERAGE(K1217:K1218)*('Front End'!$F$5*60))</f>
        <v>0</v>
      </c>
      <c r="P1218" s="10">
        <f>P1217+(AVERAGE(L1217:L1218)*('Front End'!$F$5*60))-W1217</f>
        <v>3950.0186956453485</v>
      </c>
      <c r="Q1218" s="10">
        <f>(P1218/$AA$5)*($AA$4-'Front End'!$F$9)</f>
        <v>3.9500186956453485E-2</v>
      </c>
      <c r="R1218" s="10">
        <f>'Front End'!$F$9+Q1218</f>
        <v>45.039500186956452</v>
      </c>
      <c r="S1218" s="8">
        <f>IF(R1218&gt;'Front End'!$F$9+'Front End'!$B$9,(((R1218-'Front End'!$F$9)/($AA$4-'Front End'!$F$9))*$AA$5)-((('Front End'!$F$9+'Front End'!$B$9-'Front End'!$F$9)/($AA$4-'Front End'!$F$9))*$AA$5),0)</f>
        <v>3950.0186956452412</v>
      </c>
      <c r="T1218" s="8">
        <f>ROUND(S1218/('Front End'!$B$3*24*60*60),6)</f>
        <v>4.5719999999999997E-3</v>
      </c>
      <c r="U1218" s="8">
        <f>IF(R1218&gt;'Front End'!$F$9+'Front End'!$B$10,(((R1218-'Front End'!$F$9)/($AA$4-'Front End'!$F$9))*$AA$5)-((('Front End'!$F$9+'Front End'!$B$10-'Front End'!$F$9)/($AA$4-'Front End'!$F$9))*$AA$5),0)</f>
        <v>1950.0186956449284</v>
      </c>
      <c r="V1218" s="8">
        <f>(U1218^0.5)/('Front End'!$B$4*24*60*60)</f>
        <v>5.1109972242622398E-3</v>
      </c>
      <c r="W1218" s="8">
        <f>(AVERAGE(T1217:T1218)*('Front End'!$F$5*60))+(AVERAGE(V1217:V1218)*('Front End'!$F$5*60))</f>
        <v>1.1620894391450145</v>
      </c>
      <c r="X1218" s="8">
        <f t="shared" si="80"/>
        <v>5.1109972242622398E-3</v>
      </c>
    </row>
    <row r="1219" spans="1:24" x14ac:dyDescent="0.2">
      <c r="A1219" s="1">
        <v>1218</v>
      </c>
      <c r="B1219" s="1">
        <f>B1218+'Front End'!$F$5</f>
        <v>2434</v>
      </c>
      <c r="C1219" s="10">
        <f t="shared" si="77"/>
        <v>1.6902777777777778</v>
      </c>
      <c r="D1219" s="10">
        <f>ROUND(IF(B1219&lt;=$AA$2*1.25,('Front End'!$F$4/2)*(1-COS((PI()*B1219)/$AA$2)),(4.34*'Front End'!$F$4*EXP(-1.3*B1219/$AA$2))),6)</f>
        <v>2.215E-3</v>
      </c>
      <c r="E1219" s="10">
        <f>D1219*('Front End'!$F$3/100)</f>
        <v>0</v>
      </c>
      <c r="F1219" s="10">
        <f t="shared" si="78"/>
        <v>2.215E-3</v>
      </c>
      <c r="G1219" s="10">
        <f>IF((G1218+(AVERAGE(F1218:F1219)*('Front End'!$F$5*60))-(N1218))&gt;$AA$3,$AA$3,IF(G1218+(AVERAGE(F1218:F1219)*('Front End'!$F$5*60))-(N1218)&lt;0,0,G1218+(AVERAGE(F1218:F1219)*('Front End'!$F$5*60))-(N1218)))</f>
        <v>101.96640543463425</v>
      </c>
      <c r="H1219" s="10">
        <f>(G1219/$AA$3)*'Front End'!$B$1</f>
        <v>1.0196640543463425E-3</v>
      </c>
      <c r="I1219" s="10">
        <f>('Front End'!$F$10-'Front End'!$B$1)+Calcs!H1219</f>
        <v>46.731019664054351</v>
      </c>
      <c r="J1219" s="10">
        <f>IF(H1219&gt;'Front End'!$B$1*('Front End'!$B$5/100),G1219-((('Front End'!$B$1*('Front End'!$B$5/100))/'Front End'!$B$1)*$AA$3),0)</f>
        <v>1.9664054346342539</v>
      </c>
      <c r="K1219" s="10">
        <f>(J1219*('Front End'!$B$6/100))/('Front End'!$B$2*24*60*60)</f>
        <v>0</v>
      </c>
      <c r="L1219" s="10">
        <f>(J1219*((100-'Front End'!$B$6)/100))/('Front End'!$B$2*24*60*60)</f>
        <v>2.2759322160118682E-3</v>
      </c>
      <c r="M1219" s="10">
        <f t="shared" si="79"/>
        <v>2.2759322160118682E-3</v>
      </c>
      <c r="N1219" s="10">
        <f>AVERAGE(M1218:M1219)*('Front End'!$F$5*60)</f>
        <v>0.27370623206239053</v>
      </c>
      <c r="O1219" s="10">
        <f>IF(O1218+AVERAGE(K1218:K1219)*('Front End'!$F$5*60)&gt;J1219,J1219,O1218+AVERAGE(K1218:K1219)*('Front End'!$F$5*60))</f>
        <v>0</v>
      </c>
      <c r="P1219" s="10">
        <f>P1218+(AVERAGE(L1218:L1219)*('Front End'!$F$5*60))-W1218</f>
        <v>3949.1303124382662</v>
      </c>
      <c r="Q1219" s="10">
        <f>(P1219/$AA$5)*($AA$4-'Front End'!$F$9)</f>
        <v>3.9491303124382662E-2</v>
      </c>
      <c r="R1219" s="10">
        <f>'Front End'!$F$9+Q1219</f>
        <v>45.039491303124386</v>
      </c>
      <c r="S1219" s="8">
        <f>IF(R1219&gt;'Front End'!$F$9+'Front End'!$B$9,(((R1219-'Front End'!$F$9)/($AA$4-'Front End'!$F$9))*$AA$5)-((('Front End'!$F$9+'Front End'!$B$9-'Front End'!$F$9)/($AA$4-'Front End'!$F$9))*$AA$5),0)</f>
        <v>3949.1303124385981</v>
      </c>
      <c r="T1219" s="8">
        <f>ROUND(S1219/('Front End'!$B$3*24*60*60),6)</f>
        <v>4.5710000000000004E-3</v>
      </c>
      <c r="U1219" s="8">
        <f>IF(R1219&gt;'Front End'!$F$9+'Front End'!$B$10,(((R1219-'Front End'!$F$9)/($AA$4-'Front End'!$F$9))*$AA$5)-((('Front End'!$F$9+'Front End'!$B$10-'Front End'!$F$9)/($AA$4-'Front End'!$F$9))*$AA$5),0)</f>
        <v>1949.1303124382853</v>
      </c>
      <c r="V1219" s="8">
        <f>(U1219^0.5)/('Front End'!$B$4*24*60*60)</f>
        <v>5.1098328658459521E-3</v>
      </c>
      <c r="W1219" s="8">
        <f>(AVERAGE(T1218:T1219)*('Front End'!$F$5*60))+(AVERAGE(V1218:V1219)*('Front End'!$F$5*60))</f>
        <v>1.1618298054064915</v>
      </c>
      <c r="X1219" s="8">
        <f t="shared" si="80"/>
        <v>5.1098328658459521E-3</v>
      </c>
    </row>
    <row r="1220" spans="1:24" x14ac:dyDescent="0.2">
      <c r="A1220" s="1">
        <v>1219</v>
      </c>
      <c r="B1220" s="1">
        <f>B1219+'Front End'!$F$5</f>
        <v>2436</v>
      </c>
      <c r="C1220" s="10">
        <f t="shared" si="77"/>
        <v>1.6916666666666667</v>
      </c>
      <c r="D1220" s="10">
        <f>ROUND(IF(B1220&lt;=$AA$2*1.25,('Front End'!$F$4/2)*(1-COS((PI()*B1220)/$AA$2)),(4.34*'Front End'!$F$4*EXP(-1.3*B1220/$AA$2))),6)</f>
        <v>2.2049999999999999E-3</v>
      </c>
      <c r="E1220" s="10">
        <f>D1220*('Front End'!$F$3/100)</f>
        <v>0</v>
      </c>
      <c r="F1220" s="10">
        <f t="shared" si="78"/>
        <v>2.2049999999999999E-3</v>
      </c>
      <c r="G1220" s="10">
        <f>IF((G1219+(AVERAGE(F1219:F1220)*('Front End'!$F$5*60))-(N1219))&gt;$AA$3,$AA$3,IF(G1219+(AVERAGE(F1219:F1220)*('Front End'!$F$5*60))-(N1219)&lt;0,0,G1219+(AVERAGE(F1219:F1220)*('Front End'!$F$5*60))-(N1219)))</f>
        <v>101.95789920257185</v>
      </c>
      <c r="H1220" s="10">
        <f>(G1220/$AA$3)*'Front End'!$B$1</f>
        <v>1.0195789920257184E-3</v>
      </c>
      <c r="I1220" s="10">
        <f>('Front End'!$F$10-'Front End'!$B$1)+Calcs!H1220</f>
        <v>46.731019578992033</v>
      </c>
      <c r="J1220" s="10">
        <f>IF(H1220&gt;'Front End'!$B$1*('Front End'!$B$5/100),G1220-((('Front End'!$B$1*('Front End'!$B$5/100))/'Front End'!$B$1)*$AA$3),0)</f>
        <v>1.957899202571852</v>
      </c>
      <c r="K1220" s="10">
        <f>(J1220*('Front End'!$B$6/100))/('Front End'!$B$2*24*60*60)</f>
        <v>0</v>
      </c>
      <c r="L1220" s="10">
        <f>(J1220*((100-'Front End'!$B$6)/100))/('Front End'!$B$2*24*60*60)</f>
        <v>2.266087040013718E-3</v>
      </c>
      <c r="M1220" s="10">
        <f t="shared" si="79"/>
        <v>2.266087040013718E-3</v>
      </c>
      <c r="N1220" s="10">
        <f>AVERAGE(M1219:M1220)*('Front End'!$F$5*60)</f>
        <v>0.27252115536153515</v>
      </c>
      <c r="O1220" s="10">
        <f>IF(O1219+AVERAGE(K1219:K1220)*('Front End'!$F$5*60)&gt;J1220,J1220,O1219+AVERAGE(K1219:K1220)*('Front End'!$F$5*60))</f>
        <v>0</v>
      </c>
      <c r="P1220" s="10">
        <f>P1219+(AVERAGE(L1219:L1220)*('Front End'!$F$5*60))-W1219</f>
        <v>3948.2410037882214</v>
      </c>
      <c r="Q1220" s="10">
        <f>(P1220/$AA$5)*($AA$4-'Front End'!$F$9)</f>
        <v>3.9482410037882214E-2</v>
      </c>
      <c r="R1220" s="10">
        <f>'Front End'!$F$9+Q1220</f>
        <v>45.039482410037884</v>
      </c>
      <c r="S1220" s="8">
        <f>IF(R1220&gt;'Front End'!$F$9+'Front End'!$B$9,(((R1220-'Front End'!$F$9)/($AA$4-'Front End'!$F$9))*$AA$5)-((('Front End'!$F$9+'Front End'!$B$9-'Front End'!$F$9)/($AA$4-'Front End'!$F$9))*$AA$5),0)</f>
        <v>3948.2410037884106</v>
      </c>
      <c r="T1220" s="8">
        <f>ROUND(S1220/('Front End'!$B$3*24*60*60),6)</f>
        <v>4.5700000000000003E-3</v>
      </c>
      <c r="U1220" s="8">
        <f>IF(R1220&gt;'Front End'!$F$9+'Front End'!$B$10,(((R1220-'Front End'!$F$9)/($AA$4-'Front End'!$F$9))*$AA$5)-((('Front End'!$F$9+'Front End'!$B$10-'Front End'!$F$9)/($AA$4-'Front End'!$F$9))*$AA$5),0)</f>
        <v>1948.2410037880977</v>
      </c>
      <c r="V1220" s="8">
        <f>(U1220^0.5)/('Front End'!$B$4*24*60*60)</f>
        <v>5.1086670287048231E-3</v>
      </c>
      <c r="W1220" s="8">
        <f>(AVERAGE(T1219:T1220)*('Front End'!$F$5*60))+(AVERAGE(V1219:V1220)*('Front End'!$F$5*60))</f>
        <v>1.1615699936730466</v>
      </c>
      <c r="X1220" s="8">
        <f t="shared" si="80"/>
        <v>5.1086670287048231E-3</v>
      </c>
    </row>
    <row r="1221" spans="1:24" x14ac:dyDescent="0.2">
      <c r="A1221" s="1">
        <v>1220</v>
      </c>
      <c r="B1221" s="1">
        <f>B1220+'Front End'!$F$5</f>
        <v>2438</v>
      </c>
      <c r="C1221" s="10">
        <f t="shared" si="77"/>
        <v>1.6930555555555555</v>
      </c>
      <c r="D1221" s="10">
        <f>ROUND(IF(B1221&lt;=$AA$2*1.25,('Front End'!$F$4/2)*(1-COS((PI()*B1221)/$AA$2)),(4.34*'Front End'!$F$4*EXP(-1.3*B1221/$AA$2))),6)</f>
        <v>2.196E-3</v>
      </c>
      <c r="E1221" s="10">
        <f>D1221*('Front End'!$F$3/100)</f>
        <v>0</v>
      </c>
      <c r="F1221" s="10">
        <f t="shared" si="78"/>
        <v>2.196E-3</v>
      </c>
      <c r="G1221" s="10">
        <f>IF((G1220+(AVERAGE(F1220:F1221)*('Front End'!$F$5*60))-(N1220))&gt;$AA$3,$AA$3,IF(G1220+(AVERAGE(F1220:F1221)*('Front End'!$F$5*60))-(N1220)&lt;0,0,G1220+(AVERAGE(F1220:F1221)*('Front End'!$F$5*60))-(N1220)))</f>
        <v>101.94943804721032</v>
      </c>
      <c r="H1221" s="10">
        <f>(G1221/$AA$3)*'Front End'!$B$1</f>
        <v>1.0194943804721032E-3</v>
      </c>
      <c r="I1221" s="10">
        <f>('Front End'!$F$10-'Front End'!$B$1)+Calcs!H1221</f>
        <v>46.731019494380476</v>
      </c>
      <c r="J1221" s="10">
        <f>IF(H1221&gt;'Front End'!$B$1*('Front End'!$B$5/100),G1221-((('Front End'!$B$1*('Front End'!$B$5/100))/'Front End'!$B$1)*$AA$3),0)</f>
        <v>1.9494380472103217</v>
      </c>
      <c r="K1221" s="10">
        <f>(J1221*('Front End'!$B$6/100))/('Front End'!$B$2*24*60*60)</f>
        <v>0</v>
      </c>
      <c r="L1221" s="10">
        <f>(J1221*((100-'Front End'!$B$6)/100))/('Front End'!$B$2*24*60*60)</f>
        <v>2.2562940361230579E-3</v>
      </c>
      <c r="M1221" s="10">
        <f t="shared" si="79"/>
        <v>2.2562940361230579E-3</v>
      </c>
      <c r="N1221" s="10">
        <f>AVERAGE(M1220:M1221)*('Front End'!$F$5*60)</f>
        <v>0.27134286456820655</v>
      </c>
      <c r="O1221" s="10">
        <f>IF(O1220+AVERAGE(K1220:K1221)*('Front End'!$F$5*60)&gt;J1221,J1221,O1220+AVERAGE(K1220:K1221)*('Front End'!$F$5*60))</f>
        <v>0</v>
      </c>
      <c r="P1221" s="10">
        <f>P1220+(AVERAGE(L1220:L1221)*('Front End'!$F$5*60))-W1220</f>
        <v>3947.3507766591169</v>
      </c>
      <c r="Q1221" s="10">
        <f>(P1221/$AA$5)*($AA$4-'Front End'!$F$9)</f>
        <v>3.9473507766591164E-2</v>
      </c>
      <c r="R1221" s="10">
        <f>'Front End'!$F$9+Q1221</f>
        <v>45.039473507766594</v>
      </c>
      <c r="S1221" s="8">
        <f>IF(R1221&gt;'Front End'!$F$9+'Front End'!$B$9,(((R1221-'Front End'!$F$9)/($AA$4-'Front End'!$F$9))*$AA$5)-((('Front End'!$F$9+'Front End'!$B$9-'Front End'!$F$9)/($AA$4-'Front End'!$F$9))*$AA$5),0)</f>
        <v>3947.3507766594198</v>
      </c>
      <c r="T1221" s="8">
        <f>ROUND(S1221/('Front End'!$B$3*24*60*60),6)</f>
        <v>4.5690000000000001E-3</v>
      </c>
      <c r="U1221" s="8">
        <f>IF(R1221&gt;'Front End'!$F$9+'Front End'!$B$10,(((R1221-'Front End'!$F$9)/($AA$4-'Front End'!$F$9))*$AA$5)-((('Front End'!$F$9+'Front End'!$B$10-'Front End'!$F$9)/($AA$4-'Front End'!$F$9))*$AA$5),0)</f>
        <v>1947.3507766591069</v>
      </c>
      <c r="V1221" s="8">
        <f>(U1221^0.5)/('Front End'!$B$4*24*60*60)</f>
        <v>5.1074997209597933E-3</v>
      </c>
      <c r="W1221" s="8">
        <f>(AVERAGE(T1220:T1221)*('Front End'!$F$5*60))+(AVERAGE(V1220:V1221)*('Front End'!$F$5*60))</f>
        <v>1.1613100049798772</v>
      </c>
      <c r="X1221" s="8">
        <f t="shared" si="80"/>
        <v>5.1074997209597933E-3</v>
      </c>
    </row>
    <row r="1222" spans="1:24" x14ac:dyDescent="0.2">
      <c r="A1222" s="1">
        <v>1221</v>
      </c>
      <c r="B1222" s="1">
        <f>B1221+'Front End'!$F$5</f>
        <v>2440</v>
      </c>
      <c r="C1222" s="10">
        <f t="shared" si="77"/>
        <v>1.6944444444444444</v>
      </c>
      <c r="D1222" s="10">
        <f>ROUND(IF(B1222&lt;=$AA$2*1.25,('Front End'!$F$4/2)*(1-COS((PI()*B1222)/$AA$2)),(4.34*'Front End'!$F$4*EXP(-1.3*B1222/$AA$2))),6)</f>
        <v>2.186E-3</v>
      </c>
      <c r="E1222" s="10">
        <f>D1222*('Front End'!$F$3/100)</f>
        <v>0</v>
      </c>
      <c r="F1222" s="10">
        <f t="shared" si="78"/>
        <v>2.186E-3</v>
      </c>
      <c r="G1222" s="10">
        <f>IF((G1221+(AVERAGE(F1221:F1222)*('Front End'!$F$5*60))-(N1221))&gt;$AA$3,$AA$3,IF(G1221+(AVERAGE(F1221:F1222)*('Front End'!$F$5*60))-(N1221)&lt;0,0,G1221+(AVERAGE(F1221:F1222)*('Front End'!$F$5*60))-(N1221)))</f>
        <v>101.9410151826421</v>
      </c>
      <c r="H1222" s="10">
        <f>(G1222/$AA$3)*'Front End'!$B$1</f>
        <v>1.0194101518264211E-3</v>
      </c>
      <c r="I1222" s="10">
        <f>('Front End'!$F$10-'Front End'!$B$1)+Calcs!H1222</f>
        <v>46.731019410151831</v>
      </c>
      <c r="J1222" s="10">
        <f>IF(H1222&gt;'Front End'!$B$1*('Front End'!$B$5/100),G1222-((('Front End'!$B$1*('Front End'!$B$5/100))/'Front End'!$B$1)*$AA$3),0)</f>
        <v>1.9410151826421043</v>
      </c>
      <c r="K1222" s="10">
        <f>(J1222*('Front End'!$B$6/100))/('Front End'!$B$2*24*60*60)</f>
        <v>0</v>
      </c>
      <c r="L1222" s="10">
        <f>(J1222*((100-'Front End'!$B$6)/100))/('Front End'!$B$2*24*60*60)</f>
        <v>2.2465453502802137E-3</v>
      </c>
      <c r="M1222" s="10">
        <f t="shared" si="79"/>
        <v>2.2465453502802137E-3</v>
      </c>
      <c r="N1222" s="10">
        <f>AVERAGE(M1221:M1222)*('Front End'!$F$5*60)</f>
        <v>0.27017036318419629</v>
      </c>
      <c r="O1222" s="10">
        <f>IF(O1221+AVERAGE(K1221:K1222)*('Front End'!$F$5*60)&gt;J1222,J1222,O1221+AVERAGE(K1221:K1222)*('Front End'!$F$5*60))</f>
        <v>0</v>
      </c>
      <c r="P1222" s="10">
        <f>P1221+(AVERAGE(L1221:L1222)*('Front End'!$F$5*60))-W1221</f>
        <v>3946.4596370173213</v>
      </c>
      <c r="Q1222" s="10">
        <f>(P1222/$AA$5)*($AA$4-'Front End'!$F$9)</f>
        <v>3.9464596370173216E-2</v>
      </c>
      <c r="R1222" s="10">
        <f>'Front End'!$F$9+Q1222</f>
        <v>45.039464596370173</v>
      </c>
      <c r="S1222" s="8">
        <f>IF(R1222&gt;'Front End'!$F$9+'Front End'!$B$9,(((R1222-'Front End'!$F$9)/($AA$4-'Front End'!$F$9))*$AA$5)-((('Front End'!$F$9+'Front End'!$B$9-'Front End'!$F$9)/($AA$4-'Front End'!$F$9))*$AA$5),0)</f>
        <v>3946.4596370173413</v>
      </c>
      <c r="T1222" s="8">
        <f>ROUND(S1222/('Front End'!$B$3*24*60*60),6)</f>
        <v>4.568E-3</v>
      </c>
      <c r="U1222" s="8">
        <f>IF(R1222&gt;'Front End'!$F$9+'Front End'!$B$10,(((R1222-'Front End'!$F$9)/($AA$4-'Front End'!$F$9))*$AA$5)-((('Front End'!$F$9+'Front End'!$B$10-'Front End'!$F$9)/($AA$4-'Front End'!$F$9))*$AA$5),0)</f>
        <v>1946.4596370170284</v>
      </c>
      <c r="V1222" s="8">
        <f>(U1222^0.5)/('Front End'!$B$4*24*60*60)</f>
        <v>5.1063309494275332E-3</v>
      </c>
      <c r="W1222" s="8">
        <f>(AVERAGE(T1221:T1222)*('Front End'!$F$5*60))+(AVERAGE(V1221:V1222)*('Front End'!$F$5*60))</f>
        <v>1.1610498402232394</v>
      </c>
      <c r="X1222" s="8">
        <f t="shared" si="80"/>
        <v>5.1063309494275332E-3</v>
      </c>
    </row>
    <row r="1223" spans="1:24" x14ac:dyDescent="0.2">
      <c r="A1223" s="1">
        <v>1222</v>
      </c>
      <c r="B1223" s="1">
        <f>B1222+'Front End'!$F$5</f>
        <v>2442</v>
      </c>
      <c r="C1223" s="10">
        <f t="shared" si="77"/>
        <v>1.6958333333333333</v>
      </c>
      <c r="D1223" s="10">
        <f>ROUND(IF(B1223&lt;=$AA$2*1.25,('Front End'!$F$4/2)*(1-COS((PI()*B1223)/$AA$2)),(4.34*'Front End'!$F$4*EXP(-1.3*B1223/$AA$2))),6)</f>
        <v>2.1770000000000001E-3</v>
      </c>
      <c r="E1223" s="10">
        <f>D1223*('Front End'!$F$3/100)</f>
        <v>0</v>
      </c>
      <c r="F1223" s="10">
        <f t="shared" si="78"/>
        <v>2.1770000000000001E-3</v>
      </c>
      <c r="G1223" s="10">
        <f>IF((G1222+(AVERAGE(F1222:F1223)*('Front End'!$F$5*60))-(N1222))&gt;$AA$3,$AA$3,IF(G1222+(AVERAGE(F1222:F1223)*('Front End'!$F$5*60))-(N1222)&lt;0,0,G1222+(AVERAGE(F1222:F1223)*('Front End'!$F$5*60))-(N1222)))</f>
        <v>101.93262481945791</v>
      </c>
      <c r="H1223" s="10">
        <f>(G1223/$AA$3)*'Front End'!$B$1</f>
        <v>1.0193262481945791E-3</v>
      </c>
      <c r="I1223" s="10">
        <f>('Front End'!$F$10-'Front End'!$B$1)+Calcs!H1223</f>
        <v>46.731019326248202</v>
      </c>
      <c r="J1223" s="10">
        <f>IF(H1223&gt;'Front End'!$B$1*('Front End'!$B$5/100),G1223-((('Front End'!$B$1*('Front End'!$B$5/100))/'Front End'!$B$1)*$AA$3),0)</f>
        <v>1.9326248194579136</v>
      </c>
      <c r="K1223" s="10">
        <f>(J1223*('Front End'!$B$6/100))/('Front End'!$B$2*24*60*60)</f>
        <v>0</v>
      </c>
      <c r="L1223" s="10">
        <f>(J1223*((100-'Front End'!$B$6)/100))/('Front End'!$B$2*24*60*60)</f>
        <v>2.236834281779993E-3</v>
      </c>
      <c r="M1223" s="10">
        <f t="shared" si="79"/>
        <v>2.236834281779993E-3</v>
      </c>
      <c r="N1223" s="10">
        <f>AVERAGE(M1222:M1223)*('Front End'!$F$5*60)</f>
        <v>0.26900277792361244</v>
      </c>
      <c r="O1223" s="10">
        <f>IF(O1222+AVERAGE(K1222:K1223)*('Front End'!$F$5*60)&gt;J1223,J1223,O1222+AVERAGE(K1222:K1223)*('Front End'!$F$5*60))</f>
        <v>0</v>
      </c>
      <c r="P1223" s="10">
        <f>P1222+(AVERAGE(L1222:L1223)*('Front End'!$F$5*60))-W1222</f>
        <v>3945.5675899550215</v>
      </c>
      <c r="Q1223" s="10">
        <f>(P1223/$AA$5)*($AA$4-'Front End'!$F$9)</f>
        <v>3.9455675899550215E-2</v>
      </c>
      <c r="R1223" s="10">
        <f>'Front End'!$F$9+Q1223</f>
        <v>45.039455675899553</v>
      </c>
      <c r="S1223" s="8">
        <f>IF(R1223&gt;'Front End'!$F$9+'Front End'!$B$9,(((R1223-'Front End'!$F$9)/($AA$4-'Front End'!$F$9))*$AA$5)-((('Front End'!$F$9+'Front End'!$B$9-'Front End'!$F$9)/($AA$4-'Front End'!$F$9))*$AA$5),0)</f>
        <v>3945.5675899553457</v>
      </c>
      <c r="T1223" s="8">
        <f>ROUND(S1223/('Front End'!$B$3*24*60*60),6)</f>
        <v>4.5669999999999999E-3</v>
      </c>
      <c r="U1223" s="8">
        <f>IF(R1223&gt;'Front End'!$F$9+'Front End'!$B$10,(((R1223-'Front End'!$F$9)/($AA$4-'Front End'!$F$9))*$AA$5)-((('Front End'!$F$9+'Front End'!$B$10-'Front End'!$F$9)/($AA$4-'Front End'!$F$9))*$AA$5),0)</f>
        <v>1945.5675899550329</v>
      </c>
      <c r="V1223" s="8">
        <f>(U1223^0.5)/('Front End'!$B$4*24*60*60)</f>
        <v>5.1051607197849175E-3</v>
      </c>
      <c r="W1223" s="8">
        <f>(AVERAGE(T1222:T1223)*('Front End'!$F$5*60))+(AVERAGE(V1222:V1223)*('Front End'!$F$5*60))</f>
        <v>1.1607895001527471</v>
      </c>
      <c r="X1223" s="8">
        <f t="shared" si="80"/>
        <v>5.1051607197849175E-3</v>
      </c>
    </row>
    <row r="1224" spans="1:24" x14ac:dyDescent="0.2">
      <c r="A1224" s="1">
        <v>1223</v>
      </c>
      <c r="B1224" s="1">
        <f>B1223+'Front End'!$F$5</f>
        <v>2444</v>
      </c>
      <c r="C1224" s="10">
        <f t="shared" si="77"/>
        <v>1.6972222222222222</v>
      </c>
      <c r="D1224" s="10">
        <f>ROUND(IF(B1224&lt;=$AA$2*1.25,('Front End'!$F$4/2)*(1-COS((PI()*B1224)/$AA$2)),(4.34*'Front End'!$F$4*EXP(-1.3*B1224/$AA$2))),6)</f>
        <v>2.1670000000000001E-3</v>
      </c>
      <c r="E1224" s="10">
        <f>D1224*('Front End'!$F$3/100)</f>
        <v>0</v>
      </c>
      <c r="F1224" s="10">
        <f t="shared" si="78"/>
        <v>2.1670000000000001E-3</v>
      </c>
      <c r="G1224" s="10">
        <f>IF((G1223+(AVERAGE(F1223:F1224)*('Front End'!$F$5*60))-(N1223))&gt;$AA$3,$AA$3,IF(G1223+(AVERAGE(F1223:F1224)*('Front End'!$F$5*60))-(N1223)&lt;0,0,G1223+(AVERAGE(F1223:F1224)*('Front End'!$F$5*60))-(N1223)))</f>
        <v>101.92426204153429</v>
      </c>
      <c r="H1224" s="10">
        <f>(G1224/$AA$3)*'Front End'!$B$1</f>
        <v>1.0192426204153429E-3</v>
      </c>
      <c r="I1224" s="10">
        <f>('Front End'!$F$10-'Front End'!$B$1)+Calcs!H1224</f>
        <v>46.73101924262042</v>
      </c>
      <c r="J1224" s="10">
        <f>IF(H1224&gt;'Front End'!$B$1*('Front End'!$B$5/100),G1224-((('Front End'!$B$1*('Front End'!$B$5/100))/'Front End'!$B$1)*$AA$3),0)</f>
        <v>1.9242620415342913</v>
      </c>
      <c r="K1224" s="10">
        <f>(J1224*('Front End'!$B$6/100))/('Front End'!$B$2*24*60*60)</f>
        <v>0</v>
      </c>
      <c r="L1224" s="10">
        <f>(J1224*((100-'Front End'!$B$6)/100))/('Front End'!$B$2*24*60*60)</f>
        <v>2.2271551406646893E-3</v>
      </c>
      <c r="M1224" s="10">
        <f t="shared" si="79"/>
        <v>2.2271551406646893E-3</v>
      </c>
      <c r="N1224" s="10">
        <f>AVERAGE(M1223:M1224)*('Front End'!$F$5*60)</f>
        <v>0.26783936534668096</v>
      </c>
      <c r="O1224" s="10">
        <f>IF(O1223+AVERAGE(K1223:K1224)*('Front End'!$F$5*60)&gt;J1224,J1224,O1223+AVERAGE(K1223:K1224)*('Front End'!$F$5*60))</f>
        <v>0</v>
      </c>
      <c r="P1224" s="10">
        <f>P1223+(AVERAGE(L1223:L1224)*('Front End'!$F$5*60))-W1223</f>
        <v>3944.6746398202158</v>
      </c>
      <c r="Q1224" s="10">
        <f>(P1224/$AA$5)*($AA$4-'Front End'!$F$9)</f>
        <v>3.9446746398202157E-2</v>
      </c>
      <c r="R1224" s="10">
        <f>'Front End'!$F$9+Q1224</f>
        <v>45.039446746398205</v>
      </c>
      <c r="S1224" s="8">
        <f>IF(R1224&gt;'Front End'!$F$9+'Front End'!$B$9,(((R1224-'Front End'!$F$9)/($AA$4-'Front End'!$F$9))*$AA$5)-((('Front End'!$F$9+'Front End'!$B$9-'Front End'!$F$9)/($AA$4-'Front End'!$F$9))*$AA$5),0)</f>
        <v>3944.6746398205337</v>
      </c>
      <c r="T1224" s="8">
        <f>ROUND(S1224/('Front End'!$B$3*24*60*60),6)</f>
        <v>4.5659999999999997E-3</v>
      </c>
      <c r="U1224" s="8">
        <f>IF(R1224&gt;'Front End'!$F$9+'Front End'!$B$10,(((R1224-'Front End'!$F$9)/($AA$4-'Front End'!$F$9))*$AA$5)-((('Front End'!$F$9+'Front End'!$B$10-'Front End'!$F$9)/($AA$4-'Front End'!$F$9))*$AA$5),0)</f>
        <v>1944.6746398202208</v>
      </c>
      <c r="V1224" s="8">
        <f>(U1224^0.5)/('Front End'!$B$4*24*60*60)</f>
        <v>5.1039890367337052E-3</v>
      </c>
      <c r="W1224" s="8">
        <f>(AVERAGE(T1223:T1224)*('Front End'!$F$5*60))+(AVERAGE(V1223:V1224)*('Front End'!$F$5*60))</f>
        <v>1.1605289853911174</v>
      </c>
      <c r="X1224" s="8">
        <f t="shared" si="80"/>
        <v>5.1039890367337052E-3</v>
      </c>
    </row>
    <row r="1225" spans="1:24" x14ac:dyDescent="0.2">
      <c r="A1225" s="1">
        <v>1224</v>
      </c>
      <c r="B1225" s="1">
        <f>B1224+'Front End'!$F$5</f>
        <v>2446</v>
      </c>
      <c r="C1225" s="10">
        <f t="shared" si="77"/>
        <v>1.6986111111111111</v>
      </c>
      <c r="D1225" s="10">
        <f>ROUND(IF(B1225&lt;=$AA$2*1.25,('Front End'!$F$4/2)*(1-COS((PI()*B1225)/$AA$2)),(4.34*'Front End'!$F$4*EXP(-1.3*B1225/$AA$2))),6)</f>
        <v>2.1580000000000002E-3</v>
      </c>
      <c r="E1225" s="10">
        <f>D1225*('Front End'!$F$3/100)</f>
        <v>0</v>
      </c>
      <c r="F1225" s="10">
        <f t="shared" si="78"/>
        <v>2.1580000000000002E-3</v>
      </c>
      <c r="G1225" s="10">
        <f>IF((G1224+(AVERAGE(F1224:F1225)*('Front End'!$F$5*60))-(N1224))&gt;$AA$3,$AA$3,IF(G1224+(AVERAGE(F1224:F1225)*('Front End'!$F$5*60))-(N1224)&lt;0,0,G1224+(AVERAGE(F1224:F1225)*('Front End'!$F$5*60))-(N1224)))</f>
        <v>101.91592267618762</v>
      </c>
      <c r="H1225" s="10">
        <f>(G1225/$AA$3)*'Front End'!$B$1</f>
        <v>1.0191592267618764E-3</v>
      </c>
      <c r="I1225" s="10">
        <f>('Front End'!$F$10-'Front End'!$B$1)+Calcs!H1225</f>
        <v>46.731019159226769</v>
      </c>
      <c r="J1225" s="10">
        <f>IF(H1225&gt;'Front End'!$B$1*('Front End'!$B$5/100),G1225-((('Front End'!$B$1*('Front End'!$B$5/100))/'Front End'!$B$1)*$AA$3),0)</f>
        <v>1.9159226761876198</v>
      </c>
      <c r="K1225" s="10">
        <f>(J1225*('Front End'!$B$6/100))/('Front End'!$B$2*24*60*60)</f>
        <v>0</v>
      </c>
      <c r="L1225" s="10">
        <f>(J1225*((100-'Front End'!$B$6)/100))/('Front End'!$B$2*24*60*60)</f>
        <v>2.2175030974393752E-3</v>
      </c>
      <c r="M1225" s="10">
        <f t="shared" si="79"/>
        <v>2.2175030974393752E-3</v>
      </c>
      <c r="N1225" s="10">
        <f>AVERAGE(M1224:M1225)*('Front End'!$F$5*60)</f>
        <v>0.26667949428624388</v>
      </c>
      <c r="O1225" s="10">
        <f>IF(O1224+AVERAGE(K1224:K1225)*('Front End'!$F$5*60)&gt;J1225,J1225,O1224+AVERAGE(K1224:K1225)*('Front End'!$F$5*60))</f>
        <v>0</v>
      </c>
      <c r="P1225" s="10">
        <f>P1224+(AVERAGE(L1224:L1225)*('Front End'!$F$5*60))-W1224</f>
        <v>3943.7807903291109</v>
      </c>
      <c r="Q1225" s="10">
        <f>(P1225/$AA$5)*($AA$4-'Front End'!$F$9)</f>
        <v>3.9437807903291107E-2</v>
      </c>
      <c r="R1225" s="10">
        <f>'Front End'!$F$9+Q1225</f>
        <v>45.03943780790329</v>
      </c>
      <c r="S1225" s="8">
        <f>IF(R1225&gt;'Front End'!$F$9+'Front End'!$B$9,(((R1225-'Front End'!$F$9)/($AA$4-'Front End'!$F$9))*$AA$5)-((('Front End'!$F$9+'Front End'!$B$9-'Front End'!$F$9)/($AA$4-'Front End'!$F$9))*$AA$5),0)</f>
        <v>3943.7807903290436</v>
      </c>
      <c r="T1225" s="8">
        <f>ROUND(S1225/('Front End'!$B$3*24*60*60),6)</f>
        <v>4.5649999999999996E-3</v>
      </c>
      <c r="U1225" s="8">
        <f>IF(R1225&gt;'Front End'!$F$9+'Front End'!$B$10,(((R1225-'Front End'!$F$9)/($AA$4-'Front End'!$F$9))*$AA$5)-((('Front End'!$F$9+'Front End'!$B$10-'Front End'!$F$9)/($AA$4-'Front End'!$F$9))*$AA$5),0)</f>
        <v>1943.7807903287307</v>
      </c>
      <c r="V1225" s="8">
        <f>(U1225^0.5)/('Front End'!$B$4*24*60*60)</f>
        <v>5.1028159041505289E-3</v>
      </c>
      <c r="W1225" s="8">
        <f>(AVERAGE(T1224:T1225)*('Front End'!$F$5*60))+(AVERAGE(V1224:V1225)*('Front End'!$F$5*60))</f>
        <v>1.160268296453054</v>
      </c>
      <c r="X1225" s="8">
        <f t="shared" si="80"/>
        <v>5.1028159041505289E-3</v>
      </c>
    </row>
    <row r="1226" spans="1:24" x14ac:dyDescent="0.2">
      <c r="A1226" s="1">
        <v>1225</v>
      </c>
      <c r="B1226" s="1">
        <f>B1225+'Front End'!$F$5</f>
        <v>2448</v>
      </c>
      <c r="C1226" s="10">
        <f t="shared" si="77"/>
        <v>1.7</v>
      </c>
      <c r="D1226" s="10">
        <f>ROUND(IF(B1226&lt;=$AA$2*1.25,('Front End'!$F$4/2)*(1-COS((PI()*B1226)/$AA$2)),(4.34*'Front End'!$F$4*EXP(-1.3*B1226/$AA$2))),6)</f>
        <v>2.1489999999999999E-3</v>
      </c>
      <c r="E1226" s="10">
        <f>D1226*('Front End'!$F$3/100)</f>
        <v>0</v>
      </c>
      <c r="F1226" s="10">
        <f t="shared" si="78"/>
        <v>2.1489999999999999E-3</v>
      </c>
      <c r="G1226" s="10">
        <f>IF((G1225+(AVERAGE(F1225:F1226)*('Front End'!$F$5*60))-(N1225))&gt;$AA$3,$AA$3,IF(G1225+(AVERAGE(F1225:F1226)*('Front End'!$F$5*60))-(N1225)&lt;0,0,G1225+(AVERAGE(F1225:F1226)*('Front End'!$F$5*60))-(N1225)))</f>
        <v>101.90766318190137</v>
      </c>
      <c r="H1226" s="10">
        <f>(G1226/$AA$3)*'Front End'!$B$1</f>
        <v>1.0190766318190136E-3</v>
      </c>
      <c r="I1226" s="10">
        <f>('Front End'!$F$10-'Front End'!$B$1)+Calcs!H1226</f>
        <v>46.731019076631824</v>
      </c>
      <c r="J1226" s="10">
        <f>IF(H1226&gt;'Front End'!$B$1*('Front End'!$B$5/100),G1226-((('Front End'!$B$1*('Front End'!$B$5/100))/'Front End'!$B$1)*$AA$3),0)</f>
        <v>1.9076631819013699</v>
      </c>
      <c r="K1226" s="10">
        <f>(J1226*('Front End'!$B$6/100))/('Front End'!$B$2*24*60*60)</f>
        <v>0</v>
      </c>
      <c r="L1226" s="10">
        <f>(J1226*((100-'Front End'!$B$6)/100))/('Front End'!$B$2*24*60*60)</f>
        <v>2.2079434975710304E-3</v>
      </c>
      <c r="M1226" s="10">
        <f t="shared" si="79"/>
        <v>2.2079434975710304E-3</v>
      </c>
      <c r="N1226" s="10">
        <f>AVERAGE(M1225:M1226)*('Front End'!$F$5*60)</f>
        <v>0.26552679570062432</v>
      </c>
      <c r="O1226" s="10">
        <f>IF(O1225+AVERAGE(K1225:K1226)*('Front End'!$F$5*60)&gt;J1226,J1226,O1225+AVERAGE(K1225:K1226)*('Front End'!$F$5*60))</f>
        <v>0</v>
      </c>
      <c r="P1226" s="10">
        <f>P1225+(AVERAGE(L1225:L1226)*('Front End'!$F$5*60))-W1225</f>
        <v>3942.8860488283585</v>
      </c>
      <c r="Q1226" s="10">
        <f>(P1226/$AA$5)*($AA$4-'Front End'!$F$9)</f>
        <v>3.9428860488283583E-2</v>
      </c>
      <c r="R1226" s="10">
        <f>'Front End'!$F$9+Q1226</f>
        <v>45.039428860488286</v>
      </c>
      <c r="S1226" s="8">
        <f>IF(R1226&gt;'Front End'!$F$9+'Front End'!$B$9,(((R1226-'Front End'!$F$9)/($AA$4-'Front End'!$F$9))*$AA$5)-((('Front End'!$F$9+'Front End'!$B$9-'Front End'!$F$9)/($AA$4-'Front End'!$F$9))*$AA$5),0)</f>
        <v>3942.8860488285977</v>
      </c>
      <c r="T1226" s="8">
        <f>ROUND(S1226/('Front End'!$B$3*24*60*60),6)</f>
        <v>4.5640000000000003E-3</v>
      </c>
      <c r="U1226" s="8">
        <f>IF(R1226&gt;'Front End'!$F$9+'Front End'!$B$10,(((R1226-'Front End'!$F$9)/($AA$4-'Front End'!$F$9))*$AA$5)-((('Front End'!$F$9+'Front End'!$B$10-'Front End'!$F$9)/($AA$4-'Front End'!$F$9))*$AA$5),0)</f>
        <v>1942.8860488282849</v>
      </c>
      <c r="V1226" s="8">
        <f>(U1226^0.5)/('Front End'!$B$4*24*60*60)</f>
        <v>5.1016413306822668E-3</v>
      </c>
      <c r="W1226" s="8">
        <f>(AVERAGE(T1225:T1226)*('Front End'!$F$5*60))+(AVERAGE(V1225:V1226)*('Front End'!$F$5*60))</f>
        <v>1.1600074340899678</v>
      </c>
      <c r="X1226" s="8">
        <f t="shared" si="80"/>
        <v>5.1016413306822668E-3</v>
      </c>
    </row>
    <row r="1227" spans="1:24" x14ac:dyDescent="0.2">
      <c r="A1227" s="1">
        <v>1226</v>
      </c>
      <c r="B1227" s="1">
        <f>B1226+'Front End'!$F$5</f>
        <v>2450</v>
      </c>
      <c r="C1227" s="10">
        <f t="shared" si="77"/>
        <v>1.7013888888888888</v>
      </c>
      <c r="D1227" s="10">
        <f>ROUND(IF(B1227&lt;=$AA$2*1.25,('Front End'!$F$4/2)*(1-COS((PI()*B1227)/$AA$2)),(4.34*'Front End'!$F$4*EXP(-1.3*B1227/$AA$2))),6)</f>
        <v>2.1389999999999998E-3</v>
      </c>
      <c r="E1227" s="10">
        <f>D1227*('Front End'!$F$3/100)</f>
        <v>0</v>
      </c>
      <c r="F1227" s="10">
        <f t="shared" si="78"/>
        <v>2.1389999999999998E-3</v>
      </c>
      <c r="G1227" s="10">
        <f>IF((G1226+(AVERAGE(F1226:F1227)*('Front End'!$F$5*60))-(N1226))&gt;$AA$3,$AA$3,IF(G1226+(AVERAGE(F1226:F1227)*('Front End'!$F$5*60))-(N1226)&lt;0,0,G1226+(AVERAGE(F1226:F1227)*('Front End'!$F$5*60))-(N1226)))</f>
        <v>101.89941638620074</v>
      </c>
      <c r="H1227" s="10">
        <f>(G1227/$AA$3)*'Front End'!$B$1</f>
        <v>1.0189941638620074E-3</v>
      </c>
      <c r="I1227" s="10">
        <f>('Front End'!$F$10-'Front End'!$B$1)+Calcs!H1227</f>
        <v>46.731018994163868</v>
      </c>
      <c r="J1227" s="10">
        <f>IF(H1227&gt;'Front End'!$B$1*('Front End'!$B$5/100),G1227-((('Front End'!$B$1*('Front End'!$B$5/100))/'Front End'!$B$1)*$AA$3),0)</f>
        <v>1.8994163862007412</v>
      </c>
      <c r="K1227" s="10">
        <f>(J1227*('Front End'!$B$6/100))/('Front End'!$B$2*24*60*60)</f>
        <v>0</v>
      </c>
      <c r="L1227" s="10">
        <f>(J1227*((100-'Front End'!$B$6)/100))/('Front End'!$B$2*24*60*60)</f>
        <v>2.1983985951397468E-3</v>
      </c>
      <c r="M1227" s="10">
        <f t="shared" si="79"/>
        <v>2.1983985951397468E-3</v>
      </c>
      <c r="N1227" s="10">
        <f>AVERAGE(M1226:M1227)*('Front End'!$F$5*60)</f>
        <v>0.26438052556264663</v>
      </c>
      <c r="O1227" s="10">
        <f>IF(O1226+AVERAGE(K1226:K1227)*('Front End'!$F$5*60)&gt;J1227,J1227,O1226+AVERAGE(K1226:K1227)*('Front End'!$F$5*60))</f>
        <v>0</v>
      </c>
      <c r="P1227" s="10">
        <f>P1226+(AVERAGE(L1226:L1227)*('Front End'!$F$5*60))-W1226</f>
        <v>3941.9904219198311</v>
      </c>
      <c r="Q1227" s="10">
        <f>(P1227/$AA$5)*($AA$4-'Front End'!$F$9)</f>
        <v>3.9419904219198311E-2</v>
      </c>
      <c r="R1227" s="10">
        <f>'Front End'!$F$9+Q1227</f>
        <v>45.039419904219201</v>
      </c>
      <c r="S1227" s="8">
        <f>IF(R1227&gt;'Front End'!$F$9+'Front End'!$B$9,(((R1227-'Front End'!$F$9)/($AA$4-'Front End'!$F$9))*$AA$5)-((('Front End'!$F$9+'Front End'!$B$9-'Front End'!$F$9)/($AA$4-'Front End'!$F$9))*$AA$5),0)</f>
        <v>3941.9904219201385</v>
      </c>
      <c r="T1227" s="8">
        <f>ROUND(S1227/('Front End'!$B$3*24*60*60),6)</f>
        <v>4.5620000000000001E-3</v>
      </c>
      <c r="U1227" s="8">
        <f>IF(R1227&gt;'Front End'!$F$9+'Front End'!$B$10,(((R1227-'Front End'!$F$9)/($AA$4-'Front End'!$F$9))*$AA$5)-((('Front End'!$F$9+'Front End'!$B$10-'Front End'!$F$9)/($AA$4-'Front End'!$F$9))*$AA$5),0)</f>
        <v>1941.9904219198256</v>
      </c>
      <c r="V1227" s="8">
        <f>(U1227^0.5)/('Front End'!$B$4*24*60*60)</f>
        <v>5.1004653240018594E-3</v>
      </c>
      <c r="W1227" s="8">
        <f>(AVERAGE(T1226:T1227)*('Front End'!$F$5*60))+(AVERAGE(V1226:V1227)*('Front End'!$F$5*60))</f>
        <v>1.1596863992810476</v>
      </c>
      <c r="X1227" s="8">
        <f t="shared" si="80"/>
        <v>5.1004653240018594E-3</v>
      </c>
    </row>
    <row r="1228" spans="1:24" x14ac:dyDescent="0.2">
      <c r="A1228" s="1">
        <v>1227</v>
      </c>
      <c r="B1228" s="1">
        <f>B1227+'Front End'!$F$5</f>
        <v>2452</v>
      </c>
      <c r="C1228" s="10">
        <f t="shared" si="77"/>
        <v>1.7027777777777777</v>
      </c>
      <c r="D1228" s="10">
        <f>ROUND(IF(B1228&lt;=$AA$2*1.25,('Front End'!$F$4/2)*(1-COS((PI()*B1228)/$AA$2)),(4.34*'Front End'!$F$4*EXP(-1.3*B1228/$AA$2))),6)</f>
        <v>2.1299999999999999E-3</v>
      </c>
      <c r="E1228" s="10">
        <f>D1228*('Front End'!$F$3/100)</f>
        <v>0</v>
      </c>
      <c r="F1228" s="10">
        <f t="shared" si="78"/>
        <v>2.1299999999999999E-3</v>
      </c>
      <c r="G1228" s="10">
        <f>IF((G1227+(AVERAGE(F1227:F1228)*('Front End'!$F$5*60))-(N1227))&gt;$AA$3,$AA$3,IF(G1227+(AVERAGE(F1227:F1228)*('Front End'!$F$5*60))-(N1227)&lt;0,0,G1227+(AVERAGE(F1227:F1228)*('Front End'!$F$5*60))-(N1227)))</f>
        <v>101.8911758606381</v>
      </c>
      <c r="H1228" s="10">
        <f>(G1228/$AA$3)*'Front End'!$B$1</f>
        <v>1.018911758606381E-3</v>
      </c>
      <c r="I1228" s="10">
        <f>('Front End'!$F$10-'Front End'!$B$1)+Calcs!H1228</f>
        <v>46.731018911758611</v>
      </c>
      <c r="J1228" s="10">
        <f>IF(H1228&gt;'Front End'!$B$1*('Front End'!$B$5/100),G1228-((('Front End'!$B$1*('Front End'!$B$5/100))/'Front End'!$B$1)*$AA$3),0)</f>
        <v>1.8911758606380999</v>
      </c>
      <c r="K1228" s="10">
        <f>(J1228*('Front End'!$B$6/100))/('Front End'!$B$2*24*60*60)</f>
        <v>0</v>
      </c>
      <c r="L1228" s="10">
        <f>(J1228*((100-'Front End'!$B$6)/100))/('Front End'!$B$2*24*60*60)</f>
        <v>2.1888609498126161E-3</v>
      </c>
      <c r="M1228" s="10">
        <f t="shared" si="79"/>
        <v>2.1888609498126161E-3</v>
      </c>
      <c r="N1228" s="10">
        <f>AVERAGE(M1227:M1228)*('Front End'!$F$5*60)</f>
        <v>0.26323557269714176</v>
      </c>
      <c r="O1228" s="10">
        <f>IF(O1227+AVERAGE(K1227:K1228)*('Front End'!$F$5*60)&gt;J1228,J1228,O1227+AVERAGE(K1227:K1228)*('Front End'!$F$5*60))</f>
        <v>0</v>
      </c>
      <c r="P1228" s="10">
        <f>P1227+(AVERAGE(L1227:L1228)*('Front End'!$F$5*60))-W1227</f>
        <v>3941.0939710932475</v>
      </c>
      <c r="Q1228" s="10">
        <f>(P1228/$AA$5)*($AA$4-'Front End'!$F$9)</f>
        <v>3.9410939710932472E-2</v>
      </c>
      <c r="R1228" s="10">
        <f>'Front End'!$F$9+Q1228</f>
        <v>45.039410939710933</v>
      </c>
      <c r="S1228" s="8">
        <f>IF(R1228&gt;'Front End'!$F$9+'Front End'!$B$9,(((R1228-'Front End'!$F$9)/($AA$4-'Front End'!$F$9))*$AA$5)-((('Front End'!$F$9+'Front End'!$B$9-'Front End'!$F$9)/($AA$4-'Front End'!$F$9))*$AA$5),0)</f>
        <v>3941.0939710933239</v>
      </c>
      <c r="T1228" s="8">
        <f>ROUND(S1228/('Front End'!$B$3*24*60*60),6)</f>
        <v>4.561E-3</v>
      </c>
      <c r="U1228" s="8">
        <f>IF(R1228&gt;'Front End'!$F$9+'Front End'!$B$10,(((R1228-'Front End'!$F$9)/($AA$4-'Front End'!$F$9))*$AA$5)-((('Front End'!$F$9+'Front End'!$B$10-'Front End'!$F$9)/($AA$4-'Front End'!$F$9))*$AA$5),0)</f>
        <v>1941.0939710930111</v>
      </c>
      <c r="V1228" s="8">
        <f>(U1228^0.5)/('Front End'!$B$4*24*60*60)</f>
        <v>5.0992879638849234E-3</v>
      </c>
      <c r="W1228" s="8">
        <f>(AVERAGE(T1227:T1228)*('Front End'!$F$5*60))+(AVERAGE(V1227:V1228)*('Front End'!$F$5*60))</f>
        <v>1.1593651972732069</v>
      </c>
      <c r="X1228" s="8">
        <f t="shared" si="80"/>
        <v>5.0992879638849234E-3</v>
      </c>
    </row>
    <row r="1229" spans="1:24" x14ac:dyDescent="0.2">
      <c r="A1229" s="1">
        <v>1228</v>
      </c>
      <c r="B1229" s="1">
        <f>B1228+'Front End'!$F$5</f>
        <v>2454</v>
      </c>
      <c r="C1229" s="10">
        <f t="shared" si="77"/>
        <v>1.7041666666666666</v>
      </c>
      <c r="D1229" s="10">
        <f>ROUND(IF(B1229&lt;=$AA$2*1.25,('Front End'!$F$4/2)*(1-COS((PI()*B1229)/$AA$2)),(4.34*'Front End'!$F$4*EXP(-1.3*B1229/$AA$2))),6)</f>
        <v>2.1210000000000001E-3</v>
      </c>
      <c r="E1229" s="10">
        <f>D1229*('Front End'!$F$3/100)</f>
        <v>0</v>
      </c>
      <c r="F1229" s="10">
        <f t="shared" si="78"/>
        <v>2.1210000000000001E-3</v>
      </c>
      <c r="G1229" s="10">
        <f>IF((G1228+(AVERAGE(F1228:F1229)*('Front End'!$F$5*60))-(N1228))&gt;$AA$3,$AA$3,IF(G1228+(AVERAGE(F1228:F1229)*('Front End'!$F$5*60))-(N1228)&lt;0,0,G1228+(AVERAGE(F1228:F1229)*('Front End'!$F$5*60))-(N1228)))</f>
        <v>101.88300028794096</v>
      </c>
      <c r="H1229" s="10">
        <f>(G1229/$AA$3)*'Front End'!$B$1</f>
        <v>1.0188300028794097E-3</v>
      </c>
      <c r="I1229" s="10">
        <f>('Front End'!$F$10-'Front End'!$B$1)+Calcs!H1229</f>
        <v>46.731018830002881</v>
      </c>
      <c r="J1229" s="10">
        <f>IF(H1229&gt;'Front End'!$B$1*('Front End'!$B$5/100),G1229-((('Front End'!$B$1*('Front End'!$B$5/100))/'Front End'!$B$1)*$AA$3),0)</f>
        <v>1.8830002879409591</v>
      </c>
      <c r="K1229" s="10">
        <f>(J1229*('Front End'!$B$6/100))/('Front End'!$B$2*24*60*60)</f>
        <v>0</v>
      </c>
      <c r="L1229" s="10">
        <f>(J1229*((100-'Front End'!$B$6)/100))/('Front End'!$B$2*24*60*60)</f>
        <v>2.1793984814131476E-3</v>
      </c>
      <c r="M1229" s="10">
        <f t="shared" si="79"/>
        <v>2.1793984814131476E-3</v>
      </c>
      <c r="N1229" s="10">
        <f>AVERAGE(M1228:M1229)*('Front End'!$F$5*60)</f>
        <v>0.26209556587354582</v>
      </c>
      <c r="O1229" s="10">
        <f>IF(O1228+AVERAGE(K1228:K1229)*('Front End'!$F$5*60)&gt;J1229,J1229,O1228+AVERAGE(K1228:K1229)*('Front End'!$F$5*60))</f>
        <v>0</v>
      </c>
      <c r="P1229" s="10">
        <f>P1228+(AVERAGE(L1228:L1229)*('Front End'!$F$5*60))-W1228</f>
        <v>3940.1967014618481</v>
      </c>
      <c r="Q1229" s="10">
        <f>(P1229/$AA$5)*($AA$4-'Front End'!$F$9)</f>
        <v>3.9401967014618476E-2</v>
      </c>
      <c r="R1229" s="10">
        <f>'Front End'!$F$9+Q1229</f>
        <v>45.039401967014619</v>
      </c>
      <c r="S1229" s="8">
        <f>IF(R1229&gt;'Front End'!$F$9+'Front End'!$B$9,(((R1229-'Front End'!$F$9)/($AA$4-'Front End'!$F$9))*$AA$5)-((('Front End'!$F$9+'Front End'!$B$9-'Front End'!$F$9)/($AA$4-'Front End'!$F$9))*$AA$5),0)</f>
        <v>3940.196701461929</v>
      </c>
      <c r="T1229" s="8">
        <f>ROUND(S1229/('Front End'!$B$3*24*60*60),6)</f>
        <v>4.5599999999999998E-3</v>
      </c>
      <c r="U1229" s="8">
        <f>IF(R1229&gt;'Front End'!$F$9+'Front End'!$B$10,(((R1229-'Front End'!$F$9)/($AA$4-'Front End'!$F$9))*$AA$5)-((('Front End'!$F$9+'Front End'!$B$10-'Front End'!$F$9)/($AA$4-'Front End'!$F$9))*$AA$5),0)</f>
        <v>1940.1967014616162</v>
      </c>
      <c r="V1229" s="8">
        <f>(U1229^0.5)/('Front End'!$B$4*24*60*60)</f>
        <v>5.0981092561123093E-3</v>
      </c>
      <c r="W1229" s="8">
        <f>(AVERAGE(T1228:T1229)*('Front End'!$F$5*60))+(AVERAGE(V1228:V1229)*('Front End'!$F$5*60))</f>
        <v>1.159103833199834</v>
      </c>
      <c r="X1229" s="8">
        <f t="shared" si="80"/>
        <v>5.0981092561123093E-3</v>
      </c>
    </row>
    <row r="1230" spans="1:24" x14ac:dyDescent="0.2">
      <c r="A1230" s="1">
        <v>1229</v>
      </c>
      <c r="B1230" s="1">
        <f>B1229+'Front End'!$F$5</f>
        <v>2456</v>
      </c>
      <c r="C1230" s="10">
        <f t="shared" si="77"/>
        <v>1.7055555555555555</v>
      </c>
      <c r="D1230" s="10">
        <f>ROUND(IF(B1230&lt;=$AA$2*1.25,('Front End'!$F$4/2)*(1-COS((PI()*B1230)/$AA$2)),(4.34*'Front End'!$F$4*EXP(-1.3*B1230/$AA$2))),6)</f>
        <v>2.1120000000000002E-3</v>
      </c>
      <c r="E1230" s="10">
        <f>D1230*('Front End'!$F$3/100)</f>
        <v>0</v>
      </c>
      <c r="F1230" s="10">
        <f t="shared" si="78"/>
        <v>2.1120000000000002E-3</v>
      </c>
      <c r="G1230" s="10">
        <f>IF((G1229+(AVERAGE(F1229:F1230)*('Front End'!$F$5*60))-(N1229))&gt;$AA$3,$AA$3,IF(G1229+(AVERAGE(F1229:F1230)*('Front End'!$F$5*60))-(N1229)&lt;0,0,G1229+(AVERAGE(F1229:F1230)*('Front End'!$F$5*60))-(N1229)))</f>
        <v>101.87488472206741</v>
      </c>
      <c r="H1230" s="10">
        <f>(G1230/$AA$3)*'Front End'!$B$1</f>
        <v>1.0187488472206741E-3</v>
      </c>
      <c r="I1230" s="10">
        <f>('Front End'!$F$10-'Front End'!$B$1)+Calcs!H1230</f>
        <v>46.731018748847227</v>
      </c>
      <c r="J1230" s="10">
        <f>IF(H1230&gt;'Front End'!$B$1*('Front End'!$B$5/100),G1230-((('Front End'!$B$1*('Front End'!$B$5/100))/'Front End'!$B$1)*$AA$3),0)</f>
        <v>1.8748847220674065</v>
      </c>
      <c r="K1230" s="10">
        <f>(J1230*('Front End'!$B$6/100))/('Front End'!$B$2*24*60*60)</f>
        <v>0</v>
      </c>
      <c r="L1230" s="10">
        <f>(J1230*((100-'Front End'!$B$6)/100))/('Front End'!$B$2*24*60*60)</f>
        <v>2.1700054653557947E-3</v>
      </c>
      <c r="M1230" s="10">
        <f t="shared" si="79"/>
        <v>2.1700054653557947E-3</v>
      </c>
      <c r="N1230" s="10">
        <f>AVERAGE(M1229:M1230)*('Front End'!$F$5*60)</f>
        <v>0.26096423680613656</v>
      </c>
      <c r="O1230" s="10">
        <f>IF(O1229+AVERAGE(K1229:K1230)*('Front End'!$F$5*60)&gt;J1230,J1230,O1229+AVERAGE(K1229:K1230)*('Front End'!$F$5*60))</f>
        <v>0</v>
      </c>
      <c r="P1230" s="10">
        <f>P1229+(AVERAGE(L1229:L1230)*('Front End'!$F$5*60))-W1229</f>
        <v>3939.2985618654543</v>
      </c>
      <c r="Q1230" s="10">
        <f>(P1230/$AA$5)*($AA$4-'Front End'!$F$9)</f>
        <v>3.9392985618654536E-2</v>
      </c>
      <c r="R1230" s="10">
        <f>'Front End'!$F$9+Q1230</f>
        <v>45.039392985618655</v>
      </c>
      <c r="S1230" s="8">
        <f>IF(R1230&gt;'Front End'!$F$9+'Front End'!$B$9,(((R1230-'Front End'!$F$9)/($AA$4-'Front End'!$F$9))*$AA$5)-((('Front End'!$F$9+'Front End'!$B$9-'Front End'!$F$9)/($AA$4-'Front End'!$F$9))*$AA$5),0)</f>
        <v>3939.2985618654566</v>
      </c>
      <c r="T1230" s="8">
        <f>ROUND(S1230/('Front End'!$B$3*24*60*60),6)</f>
        <v>4.5589999999999997E-3</v>
      </c>
      <c r="U1230" s="8">
        <f>IF(R1230&gt;'Front End'!$F$9+'Front End'!$B$10,(((R1230-'Front End'!$F$9)/($AA$4-'Front End'!$F$9))*$AA$5)-((('Front End'!$F$9+'Front End'!$B$10-'Front End'!$F$9)/($AA$4-'Front End'!$F$9))*$AA$5),0)</f>
        <v>1939.2985618651437</v>
      </c>
      <c r="V1230" s="8">
        <f>(U1230^0.5)/('Front End'!$B$4*24*60*60)</f>
        <v>5.0969291325181866E-3</v>
      </c>
      <c r="W1230" s="8">
        <f>(AVERAGE(T1229:T1230)*('Front End'!$F$5*60))+(AVERAGE(V1229:V1230)*('Front End'!$F$5*60))</f>
        <v>1.1588423033178297</v>
      </c>
      <c r="X1230" s="8">
        <f t="shared" si="80"/>
        <v>5.0969291325181866E-3</v>
      </c>
    </row>
    <row r="1231" spans="1:24" x14ac:dyDescent="0.2">
      <c r="A1231" s="1">
        <v>1230</v>
      </c>
      <c r="B1231" s="1">
        <f>B1230+'Front End'!$F$5</f>
        <v>2458</v>
      </c>
      <c r="C1231" s="10">
        <f t="shared" si="77"/>
        <v>1.7069444444444444</v>
      </c>
      <c r="D1231" s="10">
        <f>ROUND(IF(B1231&lt;=$AA$2*1.25,('Front End'!$F$4/2)*(1-COS((PI()*B1231)/$AA$2)),(4.34*'Front End'!$F$4*EXP(-1.3*B1231/$AA$2))),6)</f>
        <v>2.1020000000000001E-3</v>
      </c>
      <c r="E1231" s="10">
        <f>D1231*('Front End'!$F$3/100)</f>
        <v>0</v>
      </c>
      <c r="F1231" s="10">
        <f t="shared" si="78"/>
        <v>2.1020000000000001E-3</v>
      </c>
      <c r="G1231" s="10">
        <f>IF((G1230+(AVERAGE(F1230:F1231)*('Front End'!$F$5*60))-(N1230))&gt;$AA$3,$AA$3,IF(G1230+(AVERAGE(F1230:F1231)*('Front End'!$F$5*60))-(N1230)&lt;0,0,G1230+(AVERAGE(F1230:F1231)*('Front End'!$F$5*60))-(N1230)))</f>
        <v>101.86676048526128</v>
      </c>
      <c r="H1231" s="10">
        <f>(G1231/$AA$3)*'Front End'!$B$1</f>
        <v>1.0186676048526129E-3</v>
      </c>
      <c r="I1231" s="10">
        <f>('Front End'!$F$10-'Front End'!$B$1)+Calcs!H1231</f>
        <v>46.731018667604857</v>
      </c>
      <c r="J1231" s="10">
        <f>IF(H1231&gt;'Front End'!$B$1*('Front End'!$B$5/100),G1231-((('Front End'!$B$1*('Front End'!$B$5/100))/'Front End'!$B$1)*$AA$3),0)</f>
        <v>1.8667604852612811</v>
      </c>
      <c r="K1231" s="10">
        <f>(J1231*('Front End'!$B$6/100))/('Front End'!$B$2*24*60*60)</f>
        <v>0</v>
      </c>
      <c r="L1231" s="10">
        <f>(J1231*((100-'Front End'!$B$6)/100))/('Front End'!$B$2*24*60*60)</f>
        <v>2.1606024134968533E-3</v>
      </c>
      <c r="M1231" s="10">
        <f t="shared" si="79"/>
        <v>2.1606024134968533E-3</v>
      </c>
      <c r="N1231" s="10">
        <f>AVERAGE(M1230:M1231)*('Front End'!$F$5*60)</f>
        <v>0.2598364727311589</v>
      </c>
      <c r="O1231" s="10">
        <f>IF(O1230+AVERAGE(K1230:K1231)*('Front End'!$F$5*60)&gt;J1231,J1231,O1230+AVERAGE(K1230:K1231)*('Front End'!$F$5*60))</f>
        <v>0</v>
      </c>
      <c r="P1231" s="10">
        <f>P1230+(AVERAGE(L1230:L1231)*('Front End'!$F$5*60))-W1230</f>
        <v>3938.3995560348676</v>
      </c>
      <c r="Q1231" s="10">
        <f>(P1231/$AA$5)*($AA$4-'Front End'!$F$9)</f>
        <v>3.9383995560348675E-2</v>
      </c>
      <c r="R1231" s="10">
        <f>'Front End'!$F$9+Q1231</f>
        <v>45.03938399556035</v>
      </c>
      <c r="S1231" s="8">
        <f>IF(R1231&gt;'Front End'!$F$9+'Front End'!$B$9,(((R1231-'Front End'!$F$9)/($AA$4-'Front End'!$F$9))*$AA$5)-((('Front End'!$F$9+'Front End'!$B$9-'Front End'!$F$9)/($AA$4-'Front End'!$F$9))*$AA$5),0)</f>
        <v>3938.3995560349663</v>
      </c>
      <c r="T1231" s="8">
        <f>ROUND(S1231/('Front End'!$B$3*24*60*60),6)</f>
        <v>4.5580000000000004E-3</v>
      </c>
      <c r="U1231" s="8">
        <f>IF(R1231&gt;'Front End'!$F$9+'Front End'!$B$10,(((R1231-'Front End'!$F$9)/($AA$4-'Front End'!$F$9))*$AA$5)-((('Front End'!$F$9+'Front End'!$B$10-'Front End'!$F$9)/($AA$4-'Front End'!$F$9))*$AA$5),0)</f>
        <v>1938.3995560346534</v>
      </c>
      <c r="V1231" s="8">
        <f>(U1231^0.5)/('Front End'!$B$4*24*60*60)</f>
        <v>5.095747597023071E-3</v>
      </c>
      <c r="W1231" s="8">
        <f>(AVERAGE(T1230:T1231)*('Front End'!$F$5*60))+(AVERAGE(V1230:V1231)*('Front End'!$F$5*60))</f>
        <v>1.1585806037724755</v>
      </c>
      <c r="X1231" s="8">
        <f t="shared" si="80"/>
        <v>5.095747597023071E-3</v>
      </c>
    </row>
    <row r="1232" spans="1:24" x14ac:dyDescent="0.2">
      <c r="A1232" s="1">
        <v>1231</v>
      </c>
      <c r="B1232" s="1">
        <f>B1231+'Front End'!$F$5</f>
        <v>2460</v>
      </c>
      <c r="C1232" s="10">
        <f t="shared" si="77"/>
        <v>1.7083333333333333</v>
      </c>
      <c r="D1232" s="10">
        <f>ROUND(IF(B1232&lt;=$AA$2*1.25,('Front End'!$F$4/2)*(1-COS((PI()*B1232)/$AA$2)),(4.34*'Front End'!$F$4*EXP(-1.3*B1232/$AA$2))),6)</f>
        <v>2.0929999999999998E-3</v>
      </c>
      <c r="E1232" s="10">
        <f>D1232*('Front End'!$F$3/100)</f>
        <v>0</v>
      </c>
      <c r="F1232" s="10">
        <f t="shared" si="78"/>
        <v>2.0929999999999998E-3</v>
      </c>
      <c r="G1232" s="10">
        <f>IF((G1231+(AVERAGE(F1231:F1232)*('Front End'!$F$5*60))-(N1231))&gt;$AA$3,$AA$3,IF(G1231+(AVERAGE(F1231:F1232)*('Front End'!$F$5*60))-(N1231)&lt;0,0,G1231+(AVERAGE(F1231:F1232)*('Front End'!$F$5*60))-(N1231)))</f>
        <v>101.85862401253013</v>
      </c>
      <c r="H1232" s="10">
        <f>(G1232/$AA$3)*'Front End'!$B$1</f>
        <v>1.0185862401253013E-3</v>
      </c>
      <c r="I1232" s="10">
        <f>('Front End'!$F$10-'Front End'!$B$1)+Calcs!H1232</f>
        <v>46.731018586240133</v>
      </c>
      <c r="J1232" s="10">
        <f>IF(H1232&gt;'Front End'!$B$1*('Front End'!$B$5/100),G1232-((('Front End'!$B$1*('Front End'!$B$5/100))/'Front End'!$B$1)*$AA$3),0)</f>
        <v>1.8586240125301288</v>
      </c>
      <c r="K1232" s="10">
        <f>(J1232*('Front End'!$B$6/100))/('Front End'!$B$2*24*60*60)</f>
        <v>0</v>
      </c>
      <c r="L1232" s="10">
        <f>(J1232*((100-'Front End'!$B$6)/100))/('Front End'!$B$2*24*60*60)</f>
        <v>2.1511851996876491E-3</v>
      </c>
      <c r="M1232" s="10">
        <f t="shared" si="79"/>
        <v>2.1511851996876491E-3</v>
      </c>
      <c r="N1232" s="10">
        <f>AVERAGE(M1231:M1232)*('Front End'!$F$5*60)</f>
        <v>0.25870725679107015</v>
      </c>
      <c r="O1232" s="10">
        <f>IF(O1231+AVERAGE(K1231:K1232)*('Front End'!$F$5*60)&gt;J1232,J1232,O1231+AVERAGE(K1231:K1232)*('Front End'!$F$5*60))</f>
        <v>0</v>
      </c>
      <c r="P1232" s="10">
        <f>P1231+(AVERAGE(L1231:L1232)*('Front End'!$F$5*60))-W1231</f>
        <v>3937.4996826878864</v>
      </c>
      <c r="Q1232" s="10">
        <f>(P1232/$AA$5)*($AA$4-'Front End'!$F$9)</f>
        <v>3.9374996826878866E-2</v>
      </c>
      <c r="R1232" s="10">
        <f>'Front End'!$F$9+Q1232</f>
        <v>45.039374996826879</v>
      </c>
      <c r="S1232" s="8">
        <f>IF(R1232&gt;'Front End'!$F$9+'Front End'!$B$9,(((R1232-'Front End'!$F$9)/($AA$4-'Front End'!$F$9))*$AA$5)-((('Front End'!$F$9+'Front End'!$B$9-'Front End'!$F$9)/($AA$4-'Front End'!$F$9))*$AA$5),0)</f>
        <v>3937.4996826879287</v>
      </c>
      <c r="T1232" s="8">
        <f>ROUND(S1232/('Front End'!$B$3*24*60*60),6)</f>
        <v>4.5570000000000003E-3</v>
      </c>
      <c r="U1232" s="8">
        <f>IF(R1232&gt;'Front End'!$F$9+'Front End'!$B$10,(((R1232-'Front End'!$F$9)/($AA$4-'Front End'!$F$9))*$AA$5)-((('Front End'!$F$9+'Front End'!$B$10-'Front End'!$F$9)/($AA$4-'Front End'!$F$9))*$AA$5),0)</f>
        <v>1937.4996826876159</v>
      </c>
      <c r="V1232" s="8">
        <f>(U1232^0.5)/('Front End'!$B$4*24*60*60)</f>
        <v>5.0945646469584367E-3</v>
      </c>
      <c r="W1232" s="8">
        <f>(AVERAGE(T1231:T1232)*('Front End'!$F$5*60))+(AVERAGE(V1231:V1232)*('Front End'!$F$5*60))</f>
        <v>1.1583187346388906</v>
      </c>
      <c r="X1232" s="8">
        <f t="shared" si="80"/>
        <v>5.0945646469584367E-3</v>
      </c>
    </row>
    <row r="1233" spans="1:24" x14ac:dyDescent="0.2">
      <c r="A1233" s="1">
        <v>1232</v>
      </c>
      <c r="B1233" s="1">
        <f>B1232+'Front End'!$F$5</f>
        <v>2462</v>
      </c>
      <c r="C1233" s="10">
        <f t="shared" si="77"/>
        <v>1.7097222222222221</v>
      </c>
      <c r="D1233" s="10">
        <f>ROUND(IF(B1233&lt;=$AA$2*1.25,('Front End'!$F$4/2)*(1-COS((PI()*B1233)/$AA$2)),(4.34*'Front End'!$F$4*EXP(-1.3*B1233/$AA$2))),6)</f>
        <v>2.0839999999999999E-3</v>
      </c>
      <c r="E1233" s="10">
        <f>D1233*('Front End'!$F$3/100)</f>
        <v>0</v>
      </c>
      <c r="F1233" s="10">
        <f t="shared" si="78"/>
        <v>2.0839999999999999E-3</v>
      </c>
      <c r="G1233" s="10">
        <f>IF((G1232+(AVERAGE(F1232:F1233)*('Front End'!$F$5*60))-(N1232))&gt;$AA$3,$AA$3,IF(G1232+(AVERAGE(F1232:F1233)*('Front End'!$F$5*60))-(N1232)&lt;0,0,G1232+(AVERAGE(F1232:F1233)*('Front End'!$F$5*60))-(N1232)))</f>
        <v>101.85053675573906</v>
      </c>
      <c r="H1233" s="10">
        <f>(G1233/$AA$3)*'Front End'!$B$1</f>
        <v>1.0185053675573906E-3</v>
      </c>
      <c r="I1233" s="10">
        <f>('Front End'!$F$10-'Front End'!$B$1)+Calcs!H1233</f>
        <v>46.731018505367558</v>
      </c>
      <c r="J1233" s="10">
        <f>IF(H1233&gt;'Front End'!$B$1*('Front End'!$B$5/100),G1233-((('Front End'!$B$1*('Front End'!$B$5/100))/'Front End'!$B$1)*$AA$3),0)</f>
        <v>1.8505367557390571</v>
      </c>
      <c r="K1233" s="10">
        <f>(J1233*('Front End'!$B$6/100))/('Front End'!$B$2*24*60*60)</f>
        <v>0</v>
      </c>
      <c r="L1233" s="10">
        <f>(J1233*((100-'Front End'!$B$6)/100))/('Front End'!$B$2*24*60*60)</f>
        <v>2.1418249487720571E-3</v>
      </c>
      <c r="M1233" s="10">
        <f t="shared" si="79"/>
        <v>2.1418249487720571E-3</v>
      </c>
      <c r="N1233" s="10">
        <f>AVERAGE(M1232:M1233)*('Front End'!$F$5*60)</f>
        <v>0.25758060890758239</v>
      </c>
      <c r="O1233" s="10">
        <f>IF(O1232+AVERAGE(K1232:K1233)*('Front End'!$F$5*60)&gt;J1233,J1233,O1232+AVERAGE(K1232:K1233)*('Front End'!$F$5*60))</f>
        <v>0</v>
      </c>
      <c r="P1233" s="10">
        <f>P1232+(AVERAGE(L1232:L1233)*('Front End'!$F$5*60))-W1232</f>
        <v>3936.5989445621553</v>
      </c>
      <c r="Q1233" s="10">
        <f>(P1233/$AA$5)*($AA$4-'Front End'!$F$9)</f>
        <v>3.9365989445621551E-2</v>
      </c>
      <c r="R1233" s="10">
        <f>'Front End'!$F$9+Q1233</f>
        <v>45.039365989445621</v>
      </c>
      <c r="S1233" s="8">
        <f>IF(R1233&gt;'Front End'!$F$9+'Front End'!$B$9,(((R1233-'Front End'!$F$9)/($AA$4-'Front End'!$F$9))*$AA$5)-((('Front End'!$F$9+'Front End'!$B$9-'Front End'!$F$9)/($AA$4-'Front End'!$F$9))*$AA$5),0)</f>
        <v>3936.5989445620639</v>
      </c>
      <c r="T1233" s="8">
        <f>ROUND(S1233/('Front End'!$B$3*24*60*60),6)</f>
        <v>4.5560000000000002E-3</v>
      </c>
      <c r="U1233" s="8">
        <f>IF(R1233&gt;'Front End'!$F$9+'Front End'!$B$10,(((R1233-'Front End'!$F$9)/($AA$4-'Front End'!$F$9))*$AA$5)-((('Front End'!$F$9+'Front End'!$B$10-'Front End'!$F$9)/($AA$4-'Front End'!$F$9))*$AA$5),0)</f>
        <v>1936.5989445617511</v>
      </c>
      <c r="V1233" s="8">
        <f>(U1233^0.5)/('Front End'!$B$4*24*60*60)</f>
        <v>5.0933802849388631E-3</v>
      </c>
      <c r="W1233" s="8">
        <f>(AVERAGE(T1232:T1233)*('Front End'!$F$5*60))+(AVERAGE(V1232:V1233)*('Front End'!$F$5*60))</f>
        <v>1.1580566959138379</v>
      </c>
      <c r="X1233" s="8">
        <f t="shared" si="80"/>
        <v>5.0933802849388631E-3</v>
      </c>
    </row>
    <row r="1234" spans="1:24" x14ac:dyDescent="0.2">
      <c r="A1234" s="1">
        <v>1233</v>
      </c>
      <c r="B1234" s="1">
        <f>B1233+'Front End'!$F$5</f>
        <v>2464</v>
      </c>
      <c r="C1234" s="10">
        <f t="shared" si="77"/>
        <v>1.711111111111111</v>
      </c>
      <c r="D1234" s="10">
        <f>ROUND(IF(B1234&lt;=$AA$2*1.25,('Front End'!$F$4/2)*(1-COS((PI()*B1234)/$AA$2)),(4.34*'Front End'!$F$4*EXP(-1.3*B1234/$AA$2))),6)</f>
        <v>2.075E-3</v>
      </c>
      <c r="E1234" s="10">
        <f>D1234*('Front End'!$F$3/100)</f>
        <v>0</v>
      </c>
      <c r="F1234" s="10">
        <f t="shared" si="78"/>
        <v>2.075E-3</v>
      </c>
      <c r="G1234" s="10">
        <f>IF((G1233+(AVERAGE(F1233:F1234)*('Front End'!$F$5*60))-(N1233))&gt;$AA$3,$AA$3,IF(G1233+(AVERAGE(F1233:F1234)*('Front End'!$F$5*60))-(N1233)&lt;0,0,G1233+(AVERAGE(F1233:F1234)*('Front End'!$F$5*60))-(N1233)))</f>
        <v>101.84249614683146</v>
      </c>
      <c r="H1234" s="10">
        <f>(G1234/$AA$3)*'Front End'!$B$1</f>
        <v>1.0184249614683147E-3</v>
      </c>
      <c r="I1234" s="10">
        <f>('Front End'!$F$10-'Front End'!$B$1)+Calcs!H1234</f>
        <v>46.731018424961469</v>
      </c>
      <c r="J1234" s="10">
        <f>IF(H1234&gt;'Front End'!$B$1*('Front End'!$B$5/100),G1234-((('Front End'!$B$1*('Front End'!$B$5/100))/'Front End'!$B$1)*$AA$3),0)</f>
        <v>1.8424961468314649</v>
      </c>
      <c r="K1234" s="10">
        <f>(J1234*('Front End'!$B$6/100))/('Front End'!$B$2*24*60*60)</f>
        <v>0</v>
      </c>
      <c r="L1234" s="10">
        <f>(J1234*((100-'Front End'!$B$6)/100))/('Front End'!$B$2*24*60*60)</f>
        <v>2.1325186884623439E-3</v>
      </c>
      <c r="M1234" s="10">
        <f t="shared" si="79"/>
        <v>2.1325186884623439E-3</v>
      </c>
      <c r="N1234" s="10">
        <f>AVERAGE(M1233:M1234)*('Front End'!$F$5*60)</f>
        <v>0.25646061823406402</v>
      </c>
      <c r="O1234" s="10">
        <f>IF(O1233+AVERAGE(K1233:K1234)*('Front End'!$F$5*60)&gt;J1234,J1234,O1233+AVERAGE(K1233:K1234)*('Front End'!$F$5*60))</f>
        <v>0</v>
      </c>
      <c r="P1234" s="10">
        <f>P1233+(AVERAGE(L1233:L1234)*('Front End'!$F$5*60))-W1233</f>
        <v>3935.6973484844757</v>
      </c>
      <c r="Q1234" s="10">
        <f>(P1234/$AA$5)*($AA$4-'Front End'!$F$9)</f>
        <v>3.9356973484844751E-2</v>
      </c>
      <c r="R1234" s="10">
        <f>'Front End'!$F$9+Q1234</f>
        <v>45.039356973484843</v>
      </c>
      <c r="S1234" s="8">
        <f>IF(R1234&gt;'Front End'!$F$9+'Front End'!$B$9,(((R1234-'Front End'!$F$9)/($AA$4-'Front End'!$F$9))*$AA$5)-((('Front End'!$F$9+'Front End'!$B$9-'Front End'!$F$9)/($AA$4-'Front End'!$F$9))*$AA$5),0)</f>
        <v>3935.6973484842683</v>
      </c>
      <c r="T1234" s="8">
        <f>ROUND(S1234/('Front End'!$B$3*24*60*60),6)</f>
        <v>4.555E-3</v>
      </c>
      <c r="U1234" s="8">
        <f>IF(R1234&gt;'Front End'!$F$9+'Front End'!$B$10,(((R1234-'Front End'!$F$9)/($AA$4-'Front End'!$F$9))*$AA$5)-((('Front End'!$F$9+'Front End'!$B$10-'Front End'!$F$9)/($AA$4-'Front End'!$F$9))*$AA$5),0)</f>
        <v>1935.6973484839555</v>
      </c>
      <c r="V1234" s="8">
        <f>(U1234^0.5)/('Front End'!$B$4*24*60*60)</f>
        <v>5.0921945189588372E-3</v>
      </c>
      <c r="W1234" s="8">
        <f>(AVERAGE(T1233:T1234)*('Front End'!$F$5*60))+(AVERAGE(V1233:V1234)*('Front End'!$F$5*60))</f>
        <v>1.1577944882338622</v>
      </c>
      <c r="X1234" s="8">
        <f t="shared" si="80"/>
        <v>5.0921945189588372E-3</v>
      </c>
    </row>
    <row r="1235" spans="1:24" x14ac:dyDescent="0.2">
      <c r="A1235" s="1">
        <v>1234</v>
      </c>
      <c r="B1235" s="1">
        <f>B1234+'Front End'!$F$5</f>
        <v>2466</v>
      </c>
      <c r="C1235" s="10">
        <f t="shared" si="77"/>
        <v>1.7124999999999999</v>
      </c>
      <c r="D1235" s="10">
        <f>ROUND(IF(B1235&lt;=$AA$2*1.25,('Front End'!$F$4/2)*(1-COS((PI()*B1235)/$AA$2)),(4.34*'Front End'!$F$4*EXP(-1.3*B1235/$AA$2))),6)</f>
        <v>2.0660000000000001E-3</v>
      </c>
      <c r="E1235" s="10">
        <f>D1235*('Front End'!$F$3/100)</f>
        <v>0</v>
      </c>
      <c r="F1235" s="10">
        <f t="shared" si="78"/>
        <v>2.0660000000000001E-3</v>
      </c>
      <c r="G1235" s="10">
        <f>IF((G1234+(AVERAGE(F1234:F1235)*('Front End'!$F$5*60))-(N1234))&gt;$AA$3,$AA$3,IF(G1234+(AVERAGE(F1234:F1235)*('Front End'!$F$5*60))-(N1234)&lt;0,0,G1234+(AVERAGE(F1234:F1235)*('Front End'!$F$5*60))-(N1234)))</f>
        <v>101.8344955285974</v>
      </c>
      <c r="H1235" s="10">
        <f>(G1235/$AA$3)*'Front End'!$B$1</f>
        <v>1.018344955285974E-3</v>
      </c>
      <c r="I1235" s="10">
        <f>('Front End'!$F$10-'Front End'!$B$1)+Calcs!H1235</f>
        <v>46.731018344955288</v>
      </c>
      <c r="J1235" s="10">
        <f>IF(H1235&gt;'Front End'!$B$1*('Front End'!$B$5/100),G1235-((('Front End'!$B$1*('Front End'!$B$5/100))/'Front End'!$B$1)*$AA$3),0)</f>
        <v>1.8344955285974009</v>
      </c>
      <c r="K1235" s="10">
        <f>(J1235*('Front End'!$B$6/100))/('Front End'!$B$2*24*60*60)</f>
        <v>0</v>
      </c>
      <c r="L1235" s="10">
        <f>(J1235*((100-'Front End'!$B$6)/100))/('Front End'!$B$2*24*60*60)</f>
        <v>2.1232587136543997E-3</v>
      </c>
      <c r="M1235" s="10">
        <f t="shared" si="79"/>
        <v>2.1232587136543997E-3</v>
      </c>
      <c r="N1235" s="10">
        <f>AVERAGE(M1234:M1235)*('Front End'!$F$5*60)</f>
        <v>0.25534664412700459</v>
      </c>
      <c r="O1235" s="10">
        <f>IF(O1234+AVERAGE(K1234:K1235)*('Front End'!$F$5*60)&gt;J1235,J1235,O1234+AVERAGE(K1234:K1235)*('Front End'!$F$5*60))</f>
        <v>0</v>
      </c>
      <c r="P1235" s="10">
        <f>P1234+(AVERAGE(L1234:L1235)*('Front End'!$F$5*60))-W1234</f>
        <v>3934.7949006403687</v>
      </c>
      <c r="Q1235" s="10">
        <f>(P1235/$AA$5)*($AA$4-'Front End'!$F$9)</f>
        <v>3.9347949006403683E-2</v>
      </c>
      <c r="R1235" s="10">
        <f>'Front End'!$F$9+Q1235</f>
        <v>45.039347949006405</v>
      </c>
      <c r="S1235" s="8">
        <f>IF(R1235&gt;'Front End'!$F$9+'Front End'!$B$9,(((R1235-'Front End'!$F$9)/($AA$4-'Front End'!$F$9))*$AA$5)-((('Front End'!$F$9+'Front End'!$B$9-'Front End'!$F$9)/($AA$4-'Front End'!$F$9))*$AA$5),0)</f>
        <v>3934.7949006405261</v>
      </c>
      <c r="T1235" s="8">
        <f>ROUND(S1235/('Front End'!$B$3*24*60*60),6)</f>
        <v>4.5539999999999999E-3</v>
      </c>
      <c r="U1235" s="8">
        <f>IF(R1235&gt;'Front End'!$F$9+'Front End'!$B$10,(((R1235-'Front End'!$F$9)/($AA$4-'Front End'!$F$9))*$AA$5)-((('Front End'!$F$9+'Front End'!$B$10-'Front End'!$F$9)/($AA$4-'Front End'!$F$9))*$AA$5),0)</f>
        <v>1934.7949006402132</v>
      </c>
      <c r="V1235" s="8">
        <f>(U1235^0.5)/('Front End'!$B$4*24*60*60)</f>
        <v>5.0910073561759141E-3</v>
      </c>
      <c r="W1235" s="8">
        <f>(AVERAGE(T1234:T1235)*('Front End'!$F$5*60))+(AVERAGE(V1234:V1235)*('Front End'!$F$5*60))</f>
        <v>1.1575321125080851</v>
      </c>
      <c r="X1235" s="8">
        <f t="shared" si="80"/>
        <v>5.0910073561759141E-3</v>
      </c>
    </row>
    <row r="1236" spans="1:24" x14ac:dyDescent="0.2">
      <c r="A1236" s="1">
        <v>1235</v>
      </c>
      <c r="B1236" s="1">
        <f>B1235+'Front End'!$F$5</f>
        <v>2468</v>
      </c>
      <c r="C1236" s="10">
        <f t="shared" si="77"/>
        <v>1.7138888888888888</v>
      </c>
      <c r="D1236" s="10">
        <f>ROUND(IF(B1236&lt;=$AA$2*1.25,('Front End'!$F$4/2)*(1-COS((PI()*B1236)/$AA$2)),(4.34*'Front End'!$F$4*EXP(-1.3*B1236/$AA$2))),6)</f>
        <v>2.0569999999999998E-3</v>
      </c>
      <c r="E1236" s="10">
        <f>D1236*('Front End'!$F$3/100)</f>
        <v>0</v>
      </c>
      <c r="F1236" s="10">
        <f t="shared" si="78"/>
        <v>2.0569999999999998E-3</v>
      </c>
      <c r="G1236" s="10">
        <f>IF((G1235+(AVERAGE(F1235:F1236)*('Front End'!$F$5*60))-(N1235))&gt;$AA$3,$AA$3,IF(G1235+(AVERAGE(F1235:F1236)*('Front End'!$F$5*60))-(N1235)&lt;0,0,G1235+(AVERAGE(F1235:F1236)*('Front End'!$F$5*60))-(N1235)))</f>
        <v>101.82652888447041</v>
      </c>
      <c r="H1236" s="10">
        <f>(G1236/$AA$3)*'Front End'!$B$1</f>
        <v>1.018265288844704E-3</v>
      </c>
      <c r="I1236" s="10">
        <f>('Front End'!$F$10-'Front End'!$B$1)+Calcs!H1236</f>
        <v>46.731018265288846</v>
      </c>
      <c r="J1236" s="10">
        <f>IF(H1236&gt;'Front End'!$B$1*('Front End'!$B$5/100),G1236-((('Front End'!$B$1*('Front End'!$B$5/100))/'Front End'!$B$1)*$AA$3),0)</f>
        <v>1.826528884470406</v>
      </c>
      <c r="K1236" s="10">
        <f>(J1236*('Front End'!$B$6/100))/('Front End'!$B$2*24*60*60)</f>
        <v>0</v>
      </c>
      <c r="L1236" s="10">
        <f>(J1236*((100-'Front End'!$B$6)/100))/('Front End'!$B$2*24*60*60)</f>
        <v>2.114038060729637E-3</v>
      </c>
      <c r="M1236" s="10">
        <f t="shared" si="79"/>
        <v>2.114038060729637E-3</v>
      </c>
      <c r="N1236" s="10">
        <f>AVERAGE(M1235:M1236)*('Front End'!$F$5*60)</f>
        <v>0.25423780646304223</v>
      </c>
      <c r="O1236" s="10">
        <f>IF(O1235+AVERAGE(K1235:K1236)*('Front End'!$F$5*60)&gt;J1236,J1236,O1235+AVERAGE(K1235:K1236)*('Front End'!$F$5*60))</f>
        <v>0</v>
      </c>
      <c r="P1236" s="10">
        <f>P1235+(AVERAGE(L1235:L1236)*('Front End'!$F$5*60))-W1235</f>
        <v>3933.8916063343236</v>
      </c>
      <c r="Q1236" s="10">
        <f>(P1236/$AA$5)*($AA$4-'Front End'!$F$9)</f>
        <v>3.9338916063343235E-2</v>
      </c>
      <c r="R1236" s="10">
        <f>'Front End'!$F$9+Q1236</f>
        <v>45.039338916063343</v>
      </c>
      <c r="S1236" s="8">
        <f>IF(R1236&gt;'Front End'!$F$9+'Front End'!$B$9,(((R1236-'Front End'!$F$9)/($AA$4-'Front End'!$F$9))*$AA$5)-((('Front End'!$F$9+'Front End'!$B$9-'Front End'!$F$9)/($AA$4-'Front End'!$F$9))*$AA$5),0)</f>
        <v>3933.8916063343277</v>
      </c>
      <c r="T1236" s="8">
        <f>ROUND(S1236/('Front End'!$B$3*24*60*60),6)</f>
        <v>4.5529999999999998E-3</v>
      </c>
      <c r="U1236" s="8">
        <f>IF(R1236&gt;'Front End'!$F$9+'Front End'!$B$10,(((R1236-'Front End'!$F$9)/($AA$4-'Front End'!$F$9))*$AA$5)-((('Front End'!$F$9+'Front End'!$B$10-'Front End'!$F$9)/($AA$4-'Front End'!$F$9))*$AA$5),0)</f>
        <v>1933.8916063340148</v>
      </c>
      <c r="V1236" s="8">
        <f>(U1236^0.5)/('Front End'!$B$4*24*60*60)</f>
        <v>5.0898188025918535E-3</v>
      </c>
      <c r="W1236" s="8">
        <f>(AVERAGE(T1235:T1236)*('Front End'!$F$5*60))+(AVERAGE(V1235:V1236)*('Front End'!$F$5*60))</f>
        <v>1.1572695695260662</v>
      </c>
      <c r="X1236" s="8">
        <f t="shared" si="80"/>
        <v>5.0898188025918535E-3</v>
      </c>
    </row>
    <row r="1237" spans="1:24" x14ac:dyDescent="0.2">
      <c r="A1237" s="1">
        <v>1236</v>
      </c>
      <c r="B1237" s="1">
        <f>B1236+'Front End'!$F$5</f>
        <v>2470</v>
      </c>
      <c r="C1237" s="10">
        <f t="shared" si="77"/>
        <v>1.7152777777777777</v>
      </c>
      <c r="D1237" s="10">
        <f>ROUND(IF(B1237&lt;=$AA$2*1.25,('Front End'!$F$4/2)*(1-COS((PI()*B1237)/$AA$2)),(4.34*'Front End'!$F$4*EXP(-1.3*B1237/$AA$2))),6)</f>
        <v>2.0479999999999999E-3</v>
      </c>
      <c r="E1237" s="10">
        <f>D1237*('Front End'!$F$3/100)</f>
        <v>0</v>
      </c>
      <c r="F1237" s="10">
        <f t="shared" si="78"/>
        <v>2.0479999999999999E-3</v>
      </c>
      <c r="G1237" s="10">
        <f>IF((G1236+(AVERAGE(F1236:F1237)*('Front End'!$F$5*60))-(N1236))&gt;$AA$3,$AA$3,IF(G1236+(AVERAGE(F1236:F1237)*('Front End'!$F$5*60))-(N1236)&lt;0,0,G1236+(AVERAGE(F1236:F1237)*('Front End'!$F$5*60))-(N1236)))</f>
        <v>101.81859107800737</v>
      </c>
      <c r="H1237" s="10">
        <f>(G1237/$AA$3)*'Front End'!$B$1</f>
        <v>1.0181859107800738E-3</v>
      </c>
      <c r="I1237" s="10">
        <f>('Front End'!$F$10-'Front End'!$B$1)+Calcs!H1237</f>
        <v>46.731018185910784</v>
      </c>
      <c r="J1237" s="10">
        <f>IF(H1237&gt;'Front End'!$B$1*('Front End'!$B$5/100),G1237-((('Front End'!$B$1*('Front End'!$B$5/100))/'Front End'!$B$1)*$AA$3),0)</f>
        <v>1.8185910780073726</v>
      </c>
      <c r="K1237" s="10">
        <f>(J1237*('Front End'!$B$6/100))/('Front End'!$B$2*24*60*60)</f>
        <v>0</v>
      </c>
      <c r="L1237" s="10">
        <f>(J1237*((100-'Front End'!$B$6)/100))/('Front End'!$B$2*24*60*60)</f>
        <v>2.1048507847307558E-3</v>
      </c>
      <c r="M1237" s="10">
        <f t="shared" si="79"/>
        <v>2.1048507847307558E-3</v>
      </c>
      <c r="N1237" s="10">
        <f>AVERAGE(M1236:M1237)*('Front End'!$F$5*60)</f>
        <v>0.25313333072762356</v>
      </c>
      <c r="O1237" s="10">
        <f>IF(O1236+AVERAGE(K1236:K1237)*('Front End'!$F$5*60)&gt;J1237,J1237,O1236+AVERAGE(K1236:K1237)*('Front End'!$F$5*60))</f>
        <v>0</v>
      </c>
      <c r="P1237" s="10">
        <f>P1236+(AVERAGE(L1236:L1237)*('Front End'!$F$5*60))-W1236</f>
        <v>3932.9874700955252</v>
      </c>
      <c r="Q1237" s="10">
        <f>(P1237/$AA$5)*($AA$4-'Front End'!$F$9)</f>
        <v>3.9329874700955246E-2</v>
      </c>
      <c r="R1237" s="10">
        <f>'Front End'!$F$9+Q1237</f>
        <v>45.039329874700954</v>
      </c>
      <c r="S1237" s="8">
        <f>IF(R1237&gt;'Front End'!$F$9+'Front End'!$B$9,(((R1237-'Front End'!$F$9)/($AA$4-'Front End'!$F$9))*$AA$5)-((('Front End'!$F$9+'Front End'!$B$9-'Front End'!$F$9)/($AA$4-'Front End'!$F$9))*$AA$5),0)</f>
        <v>3932.9874700953837</v>
      </c>
      <c r="T1237" s="8">
        <f>ROUND(S1237/('Front End'!$B$3*24*60*60),6)</f>
        <v>4.5519999999999996E-3</v>
      </c>
      <c r="U1237" s="8">
        <f>IF(R1237&gt;'Front End'!$F$9+'Front End'!$B$10,(((R1237-'Front End'!$F$9)/($AA$4-'Front End'!$F$9))*$AA$5)-((('Front End'!$F$9+'Front End'!$B$10-'Front End'!$F$9)/($AA$4-'Front End'!$F$9))*$AA$5),0)</f>
        <v>1932.9874700950709</v>
      </c>
      <c r="V1237" s="8">
        <f>(U1237^0.5)/('Front End'!$B$4*24*60*60)</f>
        <v>5.088628863194381E-3</v>
      </c>
      <c r="W1237" s="8">
        <f>(AVERAGE(T1236:T1237)*('Front End'!$F$5*60))+(AVERAGE(V1236:V1237)*('Front End'!$F$5*60))</f>
        <v>1.1570068599471739</v>
      </c>
      <c r="X1237" s="8">
        <f t="shared" si="80"/>
        <v>5.088628863194381E-3</v>
      </c>
    </row>
    <row r="1238" spans="1:24" x14ac:dyDescent="0.2">
      <c r="A1238" s="1">
        <v>1237</v>
      </c>
      <c r="B1238" s="1">
        <f>B1237+'Front End'!$F$5</f>
        <v>2472</v>
      </c>
      <c r="C1238" s="10">
        <f t="shared" si="77"/>
        <v>1.7166666666666666</v>
      </c>
      <c r="D1238" s="10">
        <f>ROUND(IF(B1238&lt;=$AA$2*1.25,('Front End'!$F$4/2)*(1-COS((PI()*B1238)/$AA$2)),(4.34*'Front End'!$F$4*EXP(-1.3*B1238/$AA$2))),6)</f>
        <v>2.0400000000000001E-3</v>
      </c>
      <c r="E1238" s="10">
        <f>D1238*('Front End'!$F$3/100)</f>
        <v>0</v>
      </c>
      <c r="F1238" s="10">
        <f t="shared" si="78"/>
        <v>2.0400000000000001E-3</v>
      </c>
      <c r="G1238" s="10">
        <f>IF((G1237+(AVERAGE(F1237:F1238)*('Front End'!$F$5*60))-(N1237))&gt;$AA$3,$AA$3,IF(G1237+(AVERAGE(F1237:F1238)*('Front End'!$F$5*60))-(N1237)&lt;0,0,G1237+(AVERAGE(F1237:F1238)*('Front End'!$F$5*60))-(N1237)))</f>
        <v>101.81073774727975</v>
      </c>
      <c r="H1238" s="10">
        <f>(G1238/$AA$3)*'Front End'!$B$1</f>
        <v>1.0181073774727975E-3</v>
      </c>
      <c r="I1238" s="10">
        <f>('Front End'!$F$10-'Front End'!$B$1)+Calcs!H1238</f>
        <v>46.73101810737748</v>
      </c>
      <c r="J1238" s="10">
        <f>IF(H1238&gt;'Front End'!$B$1*('Front End'!$B$5/100),G1238-((('Front End'!$B$1*('Front End'!$B$5/100))/'Front End'!$B$1)*$AA$3),0)</f>
        <v>1.8107377472797452</v>
      </c>
      <c r="K1238" s="10">
        <f>(J1238*('Front End'!$B$6/100))/('Front End'!$B$2*24*60*60)</f>
        <v>0</v>
      </c>
      <c r="L1238" s="10">
        <f>(J1238*((100-'Front End'!$B$6)/100))/('Front End'!$B$2*24*60*60)</f>
        <v>2.0957612815737793E-3</v>
      </c>
      <c r="M1238" s="10">
        <f t="shared" si="79"/>
        <v>2.0957612815737793E-3</v>
      </c>
      <c r="N1238" s="10">
        <f>AVERAGE(M1237:M1238)*('Front End'!$F$5*60)</f>
        <v>0.25203672397827209</v>
      </c>
      <c r="O1238" s="10">
        <f>IF(O1237+AVERAGE(K1237:K1238)*('Front End'!$F$5*60)&gt;J1238,J1238,O1237+AVERAGE(K1237:K1238)*('Front End'!$F$5*60))</f>
        <v>0</v>
      </c>
      <c r="P1238" s="10">
        <f>P1237+(AVERAGE(L1237:L1238)*('Front End'!$F$5*60))-W1237</f>
        <v>3932.0824999595561</v>
      </c>
      <c r="Q1238" s="10">
        <f>(P1238/$AA$5)*($AA$4-'Front End'!$F$9)</f>
        <v>3.9320824999595556E-2</v>
      </c>
      <c r="R1238" s="10">
        <f>'Front End'!$F$9+Q1238</f>
        <v>45.039320824999592</v>
      </c>
      <c r="S1238" s="8">
        <f>IF(R1238&gt;'Front End'!$F$9+'Front End'!$B$9,(((R1238-'Front End'!$F$9)/($AA$4-'Front End'!$F$9))*$AA$5)-((('Front End'!$F$9+'Front End'!$B$9-'Front End'!$F$9)/($AA$4-'Front End'!$F$9))*$AA$5),0)</f>
        <v>3932.0824999592219</v>
      </c>
      <c r="T1238" s="8">
        <f>ROUND(S1238/('Front End'!$B$3*24*60*60),6)</f>
        <v>4.5510000000000004E-3</v>
      </c>
      <c r="U1238" s="8">
        <f>IF(R1238&gt;'Front End'!$F$9+'Front End'!$B$10,(((R1238-'Front End'!$F$9)/($AA$4-'Front End'!$F$9))*$AA$5)-((('Front End'!$F$9+'Front End'!$B$10-'Front End'!$F$9)/($AA$4-'Front End'!$F$9))*$AA$5),0)</f>
        <v>1932.082499958909</v>
      </c>
      <c r="V1238" s="8">
        <f>(U1238^0.5)/('Front End'!$B$4*24*60*60)</f>
        <v>5.0874375475904038E-3</v>
      </c>
      <c r="W1238" s="8">
        <f>(AVERAGE(T1237:T1238)*('Front End'!$F$5*60))+(AVERAGE(V1237:V1238)*('Front End'!$F$5*60))</f>
        <v>1.1567439846470871</v>
      </c>
      <c r="X1238" s="8">
        <f t="shared" si="80"/>
        <v>5.0874375475904038E-3</v>
      </c>
    </row>
    <row r="1239" spans="1:24" x14ac:dyDescent="0.2">
      <c r="A1239" s="1">
        <v>1238</v>
      </c>
      <c r="B1239" s="1">
        <f>B1238+'Front End'!$F$5</f>
        <v>2474</v>
      </c>
      <c r="C1239" s="10">
        <f t="shared" si="77"/>
        <v>1.7180555555555554</v>
      </c>
      <c r="D1239" s="10">
        <f>ROUND(IF(B1239&lt;=$AA$2*1.25,('Front End'!$F$4/2)*(1-COS((PI()*B1239)/$AA$2)),(4.34*'Front End'!$F$4*EXP(-1.3*B1239/$AA$2))),6)</f>
        <v>2.0309999999999998E-3</v>
      </c>
      <c r="E1239" s="10">
        <f>D1239*('Front End'!$F$3/100)</f>
        <v>0</v>
      </c>
      <c r="F1239" s="10">
        <f t="shared" si="78"/>
        <v>2.0309999999999998E-3</v>
      </c>
      <c r="G1239" s="10">
        <f>IF((G1238+(AVERAGE(F1238:F1239)*('Front End'!$F$5*60))-(N1238))&gt;$AA$3,$AA$3,IF(G1238+(AVERAGE(F1238:F1239)*('Front End'!$F$5*60))-(N1238)&lt;0,0,G1238+(AVERAGE(F1238:F1239)*('Front End'!$F$5*60))-(N1238)))</f>
        <v>101.80296102330146</v>
      </c>
      <c r="H1239" s="10">
        <f>(G1239/$AA$3)*'Front End'!$B$1</f>
        <v>1.0180296102330147E-3</v>
      </c>
      <c r="I1239" s="10">
        <f>('Front End'!$F$10-'Front End'!$B$1)+Calcs!H1239</f>
        <v>46.73101802961024</v>
      </c>
      <c r="J1239" s="10">
        <f>IF(H1239&gt;'Front End'!$B$1*('Front End'!$B$5/100),G1239-((('Front End'!$B$1*('Front End'!$B$5/100))/'Front End'!$B$1)*$AA$3),0)</f>
        <v>1.8029610233014637</v>
      </c>
      <c r="K1239" s="10">
        <f>(J1239*('Front End'!$B$6/100))/('Front End'!$B$2*24*60*60)</f>
        <v>0</v>
      </c>
      <c r="L1239" s="10">
        <f>(J1239*((100-'Front End'!$B$6)/100))/('Front End'!$B$2*24*60*60)</f>
        <v>2.0867604436359535E-3</v>
      </c>
      <c r="M1239" s="10">
        <f t="shared" si="79"/>
        <v>2.0867604436359535E-3</v>
      </c>
      <c r="N1239" s="10">
        <f>AVERAGE(M1238:M1239)*('Front End'!$F$5*60)</f>
        <v>0.25095130351258393</v>
      </c>
      <c r="O1239" s="10">
        <f>IF(O1238+AVERAGE(K1238:K1239)*('Front End'!$F$5*60)&gt;J1239,J1239,O1238+AVERAGE(K1238:K1239)*('Front End'!$F$5*60))</f>
        <v>0</v>
      </c>
      <c r="P1239" s="10">
        <f>P1238+(AVERAGE(L1238:L1239)*('Front End'!$F$5*60))-W1238</f>
        <v>3931.1767072784214</v>
      </c>
      <c r="Q1239" s="10">
        <f>(P1239/$AA$5)*($AA$4-'Front End'!$F$9)</f>
        <v>3.9311767072784214E-2</v>
      </c>
      <c r="R1239" s="10">
        <f>'Front End'!$F$9+Q1239</f>
        <v>45.039311767072782</v>
      </c>
      <c r="S1239" s="8">
        <f>IF(R1239&gt;'Front End'!$F$9+'Front End'!$B$9,(((R1239-'Front End'!$F$9)/($AA$4-'Front End'!$F$9))*$AA$5)-((('Front End'!$F$9+'Front End'!$B$9-'Front End'!$F$9)/($AA$4-'Front End'!$F$9))*$AA$5),0)</f>
        <v>3931.176707278184</v>
      </c>
      <c r="T1239" s="8">
        <f>ROUND(S1239/('Front End'!$B$3*24*60*60),6)</f>
        <v>4.5500000000000002E-3</v>
      </c>
      <c r="U1239" s="8">
        <f>IF(R1239&gt;'Front End'!$F$9+'Front End'!$B$10,(((R1239-'Front End'!$F$9)/($AA$4-'Front End'!$F$9))*$AA$5)-((('Front End'!$F$9+'Front End'!$B$10-'Front End'!$F$9)/($AA$4-'Front End'!$F$9))*$AA$5),0)</f>
        <v>1931.1767072778712</v>
      </c>
      <c r="V1239" s="8">
        <f>(U1239^0.5)/('Front End'!$B$4*24*60*60)</f>
        <v>5.0862448697625452E-3</v>
      </c>
      <c r="W1239" s="8">
        <f>(AVERAGE(T1238:T1239)*('Front End'!$F$5*60))+(AVERAGE(V1238:V1239)*('Front End'!$F$5*60))</f>
        <v>1.156480945041177</v>
      </c>
      <c r="X1239" s="8">
        <f t="shared" si="80"/>
        <v>5.0862448697625452E-3</v>
      </c>
    </row>
    <row r="1240" spans="1:24" x14ac:dyDescent="0.2">
      <c r="A1240" s="1">
        <v>1239</v>
      </c>
      <c r="B1240" s="1">
        <f>B1239+'Front End'!$F$5</f>
        <v>2476</v>
      </c>
      <c r="C1240" s="10">
        <f t="shared" si="77"/>
        <v>1.7194444444444446</v>
      </c>
      <c r="D1240" s="10">
        <f>ROUND(IF(B1240&lt;=$AA$2*1.25,('Front End'!$F$4/2)*(1-COS((PI()*B1240)/$AA$2)),(4.34*'Front End'!$F$4*EXP(-1.3*B1240/$AA$2))),6)</f>
        <v>2.0219999999999999E-3</v>
      </c>
      <c r="E1240" s="10">
        <f>D1240*('Front End'!$F$3/100)</f>
        <v>0</v>
      </c>
      <c r="F1240" s="10">
        <f t="shared" si="78"/>
        <v>2.0219999999999999E-3</v>
      </c>
      <c r="G1240" s="10">
        <f>IF((G1239+(AVERAGE(F1239:F1240)*('Front End'!$F$5*60))-(N1239))&gt;$AA$3,$AA$3,IF(G1239+(AVERAGE(F1239:F1240)*('Front End'!$F$5*60))-(N1239)&lt;0,0,G1239+(AVERAGE(F1239:F1240)*('Front End'!$F$5*60))-(N1239)))</f>
        <v>101.79518971978888</v>
      </c>
      <c r="H1240" s="10">
        <f>(G1240/$AA$3)*'Front End'!$B$1</f>
        <v>1.0179518971978887E-3</v>
      </c>
      <c r="I1240" s="10">
        <f>('Front End'!$F$10-'Front End'!$B$1)+Calcs!H1240</f>
        <v>46.731017951897201</v>
      </c>
      <c r="J1240" s="10">
        <f>IF(H1240&gt;'Front End'!$B$1*('Front End'!$B$5/100),G1240-((('Front End'!$B$1*('Front End'!$B$5/100))/'Front End'!$B$1)*$AA$3),0)</f>
        <v>1.7951897197888798</v>
      </c>
      <c r="K1240" s="10">
        <f>(J1240*('Front End'!$B$6/100))/('Front End'!$B$2*24*60*60)</f>
        <v>0</v>
      </c>
      <c r="L1240" s="10">
        <f>(J1240*((100-'Front End'!$B$6)/100))/('Front End'!$B$2*24*60*60)</f>
        <v>2.0777658793852778E-3</v>
      </c>
      <c r="M1240" s="10">
        <f t="shared" si="79"/>
        <v>2.0777658793852778E-3</v>
      </c>
      <c r="N1240" s="10">
        <f>AVERAGE(M1239:M1240)*('Front End'!$F$5*60)</f>
        <v>0.24987157938127388</v>
      </c>
      <c r="O1240" s="10">
        <f>IF(O1239+AVERAGE(K1239:K1240)*('Front End'!$F$5*60)&gt;J1240,J1240,O1239+AVERAGE(K1239:K1240)*('Front End'!$F$5*60))</f>
        <v>0</v>
      </c>
      <c r="P1240" s="10">
        <f>P1239+(AVERAGE(L1239:L1240)*('Front End'!$F$5*60))-W1239</f>
        <v>3930.2700979127617</v>
      </c>
      <c r="Q1240" s="10">
        <f>(P1240/$AA$5)*($AA$4-'Front End'!$F$9)</f>
        <v>3.9302700979127615E-2</v>
      </c>
      <c r="R1240" s="10">
        <f>'Front End'!$F$9+Q1240</f>
        <v>45.039302700979128</v>
      </c>
      <c r="S1240" s="8">
        <f>IF(R1240&gt;'Front End'!$F$9+'Front End'!$B$9,(((R1240-'Front End'!$F$9)/($AA$4-'Front End'!$F$9))*$AA$5)-((('Front End'!$F$9+'Front End'!$B$9-'Front End'!$F$9)/($AA$4-'Front End'!$F$9))*$AA$5),0)</f>
        <v>3930.2700979128249</v>
      </c>
      <c r="T1240" s="8">
        <f>ROUND(S1240/('Front End'!$B$3*24*60*60),6)</f>
        <v>4.5490000000000001E-3</v>
      </c>
      <c r="U1240" s="8">
        <f>IF(R1240&gt;'Front End'!$F$9+'Front End'!$B$10,(((R1240-'Front End'!$F$9)/($AA$4-'Front End'!$F$9))*$AA$5)-((('Front End'!$F$9+'Front End'!$B$10-'Front End'!$F$9)/($AA$4-'Front End'!$F$9))*$AA$5),0)</f>
        <v>1930.270097912512</v>
      </c>
      <c r="V1240" s="8">
        <f>(U1240^0.5)/('Front End'!$B$4*24*60*60)</f>
        <v>5.0850508364717337E-3</v>
      </c>
      <c r="W1240" s="8">
        <f>(AVERAGE(T1239:T1240)*('Front End'!$F$5*60))+(AVERAGE(V1239:V1240)*('Front End'!$F$5*60))</f>
        <v>1.1562177423740567</v>
      </c>
      <c r="X1240" s="8">
        <f t="shared" si="80"/>
        <v>5.0850508364717337E-3</v>
      </c>
    </row>
    <row r="1241" spans="1:24" x14ac:dyDescent="0.2">
      <c r="A1241" s="1">
        <v>1240</v>
      </c>
      <c r="B1241" s="1">
        <f>B1240+'Front End'!$F$5</f>
        <v>2478</v>
      </c>
      <c r="C1241" s="10">
        <f t="shared" si="77"/>
        <v>1.7208333333333334</v>
      </c>
      <c r="D1241" s="10">
        <f>ROUND(IF(B1241&lt;=$AA$2*1.25,('Front End'!$F$4/2)*(1-COS((PI()*B1241)/$AA$2)),(4.34*'Front End'!$F$4*EXP(-1.3*B1241/$AA$2))),6)</f>
        <v>2.013E-3</v>
      </c>
      <c r="E1241" s="10">
        <f>D1241*('Front End'!$F$3/100)</f>
        <v>0</v>
      </c>
      <c r="F1241" s="10">
        <f t="shared" si="78"/>
        <v>2.013E-3</v>
      </c>
      <c r="G1241" s="10">
        <f>IF((G1240+(AVERAGE(F1240:F1241)*('Front End'!$F$5*60))-(N1240))&gt;$AA$3,$AA$3,IF(G1240+(AVERAGE(F1240:F1241)*('Front End'!$F$5*60))-(N1240)&lt;0,0,G1240+(AVERAGE(F1240:F1241)*('Front End'!$F$5*60))-(N1240)))</f>
        <v>101.7874181404076</v>
      </c>
      <c r="H1241" s="10">
        <f>(G1241/$AA$3)*'Front End'!$B$1</f>
        <v>1.017874181404076E-3</v>
      </c>
      <c r="I1241" s="10">
        <f>('Front End'!$F$10-'Front End'!$B$1)+Calcs!H1241</f>
        <v>46.731017874181411</v>
      </c>
      <c r="J1241" s="10">
        <f>IF(H1241&gt;'Front End'!$B$1*('Front End'!$B$5/100),G1241-((('Front End'!$B$1*('Front End'!$B$5/100))/'Front End'!$B$1)*$AA$3),0)</f>
        <v>1.7874181404075955</v>
      </c>
      <c r="K1241" s="10">
        <f>(J1241*('Front End'!$B$6/100))/('Front End'!$B$2*24*60*60)</f>
        <v>0</v>
      </c>
      <c r="L1241" s="10">
        <f>(J1241*((100-'Front End'!$B$6)/100))/('Front End'!$B$2*24*60*60)</f>
        <v>2.0687709958421246E-3</v>
      </c>
      <c r="M1241" s="10">
        <f t="shared" si="79"/>
        <v>2.0687709958421246E-3</v>
      </c>
      <c r="N1241" s="10">
        <f>AVERAGE(M1240:M1241)*('Front End'!$F$5*60)</f>
        <v>0.24879221251364411</v>
      </c>
      <c r="O1241" s="10">
        <f>IF(O1240+AVERAGE(K1240:K1241)*('Front End'!$F$5*60)&gt;J1241,J1241,O1240+AVERAGE(K1240:K1241)*('Front End'!$F$5*60))</f>
        <v>0</v>
      </c>
      <c r="P1241" s="10">
        <f>P1240+(AVERAGE(L1240:L1241)*('Front End'!$F$5*60))-W1240</f>
        <v>3929.3626723829016</v>
      </c>
      <c r="Q1241" s="10">
        <f>(P1241/$AA$5)*($AA$4-'Front End'!$F$9)</f>
        <v>3.9293626723829009E-2</v>
      </c>
      <c r="R1241" s="10">
        <f>'Front End'!$F$9+Q1241</f>
        <v>45.039293626723826</v>
      </c>
      <c r="S1241" s="8">
        <f>IF(R1241&gt;'Front End'!$F$9+'Front End'!$B$9,(((R1241-'Front End'!$F$9)/($AA$4-'Front End'!$F$9))*$AA$5)-((('Front End'!$F$9+'Front End'!$B$9-'Front End'!$F$9)/($AA$4-'Front End'!$F$9))*$AA$5),0)</f>
        <v>3929.3626723825523</v>
      </c>
      <c r="T1241" s="8">
        <f>ROUND(S1241/('Front End'!$B$3*24*60*60),6)</f>
        <v>4.548E-3</v>
      </c>
      <c r="U1241" s="8">
        <f>IF(R1241&gt;'Front End'!$F$9+'Front End'!$B$10,(((R1241-'Front End'!$F$9)/($AA$4-'Front End'!$F$9))*$AA$5)-((('Front End'!$F$9+'Front End'!$B$10-'Front End'!$F$9)/($AA$4-'Front End'!$F$9))*$AA$5),0)</f>
        <v>1929.3626723822395</v>
      </c>
      <c r="V1241" s="8">
        <f>(U1241^0.5)/('Front End'!$B$4*24*60*60)</f>
        <v>5.0838554474472251E-3</v>
      </c>
      <c r="W1241" s="8">
        <f>(AVERAGE(T1240:T1241)*('Front End'!$F$5*60))+(AVERAGE(V1240:V1241)*('Front End'!$F$5*60))</f>
        <v>1.1559543770351377</v>
      </c>
      <c r="X1241" s="8">
        <f t="shared" si="80"/>
        <v>5.0838554474472251E-3</v>
      </c>
    </row>
    <row r="1242" spans="1:24" x14ac:dyDescent="0.2">
      <c r="A1242" s="1">
        <v>1241</v>
      </c>
      <c r="B1242" s="1">
        <f>B1241+'Front End'!$F$5</f>
        <v>2480</v>
      </c>
      <c r="C1242" s="10">
        <f t="shared" si="77"/>
        <v>1.7222222222222223</v>
      </c>
      <c r="D1242" s="10">
        <f>ROUND(IF(B1242&lt;=$AA$2*1.25,('Front End'!$F$4/2)*(1-COS((PI()*B1242)/$AA$2)),(4.34*'Front End'!$F$4*EXP(-1.3*B1242/$AA$2))),6)</f>
        <v>2.0049999999999998E-3</v>
      </c>
      <c r="E1242" s="10">
        <f>D1242*('Front End'!$F$3/100)</f>
        <v>0</v>
      </c>
      <c r="F1242" s="10">
        <f t="shared" si="78"/>
        <v>2.0049999999999998E-3</v>
      </c>
      <c r="G1242" s="10">
        <f>IF((G1241+(AVERAGE(F1241:F1242)*('Front End'!$F$5*60))-(N1241))&gt;$AA$3,$AA$3,IF(G1241+(AVERAGE(F1241:F1242)*('Front End'!$F$5*60))-(N1241)&lt;0,0,G1241+(AVERAGE(F1241:F1242)*('Front End'!$F$5*60))-(N1241)))</f>
        <v>101.77970592789394</v>
      </c>
      <c r="H1242" s="10">
        <f>(G1242/$AA$3)*'Front End'!$B$1</f>
        <v>1.0177970592789394E-3</v>
      </c>
      <c r="I1242" s="10">
        <f>('Front End'!$F$10-'Front End'!$B$1)+Calcs!H1242</f>
        <v>46.73101779705928</v>
      </c>
      <c r="J1242" s="10">
        <f>IF(H1242&gt;'Front End'!$B$1*('Front End'!$B$5/100),G1242-((('Front End'!$B$1*('Front End'!$B$5/100))/'Front End'!$B$1)*$AA$3),0)</f>
        <v>1.7797059278939429</v>
      </c>
      <c r="K1242" s="10">
        <f>(J1242*('Front End'!$B$6/100))/('Front End'!$B$2*24*60*60)</f>
        <v>0</v>
      </c>
      <c r="L1242" s="10">
        <f>(J1242*((100-'Front End'!$B$6)/100))/('Front End'!$B$2*24*60*60)</f>
        <v>2.0598448239513229E-3</v>
      </c>
      <c r="M1242" s="10">
        <f t="shared" si="79"/>
        <v>2.0598448239513229E-3</v>
      </c>
      <c r="N1242" s="10">
        <f>AVERAGE(M1241:M1242)*('Front End'!$F$5*60)</f>
        <v>0.24771694918760684</v>
      </c>
      <c r="O1242" s="10">
        <f>IF(O1241+AVERAGE(K1241:K1242)*('Front End'!$F$5*60)&gt;J1242,J1242,O1241+AVERAGE(K1241:K1242)*('Front End'!$F$5*60))</f>
        <v>0</v>
      </c>
      <c r="P1242" s="10">
        <f>P1241+(AVERAGE(L1241:L1242)*('Front End'!$F$5*60))-W1241</f>
        <v>3928.4544349550542</v>
      </c>
      <c r="Q1242" s="10">
        <f>(P1242/$AA$5)*($AA$4-'Front End'!$F$9)</f>
        <v>3.9284544349550539E-2</v>
      </c>
      <c r="R1242" s="10">
        <f>'Front End'!$F$9+Q1242</f>
        <v>45.039284544349549</v>
      </c>
      <c r="S1242" s="8">
        <f>IF(R1242&gt;'Front End'!$F$9+'Front End'!$B$9,(((R1242-'Front End'!$F$9)/($AA$4-'Front End'!$F$9))*$AA$5)-((('Front End'!$F$9+'Front End'!$B$9-'Front End'!$F$9)/($AA$4-'Front End'!$F$9))*$AA$5),0)</f>
        <v>3928.4544349548869</v>
      </c>
      <c r="T1242" s="8">
        <f>ROUND(S1242/('Front End'!$B$3*24*60*60),6)</f>
        <v>4.5469999999999998E-3</v>
      </c>
      <c r="U1242" s="8">
        <f>IF(R1242&gt;'Front End'!$F$9+'Front End'!$B$10,(((R1242-'Front End'!$F$9)/($AA$4-'Front End'!$F$9))*$AA$5)-((('Front End'!$F$9+'Front End'!$B$10-'Front End'!$F$9)/($AA$4-'Front End'!$F$9))*$AA$5),0)</f>
        <v>1928.454434954574</v>
      </c>
      <c r="V1242" s="8">
        <f>(U1242^0.5)/('Front End'!$B$4*24*60*60)</f>
        <v>5.0826587073562191E-3</v>
      </c>
      <c r="W1242" s="8">
        <f>(AVERAGE(T1241:T1242)*('Front End'!$F$5*60))+(AVERAGE(V1241:V1242)*('Front End'!$F$5*60))</f>
        <v>1.1556908492882068</v>
      </c>
      <c r="X1242" s="8">
        <f t="shared" si="80"/>
        <v>5.0826587073562191E-3</v>
      </c>
    </row>
    <row r="1243" spans="1:24" x14ac:dyDescent="0.2">
      <c r="A1243" s="1">
        <v>1242</v>
      </c>
      <c r="B1243" s="1">
        <f>B1242+'Front End'!$F$5</f>
        <v>2482</v>
      </c>
      <c r="C1243" s="10">
        <f t="shared" si="77"/>
        <v>1.7236111111111112</v>
      </c>
      <c r="D1243" s="10">
        <f>ROUND(IF(B1243&lt;=$AA$2*1.25,('Front End'!$F$4/2)*(1-COS((PI()*B1243)/$AA$2)),(4.34*'Front End'!$F$4*EXP(-1.3*B1243/$AA$2))),6)</f>
        <v>1.9959999999999999E-3</v>
      </c>
      <c r="E1243" s="10">
        <f>D1243*('Front End'!$F$3/100)</f>
        <v>0</v>
      </c>
      <c r="F1243" s="10">
        <f t="shared" si="78"/>
        <v>1.9959999999999999E-3</v>
      </c>
      <c r="G1243" s="10">
        <f>IF((G1242+(AVERAGE(F1242:F1243)*('Front End'!$F$5*60))-(N1242))&gt;$AA$3,$AA$3,IF(G1242+(AVERAGE(F1242:F1243)*('Front End'!$F$5*60))-(N1242)&lt;0,0,G1242+(AVERAGE(F1242:F1243)*('Front End'!$F$5*60))-(N1242)))</f>
        <v>101.77204897870634</v>
      </c>
      <c r="H1243" s="10">
        <f>(G1243/$AA$3)*'Front End'!$B$1</f>
        <v>1.0177204897870635E-3</v>
      </c>
      <c r="I1243" s="10">
        <f>('Front End'!$F$10-'Front End'!$B$1)+Calcs!H1243</f>
        <v>46.731017720489788</v>
      </c>
      <c r="J1243" s="10">
        <f>IF(H1243&gt;'Front End'!$B$1*('Front End'!$B$5/100),G1243-((('Front End'!$B$1*('Front End'!$B$5/100))/'Front End'!$B$1)*$AA$3),0)</f>
        <v>1.7720489787063372</v>
      </c>
      <c r="K1243" s="10">
        <f>(J1243*('Front End'!$B$6/100))/('Front End'!$B$2*24*60*60)</f>
        <v>0</v>
      </c>
      <c r="L1243" s="10">
        <f>(J1243*((100-'Front End'!$B$6)/100))/('Front End'!$B$2*24*60*60)</f>
        <v>2.0509826142434458E-3</v>
      </c>
      <c r="M1243" s="10">
        <f t="shared" si="79"/>
        <v>2.0509826142434458E-3</v>
      </c>
      <c r="N1243" s="10">
        <f>AVERAGE(M1242:M1243)*('Front End'!$F$5*60)</f>
        <v>0.24664964629168612</v>
      </c>
      <c r="O1243" s="10">
        <f>IF(O1242+AVERAGE(K1242:K1243)*('Front End'!$F$5*60)&gt;J1243,J1243,O1242+AVERAGE(K1242:K1243)*('Front End'!$F$5*60))</f>
        <v>0</v>
      </c>
      <c r="P1243" s="10">
        <f>P1242+(AVERAGE(L1242:L1243)*('Front End'!$F$5*60))-W1242</f>
        <v>3927.5453937520579</v>
      </c>
      <c r="Q1243" s="10">
        <f>(P1243/$AA$5)*($AA$4-'Front End'!$F$9)</f>
        <v>3.9275453937520577E-2</v>
      </c>
      <c r="R1243" s="10">
        <f>'Front End'!$F$9+Q1243</f>
        <v>45.03927545393752</v>
      </c>
      <c r="S1243" s="8">
        <f>IF(R1243&gt;'Front End'!$F$9+'Front End'!$B$9,(((R1243-'Front End'!$F$9)/($AA$4-'Front End'!$F$9))*$AA$5)-((('Front End'!$F$9+'Front End'!$B$9-'Front End'!$F$9)/($AA$4-'Front End'!$F$9))*$AA$5),0)</f>
        <v>3927.545393752041</v>
      </c>
      <c r="T1243" s="8">
        <f>ROUND(S1243/('Front End'!$B$3*24*60*60),6)</f>
        <v>4.5459999999999997E-3</v>
      </c>
      <c r="U1243" s="8">
        <f>IF(R1243&gt;'Front End'!$F$9+'Front End'!$B$10,(((R1243-'Front End'!$F$9)/($AA$4-'Front End'!$F$9))*$AA$5)-((('Front End'!$F$9+'Front End'!$B$10-'Front End'!$F$9)/($AA$4-'Front End'!$F$9))*$AA$5),0)</f>
        <v>1927.5453937517282</v>
      </c>
      <c r="V1243" s="8">
        <f>(U1243^0.5)/('Front End'!$B$4*24*60*60)</f>
        <v>5.0814606259501714E-3</v>
      </c>
      <c r="W1243" s="8">
        <f>(AVERAGE(T1242:T1243)*('Front End'!$F$5*60))+(AVERAGE(V1242:V1243)*('Front End'!$F$5*60))</f>
        <v>1.1554271599983834</v>
      </c>
      <c r="X1243" s="8">
        <f t="shared" si="80"/>
        <v>5.0814606259501714E-3</v>
      </c>
    </row>
    <row r="1244" spans="1:24" x14ac:dyDescent="0.2">
      <c r="A1244" s="1">
        <v>1243</v>
      </c>
      <c r="B1244" s="1">
        <f>B1243+'Front End'!$F$5</f>
        <v>2484</v>
      </c>
      <c r="C1244" s="10">
        <f t="shared" si="77"/>
        <v>1.7250000000000001</v>
      </c>
      <c r="D1244" s="10">
        <f>ROUND(IF(B1244&lt;=$AA$2*1.25,('Front End'!$F$4/2)*(1-COS((PI()*B1244)/$AA$2)),(4.34*'Front End'!$F$4*EXP(-1.3*B1244/$AA$2))),6)</f>
        <v>1.9870000000000001E-3</v>
      </c>
      <c r="E1244" s="10">
        <f>D1244*('Front End'!$F$3/100)</f>
        <v>0</v>
      </c>
      <c r="F1244" s="10">
        <f t="shared" si="78"/>
        <v>1.9870000000000001E-3</v>
      </c>
      <c r="G1244" s="10">
        <f>IF((G1243+(AVERAGE(F1243:F1244)*('Front End'!$F$5*60))-(N1243))&gt;$AA$3,$AA$3,IF(G1243+(AVERAGE(F1243:F1244)*('Front End'!$F$5*60))-(N1243)&lt;0,0,G1243+(AVERAGE(F1243:F1244)*('Front End'!$F$5*60))-(N1243)))</f>
        <v>101.76437933241465</v>
      </c>
      <c r="H1244" s="10">
        <f>(G1244/$AA$3)*'Front End'!$B$1</f>
        <v>1.0176437933241465E-3</v>
      </c>
      <c r="I1244" s="10">
        <f>('Front End'!$F$10-'Front End'!$B$1)+Calcs!H1244</f>
        <v>46.731017643793329</v>
      </c>
      <c r="J1244" s="10">
        <f>IF(H1244&gt;'Front End'!$B$1*('Front End'!$B$5/100),G1244-((('Front End'!$B$1*('Front End'!$B$5/100))/'Front End'!$B$1)*$AA$3),0)</f>
        <v>1.7643793324146486</v>
      </c>
      <c r="K1244" s="10">
        <f>(J1244*('Front End'!$B$6/100))/('Front End'!$B$2*24*60*60)</f>
        <v>0</v>
      </c>
      <c r="L1244" s="10">
        <f>(J1244*((100-'Front End'!$B$6)/100))/('Front End'!$B$2*24*60*60)</f>
        <v>2.0421057088132509E-3</v>
      </c>
      <c r="M1244" s="10">
        <f t="shared" si="79"/>
        <v>2.0421057088132509E-3</v>
      </c>
      <c r="N1244" s="10">
        <f>AVERAGE(M1243:M1244)*('Front End'!$F$5*60)</f>
        <v>0.24558529938340182</v>
      </c>
      <c r="O1244" s="10">
        <f>IF(O1243+AVERAGE(K1243:K1244)*('Front End'!$F$5*60)&gt;J1244,J1244,O1243+AVERAGE(K1243:K1244)*('Front End'!$F$5*60))</f>
        <v>0</v>
      </c>
      <c r="P1244" s="10">
        <f>P1243+(AVERAGE(L1243:L1244)*('Front End'!$F$5*60))-W1243</f>
        <v>3926.6355518914429</v>
      </c>
      <c r="Q1244" s="10">
        <f>(P1244/$AA$5)*($AA$4-'Front End'!$F$9)</f>
        <v>3.9266355518914428E-2</v>
      </c>
      <c r="R1244" s="10">
        <f>'Front End'!$F$9+Q1244</f>
        <v>45.039266355518912</v>
      </c>
      <c r="S1244" s="8">
        <f>IF(R1244&gt;'Front End'!$F$9+'Front End'!$B$9,(((R1244-'Front End'!$F$9)/($AA$4-'Front End'!$F$9))*$AA$5)-((('Front End'!$F$9+'Front End'!$B$9-'Front End'!$F$9)/($AA$4-'Front End'!$F$9))*$AA$5),0)</f>
        <v>3926.6355518911669</v>
      </c>
      <c r="T1244" s="8">
        <f>ROUND(S1244/('Front End'!$B$3*24*60*60),6)</f>
        <v>4.5450000000000004E-3</v>
      </c>
      <c r="U1244" s="8">
        <f>IF(R1244&gt;'Front End'!$F$9+'Front End'!$B$10,(((R1244-'Front End'!$F$9)/($AA$4-'Front End'!$F$9))*$AA$5)-((('Front End'!$F$9+'Front End'!$B$10-'Front End'!$F$9)/($AA$4-'Front End'!$F$9))*$AA$5),0)</f>
        <v>1926.635551890854</v>
      </c>
      <c r="V1244" s="8">
        <f>(U1244^0.5)/('Front End'!$B$4*24*60*60)</f>
        <v>5.0802612063898522E-3</v>
      </c>
      <c r="W1244" s="8">
        <f>(AVERAGE(T1243:T1244)*('Front End'!$F$5*60))+(AVERAGE(V1243:V1244)*('Front End'!$F$5*60))</f>
        <v>1.1551633099404015</v>
      </c>
      <c r="X1244" s="8">
        <f t="shared" si="80"/>
        <v>5.0802612063898522E-3</v>
      </c>
    </row>
    <row r="1245" spans="1:24" x14ac:dyDescent="0.2">
      <c r="A1245" s="1">
        <v>1244</v>
      </c>
      <c r="B1245" s="1">
        <f>B1244+'Front End'!$F$5</f>
        <v>2486</v>
      </c>
      <c r="C1245" s="10">
        <f t="shared" si="77"/>
        <v>1.726388888888889</v>
      </c>
      <c r="D1245" s="10">
        <f>ROUND(IF(B1245&lt;=$AA$2*1.25,('Front End'!$F$4/2)*(1-COS((PI()*B1245)/$AA$2)),(4.34*'Front End'!$F$4*EXP(-1.3*B1245/$AA$2))),6)</f>
        <v>1.9789999999999999E-3</v>
      </c>
      <c r="E1245" s="10">
        <f>D1245*('Front End'!$F$3/100)</f>
        <v>0</v>
      </c>
      <c r="F1245" s="10">
        <f t="shared" si="78"/>
        <v>1.9789999999999999E-3</v>
      </c>
      <c r="G1245" s="10">
        <f>IF((G1244+(AVERAGE(F1244:F1245)*('Front End'!$F$5*60))-(N1244))&gt;$AA$3,$AA$3,IF(G1244+(AVERAGE(F1244:F1245)*('Front End'!$F$5*60))-(N1244)&lt;0,0,G1244+(AVERAGE(F1244:F1245)*('Front End'!$F$5*60))-(N1244)))</f>
        <v>101.75675403303124</v>
      </c>
      <c r="H1245" s="10">
        <f>(G1245/$AA$3)*'Front End'!$B$1</f>
        <v>1.0175675403303124E-3</v>
      </c>
      <c r="I1245" s="10">
        <f>('Front End'!$F$10-'Front End'!$B$1)+Calcs!H1245</f>
        <v>46.731017567540334</v>
      </c>
      <c r="J1245" s="10">
        <f>IF(H1245&gt;'Front End'!$B$1*('Front End'!$B$5/100),G1245-((('Front End'!$B$1*('Front End'!$B$5/100))/'Front End'!$B$1)*$AA$3),0)</f>
        <v>1.7567540330312426</v>
      </c>
      <c r="K1245" s="10">
        <f>(J1245*('Front End'!$B$6/100))/('Front End'!$B$2*24*60*60)</f>
        <v>0</v>
      </c>
      <c r="L1245" s="10">
        <f>(J1245*((100-'Front End'!$B$6)/100))/('Front End'!$B$2*24*60*60)</f>
        <v>2.0332801308231975E-3</v>
      </c>
      <c r="M1245" s="10">
        <f t="shared" si="79"/>
        <v>2.0332801308231975E-3</v>
      </c>
      <c r="N1245" s="10">
        <f>AVERAGE(M1244:M1245)*('Front End'!$F$5*60)</f>
        <v>0.24452315037818689</v>
      </c>
      <c r="O1245" s="10">
        <f>IF(O1244+AVERAGE(K1244:K1245)*('Front End'!$F$5*60)&gt;J1245,J1245,O1244+AVERAGE(K1244:K1245)*('Front End'!$F$5*60))</f>
        <v>0</v>
      </c>
      <c r="P1245" s="10">
        <f>P1244+(AVERAGE(L1244:L1245)*('Front End'!$F$5*60))-W1244</f>
        <v>3925.7249117318806</v>
      </c>
      <c r="Q1245" s="10">
        <f>(P1245/$AA$5)*($AA$4-'Front End'!$F$9)</f>
        <v>3.9257249117318802E-2</v>
      </c>
      <c r="R1245" s="10">
        <f>'Front End'!$F$9+Q1245</f>
        <v>45.03925724911732</v>
      </c>
      <c r="S1245" s="8">
        <f>IF(R1245&gt;'Front End'!$F$9+'Front End'!$B$9,(((R1245-'Front End'!$F$9)/($AA$4-'Front End'!$F$9))*$AA$5)-((('Front End'!$F$9+'Front End'!$B$9-'Front End'!$F$9)/($AA$4-'Front End'!$F$9))*$AA$5),0)</f>
        <v>3925.7249117319761</v>
      </c>
      <c r="T1245" s="8">
        <f>ROUND(S1245/('Front End'!$B$3*24*60*60),6)</f>
        <v>4.5440000000000003E-3</v>
      </c>
      <c r="U1245" s="8">
        <f>IF(R1245&gt;'Front End'!$F$9+'Front End'!$B$10,(((R1245-'Front End'!$F$9)/($AA$4-'Front End'!$F$9))*$AA$5)-((('Front End'!$F$9+'Front End'!$B$10-'Front End'!$F$9)/($AA$4-'Front End'!$F$9))*$AA$5),0)</f>
        <v>1925.7249117316633</v>
      </c>
      <c r="V1245" s="8">
        <f>(U1245^0.5)/('Front End'!$B$4*24*60*60)</f>
        <v>5.0790604508390916E-3</v>
      </c>
      <c r="W1245" s="8">
        <f>(AVERAGE(T1244:T1245)*('Front End'!$F$5*60))+(AVERAGE(V1244:V1245)*('Front End'!$F$5*60))</f>
        <v>1.1548992994337366</v>
      </c>
      <c r="X1245" s="8">
        <f t="shared" si="80"/>
        <v>5.0790604508390916E-3</v>
      </c>
    </row>
    <row r="1246" spans="1:24" x14ac:dyDescent="0.2">
      <c r="A1246" s="1">
        <v>1245</v>
      </c>
      <c r="B1246" s="1">
        <f>B1245+'Front End'!$F$5</f>
        <v>2488</v>
      </c>
      <c r="C1246" s="10">
        <f t="shared" si="77"/>
        <v>1.7277777777777779</v>
      </c>
      <c r="D1246" s="10">
        <f>ROUND(IF(B1246&lt;=$AA$2*1.25,('Front End'!$F$4/2)*(1-COS((PI()*B1246)/$AA$2)),(4.34*'Front End'!$F$4*EXP(-1.3*B1246/$AA$2))),6)</f>
        <v>1.97E-3</v>
      </c>
      <c r="E1246" s="10">
        <f>D1246*('Front End'!$F$3/100)</f>
        <v>0</v>
      </c>
      <c r="F1246" s="10">
        <f t="shared" si="78"/>
        <v>1.97E-3</v>
      </c>
      <c r="G1246" s="10">
        <f>IF((G1245+(AVERAGE(F1245:F1246)*('Front End'!$F$5*60))-(N1245))&gt;$AA$3,$AA$3,IF(G1245+(AVERAGE(F1245:F1246)*('Front End'!$F$5*60))-(N1245)&lt;0,0,G1245+(AVERAGE(F1245:F1246)*('Front End'!$F$5*60))-(N1245)))</f>
        <v>101.74917088265306</v>
      </c>
      <c r="H1246" s="10">
        <f>(G1246/$AA$3)*'Front End'!$B$1</f>
        <v>1.0174917088265306E-3</v>
      </c>
      <c r="I1246" s="10">
        <f>('Front End'!$F$10-'Front End'!$B$1)+Calcs!H1246</f>
        <v>46.731017491708833</v>
      </c>
      <c r="J1246" s="10">
        <f>IF(H1246&gt;'Front End'!$B$1*('Front End'!$B$5/100),G1246-((('Front End'!$B$1*('Front End'!$B$5/100))/'Front End'!$B$1)*$AA$3),0)</f>
        <v>1.7491708826530612</v>
      </c>
      <c r="K1246" s="10">
        <f>(J1246*('Front End'!$B$6/100))/('Front End'!$B$2*24*60*60)</f>
        <v>0</v>
      </c>
      <c r="L1246" s="10">
        <f>(J1246*((100-'Front End'!$B$6)/100))/('Front End'!$B$2*24*60*60)</f>
        <v>2.0245033364040062E-3</v>
      </c>
      <c r="M1246" s="10">
        <f t="shared" si="79"/>
        <v>2.0245033364040062E-3</v>
      </c>
      <c r="N1246" s="10">
        <f>AVERAGE(M1245:M1246)*('Front End'!$F$5*60)</f>
        <v>0.24346700803363222</v>
      </c>
      <c r="O1246" s="10">
        <f>IF(O1245+AVERAGE(K1245:K1246)*('Front End'!$F$5*60)&gt;J1246,J1246,O1245+AVERAGE(K1245:K1246)*('Front End'!$F$5*60))</f>
        <v>0</v>
      </c>
      <c r="P1246" s="10">
        <f>P1245+(AVERAGE(L1245:L1246)*('Front End'!$F$5*60))-W1245</f>
        <v>3924.8134794404809</v>
      </c>
      <c r="Q1246" s="10">
        <f>(P1246/$AA$5)*($AA$4-'Front End'!$F$9)</f>
        <v>3.924813479440481E-2</v>
      </c>
      <c r="R1246" s="10">
        <f>'Front End'!$F$9+Q1246</f>
        <v>45.039248134794406</v>
      </c>
      <c r="S1246" s="8">
        <f>IF(R1246&gt;'Front End'!$F$9+'Front End'!$B$9,(((R1246-'Front End'!$F$9)/($AA$4-'Front End'!$F$9))*$AA$5)-((('Front End'!$F$9+'Front End'!$B$9-'Front End'!$F$9)/($AA$4-'Front End'!$F$9))*$AA$5),0)</f>
        <v>3924.8134794405587</v>
      </c>
      <c r="T1246" s="8">
        <f>ROUND(S1246/('Front End'!$B$3*24*60*60),6)</f>
        <v>4.5430000000000002E-3</v>
      </c>
      <c r="U1246" s="8">
        <f>IF(R1246&gt;'Front End'!$F$9+'Front End'!$B$10,(((R1246-'Front End'!$F$9)/($AA$4-'Front End'!$F$9))*$AA$5)-((('Front End'!$F$9+'Front End'!$B$10-'Front End'!$F$9)/($AA$4-'Front End'!$F$9))*$AA$5),0)</f>
        <v>1924.8134794402458</v>
      </c>
      <c r="V1246" s="8">
        <f>(U1246^0.5)/('Front End'!$B$4*24*60*60)</f>
        <v>5.0778583664835243E-3</v>
      </c>
      <c r="W1246" s="8">
        <f>(AVERAGE(T1245:T1246)*('Front End'!$F$5*60))+(AVERAGE(V1245:V1246)*('Front End'!$F$5*60))</f>
        <v>1.1546351290393571</v>
      </c>
      <c r="X1246" s="8">
        <f t="shared" si="80"/>
        <v>5.0778583664835243E-3</v>
      </c>
    </row>
    <row r="1247" spans="1:24" x14ac:dyDescent="0.2">
      <c r="A1247" s="1">
        <v>1246</v>
      </c>
      <c r="B1247" s="1">
        <f>B1246+'Front End'!$F$5</f>
        <v>2490</v>
      </c>
      <c r="C1247" s="10">
        <f t="shared" si="77"/>
        <v>1.7291666666666667</v>
      </c>
      <c r="D1247" s="10">
        <f>ROUND(IF(B1247&lt;=$AA$2*1.25,('Front End'!$F$4/2)*(1-COS((PI()*B1247)/$AA$2)),(4.34*'Front End'!$F$4*EXP(-1.3*B1247/$AA$2))),6)</f>
        <v>1.9620000000000002E-3</v>
      </c>
      <c r="E1247" s="10">
        <f>D1247*('Front End'!$F$3/100)</f>
        <v>0</v>
      </c>
      <c r="F1247" s="10">
        <f t="shared" si="78"/>
        <v>1.9620000000000002E-3</v>
      </c>
      <c r="G1247" s="10">
        <f>IF((G1246+(AVERAGE(F1246:F1247)*('Front End'!$F$5*60))-(N1246))&gt;$AA$3,$AA$3,IF(G1246+(AVERAGE(F1246:F1247)*('Front End'!$F$5*60))-(N1246)&lt;0,0,G1246+(AVERAGE(F1246:F1247)*('Front End'!$F$5*60))-(N1246)))</f>
        <v>101.74162387461942</v>
      </c>
      <c r="H1247" s="10">
        <f>(G1247/$AA$3)*'Front End'!$B$1</f>
        <v>1.0174162387461942E-3</v>
      </c>
      <c r="I1247" s="10">
        <f>('Front End'!$F$10-'Front End'!$B$1)+Calcs!H1247</f>
        <v>46.73101741623875</v>
      </c>
      <c r="J1247" s="10">
        <f>IF(H1247&gt;'Front End'!$B$1*('Front End'!$B$5/100),G1247-((('Front End'!$B$1*('Front End'!$B$5/100))/'Front End'!$B$1)*$AA$3),0)</f>
        <v>1.741623874619421</v>
      </c>
      <c r="K1247" s="10">
        <f>(J1247*('Front End'!$B$6/100))/('Front End'!$B$2*24*60*60)</f>
        <v>0</v>
      </c>
      <c r="L1247" s="10">
        <f>(J1247*((100-'Front End'!$B$6)/100))/('Front End'!$B$2*24*60*60)</f>
        <v>2.0157683734021081E-3</v>
      </c>
      <c r="M1247" s="10">
        <f t="shared" si="79"/>
        <v>2.0157683734021081E-3</v>
      </c>
      <c r="N1247" s="10">
        <f>AVERAGE(M1246:M1247)*('Front End'!$F$5*60)</f>
        <v>0.24241630258836688</v>
      </c>
      <c r="O1247" s="10">
        <f>IF(O1246+AVERAGE(K1246:K1247)*('Front End'!$F$5*60)&gt;J1247,J1247,O1246+AVERAGE(K1246:K1247)*('Front End'!$F$5*60))</f>
        <v>0</v>
      </c>
      <c r="P1247" s="10">
        <f>P1246+(AVERAGE(L1246:L1247)*('Front End'!$F$5*60))-W1246</f>
        <v>3923.90126061403</v>
      </c>
      <c r="Q1247" s="10">
        <f>(P1247/$AA$5)*($AA$4-'Front End'!$F$9)</f>
        <v>3.9239012606140294E-2</v>
      </c>
      <c r="R1247" s="10">
        <f>'Front End'!$F$9+Q1247</f>
        <v>45.039239012606139</v>
      </c>
      <c r="S1247" s="8">
        <f>IF(R1247&gt;'Front End'!$F$9+'Front End'!$B$9,(((R1247-'Front End'!$F$9)/($AA$4-'Front End'!$F$9))*$AA$5)-((('Front End'!$F$9+'Front End'!$B$9-'Front End'!$F$9)/($AA$4-'Front End'!$F$9))*$AA$5),0)</f>
        <v>3923.9012606138599</v>
      </c>
      <c r="T1247" s="8">
        <f>ROUND(S1247/('Front End'!$B$3*24*60*60),6)</f>
        <v>4.542E-3</v>
      </c>
      <c r="U1247" s="8">
        <f>IF(R1247&gt;'Front End'!$F$9+'Front End'!$B$10,(((R1247-'Front End'!$F$9)/($AA$4-'Front End'!$F$9))*$AA$5)-((('Front End'!$F$9+'Front End'!$B$10-'Front End'!$F$9)/($AA$4-'Front End'!$F$9))*$AA$5),0)</f>
        <v>1923.901260613547</v>
      </c>
      <c r="V1247" s="8">
        <f>(U1247^0.5)/('Front End'!$B$4*24*60*60)</f>
        <v>5.0766549597636313E-3</v>
      </c>
      <c r="W1247" s="8">
        <f>(AVERAGE(T1246:T1247)*('Front End'!$F$5*60))+(AVERAGE(V1246:V1247)*('Front End'!$F$5*60))</f>
        <v>1.1543707995748291</v>
      </c>
      <c r="X1247" s="8">
        <f t="shared" si="80"/>
        <v>5.0766549597636313E-3</v>
      </c>
    </row>
    <row r="1248" spans="1:24" x14ac:dyDescent="0.2">
      <c r="A1248" s="1">
        <v>1247</v>
      </c>
      <c r="B1248" s="1">
        <f>B1247+'Front End'!$F$5</f>
        <v>2492</v>
      </c>
      <c r="C1248" s="10">
        <f t="shared" si="77"/>
        <v>1.7305555555555556</v>
      </c>
      <c r="D1248" s="10">
        <f>ROUND(IF(B1248&lt;=$AA$2*1.25,('Front End'!$F$4/2)*(1-COS((PI()*B1248)/$AA$2)),(4.34*'Front End'!$F$4*EXP(-1.3*B1248/$AA$2))),6)</f>
        <v>1.9530000000000001E-3</v>
      </c>
      <c r="E1248" s="10">
        <f>D1248*('Front End'!$F$3/100)</f>
        <v>0</v>
      </c>
      <c r="F1248" s="10">
        <f t="shared" si="78"/>
        <v>1.9530000000000001E-3</v>
      </c>
      <c r="G1248" s="10">
        <f>IF((G1247+(AVERAGE(F1247:F1248)*('Front End'!$F$5*60))-(N1247))&gt;$AA$3,$AA$3,IF(G1247+(AVERAGE(F1247:F1248)*('Front End'!$F$5*60))-(N1247)&lt;0,0,G1247+(AVERAGE(F1247:F1248)*('Front End'!$F$5*60))-(N1247)))</f>
        <v>101.73410757203105</v>
      </c>
      <c r="H1248" s="10">
        <f>(G1248/$AA$3)*'Front End'!$B$1</f>
        <v>1.0173410757203106E-3</v>
      </c>
      <c r="I1248" s="10">
        <f>('Front End'!$F$10-'Front End'!$B$1)+Calcs!H1248</f>
        <v>46.731017341075727</v>
      </c>
      <c r="J1248" s="10">
        <f>IF(H1248&gt;'Front End'!$B$1*('Front End'!$B$5/100),G1248-((('Front End'!$B$1*('Front End'!$B$5/100))/'Front End'!$B$1)*$AA$3),0)</f>
        <v>1.7341075720310499</v>
      </c>
      <c r="K1248" s="10">
        <f>(J1248*('Front End'!$B$6/100))/('Front End'!$B$2*24*60*60)</f>
        <v>0</v>
      </c>
      <c r="L1248" s="10">
        <f>(J1248*((100-'Front End'!$B$6)/100))/('Front End'!$B$2*24*60*60)</f>
        <v>2.0070689491100118E-3</v>
      </c>
      <c r="M1248" s="10">
        <f t="shared" si="79"/>
        <v>2.0070689491100118E-3</v>
      </c>
      <c r="N1248" s="10">
        <f>AVERAGE(M1247:M1248)*('Front End'!$F$5*60)</f>
        <v>0.24137023935072718</v>
      </c>
      <c r="O1248" s="10">
        <f>IF(O1247+AVERAGE(K1247:K1248)*('Front End'!$F$5*60)&gt;J1248,J1248,O1247+AVERAGE(K1247:K1248)*('Front End'!$F$5*60))</f>
        <v>0</v>
      </c>
      <c r="P1248" s="10">
        <f>P1247+(AVERAGE(L1247:L1248)*('Front End'!$F$5*60))-W1247</f>
        <v>3922.9882600538058</v>
      </c>
      <c r="Q1248" s="10">
        <f>(P1248/$AA$5)*($AA$4-'Front End'!$F$9)</f>
        <v>3.922988260053805E-2</v>
      </c>
      <c r="R1248" s="10">
        <f>'Front End'!$F$9+Q1248</f>
        <v>45.039229882600537</v>
      </c>
      <c r="S1248" s="8">
        <f>IF(R1248&gt;'Front End'!$F$9+'Front End'!$B$9,(((R1248-'Front End'!$F$9)/($AA$4-'Front End'!$F$9))*$AA$5)-((('Front End'!$F$9+'Front End'!$B$9-'Front End'!$F$9)/($AA$4-'Front End'!$F$9))*$AA$5),0)</f>
        <v>3922.988260053728</v>
      </c>
      <c r="T1248" s="8">
        <f>ROUND(S1248/('Front End'!$B$3*24*60*60),6)</f>
        <v>4.5399999999999998E-3</v>
      </c>
      <c r="U1248" s="8">
        <f>IF(R1248&gt;'Front End'!$F$9+'Front End'!$B$10,(((R1248-'Front End'!$F$9)/($AA$4-'Front End'!$F$9))*$AA$5)-((('Front End'!$F$9+'Front End'!$B$10-'Front End'!$F$9)/($AA$4-'Front End'!$F$9))*$AA$5),0)</f>
        <v>1922.9882600534152</v>
      </c>
      <c r="V1248" s="8">
        <f>(U1248^0.5)/('Front End'!$B$4*24*60*60)</f>
        <v>5.075450236075695E-3</v>
      </c>
      <c r="W1248" s="8">
        <f>(AVERAGE(T1247:T1248)*('Front End'!$F$5*60))+(AVERAGE(V1247:V1248)*('Front End'!$F$5*60))</f>
        <v>1.1540463117503594</v>
      </c>
      <c r="X1248" s="8">
        <f t="shared" si="80"/>
        <v>5.075450236075695E-3</v>
      </c>
    </row>
    <row r="1249" spans="1:24" x14ac:dyDescent="0.2">
      <c r="A1249" s="1">
        <v>1248</v>
      </c>
      <c r="B1249" s="1">
        <f>B1248+'Front End'!$F$5</f>
        <v>2494</v>
      </c>
      <c r="C1249" s="10">
        <f t="shared" si="77"/>
        <v>1.7319444444444445</v>
      </c>
      <c r="D1249" s="10">
        <f>ROUND(IF(B1249&lt;=$AA$2*1.25,('Front End'!$F$4/2)*(1-COS((PI()*B1249)/$AA$2)),(4.34*'Front End'!$F$4*EXP(-1.3*B1249/$AA$2))),6)</f>
        <v>1.9449999999999999E-3</v>
      </c>
      <c r="E1249" s="10">
        <f>D1249*('Front End'!$F$3/100)</f>
        <v>0</v>
      </c>
      <c r="F1249" s="10">
        <f t="shared" si="78"/>
        <v>1.9449999999999999E-3</v>
      </c>
      <c r="G1249" s="10">
        <f>IF((G1248+(AVERAGE(F1248:F1249)*('Front End'!$F$5*60))-(N1248))&gt;$AA$3,$AA$3,IF(G1248+(AVERAGE(F1248:F1249)*('Front End'!$F$5*60))-(N1248)&lt;0,0,G1248+(AVERAGE(F1248:F1249)*('Front End'!$F$5*60))-(N1248)))</f>
        <v>101.72661733268032</v>
      </c>
      <c r="H1249" s="10">
        <f>(G1249/$AA$3)*'Front End'!$B$1</f>
        <v>1.0172661733268032E-3</v>
      </c>
      <c r="I1249" s="10">
        <f>('Front End'!$F$10-'Front End'!$B$1)+Calcs!H1249</f>
        <v>46.731017266173332</v>
      </c>
      <c r="J1249" s="10">
        <f>IF(H1249&gt;'Front End'!$B$1*('Front End'!$B$5/100),G1249-((('Front End'!$B$1*('Front End'!$B$5/100))/'Front End'!$B$1)*$AA$3),0)</f>
        <v>1.7266173326803198</v>
      </c>
      <c r="K1249" s="10">
        <f>(J1249*('Front End'!$B$6/100))/('Front End'!$B$2*24*60*60)</f>
        <v>0</v>
      </c>
      <c r="L1249" s="10">
        <f>(J1249*((100-'Front End'!$B$6)/100))/('Front End'!$B$2*24*60*60)</f>
        <v>1.9983996906022222E-3</v>
      </c>
      <c r="M1249" s="10">
        <f t="shared" si="79"/>
        <v>1.9983996906022222E-3</v>
      </c>
      <c r="N1249" s="10">
        <f>AVERAGE(M1248:M1249)*('Front End'!$F$5*60)</f>
        <v>0.24032811838273407</v>
      </c>
      <c r="O1249" s="10">
        <f>IF(O1248+AVERAGE(K1248:K1249)*('Front End'!$F$5*60)&gt;J1249,J1249,O1248+AVERAGE(K1248:K1249)*('Front End'!$F$5*60))</f>
        <v>0</v>
      </c>
      <c r="P1249" s="10">
        <f>P1248+(AVERAGE(L1248:L1249)*('Front End'!$F$5*60))-W1248</f>
        <v>3922.0745418604383</v>
      </c>
      <c r="Q1249" s="10">
        <f>(P1249/$AA$5)*($AA$4-'Front End'!$F$9)</f>
        <v>3.9220745418604382E-2</v>
      </c>
      <c r="R1249" s="10">
        <f>'Front End'!$F$9+Q1249</f>
        <v>45.039220745418604</v>
      </c>
      <c r="S1249" s="8">
        <f>IF(R1249&gt;'Front End'!$F$9+'Front End'!$B$9,(((R1249-'Front End'!$F$9)/($AA$4-'Front End'!$F$9))*$AA$5)-((('Front End'!$F$9+'Front End'!$B$9-'Front End'!$F$9)/($AA$4-'Front End'!$F$9))*$AA$5),0)</f>
        <v>3922.0745418603547</v>
      </c>
      <c r="T1249" s="8">
        <f>ROUND(S1249/('Front End'!$B$3*24*60*60),6)</f>
        <v>4.5389999999999996E-3</v>
      </c>
      <c r="U1249" s="8">
        <f>IF(R1249&gt;'Front End'!$F$9+'Front End'!$B$10,(((R1249-'Front End'!$F$9)/($AA$4-'Front End'!$F$9))*$AA$5)-((('Front End'!$F$9+'Front End'!$B$10-'Front End'!$F$9)/($AA$4-'Front End'!$F$9))*$AA$5),0)</f>
        <v>1922.0745418600418</v>
      </c>
      <c r="V1249" s="8">
        <f>(U1249^0.5)/('Front End'!$B$4*24*60*60)</f>
        <v>5.0742442790934058E-3</v>
      </c>
      <c r="W1249" s="8">
        <f>(AVERAGE(T1248:T1249)*('Front End'!$F$5*60))+(AVERAGE(V1248:V1249)*('Front End'!$F$5*60))</f>
        <v>1.1537216709101461</v>
      </c>
      <c r="X1249" s="8">
        <f t="shared" si="80"/>
        <v>5.0742442790934058E-3</v>
      </c>
    </row>
    <row r="1250" spans="1:24" x14ac:dyDescent="0.2">
      <c r="A1250" s="1">
        <v>1249</v>
      </c>
      <c r="B1250" s="1">
        <f>B1249+'Front End'!$F$5</f>
        <v>2496</v>
      </c>
      <c r="C1250" s="10">
        <f t="shared" si="77"/>
        <v>1.7333333333333334</v>
      </c>
      <c r="D1250" s="10">
        <f>ROUND(IF(B1250&lt;=$AA$2*1.25,('Front End'!$F$4/2)*(1-COS((PI()*B1250)/$AA$2)),(4.34*'Front End'!$F$4*EXP(-1.3*B1250/$AA$2))),6)</f>
        <v>1.936E-3</v>
      </c>
      <c r="E1250" s="10">
        <f>D1250*('Front End'!$F$3/100)</f>
        <v>0</v>
      </c>
      <c r="F1250" s="10">
        <f t="shared" si="78"/>
        <v>1.936E-3</v>
      </c>
      <c r="G1250" s="10">
        <f>IF((G1249+(AVERAGE(F1249:F1250)*('Front End'!$F$5*60))-(N1249))&gt;$AA$3,$AA$3,IF(G1249+(AVERAGE(F1249:F1250)*('Front End'!$F$5*60))-(N1249)&lt;0,0,G1249+(AVERAGE(F1249:F1250)*('Front End'!$F$5*60))-(N1249)))</f>
        <v>101.71914921429759</v>
      </c>
      <c r="H1250" s="10">
        <f>(G1250/$AA$3)*'Front End'!$B$1</f>
        <v>1.0171914921429759E-3</v>
      </c>
      <c r="I1250" s="10">
        <f>('Front End'!$F$10-'Front End'!$B$1)+Calcs!H1250</f>
        <v>46.73101719149215</v>
      </c>
      <c r="J1250" s="10">
        <f>IF(H1250&gt;'Front End'!$B$1*('Front End'!$B$5/100),G1250-((('Front End'!$B$1*('Front End'!$B$5/100))/'Front End'!$B$1)*$AA$3),0)</f>
        <v>1.7191492142975875</v>
      </c>
      <c r="K1250" s="10">
        <f>(J1250*('Front End'!$B$6/100))/('Front End'!$B$2*24*60*60)</f>
        <v>0</v>
      </c>
      <c r="L1250" s="10">
        <f>(J1250*((100-'Front End'!$B$6)/100))/('Front End'!$B$2*24*60*60)</f>
        <v>1.9897560350666523E-3</v>
      </c>
      <c r="M1250" s="10">
        <f t="shared" si="79"/>
        <v>1.9897560350666523E-3</v>
      </c>
      <c r="N1250" s="10">
        <f>AVERAGE(M1249:M1250)*('Front End'!$F$5*60)</f>
        <v>0.23928934354013245</v>
      </c>
      <c r="O1250" s="10">
        <f>IF(O1249+AVERAGE(K1249:K1250)*('Front End'!$F$5*60)&gt;J1250,J1250,O1249+AVERAGE(K1249:K1250)*('Front End'!$F$5*60))</f>
        <v>0</v>
      </c>
      <c r="P1250" s="10">
        <f>P1249+(AVERAGE(L1249:L1250)*('Front End'!$F$5*60))-W1249</f>
        <v>3921.1601095330684</v>
      </c>
      <c r="Q1250" s="10">
        <f>(P1250/$AA$5)*($AA$4-'Front End'!$F$9)</f>
        <v>3.9211601095330686E-2</v>
      </c>
      <c r="R1250" s="10">
        <f>'Front End'!$F$9+Q1250</f>
        <v>45.039211601095332</v>
      </c>
      <c r="S1250" s="8">
        <f>IF(R1250&gt;'Front End'!$F$9+'Front End'!$B$9,(((R1250-'Front End'!$F$9)/($AA$4-'Front End'!$F$9))*$AA$5)-((('Front End'!$F$9+'Front End'!$B$9-'Front End'!$F$9)/($AA$4-'Front End'!$F$9))*$AA$5),0)</f>
        <v>3921.1601095331616</v>
      </c>
      <c r="T1250" s="8">
        <f>ROUND(S1250/('Front End'!$B$3*24*60*60),6)</f>
        <v>4.5380000000000004E-3</v>
      </c>
      <c r="U1250" s="8">
        <f>IF(R1250&gt;'Front End'!$F$9+'Front End'!$B$10,(((R1250-'Front End'!$F$9)/($AA$4-'Front End'!$F$9))*$AA$5)-((('Front End'!$F$9+'Front End'!$B$10-'Front End'!$F$9)/($AA$4-'Front End'!$F$9))*$AA$5),0)</f>
        <v>1921.1601095328488</v>
      </c>
      <c r="V1250" s="8">
        <f>(U1250^0.5)/('Front End'!$B$4*24*60*60)</f>
        <v>5.0730370925575379E-3</v>
      </c>
      <c r="W1250" s="8">
        <f>(AVERAGE(T1249:T1250)*('Front End'!$F$5*60))+(AVERAGE(V1249:V1250)*('Front End'!$F$5*60))</f>
        <v>1.1534568822990567</v>
      </c>
      <c r="X1250" s="8">
        <f t="shared" si="80"/>
        <v>5.0730370925575379E-3</v>
      </c>
    </row>
    <row r="1251" spans="1:24" x14ac:dyDescent="0.2">
      <c r="A1251" s="1">
        <v>1250</v>
      </c>
      <c r="B1251" s="1">
        <f>B1250+'Front End'!$F$5</f>
        <v>2498</v>
      </c>
      <c r="C1251" s="10">
        <f t="shared" si="77"/>
        <v>1.7347222222222223</v>
      </c>
      <c r="D1251" s="10">
        <f>ROUND(IF(B1251&lt;=$AA$2*1.25,('Front End'!$F$4/2)*(1-COS((PI()*B1251)/$AA$2)),(4.34*'Front End'!$F$4*EXP(-1.3*B1251/$AA$2))),6)</f>
        <v>1.928E-3</v>
      </c>
      <c r="E1251" s="10">
        <f>D1251*('Front End'!$F$3/100)</f>
        <v>0</v>
      </c>
      <c r="F1251" s="10">
        <f t="shared" si="78"/>
        <v>1.928E-3</v>
      </c>
      <c r="G1251" s="10">
        <f>IF((G1250+(AVERAGE(F1250:F1251)*('Front End'!$F$5*60))-(N1250))&gt;$AA$3,$AA$3,IF(G1250+(AVERAGE(F1250:F1251)*('Front End'!$F$5*60))-(N1250)&lt;0,0,G1250+(AVERAGE(F1250:F1251)*('Front End'!$F$5*60))-(N1250)))</f>
        <v>101.71169987075746</v>
      </c>
      <c r="H1251" s="10">
        <f>(G1251/$AA$3)*'Front End'!$B$1</f>
        <v>1.0171169987075745E-3</v>
      </c>
      <c r="I1251" s="10">
        <f>('Front End'!$F$10-'Front End'!$B$1)+Calcs!H1251</f>
        <v>46.731017116998714</v>
      </c>
      <c r="J1251" s="10">
        <f>IF(H1251&gt;'Front End'!$B$1*('Front End'!$B$5/100),G1251-((('Front End'!$B$1*('Front End'!$B$5/100))/'Front End'!$B$1)*$AA$3),0)</f>
        <v>1.7116998707574567</v>
      </c>
      <c r="K1251" s="10">
        <f>(J1251*('Front End'!$B$6/100))/('Front End'!$B$2*24*60*60)</f>
        <v>0</v>
      </c>
      <c r="L1251" s="10">
        <f>(J1251*((100-'Front End'!$B$6)/100))/('Front End'!$B$2*24*60*60)</f>
        <v>1.9811341096729823E-3</v>
      </c>
      <c r="M1251" s="10">
        <f t="shared" si="79"/>
        <v>1.9811341096729823E-3</v>
      </c>
      <c r="N1251" s="10">
        <f>AVERAGE(M1250:M1251)*('Front End'!$F$5*60)</f>
        <v>0.23825340868437808</v>
      </c>
      <c r="O1251" s="10">
        <f>IF(O1250+AVERAGE(K1250:K1251)*('Front End'!$F$5*60)&gt;J1251,J1251,O1250+AVERAGE(K1250:K1251)*('Front End'!$F$5*60))</f>
        <v>0</v>
      </c>
      <c r="P1251" s="10">
        <f>P1250+(AVERAGE(L1250:L1251)*('Front End'!$F$5*60))-W1250</f>
        <v>3920.2449060594536</v>
      </c>
      <c r="Q1251" s="10">
        <f>(P1251/$AA$5)*($AA$4-'Front End'!$F$9)</f>
        <v>3.920244906059453E-2</v>
      </c>
      <c r="R1251" s="10">
        <f>'Front End'!$F$9+Q1251</f>
        <v>45.039202449060596</v>
      </c>
      <c r="S1251" s="8">
        <f>IF(R1251&gt;'Front End'!$F$9+'Front End'!$B$9,(((R1251-'Front End'!$F$9)/($AA$4-'Front End'!$F$9))*$AA$5)-((('Front End'!$F$9+'Front End'!$B$9-'Front End'!$F$9)/($AA$4-'Front End'!$F$9))*$AA$5),0)</f>
        <v>3920.2449060596227</v>
      </c>
      <c r="T1251" s="8">
        <f>ROUND(S1251/('Front End'!$B$3*24*60*60),6)</f>
        <v>4.5370000000000002E-3</v>
      </c>
      <c r="U1251" s="8">
        <f>IF(R1251&gt;'Front End'!$F$9+'Front End'!$B$10,(((R1251-'Front End'!$F$9)/($AA$4-'Front End'!$F$9))*$AA$5)-((('Front End'!$F$9+'Front End'!$B$10-'Front End'!$F$9)/($AA$4-'Front End'!$F$9))*$AA$5),0)</f>
        <v>1920.2449060593099</v>
      </c>
      <c r="V1251" s="8">
        <f>(U1251^0.5)/('Front End'!$B$4*24*60*60)</f>
        <v>5.0718286002982274E-3</v>
      </c>
      <c r="W1251" s="8">
        <f>(AVERAGE(T1250:T1251)*('Front End'!$F$5*60))+(AVERAGE(V1250:V1251)*('Front End'!$F$5*60))</f>
        <v>1.1531919415713459</v>
      </c>
      <c r="X1251" s="8">
        <f t="shared" si="80"/>
        <v>5.0718286002982274E-3</v>
      </c>
    </row>
    <row r="1252" spans="1:24" x14ac:dyDescent="0.2">
      <c r="A1252" s="1">
        <v>1251</v>
      </c>
      <c r="B1252" s="1">
        <f>B1251+'Front End'!$F$5</f>
        <v>2500</v>
      </c>
      <c r="C1252" s="10">
        <f t="shared" si="77"/>
        <v>1.7361111111111112</v>
      </c>
      <c r="D1252" s="10">
        <f>ROUND(IF(B1252&lt;=$AA$2*1.25,('Front End'!$F$4/2)*(1-COS((PI()*B1252)/$AA$2)),(4.34*'Front End'!$F$4*EXP(-1.3*B1252/$AA$2))),6)</f>
        <v>1.9189999999999999E-3</v>
      </c>
      <c r="E1252" s="10">
        <f>D1252*('Front End'!$F$3/100)</f>
        <v>0</v>
      </c>
      <c r="F1252" s="10">
        <f t="shared" si="78"/>
        <v>1.9189999999999999E-3</v>
      </c>
      <c r="G1252" s="10">
        <f>IF((G1251+(AVERAGE(F1251:F1252)*('Front End'!$F$5*60))-(N1251))&gt;$AA$3,$AA$3,IF(G1251+(AVERAGE(F1251:F1252)*('Front End'!$F$5*60))-(N1251)&lt;0,0,G1251+(AVERAGE(F1251:F1252)*('Front End'!$F$5*60))-(N1251)))</f>
        <v>101.70426646207308</v>
      </c>
      <c r="H1252" s="10">
        <f>(G1252/$AA$3)*'Front End'!$B$1</f>
        <v>1.0170426646207307E-3</v>
      </c>
      <c r="I1252" s="10">
        <f>('Front End'!$F$10-'Front End'!$B$1)+Calcs!H1252</f>
        <v>46.731017042664625</v>
      </c>
      <c r="J1252" s="10">
        <f>IF(H1252&gt;'Front End'!$B$1*('Front End'!$B$5/100),G1252-((('Front End'!$B$1*('Front End'!$B$5/100))/'Front End'!$B$1)*$AA$3),0)</f>
        <v>1.704266462073079</v>
      </c>
      <c r="K1252" s="10">
        <f>(J1252*('Front End'!$B$6/100))/('Front End'!$B$2*24*60*60)</f>
        <v>0</v>
      </c>
      <c r="L1252" s="10">
        <f>(J1252*((100-'Front End'!$B$6)/100))/('Front End'!$B$2*24*60*60)</f>
        <v>1.9725306273993973E-3</v>
      </c>
      <c r="M1252" s="10">
        <f t="shared" si="79"/>
        <v>1.9725306273993973E-3</v>
      </c>
      <c r="N1252" s="10">
        <f>AVERAGE(M1251:M1252)*('Front End'!$F$5*60)</f>
        <v>0.23721988422434279</v>
      </c>
      <c r="O1252" s="10">
        <f>IF(O1251+AVERAGE(K1251:K1252)*('Front End'!$F$5*60)&gt;J1252,J1252,O1251+AVERAGE(K1251:K1252)*('Front End'!$F$5*60))</f>
        <v>0</v>
      </c>
      <c r="P1252" s="10">
        <f>P1251+(AVERAGE(L1251:L1252)*('Front End'!$F$5*60))-W1251</f>
        <v>3919.3289340021065</v>
      </c>
      <c r="Q1252" s="10">
        <f>(P1252/$AA$5)*($AA$4-'Front End'!$F$9)</f>
        <v>3.9193289340021066E-2</v>
      </c>
      <c r="R1252" s="10">
        <f>'Front End'!$F$9+Q1252</f>
        <v>45.03919328934002</v>
      </c>
      <c r="S1252" s="8">
        <f>IF(R1252&gt;'Front End'!$F$9+'Front End'!$B$9,(((R1252-'Front End'!$F$9)/($AA$4-'Front End'!$F$9))*$AA$5)-((('Front End'!$F$9+'Front End'!$B$9-'Front End'!$F$9)/($AA$4-'Front End'!$F$9))*$AA$5),0)</f>
        <v>3919.3289340019537</v>
      </c>
      <c r="T1252" s="8">
        <f>ROUND(S1252/('Front End'!$B$3*24*60*60),6)</f>
        <v>4.5360000000000001E-3</v>
      </c>
      <c r="U1252" s="8">
        <f>IF(R1252&gt;'Front End'!$F$9+'Front End'!$B$10,(((R1252-'Front End'!$F$9)/($AA$4-'Front End'!$F$9))*$AA$5)-((('Front End'!$F$9+'Front End'!$B$10-'Front End'!$F$9)/($AA$4-'Front End'!$F$9))*$AA$5),0)</f>
        <v>1919.3289340016408</v>
      </c>
      <c r="V1252" s="8">
        <f>(U1252^0.5)/('Front End'!$B$4*24*60*60)</f>
        <v>5.070618804766407E-3</v>
      </c>
      <c r="W1252" s="8">
        <f>(AVERAGE(T1251:T1252)*('Front End'!$F$5*60))+(AVERAGE(V1251:V1252)*('Front End'!$F$5*60))</f>
        <v>1.152926844303878</v>
      </c>
      <c r="X1252" s="8">
        <f t="shared" si="80"/>
        <v>5.070618804766407E-3</v>
      </c>
    </row>
    <row r="1253" spans="1:24" x14ac:dyDescent="0.2">
      <c r="A1253" s="1">
        <v>1252</v>
      </c>
      <c r="B1253" s="1">
        <f>B1252+'Front End'!$F$5</f>
        <v>2502</v>
      </c>
      <c r="C1253" s="10">
        <f t="shared" si="77"/>
        <v>1.7375</v>
      </c>
      <c r="D1253" s="10">
        <f>ROUND(IF(B1253&lt;=$AA$2*1.25,('Front End'!$F$4/2)*(1-COS((PI()*B1253)/$AA$2)),(4.34*'Front End'!$F$4*EXP(-1.3*B1253/$AA$2))),6)</f>
        <v>1.9109999999999999E-3</v>
      </c>
      <c r="E1253" s="10">
        <f>D1253*('Front End'!$F$3/100)</f>
        <v>0</v>
      </c>
      <c r="F1253" s="10">
        <f t="shared" si="78"/>
        <v>1.9109999999999999E-3</v>
      </c>
      <c r="G1253" s="10">
        <f>IF((G1252+(AVERAGE(F1252:F1253)*('Front End'!$F$5*60))-(N1252))&gt;$AA$3,$AA$3,IF(G1252+(AVERAGE(F1252:F1253)*('Front End'!$F$5*60))-(N1252)&lt;0,0,G1252+(AVERAGE(F1252:F1253)*('Front End'!$F$5*60))-(N1252)))</f>
        <v>101.69684657784873</v>
      </c>
      <c r="H1253" s="10">
        <f>(G1253/$AA$3)*'Front End'!$B$1</f>
        <v>1.0169684657784874E-3</v>
      </c>
      <c r="I1253" s="10">
        <f>('Front End'!$F$10-'Front End'!$B$1)+Calcs!H1253</f>
        <v>46.731016968465781</v>
      </c>
      <c r="J1253" s="10">
        <f>IF(H1253&gt;'Front End'!$B$1*('Front End'!$B$5/100),G1253-((('Front End'!$B$1*('Front End'!$B$5/100))/'Front End'!$B$1)*$AA$3),0)</f>
        <v>1.6968465778487314</v>
      </c>
      <c r="K1253" s="10">
        <f>(J1253*('Front End'!$B$6/100))/('Front End'!$B$2*24*60*60)</f>
        <v>0</v>
      </c>
      <c r="L1253" s="10">
        <f>(J1253*((100-'Front End'!$B$6)/100))/('Front End'!$B$2*24*60*60)</f>
        <v>1.9639427984360319E-3</v>
      </c>
      <c r="M1253" s="10">
        <f t="shared" si="79"/>
        <v>1.9639427984360319E-3</v>
      </c>
      <c r="N1253" s="10">
        <f>AVERAGE(M1252:M1253)*('Front End'!$F$5*60)</f>
        <v>0.23618840555012571</v>
      </c>
      <c r="O1253" s="10">
        <f>IF(O1252+AVERAGE(K1252:K1253)*('Front End'!$F$5*60)&gt;J1253,J1253,O1252+AVERAGE(K1252:K1253)*('Front End'!$F$5*60))</f>
        <v>0</v>
      </c>
      <c r="P1253" s="10">
        <f>P1252+(AVERAGE(L1252:L1253)*('Front End'!$F$5*60))-W1252</f>
        <v>3918.4121955633527</v>
      </c>
      <c r="Q1253" s="10">
        <f>(P1253/$AA$5)*($AA$4-'Front End'!$F$9)</f>
        <v>3.9184121955633519E-2</v>
      </c>
      <c r="R1253" s="10">
        <f>'Front End'!$F$9+Q1253</f>
        <v>45.039184121955635</v>
      </c>
      <c r="S1253" s="8">
        <f>IF(R1253&gt;'Front End'!$F$9+'Front End'!$B$9,(((R1253-'Front End'!$F$9)/($AA$4-'Front End'!$F$9))*$AA$5)-((('Front End'!$F$9+'Front End'!$B$9-'Front End'!$F$9)/($AA$4-'Front End'!$F$9))*$AA$5),0)</f>
        <v>3918.4121955635483</v>
      </c>
      <c r="T1253" s="8">
        <f>ROUND(S1253/('Front End'!$B$3*24*60*60),6)</f>
        <v>4.535E-3</v>
      </c>
      <c r="U1253" s="8">
        <f>IF(R1253&gt;'Front End'!$F$9+'Front End'!$B$10,(((R1253-'Front End'!$F$9)/($AA$4-'Front End'!$F$9))*$AA$5)-((('Front End'!$F$9+'Front End'!$B$10-'Front End'!$F$9)/($AA$4-'Front End'!$F$9))*$AA$5),0)</f>
        <v>1918.4121955632354</v>
      </c>
      <c r="V1253" s="8">
        <f>(U1253^0.5)/('Front End'!$B$4*24*60*60)</f>
        <v>5.0694077079402504E-3</v>
      </c>
      <c r="W1253" s="8">
        <f>(AVERAGE(T1252:T1253)*('Front End'!$F$5*60))+(AVERAGE(V1252:V1253)*('Front End'!$F$5*60))</f>
        <v>1.1526615907623996</v>
      </c>
      <c r="X1253" s="8">
        <f t="shared" si="80"/>
        <v>5.0694077079402504E-3</v>
      </c>
    </row>
    <row r="1254" spans="1:24" x14ac:dyDescent="0.2">
      <c r="A1254" s="1">
        <v>1253</v>
      </c>
      <c r="B1254" s="1">
        <f>B1253+'Front End'!$F$5</f>
        <v>2504</v>
      </c>
      <c r="C1254" s="10">
        <f t="shared" si="77"/>
        <v>1.7388888888888889</v>
      </c>
      <c r="D1254" s="10">
        <f>ROUND(IF(B1254&lt;=$AA$2*1.25,('Front End'!$F$4/2)*(1-COS((PI()*B1254)/$AA$2)),(4.34*'Front End'!$F$4*EXP(-1.3*B1254/$AA$2))),6)</f>
        <v>1.903E-3</v>
      </c>
      <c r="E1254" s="10">
        <f>D1254*('Front End'!$F$3/100)</f>
        <v>0</v>
      </c>
      <c r="F1254" s="10">
        <f t="shared" si="78"/>
        <v>1.903E-3</v>
      </c>
      <c r="G1254" s="10">
        <f>IF((G1253+(AVERAGE(F1253:F1254)*('Front End'!$F$5*60))-(N1253))&gt;$AA$3,$AA$3,IF(G1253+(AVERAGE(F1253:F1254)*('Front End'!$F$5*60))-(N1253)&lt;0,0,G1253+(AVERAGE(F1253:F1254)*('Front End'!$F$5*60))-(N1253)))</f>
        <v>101.68949817229861</v>
      </c>
      <c r="H1254" s="10">
        <f>(G1254/$AA$3)*'Front End'!$B$1</f>
        <v>1.0168949817229861E-3</v>
      </c>
      <c r="I1254" s="10">
        <f>('Front End'!$F$10-'Front End'!$B$1)+Calcs!H1254</f>
        <v>46.731016894981728</v>
      </c>
      <c r="J1254" s="10">
        <f>IF(H1254&gt;'Front End'!$B$1*('Front End'!$B$5/100),G1254-((('Front End'!$B$1*('Front End'!$B$5/100))/'Front End'!$B$1)*$AA$3),0)</f>
        <v>1.6894981722986131</v>
      </c>
      <c r="K1254" s="10">
        <f>(J1254*('Front End'!$B$6/100))/('Front End'!$B$2*24*60*60)</f>
        <v>0</v>
      </c>
      <c r="L1254" s="10">
        <f>(J1254*((100-'Front End'!$B$6)/100))/('Front End'!$B$2*24*60*60)</f>
        <v>1.9554376994196914E-3</v>
      </c>
      <c r="M1254" s="10">
        <f t="shared" si="79"/>
        <v>1.9554376994196914E-3</v>
      </c>
      <c r="N1254" s="10">
        <f>AVERAGE(M1253:M1254)*('Front End'!$F$5*60)</f>
        <v>0.23516282987134343</v>
      </c>
      <c r="O1254" s="10">
        <f>IF(O1253+AVERAGE(K1253:K1254)*('Front End'!$F$5*60)&gt;J1254,J1254,O1253+AVERAGE(K1253:K1254)*('Front End'!$F$5*60))</f>
        <v>0</v>
      </c>
      <c r="P1254" s="10">
        <f>P1253+(AVERAGE(L1253:L1254)*('Front End'!$F$5*60))-W1253</f>
        <v>3917.4946968024619</v>
      </c>
      <c r="Q1254" s="10">
        <f>(P1254/$AA$5)*($AA$4-'Front End'!$F$9)</f>
        <v>3.9174946968024621E-2</v>
      </c>
      <c r="R1254" s="10">
        <f>'Front End'!$F$9+Q1254</f>
        <v>45.039174946968025</v>
      </c>
      <c r="S1254" s="8">
        <f>IF(R1254&gt;'Front End'!$F$9+'Front End'!$B$9,(((R1254-'Front End'!$F$9)/($AA$4-'Front End'!$F$9))*$AA$5)-((('Front End'!$F$9+'Front End'!$B$9-'Front End'!$F$9)/($AA$4-'Front End'!$F$9))*$AA$5),0)</f>
        <v>3917.4946968024924</v>
      </c>
      <c r="T1254" s="8">
        <f>ROUND(S1254/('Front End'!$B$3*24*60*60),6)</f>
        <v>4.5339999999999998E-3</v>
      </c>
      <c r="U1254" s="8">
        <f>IF(R1254&gt;'Front End'!$F$9+'Front End'!$B$10,(((R1254-'Front End'!$F$9)/($AA$4-'Front End'!$F$9))*$AA$5)-((('Front End'!$F$9+'Front End'!$B$10-'Front End'!$F$9)/($AA$4-'Front End'!$F$9))*$AA$5),0)</f>
        <v>1917.4946968021795</v>
      </c>
      <c r="V1254" s="8">
        <f>(U1254^0.5)/('Front End'!$B$4*24*60*60)</f>
        <v>5.068195316893051E-3</v>
      </c>
      <c r="W1254" s="8">
        <f>(AVERAGE(T1253:T1254)*('Front End'!$F$5*60))+(AVERAGE(V1253:V1254)*('Front End'!$F$5*60))</f>
        <v>1.1523961814899981</v>
      </c>
      <c r="X1254" s="8">
        <f t="shared" si="80"/>
        <v>5.068195316893051E-3</v>
      </c>
    </row>
    <row r="1255" spans="1:24" x14ac:dyDescent="0.2">
      <c r="A1255" s="1">
        <v>1254</v>
      </c>
      <c r="B1255" s="1">
        <f>B1254+'Front End'!$F$5</f>
        <v>2506</v>
      </c>
      <c r="C1255" s="10">
        <f t="shared" si="77"/>
        <v>1.7402777777777778</v>
      </c>
      <c r="D1255" s="10">
        <f>ROUND(IF(B1255&lt;=$AA$2*1.25,('Front End'!$F$4/2)*(1-COS((PI()*B1255)/$AA$2)),(4.34*'Front End'!$F$4*EXP(-1.3*B1255/$AA$2))),6)</f>
        <v>1.895E-3</v>
      </c>
      <c r="E1255" s="10">
        <f>D1255*('Front End'!$F$3/100)</f>
        <v>0</v>
      </c>
      <c r="F1255" s="10">
        <f t="shared" si="78"/>
        <v>1.895E-3</v>
      </c>
      <c r="G1255" s="10">
        <f>IF((G1254+(AVERAGE(F1254:F1255)*('Front End'!$F$5*60))-(N1254))&gt;$AA$3,$AA$3,IF(G1254+(AVERAGE(F1254:F1255)*('Front End'!$F$5*60))-(N1254)&lt;0,0,G1254+(AVERAGE(F1254:F1255)*('Front End'!$F$5*60))-(N1254)))</f>
        <v>101.68221534242727</v>
      </c>
      <c r="H1255" s="10">
        <f>(G1255/$AA$3)*'Front End'!$B$1</f>
        <v>1.0168221534242728E-3</v>
      </c>
      <c r="I1255" s="10">
        <f>('Front End'!$F$10-'Front End'!$B$1)+Calcs!H1255</f>
        <v>46.731016822153428</v>
      </c>
      <c r="J1255" s="10">
        <f>IF(H1255&gt;'Front End'!$B$1*('Front End'!$B$5/100),G1255-((('Front End'!$B$1*('Front End'!$B$5/100))/'Front End'!$B$1)*$AA$3),0)</f>
        <v>1.6822153424272699</v>
      </c>
      <c r="K1255" s="10">
        <f>(J1255*('Front End'!$B$6/100))/('Front End'!$B$2*24*60*60)</f>
        <v>0</v>
      </c>
      <c r="L1255" s="10">
        <f>(J1255*((100-'Front End'!$B$6)/100))/('Front End'!$B$2*24*60*60)</f>
        <v>1.9470084981797109E-3</v>
      </c>
      <c r="M1255" s="10">
        <f t="shared" si="79"/>
        <v>1.9470084981797109E-3</v>
      </c>
      <c r="N1255" s="10">
        <f>AVERAGE(M1254:M1255)*('Front End'!$F$5*60)</f>
        <v>0.23414677185596416</v>
      </c>
      <c r="O1255" s="10">
        <f>IF(O1254+AVERAGE(K1254:K1255)*('Front End'!$F$5*60)&gt;J1255,J1255,O1254+AVERAGE(K1254:K1255)*('Front End'!$F$5*60))</f>
        <v>0</v>
      </c>
      <c r="P1255" s="10">
        <f>P1254+(AVERAGE(L1254:L1255)*('Front End'!$F$5*60))-W1254</f>
        <v>3916.576447392828</v>
      </c>
      <c r="Q1255" s="10">
        <f>(P1255/$AA$5)*($AA$4-'Front End'!$F$9)</f>
        <v>3.9165764473928277E-2</v>
      </c>
      <c r="R1255" s="10">
        <f>'Front End'!$F$9+Q1255</f>
        <v>45.039165764473928</v>
      </c>
      <c r="S1255" s="8">
        <f>IF(R1255&gt;'Front End'!$F$9+'Front End'!$B$9,(((R1255-'Front End'!$F$9)/($AA$4-'Front End'!$F$9))*$AA$5)-((('Front End'!$F$9+'Front End'!$B$9-'Front End'!$F$9)/($AA$4-'Front End'!$F$9))*$AA$5),0)</f>
        <v>3916.576447392828</v>
      </c>
      <c r="T1255" s="8">
        <f>ROUND(S1255/('Front End'!$B$3*24*60*60),6)</f>
        <v>4.5329999999999997E-3</v>
      </c>
      <c r="U1255" s="8">
        <f>IF(R1255&gt;'Front End'!$F$9+'Front End'!$B$10,(((R1255-'Front End'!$F$9)/($AA$4-'Front End'!$F$9))*$AA$5)-((('Front End'!$F$9+'Front End'!$B$10-'Front End'!$F$9)/($AA$4-'Front End'!$F$9))*$AA$5),0)</f>
        <v>1916.5764473925151</v>
      </c>
      <c r="V1255" s="8">
        <f>(U1255^0.5)/('Front End'!$B$4*24*60*60)</f>
        <v>5.066981643483748E-3</v>
      </c>
      <c r="W1255" s="8">
        <f>(AVERAGE(T1254:T1255)*('Front End'!$F$5*60))+(AVERAGE(V1254:V1255)*('Front End'!$F$5*60))</f>
        <v>1.1521306176226078</v>
      </c>
      <c r="X1255" s="8">
        <f t="shared" si="80"/>
        <v>5.066981643483748E-3</v>
      </c>
    </row>
    <row r="1256" spans="1:24" x14ac:dyDescent="0.2">
      <c r="A1256" s="1">
        <v>1255</v>
      </c>
      <c r="B1256" s="1">
        <f>B1255+'Front End'!$F$5</f>
        <v>2508</v>
      </c>
      <c r="C1256" s="10">
        <f t="shared" si="77"/>
        <v>1.7416666666666667</v>
      </c>
      <c r="D1256" s="10">
        <f>ROUND(IF(B1256&lt;=$AA$2*1.25,('Front End'!$F$4/2)*(1-COS((PI()*B1256)/$AA$2)),(4.34*'Front End'!$F$4*EXP(-1.3*B1256/$AA$2))),6)</f>
        <v>1.8860000000000001E-3</v>
      </c>
      <c r="E1256" s="10">
        <f>D1256*('Front End'!$F$3/100)</f>
        <v>0</v>
      </c>
      <c r="F1256" s="10">
        <f t="shared" si="78"/>
        <v>1.8860000000000001E-3</v>
      </c>
      <c r="G1256" s="10">
        <f>IF((G1255+(AVERAGE(F1255:F1256)*('Front End'!$F$5*60))-(N1255))&gt;$AA$3,$AA$3,IF(G1255+(AVERAGE(F1255:F1256)*('Front End'!$F$5*60))-(N1255)&lt;0,0,G1255+(AVERAGE(F1255:F1256)*('Front End'!$F$5*60))-(N1255)))</f>
        <v>101.67492857057131</v>
      </c>
      <c r="H1256" s="10">
        <f>(G1256/$AA$3)*'Front End'!$B$1</f>
        <v>1.0167492857057132E-3</v>
      </c>
      <c r="I1256" s="10">
        <f>('Front End'!$F$10-'Front End'!$B$1)+Calcs!H1256</f>
        <v>46.731016749285708</v>
      </c>
      <c r="J1256" s="10">
        <f>IF(H1256&gt;'Front End'!$B$1*('Front End'!$B$5/100),G1256-((('Front End'!$B$1*('Front End'!$B$5/100))/'Front End'!$B$1)*$AA$3),0)</f>
        <v>1.6749285705713106</v>
      </c>
      <c r="K1256" s="10">
        <f>(J1256*('Front End'!$B$6/100))/('Front End'!$B$2*24*60*60)</f>
        <v>0</v>
      </c>
      <c r="L1256" s="10">
        <f>(J1256*((100-'Front End'!$B$6)/100))/('Front End'!$B$2*24*60*60)</f>
        <v>1.9385747344575358E-3</v>
      </c>
      <c r="M1256" s="10">
        <f t="shared" si="79"/>
        <v>1.9385747344575358E-3</v>
      </c>
      <c r="N1256" s="10">
        <f>AVERAGE(M1255:M1256)*('Front End'!$F$5*60)</f>
        <v>0.23313499395823481</v>
      </c>
      <c r="O1256" s="10">
        <f>IF(O1255+AVERAGE(K1255:K1256)*('Front End'!$F$5*60)&gt;J1256,J1256,O1255+AVERAGE(K1255:K1256)*('Front End'!$F$5*60))</f>
        <v>0</v>
      </c>
      <c r="P1256" s="10">
        <f>P1255+(AVERAGE(L1255:L1256)*('Front End'!$F$5*60))-W1255</f>
        <v>3915.6574517691633</v>
      </c>
      <c r="Q1256" s="10">
        <f>(P1256/$AA$5)*($AA$4-'Front End'!$F$9)</f>
        <v>3.9156574517691632E-2</v>
      </c>
      <c r="R1256" s="10">
        <f>'Front End'!$F$9+Q1256</f>
        <v>45.039156574517691</v>
      </c>
      <c r="S1256" s="8">
        <f>IF(R1256&gt;'Front End'!$F$9+'Front End'!$B$9,(((R1256-'Front End'!$F$9)/($AA$4-'Front End'!$F$9))*$AA$5)-((('Front End'!$F$9+'Front End'!$B$9-'Front End'!$F$9)/($AA$4-'Front End'!$F$9))*$AA$5),0)</f>
        <v>3915.6574517690506</v>
      </c>
      <c r="T1256" s="8">
        <f>ROUND(S1256/('Front End'!$B$3*24*60*60),6)</f>
        <v>4.5319999999999996E-3</v>
      </c>
      <c r="U1256" s="8">
        <f>IF(R1256&gt;'Front End'!$F$9+'Front End'!$B$10,(((R1256-'Front End'!$F$9)/($AA$4-'Front End'!$F$9))*$AA$5)-((('Front End'!$F$9+'Front End'!$B$10-'Front End'!$F$9)/($AA$4-'Front End'!$F$9))*$AA$5),0)</f>
        <v>1915.6574517687377</v>
      </c>
      <c r="V1256" s="8">
        <f>(U1256^0.5)/('Front End'!$B$4*24*60*60)</f>
        <v>5.0657666926539387E-3</v>
      </c>
      <c r="W1256" s="8">
        <f>(AVERAGE(T1255:T1256)*('Front End'!$F$5*60))+(AVERAGE(V1255:V1256)*('Front End'!$F$5*60))</f>
        <v>1.1518649001682613</v>
      </c>
      <c r="X1256" s="8">
        <f t="shared" si="80"/>
        <v>5.0657666926539387E-3</v>
      </c>
    </row>
    <row r="1257" spans="1:24" x14ac:dyDescent="0.2">
      <c r="A1257" s="1">
        <v>1256</v>
      </c>
      <c r="B1257" s="1">
        <f>B1256+'Front End'!$F$5</f>
        <v>2510</v>
      </c>
      <c r="C1257" s="10">
        <f t="shared" si="77"/>
        <v>1.7430555555555556</v>
      </c>
      <c r="D1257" s="10">
        <f>ROUND(IF(B1257&lt;=$AA$2*1.25,('Front End'!$F$4/2)*(1-COS((PI()*B1257)/$AA$2)),(4.34*'Front End'!$F$4*EXP(-1.3*B1257/$AA$2))),6)</f>
        <v>1.8779999999999999E-3</v>
      </c>
      <c r="E1257" s="10">
        <f>D1257*('Front End'!$F$3/100)</f>
        <v>0</v>
      </c>
      <c r="F1257" s="10">
        <f t="shared" si="78"/>
        <v>1.8779999999999999E-3</v>
      </c>
      <c r="G1257" s="10">
        <f>IF((G1256+(AVERAGE(F1256:F1257)*('Front End'!$F$5*60))-(N1256))&gt;$AA$3,$AA$3,IF(G1256+(AVERAGE(F1256:F1257)*('Front End'!$F$5*60))-(N1256)&lt;0,0,G1256+(AVERAGE(F1256:F1257)*('Front End'!$F$5*60))-(N1256)))</f>
        <v>101.66763357661308</v>
      </c>
      <c r="H1257" s="10">
        <f>(G1257/$AA$3)*'Front End'!$B$1</f>
        <v>1.0166763357661308E-3</v>
      </c>
      <c r="I1257" s="10">
        <f>('Front End'!$F$10-'Front End'!$B$1)+Calcs!H1257</f>
        <v>46.73101667633577</v>
      </c>
      <c r="J1257" s="10">
        <f>IF(H1257&gt;'Front End'!$B$1*('Front End'!$B$5/100),G1257-((('Front End'!$B$1*('Front End'!$B$5/100))/'Front End'!$B$1)*$AA$3),0)</f>
        <v>1.6676335766130848</v>
      </c>
      <c r="K1257" s="10">
        <f>(J1257*('Front End'!$B$6/100))/('Front End'!$B$2*24*60*60)</f>
        <v>0</v>
      </c>
      <c r="L1257" s="10">
        <f>(J1257*((100-'Front End'!$B$6)/100))/('Front End'!$B$2*24*60*60)</f>
        <v>1.9301314544132929E-3</v>
      </c>
      <c r="M1257" s="10">
        <f t="shared" si="79"/>
        <v>1.9301314544132929E-3</v>
      </c>
      <c r="N1257" s="10">
        <f>AVERAGE(M1256:M1257)*('Front End'!$F$5*60)</f>
        <v>0.23212237133224972</v>
      </c>
      <c r="O1257" s="10">
        <f>IF(O1256+AVERAGE(K1256:K1257)*('Front End'!$F$5*60)&gt;J1257,J1257,O1256+AVERAGE(K1256:K1257)*('Front End'!$F$5*60))</f>
        <v>0</v>
      </c>
      <c r="P1257" s="10">
        <f>P1256+(AVERAGE(L1256:L1257)*('Front End'!$F$5*60))-W1256</f>
        <v>3914.7377092403271</v>
      </c>
      <c r="Q1257" s="10">
        <f>(P1257/$AA$5)*($AA$4-'Front End'!$F$9)</f>
        <v>3.914737709240327E-2</v>
      </c>
      <c r="R1257" s="10">
        <f>'Front End'!$F$9+Q1257</f>
        <v>45.039147377092405</v>
      </c>
      <c r="S1257" s="8">
        <f>IF(R1257&gt;'Front End'!$F$9+'Front End'!$B$9,(((R1257-'Front End'!$F$9)/($AA$4-'Front End'!$F$9))*$AA$5)-((('Front End'!$F$9+'Front End'!$B$9-'Front End'!$F$9)/($AA$4-'Front End'!$F$9))*$AA$5),0)</f>
        <v>3914.7377092405122</v>
      </c>
      <c r="T1257" s="8">
        <f>ROUND(S1257/('Front End'!$B$3*24*60*60),6)</f>
        <v>4.5310000000000003E-3</v>
      </c>
      <c r="U1257" s="8">
        <f>IF(R1257&gt;'Front End'!$F$9+'Front End'!$B$10,(((R1257-'Front End'!$F$9)/($AA$4-'Front End'!$F$9))*$AA$5)-((('Front End'!$F$9+'Front End'!$B$10-'Front End'!$F$9)/($AA$4-'Front End'!$F$9))*$AA$5),0)</f>
        <v>1914.7377092401994</v>
      </c>
      <c r="V1257" s="8">
        <f>(U1257^0.5)/('Front End'!$B$4*24*60*60)</f>
        <v>5.0645504625708932E-3</v>
      </c>
      <c r="W1257" s="8">
        <f>(AVERAGE(T1256:T1257)*('Front End'!$F$5*60))+(AVERAGE(V1256:V1257)*('Front End'!$F$5*60))</f>
        <v>1.1515990293134899</v>
      </c>
      <c r="X1257" s="8">
        <f t="shared" si="80"/>
        <v>5.0645504625708932E-3</v>
      </c>
    </row>
    <row r="1258" spans="1:24" x14ac:dyDescent="0.2">
      <c r="A1258" s="1">
        <v>1257</v>
      </c>
      <c r="B1258" s="1">
        <f>B1257+'Front End'!$F$5</f>
        <v>2512</v>
      </c>
      <c r="C1258" s="10">
        <f t="shared" ref="C1258:C1321" si="81">B1258/(60*24)</f>
        <v>1.7444444444444445</v>
      </c>
      <c r="D1258" s="10">
        <f>ROUND(IF(B1258&lt;=$AA$2*1.25,('Front End'!$F$4/2)*(1-COS((PI()*B1258)/$AA$2)),(4.34*'Front End'!$F$4*EXP(-1.3*B1258/$AA$2))),6)</f>
        <v>1.8699999999999999E-3</v>
      </c>
      <c r="E1258" s="10">
        <f>D1258*('Front End'!$F$3/100)</f>
        <v>0</v>
      </c>
      <c r="F1258" s="10">
        <f t="shared" ref="F1258:F1321" si="82">D1258-E1258</f>
        <v>1.8699999999999999E-3</v>
      </c>
      <c r="G1258" s="10">
        <f>IF((G1257+(AVERAGE(F1257:F1258)*('Front End'!$F$5*60))-(N1257))&gt;$AA$3,$AA$3,IF(G1257+(AVERAGE(F1257:F1258)*('Front End'!$F$5*60))-(N1257)&lt;0,0,G1257+(AVERAGE(F1257:F1258)*('Front End'!$F$5*60))-(N1257)))</f>
        <v>101.66039120528083</v>
      </c>
      <c r="H1258" s="10">
        <f>(G1258/$AA$3)*'Front End'!$B$1</f>
        <v>1.0166039120528083E-3</v>
      </c>
      <c r="I1258" s="10">
        <f>('Front End'!$F$10-'Front End'!$B$1)+Calcs!H1258</f>
        <v>46.73101660391206</v>
      </c>
      <c r="J1258" s="10">
        <f>IF(H1258&gt;'Front End'!$B$1*('Front End'!$B$5/100),G1258-((('Front End'!$B$1*('Front End'!$B$5/100))/'Front End'!$B$1)*$AA$3),0)</f>
        <v>1.6603912052808312</v>
      </c>
      <c r="K1258" s="10">
        <f>(J1258*('Front End'!$B$6/100))/('Front End'!$B$2*24*60*60)</f>
        <v>0</v>
      </c>
      <c r="L1258" s="10">
        <f>(J1258*((100-'Front End'!$B$6)/100))/('Front End'!$B$2*24*60*60)</f>
        <v>1.9217490801861474E-3</v>
      </c>
      <c r="M1258" s="10">
        <f t="shared" ref="M1258:M1321" si="83">K1258+L1258</f>
        <v>1.9217490801861474E-3</v>
      </c>
      <c r="N1258" s="10">
        <f>AVERAGE(M1257:M1258)*('Front End'!$F$5*60)</f>
        <v>0.23111283207596642</v>
      </c>
      <c r="O1258" s="10">
        <f>IF(O1257+AVERAGE(K1257:K1258)*('Front End'!$F$5*60)&gt;J1258,J1258,O1257+AVERAGE(K1257:K1258)*('Front End'!$F$5*60))</f>
        <v>0</v>
      </c>
      <c r="P1258" s="10">
        <f>P1257+(AVERAGE(L1257:L1258)*('Front End'!$F$5*60))-W1257</f>
        <v>3913.8172230430901</v>
      </c>
      <c r="Q1258" s="10">
        <f>(P1258/$AA$5)*($AA$4-'Front End'!$F$9)</f>
        <v>3.9138172230430902E-2</v>
      </c>
      <c r="R1258" s="10">
        <f>'Front End'!$F$9+Q1258</f>
        <v>45.03913817223043</v>
      </c>
      <c r="S1258" s="8">
        <f>IF(R1258&gt;'Front End'!$F$9+'Front End'!$B$9,(((R1258-'Front End'!$F$9)/($AA$4-'Front End'!$F$9))*$AA$5)-((('Front End'!$F$9+'Front End'!$B$9-'Front End'!$F$9)/($AA$4-'Front End'!$F$9))*$AA$5),0)</f>
        <v>3913.8172230430259</v>
      </c>
      <c r="T1258" s="8">
        <f>ROUND(S1258/('Front End'!$B$3*24*60*60),6)</f>
        <v>4.5300000000000002E-3</v>
      </c>
      <c r="U1258" s="8">
        <f>IF(R1258&gt;'Front End'!$F$9+'Front End'!$B$10,(((R1258-'Front End'!$F$9)/($AA$4-'Front End'!$F$9))*$AA$5)-((('Front End'!$F$9+'Front End'!$B$10-'Front End'!$F$9)/($AA$4-'Front End'!$F$9))*$AA$5),0)</f>
        <v>1913.8172230427131</v>
      </c>
      <c r="V1258" s="8">
        <f>(U1258^0.5)/('Front End'!$B$4*24*60*60)</f>
        <v>5.0633329565932189E-3</v>
      </c>
      <c r="W1258" s="8">
        <f>(AVERAGE(T1257:T1258)*('Front End'!$F$5*60))+(AVERAGE(V1257:V1258)*('Front End'!$F$5*60))</f>
        <v>1.1513330051498467</v>
      </c>
      <c r="X1258" s="8">
        <f t="shared" ref="X1258:X1321" si="84">V1258+K1258+E1258</f>
        <v>5.0633329565932189E-3</v>
      </c>
    </row>
    <row r="1259" spans="1:24" x14ac:dyDescent="0.2">
      <c r="A1259" s="1">
        <v>1258</v>
      </c>
      <c r="B1259" s="1">
        <f>B1258+'Front End'!$F$5</f>
        <v>2514</v>
      </c>
      <c r="C1259" s="10">
        <f t="shared" si="81"/>
        <v>1.7458333333333333</v>
      </c>
      <c r="D1259" s="10">
        <f>ROUND(IF(B1259&lt;=$AA$2*1.25,('Front End'!$F$4/2)*(1-COS((PI()*B1259)/$AA$2)),(4.34*'Front End'!$F$4*EXP(-1.3*B1259/$AA$2))),6)</f>
        <v>1.8619999999999999E-3</v>
      </c>
      <c r="E1259" s="10">
        <f>D1259*('Front End'!$F$3/100)</f>
        <v>0</v>
      </c>
      <c r="F1259" s="10">
        <f t="shared" si="82"/>
        <v>1.8619999999999999E-3</v>
      </c>
      <c r="G1259" s="10">
        <f>IF((G1258+(AVERAGE(F1258:F1259)*('Front End'!$F$5*60))-(N1258))&gt;$AA$3,$AA$3,IF(G1258+(AVERAGE(F1258:F1259)*('Front End'!$F$5*60))-(N1258)&lt;0,0,G1258+(AVERAGE(F1258:F1259)*('Front End'!$F$5*60))-(N1258)))</f>
        <v>101.65319837320487</v>
      </c>
      <c r="H1259" s="10">
        <f>(G1259/$AA$3)*'Front End'!$B$1</f>
        <v>1.0165319837320487E-3</v>
      </c>
      <c r="I1259" s="10">
        <f>('Front End'!$F$10-'Front End'!$B$1)+Calcs!H1259</f>
        <v>46.731016531983734</v>
      </c>
      <c r="J1259" s="10">
        <f>IF(H1259&gt;'Front End'!$B$1*('Front End'!$B$5/100),G1259-((('Front End'!$B$1*('Front End'!$B$5/100))/'Front End'!$B$1)*$AA$3),0)</f>
        <v>1.653198373204873</v>
      </c>
      <c r="K1259" s="10">
        <f>(J1259*('Front End'!$B$6/100))/('Front End'!$B$2*24*60*60)</f>
        <v>0</v>
      </c>
      <c r="L1259" s="10">
        <f>(J1259*((100-'Front End'!$B$6)/100))/('Front End'!$B$2*24*60*60)</f>
        <v>1.9134240430611958E-3</v>
      </c>
      <c r="M1259" s="10">
        <f t="shared" si="83"/>
        <v>1.9134240430611958E-3</v>
      </c>
      <c r="N1259" s="10">
        <f>AVERAGE(M1258:M1259)*('Front End'!$F$5*60)</f>
        <v>0.2301103873948406</v>
      </c>
      <c r="O1259" s="10">
        <f>IF(O1258+AVERAGE(K1258:K1259)*('Front End'!$F$5*60)&gt;J1259,J1259,O1258+AVERAGE(K1258:K1259)*('Front End'!$F$5*60))</f>
        <v>0</v>
      </c>
      <c r="P1259" s="10">
        <f>P1258+(AVERAGE(L1258:L1259)*('Front End'!$F$5*60))-W1258</f>
        <v>3912.8960004253349</v>
      </c>
      <c r="Q1259" s="10">
        <f>(P1259/$AA$5)*($AA$4-'Front End'!$F$9)</f>
        <v>3.9128960004253345E-2</v>
      </c>
      <c r="R1259" s="10">
        <f>'Front End'!$F$9+Q1259</f>
        <v>45.039128960004255</v>
      </c>
      <c r="S1259" s="8">
        <f>IF(R1259&gt;'Front End'!$F$9+'Front End'!$B$9,(((R1259-'Front End'!$F$9)/($AA$4-'Front End'!$F$9))*$AA$5)-((('Front End'!$F$9+'Front End'!$B$9-'Front End'!$F$9)/($AA$4-'Front End'!$F$9))*$AA$5),0)</f>
        <v>3912.8960004255478</v>
      </c>
      <c r="T1259" s="8">
        <f>ROUND(S1259/('Front End'!$B$3*24*60*60),6)</f>
        <v>4.529E-3</v>
      </c>
      <c r="U1259" s="8">
        <f>IF(R1259&gt;'Front End'!$F$9+'Front End'!$B$10,(((R1259-'Front End'!$F$9)/($AA$4-'Front End'!$F$9))*$AA$5)-((('Front End'!$F$9+'Front End'!$B$10-'Front End'!$F$9)/($AA$4-'Front End'!$F$9))*$AA$5),0)</f>
        <v>1912.8960004252349</v>
      </c>
      <c r="V1259" s="8">
        <f>(U1259^0.5)/('Front End'!$B$4*24*60*60)</f>
        <v>5.0621141833917969E-3</v>
      </c>
      <c r="W1259" s="8">
        <f>(AVERAGE(T1258:T1259)*('Front End'!$F$5*60))+(AVERAGE(V1258:V1259)*('Front End'!$F$5*60))</f>
        <v>1.151066828399101</v>
      </c>
      <c r="X1259" s="8">
        <f t="shared" si="84"/>
        <v>5.0621141833917969E-3</v>
      </c>
    </row>
    <row r="1260" spans="1:24" x14ac:dyDescent="0.2">
      <c r="A1260" s="1">
        <v>1259</v>
      </c>
      <c r="B1260" s="1">
        <f>B1259+'Front End'!$F$5</f>
        <v>2516</v>
      </c>
      <c r="C1260" s="10">
        <f t="shared" si="81"/>
        <v>1.7472222222222222</v>
      </c>
      <c r="D1260" s="10">
        <f>ROUND(IF(B1260&lt;=$AA$2*1.25,('Front End'!$F$4/2)*(1-COS((PI()*B1260)/$AA$2)),(4.34*'Front End'!$F$4*EXP(-1.3*B1260/$AA$2))),6)</f>
        <v>1.854E-3</v>
      </c>
      <c r="E1260" s="10">
        <f>D1260*('Front End'!$F$3/100)</f>
        <v>0</v>
      </c>
      <c r="F1260" s="10">
        <f t="shared" si="82"/>
        <v>1.854E-3</v>
      </c>
      <c r="G1260" s="10">
        <f>IF((G1259+(AVERAGE(F1259:F1260)*('Front End'!$F$5*60))-(N1259))&gt;$AA$3,$AA$3,IF(G1259+(AVERAGE(F1259:F1260)*('Front End'!$F$5*60))-(N1259)&lt;0,0,G1259+(AVERAGE(F1259:F1260)*('Front End'!$F$5*60))-(N1259)))</f>
        <v>101.64604798581003</v>
      </c>
      <c r="H1260" s="10">
        <f>(G1260/$AA$3)*'Front End'!$B$1</f>
        <v>1.0164604798581004E-3</v>
      </c>
      <c r="I1260" s="10">
        <f>('Front End'!$F$10-'Front End'!$B$1)+Calcs!H1260</f>
        <v>46.731016460479864</v>
      </c>
      <c r="J1260" s="10">
        <f>IF(H1260&gt;'Front End'!$B$1*('Front End'!$B$5/100),G1260-((('Front End'!$B$1*('Front End'!$B$5/100))/'Front End'!$B$1)*$AA$3),0)</f>
        <v>1.6460479858100285</v>
      </c>
      <c r="K1260" s="10">
        <f>(J1260*('Front End'!$B$6/100))/('Front End'!$B$2*24*60*60)</f>
        <v>0</v>
      </c>
      <c r="L1260" s="10">
        <f>(J1260*((100-'Front End'!$B$6)/100))/('Front End'!$B$2*24*60*60)</f>
        <v>1.9051481317245702E-3</v>
      </c>
      <c r="M1260" s="10">
        <f t="shared" si="83"/>
        <v>1.9051481317245702E-3</v>
      </c>
      <c r="N1260" s="10">
        <f>AVERAGE(M1259:M1260)*('Front End'!$F$5*60)</f>
        <v>0.22911433048714594</v>
      </c>
      <c r="O1260" s="10">
        <f>IF(O1259+AVERAGE(K1259:K1260)*('Front End'!$F$5*60)&gt;J1260,J1260,O1259+AVERAGE(K1259:K1260)*('Front End'!$F$5*60))</f>
        <v>0</v>
      </c>
      <c r="P1260" s="10">
        <f>P1259+(AVERAGE(L1259:L1260)*('Front End'!$F$5*60))-W1259</f>
        <v>3911.9740479274228</v>
      </c>
      <c r="Q1260" s="10">
        <f>(P1260/$AA$5)*($AA$4-'Front End'!$F$9)</f>
        <v>3.9119740479274225E-2</v>
      </c>
      <c r="R1260" s="10">
        <f>'Front End'!$F$9+Q1260</f>
        <v>45.039119740479272</v>
      </c>
      <c r="S1260" s="8">
        <f>IF(R1260&gt;'Front End'!$F$9+'Front End'!$B$9,(((R1260-'Front End'!$F$9)/($AA$4-'Front End'!$F$9))*$AA$5)-((('Front End'!$F$9+'Front End'!$B$9-'Front End'!$F$9)/($AA$4-'Front End'!$F$9))*$AA$5),0)</f>
        <v>3911.9740479272027</v>
      </c>
      <c r="T1260" s="8">
        <f>ROUND(S1260/('Front End'!$B$3*24*60*60),6)</f>
        <v>4.5279999999999999E-3</v>
      </c>
      <c r="U1260" s="8">
        <f>IF(R1260&gt;'Front End'!$F$9+'Front End'!$B$10,(((R1260-'Front End'!$F$9)/($AA$4-'Front End'!$F$9))*$AA$5)-((('Front End'!$F$9+'Front End'!$B$10-'Front End'!$F$9)/($AA$4-'Front End'!$F$9))*$AA$5),0)</f>
        <v>1911.9740479268899</v>
      </c>
      <c r="V1260" s="8">
        <f>(U1260^0.5)/('Front End'!$B$4*24*60*60)</f>
        <v>5.0608941507054618E-3</v>
      </c>
      <c r="W1260" s="8">
        <f>(AVERAGE(T1259:T1260)*('Front End'!$F$5*60))+(AVERAGE(V1259:V1260)*('Front End'!$F$5*60))</f>
        <v>1.1508005000458355</v>
      </c>
      <c r="X1260" s="8">
        <f t="shared" si="84"/>
        <v>5.0608941507054618E-3</v>
      </c>
    </row>
    <row r="1261" spans="1:24" x14ac:dyDescent="0.2">
      <c r="A1261" s="1">
        <v>1260</v>
      </c>
      <c r="B1261" s="1">
        <f>B1260+'Front End'!$F$5</f>
        <v>2518</v>
      </c>
      <c r="C1261" s="10">
        <f t="shared" si="81"/>
        <v>1.7486111111111111</v>
      </c>
      <c r="D1261" s="10">
        <f>ROUND(IF(B1261&lt;=$AA$2*1.25,('Front End'!$F$4/2)*(1-COS((PI()*B1261)/$AA$2)),(4.34*'Front End'!$F$4*EXP(-1.3*B1261/$AA$2))),6)</f>
        <v>1.846E-3</v>
      </c>
      <c r="E1261" s="10">
        <f>D1261*('Front End'!$F$3/100)</f>
        <v>0</v>
      </c>
      <c r="F1261" s="10">
        <f t="shared" si="82"/>
        <v>1.846E-3</v>
      </c>
      <c r="G1261" s="10">
        <f>IF((G1260+(AVERAGE(F1260:F1261)*('Front End'!$F$5*60))-(N1260))&gt;$AA$3,$AA$3,IF(G1260+(AVERAGE(F1260:F1261)*('Front End'!$F$5*60))-(N1260)&lt;0,0,G1260+(AVERAGE(F1260:F1261)*('Front End'!$F$5*60))-(N1260)))</f>
        <v>101.63893365532287</v>
      </c>
      <c r="H1261" s="10">
        <f>(G1261/$AA$3)*'Front End'!$B$1</f>
        <v>1.0163893365532288E-3</v>
      </c>
      <c r="I1261" s="10">
        <f>('Front End'!$F$10-'Front End'!$B$1)+Calcs!H1261</f>
        <v>46.73101638933656</v>
      </c>
      <c r="J1261" s="10">
        <f>IF(H1261&gt;'Front End'!$B$1*('Front End'!$B$5/100),G1261-((('Front End'!$B$1*('Front End'!$B$5/100))/'Front End'!$B$1)*$AA$3),0)</f>
        <v>1.6389336553228731</v>
      </c>
      <c r="K1261" s="10">
        <f>(J1261*('Front End'!$B$6/100))/('Front End'!$B$2*24*60*60)</f>
        <v>0</v>
      </c>
      <c r="L1261" s="10">
        <f>(J1261*((100-'Front End'!$B$6)/100))/('Front End'!$B$2*24*60*60)</f>
        <v>1.8969139529199921E-3</v>
      </c>
      <c r="M1261" s="10">
        <f t="shared" si="83"/>
        <v>1.8969139529199921E-3</v>
      </c>
      <c r="N1261" s="10">
        <f>AVERAGE(M1260:M1261)*('Front End'!$F$5*60)</f>
        <v>0.22812372507867373</v>
      </c>
      <c r="O1261" s="10">
        <f>IF(O1260+AVERAGE(K1260:K1261)*('Front End'!$F$5*60)&gt;J1261,J1261,O1260+AVERAGE(K1260:K1261)*('Front End'!$F$5*60))</f>
        <v>0</v>
      </c>
      <c r="P1261" s="10">
        <f>P1260+(AVERAGE(L1260:L1261)*('Front End'!$F$5*60))-W1260</f>
        <v>3911.0513711524554</v>
      </c>
      <c r="Q1261" s="10">
        <f>(P1261/$AA$5)*($AA$4-'Front End'!$F$9)</f>
        <v>3.9110513711524547E-2</v>
      </c>
      <c r="R1261" s="10">
        <f>'Front End'!$F$9+Q1261</f>
        <v>45.039110513711528</v>
      </c>
      <c r="S1261" s="8">
        <f>IF(R1261&gt;'Front End'!$F$9+'Front End'!$B$9,(((R1261-'Front End'!$F$9)/($AA$4-'Front End'!$F$9))*$AA$5)-((('Front End'!$F$9+'Front End'!$B$9-'Front End'!$F$9)/($AA$4-'Front End'!$F$9))*$AA$5),0)</f>
        <v>3911.0513711527515</v>
      </c>
      <c r="T1261" s="8">
        <f>ROUND(S1261/('Front End'!$B$3*24*60*60),6)</f>
        <v>4.5269999999999998E-3</v>
      </c>
      <c r="U1261" s="8">
        <f>IF(R1261&gt;'Front End'!$F$9+'Front End'!$B$10,(((R1261-'Front End'!$F$9)/($AA$4-'Front End'!$F$9))*$AA$5)-((('Front End'!$F$9+'Front End'!$B$10-'Front End'!$F$9)/($AA$4-'Front End'!$F$9))*$AA$5),0)</f>
        <v>1911.0513711524386</v>
      </c>
      <c r="V1261" s="8">
        <f>(U1261^0.5)/('Front End'!$B$4*24*60*60)</f>
        <v>5.0596728650426602E-3</v>
      </c>
      <c r="W1261" s="8">
        <f>(AVERAGE(T1260:T1261)*('Front End'!$F$5*60))+(AVERAGE(V1260:V1261)*('Front End'!$F$5*60))</f>
        <v>1.1505340209448873</v>
      </c>
      <c r="X1261" s="8">
        <f t="shared" si="84"/>
        <v>5.0596728650426602E-3</v>
      </c>
    </row>
    <row r="1262" spans="1:24" x14ac:dyDescent="0.2">
      <c r="A1262" s="1">
        <v>1261</v>
      </c>
      <c r="B1262" s="1">
        <f>B1261+'Front End'!$F$5</f>
        <v>2520</v>
      </c>
      <c r="C1262" s="10">
        <f t="shared" si="81"/>
        <v>1.75</v>
      </c>
      <c r="D1262" s="10">
        <f>ROUND(IF(B1262&lt;=$AA$2*1.25,('Front End'!$F$4/2)*(1-COS((PI()*B1262)/$AA$2)),(4.34*'Front End'!$F$4*EXP(-1.3*B1262/$AA$2))),6)</f>
        <v>1.838E-3</v>
      </c>
      <c r="E1262" s="10">
        <f>D1262*('Front End'!$F$3/100)</f>
        <v>0</v>
      </c>
      <c r="F1262" s="10">
        <f t="shared" si="82"/>
        <v>1.838E-3</v>
      </c>
      <c r="G1262" s="10">
        <f>IF((G1261+(AVERAGE(F1261:F1262)*('Front End'!$F$5*60))-(N1261))&gt;$AA$3,$AA$3,IF(G1261+(AVERAGE(F1261:F1262)*('Front End'!$F$5*60))-(N1261)&lt;0,0,G1261+(AVERAGE(F1261:F1262)*('Front End'!$F$5*60))-(N1261)))</f>
        <v>101.6318499302442</v>
      </c>
      <c r="H1262" s="10">
        <f>(G1262/$AA$3)*'Front End'!$B$1</f>
        <v>1.0163184993024421E-3</v>
      </c>
      <c r="I1262" s="10">
        <f>('Front End'!$F$10-'Front End'!$B$1)+Calcs!H1262</f>
        <v>46.731016318499307</v>
      </c>
      <c r="J1262" s="10">
        <f>IF(H1262&gt;'Front End'!$B$1*('Front End'!$B$5/100),G1262-((('Front End'!$B$1*('Front End'!$B$5/100))/'Front End'!$B$1)*$AA$3),0)</f>
        <v>1.6318499302442007</v>
      </c>
      <c r="K1262" s="10">
        <f>(J1262*('Front End'!$B$6/100))/('Front End'!$B$2*24*60*60)</f>
        <v>0</v>
      </c>
      <c r="L1262" s="10">
        <f>(J1262*((100-'Front End'!$B$6)/100))/('Front End'!$B$2*24*60*60)</f>
        <v>1.8887151970418991E-3</v>
      </c>
      <c r="M1262" s="10">
        <f t="shared" si="83"/>
        <v>1.8887151970418991E-3</v>
      </c>
      <c r="N1262" s="10">
        <f>AVERAGE(M1261:M1262)*('Front End'!$F$5*60)</f>
        <v>0.2271377489977135</v>
      </c>
      <c r="O1262" s="10">
        <f>IF(O1261+AVERAGE(K1261:K1262)*('Front End'!$F$5*60)&gt;J1262,J1262,O1261+AVERAGE(K1261:K1262)*('Front End'!$F$5*60))</f>
        <v>0</v>
      </c>
      <c r="P1262" s="10">
        <f>P1261+(AVERAGE(L1261:L1262)*('Front End'!$F$5*60))-W1261</f>
        <v>3910.1279748805082</v>
      </c>
      <c r="Q1262" s="10">
        <f>(P1262/$AA$5)*($AA$4-'Front End'!$F$9)</f>
        <v>3.9101279748805076E-2</v>
      </c>
      <c r="R1262" s="10">
        <f>'Front End'!$F$9+Q1262</f>
        <v>45.039101279748806</v>
      </c>
      <c r="S1262" s="8">
        <f>IF(R1262&gt;'Front End'!$F$9+'Front End'!$B$9,(((R1262-'Front End'!$F$9)/($AA$4-'Front End'!$F$9))*$AA$5)-((('Front End'!$F$9+'Front End'!$B$9-'Front End'!$F$9)/($AA$4-'Front End'!$F$9))*$AA$5),0)</f>
        <v>3910.127974880595</v>
      </c>
      <c r="T1262" s="8">
        <f>ROUND(S1262/('Front End'!$B$3*24*60*60),6)</f>
        <v>4.5259999999999996E-3</v>
      </c>
      <c r="U1262" s="8">
        <f>IF(R1262&gt;'Front End'!$F$9+'Front End'!$B$10,(((R1262-'Front End'!$F$9)/($AA$4-'Front End'!$F$9))*$AA$5)-((('Front End'!$F$9+'Front End'!$B$10-'Front End'!$F$9)/($AA$4-'Front End'!$F$9))*$AA$5),0)</f>
        <v>1910.1279748802822</v>
      </c>
      <c r="V1262" s="8">
        <f>(U1262^0.5)/('Front End'!$B$4*24*60*60)</f>
        <v>5.0584503318230013E-3</v>
      </c>
      <c r="W1262" s="8">
        <f>(AVERAGE(T1261:T1262)*('Front End'!$F$5*60))+(AVERAGE(V1261:V1262)*('Front End'!$F$5*60))</f>
        <v>1.1502673918119397</v>
      </c>
      <c r="X1262" s="8">
        <f t="shared" si="84"/>
        <v>5.0584503318230013E-3</v>
      </c>
    </row>
    <row r="1263" spans="1:24" x14ac:dyDescent="0.2">
      <c r="A1263" s="1">
        <v>1262</v>
      </c>
      <c r="B1263" s="1">
        <f>B1262+'Front End'!$F$5</f>
        <v>2522</v>
      </c>
      <c r="C1263" s="10">
        <f t="shared" si="81"/>
        <v>1.7513888888888889</v>
      </c>
      <c r="D1263" s="10">
        <f>ROUND(IF(B1263&lt;=$AA$2*1.25,('Front End'!$F$4/2)*(1-COS((PI()*B1263)/$AA$2)),(4.34*'Front End'!$F$4*EXP(-1.3*B1263/$AA$2))),6)</f>
        <v>1.83E-3</v>
      </c>
      <c r="E1263" s="10">
        <f>D1263*('Front End'!$F$3/100)</f>
        <v>0</v>
      </c>
      <c r="F1263" s="10">
        <f t="shared" si="82"/>
        <v>1.83E-3</v>
      </c>
      <c r="G1263" s="10">
        <f>IF((G1262+(AVERAGE(F1262:F1263)*('Front End'!$F$5*60))-(N1262))&gt;$AA$3,$AA$3,IF(G1262+(AVERAGE(F1262:F1263)*('Front End'!$F$5*60))-(N1262)&lt;0,0,G1262+(AVERAGE(F1262:F1263)*('Front End'!$F$5*60))-(N1262)))</f>
        <v>101.62479218124648</v>
      </c>
      <c r="H1263" s="10">
        <f>(G1263/$AA$3)*'Front End'!$B$1</f>
        <v>1.0162479218124648E-3</v>
      </c>
      <c r="I1263" s="10">
        <f>('Front End'!$F$10-'Front End'!$B$1)+Calcs!H1263</f>
        <v>46.731016247921815</v>
      </c>
      <c r="J1263" s="10">
        <f>IF(H1263&gt;'Front End'!$B$1*('Front End'!$B$5/100),G1263-((('Front End'!$B$1*('Front End'!$B$5/100))/'Front End'!$B$1)*$AA$3),0)</f>
        <v>1.6247921812464767</v>
      </c>
      <c r="K1263" s="10">
        <f>(J1263*('Front End'!$B$6/100))/('Front End'!$B$2*24*60*60)</f>
        <v>0</v>
      </c>
      <c r="L1263" s="10">
        <f>(J1263*((100-'Front End'!$B$6)/100))/('Front End'!$B$2*24*60*60)</f>
        <v>1.8805465060723113E-3</v>
      </c>
      <c r="M1263" s="10">
        <f t="shared" si="83"/>
        <v>1.8805465060723113E-3</v>
      </c>
      <c r="N1263" s="10">
        <f>AVERAGE(M1262:M1263)*('Front End'!$F$5*60)</f>
        <v>0.22615570218685263</v>
      </c>
      <c r="O1263" s="10">
        <f>IF(O1262+AVERAGE(K1262:K1263)*('Front End'!$F$5*60)&gt;J1263,J1263,O1262+AVERAGE(K1262:K1263)*('Front End'!$F$5*60))</f>
        <v>0</v>
      </c>
      <c r="P1263" s="10">
        <f>P1262+(AVERAGE(L1262:L1263)*('Front End'!$F$5*60))-W1262</f>
        <v>3909.2038631908831</v>
      </c>
      <c r="Q1263" s="10">
        <f>(P1263/$AA$5)*($AA$4-'Front End'!$F$9)</f>
        <v>3.9092038631908833E-2</v>
      </c>
      <c r="R1263" s="10">
        <f>'Front End'!$F$9+Q1263</f>
        <v>45.039092038631907</v>
      </c>
      <c r="S1263" s="8">
        <f>IF(R1263&gt;'Front End'!$F$9+'Front End'!$B$9,(((R1263-'Front End'!$F$9)/($AA$4-'Front End'!$F$9))*$AA$5)-((('Front End'!$F$9+'Front End'!$B$9-'Front End'!$F$9)/($AA$4-'Front End'!$F$9))*$AA$5),0)</f>
        <v>3909.2038631906689</v>
      </c>
      <c r="T1263" s="8">
        <f>ROUND(S1263/('Front End'!$B$3*24*60*60),6)</f>
        <v>4.5250000000000004E-3</v>
      </c>
      <c r="U1263" s="8">
        <f>IF(R1263&gt;'Front End'!$F$9+'Front End'!$B$10,(((R1263-'Front End'!$F$9)/($AA$4-'Front End'!$F$9))*$AA$5)-((('Front End'!$F$9+'Front End'!$B$10-'Front End'!$F$9)/($AA$4-'Front End'!$F$9))*$AA$5),0)</f>
        <v>1909.2038631903561</v>
      </c>
      <c r="V1263" s="8">
        <f>(U1263^0.5)/('Front End'!$B$4*24*60*60)</f>
        <v>5.0572265555453334E-3</v>
      </c>
      <c r="W1263" s="8">
        <f>(AVERAGE(T1262:T1263)*('Front End'!$F$5*60))+(AVERAGE(V1262:V1263)*('Front End'!$F$5*60))</f>
        <v>1.1500006132421001</v>
      </c>
      <c r="X1263" s="8">
        <f t="shared" si="84"/>
        <v>5.0572265555453334E-3</v>
      </c>
    </row>
    <row r="1264" spans="1:24" x14ac:dyDescent="0.2">
      <c r="A1264" s="1">
        <v>1263</v>
      </c>
      <c r="B1264" s="1">
        <f>B1263+'Front End'!$F$5</f>
        <v>2524</v>
      </c>
      <c r="C1264" s="10">
        <f t="shared" si="81"/>
        <v>1.7527777777777778</v>
      </c>
      <c r="D1264" s="10">
        <f>ROUND(IF(B1264&lt;=$AA$2*1.25,('Front End'!$F$4/2)*(1-COS((PI()*B1264)/$AA$2)),(4.34*'Front End'!$F$4*EXP(-1.3*B1264/$AA$2))),6)</f>
        <v>1.8220000000000001E-3</v>
      </c>
      <c r="E1264" s="10">
        <f>D1264*('Front End'!$F$3/100)</f>
        <v>0</v>
      </c>
      <c r="F1264" s="10">
        <f t="shared" si="82"/>
        <v>1.8220000000000001E-3</v>
      </c>
      <c r="G1264" s="10">
        <f>IF((G1263+(AVERAGE(F1263:F1264)*('Front End'!$F$5*60))-(N1263))&gt;$AA$3,$AA$3,IF(G1263+(AVERAGE(F1263:F1264)*('Front End'!$F$5*60))-(N1263)&lt;0,0,G1263+(AVERAGE(F1263:F1264)*('Front End'!$F$5*60))-(N1263)))</f>
        <v>101.61775647905962</v>
      </c>
      <c r="H1264" s="10">
        <f>(G1264/$AA$3)*'Front End'!$B$1</f>
        <v>1.0161775647905963E-3</v>
      </c>
      <c r="I1264" s="10">
        <f>('Front End'!$F$10-'Front End'!$B$1)+Calcs!H1264</f>
        <v>46.731016177564797</v>
      </c>
      <c r="J1264" s="10">
        <f>IF(H1264&gt;'Front End'!$B$1*('Front End'!$B$5/100),G1264-((('Front End'!$B$1*('Front End'!$B$5/100))/'Front End'!$B$1)*$AA$3),0)</f>
        <v>1.6177564790596222</v>
      </c>
      <c r="K1264" s="10">
        <f>(J1264*('Front End'!$B$6/100))/('Front End'!$B$2*24*60*60)</f>
        <v>0</v>
      </c>
      <c r="L1264" s="10">
        <f>(J1264*((100-'Front End'!$B$6)/100))/('Front End'!$B$2*24*60*60)</f>
        <v>1.8724033322449333E-3</v>
      </c>
      <c r="M1264" s="10">
        <f t="shared" si="83"/>
        <v>1.8724033322449333E-3</v>
      </c>
      <c r="N1264" s="10">
        <f>AVERAGE(M1263:M1264)*('Front End'!$F$5*60)</f>
        <v>0.22517699029903468</v>
      </c>
      <c r="O1264" s="10">
        <f>IF(O1263+AVERAGE(K1263:K1264)*('Front End'!$F$5*60)&gt;J1264,J1264,O1263+AVERAGE(K1263:K1264)*('Front End'!$F$5*60))</f>
        <v>0</v>
      </c>
      <c r="P1264" s="10">
        <f>P1263+(AVERAGE(L1263:L1264)*('Front End'!$F$5*60))-W1263</f>
        <v>3908.2790395679403</v>
      </c>
      <c r="Q1264" s="10">
        <f>(P1264/$AA$5)*($AA$4-'Front End'!$F$9)</f>
        <v>3.9082790395679398E-2</v>
      </c>
      <c r="R1264" s="10">
        <f>'Front End'!$F$9+Q1264</f>
        <v>45.039082790395682</v>
      </c>
      <c r="S1264" s="8">
        <f>IF(R1264&gt;'Front End'!$F$9+'Front End'!$B$9,(((R1264-'Front End'!$F$9)/($AA$4-'Front End'!$F$9))*$AA$5)-((('Front End'!$F$9+'Front End'!$B$9-'Front End'!$F$9)/($AA$4-'Front End'!$F$9))*$AA$5),0)</f>
        <v>3908.2790395681859</v>
      </c>
      <c r="T1264" s="8">
        <f>ROUND(S1264/('Front End'!$B$3*24*60*60),6)</f>
        <v>4.5230000000000001E-3</v>
      </c>
      <c r="U1264" s="8">
        <f>IF(R1264&gt;'Front End'!$F$9+'Front End'!$B$10,(((R1264-'Front End'!$F$9)/($AA$4-'Front End'!$F$9))*$AA$5)-((('Front End'!$F$9+'Front End'!$B$10-'Front End'!$F$9)/($AA$4-'Front End'!$F$9))*$AA$5),0)</f>
        <v>1908.279039567873</v>
      </c>
      <c r="V1264" s="8">
        <f>(U1264^0.5)/('Front End'!$B$4*24*60*60)</f>
        <v>5.0560015399240812E-3</v>
      </c>
      <c r="W1264" s="8">
        <f>(AVERAGE(T1263:T1264)*('Front End'!$F$5*60))+(AVERAGE(V1263:V1264)*('Front End'!$F$5*60))</f>
        <v>1.1496736857281649</v>
      </c>
      <c r="X1264" s="8">
        <f t="shared" si="84"/>
        <v>5.0560015399240812E-3</v>
      </c>
    </row>
    <row r="1265" spans="1:24" x14ac:dyDescent="0.2">
      <c r="A1265" s="1">
        <v>1264</v>
      </c>
      <c r="B1265" s="1">
        <f>B1264+'Front End'!$F$5</f>
        <v>2526</v>
      </c>
      <c r="C1265" s="10">
        <f t="shared" si="81"/>
        <v>1.7541666666666667</v>
      </c>
      <c r="D1265" s="10">
        <f>ROUND(IF(B1265&lt;=$AA$2*1.25,('Front End'!$F$4/2)*(1-COS((PI()*B1265)/$AA$2)),(4.34*'Front End'!$F$4*EXP(-1.3*B1265/$AA$2))),6)</f>
        <v>1.8140000000000001E-3</v>
      </c>
      <c r="E1265" s="10">
        <f>D1265*('Front End'!$F$3/100)</f>
        <v>0</v>
      </c>
      <c r="F1265" s="10">
        <f t="shared" si="82"/>
        <v>1.8140000000000001E-3</v>
      </c>
      <c r="G1265" s="10">
        <f>IF((G1264+(AVERAGE(F1264:F1265)*('Front End'!$F$5*60))-(N1264))&gt;$AA$3,$AA$3,IF(G1264+(AVERAGE(F1264:F1265)*('Front End'!$F$5*60))-(N1264)&lt;0,0,G1264+(AVERAGE(F1264:F1265)*('Front End'!$F$5*60))-(N1264)))</f>
        <v>101.61073948876059</v>
      </c>
      <c r="H1265" s="10">
        <f>(G1265/$AA$3)*'Front End'!$B$1</f>
        <v>1.0161073948876059E-3</v>
      </c>
      <c r="I1265" s="10">
        <f>('Front End'!$F$10-'Front End'!$B$1)+Calcs!H1265</f>
        <v>46.731016107394893</v>
      </c>
      <c r="J1265" s="10">
        <f>IF(H1265&gt;'Front End'!$B$1*('Front End'!$B$5/100),G1265-((('Front End'!$B$1*('Front End'!$B$5/100))/'Front End'!$B$1)*$AA$3),0)</f>
        <v>1.6107394887605864</v>
      </c>
      <c r="K1265" s="10">
        <f>(J1265*('Front End'!$B$6/100))/('Front End'!$B$2*24*60*60)</f>
        <v>0</v>
      </c>
      <c r="L1265" s="10">
        <f>(J1265*((100-'Front End'!$B$6)/100))/('Front End'!$B$2*24*60*60)</f>
        <v>1.8642818156951234E-3</v>
      </c>
      <c r="M1265" s="10">
        <f t="shared" si="83"/>
        <v>1.8642818156951234E-3</v>
      </c>
      <c r="N1265" s="10">
        <f>AVERAGE(M1264:M1265)*('Front End'!$F$5*60)</f>
        <v>0.2242011088764034</v>
      </c>
      <c r="O1265" s="10">
        <f>IF(O1264+AVERAGE(K1264:K1265)*('Front End'!$F$5*60)&gt;J1265,J1265,O1264+AVERAGE(K1264:K1265)*('Front End'!$F$5*60))</f>
        <v>0</v>
      </c>
      <c r="P1265" s="10">
        <f>P1264+(AVERAGE(L1264:L1265)*('Front End'!$F$5*60))-W1264</f>
        <v>3907.3535669910889</v>
      </c>
      <c r="Q1265" s="10">
        <f>(P1265/$AA$5)*($AA$4-'Front End'!$F$9)</f>
        <v>3.907353566991089E-2</v>
      </c>
      <c r="R1265" s="10">
        <f>'Front End'!$F$9+Q1265</f>
        <v>45.039073535669914</v>
      </c>
      <c r="S1265" s="8">
        <f>IF(R1265&gt;'Front End'!$F$9+'Front End'!$B$9,(((R1265-'Front End'!$F$9)/($AA$4-'Front End'!$F$9))*$AA$5)-((('Front End'!$F$9+'Front End'!$B$9-'Front End'!$F$9)/($AA$4-'Front End'!$F$9))*$AA$5),0)</f>
        <v>3907.3535669913899</v>
      </c>
      <c r="T1265" s="8">
        <f>ROUND(S1265/('Front End'!$B$3*24*60*60),6)</f>
        <v>4.522E-3</v>
      </c>
      <c r="U1265" s="8">
        <f>IF(R1265&gt;'Front End'!$F$9+'Front End'!$B$10,(((R1265-'Front End'!$F$9)/($AA$4-'Front End'!$F$9))*$AA$5)-((('Front End'!$F$9+'Front End'!$B$10-'Front End'!$F$9)/($AA$4-'Front End'!$F$9))*$AA$5),0)</f>
        <v>1907.3535669910771</v>
      </c>
      <c r="V1265" s="8">
        <f>(U1265^0.5)/('Front End'!$B$4*24*60*60)</f>
        <v>5.0547753675091239E-3</v>
      </c>
      <c r="W1265" s="8">
        <f>(AVERAGE(T1264:T1265)*('Front End'!$F$5*60))+(AVERAGE(V1264:V1265)*('Front End'!$F$5*60))</f>
        <v>1.1493466144459923</v>
      </c>
      <c r="X1265" s="8">
        <f t="shared" si="84"/>
        <v>5.0547753675091239E-3</v>
      </c>
    </row>
    <row r="1266" spans="1:24" x14ac:dyDescent="0.2">
      <c r="A1266" s="1">
        <v>1265</v>
      </c>
      <c r="B1266" s="1">
        <f>B1265+'Front End'!$F$5</f>
        <v>2528</v>
      </c>
      <c r="C1266" s="10">
        <f t="shared" si="81"/>
        <v>1.7555555555555555</v>
      </c>
      <c r="D1266" s="10">
        <f>ROUND(IF(B1266&lt;=$AA$2*1.25,('Front End'!$F$4/2)*(1-COS((PI()*B1266)/$AA$2)),(4.34*'Front End'!$F$4*EXP(-1.3*B1266/$AA$2))),6)</f>
        <v>1.8060000000000001E-3</v>
      </c>
      <c r="E1266" s="10">
        <f>D1266*('Front End'!$F$3/100)</f>
        <v>0</v>
      </c>
      <c r="F1266" s="10">
        <f t="shared" si="82"/>
        <v>1.8060000000000001E-3</v>
      </c>
      <c r="G1266" s="10">
        <f>IF((G1265+(AVERAGE(F1265:F1266)*('Front End'!$F$5*60))-(N1265))&gt;$AA$3,$AA$3,IF(G1265+(AVERAGE(F1265:F1266)*('Front End'!$F$5*60))-(N1265)&lt;0,0,G1265+(AVERAGE(F1265:F1266)*('Front End'!$F$5*60))-(N1265)))</f>
        <v>101.60373837988419</v>
      </c>
      <c r="H1266" s="10">
        <f>(G1266/$AA$3)*'Front End'!$B$1</f>
        <v>1.0160373837988419E-3</v>
      </c>
      <c r="I1266" s="10">
        <f>('Front End'!$F$10-'Front End'!$B$1)+Calcs!H1266</f>
        <v>46.731016037383803</v>
      </c>
      <c r="J1266" s="10">
        <f>IF(H1266&gt;'Front End'!$B$1*('Front End'!$B$5/100),G1266-((('Front End'!$B$1*('Front End'!$B$5/100))/'Front End'!$B$1)*$AA$3),0)</f>
        <v>1.6037383798841915</v>
      </c>
      <c r="K1266" s="10">
        <f>(J1266*('Front End'!$B$6/100))/('Front End'!$B$2*24*60*60)</f>
        <v>0</v>
      </c>
      <c r="L1266" s="10">
        <f>(J1266*((100-'Front End'!$B$6)/100))/('Front End'!$B$2*24*60*60)</f>
        <v>1.8561786804215182E-3</v>
      </c>
      <c r="M1266" s="10">
        <f t="shared" si="83"/>
        <v>1.8561786804215182E-3</v>
      </c>
      <c r="N1266" s="10">
        <f>AVERAGE(M1265:M1266)*('Front End'!$F$5*60)</f>
        <v>0.2232276297669985</v>
      </c>
      <c r="O1266" s="10">
        <f>IF(O1265+AVERAGE(K1265:K1266)*('Front End'!$F$5*60)&gt;J1266,J1266,O1265+AVERAGE(K1265:K1266)*('Front End'!$F$5*60))</f>
        <v>0</v>
      </c>
      <c r="P1266" s="10">
        <f>P1265+(AVERAGE(L1265:L1266)*('Front End'!$F$5*60))-W1265</f>
        <v>3906.4274480064096</v>
      </c>
      <c r="Q1266" s="10">
        <f>(P1266/$AA$5)*($AA$4-'Front End'!$F$9)</f>
        <v>3.9064274480064096E-2</v>
      </c>
      <c r="R1266" s="10">
        <f>'Front End'!$F$9+Q1266</f>
        <v>45.039064274480062</v>
      </c>
      <c r="S1266" s="8">
        <f>IF(R1266&gt;'Front End'!$F$9+'Front End'!$B$9,(((R1266-'Front End'!$F$9)/($AA$4-'Front End'!$F$9))*$AA$5)-((('Front End'!$F$9+'Front End'!$B$9-'Front End'!$F$9)/($AA$4-'Front End'!$F$9))*$AA$5),0)</f>
        <v>3906.4274480061558</v>
      </c>
      <c r="T1266" s="8">
        <f>ROUND(S1266/('Front End'!$B$3*24*60*60),6)</f>
        <v>4.5209999999999998E-3</v>
      </c>
      <c r="U1266" s="8">
        <f>IF(R1266&gt;'Front End'!$F$9+'Front End'!$B$10,(((R1266-'Front End'!$F$9)/($AA$4-'Front End'!$F$9))*$AA$5)-((('Front End'!$F$9+'Front End'!$B$10-'Front End'!$F$9)/($AA$4-'Front End'!$F$9))*$AA$5),0)</f>
        <v>1906.427448005843</v>
      </c>
      <c r="V1266" s="8">
        <f>(U1266^0.5)/('Front End'!$B$4*24*60*60)</f>
        <v>5.0535480408327163E-3</v>
      </c>
      <c r="W1266" s="8">
        <f>(AVERAGE(T1265:T1266)*('Front End'!$F$5*60))+(AVERAGE(V1265:V1266)*('Front End'!$F$5*60))</f>
        <v>1.1490794045005104</v>
      </c>
      <c r="X1266" s="8">
        <f t="shared" si="84"/>
        <v>5.0535480408327163E-3</v>
      </c>
    </row>
    <row r="1267" spans="1:24" x14ac:dyDescent="0.2">
      <c r="A1267" s="1">
        <v>1266</v>
      </c>
      <c r="B1267" s="1">
        <f>B1266+'Front End'!$F$5</f>
        <v>2530</v>
      </c>
      <c r="C1267" s="10">
        <f t="shared" si="81"/>
        <v>1.7569444444444444</v>
      </c>
      <c r="D1267" s="10">
        <f>ROUND(IF(B1267&lt;=$AA$2*1.25,('Front End'!$F$4/2)*(1-COS((PI()*B1267)/$AA$2)),(4.34*'Front End'!$F$4*EXP(-1.3*B1267/$AA$2))),6)</f>
        <v>1.799E-3</v>
      </c>
      <c r="E1267" s="10">
        <f>D1267*('Front End'!$F$3/100)</f>
        <v>0</v>
      </c>
      <c r="F1267" s="10">
        <f t="shared" si="82"/>
        <v>1.799E-3</v>
      </c>
      <c r="G1267" s="10">
        <f>IF((G1266+(AVERAGE(F1266:F1267)*('Front End'!$F$5*60))-(N1266))&gt;$AA$3,$AA$3,IF(G1266+(AVERAGE(F1266:F1267)*('Front End'!$F$5*60))-(N1266)&lt;0,0,G1266+(AVERAGE(F1266:F1267)*('Front End'!$F$5*60))-(N1266)))</f>
        <v>101.5968107501172</v>
      </c>
      <c r="H1267" s="10">
        <f>(G1267/$AA$3)*'Front End'!$B$1</f>
        <v>1.0159681075011719E-3</v>
      </c>
      <c r="I1267" s="10">
        <f>('Front End'!$F$10-'Front End'!$B$1)+Calcs!H1267</f>
        <v>46.731015968107506</v>
      </c>
      <c r="J1267" s="10">
        <f>IF(H1267&gt;'Front End'!$B$1*('Front End'!$B$5/100),G1267-((('Front End'!$B$1*('Front End'!$B$5/100))/'Front End'!$B$1)*$AA$3),0)</f>
        <v>1.5968107501172</v>
      </c>
      <c r="K1267" s="10">
        <f>(J1267*('Front End'!$B$6/100))/('Front End'!$B$2*24*60*60)</f>
        <v>0</v>
      </c>
      <c r="L1267" s="10">
        <f>(J1267*((100-'Front End'!$B$6)/100))/('Front End'!$B$2*24*60*60)</f>
        <v>1.8481605904134262E-3</v>
      </c>
      <c r="M1267" s="10">
        <f t="shared" si="83"/>
        <v>1.8481605904134262E-3</v>
      </c>
      <c r="N1267" s="10">
        <f>AVERAGE(M1266:M1267)*('Front End'!$F$5*60)</f>
        <v>0.22226035625009666</v>
      </c>
      <c r="O1267" s="10">
        <f>IF(O1266+AVERAGE(K1266:K1267)*('Front End'!$F$5*60)&gt;J1267,J1267,O1266+AVERAGE(K1266:K1267)*('Front End'!$F$5*60))</f>
        <v>0</v>
      </c>
      <c r="P1267" s="10">
        <f>P1266+(AVERAGE(L1266:L1267)*('Front End'!$F$5*60))-W1266</f>
        <v>3905.5006289581593</v>
      </c>
      <c r="Q1267" s="10">
        <f>(P1267/$AA$5)*($AA$4-'Front End'!$F$9)</f>
        <v>3.9055006289581591E-2</v>
      </c>
      <c r="R1267" s="10">
        <f>'Front End'!$F$9+Q1267</f>
        <v>45.03905500628958</v>
      </c>
      <c r="S1267" s="8">
        <f>IF(R1267&gt;'Front End'!$F$9+'Front End'!$B$9,(((R1267-'Front End'!$F$9)/($AA$4-'Front End'!$F$9))*$AA$5)-((('Front End'!$F$9+'Front End'!$B$9-'Front End'!$F$9)/($AA$4-'Front End'!$F$9))*$AA$5),0)</f>
        <v>3905.5006289579815</v>
      </c>
      <c r="T1267" s="8">
        <f>ROUND(S1267/('Front End'!$B$3*24*60*60),6)</f>
        <v>4.5199999999999997E-3</v>
      </c>
      <c r="U1267" s="8">
        <f>IF(R1267&gt;'Front End'!$F$9+'Front End'!$B$10,(((R1267-'Front End'!$F$9)/($AA$4-'Front End'!$F$9))*$AA$5)-((('Front End'!$F$9+'Front End'!$B$10-'Front End'!$F$9)/($AA$4-'Front End'!$F$9))*$AA$5),0)</f>
        <v>1905.5006289576686</v>
      </c>
      <c r="V1267" s="8">
        <f>(U1267^0.5)/('Front End'!$B$4*24*60*60)</f>
        <v>5.052319487922838E-3</v>
      </c>
      <c r="W1267" s="8">
        <f>(AVERAGE(T1266:T1267)*('Front End'!$F$5*60))+(AVERAGE(V1266:V1267)*('Front End'!$F$5*60))</f>
        <v>1.1488120517253333</v>
      </c>
      <c r="X1267" s="8">
        <f t="shared" si="84"/>
        <v>5.052319487922838E-3</v>
      </c>
    </row>
    <row r="1268" spans="1:24" x14ac:dyDescent="0.2">
      <c r="A1268" s="1">
        <v>1267</v>
      </c>
      <c r="B1268" s="1">
        <f>B1267+'Front End'!$F$5</f>
        <v>2532</v>
      </c>
      <c r="C1268" s="10">
        <f t="shared" si="81"/>
        <v>1.7583333333333333</v>
      </c>
      <c r="D1268" s="10">
        <f>ROUND(IF(B1268&lt;=$AA$2*1.25,('Front End'!$F$4/2)*(1-COS((PI()*B1268)/$AA$2)),(4.34*'Front End'!$F$4*EXP(-1.3*B1268/$AA$2))),6)</f>
        <v>1.7910000000000001E-3</v>
      </c>
      <c r="E1268" s="10">
        <f>D1268*('Front End'!$F$3/100)</f>
        <v>0</v>
      </c>
      <c r="F1268" s="10">
        <f t="shared" si="82"/>
        <v>1.7910000000000001E-3</v>
      </c>
      <c r="G1268" s="10">
        <f>IF((G1267+(AVERAGE(F1267:F1268)*('Front End'!$F$5*60))-(N1267))&gt;$AA$3,$AA$3,IF(G1267+(AVERAGE(F1267:F1268)*('Front End'!$F$5*60))-(N1267)&lt;0,0,G1267+(AVERAGE(F1267:F1268)*('Front End'!$F$5*60))-(N1267)))</f>
        <v>101.5899503938671</v>
      </c>
      <c r="H1268" s="10">
        <f>(G1268/$AA$3)*'Front End'!$B$1</f>
        <v>1.015899503938671E-3</v>
      </c>
      <c r="I1268" s="10">
        <f>('Front End'!$F$10-'Front End'!$B$1)+Calcs!H1268</f>
        <v>46.731015899503944</v>
      </c>
      <c r="J1268" s="10">
        <f>IF(H1268&gt;'Front End'!$B$1*('Front End'!$B$5/100),G1268-((('Front End'!$B$1*('Front End'!$B$5/100))/'Front End'!$B$1)*$AA$3),0)</f>
        <v>1.5899503938670989</v>
      </c>
      <c r="K1268" s="10">
        <f>(J1268*('Front End'!$B$6/100))/('Front End'!$B$2*24*60*60)</f>
        <v>0</v>
      </c>
      <c r="L1268" s="10">
        <f>(J1268*((100-'Front End'!$B$6)/100))/('Front End'!$B$2*24*60*60)</f>
        <v>1.8402203632721054E-3</v>
      </c>
      <c r="M1268" s="10">
        <f t="shared" si="83"/>
        <v>1.8402203632721054E-3</v>
      </c>
      <c r="N1268" s="10">
        <f>AVERAGE(M1267:M1268)*('Front End'!$F$5*60)</f>
        <v>0.22130285722113188</v>
      </c>
      <c r="O1268" s="10">
        <f>IF(O1267+AVERAGE(K1267:K1268)*('Front End'!$F$5*60)&gt;J1268,J1268,O1267+AVERAGE(K1267:K1268)*('Front End'!$F$5*60))</f>
        <v>0</v>
      </c>
      <c r="P1268" s="10">
        <f>P1267+(AVERAGE(L1267:L1268)*('Front End'!$F$5*60))-W1267</f>
        <v>3904.5731197636551</v>
      </c>
      <c r="Q1268" s="10">
        <f>(P1268/$AA$5)*($AA$4-'Front End'!$F$9)</f>
        <v>3.9045731197636546E-2</v>
      </c>
      <c r="R1268" s="10">
        <f>'Front End'!$F$9+Q1268</f>
        <v>45.039045731197639</v>
      </c>
      <c r="S1268" s="8">
        <f>IF(R1268&gt;'Front End'!$F$9+'Front End'!$B$9,(((R1268-'Front End'!$F$9)/($AA$4-'Front End'!$F$9))*$AA$5)-((('Front End'!$F$9+'Front End'!$B$9-'Front End'!$F$9)/($AA$4-'Front End'!$F$9))*$AA$5),0)</f>
        <v>3904.5731197639102</v>
      </c>
      <c r="T1268" s="8">
        <f>ROUND(S1268/('Front End'!$B$3*24*60*60),6)</f>
        <v>4.5189999999999996E-3</v>
      </c>
      <c r="U1268" s="8">
        <f>IF(R1268&gt;'Front End'!$F$9+'Front End'!$B$10,(((R1268-'Front End'!$F$9)/($AA$4-'Front End'!$F$9))*$AA$5)-((('Front End'!$F$9+'Front End'!$B$10-'Front End'!$F$9)/($AA$4-'Front End'!$F$9))*$AA$5),0)</f>
        <v>1904.5731197635973</v>
      </c>
      <c r="V1268" s="8">
        <f>(U1268^0.5)/('Front End'!$B$4*24*60*60)</f>
        <v>5.051089721035156E-3</v>
      </c>
      <c r="W1268" s="8">
        <f>(AVERAGE(T1267:T1268)*('Front End'!$F$5*60))+(AVERAGE(V1267:V1268)*('Front End'!$F$5*60))</f>
        <v>1.1485445525374796</v>
      </c>
      <c r="X1268" s="8">
        <f t="shared" si="84"/>
        <v>5.051089721035156E-3</v>
      </c>
    </row>
    <row r="1269" spans="1:24" x14ac:dyDescent="0.2">
      <c r="A1269" s="1">
        <v>1268</v>
      </c>
      <c r="B1269" s="1">
        <f>B1268+'Front End'!$F$5</f>
        <v>2534</v>
      </c>
      <c r="C1269" s="10">
        <f t="shared" si="81"/>
        <v>1.7597222222222222</v>
      </c>
      <c r="D1269" s="10">
        <f>ROUND(IF(B1269&lt;=$AA$2*1.25,('Front End'!$F$4/2)*(1-COS((PI()*B1269)/$AA$2)),(4.34*'Front End'!$F$4*EXP(-1.3*B1269/$AA$2))),6)</f>
        <v>1.7830000000000001E-3</v>
      </c>
      <c r="E1269" s="10">
        <f>D1269*('Front End'!$F$3/100)</f>
        <v>0</v>
      </c>
      <c r="F1269" s="10">
        <f t="shared" si="82"/>
        <v>1.7830000000000001E-3</v>
      </c>
      <c r="G1269" s="10">
        <f>IF((G1268+(AVERAGE(F1268:F1269)*('Front End'!$F$5*60))-(N1268))&gt;$AA$3,$AA$3,IF(G1268+(AVERAGE(F1268:F1269)*('Front End'!$F$5*60))-(N1268)&lt;0,0,G1268+(AVERAGE(F1268:F1269)*('Front End'!$F$5*60))-(N1268)))</f>
        <v>101.58308753664596</v>
      </c>
      <c r="H1269" s="10">
        <f>(G1269/$AA$3)*'Front End'!$B$1</f>
        <v>1.0158308753664598E-3</v>
      </c>
      <c r="I1269" s="10">
        <f>('Front End'!$F$10-'Front End'!$B$1)+Calcs!H1269</f>
        <v>46.731015830875371</v>
      </c>
      <c r="J1269" s="10">
        <f>IF(H1269&gt;'Front End'!$B$1*('Front End'!$B$5/100),G1269-((('Front End'!$B$1*('Front End'!$B$5/100))/'Front End'!$B$1)*$AA$3),0)</f>
        <v>1.5830875366459622</v>
      </c>
      <c r="K1269" s="10">
        <f>(J1269*('Front End'!$B$6/100))/('Front End'!$B$2*24*60*60)</f>
        <v>0</v>
      </c>
      <c r="L1269" s="10">
        <f>(J1269*((100-'Front End'!$B$6)/100))/('Front End'!$B$2*24*60*60)</f>
        <v>1.8322772414883825E-3</v>
      </c>
      <c r="M1269" s="10">
        <f t="shared" si="83"/>
        <v>1.8322772414883825E-3</v>
      </c>
      <c r="N1269" s="10">
        <f>AVERAGE(M1268:M1269)*('Front End'!$F$5*60)</f>
        <v>0.22034985628562925</v>
      </c>
      <c r="O1269" s="10">
        <f>IF(O1268+AVERAGE(K1268:K1269)*('Front End'!$F$5*60)&gt;J1269,J1269,O1268+AVERAGE(K1268:K1269)*('Front End'!$F$5*60))</f>
        <v>0</v>
      </c>
      <c r="P1269" s="10">
        <f>P1268+(AVERAGE(L1268:L1269)*('Front End'!$F$5*60))-W1268</f>
        <v>3903.6449250674036</v>
      </c>
      <c r="Q1269" s="10">
        <f>(P1269/$AA$5)*($AA$4-'Front End'!$F$9)</f>
        <v>3.9036449250674031E-2</v>
      </c>
      <c r="R1269" s="10">
        <f>'Front End'!$F$9+Q1269</f>
        <v>45.039036449250673</v>
      </c>
      <c r="S1269" s="8">
        <f>IF(R1269&gt;'Front End'!$F$9+'Front End'!$B$9,(((R1269-'Front End'!$F$9)/($AA$4-'Front End'!$F$9))*$AA$5)-((('Front End'!$F$9+'Front End'!$B$9-'Front End'!$F$9)/($AA$4-'Front End'!$F$9))*$AA$5),0)</f>
        <v>3903.64492506734</v>
      </c>
      <c r="T1269" s="8">
        <f>ROUND(S1269/('Front End'!$B$3*24*60*60),6)</f>
        <v>4.5180000000000003E-3</v>
      </c>
      <c r="U1269" s="8">
        <f>IF(R1269&gt;'Front End'!$F$9+'Front End'!$B$10,(((R1269-'Front End'!$F$9)/($AA$4-'Front End'!$F$9))*$AA$5)-((('Front End'!$F$9+'Front End'!$B$10-'Front End'!$F$9)/($AA$4-'Front End'!$F$9))*$AA$5),0)</f>
        <v>1903.6449250670271</v>
      </c>
      <c r="V1269" s="8">
        <f>(U1269^0.5)/('Front End'!$B$4*24*60*60)</f>
        <v>5.0498587454416129E-3</v>
      </c>
      <c r="W1269" s="8">
        <f>(AVERAGE(T1268:T1269)*('Front End'!$F$5*60))+(AVERAGE(V1268:V1269)*('Front End'!$F$5*60))</f>
        <v>1.1482769079886062</v>
      </c>
      <c r="X1269" s="8">
        <f t="shared" si="84"/>
        <v>5.0498587454416129E-3</v>
      </c>
    </row>
    <row r="1270" spans="1:24" x14ac:dyDescent="0.2">
      <c r="A1270" s="1">
        <v>1269</v>
      </c>
      <c r="B1270" s="1">
        <f>B1269+'Front End'!$F$5</f>
        <v>2536</v>
      </c>
      <c r="C1270" s="10">
        <f t="shared" si="81"/>
        <v>1.7611111111111111</v>
      </c>
      <c r="D1270" s="10">
        <f>ROUND(IF(B1270&lt;=$AA$2*1.25,('Front End'!$F$4/2)*(1-COS((PI()*B1270)/$AA$2)),(4.34*'Front End'!$F$4*EXP(-1.3*B1270/$AA$2))),6)</f>
        <v>1.7750000000000001E-3</v>
      </c>
      <c r="E1270" s="10">
        <f>D1270*('Front End'!$F$3/100)</f>
        <v>0</v>
      </c>
      <c r="F1270" s="10">
        <f t="shared" si="82"/>
        <v>1.7750000000000001E-3</v>
      </c>
      <c r="G1270" s="10">
        <f>IF((G1269+(AVERAGE(F1269:F1270)*('Front End'!$F$5*60))-(N1269))&gt;$AA$3,$AA$3,IF(G1269+(AVERAGE(F1269:F1270)*('Front End'!$F$5*60))-(N1269)&lt;0,0,G1269+(AVERAGE(F1269:F1270)*('Front End'!$F$5*60))-(N1269)))</f>
        <v>101.57621768036034</v>
      </c>
      <c r="H1270" s="10">
        <f>(G1270/$AA$3)*'Front End'!$B$1</f>
        <v>1.0157621768036036E-3</v>
      </c>
      <c r="I1270" s="10">
        <f>('Front End'!$F$10-'Front End'!$B$1)+Calcs!H1270</f>
        <v>46.73101576217681</v>
      </c>
      <c r="J1270" s="10">
        <f>IF(H1270&gt;'Front End'!$B$1*('Front End'!$B$5/100),G1270-((('Front End'!$B$1*('Front End'!$B$5/100))/'Front End'!$B$1)*$AA$3),0)</f>
        <v>1.5762176803603438</v>
      </c>
      <c r="K1270" s="10">
        <f>(J1270*('Front End'!$B$6/100))/('Front End'!$B$2*24*60*60)</f>
        <v>0</v>
      </c>
      <c r="L1270" s="10">
        <f>(J1270*((100-'Front End'!$B$6)/100))/('Front End'!$B$2*24*60*60)</f>
        <v>1.8243260189355834E-3</v>
      </c>
      <c r="M1270" s="10">
        <f t="shared" si="83"/>
        <v>1.8243260189355834E-3</v>
      </c>
      <c r="N1270" s="10">
        <f>AVERAGE(M1269:M1270)*('Front End'!$F$5*60)</f>
        <v>0.21939619562543794</v>
      </c>
      <c r="O1270" s="10">
        <f>IF(O1269+AVERAGE(K1269:K1270)*('Front End'!$F$5*60)&gt;J1270,J1270,O1269+AVERAGE(K1269:K1270)*('Front End'!$F$5*60))</f>
        <v>0</v>
      </c>
      <c r="P1270" s="10">
        <f>P1269+(AVERAGE(L1269:L1270)*('Front End'!$F$5*60))-W1269</f>
        <v>3902.7160443550406</v>
      </c>
      <c r="Q1270" s="10">
        <f>(P1270/$AA$5)*($AA$4-'Front End'!$F$9)</f>
        <v>3.9027160443550403E-2</v>
      </c>
      <c r="R1270" s="10">
        <f>'Front End'!$F$9+Q1270</f>
        <v>45.039027160443553</v>
      </c>
      <c r="S1270" s="8">
        <f>IF(R1270&gt;'Front End'!$F$9+'Front End'!$B$9,(((R1270-'Front End'!$F$9)/($AA$4-'Front End'!$F$9))*$AA$5)-((('Front End'!$F$9+'Front End'!$B$9-'Front End'!$F$9)/($AA$4-'Front End'!$F$9))*$AA$5),0)</f>
        <v>3902.7160443552593</v>
      </c>
      <c r="T1270" s="8">
        <f>ROUND(S1270/('Front End'!$B$3*24*60*60),6)</f>
        <v>4.5170000000000002E-3</v>
      </c>
      <c r="U1270" s="8">
        <f>IF(R1270&gt;'Front End'!$F$9+'Front End'!$B$10,(((R1270-'Front End'!$F$9)/($AA$4-'Front End'!$F$9))*$AA$5)-((('Front End'!$F$9+'Front End'!$B$10-'Front End'!$F$9)/($AA$4-'Front End'!$F$9))*$AA$5),0)</f>
        <v>1902.7160443549465</v>
      </c>
      <c r="V1270" s="8">
        <f>(U1270^0.5)/('Front End'!$B$4*24*60*60)</f>
        <v>5.0486265595774673E-3</v>
      </c>
      <c r="W1270" s="8">
        <f>(AVERAGE(T1269:T1270)*('Front End'!$F$5*60))+(AVERAGE(V1269:V1270)*('Front End'!$F$5*60))</f>
        <v>1.1480091183011449</v>
      </c>
      <c r="X1270" s="8">
        <f t="shared" si="84"/>
        <v>5.0486265595774673E-3</v>
      </c>
    </row>
    <row r="1271" spans="1:24" x14ac:dyDescent="0.2">
      <c r="A1271" s="1">
        <v>1270</v>
      </c>
      <c r="B1271" s="1">
        <f>B1270+'Front End'!$F$5</f>
        <v>2538</v>
      </c>
      <c r="C1271" s="10">
        <f t="shared" si="81"/>
        <v>1.7625</v>
      </c>
      <c r="D1271" s="10">
        <f>ROUND(IF(B1271&lt;=$AA$2*1.25,('Front End'!$F$4/2)*(1-COS((PI()*B1271)/$AA$2)),(4.34*'Front End'!$F$4*EXP(-1.3*B1271/$AA$2))),6)</f>
        <v>1.768E-3</v>
      </c>
      <c r="E1271" s="10">
        <f>D1271*('Front End'!$F$3/100)</f>
        <v>0</v>
      </c>
      <c r="F1271" s="10">
        <f t="shared" si="82"/>
        <v>1.768E-3</v>
      </c>
      <c r="G1271" s="10">
        <f>IF((G1270+(AVERAGE(F1270:F1271)*('Front End'!$F$5*60))-(N1270))&gt;$AA$3,$AA$3,IF(G1270+(AVERAGE(F1270:F1271)*('Front End'!$F$5*60))-(N1270)&lt;0,0,G1270+(AVERAGE(F1270:F1271)*('Front End'!$F$5*60))-(N1270)))</f>
        <v>101.56940148473491</v>
      </c>
      <c r="H1271" s="10">
        <f>(G1271/$AA$3)*'Front End'!$B$1</f>
        <v>1.0156940148473492E-3</v>
      </c>
      <c r="I1271" s="10">
        <f>('Front End'!$F$10-'Front End'!$B$1)+Calcs!H1271</f>
        <v>46.73101569401485</v>
      </c>
      <c r="J1271" s="10">
        <f>IF(H1271&gt;'Front End'!$B$1*('Front End'!$B$5/100),G1271-((('Front End'!$B$1*('Front End'!$B$5/100))/'Front End'!$B$1)*$AA$3),0)</f>
        <v>1.5694014847349109</v>
      </c>
      <c r="K1271" s="10">
        <f>(J1271*('Front End'!$B$6/100))/('Front End'!$B$2*24*60*60)</f>
        <v>0</v>
      </c>
      <c r="L1271" s="10">
        <f>(J1271*((100-'Front End'!$B$6)/100))/('Front End'!$B$2*24*60*60)</f>
        <v>1.8164369036283694E-3</v>
      </c>
      <c r="M1271" s="10">
        <f t="shared" si="83"/>
        <v>1.8164369036283694E-3</v>
      </c>
      <c r="N1271" s="10">
        <f>AVERAGE(M1270:M1271)*('Front End'!$F$5*60)</f>
        <v>0.21844577535383716</v>
      </c>
      <c r="O1271" s="10">
        <f>IF(O1270+AVERAGE(K1270:K1271)*('Front End'!$F$5*60)&gt;J1271,J1271,O1270+AVERAGE(K1270:K1271)*('Front End'!$F$5*60))</f>
        <v>0</v>
      </c>
      <c r="P1271" s="10">
        <f>P1270+(AVERAGE(L1270:L1271)*('Front End'!$F$5*60))-W1270</f>
        <v>3901.7864810120932</v>
      </c>
      <c r="Q1271" s="10">
        <f>(P1271/$AA$5)*($AA$4-'Front End'!$F$9)</f>
        <v>3.9017864810120928E-2</v>
      </c>
      <c r="R1271" s="10">
        <f>'Front End'!$F$9+Q1271</f>
        <v>45.03901786481012</v>
      </c>
      <c r="S1271" s="8">
        <f>IF(R1271&gt;'Front End'!$F$9+'Front End'!$B$9,(((R1271-'Front End'!$F$9)/($AA$4-'Front End'!$F$9))*$AA$5)-((('Front End'!$F$9+'Front End'!$B$9-'Front End'!$F$9)/($AA$4-'Front End'!$F$9))*$AA$5),0)</f>
        <v>3901.7864810119818</v>
      </c>
      <c r="T1271" s="8">
        <f>ROUND(S1271/('Front End'!$B$3*24*60*60),6)</f>
        <v>4.516E-3</v>
      </c>
      <c r="U1271" s="8">
        <f>IF(R1271&gt;'Front End'!$F$9+'Front End'!$B$10,(((R1271-'Front End'!$F$9)/($AA$4-'Front End'!$F$9))*$AA$5)-((('Front End'!$F$9+'Front End'!$B$10-'Front End'!$F$9)/($AA$4-'Front End'!$F$9))*$AA$5),0)</f>
        <v>1901.7864810116689</v>
      </c>
      <c r="V1271" s="8">
        <f>(U1271^0.5)/('Front End'!$B$4*24*60*60)</f>
        <v>5.0473931670473836E-3</v>
      </c>
      <c r="W1271" s="8">
        <f>(AVERAGE(T1270:T1271)*('Front End'!$F$5*60))+(AVERAGE(V1270:V1271)*('Front End'!$F$5*60))</f>
        <v>1.1477411835974909</v>
      </c>
      <c r="X1271" s="8">
        <f t="shared" si="84"/>
        <v>5.0473931670473836E-3</v>
      </c>
    </row>
    <row r="1272" spans="1:24" x14ac:dyDescent="0.2">
      <c r="A1272" s="1">
        <v>1271</v>
      </c>
      <c r="B1272" s="1">
        <f>B1271+'Front End'!$F$5</f>
        <v>2540</v>
      </c>
      <c r="C1272" s="10">
        <f t="shared" si="81"/>
        <v>1.7638888888888888</v>
      </c>
      <c r="D1272" s="10">
        <f>ROUND(IF(B1272&lt;=$AA$2*1.25,('Front End'!$F$4/2)*(1-COS((PI()*B1272)/$AA$2)),(4.34*'Front End'!$F$4*EXP(-1.3*B1272/$AA$2))),6)</f>
        <v>1.7600000000000001E-3</v>
      </c>
      <c r="E1272" s="10">
        <f>D1272*('Front End'!$F$3/100)</f>
        <v>0</v>
      </c>
      <c r="F1272" s="10">
        <f t="shared" si="82"/>
        <v>1.7600000000000001E-3</v>
      </c>
      <c r="G1272" s="10">
        <f>IF((G1271+(AVERAGE(F1271:F1272)*('Front End'!$F$5*60))-(N1271))&gt;$AA$3,$AA$3,IF(G1271+(AVERAGE(F1271:F1272)*('Front End'!$F$5*60))-(N1271)&lt;0,0,G1271+(AVERAGE(F1271:F1272)*('Front End'!$F$5*60))-(N1271)))</f>
        <v>101.56263570938107</v>
      </c>
      <c r="H1272" s="10">
        <f>(G1272/$AA$3)*'Front End'!$B$1</f>
        <v>1.0156263570938106E-3</v>
      </c>
      <c r="I1272" s="10">
        <f>('Front End'!$F$10-'Front End'!$B$1)+Calcs!H1272</f>
        <v>46.731015626357099</v>
      </c>
      <c r="J1272" s="10">
        <f>IF(H1272&gt;'Front End'!$B$1*('Front End'!$B$5/100),G1272-((('Front End'!$B$1*('Front End'!$B$5/100))/'Front End'!$B$1)*$AA$3),0)</f>
        <v>1.5626357093810697</v>
      </c>
      <c r="K1272" s="10">
        <f>(J1272*('Front End'!$B$6/100))/('Front End'!$B$2*24*60*60)</f>
        <v>0</v>
      </c>
      <c r="L1272" s="10">
        <f>(J1272*((100-'Front End'!$B$6)/100))/('Front End'!$B$2*24*60*60)</f>
        <v>1.8086061451169789E-3</v>
      </c>
      <c r="M1272" s="10">
        <f t="shared" si="83"/>
        <v>1.8086061451169789E-3</v>
      </c>
      <c r="N1272" s="10">
        <f>AVERAGE(M1271:M1272)*('Front End'!$F$5*60)</f>
        <v>0.21750258292472091</v>
      </c>
      <c r="O1272" s="10">
        <f>IF(O1271+AVERAGE(K1271:K1272)*('Front End'!$F$5*60)&gt;J1272,J1272,O1271+AVERAGE(K1271:K1272)*('Front End'!$F$5*60))</f>
        <v>0</v>
      </c>
      <c r="P1272" s="10">
        <f>P1271+(AVERAGE(L1271:L1272)*('Front End'!$F$5*60))-W1271</f>
        <v>3900.8562424114202</v>
      </c>
      <c r="Q1272" s="10">
        <f>(P1272/$AA$5)*($AA$4-'Front End'!$F$9)</f>
        <v>3.9008562424114199E-2</v>
      </c>
      <c r="R1272" s="10">
        <f>'Front End'!$F$9+Q1272</f>
        <v>45.039008562424115</v>
      </c>
      <c r="S1272" s="8">
        <f>IF(R1272&gt;'Front End'!$F$9+'Front End'!$B$9,(((R1272-'Front End'!$F$9)/($AA$4-'Front End'!$F$9))*$AA$5)-((('Front End'!$F$9+'Front End'!$B$9-'Front End'!$F$9)/($AA$4-'Front End'!$F$9))*$AA$5),0)</f>
        <v>3900.8562424115216</v>
      </c>
      <c r="T1272" s="8">
        <f>ROUND(S1272/('Front End'!$B$3*24*60*60),6)</f>
        <v>4.5149999999999999E-3</v>
      </c>
      <c r="U1272" s="8">
        <f>IF(R1272&gt;'Front End'!$F$9+'Front End'!$B$10,(((R1272-'Front End'!$F$9)/($AA$4-'Front End'!$F$9))*$AA$5)-((('Front End'!$F$9+'Front End'!$B$10-'Front End'!$F$9)/($AA$4-'Front End'!$F$9))*$AA$5),0)</f>
        <v>1900.8562424112088</v>
      </c>
      <c r="V1272" s="8">
        <f>(U1272^0.5)/('Front End'!$B$4*24*60*60)</f>
        <v>5.0461585767543659E-3</v>
      </c>
      <c r="W1272" s="8">
        <f>(AVERAGE(T1271:T1272)*('Front End'!$F$5*60))+(AVERAGE(V1271:V1272)*('Front End'!$F$5*60))</f>
        <v>1.147473104628105</v>
      </c>
      <c r="X1272" s="8">
        <f t="shared" si="84"/>
        <v>5.0461585767543659E-3</v>
      </c>
    </row>
    <row r="1273" spans="1:24" x14ac:dyDescent="0.2">
      <c r="A1273" s="1">
        <v>1272</v>
      </c>
      <c r="B1273" s="1">
        <f>B1272+'Front End'!$F$5</f>
        <v>2542</v>
      </c>
      <c r="C1273" s="10">
        <f t="shared" si="81"/>
        <v>1.7652777777777777</v>
      </c>
      <c r="D1273" s="10">
        <f>ROUND(IF(B1273&lt;=$AA$2*1.25,('Front End'!$F$4/2)*(1-COS((PI()*B1273)/$AA$2)),(4.34*'Front End'!$F$4*EXP(-1.3*B1273/$AA$2))),6)</f>
        <v>1.7520000000000001E-3</v>
      </c>
      <c r="E1273" s="10">
        <f>D1273*('Front End'!$F$3/100)</f>
        <v>0</v>
      </c>
      <c r="F1273" s="10">
        <f t="shared" si="82"/>
        <v>1.7520000000000001E-3</v>
      </c>
      <c r="G1273" s="10">
        <f>IF((G1272+(AVERAGE(F1272:F1273)*('Front End'!$F$5*60))-(N1272))&gt;$AA$3,$AA$3,IF(G1272+(AVERAGE(F1272:F1273)*('Front End'!$F$5*60))-(N1272)&lt;0,0,G1272+(AVERAGE(F1272:F1273)*('Front End'!$F$5*60))-(N1272)))</f>
        <v>101.55585312645634</v>
      </c>
      <c r="H1273" s="10">
        <f>(G1273/$AA$3)*'Front End'!$B$1</f>
        <v>1.0155585312645635E-3</v>
      </c>
      <c r="I1273" s="10">
        <f>('Front End'!$F$10-'Front End'!$B$1)+Calcs!H1273</f>
        <v>46.731015558531269</v>
      </c>
      <c r="J1273" s="10">
        <f>IF(H1273&gt;'Front End'!$B$1*('Front End'!$B$5/100),G1273-((('Front End'!$B$1*('Front End'!$B$5/100))/'Front End'!$B$1)*$AA$3),0)</f>
        <v>1.5558531264563413</v>
      </c>
      <c r="K1273" s="10">
        <f>(J1273*('Front End'!$B$6/100))/('Front End'!$B$2*24*60*60)</f>
        <v>0</v>
      </c>
      <c r="L1273" s="10">
        <f>(J1273*((100-'Front End'!$B$6)/100))/('Front End'!$B$2*24*60*60)</f>
        <v>1.8007559333985434E-3</v>
      </c>
      <c r="M1273" s="10">
        <f t="shared" si="83"/>
        <v>1.8007559333985434E-3</v>
      </c>
      <c r="N1273" s="10">
        <f>AVERAGE(M1272:M1273)*('Front End'!$F$5*60)</f>
        <v>0.21656172471093132</v>
      </c>
      <c r="O1273" s="10">
        <f>IF(O1272+AVERAGE(K1272:K1273)*('Front End'!$F$5*60)&gt;J1273,J1273,O1272+AVERAGE(K1272:K1273)*('Front End'!$F$5*60))</f>
        <v>0</v>
      </c>
      <c r="P1273" s="10">
        <f>P1272+(AVERAGE(L1272:L1273)*('Front End'!$F$5*60))-W1272</f>
        <v>3899.925331031503</v>
      </c>
      <c r="Q1273" s="10">
        <f>(P1273/$AA$5)*($AA$4-'Front End'!$F$9)</f>
        <v>3.8999253310315028E-2</v>
      </c>
      <c r="R1273" s="10">
        <f>'Front End'!$F$9+Q1273</f>
        <v>45.038999253310315</v>
      </c>
      <c r="S1273" s="8">
        <f>IF(R1273&gt;'Front End'!$F$9+'Front End'!$B$9,(((R1273-'Front End'!$F$9)/($AA$4-'Front End'!$F$9))*$AA$5)-((('Front End'!$F$9+'Front End'!$B$9-'Front End'!$F$9)/($AA$4-'Front End'!$F$9))*$AA$5),0)</f>
        <v>3899.9253310315398</v>
      </c>
      <c r="T1273" s="8">
        <f>ROUND(S1273/('Front End'!$B$3*24*60*60),6)</f>
        <v>4.5139999999999998E-3</v>
      </c>
      <c r="U1273" s="8">
        <f>IF(R1273&gt;'Front End'!$F$9+'Front End'!$B$10,(((R1273-'Front End'!$F$9)/($AA$4-'Front End'!$F$9))*$AA$5)-((('Front End'!$F$9+'Front End'!$B$10-'Front End'!$F$9)/($AA$4-'Front End'!$F$9))*$AA$5),0)</f>
        <v>1899.925331031227</v>
      </c>
      <c r="V1273" s="8">
        <f>(U1273^0.5)/('Front End'!$B$4*24*60*60)</f>
        <v>5.0449227911085678E-3</v>
      </c>
      <c r="W1273" s="8">
        <f>(AVERAGE(T1272:T1273)*('Front End'!$F$5*60))+(AVERAGE(V1272:V1273)*('Front End'!$F$5*60))</f>
        <v>1.147204882071776</v>
      </c>
      <c r="X1273" s="8">
        <f t="shared" si="84"/>
        <v>5.0449227911085678E-3</v>
      </c>
    </row>
    <row r="1274" spans="1:24" x14ac:dyDescent="0.2">
      <c r="A1274" s="1">
        <v>1273</v>
      </c>
      <c r="B1274" s="1">
        <f>B1273+'Front End'!$F$5</f>
        <v>2544</v>
      </c>
      <c r="C1274" s="10">
        <f t="shared" si="81"/>
        <v>1.7666666666666666</v>
      </c>
      <c r="D1274" s="10">
        <f>ROUND(IF(B1274&lt;=$AA$2*1.25,('Front End'!$F$4/2)*(1-COS((PI()*B1274)/$AA$2)),(4.34*'Front End'!$F$4*EXP(-1.3*B1274/$AA$2))),6)</f>
        <v>1.745E-3</v>
      </c>
      <c r="E1274" s="10">
        <f>D1274*('Front End'!$F$3/100)</f>
        <v>0</v>
      </c>
      <c r="F1274" s="10">
        <f t="shared" si="82"/>
        <v>1.745E-3</v>
      </c>
      <c r="G1274" s="10">
        <f>IF((G1273+(AVERAGE(F1273:F1274)*('Front End'!$F$5*60))-(N1273))&gt;$AA$3,$AA$3,IF(G1273+(AVERAGE(F1273:F1274)*('Front End'!$F$5*60))-(N1273)&lt;0,0,G1273+(AVERAGE(F1273:F1274)*('Front End'!$F$5*60))-(N1273)))</f>
        <v>101.54911140174541</v>
      </c>
      <c r="H1274" s="10">
        <f>(G1274/$AA$3)*'Front End'!$B$1</f>
        <v>1.0154911140174542E-3</v>
      </c>
      <c r="I1274" s="10">
        <f>('Front End'!$F$10-'Front End'!$B$1)+Calcs!H1274</f>
        <v>46.731015491114022</v>
      </c>
      <c r="J1274" s="10">
        <f>IF(H1274&gt;'Front End'!$B$1*('Front End'!$B$5/100),G1274-((('Front End'!$B$1*('Front End'!$B$5/100))/'Front End'!$B$1)*$AA$3),0)</f>
        <v>1.5491114017454066</v>
      </c>
      <c r="K1274" s="10">
        <f>(J1274*('Front End'!$B$6/100))/('Front End'!$B$2*24*60*60)</f>
        <v>0</v>
      </c>
      <c r="L1274" s="10">
        <f>(J1274*((100-'Front End'!$B$6)/100))/('Front End'!$B$2*24*60*60)</f>
        <v>1.7929530112794061E-3</v>
      </c>
      <c r="M1274" s="10">
        <f t="shared" si="83"/>
        <v>1.7929530112794061E-3</v>
      </c>
      <c r="N1274" s="10">
        <f>AVERAGE(M1273:M1274)*('Front End'!$F$5*60)</f>
        <v>0.21562253668067699</v>
      </c>
      <c r="O1274" s="10">
        <f>IF(O1273+AVERAGE(K1273:K1274)*('Front End'!$F$5*60)&gt;J1274,J1274,O1273+AVERAGE(K1273:K1274)*('Front End'!$F$5*60))</f>
        <v>0</v>
      </c>
      <c r="P1274" s="10">
        <f>P1273+(AVERAGE(L1273:L1274)*('Front End'!$F$5*60))-W1273</f>
        <v>3898.9937486861118</v>
      </c>
      <c r="Q1274" s="10">
        <f>(P1274/$AA$5)*($AA$4-'Front End'!$F$9)</f>
        <v>3.8989937486861116E-2</v>
      </c>
      <c r="R1274" s="10">
        <f>'Front End'!$F$9+Q1274</f>
        <v>45.038989937486861</v>
      </c>
      <c r="S1274" s="8">
        <f>IF(R1274&gt;'Front End'!$F$9+'Front End'!$B$9,(((R1274-'Front End'!$F$9)/($AA$4-'Front End'!$F$9))*$AA$5)-((('Front End'!$F$9+'Front End'!$B$9-'Front End'!$F$9)/($AA$4-'Front End'!$F$9))*$AA$5),0)</f>
        <v>3898.9937486860526</v>
      </c>
      <c r="T1274" s="8">
        <f>ROUND(S1274/('Front End'!$B$3*24*60*60),6)</f>
        <v>4.5129999999999997E-3</v>
      </c>
      <c r="U1274" s="8">
        <f>IF(R1274&gt;'Front End'!$F$9+'Front End'!$B$10,(((R1274-'Front End'!$F$9)/($AA$4-'Front End'!$F$9))*$AA$5)-((('Front End'!$F$9+'Front End'!$B$10-'Front End'!$F$9)/($AA$4-'Front End'!$F$9))*$AA$5),0)</f>
        <v>1898.9937486857398</v>
      </c>
      <c r="V1274" s="8">
        <f>(U1274^0.5)/('Front End'!$B$4*24*60*60)</f>
        <v>5.04368581164034E-3</v>
      </c>
      <c r="W1274" s="8">
        <f>(AVERAGE(T1273:T1274)*('Front End'!$F$5*60))+(AVERAGE(V1273:V1274)*('Front End'!$F$5*60))</f>
        <v>1.1469365161649345</v>
      </c>
      <c r="X1274" s="8">
        <f t="shared" si="84"/>
        <v>5.04368581164034E-3</v>
      </c>
    </row>
    <row r="1275" spans="1:24" x14ac:dyDescent="0.2">
      <c r="A1275" s="1">
        <v>1274</v>
      </c>
      <c r="B1275" s="1">
        <f>B1274+'Front End'!$F$5</f>
        <v>2546</v>
      </c>
      <c r="C1275" s="10">
        <f t="shared" si="81"/>
        <v>1.7680555555555555</v>
      </c>
      <c r="D1275" s="10">
        <f>ROUND(IF(B1275&lt;=$AA$2*1.25,('Front End'!$F$4/2)*(1-COS((PI()*B1275)/$AA$2)),(4.34*'Front End'!$F$4*EXP(-1.3*B1275/$AA$2))),6)</f>
        <v>1.737E-3</v>
      </c>
      <c r="E1275" s="10">
        <f>D1275*('Front End'!$F$3/100)</f>
        <v>0</v>
      </c>
      <c r="F1275" s="10">
        <f t="shared" si="82"/>
        <v>1.737E-3</v>
      </c>
      <c r="G1275" s="10">
        <f>IF((G1274+(AVERAGE(F1274:F1275)*('Front End'!$F$5*60))-(N1274))&gt;$AA$3,$AA$3,IF(G1274+(AVERAGE(F1274:F1275)*('Front End'!$F$5*60))-(N1274)&lt;0,0,G1274+(AVERAGE(F1274:F1275)*('Front End'!$F$5*60))-(N1274)))</f>
        <v>101.54240886506473</v>
      </c>
      <c r="H1275" s="10">
        <f>(G1275/$AA$3)*'Front End'!$B$1</f>
        <v>1.0154240886506474E-3</v>
      </c>
      <c r="I1275" s="10">
        <f>('Front End'!$F$10-'Front End'!$B$1)+Calcs!H1275</f>
        <v>46.731015424088653</v>
      </c>
      <c r="J1275" s="10">
        <f>IF(H1275&gt;'Front End'!$B$1*('Front End'!$B$5/100),G1275-((('Front End'!$B$1*('Front End'!$B$5/100))/'Front End'!$B$1)*$AA$3),0)</f>
        <v>1.5424088650647292</v>
      </c>
      <c r="K1275" s="10">
        <f>(J1275*('Front End'!$B$6/100))/('Front End'!$B$2*24*60*60)</f>
        <v>0</v>
      </c>
      <c r="L1275" s="10">
        <f>(J1275*((100-'Front End'!$B$6)/100))/('Front End'!$B$2*24*60*60)</f>
        <v>1.7851954456767701E-3</v>
      </c>
      <c r="M1275" s="10">
        <f t="shared" si="83"/>
        <v>1.7851954456767701E-3</v>
      </c>
      <c r="N1275" s="10">
        <f>AVERAGE(M1274:M1275)*('Front End'!$F$5*60)</f>
        <v>0.21468890741737057</v>
      </c>
      <c r="O1275" s="10">
        <f>IF(O1274+AVERAGE(K1274:K1275)*('Front End'!$F$5*60)&gt;J1275,J1275,O1274+AVERAGE(K1274:K1275)*('Front End'!$F$5*60))</f>
        <v>0</v>
      </c>
      <c r="P1275" s="10">
        <f>P1274+(AVERAGE(L1274:L1275)*('Front End'!$F$5*60))-W1274</f>
        <v>3898.0615010773645</v>
      </c>
      <c r="Q1275" s="10">
        <f>(P1275/$AA$5)*($AA$4-'Front End'!$F$9)</f>
        <v>3.8980615010773642E-2</v>
      </c>
      <c r="R1275" s="10">
        <f>'Front End'!$F$9+Q1275</f>
        <v>45.038980615010772</v>
      </c>
      <c r="S1275" s="8">
        <f>IF(R1275&gt;'Front End'!$F$9+'Front End'!$B$9,(((R1275-'Front End'!$F$9)/($AA$4-'Front End'!$F$9))*$AA$5)-((('Front End'!$F$9+'Front End'!$B$9-'Front End'!$F$9)/($AA$4-'Front End'!$F$9))*$AA$5),0)</f>
        <v>3898.0615010771662</v>
      </c>
      <c r="T1275" s="8">
        <f>ROUND(S1275/('Front End'!$B$3*24*60*60),6)</f>
        <v>4.5120000000000004E-3</v>
      </c>
      <c r="U1275" s="8">
        <f>IF(R1275&gt;'Front End'!$F$9+'Front End'!$B$10,(((R1275-'Front End'!$F$9)/($AA$4-'Front End'!$F$9))*$AA$5)-((('Front End'!$F$9+'Front End'!$B$10-'Front End'!$F$9)/($AA$4-'Front End'!$F$9))*$AA$5),0)</f>
        <v>1898.0615010768533</v>
      </c>
      <c r="V1275" s="8">
        <f>(U1275^0.5)/('Front End'!$B$4*24*60*60)</f>
        <v>5.0424476450452935E-3</v>
      </c>
      <c r="W1275" s="8">
        <f>(AVERAGE(T1274:T1275)*('Front End'!$F$5*60))+(AVERAGE(V1274:V1275)*('Front End'!$F$5*60))</f>
        <v>1.1466680074011379</v>
      </c>
      <c r="X1275" s="8">
        <f t="shared" si="84"/>
        <v>5.0424476450452935E-3</v>
      </c>
    </row>
    <row r="1276" spans="1:24" x14ac:dyDescent="0.2">
      <c r="A1276" s="1">
        <v>1275</v>
      </c>
      <c r="B1276" s="1">
        <f>B1275+'Front End'!$F$5</f>
        <v>2548</v>
      </c>
      <c r="C1276" s="10">
        <f t="shared" si="81"/>
        <v>1.7694444444444444</v>
      </c>
      <c r="D1276" s="10">
        <f>ROUND(IF(B1276&lt;=$AA$2*1.25,('Front End'!$F$4/2)*(1-COS((PI()*B1276)/$AA$2)),(4.34*'Front End'!$F$4*EXP(-1.3*B1276/$AA$2))),6)</f>
        <v>1.73E-3</v>
      </c>
      <c r="E1276" s="10">
        <f>D1276*('Front End'!$F$3/100)</f>
        <v>0</v>
      </c>
      <c r="F1276" s="10">
        <f t="shared" si="82"/>
        <v>1.73E-3</v>
      </c>
      <c r="G1276" s="10">
        <f>IF((G1275+(AVERAGE(F1275:F1276)*('Front End'!$F$5*60))-(N1275))&gt;$AA$3,$AA$3,IF(G1275+(AVERAGE(F1275:F1276)*('Front End'!$F$5*60))-(N1275)&lt;0,0,G1275+(AVERAGE(F1275:F1276)*('Front End'!$F$5*60))-(N1275)))</f>
        <v>101.53573995764737</v>
      </c>
      <c r="H1276" s="10">
        <f>(G1276/$AA$3)*'Front End'!$B$1</f>
        <v>1.0153573995764736E-3</v>
      </c>
      <c r="I1276" s="10">
        <f>('Front End'!$F$10-'Front End'!$B$1)+Calcs!H1276</f>
        <v>46.731015357399578</v>
      </c>
      <c r="J1276" s="10">
        <f>IF(H1276&gt;'Front End'!$B$1*('Front End'!$B$5/100),G1276-((('Front End'!$B$1*('Front End'!$B$5/100))/'Front End'!$B$1)*$AA$3),0)</f>
        <v>1.5357399576473654</v>
      </c>
      <c r="K1276" s="10">
        <f>(J1276*('Front End'!$B$6/100))/('Front End'!$B$2*24*60*60)</f>
        <v>0</v>
      </c>
      <c r="L1276" s="10">
        <f>(J1276*((100-'Front End'!$B$6)/100))/('Front End'!$B$2*24*60*60)</f>
        <v>1.7774768028325991E-3</v>
      </c>
      <c r="M1276" s="10">
        <f t="shared" si="83"/>
        <v>1.7774768028325991E-3</v>
      </c>
      <c r="N1276" s="10">
        <f>AVERAGE(M1275:M1276)*('Front End'!$F$5*60)</f>
        <v>0.21376033491056215</v>
      </c>
      <c r="O1276" s="10">
        <f>IF(O1275+AVERAGE(K1275:K1276)*('Front End'!$F$5*60)&gt;J1276,J1276,O1275+AVERAGE(K1275:K1276)*('Front End'!$F$5*60))</f>
        <v>0</v>
      </c>
      <c r="P1276" s="10">
        <f>P1275+(AVERAGE(L1275:L1276)*('Front End'!$F$5*60))-W1275</f>
        <v>3897.1285934048738</v>
      </c>
      <c r="Q1276" s="10">
        <f>(P1276/$AA$5)*($AA$4-'Front End'!$F$9)</f>
        <v>3.8971285934048736E-2</v>
      </c>
      <c r="R1276" s="10">
        <f>'Front End'!$F$9+Q1276</f>
        <v>45.038971285934046</v>
      </c>
      <c r="S1276" s="8">
        <f>IF(R1276&gt;'Front End'!$F$9+'Front End'!$B$9,(((R1276-'Front End'!$F$9)/($AA$4-'Front End'!$F$9))*$AA$5)-((('Front End'!$F$9+'Front End'!$B$9-'Front End'!$F$9)/($AA$4-'Front End'!$F$9))*$AA$5),0)</f>
        <v>3897.1285934046309</v>
      </c>
      <c r="T1276" s="8">
        <f>ROUND(S1276/('Front End'!$B$3*24*60*60),6)</f>
        <v>4.5110000000000003E-3</v>
      </c>
      <c r="U1276" s="8">
        <f>IF(R1276&gt;'Front End'!$F$9+'Front End'!$B$10,(((R1276-'Front End'!$F$9)/($AA$4-'Front End'!$F$9))*$AA$5)-((('Front End'!$F$9+'Front End'!$B$10-'Front End'!$F$9)/($AA$4-'Front End'!$F$9))*$AA$5),0)</f>
        <v>1897.1285934043181</v>
      </c>
      <c r="V1276" s="8">
        <f>(U1276^0.5)/('Front End'!$B$4*24*60*60)</f>
        <v>5.0412082973573273E-3</v>
      </c>
      <c r="W1276" s="8">
        <f>(AVERAGE(T1275:T1276)*('Front End'!$F$5*60))+(AVERAGE(V1275:V1276)*('Front End'!$F$5*60))</f>
        <v>1.1463993565441573</v>
      </c>
      <c r="X1276" s="8">
        <f t="shared" si="84"/>
        <v>5.0412082973573273E-3</v>
      </c>
    </row>
    <row r="1277" spans="1:24" x14ac:dyDescent="0.2">
      <c r="A1277" s="1">
        <v>1276</v>
      </c>
      <c r="B1277" s="1">
        <f>B1276+'Front End'!$F$5</f>
        <v>2550</v>
      </c>
      <c r="C1277" s="10">
        <f t="shared" si="81"/>
        <v>1.7708333333333333</v>
      </c>
      <c r="D1277" s="10">
        <f>ROUND(IF(B1277&lt;=$AA$2*1.25,('Front End'!$F$4/2)*(1-COS((PI()*B1277)/$AA$2)),(4.34*'Front End'!$F$4*EXP(-1.3*B1277/$AA$2))),6)</f>
        <v>1.722E-3</v>
      </c>
      <c r="E1277" s="10">
        <f>D1277*('Front End'!$F$3/100)</f>
        <v>0</v>
      </c>
      <c r="F1277" s="10">
        <f t="shared" si="82"/>
        <v>1.722E-3</v>
      </c>
      <c r="G1277" s="10">
        <f>IF((G1276+(AVERAGE(F1276:F1277)*('Front End'!$F$5*60))-(N1276))&gt;$AA$3,$AA$3,IF(G1276+(AVERAGE(F1276:F1277)*('Front End'!$F$5*60))-(N1276)&lt;0,0,G1276+(AVERAGE(F1276:F1277)*('Front End'!$F$5*60))-(N1276)))</f>
        <v>101.52909962273681</v>
      </c>
      <c r="H1277" s="10">
        <f>(G1277/$AA$3)*'Front End'!$B$1</f>
        <v>1.015290996227368E-3</v>
      </c>
      <c r="I1277" s="10">
        <f>('Front End'!$F$10-'Front End'!$B$1)+Calcs!H1277</f>
        <v>46.731015290996233</v>
      </c>
      <c r="J1277" s="10">
        <f>IF(H1277&gt;'Front End'!$B$1*('Front End'!$B$5/100),G1277-((('Front End'!$B$1*('Front End'!$B$5/100))/'Front End'!$B$1)*$AA$3),0)</f>
        <v>1.5290996227368083</v>
      </c>
      <c r="K1277" s="10">
        <f>(J1277*('Front End'!$B$6/100))/('Front End'!$B$2*24*60*60)</f>
        <v>0</v>
      </c>
      <c r="L1277" s="10">
        <f>(J1277*((100-'Front End'!$B$6)/100))/('Front End'!$B$2*24*60*60)</f>
        <v>1.7697912300194544E-3</v>
      </c>
      <c r="M1277" s="10">
        <f t="shared" si="83"/>
        <v>1.7697912300194544E-3</v>
      </c>
      <c r="N1277" s="10">
        <f>AVERAGE(M1276:M1277)*('Front End'!$F$5*60)</f>
        <v>0.21283608197112322</v>
      </c>
      <c r="O1277" s="10">
        <f>IF(O1276+AVERAGE(K1276:K1277)*('Front End'!$F$5*60)&gt;J1277,J1277,O1276+AVERAGE(K1276:K1277)*('Front End'!$F$5*60))</f>
        <v>0</v>
      </c>
      <c r="P1277" s="10">
        <f>P1276+(AVERAGE(L1276:L1277)*('Front End'!$F$5*60))-W1276</f>
        <v>3896.1950301303009</v>
      </c>
      <c r="Q1277" s="10">
        <f>(P1277/$AA$5)*($AA$4-'Front End'!$F$9)</f>
        <v>3.8961950301303012E-2</v>
      </c>
      <c r="R1277" s="10">
        <f>'Front End'!$F$9+Q1277</f>
        <v>45.038961950301307</v>
      </c>
      <c r="S1277" s="8">
        <f>IF(R1277&gt;'Front End'!$F$9+'Front End'!$B$9,(((R1277-'Front End'!$F$9)/($AA$4-'Front End'!$F$9))*$AA$5)-((('Front End'!$F$9+'Front End'!$B$9-'Front End'!$F$9)/($AA$4-'Front End'!$F$9))*$AA$5),0)</f>
        <v>3896.1950301306561</v>
      </c>
      <c r="T1277" s="8">
        <f>ROUND(S1277/('Front End'!$B$3*24*60*60),6)</f>
        <v>4.509E-3</v>
      </c>
      <c r="U1277" s="8">
        <f>IF(R1277&gt;'Front End'!$F$9+'Front End'!$B$10,(((R1277-'Front End'!$F$9)/($AA$4-'Front End'!$F$9))*$AA$5)-((('Front End'!$F$9+'Front End'!$B$10-'Front End'!$F$9)/($AA$4-'Front End'!$F$9))*$AA$5),0)</f>
        <v>1896.1950301303432</v>
      </c>
      <c r="V1277" s="8">
        <f>(U1277^0.5)/('Front End'!$B$4*24*60*60)</f>
        <v>5.0399677736352707E-3</v>
      </c>
      <c r="W1277" s="8">
        <f>(AVERAGE(T1276:T1277)*('Front End'!$F$5*60))+(AVERAGE(V1276:V1277)*('Front End'!$F$5*60))</f>
        <v>1.1460705642595559</v>
      </c>
      <c r="X1277" s="8">
        <f t="shared" si="84"/>
        <v>5.0399677736352707E-3</v>
      </c>
    </row>
    <row r="1278" spans="1:24" x14ac:dyDescent="0.2">
      <c r="A1278" s="1">
        <v>1277</v>
      </c>
      <c r="B1278" s="1">
        <f>B1277+'Front End'!$F$5</f>
        <v>2552</v>
      </c>
      <c r="C1278" s="10">
        <f t="shared" si="81"/>
        <v>1.7722222222222221</v>
      </c>
      <c r="D1278" s="10">
        <f>ROUND(IF(B1278&lt;=$AA$2*1.25,('Front End'!$F$4/2)*(1-COS((PI()*B1278)/$AA$2)),(4.34*'Front End'!$F$4*EXP(-1.3*B1278/$AA$2))),6)</f>
        <v>1.7149999999999999E-3</v>
      </c>
      <c r="E1278" s="10">
        <f>D1278*('Front End'!$F$3/100)</f>
        <v>0</v>
      </c>
      <c r="F1278" s="10">
        <f t="shared" si="82"/>
        <v>1.7149999999999999E-3</v>
      </c>
      <c r="G1278" s="10">
        <f>IF((G1277+(AVERAGE(F1277:F1278)*('Front End'!$F$5*60))-(N1277))&gt;$AA$3,$AA$3,IF(G1277+(AVERAGE(F1277:F1278)*('Front End'!$F$5*60))-(N1277)&lt;0,0,G1277+(AVERAGE(F1277:F1278)*('Front End'!$F$5*60))-(N1277)))</f>
        <v>101.52248354076569</v>
      </c>
      <c r="H1278" s="10">
        <f>(G1278/$AA$3)*'Front End'!$B$1</f>
        <v>1.015224835407657E-3</v>
      </c>
      <c r="I1278" s="10">
        <f>('Front End'!$F$10-'Front End'!$B$1)+Calcs!H1278</f>
        <v>46.73101522483541</v>
      </c>
      <c r="J1278" s="10">
        <f>IF(H1278&gt;'Front End'!$B$1*('Front End'!$B$5/100),G1278-((('Front End'!$B$1*('Front End'!$B$5/100))/'Front End'!$B$1)*$AA$3),0)</f>
        <v>1.5224835407656911</v>
      </c>
      <c r="K1278" s="10">
        <f>(J1278*('Front End'!$B$6/100))/('Front End'!$B$2*24*60*60)</f>
        <v>0</v>
      </c>
      <c r="L1278" s="10">
        <f>(J1278*((100-'Front End'!$B$6)/100))/('Front End'!$B$2*24*60*60)</f>
        <v>1.7621337277380687E-3</v>
      </c>
      <c r="M1278" s="10">
        <f t="shared" si="83"/>
        <v>1.7621337277380687E-3</v>
      </c>
      <c r="N1278" s="10">
        <f>AVERAGE(M1277:M1278)*('Front End'!$F$5*60)</f>
        <v>0.21191549746545138</v>
      </c>
      <c r="O1278" s="10">
        <f>IF(O1277+AVERAGE(K1277:K1278)*('Front End'!$F$5*60)&gt;J1278,J1278,O1277+AVERAGE(K1277:K1278)*('Front End'!$F$5*60))</f>
        <v>0</v>
      </c>
      <c r="P1278" s="10">
        <f>P1277+(AVERAGE(L1277:L1278)*('Front End'!$F$5*60))-W1277</f>
        <v>3895.2608750635068</v>
      </c>
      <c r="Q1278" s="10">
        <f>(P1278/$AA$5)*($AA$4-'Front End'!$F$9)</f>
        <v>3.8952608750635068E-2</v>
      </c>
      <c r="R1278" s="10">
        <f>'Front End'!$F$9+Q1278</f>
        <v>45.038952608750634</v>
      </c>
      <c r="S1278" s="8">
        <f>IF(R1278&gt;'Front End'!$F$9+'Front End'!$B$9,(((R1278-'Front End'!$F$9)/($AA$4-'Front End'!$F$9))*$AA$5)-((('Front End'!$F$9+'Front End'!$B$9-'Front End'!$F$9)/($AA$4-'Front End'!$F$9))*$AA$5),0)</f>
        <v>3895.2608750633999</v>
      </c>
      <c r="T1278" s="8">
        <f>ROUND(S1278/('Front End'!$B$3*24*60*60),6)</f>
        <v>4.5079999999999999E-3</v>
      </c>
      <c r="U1278" s="8">
        <f>IF(R1278&gt;'Front End'!$F$9+'Front End'!$B$10,(((R1278-'Front End'!$F$9)/($AA$4-'Front End'!$F$9))*$AA$5)-((('Front End'!$F$9+'Front End'!$B$10-'Front End'!$F$9)/($AA$4-'Front End'!$F$9))*$AA$5),0)</f>
        <v>1895.260875063087</v>
      </c>
      <c r="V1278" s="8">
        <f>(U1278^0.5)/('Front End'!$B$4*24*60*60)</f>
        <v>5.0387261578304565E-3</v>
      </c>
      <c r="W1278" s="8">
        <f>(AVERAGE(T1277:T1278)*('Front End'!$F$5*60))+(AVERAGE(V1277:V1278)*('Front End'!$F$5*60))</f>
        <v>1.1457416358879438</v>
      </c>
      <c r="X1278" s="8">
        <f t="shared" si="84"/>
        <v>5.0387261578304565E-3</v>
      </c>
    </row>
    <row r="1279" spans="1:24" x14ac:dyDescent="0.2">
      <c r="A1279" s="1">
        <v>1278</v>
      </c>
      <c r="B1279" s="1">
        <f>B1278+'Front End'!$F$5</f>
        <v>2554</v>
      </c>
      <c r="C1279" s="10">
        <f t="shared" si="81"/>
        <v>1.773611111111111</v>
      </c>
      <c r="D1279" s="10">
        <f>ROUND(IF(B1279&lt;=$AA$2*1.25,('Front End'!$F$4/2)*(1-COS((PI()*B1279)/$AA$2)),(4.34*'Front End'!$F$4*EXP(-1.3*B1279/$AA$2))),6)</f>
        <v>1.707E-3</v>
      </c>
      <c r="E1279" s="10">
        <f>D1279*('Front End'!$F$3/100)</f>
        <v>0</v>
      </c>
      <c r="F1279" s="10">
        <f t="shared" si="82"/>
        <v>1.707E-3</v>
      </c>
      <c r="G1279" s="10">
        <f>IF((G1278+(AVERAGE(F1278:F1279)*('Front End'!$F$5*60))-(N1278))&gt;$AA$3,$AA$3,IF(G1278+(AVERAGE(F1278:F1279)*('Front End'!$F$5*60))-(N1278)&lt;0,0,G1278+(AVERAGE(F1278:F1279)*('Front End'!$F$5*60))-(N1278)))</f>
        <v>101.51588804330024</v>
      </c>
      <c r="H1279" s="10">
        <f>(G1279/$AA$3)*'Front End'!$B$1</f>
        <v>1.0151588804330025E-3</v>
      </c>
      <c r="I1279" s="10">
        <f>('Front End'!$F$10-'Front End'!$B$1)+Calcs!H1279</f>
        <v>46.731015158880439</v>
      </c>
      <c r="J1279" s="10">
        <f>IF(H1279&gt;'Front End'!$B$1*('Front End'!$B$5/100),G1279-((('Front End'!$B$1*('Front End'!$B$5/100))/'Front End'!$B$1)*$AA$3),0)</f>
        <v>1.5158880433002366</v>
      </c>
      <c r="K1279" s="10">
        <f>(J1279*('Front End'!$B$6/100))/('Front End'!$B$2*24*60*60)</f>
        <v>0</v>
      </c>
      <c r="L1279" s="10">
        <f>(J1279*((100-'Front End'!$B$6)/100))/('Front End'!$B$2*24*60*60)</f>
        <v>1.7545000501160148E-3</v>
      </c>
      <c r="M1279" s="10">
        <f t="shared" si="83"/>
        <v>1.7545000501160148E-3</v>
      </c>
      <c r="N1279" s="10">
        <f>AVERAGE(M1278:M1279)*('Front End'!$F$5*60)</f>
        <v>0.21099802667124501</v>
      </c>
      <c r="O1279" s="10">
        <f>IF(O1278+AVERAGE(K1278:K1279)*('Front End'!$F$5*60)&gt;J1279,J1279,O1278+AVERAGE(K1278:K1279)*('Front End'!$F$5*60))</f>
        <v>0</v>
      </c>
      <c r="P1279" s="10">
        <f>P1278+(AVERAGE(L1278:L1279)*('Front End'!$F$5*60))-W1278</f>
        <v>3894.3261314542901</v>
      </c>
      <c r="Q1279" s="10">
        <f>(P1279/$AA$5)*($AA$4-'Front End'!$F$9)</f>
        <v>3.8943261314542899E-2</v>
      </c>
      <c r="R1279" s="10">
        <f>'Front End'!$F$9+Q1279</f>
        <v>45.038943261314543</v>
      </c>
      <c r="S1279" s="8">
        <f>IF(R1279&gt;'Front End'!$F$9+'Front End'!$B$9,(((R1279-'Front End'!$F$9)/($AA$4-'Front End'!$F$9))*$AA$5)-((('Front End'!$F$9+'Front End'!$B$9-'Front End'!$F$9)/($AA$4-'Front End'!$F$9))*$AA$5),0)</f>
        <v>3894.3261314543065</v>
      </c>
      <c r="T1279" s="8">
        <f>ROUND(S1279/('Front End'!$B$3*24*60*60),6)</f>
        <v>4.5069999999999997E-3</v>
      </c>
      <c r="U1279" s="8">
        <f>IF(R1279&gt;'Front End'!$F$9+'Front End'!$B$10,(((R1279-'Front End'!$F$9)/($AA$4-'Front End'!$F$9))*$AA$5)-((('Front End'!$F$9+'Front End'!$B$10-'Front End'!$F$9)/($AA$4-'Front End'!$F$9))*$AA$5),0)</f>
        <v>1894.3261314539936</v>
      </c>
      <c r="V1279" s="8">
        <f>(U1279^0.5)/('Front End'!$B$4*24*60*60)</f>
        <v>5.0374834534585682E-3</v>
      </c>
      <c r="W1279" s="8">
        <f>(AVERAGE(T1278:T1279)*('Front End'!$F$5*60))+(AVERAGE(V1278:V1279)*('Front End'!$F$5*60))</f>
        <v>1.1454725766773415</v>
      </c>
      <c r="X1279" s="8">
        <f t="shared" si="84"/>
        <v>5.0374834534585682E-3</v>
      </c>
    </row>
    <row r="1280" spans="1:24" x14ac:dyDescent="0.2">
      <c r="A1280" s="1">
        <v>1279</v>
      </c>
      <c r="B1280" s="1">
        <f>B1279+'Front End'!$F$5</f>
        <v>2556</v>
      </c>
      <c r="C1280" s="10">
        <f t="shared" si="81"/>
        <v>1.7749999999999999</v>
      </c>
      <c r="D1280" s="10">
        <f>ROUND(IF(B1280&lt;=$AA$2*1.25,('Front End'!$F$4/2)*(1-COS((PI()*B1280)/$AA$2)),(4.34*'Front End'!$F$4*EXP(-1.3*B1280/$AA$2))),6)</f>
        <v>1.6999999999999999E-3</v>
      </c>
      <c r="E1280" s="10">
        <f>D1280*('Front End'!$F$3/100)</f>
        <v>0</v>
      </c>
      <c r="F1280" s="10">
        <f t="shared" si="82"/>
        <v>1.6999999999999999E-3</v>
      </c>
      <c r="G1280" s="10">
        <f>IF((G1279+(AVERAGE(F1279:F1280)*('Front End'!$F$5*60))-(N1279))&gt;$AA$3,$AA$3,IF(G1279+(AVERAGE(F1279:F1280)*('Front End'!$F$5*60))-(N1279)&lt;0,0,G1279+(AVERAGE(F1279:F1280)*('Front End'!$F$5*60))-(N1279)))</f>
        <v>101.50931001662899</v>
      </c>
      <c r="H1280" s="10">
        <f>(G1280/$AA$3)*'Front End'!$B$1</f>
        <v>1.0150931001662899E-3</v>
      </c>
      <c r="I1280" s="10">
        <f>('Front End'!$F$10-'Front End'!$B$1)+Calcs!H1280</f>
        <v>46.731015093100169</v>
      </c>
      <c r="J1280" s="10">
        <f>IF(H1280&gt;'Front End'!$B$1*('Front End'!$B$5/100),G1280-((('Front End'!$B$1*('Front End'!$B$5/100))/'Front End'!$B$1)*$AA$3),0)</f>
        <v>1.5093100166289872</v>
      </c>
      <c r="K1280" s="10">
        <f>(J1280*('Front End'!$B$6/100))/('Front End'!$B$2*24*60*60)</f>
        <v>0</v>
      </c>
      <c r="L1280" s="10">
        <f>(J1280*((100-'Front End'!$B$6)/100))/('Front End'!$B$2*24*60*60)</f>
        <v>1.7468865933205873E-3</v>
      </c>
      <c r="M1280" s="10">
        <f t="shared" si="83"/>
        <v>1.7468865933205873E-3</v>
      </c>
      <c r="N1280" s="10">
        <f>AVERAGE(M1279:M1280)*('Front End'!$F$5*60)</f>
        <v>0.21008319860619612</v>
      </c>
      <c r="O1280" s="10">
        <f>IF(O1279+AVERAGE(K1279:K1280)*('Front End'!$F$5*60)&gt;J1280,J1280,O1279+AVERAGE(K1279:K1280)*('Front End'!$F$5*60))</f>
        <v>0</v>
      </c>
      <c r="P1280" s="10">
        <f>P1279+(AVERAGE(L1279:L1280)*('Front End'!$F$5*60))-W1279</f>
        <v>3893.3907420762189</v>
      </c>
      <c r="Q1280" s="10">
        <f>(P1280/$AA$5)*($AA$4-'Front End'!$F$9)</f>
        <v>3.8933907420762186E-2</v>
      </c>
      <c r="R1280" s="10">
        <f>'Front End'!$F$9+Q1280</f>
        <v>45.038933907420763</v>
      </c>
      <c r="S1280" s="8">
        <f>IF(R1280&gt;'Front End'!$F$9+'Front End'!$B$9,(((R1280-'Front End'!$F$9)/($AA$4-'Front End'!$F$9))*$AA$5)-((('Front End'!$F$9+'Front End'!$B$9-'Front End'!$F$9)/($AA$4-'Front End'!$F$9))*$AA$5),0)</f>
        <v>3893.3907420762635</v>
      </c>
      <c r="T1280" s="8">
        <f>ROUND(S1280/('Front End'!$B$3*24*60*60),6)</f>
        <v>4.5059999999999996E-3</v>
      </c>
      <c r="U1280" s="8">
        <f>IF(R1280&gt;'Front End'!$F$9+'Front End'!$B$10,(((R1280-'Front End'!$F$9)/($AA$4-'Front End'!$F$9))*$AA$5)-((('Front End'!$F$9+'Front End'!$B$10-'Front End'!$F$9)/($AA$4-'Front End'!$F$9))*$AA$5),0)</f>
        <v>1893.3907420759506</v>
      </c>
      <c r="V1280" s="8">
        <f>(U1280^0.5)/('Front End'!$B$4*24*60*60)</f>
        <v>5.0362395836044439E-3</v>
      </c>
      <c r="W1280" s="8">
        <f>(AVERAGE(T1279:T1280)*('Front End'!$F$5*60))+(AVERAGE(V1279:V1280)*('Front End'!$F$5*60))</f>
        <v>1.1452033822237808</v>
      </c>
      <c r="X1280" s="8">
        <f t="shared" si="84"/>
        <v>5.0362395836044439E-3</v>
      </c>
    </row>
    <row r="1281" spans="1:24" x14ac:dyDescent="0.2">
      <c r="A1281" s="1">
        <v>1280</v>
      </c>
      <c r="B1281" s="1">
        <f>B1280+'Front End'!$F$5</f>
        <v>2558</v>
      </c>
      <c r="C1281" s="10">
        <f t="shared" si="81"/>
        <v>1.7763888888888888</v>
      </c>
      <c r="D1281" s="10">
        <f>ROUND(IF(B1281&lt;=$AA$2*1.25,('Front End'!$F$4/2)*(1-COS((PI()*B1281)/$AA$2)),(4.34*'Front End'!$F$4*EXP(-1.3*B1281/$AA$2))),6)</f>
        <v>1.6930000000000001E-3</v>
      </c>
      <c r="E1281" s="10">
        <f>D1281*('Front End'!$F$3/100)</f>
        <v>0</v>
      </c>
      <c r="F1281" s="10">
        <f t="shared" si="82"/>
        <v>1.6930000000000001E-3</v>
      </c>
      <c r="G1281" s="10">
        <f>IF((G1280+(AVERAGE(F1280:F1281)*('Front End'!$F$5*60))-(N1280))&gt;$AA$3,$AA$3,IF(G1280+(AVERAGE(F1280:F1281)*('Front End'!$F$5*60))-(N1280)&lt;0,0,G1280+(AVERAGE(F1280:F1281)*('Front End'!$F$5*60))-(N1280)))</f>
        <v>101.50280681802279</v>
      </c>
      <c r="H1281" s="10">
        <f>(G1281/$AA$3)*'Front End'!$B$1</f>
        <v>1.0150280681802278E-3</v>
      </c>
      <c r="I1281" s="10">
        <f>('Front End'!$F$10-'Front End'!$B$1)+Calcs!H1281</f>
        <v>46.731015028068185</v>
      </c>
      <c r="J1281" s="10">
        <f>IF(H1281&gt;'Front End'!$B$1*('Front End'!$B$5/100),G1281-((('Front End'!$B$1*('Front End'!$B$5/100))/'Front End'!$B$1)*$AA$3),0)</f>
        <v>1.5028068180227905</v>
      </c>
      <c r="K1281" s="10">
        <f>(J1281*('Front End'!$B$6/100))/('Front End'!$B$2*24*60*60)</f>
        <v>0</v>
      </c>
      <c r="L1281" s="10">
        <f>(J1281*((100-'Front End'!$B$6)/100))/('Front End'!$B$2*24*60*60)</f>
        <v>1.7393597430819337E-3</v>
      </c>
      <c r="M1281" s="10">
        <f t="shared" si="83"/>
        <v>1.7393597430819337E-3</v>
      </c>
      <c r="N1281" s="10">
        <f>AVERAGE(M1280:M1281)*('Front End'!$F$5*60)</f>
        <v>0.20917478018415125</v>
      </c>
      <c r="O1281" s="10">
        <f>IF(O1280+AVERAGE(K1280:K1281)*('Front End'!$F$5*60)&gt;J1281,J1281,O1280+AVERAGE(K1280:K1281)*('Front End'!$F$5*60))</f>
        <v>0</v>
      </c>
      <c r="P1281" s="10">
        <f>P1280+(AVERAGE(L1280:L1281)*('Front End'!$F$5*60))-W1280</f>
        <v>3892.4547134741792</v>
      </c>
      <c r="Q1281" s="10">
        <f>(P1281/$AA$5)*($AA$4-'Front End'!$F$9)</f>
        <v>3.8924547134741791E-2</v>
      </c>
      <c r="R1281" s="10">
        <f>'Front End'!$F$9+Q1281</f>
        <v>45.038924547134741</v>
      </c>
      <c r="S1281" s="8">
        <f>IF(R1281&gt;'Front End'!$F$9+'Front End'!$B$9,(((R1281-'Front End'!$F$9)/($AA$4-'Front End'!$F$9))*$AA$5)-((('Front End'!$F$9+'Front End'!$B$9-'Front End'!$F$9)/($AA$4-'Front End'!$F$9))*$AA$5),0)</f>
        <v>3892.454713474081</v>
      </c>
      <c r="T1281" s="8">
        <f>ROUND(S1281/('Front End'!$B$3*24*60*60),6)</f>
        <v>4.5050000000000003E-3</v>
      </c>
      <c r="U1281" s="8">
        <f>IF(R1281&gt;'Front End'!$F$9+'Front End'!$B$10,(((R1281-'Front End'!$F$9)/($AA$4-'Front End'!$F$9))*$AA$5)-((('Front End'!$F$9+'Front End'!$B$10-'Front End'!$F$9)/($AA$4-'Front End'!$F$9))*$AA$5),0)</f>
        <v>1892.4547134737682</v>
      </c>
      <c r="V1281" s="8">
        <f>(U1281^0.5)/('Front End'!$B$4*24*60*60)</f>
        <v>5.0349945561107435E-3</v>
      </c>
      <c r="W1281" s="8">
        <f>(AVERAGE(T1280:T1281)*('Front End'!$F$5*60))+(AVERAGE(V1280:V1281)*('Front End'!$F$5*60))</f>
        <v>1.1449340483829111</v>
      </c>
      <c r="X1281" s="8">
        <f t="shared" si="84"/>
        <v>5.0349945561107435E-3</v>
      </c>
    </row>
    <row r="1282" spans="1:24" x14ac:dyDescent="0.2">
      <c r="A1282" s="1">
        <v>1281</v>
      </c>
      <c r="B1282" s="1">
        <f>B1281+'Front End'!$F$5</f>
        <v>2560</v>
      </c>
      <c r="C1282" s="10">
        <f t="shared" si="81"/>
        <v>1.7777777777777777</v>
      </c>
      <c r="D1282" s="10">
        <f>ROUND(IF(B1282&lt;=$AA$2*1.25,('Front End'!$F$4/2)*(1-COS((PI()*B1282)/$AA$2)),(4.34*'Front End'!$F$4*EXP(-1.3*B1282/$AA$2))),6)</f>
        <v>1.6850000000000001E-3</v>
      </c>
      <c r="E1282" s="10">
        <f>D1282*('Front End'!$F$3/100)</f>
        <v>0</v>
      </c>
      <c r="F1282" s="10">
        <f t="shared" si="82"/>
        <v>1.6850000000000001E-3</v>
      </c>
      <c r="G1282" s="10">
        <f>IF((G1281+(AVERAGE(F1281:F1282)*('Front End'!$F$5*60))-(N1281))&gt;$AA$3,$AA$3,IF(G1281+(AVERAGE(F1281:F1282)*('Front End'!$F$5*60))-(N1281)&lt;0,0,G1281+(AVERAGE(F1281:F1282)*('Front End'!$F$5*60))-(N1281)))</f>
        <v>101.49631203783863</v>
      </c>
      <c r="H1282" s="10">
        <f>(G1282/$AA$3)*'Front End'!$B$1</f>
        <v>1.0149631203783863E-3</v>
      </c>
      <c r="I1282" s="10">
        <f>('Front End'!$F$10-'Front End'!$B$1)+Calcs!H1282</f>
        <v>46.73101496312038</v>
      </c>
      <c r="J1282" s="10">
        <f>IF(H1282&gt;'Front End'!$B$1*('Front End'!$B$5/100),G1282-((('Front End'!$B$1*('Front End'!$B$5/100))/'Front End'!$B$1)*$AA$3),0)</f>
        <v>1.496312037838635</v>
      </c>
      <c r="K1282" s="10">
        <f>(J1282*('Front End'!$B$6/100))/('Front End'!$B$2*24*60*60)</f>
        <v>0</v>
      </c>
      <c r="L1282" s="10">
        <f>(J1282*((100-'Front End'!$B$6)/100))/('Front End'!$B$2*24*60*60)</f>
        <v>1.7318426363873093E-3</v>
      </c>
      <c r="M1282" s="10">
        <f t="shared" si="83"/>
        <v>1.7318426363873093E-3</v>
      </c>
      <c r="N1282" s="10">
        <f>AVERAGE(M1281:M1282)*('Front End'!$F$5*60)</f>
        <v>0.20827214276815459</v>
      </c>
      <c r="O1282" s="10">
        <f>IF(O1281+AVERAGE(K1281:K1282)*('Front End'!$F$5*60)&gt;J1282,J1282,O1281+AVERAGE(K1281:K1282)*('Front End'!$F$5*60))</f>
        <v>0</v>
      </c>
      <c r="P1282" s="10">
        <f>P1281+(AVERAGE(L1281:L1282)*('Front End'!$F$5*60))-W1281</f>
        <v>3891.5180515685647</v>
      </c>
      <c r="Q1282" s="10">
        <f>(P1282/$AA$5)*($AA$4-'Front End'!$F$9)</f>
        <v>3.8915180515685648E-2</v>
      </c>
      <c r="R1282" s="10">
        <f>'Front End'!$F$9+Q1282</f>
        <v>45.038915180515687</v>
      </c>
      <c r="S1282" s="8">
        <f>IF(R1282&gt;'Front End'!$F$9+'Front End'!$B$9,(((R1282-'Front End'!$F$9)/($AA$4-'Front End'!$F$9))*$AA$5)-((('Front End'!$F$9+'Front End'!$B$9-'Front End'!$F$9)/($AA$4-'Front End'!$F$9))*$AA$5),0)</f>
        <v>3891.5180515687102</v>
      </c>
      <c r="T1282" s="8">
        <f>ROUND(S1282/('Front End'!$B$3*24*60*60),6)</f>
        <v>4.5040000000000002E-3</v>
      </c>
      <c r="U1282" s="8">
        <f>IF(R1282&gt;'Front End'!$F$9+'Front End'!$B$10,(((R1282-'Front End'!$F$9)/($AA$4-'Front End'!$F$9))*$AA$5)-((('Front End'!$F$9+'Front End'!$B$10-'Front End'!$F$9)/($AA$4-'Front End'!$F$9))*$AA$5),0)</f>
        <v>1891.5180515683974</v>
      </c>
      <c r="V1282" s="8">
        <f>(U1282^0.5)/('Front End'!$B$4*24*60*60)</f>
        <v>5.0337483779969716E-3</v>
      </c>
      <c r="W1282" s="8">
        <f>(AVERAGE(T1281:T1282)*('Front End'!$F$5*60))+(AVERAGE(V1281:V1282)*('Front End'!$F$5*60))</f>
        <v>1.1446645760464629</v>
      </c>
      <c r="X1282" s="8">
        <f t="shared" si="84"/>
        <v>5.0337483779969716E-3</v>
      </c>
    </row>
    <row r="1283" spans="1:24" x14ac:dyDescent="0.2">
      <c r="A1283" s="1">
        <v>1282</v>
      </c>
      <c r="B1283" s="1">
        <f>B1282+'Front End'!$F$5</f>
        <v>2562</v>
      </c>
      <c r="C1283" s="10">
        <f t="shared" si="81"/>
        <v>1.7791666666666666</v>
      </c>
      <c r="D1283" s="10">
        <f>ROUND(IF(B1283&lt;=$AA$2*1.25,('Front End'!$F$4/2)*(1-COS((PI()*B1283)/$AA$2)),(4.34*'Front End'!$F$4*EXP(-1.3*B1283/$AA$2))),6)</f>
        <v>1.678E-3</v>
      </c>
      <c r="E1283" s="10">
        <f>D1283*('Front End'!$F$3/100)</f>
        <v>0</v>
      </c>
      <c r="F1283" s="10">
        <f t="shared" si="82"/>
        <v>1.678E-3</v>
      </c>
      <c r="G1283" s="10">
        <f>IF((G1282+(AVERAGE(F1282:F1283)*('Front End'!$F$5*60))-(N1282))&gt;$AA$3,$AA$3,IF(G1282+(AVERAGE(F1282:F1283)*('Front End'!$F$5*60))-(N1282)&lt;0,0,G1282+(AVERAGE(F1282:F1283)*('Front End'!$F$5*60))-(N1282)))</f>
        <v>101.48981989507048</v>
      </c>
      <c r="H1283" s="10">
        <f>(G1283/$AA$3)*'Front End'!$B$1</f>
        <v>1.0148981989507048E-3</v>
      </c>
      <c r="I1283" s="10">
        <f>('Front End'!$F$10-'Front End'!$B$1)+Calcs!H1283</f>
        <v>46.731014898198957</v>
      </c>
      <c r="J1283" s="10">
        <f>IF(H1283&gt;'Front End'!$B$1*('Front End'!$B$5/100),G1283-((('Front End'!$B$1*('Front End'!$B$5/100))/'Front End'!$B$1)*$AA$3),0)</f>
        <v>1.4898198950704824</v>
      </c>
      <c r="K1283" s="10">
        <f>(J1283*('Front End'!$B$6/100))/('Front End'!$B$2*24*60*60)</f>
        <v>0</v>
      </c>
      <c r="L1283" s="10">
        <f>(J1283*((100-'Front End'!$B$6)/100))/('Front End'!$B$2*24*60*60)</f>
        <v>1.7243285822575031E-3</v>
      </c>
      <c r="M1283" s="10">
        <f t="shared" si="83"/>
        <v>1.7243285822575031E-3</v>
      </c>
      <c r="N1283" s="10">
        <f>AVERAGE(M1282:M1283)*('Front End'!$F$5*60)</f>
        <v>0.20737027311868875</v>
      </c>
      <c r="O1283" s="10">
        <f>IF(O1282+AVERAGE(K1282:K1283)*('Front End'!$F$5*60)&gt;J1283,J1283,O1282+AVERAGE(K1282:K1283)*('Front End'!$F$5*60))</f>
        <v>0</v>
      </c>
      <c r="P1283" s="10">
        <f>P1282+(AVERAGE(L1282:L1283)*('Front End'!$F$5*60))-W1282</f>
        <v>3890.5807572656367</v>
      </c>
      <c r="Q1283" s="10">
        <f>(P1283/$AA$5)*($AA$4-'Front End'!$F$9)</f>
        <v>3.8905807572656367E-2</v>
      </c>
      <c r="R1283" s="10">
        <f>'Front End'!$F$9+Q1283</f>
        <v>45.038905807572654</v>
      </c>
      <c r="S1283" s="8">
        <f>IF(R1283&gt;'Front End'!$F$9+'Front End'!$B$9,(((R1283-'Front End'!$F$9)/($AA$4-'Front End'!$F$9))*$AA$5)-((('Front End'!$F$9+'Front End'!$B$9-'Front End'!$F$9)/($AA$4-'Front End'!$F$9))*$AA$5),0)</f>
        <v>3890.580757265383</v>
      </c>
      <c r="T1283" s="8">
        <f>ROUND(S1283/('Front End'!$B$3*24*60*60),6)</f>
        <v>4.5030000000000001E-3</v>
      </c>
      <c r="U1283" s="8">
        <f>IF(R1283&gt;'Front End'!$F$9+'Front End'!$B$10,(((R1283-'Front End'!$F$9)/($AA$4-'Front End'!$F$9))*$AA$5)-((('Front End'!$F$9+'Front End'!$B$10-'Front End'!$F$9)/($AA$4-'Front End'!$F$9))*$AA$5),0)</f>
        <v>1890.5807572650701</v>
      </c>
      <c r="V1283" s="8">
        <f>(U1283^0.5)/('Front End'!$B$4*24*60*60)</f>
        <v>5.0325010496131643E-3</v>
      </c>
      <c r="W1283" s="8">
        <f>(AVERAGE(T1282:T1283)*('Front End'!$F$5*60))+(AVERAGE(V1282:V1283)*('Front End'!$F$5*60))</f>
        <v>1.1443949656566081</v>
      </c>
      <c r="X1283" s="8">
        <f t="shared" si="84"/>
        <v>5.0325010496131643E-3</v>
      </c>
    </row>
    <row r="1284" spans="1:24" x14ac:dyDescent="0.2">
      <c r="A1284" s="1">
        <v>1283</v>
      </c>
      <c r="B1284" s="1">
        <f>B1283+'Front End'!$F$5</f>
        <v>2564</v>
      </c>
      <c r="C1284" s="10">
        <f t="shared" si="81"/>
        <v>1.7805555555555554</v>
      </c>
      <c r="D1284" s="10">
        <f>ROUND(IF(B1284&lt;=$AA$2*1.25,('Front End'!$F$4/2)*(1-COS((PI()*B1284)/$AA$2)),(4.34*'Front End'!$F$4*EXP(-1.3*B1284/$AA$2))),6)</f>
        <v>1.671E-3</v>
      </c>
      <c r="E1284" s="10">
        <f>D1284*('Front End'!$F$3/100)</f>
        <v>0</v>
      </c>
      <c r="F1284" s="10">
        <f t="shared" si="82"/>
        <v>1.671E-3</v>
      </c>
      <c r="G1284" s="10">
        <f>IF((G1283+(AVERAGE(F1283:F1284)*('Front End'!$F$5*60))-(N1283))&gt;$AA$3,$AA$3,IF(G1283+(AVERAGE(F1283:F1284)*('Front End'!$F$5*60))-(N1283)&lt;0,0,G1283+(AVERAGE(F1283:F1284)*('Front End'!$F$5*60))-(N1283)))</f>
        <v>101.4833896219518</v>
      </c>
      <c r="H1284" s="10">
        <f>(G1284/$AA$3)*'Front End'!$B$1</f>
        <v>1.014833896219518E-3</v>
      </c>
      <c r="I1284" s="10">
        <f>('Front End'!$F$10-'Front End'!$B$1)+Calcs!H1284</f>
        <v>46.731014833896225</v>
      </c>
      <c r="J1284" s="10">
        <f>IF(H1284&gt;'Front End'!$B$1*('Front End'!$B$5/100),G1284-((('Front End'!$B$1*('Front End'!$B$5/100))/'Front End'!$B$1)*$AA$3),0)</f>
        <v>1.483389621951801</v>
      </c>
      <c r="K1284" s="10">
        <f>(J1284*('Front End'!$B$6/100))/('Front End'!$B$2*24*60*60)</f>
        <v>0</v>
      </c>
      <c r="L1284" s="10">
        <f>(J1284*((100-'Front End'!$B$6)/100))/('Front End'!$B$2*24*60*60)</f>
        <v>1.7168861365182884E-3</v>
      </c>
      <c r="M1284" s="10">
        <f t="shared" si="83"/>
        <v>1.7168861365182884E-3</v>
      </c>
      <c r="N1284" s="10">
        <f>AVERAGE(M1283:M1284)*('Front End'!$F$5*60)</f>
        <v>0.20647288312654746</v>
      </c>
      <c r="O1284" s="10">
        <f>IF(O1283+AVERAGE(K1283:K1284)*('Front End'!$F$5*60)&gt;J1284,J1284,O1283+AVERAGE(K1283:K1284)*('Front End'!$F$5*60))</f>
        <v>0</v>
      </c>
      <c r="P1284" s="10">
        <f>P1283+(AVERAGE(L1283:L1284)*('Front End'!$F$5*60))-W1283</f>
        <v>3889.6428351831064</v>
      </c>
      <c r="Q1284" s="10">
        <f>(P1284/$AA$5)*($AA$4-'Front End'!$F$9)</f>
        <v>3.8896428351831061E-2</v>
      </c>
      <c r="R1284" s="10">
        <f>'Front End'!$F$9+Q1284</f>
        <v>45.038896428351833</v>
      </c>
      <c r="S1284" s="8">
        <f>IF(R1284&gt;'Front End'!$F$9+'Front End'!$B$9,(((R1284-'Front End'!$F$9)/($AA$4-'Front End'!$F$9))*$AA$5)-((('Front End'!$F$9+'Front End'!$B$9-'Front End'!$F$9)/($AA$4-'Front End'!$F$9))*$AA$5),0)</f>
        <v>3889.6428351833379</v>
      </c>
      <c r="T1284" s="8">
        <f>ROUND(S1284/('Front End'!$B$3*24*60*60),6)</f>
        <v>4.5019999999999999E-3</v>
      </c>
      <c r="U1284" s="8">
        <f>IF(R1284&gt;'Front End'!$F$9+'Front End'!$B$10,(((R1284-'Front End'!$F$9)/($AA$4-'Front End'!$F$9))*$AA$5)-((('Front End'!$F$9+'Front End'!$B$10-'Front End'!$F$9)/($AA$4-'Front End'!$F$9))*$AA$5),0)</f>
        <v>1889.642835183025</v>
      </c>
      <c r="V1284" s="8">
        <f>(U1284^0.5)/('Front End'!$B$4*24*60*60)</f>
        <v>5.0312525762532707E-3</v>
      </c>
      <c r="W1284" s="8">
        <f>(AVERAGE(T1283:T1284)*('Front End'!$F$5*60))+(AVERAGE(V1283:V1284)*('Front End'!$F$5*60))</f>
        <v>1.144125217551986</v>
      </c>
      <c r="X1284" s="8">
        <f t="shared" si="84"/>
        <v>5.0312525762532707E-3</v>
      </c>
    </row>
    <row r="1285" spans="1:24" x14ac:dyDescent="0.2">
      <c r="A1285" s="1">
        <v>1284</v>
      </c>
      <c r="B1285" s="1">
        <f>B1284+'Front End'!$F$5</f>
        <v>2566</v>
      </c>
      <c r="C1285" s="10">
        <f t="shared" si="81"/>
        <v>1.7819444444444446</v>
      </c>
      <c r="D1285" s="10">
        <f>ROUND(IF(B1285&lt;=$AA$2*1.25,('Front End'!$F$4/2)*(1-COS((PI()*B1285)/$AA$2)),(4.34*'Front End'!$F$4*EXP(-1.3*B1285/$AA$2))),6)</f>
        <v>1.6639999999999999E-3</v>
      </c>
      <c r="E1285" s="10">
        <f>D1285*('Front End'!$F$3/100)</f>
        <v>0</v>
      </c>
      <c r="F1285" s="10">
        <f t="shared" si="82"/>
        <v>1.6639999999999999E-3</v>
      </c>
      <c r="G1285" s="10">
        <f>IF((G1284+(AVERAGE(F1284:F1285)*('Front End'!$F$5*60))-(N1284))&gt;$AA$3,$AA$3,IF(G1284+(AVERAGE(F1284:F1285)*('Front End'!$F$5*60))-(N1284)&lt;0,0,G1284+(AVERAGE(F1284:F1285)*('Front End'!$F$5*60))-(N1284)))</f>
        <v>101.47701673882526</v>
      </c>
      <c r="H1285" s="10">
        <f>(G1285/$AA$3)*'Front End'!$B$1</f>
        <v>1.0147701673882525E-3</v>
      </c>
      <c r="I1285" s="10">
        <f>('Front End'!$F$10-'Front End'!$B$1)+Calcs!H1285</f>
        <v>46.731014770167391</v>
      </c>
      <c r="J1285" s="10">
        <f>IF(H1285&gt;'Front End'!$B$1*('Front End'!$B$5/100),G1285-((('Front End'!$B$1*('Front End'!$B$5/100))/'Front End'!$B$1)*$AA$3),0)</f>
        <v>1.477016738825256</v>
      </c>
      <c r="K1285" s="10">
        <f>(J1285*('Front End'!$B$6/100))/('Front End'!$B$2*24*60*60)</f>
        <v>0</v>
      </c>
      <c r="L1285" s="10">
        <f>(J1285*((100-'Front End'!$B$6)/100))/('Front End'!$B$2*24*60*60)</f>
        <v>1.7095101143810836E-3</v>
      </c>
      <c r="M1285" s="10">
        <f t="shared" si="83"/>
        <v>1.7095101143810836E-3</v>
      </c>
      <c r="N1285" s="10">
        <f>AVERAGE(M1284:M1285)*('Front End'!$F$5*60)</f>
        <v>0.20558377505396233</v>
      </c>
      <c r="O1285" s="10">
        <f>IF(O1284+AVERAGE(K1284:K1285)*('Front End'!$F$5*60)&gt;J1285,J1285,O1284+AVERAGE(K1284:K1285)*('Front End'!$F$5*60))</f>
        <v>0</v>
      </c>
      <c r="P1285" s="10">
        <f>P1284+(AVERAGE(L1284:L1285)*('Front End'!$F$5*60))-W1284</f>
        <v>3888.7042937406086</v>
      </c>
      <c r="Q1285" s="10">
        <f>(P1285/$AA$5)*($AA$4-'Front End'!$F$9)</f>
        <v>3.888704293740608E-2</v>
      </c>
      <c r="R1285" s="10">
        <f>'Front End'!$F$9+Q1285</f>
        <v>45.038887042937404</v>
      </c>
      <c r="S1285" s="8">
        <f>IF(R1285&gt;'Front End'!$F$9+'Front End'!$B$9,(((R1285-'Front End'!$F$9)/($AA$4-'Front End'!$F$9))*$AA$5)-((('Front End'!$F$9+'Front End'!$B$9-'Front End'!$F$9)/($AA$4-'Front End'!$F$9))*$AA$5),0)</f>
        <v>3888.7042937403749</v>
      </c>
      <c r="T1285" s="8">
        <f>ROUND(S1285/('Front End'!$B$3*24*60*60),6)</f>
        <v>4.5009999999999998E-3</v>
      </c>
      <c r="U1285" s="8">
        <f>IF(R1285&gt;'Front End'!$F$9+'Front End'!$B$10,(((R1285-'Front End'!$F$9)/($AA$4-'Front End'!$F$9))*$AA$5)-((('Front End'!$F$9+'Front End'!$B$10-'Front End'!$F$9)/($AA$4-'Front End'!$F$9))*$AA$5),0)</f>
        <v>1888.704293740062</v>
      </c>
      <c r="V1285" s="8">
        <f>(U1285^0.5)/('Front End'!$B$4*24*60*60)</f>
        <v>5.0300029682738773E-3</v>
      </c>
      <c r="W1285" s="8">
        <f>(AVERAGE(T1284:T1285)*('Front End'!$F$5*60))+(AVERAGE(V1284:V1285)*('Front End'!$F$5*60))</f>
        <v>1.1438553326716288</v>
      </c>
      <c r="X1285" s="8">
        <f t="shared" si="84"/>
        <v>5.0300029682738773E-3</v>
      </c>
    </row>
    <row r="1286" spans="1:24" x14ac:dyDescent="0.2">
      <c r="A1286" s="1">
        <v>1285</v>
      </c>
      <c r="B1286" s="1">
        <f>B1285+'Front End'!$F$5</f>
        <v>2568</v>
      </c>
      <c r="C1286" s="10">
        <f t="shared" si="81"/>
        <v>1.7833333333333334</v>
      </c>
      <c r="D1286" s="10">
        <f>ROUND(IF(B1286&lt;=$AA$2*1.25,('Front End'!$F$4/2)*(1-COS((PI()*B1286)/$AA$2)),(4.34*'Front End'!$F$4*EXP(-1.3*B1286/$AA$2))),6)</f>
        <v>1.6559999999999999E-3</v>
      </c>
      <c r="E1286" s="10">
        <f>D1286*('Front End'!$F$3/100)</f>
        <v>0</v>
      </c>
      <c r="F1286" s="10">
        <f t="shared" si="82"/>
        <v>1.6559999999999999E-3</v>
      </c>
      <c r="G1286" s="10">
        <f>IF((G1285+(AVERAGE(F1285:F1286)*('Front End'!$F$5*60))-(N1285))&gt;$AA$3,$AA$3,IF(G1285+(AVERAGE(F1285:F1286)*('Front End'!$F$5*60))-(N1285)&lt;0,0,G1285+(AVERAGE(F1285:F1286)*('Front End'!$F$5*60))-(N1285)))</f>
        <v>101.47063296377129</v>
      </c>
      <c r="H1286" s="10">
        <f>(G1286/$AA$3)*'Front End'!$B$1</f>
        <v>1.0147063296377129E-3</v>
      </c>
      <c r="I1286" s="10">
        <f>('Front End'!$F$10-'Front End'!$B$1)+Calcs!H1286</f>
        <v>46.731014706329638</v>
      </c>
      <c r="J1286" s="10">
        <f>IF(H1286&gt;'Front End'!$B$1*('Front End'!$B$5/100),G1286-((('Front End'!$B$1*('Front End'!$B$5/100))/'Front End'!$B$1)*$AA$3),0)</f>
        <v>1.470632963771294</v>
      </c>
      <c r="K1286" s="10">
        <f>(J1286*('Front End'!$B$6/100))/('Front End'!$B$2*24*60*60)</f>
        <v>0</v>
      </c>
      <c r="L1286" s="10">
        <f>(J1286*((100-'Front End'!$B$6)/100))/('Front End'!$B$2*24*60*60)</f>
        <v>1.7021214858464054E-3</v>
      </c>
      <c r="M1286" s="10">
        <f t="shared" si="83"/>
        <v>1.7021214858464054E-3</v>
      </c>
      <c r="N1286" s="10">
        <f>AVERAGE(M1285:M1286)*('Front End'!$F$5*60)</f>
        <v>0.20469789601364935</v>
      </c>
      <c r="O1286" s="10">
        <f>IF(O1285+AVERAGE(K1285:K1286)*('Front End'!$F$5*60)&gt;J1286,J1286,O1285+AVERAGE(K1285:K1286)*('Front End'!$F$5*60))</f>
        <v>0</v>
      </c>
      <c r="P1286" s="10">
        <f>P1285+(AVERAGE(L1285:L1286)*('Front End'!$F$5*60))-W1285</f>
        <v>3887.7651363039508</v>
      </c>
      <c r="Q1286" s="10">
        <f>(P1286/$AA$5)*($AA$4-'Front End'!$F$9)</f>
        <v>3.8877651363039507E-2</v>
      </c>
      <c r="R1286" s="10">
        <f>'Front End'!$F$9+Q1286</f>
        <v>45.038877651363038</v>
      </c>
      <c r="S1286" s="8">
        <f>IF(R1286&gt;'Front End'!$F$9+'Front End'!$B$9,(((R1286-'Front End'!$F$9)/($AA$4-'Front End'!$F$9))*$AA$5)-((('Front End'!$F$9+'Front End'!$B$9-'Front End'!$F$9)/($AA$4-'Front End'!$F$9))*$AA$5),0)</f>
        <v>3887.7651363037558</v>
      </c>
      <c r="T1286" s="8">
        <f>ROUND(S1286/('Front End'!$B$3*24*60*60),6)</f>
        <v>4.4999999999999997E-3</v>
      </c>
      <c r="U1286" s="8">
        <f>IF(R1286&gt;'Front End'!$F$9+'Front End'!$B$10,(((R1286-'Front End'!$F$9)/($AA$4-'Front End'!$F$9))*$AA$5)-((('Front End'!$F$9+'Front End'!$B$10-'Front End'!$F$9)/($AA$4-'Front End'!$F$9))*$AA$5),0)</f>
        <v>1887.7651363034429</v>
      </c>
      <c r="V1286" s="8">
        <f>(U1286^0.5)/('Front End'!$B$4*24*60*60)</f>
        <v>5.0287522293141155E-3</v>
      </c>
      <c r="W1286" s="8">
        <f>(AVERAGE(T1285:T1286)*('Front End'!$F$5*60))+(AVERAGE(V1285:V1286)*('Front End'!$F$5*60))</f>
        <v>1.1435853118552795</v>
      </c>
      <c r="X1286" s="8">
        <f t="shared" si="84"/>
        <v>5.0287522293141155E-3</v>
      </c>
    </row>
    <row r="1287" spans="1:24" x14ac:dyDescent="0.2">
      <c r="A1287" s="1">
        <v>1286</v>
      </c>
      <c r="B1287" s="1">
        <f>B1286+'Front End'!$F$5</f>
        <v>2570</v>
      </c>
      <c r="C1287" s="10">
        <f t="shared" si="81"/>
        <v>1.7847222222222223</v>
      </c>
      <c r="D1287" s="10">
        <f>ROUND(IF(B1287&lt;=$AA$2*1.25,('Front End'!$F$4/2)*(1-COS((PI()*B1287)/$AA$2)),(4.34*'Front End'!$F$4*EXP(-1.3*B1287/$AA$2))),6)</f>
        <v>1.6490000000000001E-3</v>
      </c>
      <c r="E1287" s="10">
        <f>D1287*('Front End'!$F$3/100)</f>
        <v>0</v>
      </c>
      <c r="F1287" s="10">
        <f t="shared" si="82"/>
        <v>1.6490000000000001E-3</v>
      </c>
      <c r="G1287" s="10">
        <f>IF((G1286+(AVERAGE(F1286:F1287)*('Front End'!$F$5*60))-(N1286))&gt;$AA$3,$AA$3,IF(G1286+(AVERAGE(F1286:F1287)*('Front End'!$F$5*60))-(N1286)&lt;0,0,G1286+(AVERAGE(F1286:F1287)*('Front End'!$F$5*60))-(N1286)))</f>
        <v>101.46423506775764</v>
      </c>
      <c r="H1287" s="10">
        <f>(G1287/$AA$3)*'Front End'!$B$1</f>
        <v>1.0146423506775764E-3</v>
      </c>
      <c r="I1287" s="10">
        <f>('Front End'!$F$10-'Front End'!$B$1)+Calcs!H1287</f>
        <v>46.731014642350679</v>
      </c>
      <c r="J1287" s="10">
        <f>IF(H1287&gt;'Front End'!$B$1*('Front End'!$B$5/100),G1287-((('Front End'!$B$1*('Front End'!$B$5/100))/'Front End'!$B$1)*$AA$3),0)</f>
        <v>1.4642350677576417</v>
      </c>
      <c r="K1287" s="10">
        <f>(J1287*('Front End'!$B$6/100))/('Front End'!$B$2*24*60*60)</f>
        <v>0</v>
      </c>
      <c r="L1287" s="10">
        <f>(J1287*((100-'Front End'!$B$6)/100))/('Front End'!$B$2*24*60*60)</f>
        <v>1.6947165136083817E-3</v>
      </c>
      <c r="M1287" s="10">
        <f t="shared" si="83"/>
        <v>1.6947165136083817E-3</v>
      </c>
      <c r="N1287" s="10">
        <f>AVERAGE(M1286:M1287)*('Front End'!$F$5*60)</f>
        <v>0.20381027996728721</v>
      </c>
      <c r="O1287" s="10">
        <f>IF(O1286+AVERAGE(K1286:K1287)*('Front End'!$F$5*60)&gt;J1287,J1287,O1286+AVERAGE(K1286:K1287)*('Front End'!$F$5*60))</f>
        <v>0</v>
      </c>
      <c r="P1287" s="10">
        <f>P1286+(AVERAGE(L1286:L1287)*('Front End'!$F$5*60))-W1286</f>
        <v>3886.8253612720632</v>
      </c>
      <c r="Q1287" s="10">
        <f>(P1287/$AA$5)*($AA$4-'Front End'!$F$9)</f>
        <v>3.886825361272063E-2</v>
      </c>
      <c r="R1287" s="10">
        <f>'Front End'!$F$9+Q1287</f>
        <v>45.038868253612719</v>
      </c>
      <c r="S1287" s="8">
        <f>IF(R1287&gt;'Front End'!$F$9+'Front End'!$B$9,(((R1287-'Front End'!$F$9)/($AA$4-'Front End'!$F$9))*$AA$5)-((('Front End'!$F$9+'Front End'!$B$9-'Front End'!$F$9)/($AA$4-'Front End'!$F$9))*$AA$5),0)</f>
        <v>3886.8253612719172</v>
      </c>
      <c r="T1287" s="8">
        <f>ROUND(S1287/('Front End'!$B$3*24*60*60),6)</f>
        <v>4.4990000000000004E-3</v>
      </c>
      <c r="U1287" s="8">
        <f>IF(R1287&gt;'Front End'!$F$9+'Front End'!$B$10,(((R1287-'Front End'!$F$9)/($AA$4-'Front End'!$F$9))*$AA$5)-((('Front End'!$F$9+'Front End'!$B$10-'Front End'!$F$9)/($AA$4-'Front End'!$F$9))*$AA$5),0)</f>
        <v>1886.8253612716044</v>
      </c>
      <c r="V1287" s="8">
        <f>(U1287^0.5)/('Front End'!$B$4*24*60*60)</f>
        <v>5.0275003563961876E-3</v>
      </c>
      <c r="W1287" s="8">
        <f>(AVERAGE(T1286:T1287)*('Front End'!$F$5*60))+(AVERAGE(V1286:V1287)*('Front End'!$F$5*60))</f>
        <v>1.1433151551426182</v>
      </c>
      <c r="X1287" s="8">
        <f t="shared" si="84"/>
        <v>5.0275003563961876E-3</v>
      </c>
    </row>
    <row r="1288" spans="1:24" x14ac:dyDescent="0.2">
      <c r="A1288" s="1">
        <v>1287</v>
      </c>
      <c r="B1288" s="1">
        <f>B1287+'Front End'!$F$5</f>
        <v>2572</v>
      </c>
      <c r="C1288" s="10">
        <f t="shared" si="81"/>
        <v>1.7861111111111112</v>
      </c>
      <c r="D1288" s="10">
        <f>ROUND(IF(B1288&lt;=$AA$2*1.25,('Front End'!$F$4/2)*(1-COS((PI()*B1288)/$AA$2)),(4.34*'Front End'!$F$4*EXP(-1.3*B1288/$AA$2))),6)</f>
        <v>1.642E-3</v>
      </c>
      <c r="E1288" s="10">
        <f>D1288*('Front End'!$F$3/100)</f>
        <v>0</v>
      </c>
      <c r="F1288" s="10">
        <f t="shared" si="82"/>
        <v>1.642E-3</v>
      </c>
      <c r="G1288" s="10">
        <f>IF((G1287+(AVERAGE(F1287:F1288)*('Front End'!$F$5*60))-(N1287))&gt;$AA$3,$AA$3,IF(G1287+(AVERAGE(F1287:F1288)*('Front End'!$F$5*60))-(N1287)&lt;0,0,G1287+(AVERAGE(F1287:F1288)*('Front End'!$F$5*60))-(N1287)))</f>
        <v>101.45788478779036</v>
      </c>
      <c r="H1288" s="10">
        <f>(G1288/$AA$3)*'Front End'!$B$1</f>
        <v>1.0145788478779037E-3</v>
      </c>
      <c r="I1288" s="10">
        <f>('Front End'!$F$10-'Front End'!$B$1)+Calcs!H1288</f>
        <v>46.731014578847883</v>
      </c>
      <c r="J1288" s="10">
        <f>IF(H1288&gt;'Front End'!$B$1*('Front End'!$B$5/100),G1288-((('Front End'!$B$1*('Front End'!$B$5/100))/'Front End'!$B$1)*$AA$3),0)</f>
        <v>1.4578847877903627</v>
      </c>
      <c r="K1288" s="10">
        <f>(J1288*('Front End'!$B$6/100))/('Front End'!$B$2*24*60*60)</f>
        <v>0</v>
      </c>
      <c r="L1288" s="10">
        <f>(J1288*((100-'Front End'!$B$6)/100))/('Front End'!$B$2*24*60*60)</f>
        <v>1.6873666525351423E-3</v>
      </c>
      <c r="M1288" s="10">
        <f t="shared" si="83"/>
        <v>1.6873666525351423E-3</v>
      </c>
      <c r="N1288" s="10">
        <f>AVERAGE(M1287:M1288)*('Front End'!$F$5*60)</f>
        <v>0.20292498996861144</v>
      </c>
      <c r="O1288" s="10">
        <f>IF(O1287+AVERAGE(K1287:K1288)*('Front End'!$F$5*60)&gt;J1288,J1288,O1287+AVERAGE(K1287:K1288)*('Front End'!$F$5*60))</f>
        <v>0</v>
      </c>
      <c r="P1288" s="10">
        <f>P1287+(AVERAGE(L1287:L1288)*('Front End'!$F$5*60))-W1287</f>
        <v>3885.8849711068892</v>
      </c>
      <c r="Q1288" s="10">
        <f>(P1288/$AA$5)*($AA$4-'Front End'!$F$9)</f>
        <v>3.8858849711068892E-2</v>
      </c>
      <c r="R1288" s="10">
        <f>'Front End'!$F$9+Q1288</f>
        <v>45.038858849711069</v>
      </c>
      <c r="S1288" s="8">
        <f>IF(R1288&gt;'Front End'!$F$9+'Front End'!$B$9,(((R1288-'Front End'!$F$9)/($AA$4-'Front End'!$F$9))*$AA$5)-((('Front End'!$F$9+'Front End'!$B$9-'Front End'!$F$9)/($AA$4-'Front End'!$F$9))*$AA$5),0)</f>
        <v>3885.8849711068906</v>
      </c>
      <c r="T1288" s="8">
        <f>ROUND(S1288/('Front End'!$B$3*24*60*60),6)</f>
        <v>4.4980000000000003E-3</v>
      </c>
      <c r="U1288" s="8">
        <f>IF(R1288&gt;'Front End'!$F$9+'Front End'!$B$10,(((R1288-'Front End'!$F$9)/($AA$4-'Front End'!$F$9))*$AA$5)-((('Front End'!$F$9+'Front End'!$B$10-'Front End'!$F$9)/($AA$4-'Front End'!$F$9))*$AA$5),0)</f>
        <v>1885.8849711065777</v>
      </c>
      <c r="V1288" s="8">
        <f>(U1288^0.5)/('Front End'!$B$4*24*60*60)</f>
        <v>5.0262473519536912E-3</v>
      </c>
      <c r="W1288" s="8">
        <f>(AVERAGE(T1287:T1288)*('Front End'!$F$5*60))+(AVERAGE(V1287:V1288)*('Front End'!$F$5*60))</f>
        <v>1.1430448625009928</v>
      </c>
      <c r="X1288" s="8">
        <f t="shared" si="84"/>
        <v>5.0262473519536912E-3</v>
      </c>
    </row>
    <row r="1289" spans="1:24" x14ac:dyDescent="0.2">
      <c r="A1289" s="1">
        <v>1288</v>
      </c>
      <c r="B1289" s="1">
        <f>B1288+'Front End'!$F$5</f>
        <v>2574</v>
      </c>
      <c r="C1289" s="10">
        <f t="shared" si="81"/>
        <v>1.7875000000000001</v>
      </c>
      <c r="D1289" s="10">
        <f>ROUND(IF(B1289&lt;=$AA$2*1.25,('Front End'!$F$4/2)*(1-COS((PI()*B1289)/$AA$2)),(4.34*'Front End'!$F$4*EXP(-1.3*B1289/$AA$2))),6)</f>
        <v>1.635E-3</v>
      </c>
      <c r="E1289" s="10">
        <f>D1289*('Front End'!$F$3/100)</f>
        <v>0</v>
      </c>
      <c r="F1289" s="10">
        <f t="shared" si="82"/>
        <v>1.635E-3</v>
      </c>
      <c r="G1289" s="10">
        <f>IF((G1288+(AVERAGE(F1288:F1289)*('Front End'!$F$5*60))-(N1288))&gt;$AA$3,$AA$3,IF(G1288+(AVERAGE(F1288:F1289)*('Front End'!$F$5*60))-(N1288)&lt;0,0,G1288+(AVERAGE(F1288:F1289)*('Front End'!$F$5*60))-(N1288)))</f>
        <v>101.45157979782175</v>
      </c>
      <c r="H1289" s="10">
        <f>(G1289/$AA$3)*'Front End'!$B$1</f>
        <v>1.0145157979782175E-3</v>
      </c>
      <c r="I1289" s="10">
        <f>('Front End'!$F$10-'Front End'!$B$1)+Calcs!H1289</f>
        <v>46.73101451579798</v>
      </c>
      <c r="J1289" s="10">
        <f>IF(H1289&gt;'Front End'!$B$1*('Front End'!$B$5/100),G1289-((('Front End'!$B$1*('Front End'!$B$5/100))/'Front End'!$B$1)*$AA$3),0)</f>
        <v>1.4515797978217506</v>
      </c>
      <c r="K1289" s="10">
        <f>(J1289*('Front End'!$B$6/100))/('Front End'!$B$2*24*60*60)</f>
        <v>0</v>
      </c>
      <c r="L1289" s="10">
        <f>(J1289*((100-'Front End'!$B$6)/100))/('Front End'!$B$2*24*60*60)</f>
        <v>1.6800692104418412E-3</v>
      </c>
      <c r="M1289" s="10">
        <f t="shared" si="83"/>
        <v>1.6800692104418412E-3</v>
      </c>
      <c r="N1289" s="10">
        <f>AVERAGE(M1288:M1289)*('Front End'!$F$5*60)</f>
        <v>0.20204615177861901</v>
      </c>
      <c r="O1289" s="10">
        <f>IF(O1288+AVERAGE(K1288:K1289)*('Front End'!$F$5*60)&gt;J1289,J1289,O1288+AVERAGE(K1288:K1289)*('Front End'!$F$5*60))</f>
        <v>0</v>
      </c>
      <c r="P1289" s="10">
        <f>P1288+(AVERAGE(L1288:L1289)*('Front End'!$F$5*60))-W1288</f>
        <v>3884.9439723961668</v>
      </c>
      <c r="Q1289" s="10">
        <f>(P1289/$AA$5)*($AA$4-'Front End'!$F$9)</f>
        <v>3.8849439723961668E-2</v>
      </c>
      <c r="R1289" s="10">
        <f>'Front End'!$F$9+Q1289</f>
        <v>45.038849439723961</v>
      </c>
      <c r="S1289" s="8">
        <f>IF(R1289&gt;'Front End'!$F$9+'Front End'!$B$9,(((R1289-'Front End'!$F$9)/($AA$4-'Front End'!$F$9))*$AA$5)-((('Front End'!$F$9+'Front End'!$B$9-'Front End'!$F$9)/($AA$4-'Front End'!$F$9))*$AA$5),0)</f>
        <v>3884.9439723961159</v>
      </c>
      <c r="T1289" s="8">
        <f>ROUND(S1289/('Front End'!$B$3*24*60*60),6)</f>
        <v>4.496E-3</v>
      </c>
      <c r="U1289" s="8">
        <f>IF(R1289&gt;'Front End'!$F$9+'Front End'!$B$10,(((R1289-'Front End'!$F$9)/($AA$4-'Front End'!$F$9))*$AA$5)-((('Front End'!$F$9+'Front End'!$B$10-'Front End'!$F$9)/($AA$4-'Front End'!$F$9))*$AA$5),0)</f>
        <v>1884.943972395803</v>
      </c>
      <c r="V1289" s="8">
        <f>(U1289^0.5)/('Front End'!$B$4*24*60*60)</f>
        <v>5.024993223920764E-3</v>
      </c>
      <c r="W1289" s="8">
        <f>(AVERAGE(T1288:T1289)*('Front End'!$F$5*60))+(AVERAGE(V1288:V1289)*('Front End'!$F$5*60))</f>
        <v>1.1427144345524674</v>
      </c>
      <c r="X1289" s="8">
        <f t="shared" si="84"/>
        <v>5.024993223920764E-3</v>
      </c>
    </row>
    <row r="1290" spans="1:24" x14ac:dyDescent="0.2">
      <c r="A1290" s="1">
        <v>1289</v>
      </c>
      <c r="B1290" s="1">
        <f>B1289+'Front End'!$F$5</f>
        <v>2576</v>
      </c>
      <c r="C1290" s="10">
        <f t="shared" si="81"/>
        <v>1.788888888888889</v>
      </c>
      <c r="D1290" s="10">
        <f>ROUND(IF(B1290&lt;=$AA$2*1.25,('Front End'!$F$4/2)*(1-COS((PI()*B1290)/$AA$2)),(4.34*'Front End'!$F$4*EXP(-1.3*B1290/$AA$2))),6)</f>
        <v>1.6280000000000001E-3</v>
      </c>
      <c r="E1290" s="10">
        <f>D1290*('Front End'!$F$3/100)</f>
        <v>0</v>
      </c>
      <c r="F1290" s="10">
        <f t="shared" si="82"/>
        <v>1.6280000000000001E-3</v>
      </c>
      <c r="G1290" s="10">
        <f>IF((G1289+(AVERAGE(F1289:F1290)*('Front End'!$F$5*60))-(N1289))&gt;$AA$3,$AA$3,IF(G1289+(AVERAGE(F1289:F1290)*('Front End'!$F$5*60))-(N1289)&lt;0,0,G1289+(AVERAGE(F1289:F1290)*('Front End'!$F$5*60))-(N1289)))</f>
        <v>101.44531364604313</v>
      </c>
      <c r="H1290" s="10">
        <f>(G1290/$AA$3)*'Front End'!$B$1</f>
        <v>1.0144531364604313E-3</v>
      </c>
      <c r="I1290" s="10">
        <f>('Front End'!$F$10-'Front End'!$B$1)+Calcs!H1290</f>
        <v>46.731014453136467</v>
      </c>
      <c r="J1290" s="10">
        <f>IF(H1290&gt;'Front End'!$B$1*('Front End'!$B$5/100),G1290-((('Front End'!$B$1*('Front End'!$B$5/100))/'Front End'!$B$1)*$AA$3),0)</f>
        <v>1.4453136460431324</v>
      </c>
      <c r="K1290" s="10">
        <f>(J1290*('Front End'!$B$6/100))/('Front End'!$B$2*24*60*60)</f>
        <v>0</v>
      </c>
      <c r="L1290" s="10">
        <f>(J1290*((100-'Front End'!$B$6)/100))/('Front End'!$B$2*24*60*60)</f>
        <v>1.6728167199573294E-3</v>
      </c>
      <c r="M1290" s="10">
        <f t="shared" si="83"/>
        <v>1.6728167199573294E-3</v>
      </c>
      <c r="N1290" s="10">
        <f>AVERAGE(M1289:M1290)*('Front End'!$F$5*60)</f>
        <v>0.20117315582395023</v>
      </c>
      <c r="O1290" s="10">
        <f>IF(O1289+AVERAGE(K1289:K1290)*('Front End'!$F$5*60)&gt;J1290,J1290,O1289+AVERAGE(K1289:K1290)*('Front End'!$F$5*60))</f>
        <v>0</v>
      </c>
      <c r="P1290" s="10">
        <f>P1289+(AVERAGE(L1289:L1290)*('Front End'!$F$5*60))-W1289</f>
        <v>3884.0024311174384</v>
      </c>
      <c r="Q1290" s="10">
        <f>(P1290/$AA$5)*($AA$4-'Front End'!$F$9)</f>
        <v>3.8840024311174386E-2</v>
      </c>
      <c r="R1290" s="10">
        <f>'Front End'!$F$9+Q1290</f>
        <v>45.038840024311178</v>
      </c>
      <c r="S1290" s="8">
        <f>IF(R1290&gt;'Front End'!$F$9+'Front End'!$B$9,(((R1290-'Front End'!$F$9)/($AA$4-'Front End'!$F$9))*$AA$5)-((('Front End'!$F$9+'Front End'!$B$9-'Front End'!$F$9)/($AA$4-'Front End'!$F$9))*$AA$5),0)</f>
        <v>3884.0024311177503</v>
      </c>
      <c r="T1290" s="8">
        <f>ROUND(S1290/('Front End'!$B$3*24*60*60),6)</f>
        <v>4.4949999999999999E-3</v>
      </c>
      <c r="U1290" s="8">
        <f>IF(R1290&gt;'Front End'!$F$9+'Front End'!$B$10,(((R1290-'Front End'!$F$9)/($AA$4-'Front End'!$F$9))*$AA$5)-((('Front End'!$F$9+'Front End'!$B$10-'Front End'!$F$9)/($AA$4-'Front End'!$F$9))*$AA$5),0)</f>
        <v>1884.0024311174375</v>
      </c>
      <c r="V1290" s="8">
        <f>(U1290^0.5)/('Front End'!$B$4*24*60*60)</f>
        <v>5.0237380594221042E-3</v>
      </c>
      <c r="W1290" s="8">
        <f>(AVERAGE(T1289:T1290)*('Front End'!$F$5*60))+(AVERAGE(V1289:V1290)*('Front End'!$F$5*60))</f>
        <v>1.1423838770005719</v>
      </c>
      <c r="X1290" s="8">
        <f t="shared" si="84"/>
        <v>5.0237380594221042E-3</v>
      </c>
    </row>
    <row r="1291" spans="1:24" x14ac:dyDescent="0.2">
      <c r="A1291" s="1">
        <v>1290</v>
      </c>
      <c r="B1291" s="1">
        <f>B1290+'Front End'!$F$5</f>
        <v>2578</v>
      </c>
      <c r="C1291" s="10">
        <f t="shared" si="81"/>
        <v>1.7902777777777779</v>
      </c>
      <c r="D1291" s="10">
        <f>ROUND(IF(B1291&lt;=$AA$2*1.25,('Front End'!$F$4/2)*(1-COS((PI()*B1291)/$AA$2)),(4.34*'Front End'!$F$4*EXP(-1.3*B1291/$AA$2))),6)</f>
        <v>1.621E-3</v>
      </c>
      <c r="E1291" s="10">
        <f>D1291*('Front End'!$F$3/100)</f>
        <v>0</v>
      </c>
      <c r="F1291" s="10">
        <f t="shared" si="82"/>
        <v>1.621E-3</v>
      </c>
      <c r="G1291" s="10">
        <f>IF((G1290+(AVERAGE(F1290:F1291)*('Front End'!$F$5*60))-(N1290))&gt;$AA$3,$AA$3,IF(G1290+(AVERAGE(F1290:F1291)*('Front End'!$F$5*60))-(N1290)&lt;0,0,G1290+(AVERAGE(F1290:F1291)*('Front End'!$F$5*60))-(N1290)))</f>
        <v>101.43908049021918</v>
      </c>
      <c r="H1291" s="10">
        <f>(G1291/$AA$3)*'Front End'!$B$1</f>
        <v>1.0143908049021918E-3</v>
      </c>
      <c r="I1291" s="10">
        <f>('Front End'!$F$10-'Front End'!$B$1)+Calcs!H1291</f>
        <v>46.731014390804908</v>
      </c>
      <c r="J1291" s="10">
        <f>IF(H1291&gt;'Front End'!$B$1*('Front End'!$B$5/100),G1291-((('Front End'!$B$1*('Front End'!$B$5/100))/'Front End'!$B$1)*$AA$3),0)</f>
        <v>1.4390804902191832</v>
      </c>
      <c r="K1291" s="10">
        <f>(J1291*('Front End'!$B$6/100))/('Front End'!$B$2*24*60*60)</f>
        <v>0</v>
      </c>
      <c r="L1291" s="10">
        <f>(J1291*((100-'Front End'!$B$6)/100))/('Front End'!$B$2*24*60*60)</f>
        <v>1.6656024192351659E-3</v>
      </c>
      <c r="M1291" s="10">
        <f t="shared" si="83"/>
        <v>1.6656024192351659E-3</v>
      </c>
      <c r="N1291" s="10">
        <f>AVERAGE(M1290:M1291)*('Front End'!$F$5*60)</f>
        <v>0.20030514835154972</v>
      </c>
      <c r="O1291" s="10">
        <f>IF(O1290+AVERAGE(K1290:K1291)*('Front End'!$F$5*60)&gt;J1291,J1291,O1290+AVERAGE(K1290:K1291)*('Front End'!$F$5*60))</f>
        <v>0</v>
      </c>
      <c r="P1291" s="10">
        <f>P1290+(AVERAGE(L1290:L1291)*('Front End'!$F$5*60))-W1290</f>
        <v>3883.0603523887894</v>
      </c>
      <c r="Q1291" s="10">
        <f>(P1291/$AA$5)*($AA$4-'Front End'!$F$9)</f>
        <v>3.883060352388789E-2</v>
      </c>
      <c r="R1291" s="10">
        <f>'Front End'!$F$9+Q1291</f>
        <v>45.038830603523891</v>
      </c>
      <c r="S1291" s="8">
        <f>IF(R1291&gt;'Front End'!$F$9+'Front End'!$B$9,(((R1291-'Front End'!$F$9)/($AA$4-'Front End'!$F$9))*$AA$5)-((('Front End'!$F$9+'Front End'!$B$9-'Front End'!$F$9)/($AA$4-'Front End'!$F$9))*$AA$5),0)</f>
        <v>3883.0603523891232</v>
      </c>
      <c r="T1291" s="8">
        <f>ROUND(S1291/('Front End'!$B$3*24*60*60),6)</f>
        <v>4.4939999999999997E-3</v>
      </c>
      <c r="U1291" s="8">
        <f>IF(R1291&gt;'Front End'!$F$9+'Front End'!$B$10,(((R1291-'Front End'!$F$9)/($AA$4-'Front End'!$F$9))*$AA$5)-((('Front End'!$F$9+'Front End'!$B$10-'Front End'!$F$9)/($AA$4-'Front End'!$F$9))*$AA$5),0)</f>
        <v>1883.0603523888103</v>
      </c>
      <c r="V1291" s="8">
        <f>(U1291^0.5)/('Front End'!$B$4*24*60*60)</f>
        <v>5.0224818645050913E-3</v>
      </c>
      <c r="W1291" s="8">
        <f>(AVERAGE(T1290:T1291)*('Front End'!$F$5*60))+(AVERAGE(V1290:V1291)*('Front End'!$F$5*60))</f>
        <v>1.1421131954356318</v>
      </c>
      <c r="X1291" s="8">
        <f t="shared" si="84"/>
        <v>5.0224818645050913E-3</v>
      </c>
    </row>
    <row r="1292" spans="1:24" x14ac:dyDescent="0.2">
      <c r="A1292" s="1">
        <v>1291</v>
      </c>
      <c r="B1292" s="1">
        <f>B1291+'Front End'!$F$5</f>
        <v>2580</v>
      </c>
      <c r="C1292" s="10">
        <f t="shared" si="81"/>
        <v>1.7916666666666667</v>
      </c>
      <c r="D1292" s="10">
        <f>ROUND(IF(B1292&lt;=$AA$2*1.25,('Front End'!$F$4/2)*(1-COS((PI()*B1292)/$AA$2)),(4.34*'Front End'!$F$4*EXP(-1.3*B1292/$AA$2))),6)</f>
        <v>1.614E-3</v>
      </c>
      <c r="E1292" s="10">
        <f>D1292*('Front End'!$F$3/100)</f>
        <v>0</v>
      </c>
      <c r="F1292" s="10">
        <f t="shared" si="82"/>
        <v>1.614E-3</v>
      </c>
      <c r="G1292" s="10">
        <f>IF((G1291+(AVERAGE(F1291:F1292)*('Front End'!$F$5*60))-(N1291))&gt;$AA$3,$AA$3,IF(G1291+(AVERAGE(F1291:F1292)*('Front End'!$F$5*60))-(N1291)&lt;0,0,G1291+(AVERAGE(F1291:F1292)*('Front End'!$F$5*60))-(N1291)))</f>
        <v>101.43287534186764</v>
      </c>
      <c r="H1292" s="10">
        <f>(G1292/$AA$3)*'Front End'!$B$1</f>
        <v>1.0143287534186763E-3</v>
      </c>
      <c r="I1292" s="10">
        <f>('Front End'!$F$10-'Front End'!$B$1)+Calcs!H1292</f>
        <v>46.731014328753425</v>
      </c>
      <c r="J1292" s="10">
        <f>IF(H1292&gt;'Front End'!$B$1*('Front End'!$B$5/100),G1292-((('Front End'!$B$1*('Front End'!$B$5/100))/'Front End'!$B$1)*$AA$3),0)</f>
        <v>1.4328753418676428</v>
      </c>
      <c r="K1292" s="10">
        <f>(J1292*('Front End'!$B$6/100))/('Front End'!$B$2*24*60*60)</f>
        <v>0</v>
      </c>
      <c r="L1292" s="10">
        <f>(J1292*((100-'Front End'!$B$6)/100))/('Front End'!$B$2*24*60*60)</f>
        <v>1.6584205345690313E-3</v>
      </c>
      <c r="M1292" s="10">
        <f t="shared" si="83"/>
        <v>1.6584205345690313E-3</v>
      </c>
      <c r="N1292" s="10">
        <f>AVERAGE(M1291:M1292)*('Front End'!$F$5*60)</f>
        <v>0.19944137722825184</v>
      </c>
      <c r="O1292" s="10">
        <f>IF(O1291+AVERAGE(K1291:K1292)*('Front End'!$F$5*60)&gt;J1292,J1292,O1291+AVERAGE(K1291:K1292)*('Front End'!$F$5*60))</f>
        <v>0</v>
      </c>
      <c r="P1292" s="10">
        <f>P1291+(AVERAGE(L1291:L1292)*('Front End'!$F$5*60))-W1291</f>
        <v>3882.1176805705818</v>
      </c>
      <c r="Q1292" s="10">
        <f>(P1292/$AA$5)*($AA$4-'Front End'!$F$9)</f>
        <v>3.8821176805705813E-2</v>
      </c>
      <c r="R1292" s="10">
        <f>'Front End'!$F$9+Q1292</f>
        <v>45.038821176805705</v>
      </c>
      <c r="S1292" s="8">
        <f>IF(R1292&gt;'Front End'!$F$9+'Front End'!$B$9,(((R1292-'Front End'!$F$9)/($AA$4-'Front End'!$F$9))*$AA$5)-((('Front End'!$F$9+'Front End'!$B$9-'Front End'!$F$9)/($AA$4-'Front End'!$F$9))*$AA$5),0)</f>
        <v>3882.117680570474</v>
      </c>
      <c r="T1292" s="8">
        <f>ROUND(S1292/('Front End'!$B$3*24*60*60),6)</f>
        <v>4.4929999999999996E-3</v>
      </c>
      <c r="U1292" s="8">
        <f>IF(R1292&gt;'Front End'!$F$9+'Front End'!$B$10,(((R1292-'Front End'!$F$9)/($AA$4-'Front End'!$F$9))*$AA$5)-((('Front End'!$F$9+'Front End'!$B$10-'Front End'!$F$9)/($AA$4-'Front End'!$F$9))*$AA$5),0)</f>
        <v>1882.1176805701612</v>
      </c>
      <c r="V1292" s="8">
        <f>(U1292^0.5)/('Front End'!$B$4*24*60*60)</f>
        <v>5.0212245641768471E-3</v>
      </c>
      <c r="W1292" s="8">
        <f>(AVERAGE(T1291:T1292)*('Front End'!$F$5*60))+(AVERAGE(V1291:V1292)*('Front End'!$F$5*60))</f>
        <v>1.1418423857209161</v>
      </c>
      <c r="X1292" s="8">
        <f t="shared" si="84"/>
        <v>5.0212245641768471E-3</v>
      </c>
    </row>
    <row r="1293" spans="1:24" x14ac:dyDescent="0.2">
      <c r="A1293" s="1">
        <v>1292</v>
      </c>
      <c r="B1293" s="1">
        <f>B1292+'Front End'!$F$5</f>
        <v>2582</v>
      </c>
      <c r="C1293" s="10">
        <f t="shared" si="81"/>
        <v>1.7930555555555556</v>
      </c>
      <c r="D1293" s="10">
        <f>ROUND(IF(B1293&lt;=$AA$2*1.25,('Front End'!$F$4/2)*(1-COS((PI()*B1293)/$AA$2)),(4.34*'Front End'!$F$4*EXP(-1.3*B1293/$AA$2))),6)</f>
        <v>1.6069999999999999E-3</v>
      </c>
      <c r="E1293" s="10">
        <f>D1293*('Front End'!$F$3/100)</f>
        <v>0</v>
      </c>
      <c r="F1293" s="10">
        <f t="shared" si="82"/>
        <v>1.6069999999999999E-3</v>
      </c>
      <c r="G1293" s="10">
        <f>IF((G1292+(AVERAGE(F1292:F1293)*('Front End'!$F$5*60))-(N1292))&gt;$AA$3,$AA$3,IF(G1292+(AVERAGE(F1292:F1293)*('Front End'!$F$5*60))-(N1292)&lt;0,0,G1292+(AVERAGE(F1292:F1293)*('Front End'!$F$5*60))-(N1292)))</f>
        <v>101.42669396463938</v>
      </c>
      <c r="H1293" s="10">
        <f>(G1293/$AA$3)*'Front End'!$B$1</f>
        <v>1.0142669396463939E-3</v>
      </c>
      <c r="I1293" s="10">
        <f>('Front End'!$F$10-'Front End'!$B$1)+Calcs!H1293</f>
        <v>46.731014266939653</v>
      </c>
      <c r="J1293" s="10">
        <f>IF(H1293&gt;'Front End'!$B$1*('Front End'!$B$5/100),G1293-((('Front End'!$B$1*('Front End'!$B$5/100))/'Front End'!$B$1)*$AA$3),0)</f>
        <v>1.4266939646393837</v>
      </c>
      <c r="K1293" s="10">
        <f>(J1293*('Front End'!$B$6/100))/('Front End'!$B$2*24*60*60)</f>
        <v>0</v>
      </c>
      <c r="L1293" s="10">
        <f>(J1293*((100-'Front End'!$B$6)/100))/('Front End'!$B$2*24*60*60)</f>
        <v>1.6512661627770646E-3</v>
      </c>
      <c r="M1293" s="10">
        <f t="shared" si="83"/>
        <v>1.6512661627770646E-3</v>
      </c>
      <c r="N1293" s="10">
        <f>AVERAGE(M1292:M1293)*('Front End'!$F$5*60)</f>
        <v>0.19858120184076575</v>
      </c>
      <c r="O1293" s="10">
        <f>IF(O1292+AVERAGE(K1292:K1293)*('Front End'!$F$5*60)&gt;J1293,J1293,O1292+AVERAGE(K1292:K1293)*('Front End'!$F$5*60))</f>
        <v>0</v>
      </c>
      <c r="P1293" s="10">
        <f>P1292+(AVERAGE(L1292:L1293)*('Front End'!$F$5*60))-W1292</f>
        <v>3881.1744193867016</v>
      </c>
      <c r="Q1293" s="10">
        <f>(P1293/$AA$5)*($AA$4-'Front End'!$F$9)</f>
        <v>3.8811744193867015E-2</v>
      </c>
      <c r="R1293" s="10">
        <f>'Front End'!$F$9+Q1293</f>
        <v>45.038811744193865</v>
      </c>
      <c r="S1293" s="8">
        <f>IF(R1293&gt;'Front End'!$F$9+'Front End'!$B$9,(((R1293-'Front End'!$F$9)/($AA$4-'Front End'!$F$9))*$AA$5)-((('Front End'!$F$9+'Front End'!$B$9-'Front End'!$F$9)/($AA$4-'Front End'!$F$9))*$AA$5),0)</f>
        <v>3881.1744193864683</v>
      </c>
      <c r="T1293" s="8">
        <f>ROUND(S1293/('Front End'!$B$3*24*60*60),6)</f>
        <v>4.4920000000000003E-3</v>
      </c>
      <c r="U1293" s="8">
        <f>IF(R1293&gt;'Front End'!$F$9+'Front End'!$B$10,(((R1293-'Front End'!$F$9)/($AA$4-'Front End'!$F$9))*$AA$5)-((('Front End'!$F$9+'Front End'!$B$10-'Front End'!$F$9)/($AA$4-'Front End'!$F$9))*$AA$5),0)</f>
        <v>1881.1744193861555</v>
      </c>
      <c r="V1293" s="8">
        <f>(U1293^0.5)/('Front End'!$B$4*24*60*60)</f>
        <v>5.0199661625764747E-3</v>
      </c>
      <c r="W1293" s="8">
        <f>(AVERAGE(T1292:T1293)*('Front End'!$F$5*60))+(AVERAGE(V1292:V1293)*('Front End'!$F$5*60))</f>
        <v>1.1415714436051994</v>
      </c>
      <c r="X1293" s="8">
        <f t="shared" si="84"/>
        <v>5.0199661625764747E-3</v>
      </c>
    </row>
    <row r="1294" spans="1:24" x14ac:dyDescent="0.2">
      <c r="A1294" s="1">
        <v>1293</v>
      </c>
      <c r="B1294" s="1">
        <f>B1293+'Front End'!$F$5</f>
        <v>2584</v>
      </c>
      <c r="C1294" s="10">
        <f t="shared" si="81"/>
        <v>1.7944444444444445</v>
      </c>
      <c r="D1294" s="10">
        <f>ROUND(IF(B1294&lt;=$AA$2*1.25,('Front End'!$F$4/2)*(1-COS((PI()*B1294)/$AA$2)),(4.34*'Front End'!$F$4*EXP(-1.3*B1294/$AA$2))),6)</f>
        <v>1.6000000000000001E-3</v>
      </c>
      <c r="E1294" s="10">
        <f>D1294*('Front End'!$F$3/100)</f>
        <v>0</v>
      </c>
      <c r="F1294" s="10">
        <f t="shared" si="82"/>
        <v>1.6000000000000001E-3</v>
      </c>
      <c r="G1294" s="10">
        <f>IF((G1293+(AVERAGE(F1293:F1294)*('Front End'!$F$5*60))-(N1293))&gt;$AA$3,$AA$3,IF(G1293+(AVERAGE(F1293:F1294)*('Front End'!$F$5*60))-(N1293)&lt;0,0,G1293+(AVERAGE(F1293:F1294)*('Front End'!$F$5*60))-(N1293)))</f>
        <v>101.42053276279862</v>
      </c>
      <c r="H1294" s="10">
        <f>(G1294/$AA$3)*'Front End'!$B$1</f>
        <v>1.0142053276279862E-3</v>
      </c>
      <c r="I1294" s="10">
        <f>('Front End'!$F$10-'Front End'!$B$1)+Calcs!H1294</f>
        <v>46.731014205327632</v>
      </c>
      <c r="J1294" s="10">
        <f>IF(H1294&gt;'Front End'!$B$1*('Front End'!$B$5/100),G1294-((('Front End'!$B$1*('Front End'!$B$5/100))/'Front End'!$B$1)*$AA$3),0)</f>
        <v>1.4205327627986151</v>
      </c>
      <c r="K1294" s="10">
        <f>(J1294*('Front End'!$B$6/100))/('Front End'!$B$2*24*60*60)</f>
        <v>0</v>
      </c>
      <c r="L1294" s="10">
        <f>(J1294*((100-'Front End'!$B$6)/100))/('Front End'!$B$2*24*60*60)</f>
        <v>1.6441351421280269E-3</v>
      </c>
      <c r="M1294" s="10">
        <f t="shared" si="83"/>
        <v>1.6441351421280269E-3</v>
      </c>
      <c r="N1294" s="10">
        <f>AVERAGE(M1293:M1294)*('Front End'!$F$5*60)</f>
        <v>0.19772407829430549</v>
      </c>
      <c r="O1294" s="10">
        <f>IF(O1293+AVERAGE(K1293:K1294)*('Front End'!$F$5*60)&gt;J1294,J1294,O1293+AVERAGE(K1293:K1294)*('Front End'!$F$5*60))</f>
        <v>0</v>
      </c>
      <c r="P1294" s="10">
        <f>P1293+(AVERAGE(L1293:L1294)*('Front End'!$F$5*60))-W1293</f>
        <v>3880.2305720213908</v>
      </c>
      <c r="Q1294" s="10">
        <f>(P1294/$AA$5)*($AA$4-'Front End'!$F$9)</f>
        <v>3.8802305720213905E-2</v>
      </c>
      <c r="R1294" s="10">
        <f>'Front End'!$F$9+Q1294</f>
        <v>45.03880230572021</v>
      </c>
      <c r="S1294" s="8">
        <f>IF(R1294&gt;'Front End'!$F$9+'Front End'!$B$9,(((R1294-'Front End'!$F$9)/($AA$4-'Front End'!$F$9))*$AA$5)-((('Front End'!$F$9+'Front End'!$B$9-'Front End'!$F$9)/($AA$4-'Front End'!$F$9))*$AA$5),0)</f>
        <v>3880.2305720210488</v>
      </c>
      <c r="T1294" s="8">
        <f>ROUND(S1294/('Front End'!$B$3*24*60*60),6)</f>
        <v>4.4910000000000002E-3</v>
      </c>
      <c r="U1294" s="8">
        <f>IF(R1294&gt;'Front End'!$F$9+'Front End'!$B$10,(((R1294-'Front End'!$F$9)/($AA$4-'Front End'!$F$9))*$AA$5)-((('Front End'!$F$9+'Front End'!$B$10-'Front End'!$F$9)/($AA$4-'Front End'!$F$9))*$AA$5),0)</f>
        <v>1880.230572020736</v>
      </c>
      <c r="V1294" s="8">
        <f>(U1294^0.5)/('Front End'!$B$4*24*60*60)</f>
        <v>5.0187066631248549E-3</v>
      </c>
      <c r="W1294" s="8">
        <f>(AVERAGE(T1293:T1294)*('Front End'!$F$5*60))+(AVERAGE(V1293:V1294)*('Front End'!$F$5*60))</f>
        <v>1.1413003695420798</v>
      </c>
      <c r="X1294" s="8">
        <f t="shared" si="84"/>
        <v>5.0187066631248549E-3</v>
      </c>
    </row>
    <row r="1295" spans="1:24" x14ac:dyDescent="0.2">
      <c r="A1295" s="1">
        <v>1294</v>
      </c>
      <c r="B1295" s="1">
        <f>B1294+'Front End'!$F$5</f>
        <v>2586</v>
      </c>
      <c r="C1295" s="10">
        <f t="shared" si="81"/>
        <v>1.7958333333333334</v>
      </c>
      <c r="D1295" s="10">
        <f>ROUND(IF(B1295&lt;=$AA$2*1.25,('Front End'!$F$4/2)*(1-COS((PI()*B1295)/$AA$2)),(4.34*'Front End'!$F$4*EXP(-1.3*B1295/$AA$2))),6)</f>
        <v>1.593E-3</v>
      </c>
      <c r="E1295" s="10">
        <f>D1295*('Front End'!$F$3/100)</f>
        <v>0</v>
      </c>
      <c r="F1295" s="10">
        <f t="shared" si="82"/>
        <v>1.593E-3</v>
      </c>
      <c r="G1295" s="10">
        <f>IF((G1294+(AVERAGE(F1294:F1295)*('Front End'!$F$5*60))-(N1294))&gt;$AA$3,$AA$3,IF(G1294+(AVERAGE(F1294:F1295)*('Front End'!$F$5*60))-(N1294)&lt;0,0,G1294+(AVERAGE(F1294:F1295)*('Front End'!$F$5*60))-(N1294)))</f>
        <v>101.41438868450432</v>
      </c>
      <c r="H1295" s="10">
        <f>(G1295/$AA$3)*'Front End'!$B$1</f>
        <v>1.0141438868450433E-3</v>
      </c>
      <c r="I1295" s="10">
        <f>('Front End'!$F$10-'Front End'!$B$1)+Calcs!H1295</f>
        <v>46.731014143886846</v>
      </c>
      <c r="J1295" s="10">
        <f>IF(H1295&gt;'Front End'!$B$1*('Front End'!$B$5/100),G1295-((('Front End'!$B$1*('Front End'!$B$5/100))/'Front End'!$B$1)*$AA$3),0)</f>
        <v>1.414388684504317</v>
      </c>
      <c r="K1295" s="10">
        <f>(J1295*('Front End'!$B$6/100))/('Front End'!$B$2*24*60*60)</f>
        <v>0</v>
      </c>
      <c r="L1295" s="10">
        <f>(J1295*((100-'Front End'!$B$6)/100))/('Front End'!$B$2*24*60*60)</f>
        <v>1.6370239403985152E-3</v>
      </c>
      <c r="M1295" s="10">
        <f t="shared" si="83"/>
        <v>1.6370239403985152E-3</v>
      </c>
      <c r="N1295" s="10">
        <f>AVERAGE(M1294:M1295)*('Front End'!$F$5*60)</f>
        <v>0.19686954495159253</v>
      </c>
      <c r="O1295" s="10">
        <f>IF(O1294+AVERAGE(K1294:K1295)*('Front End'!$F$5*60)&gt;J1295,J1295,O1294+AVERAGE(K1294:K1295)*('Front End'!$F$5*60))</f>
        <v>0</v>
      </c>
      <c r="P1295" s="10">
        <f>P1294+(AVERAGE(L1294:L1295)*('Front End'!$F$5*60))-W1294</f>
        <v>3879.2861411968001</v>
      </c>
      <c r="Q1295" s="10">
        <f>(P1295/$AA$5)*($AA$4-'Front End'!$F$9)</f>
        <v>3.8792861411967999E-2</v>
      </c>
      <c r="R1295" s="10">
        <f>'Front End'!$F$9+Q1295</f>
        <v>45.03879286141197</v>
      </c>
      <c r="S1295" s="8">
        <f>IF(R1295&gt;'Front End'!$F$9+'Front End'!$B$9,(((R1295-'Front End'!$F$9)/($AA$4-'Front End'!$F$9))*$AA$5)-((('Front End'!$F$9+'Front End'!$B$9-'Front End'!$F$9)/($AA$4-'Front End'!$F$9))*$AA$5),0)</f>
        <v>3879.2861411970134</v>
      </c>
      <c r="T1295" s="8">
        <f>ROUND(S1295/('Front End'!$B$3*24*60*60),6)</f>
        <v>4.4900000000000001E-3</v>
      </c>
      <c r="U1295" s="8">
        <f>IF(R1295&gt;'Front End'!$F$9+'Front End'!$B$10,(((R1295-'Front End'!$F$9)/($AA$4-'Front End'!$F$9))*$AA$5)-((('Front End'!$F$9+'Front End'!$B$10-'Front End'!$F$9)/($AA$4-'Front End'!$F$9))*$AA$5),0)</f>
        <v>1879.2861411967006</v>
      </c>
      <c r="V1295" s="8">
        <f>(U1295^0.5)/('Front End'!$B$4*24*60*60)</f>
        <v>5.0174460686299811E-3</v>
      </c>
      <c r="W1295" s="8">
        <f>(AVERAGE(T1294:T1295)*('Front End'!$F$5*60))+(AVERAGE(V1294:V1295)*('Front End'!$F$5*60))</f>
        <v>1.1410291639052903</v>
      </c>
      <c r="X1295" s="8">
        <f t="shared" si="84"/>
        <v>5.0174460686299811E-3</v>
      </c>
    </row>
    <row r="1296" spans="1:24" x14ac:dyDescent="0.2">
      <c r="A1296" s="1">
        <v>1295</v>
      </c>
      <c r="B1296" s="1">
        <f>B1295+'Front End'!$F$5</f>
        <v>2588</v>
      </c>
      <c r="C1296" s="10">
        <f t="shared" si="81"/>
        <v>1.7972222222222223</v>
      </c>
      <c r="D1296" s="10">
        <f>ROUND(IF(B1296&lt;=$AA$2*1.25,('Front End'!$F$4/2)*(1-COS((PI()*B1296)/$AA$2)),(4.34*'Front End'!$F$4*EXP(-1.3*B1296/$AA$2))),6)</f>
        <v>1.586E-3</v>
      </c>
      <c r="E1296" s="10">
        <f>D1296*('Front End'!$F$3/100)</f>
        <v>0</v>
      </c>
      <c r="F1296" s="10">
        <f t="shared" si="82"/>
        <v>1.586E-3</v>
      </c>
      <c r="G1296" s="10">
        <f>IF((G1295+(AVERAGE(F1295:F1296)*('Front End'!$F$5*60))-(N1295))&gt;$AA$3,$AA$3,IF(G1295+(AVERAGE(F1295:F1296)*('Front End'!$F$5*60))-(N1295)&lt;0,0,G1295+(AVERAGE(F1295:F1296)*('Front End'!$F$5*60))-(N1295)))</f>
        <v>101.40825913955273</v>
      </c>
      <c r="H1296" s="10">
        <f>(G1296/$AA$3)*'Front End'!$B$1</f>
        <v>1.0140825913955273E-3</v>
      </c>
      <c r="I1296" s="10">
        <f>('Front End'!$F$10-'Front End'!$B$1)+Calcs!H1296</f>
        <v>46.7310140825914</v>
      </c>
      <c r="J1296" s="10">
        <f>IF(H1296&gt;'Front End'!$B$1*('Front End'!$B$5/100),G1296-((('Front End'!$B$1*('Front End'!$B$5/100))/'Front End'!$B$1)*$AA$3),0)</f>
        <v>1.408259139552726</v>
      </c>
      <c r="K1296" s="10">
        <f>(J1296*('Front End'!$B$6/100))/('Front End'!$B$2*24*60*60)</f>
        <v>0</v>
      </c>
      <c r="L1296" s="10">
        <f>(J1296*((100-'Front End'!$B$6)/100))/('Front End'!$B$2*24*60*60)</f>
        <v>1.6299295596675072E-3</v>
      </c>
      <c r="M1296" s="10">
        <f t="shared" si="83"/>
        <v>1.6299295596675072E-3</v>
      </c>
      <c r="N1296" s="10">
        <f>AVERAGE(M1295:M1296)*('Front End'!$F$5*60)</f>
        <v>0.19601721000396136</v>
      </c>
      <c r="O1296" s="10">
        <f>IF(O1295+AVERAGE(K1295:K1296)*('Front End'!$F$5*60)&gt;J1296,J1296,O1295+AVERAGE(K1295:K1296)*('Front End'!$F$5*60))</f>
        <v>0</v>
      </c>
      <c r="P1296" s="10">
        <f>P1295+(AVERAGE(L1295:L1296)*('Front End'!$F$5*60))-W1295</f>
        <v>3878.3411292428987</v>
      </c>
      <c r="Q1296" s="10">
        <f>(P1296/$AA$5)*($AA$4-'Front End'!$F$9)</f>
        <v>3.8783411292428988E-2</v>
      </c>
      <c r="R1296" s="10">
        <f>'Front End'!$F$9+Q1296</f>
        <v>45.038783411292428</v>
      </c>
      <c r="S1296" s="8">
        <f>IF(R1296&gt;'Front End'!$F$9+'Front End'!$B$9,(((R1296-'Front End'!$F$9)/($AA$4-'Front End'!$F$9))*$AA$5)-((('Front End'!$F$9+'Front End'!$B$9-'Front End'!$F$9)/($AA$4-'Front End'!$F$9))*$AA$5),0)</f>
        <v>3878.3411292428132</v>
      </c>
      <c r="T1296" s="8">
        <f>ROUND(S1296/('Front End'!$B$3*24*60*60),6)</f>
        <v>4.4889999999999999E-3</v>
      </c>
      <c r="U1296" s="8">
        <f>IF(R1296&gt;'Front End'!$F$9+'Front End'!$B$10,(((R1296-'Front End'!$F$9)/($AA$4-'Front End'!$F$9))*$AA$5)-((('Front End'!$F$9+'Front End'!$B$10-'Front End'!$F$9)/($AA$4-'Front End'!$F$9))*$AA$5),0)</f>
        <v>1878.3411292425003</v>
      </c>
      <c r="V1296" s="8">
        <f>(U1296^0.5)/('Front End'!$B$4*24*60*60)</f>
        <v>5.016184381375393E-3</v>
      </c>
      <c r="W1296" s="8">
        <f>(AVERAGE(T1295:T1296)*('Front End'!$F$5*60))+(AVERAGE(V1295:V1296)*('Front End'!$F$5*60))</f>
        <v>1.1407578270003225</v>
      </c>
      <c r="X1296" s="8">
        <f t="shared" si="84"/>
        <v>5.016184381375393E-3</v>
      </c>
    </row>
    <row r="1297" spans="1:24" x14ac:dyDescent="0.2">
      <c r="A1297" s="1">
        <v>1296</v>
      </c>
      <c r="B1297" s="1">
        <f>B1296+'Front End'!$F$5</f>
        <v>2590</v>
      </c>
      <c r="C1297" s="10">
        <f t="shared" si="81"/>
        <v>1.7986111111111112</v>
      </c>
      <c r="D1297" s="10">
        <f>ROUND(IF(B1297&lt;=$AA$2*1.25,('Front End'!$F$4/2)*(1-COS((PI()*B1297)/$AA$2)),(4.34*'Front End'!$F$4*EXP(-1.3*B1297/$AA$2))),6)</f>
        <v>1.5790000000000001E-3</v>
      </c>
      <c r="E1297" s="10">
        <f>D1297*('Front End'!$F$3/100)</f>
        <v>0</v>
      </c>
      <c r="F1297" s="10">
        <f t="shared" si="82"/>
        <v>1.5790000000000001E-3</v>
      </c>
      <c r="G1297" s="10">
        <f>IF((G1296+(AVERAGE(F1296:F1297)*('Front End'!$F$5*60))-(N1296))&gt;$AA$3,$AA$3,IF(G1296+(AVERAGE(F1296:F1297)*('Front End'!$F$5*60))-(N1296)&lt;0,0,G1296+(AVERAGE(F1296:F1297)*('Front End'!$F$5*60))-(N1296)))</f>
        <v>101.40214192954876</v>
      </c>
      <c r="H1297" s="10">
        <f>(G1297/$AA$3)*'Front End'!$B$1</f>
        <v>1.0140214192954876E-3</v>
      </c>
      <c r="I1297" s="10">
        <f>('Front End'!$F$10-'Front End'!$B$1)+Calcs!H1297</f>
        <v>46.731014021419298</v>
      </c>
      <c r="J1297" s="10">
        <f>IF(H1297&gt;'Front End'!$B$1*('Front End'!$B$5/100),G1297-((('Front End'!$B$1*('Front End'!$B$5/100))/'Front End'!$B$1)*$AA$3),0)</f>
        <v>1.4021419295487618</v>
      </c>
      <c r="K1297" s="10">
        <f>(J1297*('Front End'!$B$6/100))/('Front End'!$B$2*24*60*60)</f>
        <v>0</v>
      </c>
      <c r="L1297" s="10">
        <f>(J1297*((100-'Front End'!$B$6)/100))/('Front End'!$B$2*24*60*60)</f>
        <v>1.6228494554962523E-3</v>
      </c>
      <c r="M1297" s="10">
        <f t="shared" si="83"/>
        <v>1.6228494554962523E-3</v>
      </c>
      <c r="N1297" s="10">
        <f>AVERAGE(M1296:M1297)*('Front End'!$F$5*60)</f>
        <v>0.19516674090982558</v>
      </c>
      <c r="O1297" s="10">
        <f>IF(O1296+AVERAGE(K1296:K1297)*('Front End'!$F$5*60)&gt;J1297,J1297,O1296+AVERAGE(K1296:K1297)*('Front End'!$F$5*60))</f>
        <v>0</v>
      </c>
      <c r="P1297" s="10">
        <f>P1296+(AVERAGE(L1296:L1297)*('Front End'!$F$5*60))-W1296</f>
        <v>3877.395538156808</v>
      </c>
      <c r="Q1297" s="10">
        <f>(P1297/$AA$5)*($AA$4-'Front End'!$F$9)</f>
        <v>3.8773955381568082E-2</v>
      </c>
      <c r="R1297" s="10">
        <f>'Front End'!$F$9+Q1297</f>
        <v>45.038773955381565</v>
      </c>
      <c r="S1297" s="8">
        <f>IF(R1297&gt;'Front End'!$F$9+'Front End'!$B$9,(((R1297-'Front End'!$F$9)/($AA$4-'Front End'!$F$9))*$AA$5)-((('Front End'!$F$9+'Front End'!$B$9-'Front End'!$F$9)/($AA$4-'Front End'!$F$9))*$AA$5),0)</f>
        <v>3877.395538156492</v>
      </c>
      <c r="T1297" s="8">
        <f>ROUND(S1297/('Front End'!$B$3*24*60*60),6)</f>
        <v>4.4879999999999998E-3</v>
      </c>
      <c r="U1297" s="8">
        <f>IF(R1297&gt;'Front End'!$F$9+'Front End'!$B$10,(((R1297-'Front End'!$F$9)/($AA$4-'Front End'!$F$9))*$AA$5)-((('Front End'!$F$9+'Front End'!$B$10-'Front End'!$F$9)/($AA$4-'Front End'!$F$9))*$AA$5),0)</f>
        <v>1877.3955381561791</v>
      </c>
      <c r="V1297" s="8">
        <f>(U1297^0.5)/('Front End'!$B$4*24*60*60)</f>
        <v>5.0149216032049195E-3</v>
      </c>
      <c r="W1297" s="8">
        <f>(AVERAGE(T1296:T1297)*('Front End'!$F$5*60))+(AVERAGE(V1296:V1297)*('Front End'!$F$5*60))</f>
        <v>1.1404863590748184</v>
      </c>
      <c r="X1297" s="8">
        <f t="shared" si="84"/>
        <v>5.0149216032049195E-3</v>
      </c>
    </row>
    <row r="1298" spans="1:24" x14ac:dyDescent="0.2">
      <c r="A1298" s="1">
        <v>1297</v>
      </c>
      <c r="B1298" s="1">
        <f>B1297+'Front End'!$F$5</f>
        <v>2592</v>
      </c>
      <c r="C1298" s="10">
        <f t="shared" si="81"/>
        <v>1.8</v>
      </c>
      <c r="D1298" s="10">
        <f>ROUND(IF(B1298&lt;=$AA$2*1.25,('Front End'!$F$4/2)*(1-COS((PI()*B1298)/$AA$2)),(4.34*'Front End'!$F$4*EXP(-1.3*B1298/$AA$2))),6)</f>
        <v>1.572E-3</v>
      </c>
      <c r="E1298" s="10">
        <f>D1298*('Front End'!$F$3/100)</f>
        <v>0</v>
      </c>
      <c r="F1298" s="10">
        <f t="shared" si="82"/>
        <v>1.572E-3</v>
      </c>
      <c r="G1298" s="10">
        <f>IF((G1297+(AVERAGE(F1297:F1298)*('Front End'!$F$5*60))-(N1297))&gt;$AA$3,$AA$3,IF(G1297+(AVERAGE(F1297:F1298)*('Front End'!$F$5*60))-(N1297)&lt;0,0,G1297+(AVERAGE(F1297:F1298)*('Front End'!$F$5*60))-(N1297)))</f>
        <v>101.39603518863893</v>
      </c>
      <c r="H1298" s="10">
        <f>(G1298/$AA$3)*'Front End'!$B$1</f>
        <v>1.0139603518863893E-3</v>
      </c>
      <c r="I1298" s="10">
        <f>('Front End'!$F$10-'Front End'!$B$1)+Calcs!H1298</f>
        <v>46.731013960351888</v>
      </c>
      <c r="J1298" s="10">
        <f>IF(H1298&gt;'Front End'!$B$1*('Front End'!$B$5/100),G1298-((('Front End'!$B$1*('Front End'!$B$5/100))/'Front End'!$B$1)*$AA$3),0)</f>
        <v>1.3960351886389333</v>
      </c>
      <c r="K1298" s="10">
        <f>(J1298*('Front End'!$B$6/100))/('Front End'!$B$2*24*60*60)</f>
        <v>0</v>
      </c>
      <c r="L1298" s="10">
        <f>(J1298*((100-'Front End'!$B$6)/100))/('Front End'!$B$2*24*60*60)</f>
        <v>1.615781468332099E-3</v>
      </c>
      <c r="M1298" s="10">
        <f t="shared" si="83"/>
        <v>1.615781468332099E-3</v>
      </c>
      <c r="N1298" s="10">
        <f>AVERAGE(M1297:M1298)*('Front End'!$F$5*60)</f>
        <v>0.19431785542970106</v>
      </c>
      <c r="O1298" s="10">
        <f>IF(O1297+AVERAGE(K1297:K1298)*('Front End'!$F$5*60)&gt;J1298,J1298,O1297+AVERAGE(K1297:K1298)*('Front End'!$F$5*60))</f>
        <v>0</v>
      </c>
      <c r="P1298" s="10">
        <f>P1297+(AVERAGE(L1297:L1298)*('Front End'!$F$5*60))-W1297</f>
        <v>3876.4493696531631</v>
      </c>
      <c r="Q1298" s="10">
        <f>(P1298/$AA$5)*($AA$4-'Front End'!$F$9)</f>
        <v>3.8764493696531628E-2</v>
      </c>
      <c r="R1298" s="10">
        <f>'Front End'!$F$9+Q1298</f>
        <v>45.038764493696533</v>
      </c>
      <c r="S1298" s="8">
        <f>IF(R1298&gt;'Front End'!$F$9+'Front End'!$B$9,(((R1298-'Front End'!$F$9)/($AA$4-'Front End'!$F$9))*$AA$5)-((('Front End'!$F$9+'Front End'!$B$9-'Front End'!$F$9)/($AA$4-'Front End'!$F$9))*$AA$5),0)</f>
        <v>3876.4493696533013</v>
      </c>
      <c r="T1298" s="8">
        <f>ROUND(S1298/('Front End'!$B$3*24*60*60),6)</f>
        <v>4.4869999999999997E-3</v>
      </c>
      <c r="U1298" s="8">
        <f>IF(R1298&gt;'Front End'!$F$9+'Front End'!$B$10,(((R1298-'Front End'!$F$9)/($AA$4-'Front End'!$F$9))*$AA$5)-((('Front End'!$F$9+'Front End'!$B$10-'Front End'!$F$9)/($AA$4-'Front End'!$F$9))*$AA$5),0)</f>
        <v>1876.4493696529885</v>
      </c>
      <c r="V1298" s="8">
        <f>(U1298^0.5)/('Front End'!$B$4*24*60*60)</f>
        <v>5.0136577355857376E-3</v>
      </c>
      <c r="W1298" s="8">
        <f>(AVERAGE(T1297:T1298)*('Front End'!$F$5*60))+(AVERAGE(V1297:V1298)*('Front End'!$F$5*60))</f>
        <v>1.1402147603274395</v>
      </c>
      <c r="X1298" s="8">
        <f t="shared" si="84"/>
        <v>5.0136577355857376E-3</v>
      </c>
    </row>
    <row r="1299" spans="1:24" x14ac:dyDescent="0.2">
      <c r="A1299" s="1">
        <v>1298</v>
      </c>
      <c r="B1299" s="1">
        <f>B1298+'Front End'!$F$5</f>
        <v>2594</v>
      </c>
      <c r="C1299" s="10">
        <f t="shared" si="81"/>
        <v>1.8013888888888889</v>
      </c>
      <c r="D1299" s="10">
        <f>ROUND(IF(B1299&lt;=$AA$2*1.25,('Front End'!$F$4/2)*(1-COS((PI()*B1299)/$AA$2)),(4.34*'Front End'!$F$4*EXP(-1.3*B1299/$AA$2))),6)</f>
        <v>1.5659999999999999E-3</v>
      </c>
      <c r="E1299" s="10">
        <f>D1299*('Front End'!$F$3/100)</f>
        <v>0</v>
      </c>
      <c r="F1299" s="10">
        <f t="shared" si="82"/>
        <v>1.5659999999999999E-3</v>
      </c>
      <c r="G1299" s="10">
        <f>IF((G1298+(AVERAGE(F1298:F1299)*('Front End'!$F$5*60))-(N1298))&gt;$AA$3,$AA$3,IF(G1298+(AVERAGE(F1298:F1299)*('Front End'!$F$5*60))-(N1298)&lt;0,0,G1298+(AVERAGE(F1298:F1299)*('Front End'!$F$5*60))-(N1298)))</f>
        <v>101.38999733320924</v>
      </c>
      <c r="H1299" s="10">
        <f>(G1299/$AA$3)*'Front End'!$B$1</f>
        <v>1.0138999733320924E-3</v>
      </c>
      <c r="I1299" s="10">
        <f>('Front End'!$F$10-'Front End'!$B$1)+Calcs!H1299</f>
        <v>46.731013899973334</v>
      </c>
      <c r="J1299" s="10">
        <f>IF(H1299&gt;'Front End'!$B$1*('Front End'!$B$5/100),G1299-((('Front End'!$B$1*('Front End'!$B$5/100))/'Front End'!$B$1)*$AA$3),0)</f>
        <v>1.3899973332092372</v>
      </c>
      <c r="K1299" s="10">
        <f>(J1299*('Front End'!$B$6/100))/('Front End'!$B$2*24*60*60)</f>
        <v>0</v>
      </c>
      <c r="L1299" s="10">
        <f>(J1299*((100-'Front End'!$B$6)/100))/('Front End'!$B$2*24*60*60)</f>
        <v>1.6087932097329136E-3</v>
      </c>
      <c r="M1299" s="10">
        <f t="shared" si="83"/>
        <v>1.6087932097329136E-3</v>
      </c>
      <c r="N1299" s="10">
        <f>AVERAGE(M1298:M1299)*('Front End'!$F$5*60)</f>
        <v>0.19347448068390075</v>
      </c>
      <c r="O1299" s="10">
        <f>IF(O1298+AVERAGE(K1298:K1299)*('Front End'!$F$5*60)&gt;J1299,J1299,O1298+AVERAGE(K1298:K1299)*('Front End'!$F$5*60))</f>
        <v>0</v>
      </c>
      <c r="P1299" s="10">
        <f>P1298+(AVERAGE(L1298:L1299)*('Front End'!$F$5*60))-W1298</f>
        <v>3875.5026293735195</v>
      </c>
      <c r="Q1299" s="10">
        <f>(P1299/$AA$5)*($AA$4-'Front End'!$F$9)</f>
        <v>3.8755026293735194E-2</v>
      </c>
      <c r="R1299" s="10">
        <f>'Front End'!$F$9+Q1299</f>
        <v>45.038755026293735</v>
      </c>
      <c r="S1299" s="8">
        <f>IF(R1299&gt;'Front End'!$F$9+'Front End'!$B$9,(((R1299-'Front End'!$F$9)/($AA$4-'Front End'!$F$9))*$AA$5)-((('Front End'!$F$9+'Front End'!$B$9-'Front End'!$F$9)/($AA$4-'Front End'!$F$9))*$AA$5),0)</f>
        <v>3875.5026293735286</v>
      </c>
      <c r="T1299" s="8">
        <f>ROUND(S1299/('Front End'!$B$3*24*60*60),6)</f>
        <v>4.4860000000000004E-3</v>
      </c>
      <c r="U1299" s="8">
        <f>IF(R1299&gt;'Front End'!$F$9+'Front End'!$B$10,(((R1299-'Front End'!$F$9)/($AA$4-'Front End'!$F$9))*$AA$5)-((('Front End'!$F$9+'Front End'!$B$10-'Front End'!$F$9)/($AA$4-'Front End'!$F$9))*$AA$5),0)</f>
        <v>1875.5026293732158</v>
      </c>
      <c r="V1299" s="8">
        <f>(U1299^0.5)/('Front End'!$B$4*24*60*60)</f>
        <v>5.0123927852307425E-3</v>
      </c>
      <c r="W1299" s="8">
        <f>(AVERAGE(T1298:T1299)*('Front End'!$F$5*60))+(AVERAGE(V1298:V1299)*('Front End'!$F$5*60))</f>
        <v>1.1399430312489889</v>
      </c>
      <c r="X1299" s="8">
        <f t="shared" si="84"/>
        <v>5.0123927852307425E-3</v>
      </c>
    </row>
    <row r="1300" spans="1:24" x14ac:dyDescent="0.2">
      <c r="A1300" s="1">
        <v>1299</v>
      </c>
      <c r="B1300" s="1">
        <f>B1299+'Front End'!$F$5</f>
        <v>2596</v>
      </c>
      <c r="C1300" s="10">
        <f t="shared" si="81"/>
        <v>1.8027777777777778</v>
      </c>
      <c r="D1300" s="10">
        <f>ROUND(IF(B1300&lt;=$AA$2*1.25,('Front End'!$F$4/2)*(1-COS((PI()*B1300)/$AA$2)),(4.34*'Front End'!$F$4*EXP(-1.3*B1300/$AA$2))),6)</f>
        <v>1.5590000000000001E-3</v>
      </c>
      <c r="E1300" s="10">
        <f>D1300*('Front End'!$F$3/100)</f>
        <v>0</v>
      </c>
      <c r="F1300" s="10">
        <f t="shared" si="82"/>
        <v>1.5590000000000001E-3</v>
      </c>
      <c r="G1300" s="10">
        <f>IF((G1299+(AVERAGE(F1299:F1300)*('Front End'!$F$5*60))-(N1299))&gt;$AA$3,$AA$3,IF(G1299+(AVERAGE(F1299:F1300)*('Front End'!$F$5*60))-(N1299)&lt;0,0,G1299+(AVERAGE(F1299:F1300)*('Front End'!$F$5*60))-(N1299)))</f>
        <v>101.38402285252533</v>
      </c>
      <c r="H1300" s="10">
        <f>(G1300/$AA$3)*'Front End'!$B$1</f>
        <v>1.0138402285252534E-3</v>
      </c>
      <c r="I1300" s="10">
        <f>('Front End'!$F$10-'Front End'!$B$1)+Calcs!H1300</f>
        <v>46.731013840228528</v>
      </c>
      <c r="J1300" s="10">
        <f>IF(H1300&gt;'Front End'!$B$1*('Front End'!$B$5/100),G1300-((('Front End'!$B$1*('Front End'!$B$5/100))/'Front End'!$B$1)*$AA$3),0)</f>
        <v>1.3840228525253337</v>
      </c>
      <c r="K1300" s="10">
        <f>(J1300*('Front End'!$B$6/100))/('Front End'!$B$2*24*60*60)</f>
        <v>0</v>
      </c>
      <c r="L1300" s="10">
        <f>(J1300*((100-'Front End'!$B$6)/100))/('Front End'!$B$2*24*60*60)</f>
        <v>1.6018783015339514E-3</v>
      </c>
      <c r="M1300" s="10">
        <f t="shared" si="83"/>
        <v>1.6018783015339514E-3</v>
      </c>
      <c r="N1300" s="10">
        <f>AVERAGE(M1299:M1300)*('Front End'!$F$5*60)</f>
        <v>0.19264029067601188</v>
      </c>
      <c r="O1300" s="10">
        <f>IF(O1299+AVERAGE(K1299:K1300)*('Front End'!$F$5*60)&gt;J1300,J1300,O1299+AVERAGE(K1299:K1300)*('Front End'!$F$5*60))</f>
        <v>0</v>
      </c>
      <c r="P1300" s="10">
        <f>P1299+(AVERAGE(L1299:L1300)*('Front End'!$F$5*60))-W1299</f>
        <v>3874.5553266329466</v>
      </c>
      <c r="Q1300" s="10">
        <f>(P1300/$AA$5)*($AA$4-'Front End'!$F$9)</f>
        <v>3.8745553266329467E-2</v>
      </c>
      <c r="R1300" s="10">
        <f>'Front End'!$F$9+Q1300</f>
        <v>45.038745553266331</v>
      </c>
      <c r="S1300" s="8">
        <f>IF(R1300&gt;'Front End'!$F$9+'Front End'!$B$9,(((R1300-'Front End'!$F$9)/($AA$4-'Front End'!$F$9))*$AA$5)-((('Front End'!$F$9+'Front End'!$B$9-'Front End'!$F$9)/($AA$4-'Front End'!$F$9))*$AA$5),0)</f>
        <v>3874.5553266331003</v>
      </c>
      <c r="T1300" s="8">
        <f>ROUND(S1300/('Front End'!$B$3*24*60*60),6)</f>
        <v>4.4840000000000001E-3</v>
      </c>
      <c r="U1300" s="8">
        <f>IF(R1300&gt;'Front End'!$F$9+'Front End'!$B$10,(((R1300-'Front End'!$F$9)/($AA$4-'Front End'!$F$9))*$AA$5)-((('Front End'!$F$9+'Front End'!$B$10-'Front End'!$F$9)/($AA$4-'Front End'!$F$9))*$AA$5),0)</f>
        <v>1874.5553266327875</v>
      </c>
      <c r="V1300" s="8">
        <f>(U1300^0.5)/('Front End'!$B$4*24*60*60)</f>
        <v>5.0111267637718239E-3</v>
      </c>
      <c r="W1300" s="8">
        <f>(AVERAGE(T1299:T1300)*('Front End'!$F$5*60))+(AVERAGE(V1299:V1300)*('Front End'!$F$5*60))</f>
        <v>1.1396111729401541</v>
      </c>
      <c r="X1300" s="8">
        <f t="shared" si="84"/>
        <v>5.0111267637718239E-3</v>
      </c>
    </row>
    <row r="1301" spans="1:24" x14ac:dyDescent="0.2">
      <c r="A1301" s="1">
        <v>1300</v>
      </c>
      <c r="B1301" s="1">
        <f>B1300+'Front End'!$F$5</f>
        <v>2598</v>
      </c>
      <c r="C1301" s="10">
        <f t="shared" si="81"/>
        <v>1.8041666666666667</v>
      </c>
      <c r="D1301" s="10">
        <f>ROUND(IF(B1301&lt;=$AA$2*1.25,('Front End'!$F$4/2)*(1-COS((PI()*B1301)/$AA$2)),(4.34*'Front End'!$F$4*EXP(-1.3*B1301/$AA$2))),6)</f>
        <v>1.552E-3</v>
      </c>
      <c r="E1301" s="10">
        <f>D1301*('Front End'!$F$3/100)</f>
        <v>0</v>
      </c>
      <c r="F1301" s="10">
        <f t="shared" si="82"/>
        <v>1.552E-3</v>
      </c>
      <c r="G1301" s="10">
        <f>IF((G1300+(AVERAGE(F1300:F1301)*('Front End'!$F$5*60))-(N1300))&gt;$AA$3,$AA$3,IF(G1300+(AVERAGE(F1300:F1301)*('Front End'!$F$5*60))-(N1300)&lt;0,0,G1300+(AVERAGE(F1300:F1301)*('Front End'!$F$5*60))-(N1300)))</f>
        <v>101.37804256184933</v>
      </c>
      <c r="H1301" s="10">
        <f>(G1301/$AA$3)*'Front End'!$B$1</f>
        <v>1.0137804256184933E-3</v>
      </c>
      <c r="I1301" s="10">
        <f>('Front End'!$F$10-'Front End'!$B$1)+Calcs!H1301</f>
        <v>46.73101378042562</v>
      </c>
      <c r="J1301" s="10">
        <f>IF(H1301&gt;'Front End'!$B$1*('Front End'!$B$5/100),G1301-((('Front End'!$B$1*('Front End'!$B$5/100))/'Front End'!$B$1)*$AA$3),0)</f>
        <v>1.3780425618493268</v>
      </c>
      <c r="K1301" s="10">
        <f>(J1301*('Front End'!$B$6/100))/('Front End'!$B$2*24*60*60)</f>
        <v>0</v>
      </c>
      <c r="L1301" s="10">
        <f>(J1301*((100-'Front End'!$B$6)/100))/('Front End'!$B$2*24*60*60)</f>
        <v>1.5949566688070915E-3</v>
      </c>
      <c r="M1301" s="10">
        <f t="shared" si="83"/>
        <v>1.5949566688070915E-3</v>
      </c>
      <c r="N1301" s="10">
        <f>AVERAGE(M1300:M1301)*('Front End'!$F$5*60)</f>
        <v>0.19181009822046258</v>
      </c>
      <c r="O1301" s="10">
        <f>IF(O1300+AVERAGE(K1300:K1301)*('Front End'!$F$5*60)&gt;J1301,J1301,O1300+AVERAGE(K1300:K1301)*('Front End'!$F$5*60))</f>
        <v>0</v>
      </c>
      <c r="P1301" s="10">
        <f>P1300+(AVERAGE(L1300:L1301)*('Front End'!$F$5*60))-W1300</f>
        <v>3873.6075255582273</v>
      </c>
      <c r="Q1301" s="10">
        <f>(P1301/$AA$5)*($AA$4-'Front End'!$F$9)</f>
        <v>3.8736075255582272E-2</v>
      </c>
      <c r="R1301" s="10">
        <f>'Front End'!$F$9+Q1301</f>
        <v>45.038736075255585</v>
      </c>
      <c r="S1301" s="8">
        <f>IF(R1301&gt;'Front End'!$F$9+'Front End'!$B$9,(((R1301-'Front End'!$F$9)/($AA$4-'Front End'!$F$9))*$AA$5)-((('Front End'!$F$9+'Front End'!$B$9-'Front End'!$F$9)/($AA$4-'Front End'!$F$9))*$AA$5),0)</f>
        <v>3873.6075255584983</v>
      </c>
      <c r="T1301" s="8">
        <f>ROUND(S1301/('Front End'!$B$3*24*60*60),6)</f>
        <v>4.483E-3</v>
      </c>
      <c r="U1301" s="8">
        <f>IF(R1301&gt;'Front End'!$F$9+'Front End'!$B$10,(((R1301-'Front End'!$F$9)/($AA$4-'Front End'!$F$9))*$AA$5)-((('Front End'!$F$9+'Front End'!$B$10-'Front End'!$F$9)/($AA$4-'Front End'!$F$9))*$AA$5),0)</f>
        <v>1873.6075255581854</v>
      </c>
      <c r="V1301" s="8">
        <f>(U1301^0.5)/('Front End'!$B$4*24*60*60)</f>
        <v>5.0098597561312116E-3</v>
      </c>
      <c r="W1301" s="8">
        <f>(AVERAGE(T1300:T1301)*('Front End'!$F$5*60))+(AVERAGE(V1300:V1301)*('Front End'!$F$5*60))</f>
        <v>1.139279191194182</v>
      </c>
      <c r="X1301" s="8">
        <f t="shared" si="84"/>
        <v>5.0098597561312116E-3</v>
      </c>
    </row>
    <row r="1302" spans="1:24" x14ac:dyDescent="0.2">
      <c r="A1302" s="1">
        <v>1301</v>
      </c>
      <c r="B1302" s="1">
        <f>B1301+'Front End'!$F$5</f>
        <v>2600</v>
      </c>
      <c r="C1302" s="10">
        <f t="shared" si="81"/>
        <v>1.8055555555555556</v>
      </c>
      <c r="D1302" s="10">
        <f>ROUND(IF(B1302&lt;=$AA$2*1.25,('Front End'!$F$4/2)*(1-COS((PI()*B1302)/$AA$2)),(4.34*'Front End'!$F$4*EXP(-1.3*B1302/$AA$2))),6)</f>
        <v>1.5449999999999999E-3</v>
      </c>
      <c r="E1302" s="10">
        <f>D1302*('Front End'!$F$3/100)</f>
        <v>0</v>
      </c>
      <c r="F1302" s="10">
        <f t="shared" si="82"/>
        <v>1.5449999999999999E-3</v>
      </c>
      <c r="G1302" s="10">
        <f>IF((G1301+(AVERAGE(F1301:F1302)*('Front End'!$F$5*60))-(N1301))&gt;$AA$3,$AA$3,IF(G1301+(AVERAGE(F1301:F1302)*('Front End'!$F$5*60))-(N1301)&lt;0,0,G1301+(AVERAGE(F1301:F1302)*('Front End'!$F$5*60))-(N1301)))</f>
        <v>101.37205246362888</v>
      </c>
      <c r="H1302" s="10">
        <f>(G1302/$AA$3)*'Front End'!$B$1</f>
        <v>1.0137205246362887E-3</v>
      </c>
      <c r="I1302" s="10">
        <f>('Front End'!$F$10-'Front End'!$B$1)+Calcs!H1302</f>
        <v>46.731013720524643</v>
      </c>
      <c r="J1302" s="10">
        <f>IF(H1302&gt;'Front End'!$B$1*('Front End'!$B$5/100),G1302-((('Front End'!$B$1*('Front End'!$B$5/100))/'Front End'!$B$1)*$AA$3),0)</f>
        <v>1.3720524636288758</v>
      </c>
      <c r="K1302" s="10">
        <f>(J1302*('Front End'!$B$6/100))/('Front End'!$B$2*24*60*60)</f>
        <v>0</v>
      </c>
      <c r="L1302" s="10">
        <f>(J1302*((100-'Front End'!$B$6)/100))/('Front End'!$B$2*24*60*60)</f>
        <v>1.5880236847556435E-3</v>
      </c>
      <c r="M1302" s="10">
        <f t="shared" si="83"/>
        <v>1.5880236847556435E-3</v>
      </c>
      <c r="N1302" s="10">
        <f>AVERAGE(M1301:M1302)*('Front End'!$F$5*60)</f>
        <v>0.19097882121376408</v>
      </c>
      <c r="O1302" s="10">
        <f>IF(O1301+AVERAGE(K1301:K1302)*('Front End'!$F$5*60)&gt;J1302,J1302,O1301+AVERAGE(K1301:K1302)*('Front End'!$F$5*60))</f>
        <v>0</v>
      </c>
      <c r="P1302" s="10">
        <f>P1301+(AVERAGE(L1301:L1302)*('Front End'!$F$5*60))-W1301</f>
        <v>3872.6592251882471</v>
      </c>
      <c r="Q1302" s="10">
        <f>(P1302/$AA$5)*($AA$4-'Front End'!$F$9)</f>
        <v>3.872659225188247E-2</v>
      </c>
      <c r="R1302" s="10">
        <f>'Front End'!$F$9+Q1302</f>
        <v>45.038726592251884</v>
      </c>
      <c r="S1302" s="8">
        <f>IF(R1302&gt;'Front End'!$F$9+'Front End'!$B$9,(((R1302-'Front End'!$F$9)/($AA$4-'Front End'!$F$9))*$AA$5)-((('Front End'!$F$9+'Front End'!$B$9-'Front End'!$F$9)/($AA$4-'Front End'!$F$9))*$AA$5),0)</f>
        <v>3872.6592251883576</v>
      </c>
      <c r="T1302" s="8">
        <f>ROUND(S1302/('Front End'!$B$3*24*60*60),6)</f>
        <v>4.4819999999999999E-3</v>
      </c>
      <c r="U1302" s="8">
        <f>IF(R1302&gt;'Front End'!$F$9+'Front End'!$B$10,(((R1302-'Front End'!$F$9)/($AA$4-'Front End'!$F$9))*$AA$5)-((('Front End'!$F$9+'Front End'!$B$10-'Front End'!$F$9)/($AA$4-'Front End'!$F$9))*$AA$5),0)</f>
        <v>1872.6592251880447</v>
      </c>
      <c r="V1302" s="8">
        <f>(U1302^0.5)/('Front End'!$B$4*24*60*60)</f>
        <v>5.0085917602748645E-3</v>
      </c>
      <c r="W1302" s="8">
        <f>(AVERAGE(T1301:T1302)*('Front End'!$F$5*60))+(AVERAGE(V1301:V1302)*('Front End'!$F$5*60))</f>
        <v>1.1390070909843646</v>
      </c>
      <c r="X1302" s="8">
        <f t="shared" si="84"/>
        <v>5.0085917602748645E-3</v>
      </c>
    </row>
    <row r="1303" spans="1:24" x14ac:dyDescent="0.2">
      <c r="A1303" s="1">
        <v>1302</v>
      </c>
      <c r="B1303" s="1">
        <f>B1302+'Front End'!$F$5</f>
        <v>2602</v>
      </c>
      <c r="C1303" s="10">
        <f t="shared" si="81"/>
        <v>1.8069444444444445</v>
      </c>
      <c r="D1303" s="10">
        <f>ROUND(IF(B1303&lt;=$AA$2*1.25,('Front End'!$F$4/2)*(1-COS((PI()*B1303)/$AA$2)),(4.34*'Front End'!$F$4*EXP(-1.3*B1303/$AA$2))),6)</f>
        <v>1.539E-3</v>
      </c>
      <c r="E1303" s="10">
        <f>D1303*('Front End'!$F$3/100)</f>
        <v>0</v>
      </c>
      <c r="F1303" s="10">
        <f t="shared" si="82"/>
        <v>1.539E-3</v>
      </c>
      <c r="G1303" s="10">
        <f>IF((G1302+(AVERAGE(F1302:F1303)*('Front End'!$F$5*60))-(N1302))&gt;$AA$3,$AA$3,IF(G1302+(AVERAGE(F1302:F1303)*('Front End'!$F$5*60))-(N1302)&lt;0,0,G1302+(AVERAGE(F1302:F1303)*('Front End'!$F$5*60))-(N1302)))</f>
        <v>101.36611364241512</v>
      </c>
      <c r="H1303" s="10">
        <f>(G1303/$AA$3)*'Front End'!$B$1</f>
        <v>1.0136611364241512E-3</v>
      </c>
      <c r="I1303" s="10">
        <f>('Front End'!$F$10-'Front End'!$B$1)+Calcs!H1303</f>
        <v>46.73101366113643</v>
      </c>
      <c r="J1303" s="10">
        <f>IF(H1303&gt;'Front End'!$B$1*('Front End'!$B$5/100),G1303-((('Front End'!$B$1*('Front End'!$B$5/100))/'Front End'!$B$1)*$AA$3),0)</f>
        <v>1.3661136424151152</v>
      </c>
      <c r="K1303" s="10">
        <f>(J1303*('Front End'!$B$6/100))/('Front End'!$B$2*24*60*60)</f>
        <v>0</v>
      </c>
      <c r="L1303" s="10">
        <f>(J1303*((100-'Front End'!$B$6)/100))/('Front End'!$B$2*24*60*60)</f>
        <v>1.5811500490915688E-3</v>
      </c>
      <c r="M1303" s="10">
        <f t="shared" si="83"/>
        <v>1.5811500490915688E-3</v>
      </c>
      <c r="N1303" s="10">
        <f>AVERAGE(M1302:M1303)*('Front End'!$F$5*60)</f>
        <v>0.19015042403083274</v>
      </c>
      <c r="O1303" s="10">
        <f>IF(O1302+AVERAGE(K1302:K1303)*('Front End'!$F$5*60)&gt;J1303,J1303,O1302+AVERAGE(K1302:K1303)*('Front End'!$F$5*60))</f>
        <v>0</v>
      </c>
      <c r="P1303" s="10">
        <f>P1302+(AVERAGE(L1302:L1303)*('Front End'!$F$5*60))-W1302</f>
        <v>3871.7103685212937</v>
      </c>
      <c r="Q1303" s="10">
        <f>(P1303/$AA$5)*($AA$4-'Front End'!$F$9)</f>
        <v>3.8717103685212938E-2</v>
      </c>
      <c r="R1303" s="10">
        <f>'Front End'!$F$9+Q1303</f>
        <v>45.038717103685215</v>
      </c>
      <c r="S1303" s="8">
        <f>IF(R1303&gt;'Front End'!$F$9+'Front End'!$B$9,(((R1303-'Front End'!$F$9)/($AA$4-'Front End'!$F$9))*$AA$5)-((('Front End'!$F$9+'Front End'!$B$9-'Front End'!$F$9)/($AA$4-'Front End'!$F$9))*$AA$5),0)</f>
        <v>3871.7103685215193</v>
      </c>
      <c r="T1303" s="8">
        <f>ROUND(S1303/('Front End'!$B$3*24*60*60),6)</f>
        <v>4.4809999999999997E-3</v>
      </c>
      <c r="U1303" s="8">
        <f>IF(R1303&gt;'Front End'!$F$9+'Front End'!$B$10,(((R1303-'Front End'!$F$9)/($AA$4-'Front End'!$F$9))*$AA$5)-((('Front End'!$F$9+'Front End'!$B$10-'Front End'!$F$9)/($AA$4-'Front End'!$F$9))*$AA$5),0)</f>
        <v>1871.7103685212064</v>
      </c>
      <c r="V1303" s="8">
        <f>(U1303^0.5)/('Front End'!$B$4*24*60*60)</f>
        <v>5.007322699205426E-3</v>
      </c>
      <c r="W1303" s="8">
        <f>(AVERAGE(T1302:T1303)*('Front End'!$F$5*60))+(AVERAGE(V1302:V1303)*('Front End'!$F$5*60))</f>
        <v>1.1387348675688174</v>
      </c>
      <c r="X1303" s="8">
        <f t="shared" si="84"/>
        <v>5.007322699205426E-3</v>
      </c>
    </row>
    <row r="1304" spans="1:24" x14ac:dyDescent="0.2">
      <c r="A1304" s="1">
        <v>1303</v>
      </c>
      <c r="B1304" s="1">
        <f>B1303+'Front End'!$F$5</f>
        <v>2604</v>
      </c>
      <c r="C1304" s="10">
        <f t="shared" si="81"/>
        <v>1.8083333333333333</v>
      </c>
      <c r="D1304" s="10">
        <f>ROUND(IF(B1304&lt;=$AA$2*1.25,('Front End'!$F$4/2)*(1-COS((PI()*B1304)/$AA$2)),(4.34*'Front End'!$F$4*EXP(-1.3*B1304/$AA$2))),6)</f>
        <v>1.5319999999999999E-3</v>
      </c>
      <c r="E1304" s="10">
        <f>D1304*('Front End'!$F$3/100)</f>
        <v>0</v>
      </c>
      <c r="F1304" s="10">
        <f t="shared" si="82"/>
        <v>1.5319999999999999E-3</v>
      </c>
      <c r="G1304" s="10">
        <f>IF((G1303+(AVERAGE(F1303:F1304)*('Front End'!$F$5*60))-(N1303))&gt;$AA$3,$AA$3,IF(G1303+(AVERAGE(F1303:F1304)*('Front End'!$F$5*60))-(N1303)&lt;0,0,G1303+(AVERAGE(F1303:F1304)*('Front End'!$F$5*60))-(N1303)))</f>
        <v>101.36022321838428</v>
      </c>
      <c r="H1304" s="10">
        <f>(G1304/$AA$3)*'Front End'!$B$1</f>
        <v>1.0136022321838428E-3</v>
      </c>
      <c r="I1304" s="10">
        <f>('Front End'!$F$10-'Front End'!$B$1)+Calcs!H1304</f>
        <v>46.731013602232188</v>
      </c>
      <c r="J1304" s="10">
        <f>IF(H1304&gt;'Front End'!$B$1*('Front End'!$B$5/100),G1304-((('Front End'!$B$1*('Front End'!$B$5/100))/'Front End'!$B$1)*$AA$3),0)</f>
        <v>1.3602232183842773</v>
      </c>
      <c r="K1304" s="10">
        <f>(J1304*('Front End'!$B$6/100))/('Front End'!$B$2*24*60*60)</f>
        <v>0</v>
      </c>
      <c r="L1304" s="10">
        <f>(J1304*((100-'Front End'!$B$6)/100))/('Front End'!$B$2*24*60*60)</f>
        <v>1.5743324286855063E-3</v>
      </c>
      <c r="M1304" s="10">
        <f t="shared" si="83"/>
        <v>1.5743324286855063E-3</v>
      </c>
      <c r="N1304" s="10">
        <f>AVERAGE(M1303:M1304)*('Front End'!$F$5*60)</f>
        <v>0.1893289486666245</v>
      </c>
      <c r="O1304" s="10">
        <f>IF(O1303+AVERAGE(K1303:K1304)*('Front End'!$F$5*60)&gt;J1304,J1304,O1303+AVERAGE(K1303:K1304)*('Front End'!$F$5*60))</f>
        <v>0</v>
      </c>
      <c r="P1304" s="10">
        <f>P1303+(AVERAGE(L1303:L1304)*('Front End'!$F$5*60))-W1303</f>
        <v>3870.7609626023914</v>
      </c>
      <c r="Q1304" s="10">
        <f>(P1304/$AA$5)*($AA$4-'Front End'!$F$9)</f>
        <v>3.8707609626023917E-2</v>
      </c>
      <c r="R1304" s="10">
        <f>'Front End'!$F$9+Q1304</f>
        <v>45.038707609626023</v>
      </c>
      <c r="S1304" s="8">
        <f>IF(R1304&gt;'Front End'!$F$9+'Front End'!$B$9,(((R1304-'Front End'!$F$9)/($AA$4-'Front End'!$F$9))*$AA$5)-((('Front End'!$F$9+'Front End'!$B$9-'Front End'!$F$9)/($AA$4-'Front End'!$F$9))*$AA$5),0)</f>
        <v>3870.7609626023045</v>
      </c>
      <c r="T1304" s="8">
        <f>ROUND(S1304/('Front End'!$B$3*24*60*60),6)</f>
        <v>4.4799999999999996E-3</v>
      </c>
      <c r="U1304" s="8">
        <f>IF(R1304&gt;'Front End'!$F$9+'Front End'!$B$10,(((R1304-'Front End'!$F$9)/($AA$4-'Front End'!$F$9))*$AA$5)-((('Front End'!$F$9+'Front End'!$B$10-'Front End'!$F$9)/($AA$4-'Front End'!$F$9))*$AA$5),0)</f>
        <v>1870.7609626019917</v>
      </c>
      <c r="V1304" s="8">
        <f>(U1304^0.5)/('Front End'!$B$4*24*60*60)</f>
        <v>5.0060525815378912E-3</v>
      </c>
      <c r="W1304" s="8">
        <f>(AVERAGE(T1303:T1304)*('Front End'!$F$5*60))+(AVERAGE(V1303:V1304)*('Front End'!$F$5*60))</f>
        <v>1.1384625168445992</v>
      </c>
      <c r="X1304" s="8">
        <f t="shared" si="84"/>
        <v>5.0060525815378912E-3</v>
      </c>
    </row>
    <row r="1305" spans="1:24" x14ac:dyDescent="0.2">
      <c r="A1305" s="1">
        <v>1304</v>
      </c>
      <c r="B1305" s="1">
        <f>B1304+'Front End'!$F$5</f>
        <v>2606</v>
      </c>
      <c r="C1305" s="10">
        <f t="shared" si="81"/>
        <v>1.8097222222222222</v>
      </c>
      <c r="D1305" s="10">
        <f>ROUND(IF(B1305&lt;=$AA$2*1.25,('Front End'!$F$4/2)*(1-COS((PI()*B1305)/$AA$2)),(4.34*'Front End'!$F$4*EXP(-1.3*B1305/$AA$2))),6)</f>
        <v>1.5250000000000001E-3</v>
      </c>
      <c r="E1305" s="10">
        <f>D1305*('Front End'!$F$3/100)</f>
        <v>0</v>
      </c>
      <c r="F1305" s="10">
        <f t="shared" si="82"/>
        <v>1.5250000000000001E-3</v>
      </c>
      <c r="G1305" s="10">
        <f>IF((G1304+(AVERAGE(F1304:F1305)*('Front End'!$F$5*60))-(N1304))&gt;$AA$3,$AA$3,IF(G1304+(AVERAGE(F1304:F1305)*('Front End'!$F$5*60))-(N1304)&lt;0,0,G1304+(AVERAGE(F1304:F1305)*('Front End'!$F$5*60))-(N1304)))</f>
        <v>101.35431426971765</v>
      </c>
      <c r="H1305" s="10">
        <f>(G1305/$AA$3)*'Front End'!$B$1</f>
        <v>1.0135431426971766E-3</v>
      </c>
      <c r="I1305" s="10">
        <f>('Front End'!$F$10-'Front End'!$B$1)+Calcs!H1305</f>
        <v>46.731013543142701</v>
      </c>
      <c r="J1305" s="10">
        <f>IF(H1305&gt;'Front End'!$B$1*('Front End'!$B$5/100),G1305-((('Front End'!$B$1*('Front End'!$B$5/100))/'Front End'!$B$1)*$AA$3),0)</f>
        <v>1.3543142697176478</v>
      </c>
      <c r="K1305" s="10">
        <f>(J1305*('Front End'!$B$6/100))/('Front End'!$B$2*24*60*60)</f>
        <v>0</v>
      </c>
      <c r="L1305" s="10">
        <f>(J1305*((100-'Front End'!$B$6)/100))/('Front End'!$B$2*24*60*60)</f>
        <v>1.5674933677287592E-3</v>
      </c>
      <c r="M1305" s="10">
        <f t="shared" si="83"/>
        <v>1.5674933677287592E-3</v>
      </c>
      <c r="N1305" s="10">
        <f>AVERAGE(M1304:M1305)*('Front End'!$F$5*60)</f>
        <v>0.1885095477848559</v>
      </c>
      <c r="O1305" s="10">
        <f>IF(O1304+AVERAGE(K1304:K1305)*('Front End'!$F$5*60)&gt;J1305,J1305,O1304+AVERAGE(K1304:K1305)*('Front End'!$F$5*60))</f>
        <v>0</v>
      </c>
      <c r="P1305" s="10">
        <f>P1304+(AVERAGE(L1304:L1305)*('Front End'!$F$5*60))-W1304</f>
        <v>3869.8110096333312</v>
      </c>
      <c r="Q1305" s="10">
        <f>(P1305/$AA$5)*($AA$4-'Front End'!$F$9)</f>
        <v>3.869811009633331E-2</v>
      </c>
      <c r="R1305" s="10">
        <f>'Front End'!$F$9+Q1305</f>
        <v>45.038698110096334</v>
      </c>
      <c r="S1305" s="8">
        <f>IF(R1305&gt;'Front End'!$F$9+'Front End'!$B$9,(((R1305-'Front End'!$F$9)/($AA$4-'Front End'!$F$9))*$AA$5)-((('Front End'!$F$9+'Front End'!$B$9-'Front End'!$F$9)/($AA$4-'Front End'!$F$9))*$AA$5),0)</f>
        <v>3869.8110096333949</v>
      </c>
      <c r="T1305" s="8">
        <f>ROUND(S1305/('Front End'!$B$3*24*60*60),6)</f>
        <v>4.4790000000000003E-3</v>
      </c>
      <c r="U1305" s="8">
        <f>IF(R1305&gt;'Front End'!$F$9+'Front End'!$B$10,(((R1305-'Front End'!$F$9)/($AA$4-'Front End'!$F$9))*$AA$5)-((('Front End'!$F$9+'Front End'!$B$10-'Front End'!$F$9)/($AA$4-'Front End'!$F$9))*$AA$5),0)</f>
        <v>1869.811009633082</v>
      </c>
      <c r="V1305" s="8">
        <f>(U1305^0.5)/('Front End'!$B$4*24*60*60)</f>
        <v>5.0047814094156999E-3</v>
      </c>
      <c r="W1305" s="8">
        <f>(AVERAGE(T1304:T1305)*('Front End'!$F$5*60))+(AVERAGE(V1304:V1305)*('Front End'!$F$5*60))</f>
        <v>1.1381900394572155</v>
      </c>
      <c r="X1305" s="8">
        <f t="shared" si="84"/>
        <v>5.0047814094156999E-3</v>
      </c>
    </row>
    <row r="1306" spans="1:24" x14ac:dyDescent="0.2">
      <c r="A1306" s="1">
        <v>1305</v>
      </c>
      <c r="B1306" s="1">
        <f>B1305+'Front End'!$F$5</f>
        <v>2608</v>
      </c>
      <c r="C1306" s="10">
        <f t="shared" si="81"/>
        <v>1.8111111111111111</v>
      </c>
      <c r="D1306" s="10">
        <f>ROUND(IF(B1306&lt;=$AA$2*1.25,('Front End'!$F$4/2)*(1-COS((PI()*B1306)/$AA$2)),(4.34*'Front End'!$F$4*EXP(-1.3*B1306/$AA$2))),6)</f>
        <v>1.519E-3</v>
      </c>
      <c r="E1306" s="10">
        <f>D1306*('Front End'!$F$3/100)</f>
        <v>0</v>
      </c>
      <c r="F1306" s="10">
        <f t="shared" si="82"/>
        <v>1.519E-3</v>
      </c>
      <c r="G1306" s="10">
        <f>IF((G1305+(AVERAGE(F1305:F1306)*('Front End'!$F$5*60))-(N1305))&gt;$AA$3,$AA$3,IF(G1305+(AVERAGE(F1305:F1306)*('Front End'!$F$5*60))-(N1305)&lt;0,0,G1305+(AVERAGE(F1305:F1306)*('Front End'!$F$5*60))-(N1305)))</f>
        <v>101.34844472193279</v>
      </c>
      <c r="H1306" s="10">
        <f>(G1306/$AA$3)*'Front End'!$B$1</f>
        <v>1.0134844472193278E-3</v>
      </c>
      <c r="I1306" s="10">
        <f>('Front End'!$F$10-'Front End'!$B$1)+Calcs!H1306</f>
        <v>46.731013484447224</v>
      </c>
      <c r="J1306" s="10">
        <f>IF(H1306&gt;'Front End'!$B$1*('Front End'!$B$5/100),G1306-((('Front End'!$B$1*('Front End'!$B$5/100))/'Front End'!$B$1)*$AA$3),0)</f>
        <v>1.3484447219327933</v>
      </c>
      <c r="K1306" s="10">
        <f>(J1306*('Front End'!$B$6/100))/('Front End'!$B$2*24*60*60)</f>
        <v>0</v>
      </c>
      <c r="L1306" s="10">
        <f>(J1306*((100-'Front End'!$B$6)/100))/('Front End'!$B$2*24*60*60)</f>
        <v>1.5606999096444368E-3</v>
      </c>
      <c r="M1306" s="10">
        <f t="shared" si="83"/>
        <v>1.5606999096444368E-3</v>
      </c>
      <c r="N1306" s="10">
        <f>AVERAGE(M1305:M1306)*('Front End'!$F$5*60)</f>
        <v>0.18769159664239177</v>
      </c>
      <c r="O1306" s="10">
        <f>IF(O1305+AVERAGE(K1305:K1306)*('Front End'!$F$5*60)&gt;J1306,J1306,O1305+AVERAGE(K1305:K1306)*('Front End'!$F$5*60))</f>
        <v>0</v>
      </c>
      <c r="P1306" s="10">
        <f>P1305+(AVERAGE(L1305:L1306)*('Front End'!$F$5*60))-W1305</f>
        <v>3868.8605111905163</v>
      </c>
      <c r="Q1306" s="10">
        <f>(P1306/$AA$5)*($AA$4-'Front End'!$F$9)</f>
        <v>3.868860511190516E-2</v>
      </c>
      <c r="R1306" s="10">
        <f>'Front End'!$F$9+Q1306</f>
        <v>45.038688605111908</v>
      </c>
      <c r="S1306" s="8">
        <f>IF(R1306&gt;'Front End'!$F$9+'Front End'!$B$9,(((R1306-'Front End'!$F$9)/($AA$4-'Front End'!$F$9))*$AA$5)-((('Front End'!$F$9+'Front End'!$B$9-'Front End'!$F$9)/($AA$4-'Front End'!$F$9))*$AA$5),0)</f>
        <v>3868.860511190775</v>
      </c>
      <c r="T1306" s="8">
        <f>ROUND(S1306/('Front End'!$B$3*24*60*60),6)</f>
        <v>4.4780000000000002E-3</v>
      </c>
      <c r="U1306" s="8">
        <f>IF(R1306&gt;'Front End'!$F$9+'Front End'!$B$10,(((R1306-'Front End'!$F$9)/($AA$4-'Front End'!$F$9))*$AA$5)-((('Front End'!$F$9+'Front End'!$B$10-'Front End'!$F$9)/($AA$4-'Front End'!$F$9))*$AA$5),0)</f>
        <v>1868.8605111904621</v>
      </c>
      <c r="V1306" s="8">
        <f>(U1306^0.5)/('Front End'!$B$4*24*60*60)</f>
        <v>5.0035091841448788E-3</v>
      </c>
      <c r="W1306" s="8">
        <f>(AVERAGE(T1305:T1306)*('Front End'!$F$5*60))+(AVERAGE(V1305:V1306)*('Front End'!$F$5*60))</f>
        <v>1.1379174356136348</v>
      </c>
      <c r="X1306" s="8">
        <f t="shared" si="84"/>
        <v>5.0035091841448788E-3</v>
      </c>
    </row>
    <row r="1307" spans="1:24" x14ac:dyDescent="0.2">
      <c r="A1307" s="1">
        <v>1306</v>
      </c>
      <c r="B1307" s="1">
        <f>B1306+'Front End'!$F$5</f>
        <v>2610</v>
      </c>
      <c r="C1307" s="10">
        <f t="shared" si="81"/>
        <v>1.8125</v>
      </c>
      <c r="D1307" s="10">
        <f>ROUND(IF(B1307&lt;=$AA$2*1.25,('Front End'!$F$4/2)*(1-COS((PI()*B1307)/$AA$2)),(4.34*'Front End'!$F$4*EXP(-1.3*B1307/$AA$2))),6)</f>
        <v>1.5120000000000001E-3</v>
      </c>
      <c r="E1307" s="10">
        <f>D1307*('Front End'!$F$3/100)</f>
        <v>0</v>
      </c>
      <c r="F1307" s="10">
        <f t="shared" si="82"/>
        <v>1.5120000000000001E-3</v>
      </c>
      <c r="G1307" s="10">
        <f>IF((G1306+(AVERAGE(F1306:F1307)*('Front End'!$F$5*60))-(N1306))&gt;$AA$3,$AA$3,IF(G1306+(AVERAGE(F1306:F1307)*('Front End'!$F$5*60))-(N1306)&lt;0,0,G1306+(AVERAGE(F1306:F1307)*('Front End'!$F$5*60))-(N1306)))</f>
        <v>101.3426131252904</v>
      </c>
      <c r="H1307" s="10">
        <f>(G1307/$AA$3)*'Front End'!$B$1</f>
        <v>1.0134261312529039E-3</v>
      </c>
      <c r="I1307" s="10">
        <f>('Front End'!$F$10-'Front End'!$B$1)+Calcs!H1307</f>
        <v>46.731013426131256</v>
      </c>
      <c r="J1307" s="10">
        <f>IF(H1307&gt;'Front End'!$B$1*('Front End'!$B$5/100),G1307-((('Front End'!$B$1*('Front End'!$B$5/100))/'Front End'!$B$1)*$AA$3),0)</f>
        <v>1.3426131252903986</v>
      </c>
      <c r="K1307" s="10">
        <f>(J1307*('Front End'!$B$6/100))/('Front End'!$B$2*24*60*60)</f>
        <v>0</v>
      </c>
      <c r="L1307" s="10">
        <f>(J1307*((100-'Front End'!$B$6)/100))/('Front End'!$B$2*24*60*60)</f>
        <v>1.553950376493517E-3</v>
      </c>
      <c r="M1307" s="10">
        <f t="shared" si="83"/>
        <v>1.553950376493517E-3</v>
      </c>
      <c r="N1307" s="10">
        <f>AVERAGE(M1306:M1307)*('Front End'!$F$5*60)</f>
        <v>0.18687901716827721</v>
      </c>
      <c r="O1307" s="10">
        <f>IF(O1306+AVERAGE(K1306:K1307)*('Front End'!$F$5*60)&gt;J1307,J1307,O1306+AVERAGE(K1306:K1307)*('Front End'!$F$5*60))</f>
        <v>0</v>
      </c>
      <c r="P1307" s="10">
        <f>P1306+(AVERAGE(L1306:L1307)*('Front End'!$F$5*60))-W1306</f>
        <v>3867.9094727720712</v>
      </c>
      <c r="Q1307" s="10">
        <f>(P1307/$AA$5)*($AA$4-'Front End'!$F$9)</f>
        <v>3.8679094727720714E-2</v>
      </c>
      <c r="R1307" s="10">
        <f>'Front End'!$F$9+Q1307</f>
        <v>45.038679094727719</v>
      </c>
      <c r="S1307" s="8">
        <f>IF(R1307&gt;'Front End'!$F$9+'Front End'!$B$9,(((R1307-'Front End'!$F$9)/($AA$4-'Front End'!$F$9))*$AA$5)-((('Front End'!$F$9+'Front End'!$B$9-'Front End'!$F$9)/($AA$4-'Front End'!$F$9))*$AA$5),0)</f>
        <v>3867.9094727719134</v>
      </c>
      <c r="T1307" s="8">
        <f>ROUND(S1307/('Front End'!$B$3*24*60*60),6)</f>
        <v>4.4770000000000001E-3</v>
      </c>
      <c r="U1307" s="8">
        <f>IF(R1307&gt;'Front End'!$F$9+'Front End'!$B$10,(((R1307-'Front End'!$F$9)/($AA$4-'Front End'!$F$9))*$AA$5)-((('Front End'!$F$9+'Front End'!$B$10-'Front End'!$F$9)/($AA$4-'Front End'!$F$9))*$AA$5),0)</f>
        <v>1867.9094727716006</v>
      </c>
      <c r="V1307" s="8">
        <f>(U1307^0.5)/('Front End'!$B$4*24*60*60)</f>
        <v>5.002235912282953E-3</v>
      </c>
      <c r="W1307" s="8">
        <f>(AVERAGE(T1306:T1307)*('Front End'!$F$5*60))+(AVERAGE(V1306:V1307)*('Front End'!$F$5*60))</f>
        <v>1.13764470578567</v>
      </c>
      <c r="X1307" s="8">
        <f t="shared" si="84"/>
        <v>5.002235912282953E-3</v>
      </c>
    </row>
    <row r="1308" spans="1:24" x14ac:dyDescent="0.2">
      <c r="A1308" s="1">
        <v>1307</v>
      </c>
      <c r="B1308" s="1">
        <f>B1307+'Front End'!$F$5</f>
        <v>2612</v>
      </c>
      <c r="C1308" s="10">
        <f t="shared" si="81"/>
        <v>1.8138888888888889</v>
      </c>
      <c r="D1308" s="10">
        <f>ROUND(IF(B1308&lt;=$AA$2*1.25,('Front End'!$F$4/2)*(1-COS((PI()*B1308)/$AA$2)),(4.34*'Front End'!$F$4*EXP(-1.3*B1308/$AA$2))),6)</f>
        <v>1.506E-3</v>
      </c>
      <c r="E1308" s="10">
        <f>D1308*('Front End'!$F$3/100)</f>
        <v>0</v>
      </c>
      <c r="F1308" s="10">
        <f t="shared" si="82"/>
        <v>1.506E-3</v>
      </c>
      <c r="G1308" s="10">
        <f>IF((G1307+(AVERAGE(F1307:F1308)*('Front End'!$F$5*60))-(N1307))&gt;$AA$3,$AA$3,IF(G1307+(AVERAGE(F1307:F1308)*('Front End'!$F$5*60))-(N1307)&lt;0,0,G1307+(AVERAGE(F1307:F1308)*('Front End'!$F$5*60))-(N1307)))</f>
        <v>101.33681410812211</v>
      </c>
      <c r="H1308" s="10">
        <f>(G1308/$AA$3)*'Front End'!$B$1</f>
        <v>1.0133681410812211E-3</v>
      </c>
      <c r="I1308" s="10">
        <f>('Front End'!$F$10-'Front End'!$B$1)+Calcs!H1308</f>
        <v>46.731013368141085</v>
      </c>
      <c r="J1308" s="10">
        <f>IF(H1308&gt;'Front End'!$B$1*('Front End'!$B$5/100),G1308-((('Front End'!$B$1*('Front End'!$B$5/100))/'Front End'!$B$1)*$AA$3),0)</f>
        <v>1.3368141081221125</v>
      </c>
      <c r="K1308" s="10">
        <f>(J1308*('Front End'!$B$6/100))/('Front End'!$B$2*24*60*60)</f>
        <v>0</v>
      </c>
      <c r="L1308" s="10">
        <f>(J1308*((100-'Front End'!$B$6)/100))/('Front End'!$B$2*24*60*60)</f>
        <v>1.54723855106726E-3</v>
      </c>
      <c r="M1308" s="10">
        <f t="shared" si="83"/>
        <v>1.54723855106726E-3</v>
      </c>
      <c r="N1308" s="10">
        <f>AVERAGE(M1307:M1308)*('Front End'!$F$5*60)</f>
        <v>0.18607133565364661</v>
      </c>
      <c r="O1308" s="10">
        <f>IF(O1307+AVERAGE(K1307:K1308)*('Front End'!$F$5*60)&gt;J1308,J1308,O1307+AVERAGE(K1307:K1308)*('Front End'!$F$5*60))</f>
        <v>0</v>
      </c>
      <c r="P1308" s="10">
        <f>P1307+(AVERAGE(L1307:L1308)*('Front End'!$F$5*60))-W1307</f>
        <v>3866.9578994019394</v>
      </c>
      <c r="Q1308" s="10">
        <f>(P1308/$AA$5)*($AA$4-'Front End'!$F$9)</f>
        <v>3.8669578994019391E-2</v>
      </c>
      <c r="R1308" s="10">
        <f>'Front End'!$F$9+Q1308</f>
        <v>45.038669578994018</v>
      </c>
      <c r="S1308" s="8">
        <f>IF(R1308&gt;'Front End'!$F$9+'Front End'!$B$9,(((R1308-'Front End'!$F$9)/($AA$4-'Front End'!$F$9))*$AA$5)-((('Front End'!$F$9+'Front End'!$B$9-'Front End'!$F$9)/($AA$4-'Front End'!$F$9))*$AA$5),0)</f>
        <v>3866.9578994017684</v>
      </c>
      <c r="T1308" s="8">
        <f>ROUND(S1308/('Front End'!$B$3*24*60*60),6)</f>
        <v>4.4759999999999999E-3</v>
      </c>
      <c r="U1308" s="8">
        <f>IF(R1308&gt;'Front End'!$F$9+'Front End'!$B$10,(((R1308-'Front End'!$F$9)/($AA$4-'Front End'!$F$9))*$AA$5)-((('Front End'!$F$9+'Front End'!$B$10-'Front End'!$F$9)/($AA$4-'Front End'!$F$9))*$AA$5),0)</f>
        <v>1866.9578994014555</v>
      </c>
      <c r="V1308" s="8">
        <f>(U1308^0.5)/('Front End'!$B$4*24*60*60)</f>
        <v>5.0009615997606196E-3</v>
      </c>
      <c r="W1308" s="8">
        <f>(AVERAGE(T1307:T1308)*('Front End'!$F$5*60))+(AVERAGE(V1307:V1308)*('Front End'!$F$5*60))</f>
        <v>1.1373718507226145</v>
      </c>
      <c r="X1308" s="8">
        <f t="shared" si="84"/>
        <v>5.0009615997606196E-3</v>
      </c>
    </row>
    <row r="1309" spans="1:24" x14ac:dyDescent="0.2">
      <c r="A1309" s="1">
        <v>1308</v>
      </c>
      <c r="B1309" s="1">
        <f>B1308+'Front End'!$F$5</f>
        <v>2614</v>
      </c>
      <c r="C1309" s="10">
        <f t="shared" si="81"/>
        <v>1.8152777777777778</v>
      </c>
      <c r="D1309" s="10">
        <f>ROUND(IF(B1309&lt;=$AA$2*1.25,('Front End'!$F$4/2)*(1-COS((PI()*B1309)/$AA$2)),(4.34*'Front End'!$F$4*EXP(-1.3*B1309/$AA$2))),6)</f>
        <v>1.4989999999999999E-3</v>
      </c>
      <c r="E1309" s="10">
        <f>D1309*('Front End'!$F$3/100)</f>
        <v>0</v>
      </c>
      <c r="F1309" s="10">
        <f t="shared" si="82"/>
        <v>1.4989999999999999E-3</v>
      </c>
      <c r="G1309" s="10">
        <f>IF((G1308+(AVERAGE(F1308:F1309)*('Front End'!$F$5*60))-(N1308))&gt;$AA$3,$AA$3,IF(G1308+(AVERAGE(F1308:F1309)*('Front End'!$F$5*60))-(N1308)&lt;0,0,G1308+(AVERAGE(F1308:F1309)*('Front End'!$F$5*60))-(N1308)))</f>
        <v>101.33104277246846</v>
      </c>
      <c r="H1309" s="10">
        <f>(G1309/$AA$3)*'Front End'!$B$1</f>
        <v>1.0133104277246846E-3</v>
      </c>
      <c r="I1309" s="10">
        <f>('Front End'!$F$10-'Front End'!$B$1)+Calcs!H1309</f>
        <v>46.731013310427727</v>
      </c>
      <c r="J1309" s="10">
        <f>IF(H1309&gt;'Front End'!$B$1*('Front End'!$B$5/100),G1309-((('Front End'!$B$1*('Front End'!$B$5/100))/'Front End'!$B$1)*$AA$3),0)</f>
        <v>1.3310427724684644</v>
      </c>
      <c r="K1309" s="10">
        <f>(J1309*('Front End'!$B$6/100))/('Front End'!$B$2*24*60*60)</f>
        <v>0</v>
      </c>
      <c r="L1309" s="10">
        <f>(J1309*((100-'Front End'!$B$6)/100))/('Front End'!$B$2*24*60*60)</f>
        <v>1.5405587644310931E-3</v>
      </c>
      <c r="M1309" s="10">
        <f t="shared" si="83"/>
        <v>1.5405587644310931E-3</v>
      </c>
      <c r="N1309" s="10">
        <f>AVERAGE(M1308:M1309)*('Front End'!$F$5*60)</f>
        <v>0.18526783892990117</v>
      </c>
      <c r="O1309" s="10">
        <f>IF(O1308+AVERAGE(K1308:K1309)*('Front End'!$F$5*60)&gt;J1309,J1309,O1308+AVERAGE(K1308:K1309)*('Front End'!$F$5*60))</f>
        <v>0</v>
      </c>
      <c r="P1309" s="10">
        <f>P1308+(AVERAGE(L1308:L1309)*('Front End'!$F$5*60))-W1308</f>
        <v>3866.0057953901469</v>
      </c>
      <c r="Q1309" s="10">
        <f>(P1309/$AA$5)*($AA$4-'Front End'!$F$9)</f>
        <v>3.8660057953901462E-2</v>
      </c>
      <c r="R1309" s="10">
        <f>'Front End'!$F$9+Q1309</f>
        <v>45.038660057953905</v>
      </c>
      <c r="S1309" s="8">
        <f>IF(R1309&gt;'Front End'!$F$9+'Front End'!$B$9,(((R1309-'Front End'!$F$9)/($AA$4-'Front End'!$F$9))*$AA$5)-((('Front End'!$F$9+'Front End'!$B$9-'Front End'!$F$9)/($AA$4-'Front End'!$F$9))*$AA$5),0)</f>
        <v>3866.0057953904925</v>
      </c>
      <c r="T1309" s="8">
        <f>ROUND(S1309/('Front End'!$B$3*24*60*60),6)</f>
        <v>4.4749999999999998E-3</v>
      </c>
      <c r="U1309" s="8">
        <f>IF(R1309&gt;'Front End'!$F$9+'Front End'!$B$10,(((R1309-'Front End'!$F$9)/($AA$4-'Front End'!$F$9))*$AA$5)-((('Front End'!$F$9+'Front End'!$B$10-'Front End'!$F$9)/($AA$4-'Front End'!$F$9))*$AA$5),0)</f>
        <v>1866.0057953901796</v>
      </c>
      <c r="V1309" s="8">
        <f>(U1309^0.5)/('Front End'!$B$4*24*60*60)</f>
        <v>4.9996862515563579E-3</v>
      </c>
      <c r="W1309" s="8">
        <f>(AVERAGE(T1308:T1309)*('Front End'!$F$5*60))+(AVERAGE(V1308:V1309)*('Front End'!$F$5*60))</f>
        <v>1.1370988710790186</v>
      </c>
      <c r="X1309" s="8">
        <f t="shared" si="84"/>
        <v>4.9996862515563579E-3</v>
      </c>
    </row>
    <row r="1310" spans="1:24" x14ac:dyDescent="0.2">
      <c r="A1310" s="1">
        <v>1309</v>
      </c>
      <c r="B1310" s="1">
        <f>B1309+'Front End'!$F$5</f>
        <v>2616</v>
      </c>
      <c r="C1310" s="10">
        <f t="shared" si="81"/>
        <v>1.8166666666666667</v>
      </c>
      <c r="D1310" s="10">
        <f>ROUND(IF(B1310&lt;=$AA$2*1.25,('Front End'!$F$4/2)*(1-COS((PI()*B1310)/$AA$2)),(4.34*'Front End'!$F$4*EXP(-1.3*B1310/$AA$2))),6)</f>
        <v>1.493E-3</v>
      </c>
      <c r="E1310" s="10">
        <f>D1310*('Front End'!$F$3/100)</f>
        <v>0</v>
      </c>
      <c r="F1310" s="10">
        <f t="shared" si="82"/>
        <v>1.493E-3</v>
      </c>
      <c r="G1310" s="10">
        <f>IF((G1309+(AVERAGE(F1309:F1310)*('Front End'!$F$5*60))-(N1309))&gt;$AA$3,$AA$3,IF(G1309+(AVERAGE(F1309:F1310)*('Front End'!$F$5*60))-(N1309)&lt;0,0,G1309+(AVERAGE(F1309:F1310)*('Front End'!$F$5*60))-(N1309)))</f>
        <v>101.32529493353856</v>
      </c>
      <c r="H1310" s="10">
        <f>(G1310/$AA$3)*'Front End'!$B$1</f>
        <v>1.0132529493353856E-3</v>
      </c>
      <c r="I1310" s="10">
        <f>('Front End'!$F$10-'Front End'!$B$1)+Calcs!H1310</f>
        <v>46.731013252949339</v>
      </c>
      <c r="J1310" s="10">
        <f>IF(H1310&gt;'Front End'!$B$1*('Front End'!$B$5/100),G1310-((('Front End'!$B$1*('Front End'!$B$5/100))/'Front End'!$B$1)*$AA$3),0)</f>
        <v>1.325294933538558</v>
      </c>
      <c r="K1310" s="10">
        <f>(J1310*('Front End'!$B$6/100))/('Front End'!$B$2*24*60*60)</f>
        <v>0</v>
      </c>
      <c r="L1310" s="10">
        <f>(J1310*((100-'Front End'!$B$6)/100))/('Front End'!$B$2*24*60*60)</f>
        <v>1.5339061730770349E-3</v>
      </c>
      <c r="M1310" s="10">
        <f t="shared" si="83"/>
        <v>1.5339061730770349E-3</v>
      </c>
      <c r="N1310" s="10">
        <f>AVERAGE(M1309:M1310)*('Front End'!$F$5*60)</f>
        <v>0.18446789625048771</v>
      </c>
      <c r="O1310" s="10">
        <f>IF(O1309+AVERAGE(K1309:K1310)*('Front End'!$F$5*60)&gt;J1310,J1310,O1309+AVERAGE(K1309:K1310)*('Front End'!$F$5*60))</f>
        <v>0</v>
      </c>
      <c r="P1310" s="10">
        <f>P1309+(AVERAGE(L1309:L1310)*('Front End'!$F$5*60))-W1309</f>
        <v>3865.0531644153184</v>
      </c>
      <c r="Q1310" s="10">
        <f>(P1310/$AA$5)*($AA$4-'Front End'!$F$9)</f>
        <v>3.8650531644153177E-2</v>
      </c>
      <c r="R1310" s="10">
        <f>'Front End'!$F$9+Q1310</f>
        <v>45.038650531644151</v>
      </c>
      <c r="S1310" s="8">
        <f>IF(R1310&gt;'Front End'!$F$9+'Front End'!$B$9,(((R1310-'Front End'!$F$9)/($AA$4-'Front End'!$F$9))*$AA$5)-((('Front End'!$F$9+'Front End'!$B$9-'Front End'!$F$9)/($AA$4-'Front End'!$F$9))*$AA$5),0)</f>
        <v>3865.0531644151447</v>
      </c>
      <c r="T1310" s="8">
        <f>ROUND(S1310/('Front End'!$B$3*24*60*60),6)</f>
        <v>4.4730000000000004E-3</v>
      </c>
      <c r="U1310" s="8">
        <f>IF(R1310&gt;'Front End'!$F$9+'Front End'!$B$10,(((R1310-'Front End'!$F$9)/($AA$4-'Front End'!$F$9))*$AA$5)-((('Front End'!$F$9+'Front End'!$B$10-'Front End'!$F$9)/($AA$4-'Front End'!$F$9))*$AA$5),0)</f>
        <v>1865.0531644148318</v>
      </c>
      <c r="V1310" s="8">
        <f>(U1310^0.5)/('Front End'!$B$4*24*60*60)</f>
        <v>4.9984098718047314E-3</v>
      </c>
      <c r="W1310" s="8">
        <f>(AVERAGE(T1309:T1310)*('Front End'!$F$5*60))+(AVERAGE(V1309:V1310)*('Front End'!$F$5*60))</f>
        <v>1.1367657674016654</v>
      </c>
      <c r="X1310" s="8">
        <f t="shared" si="84"/>
        <v>4.9984098718047314E-3</v>
      </c>
    </row>
    <row r="1311" spans="1:24" x14ac:dyDescent="0.2">
      <c r="A1311" s="1">
        <v>1310</v>
      </c>
      <c r="B1311" s="1">
        <f>B1310+'Front End'!$F$5</f>
        <v>2618</v>
      </c>
      <c r="C1311" s="10">
        <f t="shared" si="81"/>
        <v>1.8180555555555555</v>
      </c>
      <c r="D1311" s="10">
        <f>ROUND(IF(B1311&lt;=$AA$2*1.25,('Front End'!$F$4/2)*(1-COS((PI()*B1311)/$AA$2)),(4.34*'Front End'!$F$4*EXP(-1.3*B1311/$AA$2))),6)</f>
        <v>1.4859999999999999E-3</v>
      </c>
      <c r="E1311" s="10">
        <f>D1311*('Front End'!$F$3/100)</f>
        <v>0</v>
      </c>
      <c r="F1311" s="10">
        <f t="shared" si="82"/>
        <v>1.4859999999999999E-3</v>
      </c>
      <c r="G1311" s="10">
        <f>IF((G1310+(AVERAGE(F1310:F1311)*('Front End'!$F$5*60))-(N1310))&gt;$AA$3,$AA$3,IF(G1310+(AVERAGE(F1310:F1311)*('Front End'!$F$5*60))-(N1310)&lt;0,0,G1310+(AVERAGE(F1310:F1311)*('Front End'!$F$5*60))-(N1310)))</f>
        <v>101.31956703728808</v>
      </c>
      <c r="H1311" s="10">
        <f>(G1311/$AA$3)*'Front End'!$B$1</f>
        <v>1.0131956703728808E-3</v>
      </c>
      <c r="I1311" s="10">
        <f>('Front End'!$F$10-'Front End'!$B$1)+Calcs!H1311</f>
        <v>46.731013195670378</v>
      </c>
      <c r="J1311" s="10">
        <f>IF(H1311&gt;'Front End'!$B$1*('Front End'!$B$5/100),G1311-((('Front End'!$B$1*('Front End'!$B$5/100))/'Front End'!$B$1)*$AA$3),0)</f>
        <v>1.3195670372880812</v>
      </c>
      <c r="K1311" s="10">
        <f>(J1311*('Front End'!$B$6/100))/('Front End'!$B$2*24*60*60)</f>
        <v>0</v>
      </c>
      <c r="L1311" s="10">
        <f>(J1311*((100-'Front End'!$B$6)/100))/('Front End'!$B$2*24*60*60)</f>
        <v>1.5272766635278719E-3</v>
      </c>
      <c r="M1311" s="10">
        <f t="shared" si="83"/>
        <v>1.5272766635278719E-3</v>
      </c>
      <c r="N1311" s="10">
        <f>AVERAGE(M1310:M1311)*('Front End'!$F$5*60)</f>
        <v>0.18367097019629441</v>
      </c>
      <c r="O1311" s="10">
        <f>IF(O1310+AVERAGE(K1310:K1311)*('Front End'!$F$5*60)&gt;J1311,J1311,O1310+AVERAGE(K1310:K1311)*('Front End'!$F$5*60))</f>
        <v>0</v>
      </c>
      <c r="P1311" s="10">
        <f>P1310+(AVERAGE(L1310:L1311)*('Front End'!$F$5*60))-W1310</f>
        <v>3864.1000696181127</v>
      </c>
      <c r="Q1311" s="10">
        <f>(P1311/$AA$5)*($AA$4-'Front End'!$F$9)</f>
        <v>3.8641000696181128E-2</v>
      </c>
      <c r="R1311" s="10">
        <f>'Front End'!$F$9+Q1311</f>
        <v>45.038641000696181</v>
      </c>
      <c r="S1311" s="8">
        <f>IF(R1311&gt;'Front End'!$F$9+'Front End'!$B$9,(((R1311-'Front End'!$F$9)/($AA$4-'Front End'!$F$9))*$AA$5)-((('Front End'!$F$9+'Front End'!$B$9-'Front End'!$F$9)/($AA$4-'Front End'!$F$9))*$AA$5),0)</f>
        <v>3864.1000696181036</v>
      </c>
      <c r="T1311" s="8">
        <f>ROUND(S1311/('Front End'!$B$3*24*60*60),6)</f>
        <v>4.4720000000000003E-3</v>
      </c>
      <c r="U1311" s="8">
        <f>IF(R1311&gt;'Front End'!$F$9+'Front End'!$B$10,(((R1311-'Front End'!$F$9)/($AA$4-'Front End'!$F$9))*$AA$5)-((('Front End'!$F$9+'Front End'!$B$10-'Front End'!$F$9)/($AA$4-'Front End'!$F$9))*$AA$5),0)</f>
        <v>1864.1000696177907</v>
      </c>
      <c r="V1311" s="8">
        <f>(U1311^0.5)/('Front End'!$B$4*24*60*60)</f>
        <v>4.9971325443488529E-3</v>
      </c>
      <c r="W1311" s="8">
        <f>(AVERAGE(T1310:T1311)*('Front End'!$F$5*60))+(AVERAGE(V1310:V1311)*('Front End'!$F$5*60))</f>
        <v>1.1364325449692152</v>
      </c>
      <c r="X1311" s="8">
        <f t="shared" si="84"/>
        <v>4.9971325443488529E-3</v>
      </c>
    </row>
    <row r="1312" spans="1:24" x14ac:dyDescent="0.2">
      <c r="A1312" s="1">
        <v>1311</v>
      </c>
      <c r="B1312" s="1">
        <f>B1311+'Front End'!$F$5</f>
        <v>2620</v>
      </c>
      <c r="C1312" s="10">
        <f t="shared" si="81"/>
        <v>1.8194444444444444</v>
      </c>
      <c r="D1312" s="10">
        <f>ROUND(IF(B1312&lt;=$AA$2*1.25,('Front End'!$F$4/2)*(1-COS((PI()*B1312)/$AA$2)),(4.34*'Front End'!$F$4*EXP(-1.3*B1312/$AA$2))),6)</f>
        <v>1.48E-3</v>
      </c>
      <c r="E1312" s="10">
        <f>D1312*('Front End'!$F$3/100)</f>
        <v>0</v>
      </c>
      <c r="F1312" s="10">
        <f t="shared" si="82"/>
        <v>1.48E-3</v>
      </c>
      <c r="G1312" s="10">
        <f>IF((G1311+(AVERAGE(F1311:F1312)*('Front End'!$F$5*60))-(N1311))&gt;$AA$3,$AA$3,IF(G1311+(AVERAGE(F1311:F1312)*('Front End'!$F$5*60))-(N1311)&lt;0,0,G1311+(AVERAGE(F1311:F1312)*('Front End'!$F$5*60))-(N1311)))</f>
        <v>101.31385606709179</v>
      </c>
      <c r="H1312" s="10">
        <f>(G1312/$AA$3)*'Front End'!$B$1</f>
        <v>1.0131385606709179E-3</v>
      </c>
      <c r="I1312" s="10">
        <f>('Front End'!$F$10-'Front End'!$B$1)+Calcs!H1312</f>
        <v>46.731013138560677</v>
      </c>
      <c r="J1312" s="10">
        <f>IF(H1312&gt;'Front End'!$B$1*('Front End'!$B$5/100),G1312-((('Front End'!$B$1*('Front End'!$B$5/100))/'Front End'!$B$1)*$AA$3),0)</f>
        <v>1.3138560670917911</v>
      </c>
      <c r="K1312" s="10">
        <f>(J1312*('Front End'!$B$6/100))/('Front End'!$B$2*24*60*60)</f>
        <v>0</v>
      </c>
      <c r="L1312" s="10">
        <f>(J1312*((100-'Front End'!$B$6)/100))/('Front End'!$B$2*24*60*60)</f>
        <v>1.520666744319203E-3</v>
      </c>
      <c r="M1312" s="10">
        <f t="shared" si="83"/>
        <v>1.520666744319203E-3</v>
      </c>
      <c r="N1312" s="10">
        <f>AVERAGE(M1311:M1312)*('Front End'!$F$5*60)</f>
        <v>0.18287660447082449</v>
      </c>
      <c r="O1312" s="10">
        <f>IF(O1311+AVERAGE(K1311:K1312)*('Front End'!$F$5*60)&gt;J1312,J1312,O1311+AVERAGE(K1311:K1312)*('Front End'!$F$5*60))</f>
        <v>0</v>
      </c>
      <c r="P1312" s="10">
        <f>P1311+(AVERAGE(L1311:L1312)*('Front End'!$F$5*60))-W1311</f>
        <v>3863.1465136776146</v>
      </c>
      <c r="Q1312" s="10">
        <f>(P1312/$AA$5)*($AA$4-'Front End'!$F$9)</f>
        <v>3.8631465136776143E-2</v>
      </c>
      <c r="R1312" s="10">
        <f>'Front End'!$F$9+Q1312</f>
        <v>45.038631465136774</v>
      </c>
      <c r="S1312" s="8">
        <f>IF(R1312&gt;'Front End'!$F$9+'Front End'!$B$9,(((R1312-'Front End'!$F$9)/($AA$4-'Front End'!$F$9))*$AA$5)-((('Front End'!$F$9+'Front End'!$B$9-'Front End'!$F$9)/($AA$4-'Front End'!$F$9))*$AA$5),0)</f>
        <v>3863.1465136774068</v>
      </c>
      <c r="T1312" s="8">
        <f>ROUND(S1312/('Front End'!$B$3*24*60*60),6)</f>
        <v>4.4710000000000001E-3</v>
      </c>
      <c r="U1312" s="8">
        <f>IF(R1312&gt;'Front End'!$F$9+'Front End'!$B$10,(((R1312-'Front End'!$F$9)/($AA$4-'Front End'!$F$9))*$AA$5)-((('Front End'!$F$9+'Front End'!$B$10-'Front End'!$F$9)/($AA$4-'Front End'!$F$9))*$AA$5),0)</f>
        <v>1863.1465136770939</v>
      </c>
      <c r="V1312" s="8">
        <f>(U1312^0.5)/('Front End'!$B$4*24*60*60)</f>
        <v>4.9958542720522584E-3</v>
      </c>
      <c r="W1312" s="8">
        <f>(AVERAGE(T1311:T1312)*('Front End'!$F$5*60))+(AVERAGE(V1311:V1312)*('Front End'!$F$5*60))</f>
        <v>1.1361592089840666</v>
      </c>
      <c r="X1312" s="8">
        <f t="shared" si="84"/>
        <v>4.9958542720522584E-3</v>
      </c>
    </row>
    <row r="1313" spans="1:24" x14ac:dyDescent="0.2">
      <c r="A1313" s="1">
        <v>1312</v>
      </c>
      <c r="B1313" s="1">
        <f>B1312+'Front End'!$F$5</f>
        <v>2622</v>
      </c>
      <c r="C1313" s="10">
        <f t="shared" si="81"/>
        <v>1.8208333333333333</v>
      </c>
      <c r="D1313" s="10">
        <f>ROUND(IF(B1313&lt;=$AA$2*1.25,('Front End'!$F$4/2)*(1-COS((PI()*B1313)/$AA$2)),(4.34*'Front End'!$F$4*EXP(-1.3*B1313/$AA$2))),6)</f>
        <v>1.4729999999999999E-3</v>
      </c>
      <c r="E1313" s="10">
        <f>D1313*('Front End'!$F$3/100)</f>
        <v>0</v>
      </c>
      <c r="F1313" s="10">
        <f t="shared" si="82"/>
        <v>1.4729999999999999E-3</v>
      </c>
      <c r="G1313" s="10">
        <f>IF((G1312+(AVERAGE(F1312:F1313)*('Front End'!$F$5*60))-(N1312))&gt;$AA$3,$AA$3,IF(G1312+(AVERAGE(F1312:F1313)*('Front End'!$F$5*60))-(N1312)&lt;0,0,G1312+(AVERAGE(F1312:F1313)*('Front End'!$F$5*60))-(N1312)))</f>
        <v>101.30815946262098</v>
      </c>
      <c r="H1313" s="10">
        <f>(G1313/$AA$3)*'Front End'!$B$1</f>
        <v>1.0130815946262097E-3</v>
      </c>
      <c r="I1313" s="10">
        <f>('Front End'!$F$10-'Front End'!$B$1)+Calcs!H1313</f>
        <v>46.731013081594632</v>
      </c>
      <c r="J1313" s="10">
        <f>IF(H1313&gt;'Front End'!$B$1*('Front End'!$B$5/100),G1313-((('Front End'!$B$1*('Front End'!$B$5/100))/'Front End'!$B$1)*$AA$3),0)</f>
        <v>1.3081594626209778</v>
      </c>
      <c r="K1313" s="10">
        <f>(J1313*('Front End'!$B$6/100))/('Front End'!$B$2*24*60*60)</f>
        <v>0</v>
      </c>
      <c r="L1313" s="10">
        <f>(J1313*((100-'Front End'!$B$6)/100))/('Front End'!$B$2*24*60*60)</f>
        <v>1.5140734521076134E-3</v>
      </c>
      <c r="M1313" s="10">
        <f t="shared" si="83"/>
        <v>1.5140734521076134E-3</v>
      </c>
      <c r="N1313" s="10">
        <f>AVERAGE(M1312:M1313)*('Front End'!$F$5*60)</f>
        <v>0.182084411785609</v>
      </c>
      <c r="O1313" s="10">
        <f>IF(O1312+AVERAGE(K1312:K1313)*('Front End'!$F$5*60)&gt;J1313,J1313,O1312+AVERAGE(K1312:K1313)*('Front End'!$F$5*60))</f>
        <v>0</v>
      </c>
      <c r="P1313" s="10">
        <f>P1312+(AVERAGE(L1312:L1313)*('Front End'!$F$5*60))-W1312</f>
        <v>3862.1924388804159</v>
      </c>
      <c r="Q1313" s="10">
        <f>(P1313/$AA$5)*($AA$4-'Front End'!$F$9)</f>
        <v>3.8621924388804157E-2</v>
      </c>
      <c r="R1313" s="10">
        <f>'Front End'!$F$9+Q1313</f>
        <v>45.038621924388806</v>
      </c>
      <c r="S1313" s="8">
        <f>IF(R1313&gt;'Front End'!$F$9+'Front End'!$B$9,(((R1313-'Front End'!$F$9)/($AA$4-'Front End'!$F$9))*$AA$5)-((('Front End'!$F$9+'Front End'!$B$9-'Front End'!$F$9)/($AA$4-'Front End'!$F$9))*$AA$5),0)</f>
        <v>3862.1924388806406</v>
      </c>
      <c r="T1313" s="8">
        <f>ROUND(S1313/('Front End'!$B$3*24*60*60),6)</f>
        <v>4.47E-3</v>
      </c>
      <c r="U1313" s="8">
        <f>IF(R1313&gt;'Front End'!$F$9+'Front End'!$B$10,(((R1313-'Front End'!$F$9)/($AA$4-'Front End'!$F$9))*$AA$5)-((('Front End'!$F$9+'Front End'!$B$10-'Front End'!$F$9)/($AA$4-'Front End'!$F$9))*$AA$5),0)</f>
        <v>1862.1924388803277</v>
      </c>
      <c r="V1313" s="8">
        <f>(U1313^0.5)/('Front End'!$B$4*24*60*60)</f>
        <v>4.9945749767944473E-3</v>
      </c>
      <c r="W1313" s="8">
        <f>(AVERAGE(T1312:T1313)*('Front End'!$F$5*60))+(AVERAGE(V1312:V1313)*('Front End'!$F$5*60))</f>
        <v>1.1358857549308023</v>
      </c>
      <c r="X1313" s="8">
        <f t="shared" si="84"/>
        <v>4.9945749767944473E-3</v>
      </c>
    </row>
    <row r="1314" spans="1:24" x14ac:dyDescent="0.2">
      <c r="A1314" s="1">
        <v>1313</v>
      </c>
      <c r="B1314" s="1">
        <f>B1313+'Front End'!$F$5</f>
        <v>2624</v>
      </c>
      <c r="C1314" s="10">
        <f t="shared" si="81"/>
        <v>1.8222222222222222</v>
      </c>
      <c r="D1314" s="10">
        <f>ROUND(IF(B1314&lt;=$AA$2*1.25,('Front End'!$F$4/2)*(1-COS((PI()*B1314)/$AA$2)),(4.34*'Front End'!$F$4*EXP(-1.3*B1314/$AA$2))),6)</f>
        <v>1.467E-3</v>
      </c>
      <c r="E1314" s="10">
        <f>D1314*('Front End'!$F$3/100)</f>
        <v>0</v>
      </c>
      <c r="F1314" s="10">
        <f t="shared" si="82"/>
        <v>1.467E-3</v>
      </c>
      <c r="G1314" s="10">
        <f>IF((G1313+(AVERAGE(F1313:F1314)*('Front End'!$F$5*60))-(N1313))&gt;$AA$3,$AA$3,IF(G1313+(AVERAGE(F1313:F1314)*('Front End'!$F$5*60))-(N1313)&lt;0,0,G1313+(AVERAGE(F1313:F1314)*('Front End'!$F$5*60))-(N1313)))</f>
        <v>101.30247505083537</v>
      </c>
      <c r="H1314" s="10">
        <f>(G1314/$AA$3)*'Front End'!$B$1</f>
        <v>1.0130247505083538E-3</v>
      </c>
      <c r="I1314" s="10">
        <f>('Front End'!$F$10-'Front End'!$B$1)+Calcs!H1314</f>
        <v>46.73101302475051</v>
      </c>
      <c r="J1314" s="10">
        <f>IF(H1314&gt;'Front End'!$B$1*('Front End'!$B$5/100),G1314-((('Front End'!$B$1*('Front End'!$B$5/100))/'Front End'!$B$1)*$AA$3),0)</f>
        <v>1.3024750508353691</v>
      </c>
      <c r="K1314" s="10">
        <f>(J1314*('Front End'!$B$6/100))/('Front End'!$B$2*24*60*60)</f>
        <v>0</v>
      </c>
      <c r="L1314" s="10">
        <f>(J1314*((100-'Front End'!$B$6)/100))/('Front End'!$B$2*24*60*60)</f>
        <v>1.5074942718001959E-3</v>
      </c>
      <c r="M1314" s="10">
        <f t="shared" si="83"/>
        <v>1.5074942718001959E-3</v>
      </c>
      <c r="N1314" s="10">
        <f>AVERAGE(M1313:M1314)*('Front End'!$F$5*60)</f>
        <v>0.18129406343446855</v>
      </c>
      <c r="O1314" s="10">
        <f>IF(O1313+AVERAGE(K1313:K1314)*('Front End'!$F$5*60)&gt;J1314,J1314,O1313+AVERAGE(K1313:K1314)*('Front End'!$F$5*60))</f>
        <v>0</v>
      </c>
      <c r="P1314" s="10">
        <f>P1313+(AVERAGE(L1313:L1314)*('Front End'!$F$5*60))-W1313</f>
        <v>3861.2378471889197</v>
      </c>
      <c r="Q1314" s="10">
        <f>(P1314/$AA$5)*($AA$4-'Front End'!$F$9)</f>
        <v>3.861237847188919E-2</v>
      </c>
      <c r="R1314" s="10">
        <f>'Front End'!$F$9+Q1314</f>
        <v>45.038612378471889</v>
      </c>
      <c r="S1314" s="8">
        <f>IF(R1314&gt;'Front End'!$F$9+'Front End'!$B$9,(((R1314-'Front End'!$F$9)/($AA$4-'Front End'!$F$9))*$AA$5)-((('Front End'!$F$9+'Front End'!$B$9-'Front End'!$F$9)/($AA$4-'Front End'!$F$9))*$AA$5),0)</f>
        <v>3861.2378471889033</v>
      </c>
      <c r="T1314" s="8">
        <f>ROUND(S1314/('Front End'!$B$3*24*60*60),6)</f>
        <v>4.4689999999999999E-3</v>
      </c>
      <c r="U1314" s="8">
        <f>IF(R1314&gt;'Front End'!$F$9+'Front End'!$B$10,(((R1314-'Front End'!$F$9)/($AA$4-'Front End'!$F$9))*$AA$5)-((('Front End'!$F$9+'Front End'!$B$10-'Front End'!$F$9)/($AA$4-'Front End'!$F$9))*$AA$5),0)</f>
        <v>1861.2378471885904</v>
      </c>
      <c r="V1314" s="8">
        <f>(U1314^0.5)/('Front End'!$B$4*24*60*60)</f>
        <v>4.9932946604197611E-3</v>
      </c>
      <c r="W1314" s="8">
        <f>(AVERAGE(T1313:T1314)*('Front End'!$F$5*60))+(AVERAGE(V1313:V1314)*('Front End'!$F$5*60))</f>
        <v>1.1356121782328525</v>
      </c>
      <c r="X1314" s="8">
        <f t="shared" si="84"/>
        <v>4.9932946604197611E-3</v>
      </c>
    </row>
    <row r="1315" spans="1:24" x14ac:dyDescent="0.2">
      <c r="A1315" s="1">
        <v>1314</v>
      </c>
      <c r="B1315" s="1">
        <f>B1314+'Front End'!$F$5</f>
        <v>2626</v>
      </c>
      <c r="C1315" s="10">
        <f t="shared" si="81"/>
        <v>1.8236111111111111</v>
      </c>
      <c r="D1315" s="10">
        <f>ROUND(IF(B1315&lt;=$AA$2*1.25,('Front End'!$F$4/2)*(1-COS((PI()*B1315)/$AA$2)),(4.34*'Front End'!$F$4*EXP(-1.3*B1315/$AA$2))),6)</f>
        <v>1.4610000000000001E-3</v>
      </c>
      <c r="E1315" s="10">
        <f>D1315*('Front End'!$F$3/100)</f>
        <v>0</v>
      </c>
      <c r="F1315" s="10">
        <f t="shared" si="82"/>
        <v>1.4610000000000001E-3</v>
      </c>
      <c r="G1315" s="10">
        <f>IF((G1314+(AVERAGE(F1314:F1315)*('Front End'!$F$5*60))-(N1314))&gt;$AA$3,$AA$3,IF(G1314+(AVERAGE(F1314:F1315)*('Front End'!$F$5*60))-(N1314)&lt;0,0,G1314+(AVERAGE(F1314:F1315)*('Front End'!$F$5*60))-(N1314)))</f>
        <v>101.2968609874009</v>
      </c>
      <c r="H1315" s="10">
        <f>(G1315/$AA$3)*'Front End'!$B$1</f>
        <v>1.0129686098740091E-3</v>
      </c>
      <c r="I1315" s="10">
        <f>('Front End'!$F$10-'Front End'!$B$1)+Calcs!H1315</f>
        <v>46.731012968609875</v>
      </c>
      <c r="J1315" s="10">
        <f>IF(H1315&gt;'Front End'!$B$1*('Front End'!$B$5/100),G1315-((('Front End'!$B$1*('Front End'!$B$5/100))/'Front End'!$B$1)*$AA$3),0)</f>
        <v>1.2968609874009047</v>
      </c>
      <c r="K1315" s="10">
        <f>(J1315*('Front End'!$B$6/100))/('Front End'!$B$2*24*60*60)</f>
        <v>0</v>
      </c>
      <c r="L1315" s="10">
        <f>(J1315*((100-'Front End'!$B$6)/100))/('Front End'!$B$2*24*60*60)</f>
        <v>1.5009965131954918E-3</v>
      </c>
      <c r="M1315" s="10">
        <f t="shared" si="83"/>
        <v>1.5009965131954918E-3</v>
      </c>
      <c r="N1315" s="10">
        <f>AVERAGE(M1314:M1315)*('Front End'!$F$5*60)</f>
        <v>0.18050944709974126</v>
      </c>
      <c r="O1315" s="10">
        <f>IF(O1314+AVERAGE(K1314:K1315)*('Front End'!$F$5*60)&gt;J1315,J1315,O1314+AVERAGE(K1314:K1315)*('Front End'!$F$5*60))</f>
        <v>0</v>
      </c>
      <c r="P1315" s="10">
        <f>P1314+(AVERAGE(L1314:L1315)*('Front End'!$F$5*60))-W1314</f>
        <v>3860.2827444577865</v>
      </c>
      <c r="Q1315" s="10">
        <f>(P1315/$AA$5)*($AA$4-'Front End'!$F$9)</f>
        <v>3.860282744457786E-2</v>
      </c>
      <c r="R1315" s="10">
        <f>'Front End'!$F$9+Q1315</f>
        <v>45.038602827444578</v>
      </c>
      <c r="S1315" s="8">
        <f>IF(R1315&gt;'Front End'!$F$9+'Front End'!$B$9,(((R1315-'Front End'!$F$9)/($AA$4-'Front End'!$F$9))*$AA$5)-((('Front End'!$F$9+'Front End'!$B$9-'Front End'!$F$9)/($AA$4-'Front End'!$F$9))*$AA$5),0)</f>
        <v>3860.2827444577774</v>
      </c>
      <c r="T1315" s="8">
        <f>ROUND(S1315/('Front End'!$B$3*24*60*60),6)</f>
        <v>4.4679999999999997E-3</v>
      </c>
      <c r="U1315" s="8">
        <f>IF(R1315&gt;'Front End'!$F$9+'Front End'!$B$10,(((R1315-'Front End'!$F$9)/($AA$4-'Front End'!$F$9))*$AA$5)-((('Front End'!$F$9+'Front End'!$B$10-'Front End'!$F$9)/($AA$4-'Front End'!$F$9))*$AA$5),0)</f>
        <v>1860.2827444574646</v>
      </c>
      <c r="V1315" s="8">
        <f>(U1315^0.5)/('Front End'!$B$4*24*60*60)</f>
        <v>4.9920133299991764E-3</v>
      </c>
      <c r="W1315" s="8">
        <f>(AVERAGE(T1314:T1315)*('Front End'!$F$5*60))+(AVERAGE(V1314:V1315)*('Front End'!$F$5*60))</f>
        <v>1.1353384794251362</v>
      </c>
      <c r="X1315" s="8">
        <f t="shared" si="84"/>
        <v>4.9920133299991764E-3</v>
      </c>
    </row>
    <row r="1316" spans="1:24" x14ac:dyDescent="0.2">
      <c r="A1316" s="1">
        <v>1315</v>
      </c>
      <c r="B1316" s="1">
        <f>B1315+'Front End'!$F$5</f>
        <v>2628</v>
      </c>
      <c r="C1316" s="10">
        <f t="shared" si="81"/>
        <v>1.825</v>
      </c>
      <c r="D1316" s="10">
        <f>ROUND(IF(B1316&lt;=$AA$2*1.25,('Front End'!$F$4/2)*(1-COS((PI()*B1316)/$AA$2)),(4.34*'Front End'!$F$4*EXP(-1.3*B1316/$AA$2))),6)</f>
        <v>1.454E-3</v>
      </c>
      <c r="E1316" s="10">
        <f>D1316*('Front End'!$F$3/100)</f>
        <v>0</v>
      </c>
      <c r="F1316" s="10">
        <f t="shared" si="82"/>
        <v>1.454E-3</v>
      </c>
      <c r="G1316" s="10">
        <f>IF((G1315+(AVERAGE(F1315:F1316)*('Front End'!$F$5*60))-(N1315))&gt;$AA$3,$AA$3,IF(G1315+(AVERAGE(F1315:F1316)*('Front End'!$F$5*60))-(N1315)&lt;0,0,G1315+(AVERAGE(F1315:F1316)*('Front End'!$F$5*60))-(N1315)))</f>
        <v>101.29125154030116</v>
      </c>
      <c r="H1316" s="10">
        <f>(G1316/$AA$3)*'Front End'!$B$1</f>
        <v>1.0129125154030116E-3</v>
      </c>
      <c r="I1316" s="10">
        <f>('Front End'!$F$10-'Front End'!$B$1)+Calcs!H1316</f>
        <v>46.731012912515403</v>
      </c>
      <c r="J1316" s="10">
        <f>IF(H1316&gt;'Front End'!$B$1*('Front End'!$B$5/100),G1316-((('Front End'!$B$1*('Front End'!$B$5/100))/'Front End'!$B$1)*$AA$3),0)</f>
        <v>1.2912515403011611</v>
      </c>
      <c r="K1316" s="10">
        <f>(J1316*('Front End'!$B$6/100))/('Front End'!$B$2*24*60*60)</f>
        <v>0</v>
      </c>
      <c r="L1316" s="10">
        <f>(J1316*((100-'Front End'!$B$6)/100))/('Front End'!$B$2*24*60*60)</f>
        <v>1.4945040975707885E-3</v>
      </c>
      <c r="M1316" s="10">
        <f t="shared" si="83"/>
        <v>1.4945040975707885E-3</v>
      </c>
      <c r="N1316" s="10">
        <f>AVERAGE(M1315:M1316)*('Front End'!$F$5*60)</f>
        <v>0.17973003664597681</v>
      </c>
      <c r="O1316" s="10">
        <f>IF(O1315+AVERAGE(K1315:K1316)*('Front End'!$F$5*60)&gt;J1316,J1316,O1315+AVERAGE(K1315:K1316)*('Front End'!$F$5*60))</f>
        <v>0</v>
      </c>
      <c r="P1316" s="10">
        <f>P1315+(AVERAGE(L1315:L1316)*('Front End'!$F$5*60))-W1315</f>
        <v>3859.3271360150075</v>
      </c>
      <c r="Q1316" s="10">
        <f>(P1316/$AA$5)*($AA$4-'Front End'!$F$9)</f>
        <v>3.8593271360150068E-2</v>
      </c>
      <c r="R1316" s="10">
        <f>'Front End'!$F$9+Q1316</f>
        <v>45.038593271360149</v>
      </c>
      <c r="S1316" s="8">
        <f>IF(R1316&gt;'Front End'!$F$9+'Front End'!$B$9,(((R1316-'Front End'!$F$9)/($AA$4-'Front End'!$F$9))*$AA$5)-((('Front End'!$F$9+'Front End'!$B$9-'Front End'!$F$9)/($AA$4-'Front End'!$F$9))*$AA$5),0)</f>
        <v>3859.327136014912</v>
      </c>
      <c r="T1316" s="8">
        <f>ROUND(S1316/('Front End'!$B$3*24*60*60),6)</f>
        <v>4.4669999999999996E-3</v>
      </c>
      <c r="U1316" s="8">
        <f>IF(R1316&gt;'Front End'!$F$9+'Front End'!$B$10,(((R1316-'Front End'!$F$9)/($AA$4-'Front End'!$F$9))*$AA$5)-((('Front End'!$F$9+'Front End'!$B$10-'Front End'!$F$9)/($AA$4-'Front End'!$F$9))*$AA$5),0)</f>
        <v>1859.3271360145991</v>
      </c>
      <c r="V1316" s="8">
        <f>(U1316^0.5)/('Front End'!$B$4*24*60*60)</f>
        <v>4.9907309919017774E-3</v>
      </c>
      <c r="W1316" s="8">
        <f>(AVERAGE(T1315:T1316)*('Front End'!$F$5*60))+(AVERAGE(V1315:V1316)*('Front End'!$F$5*60))</f>
        <v>1.135064659314057</v>
      </c>
      <c r="X1316" s="8">
        <f t="shared" si="84"/>
        <v>4.9907309919017774E-3</v>
      </c>
    </row>
    <row r="1317" spans="1:24" x14ac:dyDescent="0.2">
      <c r="A1317" s="1">
        <v>1316</v>
      </c>
      <c r="B1317" s="1">
        <f>B1316+'Front End'!$F$5</f>
        <v>2630</v>
      </c>
      <c r="C1317" s="10">
        <f t="shared" si="81"/>
        <v>1.8263888888888888</v>
      </c>
      <c r="D1317" s="10">
        <f>ROUND(IF(B1317&lt;=$AA$2*1.25,('Front End'!$F$4/2)*(1-COS((PI()*B1317)/$AA$2)),(4.34*'Front End'!$F$4*EXP(-1.3*B1317/$AA$2))),6)</f>
        <v>1.4480000000000001E-3</v>
      </c>
      <c r="E1317" s="10">
        <f>D1317*('Front End'!$F$3/100)</f>
        <v>0</v>
      </c>
      <c r="F1317" s="10">
        <f t="shared" si="82"/>
        <v>1.4480000000000001E-3</v>
      </c>
      <c r="G1317" s="10">
        <f>IF((G1316+(AVERAGE(F1316:F1317)*('Front End'!$F$5*60))-(N1316))&gt;$AA$3,$AA$3,IF(G1316+(AVERAGE(F1316:F1317)*('Front End'!$F$5*60))-(N1316)&lt;0,0,G1316+(AVERAGE(F1316:F1317)*('Front End'!$F$5*60))-(N1316)))</f>
        <v>101.28564150365519</v>
      </c>
      <c r="H1317" s="10">
        <f>(G1317/$AA$3)*'Front End'!$B$1</f>
        <v>1.0128564150365519E-3</v>
      </c>
      <c r="I1317" s="10">
        <f>('Front End'!$F$10-'Front End'!$B$1)+Calcs!H1317</f>
        <v>46.731012856415042</v>
      </c>
      <c r="J1317" s="10">
        <f>IF(H1317&gt;'Front End'!$B$1*('Front End'!$B$5/100),G1317-((('Front End'!$B$1*('Front End'!$B$5/100))/'Front End'!$B$1)*$AA$3),0)</f>
        <v>1.2856415036551851</v>
      </c>
      <c r="K1317" s="10">
        <f>(J1317*('Front End'!$B$6/100))/('Front End'!$B$2*24*60*60)</f>
        <v>0</v>
      </c>
      <c r="L1317" s="10">
        <f>(J1317*((100-'Front End'!$B$6)/100))/('Front End'!$B$2*24*60*60)</f>
        <v>1.4880109996009089E-3</v>
      </c>
      <c r="M1317" s="10">
        <f t="shared" si="83"/>
        <v>1.4880109996009089E-3</v>
      </c>
      <c r="N1317" s="10">
        <f>AVERAGE(M1316:M1317)*('Front End'!$F$5*60)</f>
        <v>0.17895090583030185</v>
      </c>
      <c r="O1317" s="10">
        <f>IF(O1316+AVERAGE(K1316:K1317)*('Front End'!$F$5*60)&gt;J1317,J1317,O1316+AVERAGE(K1316:K1317)*('Front End'!$F$5*60))</f>
        <v>0</v>
      </c>
      <c r="P1317" s="10">
        <f>P1316+(AVERAGE(L1316:L1317)*('Front End'!$F$5*60))-W1316</f>
        <v>3858.3710222615236</v>
      </c>
      <c r="Q1317" s="10">
        <f>(P1317/$AA$5)*($AA$4-'Front End'!$F$9)</f>
        <v>3.8583710222615232E-2</v>
      </c>
      <c r="R1317" s="10">
        <f>'Front End'!$F$9+Q1317</f>
        <v>45.038583710222618</v>
      </c>
      <c r="S1317" s="8">
        <f>IF(R1317&gt;'Front End'!$F$9+'Front End'!$B$9,(((R1317-'Front End'!$F$9)/($AA$4-'Front End'!$F$9))*$AA$5)-((('Front End'!$F$9+'Front End'!$B$9-'Front End'!$F$9)/($AA$4-'Front End'!$F$9))*$AA$5),0)</f>
        <v>3858.3710222617642</v>
      </c>
      <c r="T1317" s="8">
        <f>ROUND(S1317/('Front End'!$B$3*24*60*60),6)</f>
        <v>4.4660000000000004E-3</v>
      </c>
      <c r="U1317" s="8">
        <f>IF(R1317&gt;'Front End'!$F$9+'Front End'!$B$10,(((R1317-'Front End'!$F$9)/($AA$4-'Front End'!$F$9))*$AA$5)-((('Front End'!$F$9+'Front End'!$B$10-'Front End'!$F$9)/($AA$4-'Front End'!$F$9))*$AA$5),0)</f>
        <v>1858.3710222614513</v>
      </c>
      <c r="V1317" s="8">
        <f>(U1317^0.5)/('Front End'!$B$4*24*60*60)</f>
        <v>4.9894476458895399E-3</v>
      </c>
      <c r="W1317" s="8">
        <f>(AVERAGE(T1316:T1317)*('Front End'!$F$5*60))+(AVERAGE(V1316:V1317)*('Front End'!$F$5*60))</f>
        <v>1.134790718267479</v>
      </c>
      <c r="X1317" s="8">
        <f t="shared" si="84"/>
        <v>4.9894476458895399E-3</v>
      </c>
    </row>
    <row r="1318" spans="1:24" x14ac:dyDescent="0.2">
      <c r="A1318" s="1">
        <v>1317</v>
      </c>
      <c r="B1318" s="1">
        <f>B1317+'Front End'!$F$5</f>
        <v>2632</v>
      </c>
      <c r="C1318" s="10">
        <f t="shared" si="81"/>
        <v>1.8277777777777777</v>
      </c>
      <c r="D1318" s="10">
        <f>ROUND(IF(B1318&lt;=$AA$2*1.25,('Front End'!$F$4/2)*(1-COS((PI()*B1318)/$AA$2)),(4.34*'Front End'!$F$4*EXP(-1.3*B1318/$AA$2))),6)</f>
        <v>1.4419999999999999E-3</v>
      </c>
      <c r="E1318" s="10">
        <f>D1318*('Front End'!$F$3/100)</f>
        <v>0</v>
      </c>
      <c r="F1318" s="10">
        <f t="shared" si="82"/>
        <v>1.4419999999999999E-3</v>
      </c>
      <c r="G1318" s="10">
        <f>IF((G1317+(AVERAGE(F1317:F1318)*('Front End'!$F$5*60))-(N1317))&gt;$AA$3,$AA$3,IF(G1317+(AVERAGE(F1317:F1318)*('Front End'!$F$5*60))-(N1317)&lt;0,0,G1317+(AVERAGE(F1317:F1318)*('Front End'!$F$5*60))-(N1317)))</f>
        <v>101.28009059782488</v>
      </c>
      <c r="H1318" s="10">
        <f>(G1318/$AA$3)*'Front End'!$B$1</f>
        <v>1.0128009059782487E-3</v>
      </c>
      <c r="I1318" s="10">
        <f>('Front End'!$F$10-'Front End'!$B$1)+Calcs!H1318</f>
        <v>46.73101280090598</v>
      </c>
      <c r="J1318" s="10">
        <f>IF(H1318&gt;'Front End'!$B$1*('Front End'!$B$5/100),G1318-((('Front End'!$B$1*('Front End'!$B$5/100))/'Front End'!$B$1)*$AA$3),0)</f>
        <v>1.2800905978248807</v>
      </c>
      <c r="K1318" s="10">
        <f>(J1318*('Front End'!$B$6/100))/('Front End'!$B$2*24*60*60)</f>
        <v>0</v>
      </c>
      <c r="L1318" s="10">
        <f>(J1318*((100-'Front End'!$B$6)/100))/('Front End'!$B$2*24*60*60)</f>
        <v>1.4815863400750935E-3</v>
      </c>
      <c r="M1318" s="10">
        <f t="shared" si="83"/>
        <v>1.4815863400750935E-3</v>
      </c>
      <c r="N1318" s="10">
        <f>AVERAGE(M1317:M1318)*('Front End'!$F$5*60)</f>
        <v>0.17817584038056017</v>
      </c>
      <c r="O1318" s="10">
        <f>IF(O1317+AVERAGE(K1317:K1318)*('Front End'!$F$5*60)&gt;J1318,J1318,O1317+AVERAGE(K1317:K1318)*('Front End'!$F$5*60))</f>
        <v>0</v>
      </c>
      <c r="P1318" s="10">
        <f>P1317+(AVERAGE(L1317:L1318)*('Front End'!$F$5*60))-W1317</f>
        <v>3857.4144073836364</v>
      </c>
      <c r="Q1318" s="10">
        <f>(P1318/$AA$5)*($AA$4-'Front End'!$F$9)</f>
        <v>3.8574144073836358E-2</v>
      </c>
      <c r="R1318" s="10">
        <f>'Front End'!$F$9+Q1318</f>
        <v>45.038574144073834</v>
      </c>
      <c r="S1318" s="8">
        <f>IF(R1318&gt;'Front End'!$F$9+'Front End'!$B$9,(((R1318-'Front End'!$F$9)/($AA$4-'Front End'!$F$9))*$AA$5)-((('Front End'!$F$9+'Front End'!$B$9-'Front End'!$F$9)/($AA$4-'Front End'!$F$9))*$AA$5),0)</f>
        <v>3857.4144073834304</v>
      </c>
      <c r="T1318" s="8">
        <f>ROUND(S1318/('Front End'!$B$3*24*60*60),6)</f>
        <v>4.4650000000000002E-3</v>
      </c>
      <c r="U1318" s="8">
        <f>IF(R1318&gt;'Front End'!$F$9+'Front End'!$B$10,(((R1318-'Front End'!$F$9)/($AA$4-'Front End'!$F$9))*$AA$5)-((('Front End'!$F$9+'Front End'!$B$10-'Front End'!$F$9)/($AA$4-'Front End'!$F$9))*$AA$5),0)</f>
        <v>1857.4144073831176</v>
      </c>
      <c r="V1318" s="8">
        <f>(U1318^0.5)/('Front End'!$B$4*24*60*60)</f>
        <v>4.9881632968041476E-3</v>
      </c>
      <c r="W1318" s="8">
        <f>(AVERAGE(T1317:T1318)*('Front End'!$F$5*60))+(AVERAGE(V1317:V1318)*('Front End'!$F$5*60))</f>
        <v>1.1345166565616214</v>
      </c>
      <c r="X1318" s="8">
        <f t="shared" si="84"/>
        <v>4.9881632968041476E-3</v>
      </c>
    </row>
    <row r="1319" spans="1:24" x14ac:dyDescent="0.2">
      <c r="A1319" s="1">
        <v>1318</v>
      </c>
      <c r="B1319" s="1">
        <f>B1318+'Front End'!$F$5</f>
        <v>2634</v>
      </c>
      <c r="C1319" s="10">
        <f t="shared" si="81"/>
        <v>1.8291666666666666</v>
      </c>
      <c r="D1319" s="10">
        <f>ROUND(IF(B1319&lt;=$AA$2*1.25,('Front End'!$F$4/2)*(1-COS((PI()*B1319)/$AA$2)),(4.34*'Front End'!$F$4*EXP(-1.3*B1319/$AA$2))),6)</f>
        <v>1.4350000000000001E-3</v>
      </c>
      <c r="E1319" s="10">
        <f>D1319*('Front End'!$F$3/100)</f>
        <v>0</v>
      </c>
      <c r="F1319" s="10">
        <f t="shared" si="82"/>
        <v>1.4350000000000001E-3</v>
      </c>
      <c r="G1319" s="10">
        <f>IF((G1318+(AVERAGE(F1318:F1319)*('Front End'!$F$5*60))-(N1318))&gt;$AA$3,$AA$3,IF(G1318+(AVERAGE(F1318:F1319)*('Front End'!$F$5*60))-(N1318)&lt;0,0,G1318+(AVERAGE(F1318:F1319)*('Front End'!$F$5*60))-(N1318)))</f>
        <v>101.27453475744431</v>
      </c>
      <c r="H1319" s="10">
        <f>(G1319/$AA$3)*'Front End'!$B$1</f>
        <v>1.0127453475744432E-3</v>
      </c>
      <c r="I1319" s="10">
        <f>('Front End'!$F$10-'Front End'!$B$1)+Calcs!H1319</f>
        <v>46.731012745347577</v>
      </c>
      <c r="J1319" s="10">
        <f>IF(H1319&gt;'Front End'!$B$1*('Front End'!$B$5/100),G1319-((('Front End'!$B$1*('Front End'!$B$5/100))/'Front End'!$B$1)*$AA$3),0)</f>
        <v>1.2745347574443144</v>
      </c>
      <c r="K1319" s="10">
        <f>(J1319*('Front End'!$B$6/100))/('Front End'!$B$2*24*60*60)</f>
        <v>0</v>
      </c>
      <c r="L1319" s="10">
        <f>(J1319*((100-'Front End'!$B$6)/100))/('Front End'!$B$2*24*60*60)</f>
        <v>1.475155969264253E-3</v>
      </c>
      <c r="M1319" s="10">
        <f t="shared" si="83"/>
        <v>1.475155969264253E-3</v>
      </c>
      <c r="N1319" s="10">
        <f>AVERAGE(M1318:M1319)*('Front End'!$F$5*60)</f>
        <v>0.17740453856036081</v>
      </c>
      <c r="O1319" s="10">
        <f>IF(O1318+AVERAGE(K1318:K1319)*('Front End'!$F$5*60)&gt;J1319,J1319,O1318+AVERAGE(K1318:K1319)*('Front End'!$F$5*60))</f>
        <v>0</v>
      </c>
      <c r="P1319" s="10">
        <f>P1318+(AVERAGE(L1318:L1319)*('Front End'!$F$5*60))-W1318</f>
        <v>3856.4572952656354</v>
      </c>
      <c r="Q1319" s="10">
        <f>(P1319/$AA$5)*($AA$4-'Front End'!$F$9)</f>
        <v>3.8564572952656355E-2</v>
      </c>
      <c r="R1319" s="10">
        <f>'Front End'!$F$9+Q1319</f>
        <v>45.038564572952659</v>
      </c>
      <c r="S1319" s="8">
        <f>IF(R1319&gt;'Front End'!$F$9+'Front End'!$B$9,(((R1319-'Front End'!$F$9)/($AA$4-'Front End'!$F$9))*$AA$5)-((('Front End'!$F$9+'Front End'!$B$9-'Front End'!$F$9)/($AA$4-'Front End'!$F$9))*$AA$5),0)</f>
        <v>3856.4572952658696</v>
      </c>
      <c r="T1319" s="8">
        <f>ROUND(S1319/('Front End'!$B$3*24*60*60),6)</f>
        <v>4.463E-3</v>
      </c>
      <c r="U1319" s="8">
        <f>IF(R1319&gt;'Front End'!$F$9+'Front End'!$B$10,(((R1319-'Front End'!$F$9)/($AA$4-'Front End'!$F$9))*$AA$5)-((('Front End'!$F$9+'Front End'!$B$10-'Front End'!$F$9)/($AA$4-'Front End'!$F$9))*$AA$5),0)</f>
        <v>1856.4572952655567</v>
      </c>
      <c r="V1319" s="8">
        <f>(U1319^0.5)/('Front End'!$B$4*24*60*60)</f>
        <v>4.9868779490898837E-3</v>
      </c>
      <c r="W1319" s="8">
        <f>(AVERAGE(T1318:T1319)*('Front End'!$F$5*60))+(AVERAGE(V1318:V1319)*('Front End'!$F$5*60))</f>
        <v>1.1341824747536418</v>
      </c>
      <c r="X1319" s="8">
        <f t="shared" si="84"/>
        <v>4.9868779490898837E-3</v>
      </c>
    </row>
    <row r="1320" spans="1:24" x14ac:dyDescent="0.2">
      <c r="A1320" s="1">
        <v>1319</v>
      </c>
      <c r="B1320" s="1">
        <f>B1319+'Front End'!$F$5</f>
        <v>2636</v>
      </c>
      <c r="C1320" s="10">
        <f t="shared" si="81"/>
        <v>1.8305555555555555</v>
      </c>
      <c r="D1320" s="10">
        <f>ROUND(IF(B1320&lt;=$AA$2*1.25,('Front End'!$F$4/2)*(1-COS((PI()*B1320)/$AA$2)),(4.34*'Front End'!$F$4*EXP(-1.3*B1320/$AA$2))),6)</f>
        <v>1.4289999999999999E-3</v>
      </c>
      <c r="E1320" s="10">
        <f>D1320*('Front End'!$F$3/100)</f>
        <v>0</v>
      </c>
      <c r="F1320" s="10">
        <f t="shared" si="82"/>
        <v>1.4289999999999999E-3</v>
      </c>
      <c r="G1320" s="10">
        <f>IF((G1319+(AVERAGE(F1319:F1320)*('Front End'!$F$5*60))-(N1319))&gt;$AA$3,$AA$3,IF(G1319+(AVERAGE(F1319:F1320)*('Front End'!$F$5*60))-(N1319)&lt;0,0,G1319+(AVERAGE(F1319:F1320)*('Front End'!$F$5*60))-(N1319)))</f>
        <v>101.26897021888395</v>
      </c>
      <c r="H1320" s="10">
        <f>(G1320/$AA$3)*'Front End'!$B$1</f>
        <v>1.0126897021888396E-3</v>
      </c>
      <c r="I1320" s="10">
        <f>('Front End'!$F$10-'Front End'!$B$1)+Calcs!H1320</f>
        <v>46.73101268970219</v>
      </c>
      <c r="J1320" s="10">
        <f>IF(H1320&gt;'Front End'!$B$1*('Front End'!$B$5/100),G1320-((('Front End'!$B$1*('Front End'!$B$5/100))/'Front End'!$B$1)*$AA$3),0)</f>
        <v>1.2689702188839505</v>
      </c>
      <c r="K1320" s="10">
        <f>(J1320*('Front End'!$B$6/100))/('Front End'!$B$2*24*60*60)</f>
        <v>0</v>
      </c>
      <c r="L1320" s="10">
        <f>(J1320*((100-'Front End'!$B$6)/100))/('Front End'!$B$2*24*60*60)</f>
        <v>1.4687155311156835E-3</v>
      </c>
      <c r="M1320" s="10">
        <f t="shared" si="83"/>
        <v>1.4687155311156835E-3</v>
      </c>
      <c r="N1320" s="10">
        <f>AVERAGE(M1319:M1320)*('Front End'!$F$5*60)</f>
        <v>0.17663229002279618</v>
      </c>
      <c r="O1320" s="10">
        <f>IF(O1319+AVERAGE(K1319:K1320)*('Front End'!$F$5*60)&gt;J1320,J1320,O1319+AVERAGE(K1319:K1320)*('Front End'!$F$5*60))</f>
        <v>0</v>
      </c>
      <c r="P1320" s="10">
        <f>P1319+(AVERAGE(L1319:L1320)*('Front End'!$F$5*60))-W1319</f>
        <v>3855.4997450809046</v>
      </c>
      <c r="Q1320" s="10">
        <f>(P1320/$AA$5)*($AA$4-'Front End'!$F$9)</f>
        <v>3.8554997450809043E-2</v>
      </c>
      <c r="R1320" s="10">
        <f>'Front End'!$F$9+Q1320</f>
        <v>45.038554997450809</v>
      </c>
      <c r="S1320" s="8">
        <f>IF(R1320&gt;'Front End'!$F$9+'Front End'!$B$9,(((R1320-'Front End'!$F$9)/($AA$4-'Front End'!$F$9))*$AA$5)-((('Front End'!$F$9+'Front End'!$B$9-'Front End'!$F$9)/($AA$4-'Front End'!$F$9))*$AA$5),0)</f>
        <v>3855.4997450809483</v>
      </c>
      <c r="T1320" s="8">
        <f>ROUND(S1320/('Front End'!$B$3*24*60*60),6)</f>
        <v>4.4619999999999998E-3</v>
      </c>
      <c r="U1320" s="8">
        <f>IF(R1320&gt;'Front End'!$F$9+'Front End'!$B$10,(((R1320-'Front End'!$F$9)/($AA$4-'Front End'!$F$9))*$AA$5)-((('Front End'!$F$9+'Front End'!$B$10-'Front End'!$F$9)/($AA$4-'Front End'!$F$9))*$AA$5),0)</f>
        <v>1855.4997450806354</v>
      </c>
      <c r="V1320" s="8">
        <f>(U1320^0.5)/('Front End'!$B$4*24*60*60)</f>
        <v>4.985591681469604E-3</v>
      </c>
      <c r="W1320" s="8">
        <f>(AVERAGE(T1319:T1320)*('Front End'!$F$5*60))+(AVERAGE(V1319:V1320)*('Front End'!$F$5*60))</f>
        <v>1.1338481778335692</v>
      </c>
      <c r="X1320" s="8">
        <f t="shared" si="84"/>
        <v>4.985591681469604E-3</v>
      </c>
    </row>
    <row r="1321" spans="1:24" x14ac:dyDescent="0.2">
      <c r="A1321" s="1">
        <v>1320</v>
      </c>
      <c r="B1321" s="1">
        <f>B1320+'Front End'!$F$5</f>
        <v>2638</v>
      </c>
      <c r="C1321" s="10">
        <f t="shared" si="81"/>
        <v>1.8319444444444444</v>
      </c>
      <c r="D1321" s="10">
        <f>ROUND(IF(B1321&lt;=$AA$2*1.25,('Front End'!$F$4/2)*(1-COS((PI()*B1321)/$AA$2)),(4.34*'Front End'!$F$4*EXP(-1.3*B1321/$AA$2))),6)</f>
        <v>1.423E-3</v>
      </c>
      <c r="E1321" s="10">
        <f>D1321*('Front End'!$F$3/100)</f>
        <v>0</v>
      </c>
      <c r="F1321" s="10">
        <f t="shared" si="82"/>
        <v>1.423E-3</v>
      </c>
      <c r="G1321" s="10">
        <f>IF((G1320+(AVERAGE(F1320:F1321)*('Front End'!$F$5*60))-(N1320))&gt;$AA$3,$AA$3,IF(G1320+(AVERAGE(F1320:F1321)*('Front End'!$F$5*60))-(N1320)&lt;0,0,G1320+(AVERAGE(F1320:F1321)*('Front End'!$F$5*60))-(N1320)))</f>
        <v>101.26345792886116</v>
      </c>
      <c r="H1321" s="10">
        <f>(G1321/$AA$3)*'Front End'!$B$1</f>
        <v>1.0126345792886115E-3</v>
      </c>
      <c r="I1321" s="10">
        <f>('Front End'!$F$10-'Front End'!$B$1)+Calcs!H1321</f>
        <v>46.731012634579294</v>
      </c>
      <c r="J1321" s="10">
        <f>IF(H1321&gt;'Front End'!$B$1*('Front End'!$B$5/100),G1321-((('Front End'!$B$1*('Front End'!$B$5/100))/'Front End'!$B$1)*$AA$3),0)</f>
        <v>1.2634579288611576</v>
      </c>
      <c r="K1321" s="10">
        <f>(J1321*('Front End'!$B$6/100))/('Front End'!$B$2*24*60*60)</f>
        <v>0</v>
      </c>
      <c r="L1321" s="10">
        <f>(J1321*((100-'Front End'!$B$6)/100))/('Front End'!$B$2*24*60*60)</f>
        <v>1.4623355658115252E-3</v>
      </c>
      <c r="M1321" s="10">
        <f t="shared" si="83"/>
        <v>1.4623355658115252E-3</v>
      </c>
      <c r="N1321" s="10">
        <f>AVERAGE(M1320:M1321)*('Front End'!$F$5*60)</f>
        <v>0.17586306581563255</v>
      </c>
      <c r="O1321" s="10">
        <f>IF(O1320+AVERAGE(K1320:K1321)*('Front End'!$F$5*60)&gt;J1321,J1321,O1320+AVERAGE(K1320:K1321)*('Front End'!$F$5*60))</f>
        <v>0</v>
      </c>
      <c r="P1321" s="10">
        <f>P1320+(AVERAGE(L1320:L1321)*('Front End'!$F$5*60))-W1320</f>
        <v>3854.5417599688867</v>
      </c>
      <c r="Q1321" s="10">
        <f>(P1321/$AA$5)*($AA$4-'Front End'!$F$9)</f>
        <v>3.8545417599688866E-2</v>
      </c>
      <c r="R1321" s="10">
        <f>'Front End'!$F$9+Q1321</f>
        <v>45.038545417599686</v>
      </c>
      <c r="S1321" s="8">
        <f>IF(R1321&gt;'Front End'!$F$9+'Front End'!$B$9,(((R1321-'Front End'!$F$9)/($AA$4-'Front End'!$F$9))*$AA$5)-((('Front End'!$F$9+'Front End'!$B$9-'Front End'!$F$9)/($AA$4-'Front End'!$F$9))*$AA$5),0)</f>
        <v>3854.5417599685552</v>
      </c>
      <c r="T1321" s="8">
        <f>ROUND(S1321/('Front End'!$B$3*24*60*60),6)</f>
        <v>4.4609999999999997E-3</v>
      </c>
      <c r="U1321" s="8">
        <f>IF(R1321&gt;'Front End'!$F$9+'Front End'!$B$10,(((R1321-'Front End'!$F$9)/($AA$4-'Front End'!$F$9))*$AA$5)-((('Front End'!$F$9+'Front End'!$B$10-'Front End'!$F$9)/($AA$4-'Front End'!$F$9))*$AA$5),0)</f>
        <v>1854.5417599682423</v>
      </c>
      <c r="V1321" s="8">
        <f>(U1321^0.5)/('Front End'!$B$4*24*60*60)</f>
        <v>4.9843044974505427E-3</v>
      </c>
      <c r="W1321" s="8">
        <f>(AVERAGE(T1320:T1321)*('Front End'!$F$5*60))+(AVERAGE(V1320:V1321)*('Front End'!$F$5*60))</f>
        <v>1.1335737707352087</v>
      </c>
      <c r="X1321" s="8">
        <f t="shared" si="84"/>
        <v>4.9843044974505427E-3</v>
      </c>
    </row>
    <row r="1322" spans="1:24" x14ac:dyDescent="0.2">
      <c r="A1322" s="1">
        <v>1321</v>
      </c>
      <c r="B1322" s="1">
        <f>B1321+'Front End'!$F$5</f>
        <v>2640</v>
      </c>
      <c r="C1322" s="10">
        <f t="shared" ref="C1322:C1385" si="85">B1322/(60*24)</f>
        <v>1.8333333333333333</v>
      </c>
      <c r="D1322" s="10">
        <f>ROUND(IF(B1322&lt;=$AA$2*1.25,('Front End'!$F$4/2)*(1-COS((PI()*B1322)/$AA$2)),(4.34*'Front End'!$F$4*EXP(-1.3*B1322/$AA$2))),6)</f>
        <v>1.4170000000000001E-3</v>
      </c>
      <c r="E1322" s="10">
        <f>D1322*('Front End'!$F$3/100)</f>
        <v>0</v>
      </c>
      <c r="F1322" s="10">
        <f t="shared" ref="F1322:F1385" si="86">D1322-E1322</f>
        <v>1.4170000000000001E-3</v>
      </c>
      <c r="G1322" s="10">
        <f>IF((G1321+(AVERAGE(F1321:F1322)*('Front End'!$F$5*60))-(N1321))&gt;$AA$3,$AA$3,IF(G1321+(AVERAGE(F1321:F1322)*('Front End'!$F$5*60))-(N1321)&lt;0,0,G1321+(AVERAGE(F1321:F1322)*('Front End'!$F$5*60))-(N1321)))</f>
        <v>101.25799486304552</v>
      </c>
      <c r="H1322" s="10">
        <f>(G1322/$AA$3)*'Front End'!$B$1</f>
        <v>1.0125799486304552E-3</v>
      </c>
      <c r="I1322" s="10">
        <f>('Front End'!$F$10-'Front End'!$B$1)+Calcs!H1322</f>
        <v>46.731012579948633</v>
      </c>
      <c r="J1322" s="10">
        <f>IF(H1322&gt;'Front End'!$B$1*('Front End'!$B$5/100),G1322-((('Front End'!$B$1*('Front End'!$B$5/100))/'Front End'!$B$1)*$AA$3),0)</f>
        <v>1.2579948630455249</v>
      </c>
      <c r="K1322" s="10">
        <f>(J1322*('Front End'!$B$6/100))/('Front End'!$B$2*24*60*60)</f>
        <v>0</v>
      </c>
      <c r="L1322" s="10">
        <f>(J1322*((100-'Front End'!$B$6)/100))/('Front End'!$B$2*24*60*60)</f>
        <v>1.4560125729693577E-3</v>
      </c>
      <c r="M1322" s="10">
        <f t="shared" ref="M1322:M1385" si="87">K1322+L1322</f>
        <v>1.4560125729693577E-3</v>
      </c>
      <c r="N1322" s="10">
        <f>AVERAGE(M1321:M1322)*('Front End'!$F$5*60)</f>
        <v>0.17510088832685297</v>
      </c>
      <c r="O1322" s="10">
        <f>IF(O1321+AVERAGE(K1321:K1322)*('Front End'!$F$5*60)&gt;J1322,J1322,O1321+AVERAGE(K1321:K1322)*('Front End'!$F$5*60))</f>
        <v>0</v>
      </c>
      <c r="P1322" s="10">
        <f>P1321+(AVERAGE(L1321:L1322)*('Front End'!$F$5*60))-W1321</f>
        <v>3853.5832870864788</v>
      </c>
      <c r="Q1322" s="10">
        <f>(P1322/$AA$5)*($AA$4-'Front End'!$F$9)</f>
        <v>3.8535832870864789E-2</v>
      </c>
      <c r="R1322" s="10">
        <f>'Front End'!$F$9+Q1322</f>
        <v>45.038535832870863</v>
      </c>
      <c r="S1322" s="8">
        <f>IF(R1322&gt;'Front End'!$F$9+'Front End'!$B$9,(((R1322-'Front End'!$F$9)/($AA$4-'Front End'!$F$9))*$AA$5)-((('Front End'!$F$9+'Front End'!$B$9-'Front End'!$F$9)/($AA$4-'Front End'!$F$9))*$AA$5),0)</f>
        <v>3853.5832870863378</v>
      </c>
      <c r="T1322" s="8">
        <f>ROUND(S1322/('Front End'!$B$3*24*60*60),6)</f>
        <v>4.4600000000000004E-3</v>
      </c>
      <c r="U1322" s="8">
        <f>IF(R1322&gt;'Front End'!$F$9+'Front End'!$B$10,(((R1322-'Front End'!$F$9)/($AA$4-'Front End'!$F$9))*$AA$5)-((('Front End'!$F$9+'Front End'!$B$10-'Front End'!$F$9)/($AA$4-'Front End'!$F$9))*$AA$5),0)</f>
        <v>1853.5832870860249</v>
      </c>
      <c r="V1322" s="8">
        <f>(U1322^0.5)/('Front End'!$B$4*24*60*60)</f>
        <v>4.9830163252940884E-3</v>
      </c>
      <c r="W1322" s="8">
        <f>(AVERAGE(T1321:T1322)*('Front End'!$F$5*60))+(AVERAGE(V1321:V1322)*('Front End'!$F$5*60))</f>
        <v>1.1332992493646779</v>
      </c>
      <c r="X1322" s="8">
        <f t="shared" ref="X1322:X1385" si="88">V1322+K1322+E1322</f>
        <v>4.9830163252940884E-3</v>
      </c>
    </row>
    <row r="1323" spans="1:24" x14ac:dyDescent="0.2">
      <c r="A1323" s="1">
        <v>1322</v>
      </c>
      <c r="B1323" s="1">
        <f>B1322+'Front End'!$F$5</f>
        <v>2642</v>
      </c>
      <c r="C1323" s="10">
        <f t="shared" si="85"/>
        <v>1.8347222222222221</v>
      </c>
      <c r="D1323" s="10">
        <f>ROUND(IF(B1323&lt;=$AA$2*1.25,('Front End'!$F$4/2)*(1-COS((PI()*B1323)/$AA$2)),(4.34*'Front End'!$F$4*EXP(-1.3*B1323/$AA$2))),6)</f>
        <v>1.4109999999999999E-3</v>
      </c>
      <c r="E1323" s="10">
        <f>D1323*('Front End'!$F$3/100)</f>
        <v>0</v>
      </c>
      <c r="F1323" s="10">
        <f t="shared" si="86"/>
        <v>1.4109999999999999E-3</v>
      </c>
      <c r="G1323" s="10">
        <f>IF((G1322+(AVERAGE(F1322:F1323)*('Front End'!$F$5*60))-(N1322))&gt;$AA$3,$AA$3,IF(G1322+(AVERAGE(F1322:F1323)*('Front End'!$F$5*60))-(N1322)&lt;0,0,G1322+(AVERAGE(F1322:F1323)*('Front End'!$F$5*60))-(N1322)))</f>
        <v>101.25257397471867</v>
      </c>
      <c r="H1323" s="10">
        <f>(G1323/$AA$3)*'Front End'!$B$1</f>
        <v>1.0125257397471867E-3</v>
      </c>
      <c r="I1323" s="10">
        <f>('Front End'!$F$10-'Front End'!$B$1)+Calcs!H1323</f>
        <v>46.73101252573975</v>
      </c>
      <c r="J1323" s="10">
        <f>IF(H1323&gt;'Front End'!$B$1*('Front End'!$B$5/100),G1323-((('Front End'!$B$1*('Front End'!$B$5/100))/'Front End'!$B$1)*$AA$3),0)</f>
        <v>1.2525739747186719</v>
      </c>
      <c r="K1323" s="10">
        <f>(J1323*('Front End'!$B$6/100))/('Front End'!$B$2*24*60*60)</f>
        <v>0</v>
      </c>
      <c r="L1323" s="10">
        <f>(J1323*((100-'Front End'!$B$6)/100))/('Front End'!$B$2*24*60*60)</f>
        <v>1.4497383966651297E-3</v>
      </c>
      <c r="M1323" s="10">
        <f t="shared" si="87"/>
        <v>1.4497383966651297E-3</v>
      </c>
      <c r="N1323" s="10">
        <f>AVERAGE(M1322:M1323)*('Front End'!$F$5*60)</f>
        <v>0.17434505817806925</v>
      </c>
      <c r="O1323" s="10">
        <f>IF(O1322+AVERAGE(K1322:K1323)*('Front End'!$F$5*60)&gt;J1323,J1323,O1322+AVERAGE(K1322:K1323)*('Front End'!$F$5*60))</f>
        <v>0</v>
      </c>
      <c r="P1323" s="10">
        <f>P1322+(AVERAGE(L1322:L1323)*('Front End'!$F$5*60))-W1322</f>
        <v>3852.6243328952919</v>
      </c>
      <c r="Q1323" s="10">
        <f>(P1323/$AA$5)*($AA$4-'Front End'!$F$9)</f>
        <v>3.8526243328952915E-2</v>
      </c>
      <c r="R1323" s="10">
        <f>'Front End'!$F$9+Q1323</f>
        <v>45.038526243328953</v>
      </c>
      <c r="S1323" s="8">
        <f>IF(R1323&gt;'Front End'!$F$9+'Front End'!$B$9,(((R1323-'Front End'!$F$9)/($AA$4-'Front End'!$F$9))*$AA$5)-((('Front End'!$F$9+'Front End'!$B$9-'Front End'!$F$9)/($AA$4-'Front End'!$F$9))*$AA$5),0)</f>
        <v>3852.6243328952605</v>
      </c>
      <c r="T1323" s="8">
        <f>ROUND(S1323/('Front End'!$B$3*24*60*60),6)</f>
        <v>4.4590000000000003E-3</v>
      </c>
      <c r="U1323" s="8">
        <f>IF(R1323&gt;'Front End'!$F$9+'Front End'!$B$10,(((R1323-'Front End'!$F$9)/($AA$4-'Front End'!$F$9))*$AA$5)-((('Front End'!$F$9+'Front End'!$B$10-'Front End'!$F$9)/($AA$4-'Front End'!$F$9))*$AA$5),0)</f>
        <v>1852.6243328949477</v>
      </c>
      <c r="V1323" s="8">
        <f>(U1323^0.5)/('Front End'!$B$4*24*60*60)</f>
        <v>4.9817271729205087E-3</v>
      </c>
      <c r="W1323" s="8">
        <f>(AVERAGE(T1322:T1323)*('Front End'!$F$5*60))+(AVERAGE(V1322:V1323)*('Front End'!$F$5*60))</f>
        <v>1.1330246098928756</v>
      </c>
      <c r="X1323" s="8">
        <f t="shared" si="88"/>
        <v>4.9817271729205087E-3</v>
      </c>
    </row>
    <row r="1324" spans="1:24" x14ac:dyDescent="0.2">
      <c r="A1324" s="1">
        <v>1323</v>
      </c>
      <c r="B1324" s="1">
        <f>B1323+'Front End'!$F$5</f>
        <v>2644</v>
      </c>
      <c r="C1324" s="10">
        <f t="shared" si="85"/>
        <v>1.836111111111111</v>
      </c>
      <c r="D1324" s="10">
        <f>ROUND(IF(B1324&lt;=$AA$2*1.25,('Front End'!$F$4/2)*(1-COS((PI()*B1324)/$AA$2)),(4.34*'Front End'!$F$4*EXP(-1.3*B1324/$AA$2))),6)</f>
        <v>1.405E-3</v>
      </c>
      <c r="E1324" s="10">
        <f>D1324*('Front End'!$F$3/100)</f>
        <v>0</v>
      </c>
      <c r="F1324" s="10">
        <f t="shared" si="86"/>
        <v>1.405E-3</v>
      </c>
      <c r="G1324" s="10">
        <f>IF((G1323+(AVERAGE(F1323:F1324)*('Front End'!$F$5*60))-(N1323))&gt;$AA$3,$AA$3,IF(G1323+(AVERAGE(F1323:F1324)*('Front End'!$F$5*60))-(N1323)&lt;0,0,G1323+(AVERAGE(F1323:F1324)*('Front End'!$F$5*60))-(N1323)))</f>
        <v>101.24718891654059</v>
      </c>
      <c r="H1324" s="10">
        <f>(G1324/$AA$3)*'Front End'!$B$1</f>
        <v>1.012471889165406E-3</v>
      </c>
      <c r="I1324" s="10">
        <f>('Front End'!$F$10-'Front End'!$B$1)+Calcs!H1324</f>
        <v>46.731012471889173</v>
      </c>
      <c r="J1324" s="10">
        <f>IF(H1324&gt;'Front End'!$B$1*('Front End'!$B$5/100),G1324-((('Front End'!$B$1*('Front End'!$B$5/100))/'Front End'!$B$1)*$AA$3),0)</f>
        <v>1.2471889165405941</v>
      </c>
      <c r="K1324" s="10">
        <f>(J1324*('Front End'!$B$6/100))/('Front End'!$B$2*24*60*60)</f>
        <v>0</v>
      </c>
      <c r="L1324" s="10">
        <f>(J1324*((100-'Front End'!$B$6)/100))/('Front End'!$B$2*24*60*60)</f>
        <v>1.4435056904405026E-3</v>
      </c>
      <c r="M1324" s="10">
        <f t="shared" si="87"/>
        <v>1.4435056904405026E-3</v>
      </c>
      <c r="N1324" s="10">
        <f>AVERAGE(M1323:M1324)*('Front End'!$F$5*60)</f>
        <v>0.17359464522633794</v>
      </c>
      <c r="O1324" s="10">
        <f>IF(O1323+AVERAGE(K1323:K1324)*('Front End'!$F$5*60)&gt;J1324,J1324,O1323+AVERAGE(K1323:K1324)*('Front End'!$F$5*60))</f>
        <v>0</v>
      </c>
      <c r="P1324" s="10">
        <f>P1323+(AVERAGE(L1323:L1324)*('Front End'!$F$5*60))-W1323</f>
        <v>3851.6649029306254</v>
      </c>
      <c r="Q1324" s="10">
        <f>(P1324/$AA$5)*($AA$4-'Front End'!$F$9)</f>
        <v>3.8516649029306252E-2</v>
      </c>
      <c r="R1324" s="10">
        <f>'Front End'!$F$9+Q1324</f>
        <v>45.038516649029305</v>
      </c>
      <c r="S1324" s="8">
        <f>IF(R1324&gt;'Front End'!$F$9+'Front End'!$B$9,(((R1324-'Front End'!$F$9)/($AA$4-'Front End'!$F$9))*$AA$5)-((('Front End'!$F$9+'Front End'!$B$9-'Front End'!$F$9)/($AA$4-'Front End'!$F$9))*$AA$5),0)</f>
        <v>3851.6649029304522</v>
      </c>
      <c r="T1324" s="8">
        <f>ROUND(S1324/('Front End'!$B$3*24*60*60),6)</f>
        <v>4.4580000000000002E-3</v>
      </c>
      <c r="U1324" s="8">
        <f>IF(R1324&gt;'Front End'!$F$9+'Front End'!$B$10,(((R1324-'Front End'!$F$9)/($AA$4-'Front End'!$F$9))*$AA$5)-((('Front End'!$F$9+'Front End'!$B$10-'Front End'!$F$9)/($AA$4-'Front End'!$F$9))*$AA$5),0)</f>
        <v>1851.6649029301393</v>
      </c>
      <c r="V1324" s="8">
        <f>(U1324^0.5)/('Front End'!$B$4*24*60*60)</f>
        <v>4.9804370470125743E-3</v>
      </c>
      <c r="W1324" s="8">
        <f>(AVERAGE(T1323:T1324)*('Front End'!$F$5*60))+(AVERAGE(V1323:V1324)*('Front End'!$F$5*60))</f>
        <v>1.132749853195985</v>
      </c>
      <c r="X1324" s="8">
        <f t="shared" si="88"/>
        <v>4.9804370470125743E-3</v>
      </c>
    </row>
    <row r="1325" spans="1:24" x14ac:dyDescent="0.2">
      <c r="A1325" s="1">
        <v>1324</v>
      </c>
      <c r="B1325" s="1">
        <f>B1324+'Front End'!$F$5</f>
        <v>2646</v>
      </c>
      <c r="C1325" s="10">
        <f t="shared" si="85"/>
        <v>1.8374999999999999</v>
      </c>
      <c r="D1325" s="10">
        <f>ROUND(IF(B1325&lt;=$AA$2*1.25,('Front End'!$F$4/2)*(1-COS((PI()*B1325)/$AA$2)),(4.34*'Front End'!$F$4*EXP(-1.3*B1325/$AA$2))),6)</f>
        <v>1.3990000000000001E-3</v>
      </c>
      <c r="E1325" s="10">
        <f>D1325*('Front End'!$F$3/100)</f>
        <v>0</v>
      </c>
      <c r="F1325" s="10">
        <f t="shared" si="86"/>
        <v>1.3990000000000001E-3</v>
      </c>
      <c r="G1325" s="10">
        <f>IF((G1324+(AVERAGE(F1324:F1325)*('Front End'!$F$5*60))-(N1324))&gt;$AA$3,$AA$3,IF(G1324+(AVERAGE(F1324:F1325)*('Front End'!$F$5*60))-(N1324)&lt;0,0,G1324+(AVERAGE(F1324:F1325)*('Front End'!$F$5*60))-(N1324)))</f>
        <v>101.24183427131425</v>
      </c>
      <c r="H1325" s="10">
        <f>(G1325/$AA$3)*'Front End'!$B$1</f>
        <v>1.0124183427131425E-3</v>
      </c>
      <c r="I1325" s="10">
        <f>('Front End'!$F$10-'Front End'!$B$1)+Calcs!H1325</f>
        <v>46.731012418342715</v>
      </c>
      <c r="J1325" s="10">
        <f>IF(H1325&gt;'Front End'!$B$1*('Front End'!$B$5/100),G1325-((('Front End'!$B$1*('Front End'!$B$5/100))/'Front End'!$B$1)*$AA$3),0)</f>
        <v>1.2418342713142465</v>
      </c>
      <c r="K1325" s="10">
        <f>(J1325*('Front End'!$B$6/100))/('Front End'!$B$2*24*60*60)</f>
        <v>0</v>
      </c>
      <c r="L1325" s="10">
        <f>(J1325*((100-'Front End'!$B$6)/100))/('Front End'!$B$2*24*60*60)</f>
        <v>1.4373081843914893E-3</v>
      </c>
      <c r="M1325" s="10">
        <f t="shared" si="87"/>
        <v>1.4373081843914893E-3</v>
      </c>
      <c r="N1325" s="10">
        <f>AVERAGE(M1324:M1325)*('Front End'!$F$5*60)</f>
        <v>0.1728488324899195</v>
      </c>
      <c r="O1325" s="10">
        <f>IF(O1324+AVERAGE(K1324:K1325)*('Front End'!$F$5*60)&gt;J1325,J1325,O1324+AVERAGE(K1324:K1325)*('Front End'!$F$5*60))</f>
        <v>0</v>
      </c>
      <c r="P1325" s="10">
        <f>P1324+(AVERAGE(L1324:L1325)*('Front End'!$F$5*60))-W1324</f>
        <v>3850.7050019099192</v>
      </c>
      <c r="Q1325" s="10">
        <f>(P1325/$AA$5)*($AA$4-'Front End'!$F$9)</f>
        <v>3.8507050019099189E-2</v>
      </c>
      <c r="R1325" s="10">
        <f>'Front End'!$F$9+Q1325</f>
        <v>45.038507050019099</v>
      </c>
      <c r="S1325" s="8">
        <f>IF(R1325&gt;'Front End'!$F$9+'Front End'!$B$9,(((R1325-'Front End'!$F$9)/($AA$4-'Front End'!$F$9))*$AA$5)-((('Front End'!$F$9+'Front End'!$B$9-'Front End'!$F$9)/($AA$4-'Front End'!$F$9))*$AA$5),0)</f>
        <v>3850.7050019099156</v>
      </c>
      <c r="T1325" s="8">
        <f>ROUND(S1325/('Front End'!$B$3*24*60*60),6)</f>
        <v>4.457E-3</v>
      </c>
      <c r="U1325" s="8">
        <f>IF(R1325&gt;'Front End'!$F$9+'Front End'!$B$10,(((R1325-'Front End'!$F$9)/($AA$4-'Front End'!$F$9))*$AA$5)-((('Front End'!$F$9+'Front End'!$B$10-'Front End'!$F$9)/($AA$4-'Front End'!$F$9))*$AA$5),0)</f>
        <v>1850.7050019096027</v>
      </c>
      <c r="V1325" s="8">
        <f>(U1325^0.5)/('Front End'!$B$4*24*60*60)</f>
        <v>4.9791459531602087E-3</v>
      </c>
      <c r="W1325" s="8">
        <f>(AVERAGE(T1324:T1325)*('Front End'!$F$5*60))+(AVERAGE(V1324:V1325)*('Front End'!$F$5*60))</f>
        <v>1.1324749800103668</v>
      </c>
      <c r="X1325" s="8">
        <f t="shared" si="88"/>
        <v>4.9791459531602087E-3</v>
      </c>
    </row>
    <row r="1326" spans="1:24" x14ac:dyDescent="0.2">
      <c r="A1326" s="1">
        <v>1325</v>
      </c>
      <c r="B1326" s="1">
        <f>B1325+'Front End'!$F$5</f>
        <v>2648</v>
      </c>
      <c r="C1326" s="10">
        <f t="shared" si="85"/>
        <v>1.8388888888888888</v>
      </c>
      <c r="D1326" s="10">
        <f>ROUND(IF(B1326&lt;=$AA$2*1.25,('Front End'!$F$4/2)*(1-COS((PI()*B1326)/$AA$2)),(4.34*'Front End'!$F$4*EXP(-1.3*B1326/$AA$2))),6)</f>
        <v>1.3929999999999999E-3</v>
      </c>
      <c r="E1326" s="10">
        <f>D1326*('Front End'!$F$3/100)</f>
        <v>0</v>
      </c>
      <c r="F1326" s="10">
        <f t="shared" si="86"/>
        <v>1.3929999999999999E-3</v>
      </c>
      <c r="G1326" s="10">
        <f>IF((G1325+(AVERAGE(F1325:F1326)*('Front End'!$F$5*60))-(N1325))&gt;$AA$3,$AA$3,IF(G1325+(AVERAGE(F1325:F1326)*('Front End'!$F$5*60))-(N1325)&lt;0,0,G1325+(AVERAGE(F1325:F1326)*('Front End'!$F$5*60))-(N1325)))</f>
        <v>101.23650543882432</v>
      </c>
      <c r="H1326" s="10">
        <f>(G1326/$AA$3)*'Front End'!$B$1</f>
        <v>1.0123650543882434E-3</v>
      </c>
      <c r="I1326" s="10">
        <f>('Front End'!$F$10-'Front End'!$B$1)+Calcs!H1326</f>
        <v>46.73101236505439</v>
      </c>
      <c r="J1326" s="10">
        <f>IF(H1326&gt;'Front End'!$B$1*('Front End'!$B$5/100),G1326-((('Front End'!$B$1*('Front End'!$B$5/100))/'Front End'!$B$1)*$AA$3),0)</f>
        <v>1.2365054388243237</v>
      </c>
      <c r="K1326" s="10">
        <f>(J1326*('Front End'!$B$6/100))/('Front End'!$B$2*24*60*60)</f>
        <v>0</v>
      </c>
      <c r="L1326" s="10">
        <f>(J1326*((100-'Front End'!$B$6)/100))/('Front End'!$B$2*24*60*60)</f>
        <v>1.4311405541948194E-3</v>
      </c>
      <c r="M1326" s="10">
        <f t="shared" si="87"/>
        <v>1.4311405541948194E-3</v>
      </c>
      <c r="N1326" s="10">
        <f>AVERAGE(M1325:M1326)*('Front End'!$F$5*60)</f>
        <v>0.17210692431517852</v>
      </c>
      <c r="O1326" s="10">
        <f>IF(O1325+AVERAGE(K1325:K1326)*('Front End'!$F$5*60)&gt;J1326,J1326,O1325+AVERAGE(K1325:K1326)*('Front End'!$F$5*60))</f>
        <v>0</v>
      </c>
      <c r="P1326" s="10">
        <f>P1325+(AVERAGE(L1325:L1326)*('Front End'!$F$5*60))-W1325</f>
        <v>3849.744633854224</v>
      </c>
      <c r="Q1326" s="10">
        <f>(P1326/$AA$5)*($AA$4-'Front End'!$F$9)</f>
        <v>3.8497446338542234E-2</v>
      </c>
      <c r="R1326" s="10">
        <f>'Front End'!$F$9+Q1326</f>
        <v>45.038497446338539</v>
      </c>
      <c r="S1326" s="8">
        <f>IF(R1326&gt;'Front End'!$F$9+'Front End'!$B$9,(((R1326-'Front End'!$F$9)/($AA$4-'Front End'!$F$9))*$AA$5)-((('Front End'!$F$9+'Front End'!$B$9-'Front End'!$F$9)/($AA$4-'Front End'!$F$9))*$AA$5),0)</f>
        <v>3849.7446338539021</v>
      </c>
      <c r="T1326" s="8">
        <f>ROUND(S1326/('Front End'!$B$3*24*60*60),6)</f>
        <v>4.4559999999999999E-3</v>
      </c>
      <c r="U1326" s="8">
        <f>IF(R1326&gt;'Front End'!$F$9+'Front End'!$B$10,(((R1326-'Front End'!$F$9)/($AA$4-'Front End'!$F$9))*$AA$5)-((('Front End'!$F$9+'Front End'!$B$10-'Front End'!$F$9)/($AA$4-'Front End'!$F$9))*$AA$5),0)</f>
        <v>1849.7446338535892</v>
      </c>
      <c r="V1326" s="8">
        <f>(U1326^0.5)/('Front End'!$B$4*24*60*60)</f>
        <v>4.977853896019708E-3</v>
      </c>
      <c r="W1326" s="8">
        <f>(AVERAGE(T1325:T1326)*('Front End'!$F$5*60))+(AVERAGE(V1325:V1326)*('Front End'!$F$5*60))</f>
        <v>1.1321999909507952</v>
      </c>
      <c r="X1326" s="8">
        <f t="shared" si="88"/>
        <v>4.977853896019708E-3</v>
      </c>
    </row>
    <row r="1327" spans="1:24" x14ac:dyDescent="0.2">
      <c r="A1327" s="1">
        <v>1326</v>
      </c>
      <c r="B1327" s="1">
        <f>B1326+'Front End'!$F$5</f>
        <v>2650</v>
      </c>
      <c r="C1327" s="10">
        <f t="shared" si="85"/>
        <v>1.8402777777777777</v>
      </c>
      <c r="D1327" s="10">
        <f>ROUND(IF(B1327&lt;=$AA$2*1.25,('Front End'!$F$4/2)*(1-COS((PI()*B1327)/$AA$2)),(4.34*'Front End'!$F$4*EXP(-1.3*B1327/$AA$2))),6)</f>
        <v>1.387E-3</v>
      </c>
      <c r="E1327" s="10">
        <f>D1327*('Front End'!$F$3/100)</f>
        <v>0</v>
      </c>
      <c r="F1327" s="10">
        <f t="shared" si="86"/>
        <v>1.387E-3</v>
      </c>
      <c r="G1327" s="10">
        <f>IF((G1326+(AVERAGE(F1326:F1327)*('Front End'!$F$5*60))-(N1326))&gt;$AA$3,$AA$3,IF(G1326+(AVERAGE(F1326:F1327)*('Front End'!$F$5*60))-(N1326)&lt;0,0,G1326+(AVERAGE(F1326:F1327)*('Front End'!$F$5*60))-(N1326)))</f>
        <v>101.23119851450915</v>
      </c>
      <c r="H1327" s="10">
        <f>(G1327/$AA$3)*'Front End'!$B$1</f>
        <v>1.0123119851450915E-3</v>
      </c>
      <c r="I1327" s="10">
        <f>('Front End'!$F$10-'Front End'!$B$1)+Calcs!H1327</f>
        <v>46.731012311985147</v>
      </c>
      <c r="J1327" s="10">
        <f>IF(H1327&gt;'Front End'!$B$1*('Front End'!$B$5/100),G1327-((('Front End'!$B$1*('Front End'!$B$5/100))/'Front End'!$B$1)*$AA$3),0)</f>
        <v>1.2311985145091455</v>
      </c>
      <c r="K1327" s="10">
        <f>(J1327*('Front End'!$B$6/100))/('Front End'!$B$2*24*60*60)</f>
        <v>0</v>
      </c>
      <c r="L1327" s="10">
        <f>(J1327*((100-'Front End'!$B$6)/100))/('Front End'!$B$2*24*60*60)</f>
        <v>1.4249982806818816E-3</v>
      </c>
      <c r="M1327" s="10">
        <f t="shared" si="87"/>
        <v>1.4249982806818816E-3</v>
      </c>
      <c r="N1327" s="10">
        <f>AVERAGE(M1326:M1327)*('Front End'!$F$5*60)</f>
        <v>0.17136833009260205</v>
      </c>
      <c r="O1327" s="10">
        <f>IF(O1326+AVERAGE(K1326:K1327)*('Front End'!$F$5*60)&gt;J1327,J1327,O1326+AVERAGE(K1326:K1327)*('Front End'!$F$5*60))</f>
        <v>0</v>
      </c>
      <c r="P1327" s="10">
        <f>P1326+(AVERAGE(L1326:L1327)*('Front End'!$F$5*60))-W1326</f>
        <v>3848.7838021933658</v>
      </c>
      <c r="Q1327" s="10">
        <f>(P1327/$AA$5)*($AA$4-'Front End'!$F$9)</f>
        <v>3.8487838021933653E-2</v>
      </c>
      <c r="R1327" s="10">
        <f>'Front End'!$F$9+Q1327</f>
        <v>45.038487838021936</v>
      </c>
      <c r="S1327" s="8">
        <f>IF(R1327&gt;'Front End'!$F$9+'Front End'!$B$9,(((R1327-'Front End'!$F$9)/($AA$4-'Front End'!$F$9))*$AA$5)-((('Front End'!$F$9+'Front End'!$B$9-'Front End'!$F$9)/($AA$4-'Front End'!$F$9))*$AA$5),0)</f>
        <v>3848.7838021936232</v>
      </c>
      <c r="T1327" s="8">
        <f>ROUND(S1327/('Front End'!$B$3*24*60*60),6)</f>
        <v>4.4549999999999998E-3</v>
      </c>
      <c r="U1327" s="8">
        <f>IF(R1327&gt;'Front End'!$F$9+'Front End'!$B$10,(((R1327-'Front End'!$F$9)/($AA$4-'Front End'!$F$9))*$AA$5)-((('Front End'!$F$9+'Front End'!$B$10-'Front End'!$F$9)/($AA$4-'Front End'!$F$9))*$AA$5),0)</f>
        <v>1848.7838021933103</v>
      </c>
      <c r="V1327" s="8">
        <f>(U1327^0.5)/('Front End'!$B$4*24*60*60)</f>
        <v>4.9765608794588526E-3</v>
      </c>
      <c r="W1327" s="8">
        <f>(AVERAGE(T1326:T1327)*('Front End'!$F$5*60))+(AVERAGE(V1326:V1327)*('Front End'!$F$5*60))</f>
        <v>1.1319248865287137</v>
      </c>
      <c r="X1327" s="8">
        <f t="shared" si="88"/>
        <v>4.9765608794588526E-3</v>
      </c>
    </row>
    <row r="1328" spans="1:24" x14ac:dyDescent="0.2">
      <c r="A1328" s="1">
        <v>1327</v>
      </c>
      <c r="B1328" s="1">
        <f>B1327+'Front End'!$F$5</f>
        <v>2652</v>
      </c>
      <c r="C1328" s="10">
        <f t="shared" si="85"/>
        <v>1.8416666666666666</v>
      </c>
      <c r="D1328" s="10">
        <f>ROUND(IF(B1328&lt;=$AA$2*1.25,('Front End'!$F$4/2)*(1-COS((PI()*B1328)/$AA$2)),(4.34*'Front End'!$F$4*EXP(-1.3*B1328/$AA$2))),6)</f>
        <v>1.3810000000000001E-3</v>
      </c>
      <c r="E1328" s="10">
        <f>D1328*('Front End'!$F$3/100)</f>
        <v>0</v>
      </c>
      <c r="F1328" s="10">
        <f t="shared" si="86"/>
        <v>1.3810000000000001E-3</v>
      </c>
      <c r="G1328" s="10">
        <f>IF((G1327+(AVERAGE(F1327:F1328)*('Front End'!$F$5*60))-(N1327))&gt;$AA$3,$AA$3,IF(G1327+(AVERAGE(F1327:F1328)*('Front End'!$F$5*60))-(N1327)&lt;0,0,G1327+(AVERAGE(F1327:F1328)*('Front End'!$F$5*60))-(N1327)))</f>
        <v>101.22591018441653</v>
      </c>
      <c r="H1328" s="10">
        <f>(G1328/$AA$3)*'Front End'!$B$1</f>
        <v>1.0122591018441654E-3</v>
      </c>
      <c r="I1328" s="10">
        <f>('Front End'!$F$10-'Front End'!$B$1)+Calcs!H1328</f>
        <v>46.731012259101846</v>
      </c>
      <c r="J1328" s="10">
        <f>IF(H1328&gt;'Front End'!$B$1*('Front End'!$B$5/100),G1328-((('Front End'!$B$1*('Front End'!$B$5/100))/'Front End'!$B$1)*$AA$3),0)</f>
        <v>1.2259101844165343</v>
      </c>
      <c r="K1328" s="10">
        <f>(J1328*('Front End'!$B$6/100))/('Front End'!$B$2*24*60*60)</f>
        <v>0</v>
      </c>
      <c r="L1328" s="10">
        <f>(J1328*((100-'Front End'!$B$6)/100))/('Front End'!$B$2*24*60*60)</f>
        <v>1.4188775282598779E-3</v>
      </c>
      <c r="M1328" s="10">
        <f t="shared" si="87"/>
        <v>1.4188775282598779E-3</v>
      </c>
      <c r="N1328" s="10">
        <f>AVERAGE(M1327:M1328)*('Front End'!$F$5*60)</f>
        <v>0.17063254853650558</v>
      </c>
      <c r="O1328" s="10">
        <f>IF(O1327+AVERAGE(K1327:K1328)*('Front End'!$F$5*60)&gt;J1328,J1328,O1327+AVERAGE(K1327:K1328)*('Front End'!$F$5*60))</f>
        <v>0</v>
      </c>
      <c r="P1328" s="10">
        <f>P1327+(AVERAGE(L1327:L1328)*('Front End'!$F$5*60))-W1327</f>
        <v>3847.8225098553735</v>
      </c>
      <c r="Q1328" s="10">
        <f>(P1328/$AA$5)*($AA$4-'Front End'!$F$9)</f>
        <v>3.8478225098553732E-2</v>
      </c>
      <c r="R1328" s="10">
        <f>'Front End'!$F$9+Q1328</f>
        <v>45.038478225098551</v>
      </c>
      <c r="S1328" s="8">
        <f>IF(R1328&gt;'Front End'!$F$9+'Front End'!$B$9,(((R1328-'Front End'!$F$9)/($AA$4-'Front End'!$F$9))*$AA$5)-((('Front End'!$F$9+'Front End'!$B$9-'Front End'!$F$9)/($AA$4-'Front End'!$F$9))*$AA$5),0)</f>
        <v>3847.8225098550924</v>
      </c>
      <c r="T1328" s="8">
        <f>ROUND(S1328/('Front End'!$B$3*24*60*60),6)</f>
        <v>4.4530000000000004E-3</v>
      </c>
      <c r="U1328" s="8">
        <f>IF(R1328&gt;'Front End'!$F$9+'Front End'!$B$10,(((R1328-'Front End'!$F$9)/($AA$4-'Front End'!$F$9))*$AA$5)-((('Front End'!$F$9+'Front End'!$B$10-'Front End'!$F$9)/($AA$4-'Front End'!$F$9))*$AA$5),0)</f>
        <v>1847.8225098547796</v>
      </c>
      <c r="V1328" s="8">
        <f>(U1328^0.5)/('Front End'!$B$4*24*60*60)</f>
        <v>4.9752669066687651E-3</v>
      </c>
      <c r="W1328" s="8">
        <f>(AVERAGE(T1327:T1328)*('Front End'!$F$5*60))+(AVERAGE(V1327:V1328)*('Front End'!$F$5*60))</f>
        <v>1.1315896671676571</v>
      </c>
      <c r="X1328" s="8">
        <f t="shared" si="88"/>
        <v>4.9752669066687651E-3</v>
      </c>
    </row>
    <row r="1329" spans="1:24" x14ac:dyDescent="0.2">
      <c r="A1329" s="1">
        <v>1328</v>
      </c>
      <c r="B1329" s="1">
        <f>B1328+'Front End'!$F$5</f>
        <v>2654</v>
      </c>
      <c r="C1329" s="10">
        <f t="shared" si="85"/>
        <v>1.8430555555555554</v>
      </c>
      <c r="D1329" s="10">
        <f>ROUND(IF(B1329&lt;=$AA$2*1.25,('Front End'!$F$4/2)*(1-COS((PI()*B1329)/$AA$2)),(4.34*'Front End'!$F$4*EXP(-1.3*B1329/$AA$2))),6)</f>
        <v>1.3749999999999999E-3</v>
      </c>
      <c r="E1329" s="10">
        <f>D1329*('Front End'!$F$3/100)</f>
        <v>0</v>
      </c>
      <c r="F1329" s="10">
        <f t="shared" si="86"/>
        <v>1.3749999999999999E-3</v>
      </c>
      <c r="G1329" s="10">
        <f>IF((G1328+(AVERAGE(F1328:F1329)*('Front End'!$F$5*60))-(N1328))&gt;$AA$3,$AA$3,IF(G1328+(AVERAGE(F1328:F1329)*('Front End'!$F$5*60))-(N1328)&lt;0,0,G1328+(AVERAGE(F1328:F1329)*('Front End'!$F$5*60))-(N1328)))</f>
        <v>101.22063763588004</v>
      </c>
      <c r="H1329" s="10">
        <f>(G1329/$AA$3)*'Front End'!$B$1</f>
        <v>1.0122063763588005E-3</v>
      </c>
      <c r="I1329" s="10">
        <f>('Front End'!$F$10-'Front End'!$B$1)+Calcs!H1329</f>
        <v>46.731012206376363</v>
      </c>
      <c r="J1329" s="10">
        <f>IF(H1329&gt;'Front End'!$B$1*('Front End'!$B$5/100),G1329-((('Front End'!$B$1*('Front End'!$B$5/100))/'Front End'!$B$1)*$AA$3),0)</f>
        <v>1.2206376358800384</v>
      </c>
      <c r="K1329" s="10">
        <f>(J1329*('Front End'!$B$6/100))/('Front End'!$B$2*24*60*60)</f>
        <v>0</v>
      </c>
      <c r="L1329" s="10">
        <f>(J1329*((100-'Front End'!$B$6)/100))/('Front End'!$B$2*24*60*60)</f>
        <v>1.4127750415278224E-3</v>
      </c>
      <c r="M1329" s="10">
        <f t="shared" si="87"/>
        <v>1.4127750415278224E-3</v>
      </c>
      <c r="N1329" s="10">
        <f>AVERAGE(M1328:M1329)*('Front End'!$F$5*60)</f>
        <v>0.16989915418726201</v>
      </c>
      <c r="O1329" s="10">
        <f>IF(O1328+AVERAGE(K1328:K1329)*('Front End'!$F$5*60)&gt;J1329,J1329,O1328+AVERAGE(K1328:K1329)*('Front End'!$F$5*60))</f>
        <v>0</v>
      </c>
      <c r="P1329" s="10">
        <f>P1328+(AVERAGE(L1328:L1329)*('Front End'!$F$5*60))-W1328</f>
        <v>3846.8608193423929</v>
      </c>
      <c r="Q1329" s="10">
        <f>(P1329/$AA$5)*($AA$4-'Front End'!$F$9)</f>
        <v>3.8468608193423931E-2</v>
      </c>
      <c r="R1329" s="10">
        <f>'Front End'!$F$9+Q1329</f>
        <v>45.038468608193426</v>
      </c>
      <c r="S1329" s="8">
        <f>IF(R1329&gt;'Front End'!$F$9+'Front End'!$B$9,(((R1329-'Front End'!$F$9)/($AA$4-'Front End'!$F$9))*$AA$5)-((('Front End'!$F$9+'Front End'!$B$9-'Front End'!$F$9)/($AA$4-'Front End'!$F$9))*$AA$5),0)</f>
        <v>3846.8608193426235</v>
      </c>
      <c r="T1329" s="8">
        <f>ROUND(S1329/('Front End'!$B$3*24*60*60),6)</f>
        <v>4.4520000000000002E-3</v>
      </c>
      <c r="U1329" s="8">
        <f>IF(R1329&gt;'Front End'!$F$9+'Front End'!$B$10,(((R1329-'Front End'!$F$9)/($AA$4-'Front End'!$F$9))*$AA$5)-((('Front End'!$F$9+'Front End'!$B$10-'Front End'!$F$9)/($AA$4-'Front End'!$F$9))*$AA$5),0)</f>
        <v>1846.8608193423106</v>
      </c>
      <c r="V1329" s="8">
        <f>(U1329^0.5)/('Front End'!$B$4*24*60*60)</f>
        <v>4.9739720610715776E-3</v>
      </c>
      <c r="W1329" s="8">
        <f>(AVERAGE(T1328:T1329)*('Front End'!$F$5*60))+(AVERAGE(V1328:V1329)*('Front End'!$F$5*60))</f>
        <v>1.1312543380644207</v>
      </c>
      <c r="X1329" s="8">
        <f t="shared" si="88"/>
        <v>4.9739720610715776E-3</v>
      </c>
    </row>
    <row r="1330" spans="1:24" x14ac:dyDescent="0.2">
      <c r="A1330" s="1">
        <v>1329</v>
      </c>
      <c r="B1330" s="1">
        <f>B1329+'Front End'!$F$5</f>
        <v>2656</v>
      </c>
      <c r="C1330" s="10">
        <f t="shared" si="85"/>
        <v>1.8444444444444446</v>
      </c>
      <c r="D1330" s="10">
        <f>ROUND(IF(B1330&lt;=$AA$2*1.25,('Front End'!$F$4/2)*(1-COS((PI()*B1330)/$AA$2)),(4.34*'Front End'!$F$4*EXP(-1.3*B1330/$AA$2))),6)</f>
        <v>1.369E-3</v>
      </c>
      <c r="E1330" s="10">
        <f>D1330*('Front End'!$F$3/100)</f>
        <v>0</v>
      </c>
      <c r="F1330" s="10">
        <f t="shared" si="86"/>
        <v>1.369E-3</v>
      </c>
      <c r="G1330" s="10">
        <f>IF((G1329+(AVERAGE(F1329:F1330)*('Front End'!$F$5*60))-(N1329))&gt;$AA$3,$AA$3,IF(G1329+(AVERAGE(F1329:F1330)*('Front End'!$F$5*60))-(N1329)&lt;0,0,G1329+(AVERAGE(F1329:F1330)*('Front End'!$F$5*60))-(N1329)))</f>
        <v>101.21537848169278</v>
      </c>
      <c r="H1330" s="10">
        <f>(G1330/$AA$3)*'Front End'!$B$1</f>
        <v>1.0121537848169278E-3</v>
      </c>
      <c r="I1330" s="10">
        <f>('Front End'!$F$10-'Front End'!$B$1)+Calcs!H1330</f>
        <v>46.731012153784818</v>
      </c>
      <c r="J1330" s="10">
        <f>IF(H1330&gt;'Front End'!$B$1*('Front End'!$B$5/100),G1330-((('Front End'!$B$1*('Front End'!$B$5/100))/'Front End'!$B$1)*$AA$3),0)</f>
        <v>1.2153784816927811</v>
      </c>
      <c r="K1330" s="10">
        <f>(J1330*('Front End'!$B$6/100))/('Front End'!$B$2*24*60*60)</f>
        <v>0</v>
      </c>
      <c r="L1330" s="10">
        <f>(J1330*((100-'Front End'!$B$6)/100))/('Front End'!$B$2*24*60*60)</f>
        <v>1.4066880575147932E-3</v>
      </c>
      <c r="M1330" s="10">
        <f t="shared" si="87"/>
        <v>1.4066880575147932E-3</v>
      </c>
      <c r="N1330" s="10">
        <f>AVERAGE(M1329:M1330)*('Front End'!$F$5*60)</f>
        <v>0.16916778594255694</v>
      </c>
      <c r="O1330" s="10">
        <f>IF(O1329+AVERAGE(K1329:K1330)*('Front End'!$F$5*60)&gt;J1330,J1330,O1329+AVERAGE(K1329:K1330)*('Front End'!$F$5*60))</f>
        <v>0</v>
      </c>
      <c r="P1330" s="10">
        <f>P1329+(AVERAGE(L1329:L1330)*('Front End'!$F$5*60))-W1329</f>
        <v>3845.898732790271</v>
      </c>
      <c r="Q1330" s="10">
        <f>(P1330/$AA$5)*($AA$4-'Front End'!$F$9)</f>
        <v>3.8458987327902712E-2</v>
      </c>
      <c r="R1330" s="10">
        <f>'Front End'!$F$9+Q1330</f>
        <v>45.0384589873279</v>
      </c>
      <c r="S1330" s="8">
        <f>IF(R1330&gt;'Front End'!$F$9+'Front End'!$B$9,(((R1330-'Front End'!$F$9)/($AA$4-'Front End'!$F$9))*$AA$5)-((('Front End'!$F$9+'Front End'!$B$9-'Front End'!$F$9)/($AA$4-'Front End'!$F$9))*$AA$5),0)</f>
        <v>3845.8987327899763</v>
      </c>
      <c r="T1330" s="8">
        <f>ROUND(S1330/('Front End'!$B$3*24*60*60),6)</f>
        <v>4.4510000000000001E-3</v>
      </c>
      <c r="U1330" s="8">
        <f>IF(R1330&gt;'Front End'!$F$9+'Front End'!$B$10,(((R1330-'Front End'!$F$9)/($AA$4-'Front End'!$F$9))*$AA$5)-((('Front End'!$F$9+'Front End'!$B$10-'Front End'!$F$9)/($AA$4-'Front End'!$F$9))*$AA$5),0)</f>
        <v>1845.8987327896634</v>
      </c>
      <c r="V1330" s="8">
        <f>(U1330^0.5)/('Front End'!$B$4*24*60*60)</f>
        <v>4.9726763448595486E-3</v>
      </c>
      <c r="W1330" s="8">
        <f>(AVERAGE(T1329:T1330)*('Front End'!$F$5*60))+(AVERAGE(V1329:V1330)*('Front End'!$F$5*60))</f>
        <v>1.1309789043558678</v>
      </c>
      <c r="X1330" s="8">
        <f t="shared" si="88"/>
        <v>4.9726763448595486E-3</v>
      </c>
    </row>
    <row r="1331" spans="1:24" x14ac:dyDescent="0.2">
      <c r="A1331" s="1">
        <v>1330</v>
      </c>
      <c r="B1331" s="1">
        <f>B1330+'Front End'!$F$5</f>
        <v>2658</v>
      </c>
      <c r="C1331" s="10">
        <f t="shared" si="85"/>
        <v>1.8458333333333334</v>
      </c>
      <c r="D1331" s="10">
        <f>ROUND(IF(B1331&lt;=$AA$2*1.25,('Front End'!$F$4/2)*(1-COS((PI()*B1331)/$AA$2)),(4.34*'Front End'!$F$4*EXP(-1.3*B1331/$AA$2))),6)</f>
        <v>1.3630000000000001E-3</v>
      </c>
      <c r="E1331" s="10">
        <f>D1331*('Front End'!$F$3/100)</f>
        <v>0</v>
      </c>
      <c r="F1331" s="10">
        <f t="shared" si="86"/>
        <v>1.3630000000000001E-3</v>
      </c>
      <c r="G1331" s="10">
        <f>IF((G1330+(AVERAGE(F1330:F1331)*('Front End'!$F$5*60))-(N1330))&gt;$AA$3,$AA$3,IF(G1330+(AVERAGE(F1330:F1331)*('Front End'!$F$5*60))-(N1330)&lt;0,0,G1330+(AVERAGE(F1330:F1331)*('Front End'!$F$5*60))-(N1330)))</f>
        <v>101.21013069575022</v>
      </c>
      <c r="H1331" s="10">
        <f>(G1331/$AA$3)*'Front End'!$B$1</f>
        <v>1.0121013069575022E-3</v>
      </c>
      <c r="I1331" s="10">
        <f>('Front End'!$F$10-'Front End'!$B$1)+Calcs!H1331</f>
        <v>46.731012101306959</v>
      </c>
      <c r="J1331" s="10">
        <f>IF(H1331&gt;'Front End'!$B$1*('Front End'!$B$5/100),G1331-((('Front End'!$B$1*('Front End'!$B$5/100))/'Front End'!$B$1)*$AA$3),0)</f>
        <v>1.2101306957502231</v>
      </c>
      <c r="K1331" s="10">
        <f>(J1331*('Front End'!$B$6/100))/('Front End'!$B$2*24*60*60)</f>
        <v>0</v>
      </c>
      <c r="L1331" s="10">
        <f>(J1331*((100-'Front End'!$B$6)/100))/('Front End'!$B$2*24*60*60)</f>
        <v>1.400614231192388E-3</v>
      </c>
      <c r="M1331" s="10">
        <f t="shared" si="87"/>
        <v>1.400614231192388E-3</v>
      </c>
      <c r="N1331" s="10">
        <f>AVERAGE(M1330:M1331)*('Front End'!$F$5*60)</f>
        <v>0.16843813732243088</v>
      </c>
      <c r="O1331" s="10">
        <f>IF(O1330+AVERAGE(K1330:K1331)*('Front End'!$F$5*60)&gt;J1331,J1331,O1330+AVERAGE(K1330:K1331)*('Front End'!$F$5*60))</f>
        <v>0</v>
      </c>
      <c r="P1331" s="10">
        <f>P1330+(AVERAGE(L1330:L1331)*('Front End'!$F$5*60))-W1330</f>
        <v>3844.9361920232377</v>
      </c>
      <c r="Q1331" s="10">
        <f>(P1331/$AA$5)*($AA$4-'Front End'!$F$9)</f>
        <v>3.8449361920232371E-2</v>
      </c>
      <c r="R1331" s="10">
        <f>'Front End'!$F$9+Q1331</f>
        <v>45.038449361920229</v>
      </c>
      <c r="S1331" s="8">
        <f>IF(R1331&gt;'Front End'!$F$9+'Front End'!$B$9,(((R1331-'Front End'!$F$9)/($AA$4-'Front End'!$F$9))*$AA$5)-((('Front End'!$F$9+'Front End'!$B$9-'Front End'!$F$9)/($AA$4-'Front End'!$F$9))*$AA$5),0)</f>
        <v>3844.9361920228857</v>
      </c>
      <c r="T1331" s="8">
        <f>ROUND(S1331/('Front End'!$B$3*24*60*60),6)</f>
        <v>4.45E-3</v>
      </c>
      <c r="U1331" s="8">
        <f>IF(R1331&gt;'Front End'!$F$9+'Front End'!$B$10,(((R1331-'Front End'!$F$9)/($AA$4-'Front End'!$F$9))*$AA$5)-((('Front End'!$F$9+'Front End'!$B$10-'Front End'!$F$9)/($AA$4-'Front End'!$F$9))*$AA$5),0)</f>
        <v>1844.9361920225729</v>
      </c>
      <c r="V1331" s="8">
        <f>(U1331^0.5)/('Front End'!$B$4*24*60*60)</f>
        <v>4.9713796789735221E-3</v>
      </c>
      <c r="W1331" s="8">
        <f>(AVERAGE(T1330:T1331)*('Front End'!$F$5*60))+(AVERAGE(V1330:V1331)*('Front End'!$F$5*60))</f>
        <v>1.1307033614299842</v>
      </c>
      <c r="X1331" s="8">
        <f t="shared" si="88"/>
        <v>4.9713796789735221E-3</v>
      </c>
    </row>
    <row r="1332" spans="1:24" x14ac:dyDescent="0.2">
      <c r="A1332" s="1">
        <v>1331</v>
      </c>
      <c r="B1332" s="1">
        <f>B1331+'Front End'!$F$5</f>
        <v>2660</v>
      </c>
      <c r="C1332" s="10">
        <f t="shared" si="85"/>
        <v>1.8472222222222223</v>
      </c>
      <c r="D1332" s="10">
        <f>ROUND(IF(B1332&lt;=$AA$2*1.25,('Front End'!$F$4/2)*(1-COS((PI()*B1332)/$AA$2)),(4.34*'Front End'!$F$4*EXP(-1.3*B1332/$AA$2))),6)</f>
        <v>1.3569999999999999E-3</v>
      </c>
      <c r="E1332" s="10">
        <f>D1332*('Front End'!$F$3/100)</f>
        <v>0</v>
      </c>
      <c r="F1332" s="10">
        <f t="shared" si="86"/>
        <v>1.3569999999999999E-3</v>
      </c>
      <c r="G1332" s="10">
        <f>IF((G1331+(AVERAGE(F1331:F1332)*('Front End'!$F$5*60))-(N1331))&gt;$AA$3,$AA$3,IF(G1331+(AVERAGE(F1331:F1332)*('Front End'!$F$5*60))-(N1331)&lt;0,0,G1331+(AVERAGE(F1331:F1332)*('Front End'!$F$5*60))-(N1331)))</f>
        <v>101.2048925584278</v>
      </c>
      <c r="H1332" s="10">
        <f>(G1332/$AA$3)*'Front End'!$B$1</f>
        <v>1.012048925584278E-3</v>
      </c>
      <c r="I1332" s="10">
        <f>('Front End'!$F$10-'Front End'!$B$1)+Calcs!H1332</f>
        <v>46.731012048925585</v>
      </c>
      <c r="J1332" s="10">
        <f>IF(H1332&gt;'Front End'!$B$1*('Front End'!$B$5/100),G1332-((('Front End'!$B$1*('Front End'!$B$5/100))/'Front End'!$B$1)*$AA$3),0)</f>
        <v>1.204892558427801</v>
      </c>
      <c r="K1332" s="10">
        <f>(J1332*('Front End'!$B$6/100))/('Front End'!$B$2*24*60*60)</f>
        <v>0</v>
      </c>
      <c r="L1332" s="10">
        <f>(J1332*((100-'Front End'!$B$6)/100))/('Front End'!$B$2*24*60*60)</f>
        <v>1.3945515722543994E-3</v>
      </c>
      <c r="M1332" s="10">
        <f t="shared" si="87"/>
        <v>1.3945515722543994E-3</v>
      </c>
      <c r="N1332" s="10">
        <f>AVERAGE(M1331:M1332)*('Front End'!$F$5*60)</f>
        <v>0.16770994820680724</v>
      </c>
      <c r="O1332" s="10">
        <f>IF(O1331+AVERAGE(K1331:K1332)*('Front End'!$F$5*60)&gt;J1332,J1332,O1331+AVERAGE(K1331:K1332)*('Front End'!$F$5*60))</f>
        <v>0</v>
      </c>
      <c r="P1332" s="10">
        <f>P1331+(AVERAGE(L1331:L1332)*('Front End'!$F$5*60))-W1331</f>
        <v>3843.9731986100146</v>
      </c>
      <c r="Q1332" s="10">
        <f>(P1332/$AA$5)*($AA$4-'Front End'!$F$9)</f>
        <v>3.8439731986100144E-2</v>
      </c>
      <c r="R1332" s="10">
        <f>'Front End'!$F$9+Q1332</f>
        <v>45.038439731986102</v>
      </c>
      <c r="S1332" s="8">
        <f>IF(R1332&gt;'Front End'!$F$9+'Front End'!$B$9,(((R1332-'Front End'!$F$9)/($AA$4-'Front End'!$F$9))*$AA$5)-((('Front End'!$F$9+'Front End'!$B$9-'Front End'!$F$9)/($AA$4-'Front End'!$F$9))*$AA$5),0)</f>
        <v>3843.9731986102292</v>
      </c>
      <c r="T1332" s="8">
        <f>ROUND(S1332/('Front End'!$B$3*24*60*60),6)</f>
        <v>4.4489999999999998E-3</v>
      </c>
      <c r="U1332" s="8">
        <f>IF(R1332&gt;'Front End'!$F$9+'Front End'!$B$10,(((R1332-'Front End'!$F$9)/($AA$4-'Front End'!$F$9))*$AA$5)-((('Front End'!$F$9+'Front End'!$B$10-'Front End'!$F$9)/($AA$4-'Front End'!$F$9))*$AA$5),0)</f>
        <v>1843.9731986099164</v>
      </c>
      <c r="V1332" s="8">
        <f>(U1332^0.5)/('Front End'!$B$4*24*60*60)</f>
        <v>4.9700820647845109E-3</v>
      </c>
      <c r="W1332" s="8">
        <f>(AVERAGE(T1331:T1332)*('Front End'!$F$5*60))+(AVERAGE(V1331:V1332)*('Front End'!$F$5*60))</f>
        <v>1.130427704625482</v>
      </c>
      <c r="X1332" s="8">
        <f t="shared" si="88"/>
        <v>4.9700820647845109E-3</v>
      </c>
    </row>
    <row r="1333" spans="1:24" x14ac:dyDescent="0.2">
      <c r="A1333" s="1">
        <v>1332</v>
      </c>
      <c r="B1333" s="1">
        <f>B1332+'Front End'!$F$5</f>
        <v>2662</v>
      </c>
      <c r="C1333" s="10">
        <f t="shared" si="85"/>
        <v>1.8486111111111112</v>
      </c>
      <c r="D1333" s="10">
        <f>ROUND(IF(B1333&lt;=$AA$2*1.25,('Front End'!$F$4/2)*(1-COS((PI()*B1333)/$AA$2)),(4.34*'Front End'!$F$4*EXP(-1.3*B1333/$AA$2))),6)</f>
        <v>1.351E-3</v>
      </c>
      <c r="E1333" s="10">
        <f>D1333*('Front End'!$F$3/100)</f>
        <v>0</v>
      </c>
      <c r="F1333" s="10">
        <f t="shared" si="86"/>
        <v>1.351E-3</v>
      </c>
      <c r="G1333" s="10">
        <f>IF((G1332+(AVERAGE(F1332:F1333)*('Front End'!$F$5*60))-(N1332))&gt;$AA$3,$AA$3,IF(G1332+(AVERAGE(F1332:F1333)*('Front End'!$F$5*60))-(N1332)&lt;0,0,G1332+(AVERAGE(F1332:F1333)*('Front End'!$F$5*60))-(N1332)))</f>
        <v>101.199662610221</v>
      </c>
      <c r="H1333" s="10">
        <f>(G1333/$AA$3)*'Front End'!$B$1</f>
        <v>1.01199662610221E-3</v>
      </c>
      <c r="I1333" s="10">
        <f>('Front End'!$F$10-'Front End'!$B$1)+Calcs!H1333</f>
        <v>46.731011996626108</v>
      </c>
      <c r="J1333" s="10">
        <f>IF(H1333&gt;'Front End'!$B$1*('Front End'!$B$5/100),G1333-((('Front End'!$B$1*('Front End'!$B$5/100))/'Front End'!$B$1)*$AA$3),0)</f>
        <v>1.1996626102209973</v>
      </c>
      <c r="K1333" s="10">
        <f>(J1333*('Front End'!$B$6/100))/('Front End'!$B$2*24*60*60)</f>
        <v>0</v>
      </c>
      <c r="L1333" s="10">
        <f>(J1333*((100-'Front End'!$B$6)/100))/('Front End'!$B$2*24*60*60)</f>
        <v>1.3884983914594878E-3</v>
      </c>
      <c r="M1333" s="10">
        <f t="shared" si="87"/>
        <v>1.3884983914594878E-3</v>
      </c>
      <c r="N1333" s="10">
        <f>AVERAGE(M1332:M1333)*('Front End'!$F$5*60)</f>
        <v>0.16698299782283324</v>
      </c>
      <c r="O1333" s="10">
        <f>IF(O1332+AVERAGE(K1332:K1333)*('Front End'!$F$5*60)&gt;J1333,J1333,O1332+AVERAGE(K1332:K1333)*('Front End'!$F$5*60))</f>
        <v>0</v>
      </c>
      <c r="P1333" s="10">
        <f>P1332+(AVERAGE(L1332:L1333)*('Front End'!$F$5*60))-W1332</f>
        <v>3843.0097539032117</v>
      </c>
      <c r="Q1333" s="10">
        <f>(P1333/$AA$5)*($AA$4-'Front End'!$F$9)</f>
        <v>3.8430097539032121E-2</v>
      </c>
      <c r="R1333" s="10">
        <f>'Front End'!$F$9+Q1333</f>
        <v>45.038430097539035</v>
      </c>
      <c r="S1333" s="8">
        <f>IF(R1333&gt;'Front End'!$F$9+'Front End'!$B$9,(((R1333-'Front End'!$F$9)/($AA$4-'Front End'!$F$9))*$AA$5)-((('Front End'!$F$9+'Front End'!$B$9-'Front End'!$F$9)/($AA$4-'Front End'!$F$9))*$AA$5),0)</f>
        <v>3843.0097539034591</v>
      </c>
      <c r="T1333" s="8">
        <f>ROUND(S1333/('Front End'!$B$3*24*60*60),6)</f>
        <v>4.4479999999999997E-3</v>
      </c>
      <c r="U1333" s="8">
        <f>IF(R1333&gt;'Front End'!$F$9+'Front End'!$B$10,(((R1333-'Front End'!$F$9)/($AA$4-'Front End'!$F$9))*$AA$5)-((('Front End'!$F$9+'Front End'!$B$10-'Front End'!$F$9)/($AA$4-'Front End'!$F$9))*$AA$5),0)</f>
        <v>1843.0097539031462</v>
      </c>
      <c r="V1333" s="8">
        <f>(U1333^0.5)/('Front End'!$B$4*24*60*60)</f>
        <v>4.9687835033713273E-3</v>
      </c>
      <c r="W1333" s="8">
        <f>(AVERAGE(T1332:T1333)*('Front End'!$F$5*60))+(AVERAGE(V1332:V1333)*('Front End'!$F$5*60))</f>
        <v>1.1301519340893502</v>
      </c>
      <c r="X1333" s="8">
        <f t="shared" si="88"/>
        <v>4.9687835033713273E-3</v>
      </c>
    </row>
    <row r="1334" spans="1:24" x14ac:dyDescent="0.2">
      <c r="A1334" s="1">
        <v>1333</v>
      </c>
      <c r="B1334" s="1">
        <f>B1333+'Front End'!$F$5</f>
        <v>2664</v>
      </c>
      <c r="C1334" s="10">
        <f t="shared" si="85"/>
        <v>1.85</v>
      </c>
      <c r="D1334" s="10">
        <f>ROUND(IF(B1334&lt;=$AA$2*1.25,('Front End'!$F$4/2)*(1-COS((PI()*B1334)/$AA$2)),(4.34*'Front End'!$F$4*EXP(-1.3*B1334/$AA$2))),6)</f>
        <v>1.3450000000000001E-3</v>
      </c>
      <c r="E1334" s="10">
        <f>D1334*('Front End'!$F$3/100)</f>
        <v>0</v>
      </c>
      <c r="F1334" s="10">
        <f t="shared" si="86"/>
        <v>1.3450000000000001E-3</v>
      </c>
      <c r="G1334" s="10">
        <f>IF((G1333+(AVERAGE(F1333:F1334)*('Front End'!$F$5*60))-(N1333))&gt;$AA$3,$AA$3,IF(G1333+(AVERAGE(F1333:F1334)*('Front End'!$F$5*60))-(N1333)&lt;0,0,G1333+(AVERAGE(F1333:F1334)*('Front End'!$F$5*60))-(N1333)))</f>
        <v>101.19443961239817</v>
      </c>
      <c r="H1334" s="10">
        <f>(G1334/$AA$3)*'Front End'!$B$1</f>
        <v>1.0119443961239818E-3</v>
      </c>
      <c r="I1334" s="10">
        <f>('Front End'!$F$10-'Front End'!$B$1)+Calcs!H1334</f>
        <v>46.73101194439613</v>
      </c>
      <c r="J1334" s="10">
        <f>IF(H1334&gt;'Front End'!$B$1*('Front End'!$B$5/100),G1334-((('Front End'!$B$1*('Front End'!$B$5/100))/'Front End'!$B$1)*$AA$3),0)</f>
        <v>1.1944396123981704</v>
      </c>
      <c r="K1334" s="10">
        <f>(J1334*('Front End'!$B$6/100))/('Front End'!$B$2*24*60*60)</f>
        <v>0</v>
      </c>
      <c r="L1334" s="10">
        <f>(J1334*((100-'Front End'!$B$6)/100))/('Front End'!$B$2*24*60*60)</f>
        <v>1.3824532550904753E-3</v>
      </c>
      <c r="M1334" s="10">
        <f t="shared" si="87"/>
        <v>1.3824532550904753E-3</v>
      </c>
      <c r="N1334" s="10">
        <f>AVERAGE(M1333:M1334)*('Front End'!$F$5*60)</f>
        <v>0.1662570987929978</v>
      </c>
      <c r="O1334" s="10">
        <f>IF(O1333+AVERAGE(K1333:K1334)*('Front End'!$F$5*60)&gt;J1334,J1334,O1333+AVERAGE(K1333:K1334)*('Front End'!$F$5*60))</f>
        <v>0</v>
      </c>
      <c r="P1334" s="10">
        <f>P1333+(AVERAGE(L1333:L1334)*('Front End'!$F$5*60))-W1333</f>
        <v>3842.045859067915</v>
      </c>
      <c r="Q1334" s="10">
        <f>(P1334/$AA$5)*($AA$4-'Front End'!$F$9)</f>
        <v>3.8420458590679142E-2</v>
      </c>
      <c r="R1334" s="10">
        <f>'Front End'!$F$9+Q1334</f>
        <v>45.038420458590679</v>
      </c>
      <c r="S1334" s="8">
        <f>IF(R1334&gt;'Front End'!$F$9+'Front End'!$B$9,(((R1334-'Front End'!$F$9)/($AA$4-'Front End'!$F$9))*$AA$5)-((('Front End'!$F$9+'Front End'!$B$9-'Front End'!$F$9)/($AA$4-'Front End'!$F$9))*$AA$5),0)</f>
        <v>3842.0458590678668</v>
      </c>
      <c r="T1334" s="8">
        <f>ROUND(S1334/('Front End'!$B$3*24*60*60),6)</f>
        <v>4.4470000000000004E-3</v>
      </c>
      <c r="U1334" s="8">
        <f>IF(R1334&gt;'Front End'!$F$9+'Front End'!$B$10,(((R1334-'Front End'!$F$9)/($AA$4-'Front End'!$F$9))*$AA$5)-((('Front End'!$F$9+'Front End'!$B$10-'Front End'!$F$9)/($AA$4-'Front End'!$F$9))*$AA$5),0)</f>
        <v>1842.0458590675539</v>
      </c>
      <c r="V1334" s="8">
        <f>(U1334^0.5)/('Front End'!$B$4*24*60*60)</f>
        <v>4.9674839955623547E-3</v>
      </c>
      <c r="W1334" s="8">
        <f>(AVERAGE(T1333:T1334)*('Front End'!$F$5*60))+(AVERAGE(V1333:V1334)*('Front End'!$F$5*60))</f>
        <v>1.129876049936021</v>
      </c>
      <c r="X1334" s="8">
        <f t="shared" si="88"/>
        <v>4.9674839955623547E-3</v>
      </c>
    </row>
    <row r="1335" spans="1:24" x14ac:dyDescent="0.2">
      <c r="A1335" s="1">
        <v>1334</v>
      </c>
      <c r="B1335" s="1">
        <f>B1334+'Front End'!$F$5</f>
        <v>2666</v>
      </c>
      <c r="C1335" s="10">
        <f t="shared" si="85"/>
        <v>1.851388888888889</v>
      </c>
      <c r="D1335" s="10">
        <f>ROUND(IF(B1335&lt;=$AA$2*1.25,('Front End'!$F$4/2)*(1-COS((PI()*B1335)/$AA$2)),(4.34*'Front End'!$F$4*EXP(-1.3*B1335/$AA$2))),6)</f>
        <v>1.3389999999999999E-3</v>
      </c>
      <c r="E1335" s="10">
        <f>D1335*('Front End'!$F$3/100)</f>
        <v>0</v>
      </c>
      <c r="F1335" s="10">
        <f t="shared" si="86"/>
        <v>1.3389999999999999E-3</v>
      </c>
      <c r="G1335" s="10">
        <f>IF((G1334+(AVERAGE(F1334:F1335)*('Front End'!$F$5*60))-(N1334))&gt;$AA$3,$AA$3,IF(G1334+(AVERAGE(F1334:F1335)*('Front End'!$F$5*60))-(N1334)&lt;0,0,G1334+(AVERAGE(F1334:F1335)*('Front End'!$F$5*60))-(N1334)))</f>
        <v>101.18922251360517</v>
      </c>
      <c r="H1335" s="10">
        <f>(G1335/$AA$3)*'Front End'!$B$1</f>
        <v>1.0118922251360516E-3</v>
      </c>
      <c r="I1335" s="10">
        <f>('Front End'!$F$10-'Front End'!$B$1)+Calcs!H1335</f>
        <v>46.731011892225141</v>
      </c>
      <c r="J1335" s="10">
        <f>IF(H1335&gt;'Front End'!$B$1*('Front End'!$B$5/100),G1335-((('Front End'!$B$1*('Front End'!$B$5/100))/'Front End'!$B$1)*$AA$3),0)</f>
        <v>1.1892225136051735</v>
      </c>
      <c r="K1335" s="10">
        <f>(J1335*('Front End'!$B$6/100))/('Front End'!$B$2*24*60*60)</f>
        <v>0</v>
      </c>
      <c r="L1335" s="10">
        <f>(J1335*((100-'Front End'!$B$6)/100))/('Front End'!$B$2*24*60*60)</f>
        <v>1.3764149463022844E-3</v>
      </c>
      <c r="M1335" s="10">
        <f t="shared" si="87"/>
        <v>1.3764149463022844E-3</v>
      </c>
      <c r="N1335" s="10">
        <f>AVERAGE(M1334:M1335)*('Front End'!$F$5*60)</f>
        <v>0.16553209208356556</v>
      </c>
      <c r="O1335" s="10">
        <f>IF(O1334+AVERAGE(K1334:K1335)*('Front End'!$F$5*60)&gt;J1335,J1335,O1334+AVERAGE(K1334:K1335)*('Front End'!$F$5*60))</f>
        <v>0</v>
      </c>
      <c r="P1335" s="10">
        <f>P1334+(AVERAGE(L1334:L1335)*('Front End'!$F$5*60))-W1334</f>
        <v>3841.0815151100624</v>
      </c>
      <c r="Q1335" s="10">
        <f>(P1335/$AA$5)*($AA$4-'Front End'!$F$9)</f>
        <v>3.8410815151100626E-2</v>
      </c>
      <c r="R1335" s="10">
        <f>'Front End'!$F$9+Q1335</f>
        <v>45.038410815151103</v>
      </c>
      <c r="S1335" s="8">
        <f>IF(R1335&gt;'Front End'!$F$9+'Front End'!$B$9,(((R1335-'Front End'!$F$9)/($AA$4-'Front End'!$F$9))*$AA$5)-((('Front End'!$F$9+'Front End'!$B$9-'Front End'!$F$9)/($AA$4-'Front End'!$F$9))*$AA$5),0)</f>
        <v>3841.0815151102902</v>
      </c>
      <c r="T1335" s="8">
        <f>ROUND(S1335/('Front End'!$B$3*24*60*60),6)</f>
        <v>4.4460000000000003E-3</v>
      </c>
      <c r="U1335" s="8">
        <f>IF(R1335&gt;'Front End'!$F$9+'Front End'!$B$10,(((R1335-'Front End'!$F$9)/($AA$4-'Front End'!$F$9))*$AA$5)-((('Front End'!$F$9+'Front End'!$B$10-'Front End'!$F$9)/($AA$4-'Front End'!$F$9))*$AA$5),0)</f>
        <v>1841.0815151099773</v>
      </c>
      <c r="V1335" s="8">
        <f>(U1335^0.5)/('Front End'!$B$4*24*60*60)</f>
        <v>4.9661835419725969E-3</v>
      </c>
      <c r="W1335" s="8">
        <f>(AVERAGE(T1334:T1335)*('Front End'!$F$5*60))+(AVERAGE(V1334:V1335)*('Front End'!$F$5*60))</f>
        <v>1.1296000522520973</v>
      </c>
      <c r="X1335" s="8">
        <f t="shared" si="88"/>
        <v>4.9661835419725969E-3</v>
      </c>
    </row>
    <row r="1336" spans="1:24" x14ac:dyDescent="0.2">
      <c r="A1336" s="1">
        <v>1335</v>
      </c>
      <c r="B1336" s="1">
        <f>B1335+'Front End'!$F$5</f>
        <v>2668</v>
      </c>
      <c r="C1336" s="10">
        <f t="shared" si="85"/>
        <v>1.8527777777777779</v>
      </c>
      <c r="D1336" s="10">
        <f>ROUND(IF(B1336&lt;=$AA$2*1.25,('Front End'!$F$4/2)*(1-COS((PI()*B1336)/$AA$2)),(4.34*'Front End'!$F$4*EXP(-1.3*B1336/$AA$2))),6)</f>
        <v>1.333E-3</v>
      </c>
      <c r="E1336" s="10">
        <f>D1336*('Front End'!$F$3/100)</f>
        <v>0</v>
      </c>
      <c r="F1336" s="10">
        <f t="shared" si="86"/>
        <v>1.333E-3</v>
      </c>
      <c r="G1336" s="10">
        <f>IF((G1335+(AVERAGE(F1335:F1336)*('Front End'!$F$5*60))-(N1335))&gt;$AA$3,$AA$3,IF(G1335+(AVERAGE(F1335:F1336)*('Front End'!$F$5*60))-(N1335)&lt;0,0,G1335+(AVERAGE(F1335:F1336)*('Front End'!$F$5*60))-(N1335)))</f>
        <v>101.18401042152161</v>
      </c>
      <c r="H1336" s="10">
        <f>(G1336/$AA$3)*'Front End'!$B$1</f>
        <v>1.0118401042152161E-3</v>
      </c>
      <c r="I1336" s="10">
        <f>('Front End'!$F$10-'Front End'!$B$1)+Calcs!H1336</f>
        <v>46.731011840104216</v>
      </c>
      <c r="J1336" s="10">
        <f>IF(H1336&gt;'Front End'!$B$1*('Front End'!$B$5/100),G1336-((('Front End'!$B$1*('Front End'!$B$5/100))/'Front End'!$B$1)*$AA$3),0)</f>
        <v>1.1840104215216058</v>
      </c>
      <c r="K1336" s="10">
        <f>(J1336*('Front End'!$B$6/100))/('Front End'!$B$2*24*60*60)</f>
        <v>0</v>
      </c>
      <c r="L1336" s="10">
        <f>(J1336*((100-'Front End'!$B$6)/100))/('Front End'!$B$2*24*60*60)</f>
        <v>1.3703824323166736E-3</v>
      </c>
      <c r="M1336" s="10">
        <f t="shared" si="87"/>
        <v>1.3703824323166736E-3</v>
      </c>
      <c r="N1336" s="10">
        <f>AVERAGE(M1335:M1336)*('Front End'!$F$5*60)</f>
        <v>0.16480784271713747</v>
      </c>
      <c r="O1336" s="10">
        <f>IF(O1335+AVERAGE(K1335:K1336)*('Front End'!$F$5*60)&gt;J1336,J1336,O1335+AVERAGE(K1335:K1336)*('Front End'!$F$5*60))</f>
        <v>0</v>
      </c>
      <c r="P1336" s="10">
        <f>P1335+(AVERAGE(L1335:L1336)*('Front End'!$F$5*60))-W1335</f>
        <v>3840.1167229005273</v>
      </c>
      <c r="Q1336" s="10">
        <f>(P1336/$AA$5)*($AA$4-'Front End'!$F$9)</f>
        <v>3.8401167229005273E-2</v>
      </c>
      <c r="R1336" s="10">
        <f>'Front End'!$F$9+Q1336</f>
        <v>45.038401167229004</v>
      </c>
      <c r="S1336" s="8">
        <f>IF(R1336&gt;'Front End'!$F$9+'Front End'!$B$9,(((R1336-'Front End'!$F$9)/($AA$4-'Front End'!$F$9))*$AA$5)-((('Front End'!$F$9+'Front End'!$B$9-'Front End'!$F$9)/($AA$4-'Front End'!$F$9))*$AA$5),0)</f>
        <v>3840.1167229004332</v>
      </c>
      <c r="T1336" s="8">
        <f>ROUND(S1336/('Front End'!$B$3*24*60*60),6)</f>
        <v>4.4450000000000002E-3</v>
      </c>
      <c r="U1336" s="8">
        <f>IF(R1336&gt;'Front End'!$F$9+'Front End'!$B$10,(((R1336-'Front End'!$F$9)/($AA$4-'Front End'!$F$9))*$AA$5)-((('Front End'!$F$9+'Front End'!$B$10-'Front End'!$F$9)/($AA$4-'Front End'!$F$9))*$AA$5),0)</f>
        <v>1840.1167229001203</v>
      </c>
      <c r="V1336" s="8">
        <f>(U1336^0.5)/('Front End'!$B$4*24*60*60)</f>
        <v>4.9648821430321542E-3</v>
      </c>
      <c r="W1336" s="8">
        <f>(AVERAGE(T1335:T1336)*('Front End'!$F$5*60))+(AVERAGE(V1335:V1336)*('Front End'!$F$5*60))</f>
        <v>1.1293239411002851</v>
      </c>
      <c r="X1336" s="8">
        <f t="shared" si="88"/>
        <v>4.9648821430321542E-3</v>
      </c>
    </row>
    <row r="1337" spans="1:24" x14ac:dyDescent="0.2">
      <c r="A1337" s="1">
        <v>1336</v>
      </c>
      <c r="B1337" s="1">
        <f>B1336+'Front End'!$F$5</f>
        <v>2670</v>
      </c>
      <c r="C1337" s="10">
        <f t="shared" si="85"/>
        <v>1.8541666666666667</v>
      </c>
      <c r="D1337" s="10">
        <f>ROUND(IF(B1337&lt;=$AA$2*1.25,('Front End'!$F$4/2)*(1-COS((PI()*B1337)/$AA$2)),(4.34*'Front End'!$F$4*EXP(-1.3*B1337/$AA$2))),6)</f>
        <v>1.328E-3</v>
      </c>
      <c r="E1337" s="10">
        <f>D1337*('Front End'!$F$3/100)</f>
        <v>0</v>
      </c>
      <c r="F1337" s="10">
        <f t="shared" si="86"/>
        <v>1.328E-3</v>
      </c>
      <c r="G1337" s="10">
        <f>IF((G1336+(AVERAGE(F1336:F1337)*('Front End'!$F$5*60))-(N1336))&gt;$AA$3,$AA$3,IF(G1336+(AVERAGE(F1336:F1337)*('Front End'!$F$5*60))-(N1336)&lt;0,0,G1336+(AVERAGE(F1336:F1337)*('Front End'!$F$5*60))-(N1336)))</f>
        <v>101.17886257880447</v>
      </c>
      <c r="H1337" s="10">
        <f>(G1337/$AA$3)*'Front End'!$B$1</f>
        <v>1.0117886257880447E-3</v>
      </c>
      <c r="I1337" s="10">
        <f>('Front End'!$F$10-'Front End'!$B$1)+Calcs!H1337</f>
        <v>46.731011788625793</v>
      </c>
      <c r="J1337" s="10">
        <f>IF(H1337&gt;'Front End'!$B$1*('Front End'!$B$5/100),G1337-((('Front End'!$B$1*('Front End'!$B$5/100))/'Front End'!$B$1)*$AA$3),0)</f>
        <v>1.1788625788044698</v>
      </c>
      <c r="K1337" s="10">
        <f>(J1337*('Front End'!$B$6/100))/('Front End'!$B$2*24*60*60)</f>
        <v>0</v>
      </c>
      <c r="L1337" s="10">
        <f>(J1337*((100-'Front End'!$B$6)/100))/('Front End'!$B$2*24*60*60)</f>
        <v>1.3644242810236921E-3</v>
      </c>
      <c r="M1337" s="10">
        <f t="shared" si="87"/>
        <v>1.3644242810236921E-3</v>
      </c>
      <c r="N1337" s="10">
        <f>AVERAGE(M1336:M1337)*('Front End'!$F$5*60)</f>
        <v>0.16408840280042195</v>
      </c>
      <c r="O1337" s="10">
        <f>IF(O1336+AVERAGE(K1336:K1337)*('Front End'!$F$5*60)&gt;J1337,J1337,O1336+AVERAGE(K1336:K1337)*('Front End'!$F$5*60))</f>
        <v>0</v>
      </c>
      <c r="P1337" s="10">
        <f>P1336+(AVERAGE(L1336:L1337)*('Front End'!$F$5*60))-W1336</f>
        <v>3839.1514873622277</v>
      </c>
      <c r="Q1337" s="10">
        <f>(P1337/$AA$5)*($AA$4-'Front End'!$F$9)</f>
        <v>3.8391514873622273E-2</v>
      </c>
      <c r="R1337" s="10">
        <f>'Front End'!$F$9+Q1337</f>
        <v>45.038391514873624</v>
      </c>
      <c r="S1337" s="8">
        <f>IF(R1337&gt;'Front End'!$F$9+'Front End'!$B$9,(((R1337-'Front End'!$F$9)/($AA$4-'Front End'!$F$9))*$AA$5)-((('Front End'!$F$9+'Front End'!$B$9-'Front End'!$F$9)/($AA$4-'Front End'!$F$9))*$AA$5),0)</f>
        <v>3839.1514873623578</v>
      </c>
      <c r="T1337" s="8">
        <f>ROUND(S1337/('Front End'!$B$3*24*60*60),6)</f>
        <v>4.4429999999999999E-3</v>
      </c>
      <c r="U1337" s="8">
        <f>IF(R1337&gt;'Front End'!$F$9+'Front End'!$B$10,(((R1337-'Front End'!$F$9)/($AA$4-'Front End'!$F$9))*$AA$5)-((('Front End'!$F$9+'Front End'!$B$10-'Front End'!$F$9)/($AA$4-'Front End'!$F$9))*$AA$5),0)</f>
        <v>1839.1514873620449</v>
      </c>
      <c r="V1337" s="8">
        <f>(U1337^0.5)/('Front End'!$B$4*24*60*60)</f>
        <v>4.9635798046420796E-3</v>
      </c>
      <c r="W1337" s="8">
        <f>(AVERAGE(T1336:T1337)*('Front End'!$F$5*60))+(AVERAGE(V1336:V1337)*('Front End'!$F$5*60))</f>
        <v>1.1289877168604541</v>
      </c>
      <c r="X1337" s="8">
        <f t="shared" si="88"/>
        <v>4.9635798046420796E-3</v>
      </c>
    </row>
    <row r="1338" spans="1:24" x14ac:dyDescent="0.2">
      <c r="A1338" s="1">
        <v>1337</v>
      </c>
      <c r="B1338" s="1">
        <f>B1337+'Front End'!$F$5</f>
        <v>2672</v>
      </c>
      <c r="C1338" s="10">
        <f t="shared" si="85"/>
        <v>1.8555555555555556</v>
      </c>
      <c r="D1338" s="10">
        <f>ROUND(IF(B1338&lt;=$AA$2*1.25,('Front End'!$F$4/2)*(1-COS((PI()*B1338)/$AA$2)),(4.34*'Front End'!$F$4*EXP(-1.3*B1338/$AA$2))),6)</f>
        <v>1.322E-3</v>
      </c>
      <c r="E1338" s="10">
        <f>D1338*('Front End'!$F$3/100)</f>
        <v>0</v>
      </c>
      <c r="F1338" s="10">
        <f t="shared" si="86"/>
        <v>1.322E-3</v>
      </c>
      <c r="G1338" s="10">
        <f>IF((G1337+(AVERAGE(F1337:F1338)*('Front End'!$F$5*60))-(N1337))&gt;$AA$3,$AA$3,IF(G1337+(AVERAGE(F1337:F1338)*('Front End'!$F$5*60))-(N1337)&lt;0,0,G1337+(AVERAGE(F1337:F1338)*('Front End'!$F$5*60))-(N1337)))</f>
        <v>101.17377417600406</v>
      </c>
      <c r="H1338" s="10">
        <f>(G1338/$AA$3)*'Front End'!$B$1</f>
        <v>1.0117377417600405E-3</v>
      </c>
      <c r="I1338" s="10">
        <f>('Front End'!$F$10-'Front End'!$B$1)+Calcs!H1338</f>
        <v>46.731011737741767</v>
      </c>
      <c r="J1338" s="10">
        <f>IF(H1338&gt;'Front End'!$B$1*('Front End'!$B$5/100),G1338-((('Front End'!$B$1*('Front End'!$B$5/100))/'Front End'!$B$1)*$AA$3),0)</f>
        <v>1.1737741760040592</v>
      </c>
      <c r="K1338" s="10">
        <f>(J1338*('Front End'!$B$6/100))/('Front End'!$B$2*24*60*60)</f>
        <v>0</v>
      </c>
      <c r="L1338" s="10">
        <f>(J1338*((100-'Front End'!$B$6)/100))/('Front End'!$B$2*24*60*60)</f>
        <v>1.3585349259306243E-3</v>
      </c>
      <c r="M1338" s="10">
        <f t="shared" si="87"/>
        <v>1.3585349259306243E-3</v>
      </c>
      <c r="N1338" s="10">
        <f>AVERAGE(M1337:M1338)*('Front End'!$F$5*60)</f>
        <v>0.16337755241725896</v>
      </c>
      <c r="O1338" s="10">
        <f>IF(O1337+AVERAGE(K1337:K1338)*('Front End'!$F$5*60)&gt;J1338,J1338,O1337+AVERAGE(K1337:K1338)*('Front End'!$F$5*60))</f>
        <v>0</v>
      </c>
      <c r="P1338" s="10">
        <f>P1337+(AVERAGE(L1337:L1338)*('Front End'!$F$5*60))-W1337</f>
        <v>3838.1858771977845</v>
      </c>
      <c r="Q1338" s="10">
        <f>(P1338/$AA$5)*($AA$4-'Front End'!$F$9)</f>
        <v>3.8381858771977841E-2</v>
      </c>
      <c r="R1338" s="10">
        <f>'Front End'!$F$9+Q1338</f>
        <v>45.038381858771977</v>
      </c>
      <c r="S1338" s="8">
        <f>IF(R1338&gt;'Front End'!$F$9+'Front End'!$B$9,(((R1338-'Front End'!$F$9)/($AA$4-'Front End'!$F$9))*$AA$5)-((('Front End'!$F$9+'Front End'!$B$9-'Front End'!$F$9)/($AA$4-'Front End'!$F$9))*$AA$5),0)</f>
        <v>3838.1858771977309</v>
      </c>
      <c r="T1338" s="8">
        <f>ROUND(S1338/('Front End'!$B$3*24*60*60),6)</f>
        <v>4.4419999999999998E-3</v>
      </c>
      <c r="U1338" s="8">
        <f>IF(R1338&gt;'Front End'!$F$9+'Front End'!$B$10,(((R1338-'Front End'!$F$9)/($AA$4-'Front End'!$F$9))*$AA$5)-((('Front End'!$F$9+'Front End'!$B$10-'Front End'!$F$9)/($AA$4-'Front End'!$F$9))*$AA$5),0)</f>
        <v>1838.185877197418</v>
      </c>
      <c r="V1338" s="8">
        <f>(U1338^0.5)/('Front End'!$B$4*24*60*60)</f>
        <v>4.9622766187945311E-3</v>
      </c>
      <c r="W1338" s="8">
        <f>(AVERAGE(T1337:T1338)*('Front End'!$F$5*60))+(AVERAGE(V1337:V1338)*('Front End'!$F$5*60))</f>
        <v>1.1286513854061968</v>
      </c>
      <c r="X1338" s="8">
        <f t="shared" si="88"/>
        <v>4.9622766187945311E-3</v>
      </c>
    </row>
    <row r="1339" spans="1:24" x14ac:dyDescent="0.2">
      <c r="A1339" s="1">
        <v>1338</v>
      </c>
      <c r="B1339" s="1">
        <f>B1338+'Front End'!$F$5</f>
        <v>2674</v>
      </c>
      <c r="C1339" s="10">
        <f t="shared" si="85"/>
        <v>1.8569444444444445</v>
      </c>
      <c r="D1339" s="10">
        <f>ROUND(IF(B1339&lt;=$AA$2*1.25,('Front End'!$F$4/2)*(1-COS((PI()*B1339)/$AA$2)),(4.34*'Front End'!$F$4*EXP(-1.3*B1339/$AA$2))),6)</f>
        <v>1.3159999999999999E-3</v>
      </c>
      <c r="E1339" s="10">
        <f>D1339*('Front End'!$F$3/100)</f>
        <v>0</v>
      </c>
      <c r="F1339" s="10">
        <f t="shared" si="86"/>
        <v>1.3159999999999999E-3</v>
      </c>
      <c r="G1339" s="10">
        <f>IF((G1338+(AVERAGE(F1338:F1339)*('Front End'!$F$5*60))-(N1338))&gt;$AA$3,$AA$3,IF(G1338+(AVERAGE(F1338:F1339)*('Front End'!$F$5*60))-(N1338)&lt;0,0,G1338+(AVERAGE(F1338:F1339)*('Front End'!$F$5*60))-(N1338)))</f>
        <v>101.1686766235868</v>
      </c>
      <c r="H1339" s="10">
        <f>(G1339/$AA$3)*'Front End'!$B$1</f>
        <v>1.0116867662358681E-3</v>
      </c>
      <c r="I1339" s="10">
        <f>('Front End'!$F$10-'Front End'!$B$1)+Calcs!H1339</f>
        <v>46.731011686766237</v>
      </c>
      <c r="J1339" s="10">
        <f>IF(H1339&gt;'Front End'!$B$1*('Front End'!$B$5/100),G1339-((('Front End'!$B$1*('Front End'!$B$5/100))/'Front End'!$B$1)*$AA$3),0)</f>
        <v>1.1686766235868049</v>
      </c>
      <c r="K1339" s="10">
        <f>(J1339*('Front End'!$B$6/100))/('Front End'!$B$2*24*60*60)</f>
        <v>0</v>
      </c>
      <c r="L1339" s="10">
        <f>(J1339*((100-'Front End'!$B$6)/100))/('Front End'!$B$2*24*60*60)</f>
        <v>1.3526349810032466E-3</v>
      </c>
      <c r="M1339" s="10">
        <f t="shared" si="87"/>
        <v>1.3526349810032466E-3</v>
      </c>
      <c r="N1339" s="10">
        <f>AVERAGE(M1338:M1339)*('Front End'!$F$5*60)</f>
        <v>0.16267019441603225</v>
      </c>
      <c r="O1339" s="10">
        <f>IF(O1338+AVERAGE(K1338:K1339)*('Front End'!$F$5*60)&gt;J1339,J1339,O1338+AVERAGE(K1338:K1339)*('Front End'!$F$5*60))</f>
        <v>0</v>
      </c>
      <c r="P1339" s="10">
        <f>P1338+(AVERAGE(L1338:L1339)*('Front End'!$F$5*60))-W1338</f>
        <v>3837.2198960067944</v>
      </c>
      <c r="Q1339" s="10">
        <f>(P1339/$AA$5)*($AA$4-'Front End'!$F$9)</f>
        <v>3.8372198960067938E-2</v>
      </c>
      <c r="R1339" s="10">
        <f>'Front End'!$F$9+Q1339</f>
        <v>45.038372198960069</v>
      </c>
      <c r="S1339" s="8">
        <f>IF(R1339&gt;'Front End'!$F$9+'Front End'!$B$9,(((R1339-'Front End'!$F$9)/($AA$4-'Front End'!$F$9))*$AA$5)-((('Front End'!$F$9+'Front End'!$B$9-'Front End'!$F$9)/($AA$4-'Front End'!$F$9))*$AA$5),0)</f>
        <v>3837.2198960068717</v>
      </c>
      <c r="T1339" s="8">
        <f>ROUND(S1339/('Front End'!$B$3*24*60*60),6)</f>
        <v>4.4409999999999996E-3</v>
      </c>
      <c r="U1339" s="8">
        <f>IF(R1339&gt;'Front End'!$F$9+'Front End'!$B$10,(((R1339-'Front End'!$F$9)/($AA$4-'Front End'!$F$9))*$AA$5)-((('Front End'!$F$9+'Front End'!$B$10-'Front End'!$F$9)/($AA$4-'Front End'!$F$9))*$AA$5),0)</f>
        <v>1837.2198960065589</v>
      </c>
      <c r="V1339" s="8">
        <f>(U1339^0.5)/('Front End'!$B$4*24*60*60)</f>
        <v>4.960972589682559E-3</v>
      </c>
      <c r="W1339" s="8">
        <f>(AVERAGE(T1338:T1339)*('Front End'!$F$5*60))+(AVERAGE(V1338:V1339)*('Front End'!$F$5*60))</f>
        <v>1.1283749525086253</v>
      </c>
      <c r="X1339" s="8">
        <f t="shared" si="88"/>
        <v>4.960972589682559E-3</v>
      </c>
    </row>
    <row r="1340" spans="1:24" x14ac:dyDescent="0.2">
      <c r="A1340" s="1">
        <v>1339</v>
      </c>
      <c r="B1340" s="1">
        <f>B1339+'Front End'!$F$5</f>
        <v>2676</v>
      </c>
      <c r="C1340" s="10">
        <f t="shared" si="85"/>
        <v>1.8583333333333334</v>
      </c>
      <c r="D1340" s="10">
        <f>ROUND(IF(B1340&lt;=$AA$2*1.25,('Front End'!$F$4/2)*(1-COS((PI()*B1340)/$AA$2)),(4.34*'Front End'!$F$4*EXP(-1.3*B1340/$AA$2))),6)</f>
        <v>1.31E-3</v>
      </c>
      <c r="E1340" s="10">
        <f>D1340*('Front End'!$F$3/100)</f>
        <v>0</v>
      </c>
      <c r="F1340" s="10">
        <f t="shared" si="86"/>
        <v>1.31E-3</v>
      </c>
      <c r="G1340" s="10">
        <f>IF((G1339+(AVERAGE(F1339:F1340)*('Front End'!$F$5*60))-(N1339))&gt;$AA$3,$AA$3,IF(G1339+(AVERAGE(F1339:F1340)*('Front End'!$F$5*60))-(N1339)&lt;0,0,G1339+(AVERAGE(F1339:F1340)*('Front End'!$F$5*60))-(N1339)))</f>
        <v>101.16356642917077</v>
      </c>
      <c r="H1340" s="10">
        <f>(G1340/$AA$3)*'Front End'!$B$1</f>
        <v>1.0116356642917077E-3</v>
      </c>
      <c r="I1340" s="10">
        <f>('Front End'!$F$10-'Front End'!$B$1)+Calcs!H1340</f>
        <v>46.731011635664295</v>
      </c>
      <c r="J1340" s="10">
        <f>IF(H1340&gt;'Front End'!$B$1*('Front End'!$B$5/100),G1340-((('Front End'!$B$1*('Front End'!$B$5/100))/'Front End'!$B$1)*$AA$3),0)</f>
        <v>1.1635664291707712</v>
      </c>
      <c r="K1340" s="10">
        <f>(J1340*('Front End'!$B$6/100))/('Front End'!$B$2*24*60*60)</f>
        <v>0</v>
      </c>
      <c r="L1340" s="10">
        <f>(J1340*((100-'Front End'!$B$6)/100))/('Front End'!$B$2*24*60*60)</f>
        <v>1.3467204041328373E-3</v>
      </c>
      <c r="M1340" s="10">
        <f t="shared" si="87"/>
        <v>1.3467204041328373E-3</v>
      </c>
      <c r="N1340" s="10">
        <f>AVERAGE(M1339:M1340)*('Front End'!$F$5*60)</f>
        <v>0.16196132310816505</v>
      </c>
      <c r="O1340" s="10">
        <f>IF(O1339+AVERAGE(K1339:K1340)*('Front End'!$F$5*60)&gt;J1340,J1340,O1339+AVERAGE(K1339:K1340)*('Front End'!$F$5*60))</f>
        <v>0</v>
      </c>
      <c r="P1340" s="10">
        <f>P1339+(AVERAGE(L1339:L1340)*('Front End'!$F$5*60))-W1339</f>
        <v>3836.253482377394</v>
      </c>
      <c r="Q1340" s="10">
        <f>(P1340/$AA$5)*($AA$4-'Front End'!$F$9)</f>
        <v>3.8362534823773942E-2</v>
      </c>
      <c r="R1340" s="10">
        <f>'Front End'!$F$9+Q1340</f>
        <v>45.038362534823776</v>
      </c>
      <c r="S1340" s="8">
        <f>IF(R1340&gt;'Front End'!$F$9+'Front End'!$B$9,(((R1340-'Front End'!$F$9)/($AA$4-'Front End'!$F$9))*$AA$5)-((('Front End'!$F$9+'Front End'!$B$9-'Front End'!$F$9)/($AA$4-'Front End'!$F$9))*$AA$5),0)</f>
        <v>3836.2534823775723</v>
      </c>
      <c r="T1340" s="8">
        <f>ROUND(S1340/('Front End'!$B$3*24*60*60),6)</f>
        <v>4.4400000000000004E-3</v>
      </c>
      <c r="U1340" s="8">
        <f>IF(R1340&gt;'Front End'!$F$9+'Front End'!$B$10,(((R1340-'Front End'!$F$9)/($AA$4-'Front End'!$F$9))*$AA$5)-((('Front End'!$F$9+'Front End'!$B$10-'Front End'!$F$9)/($AA$4-'Front End'!$F$9))*$AA$5),0)</f>
        <v>1836.2534823772594</v>
      </c>
      <c r="V1340" s="8">
        <f>(U1340^0.5)/('Front End'!$B$4*24*60*60)</f>
        <v>4.9596676337047155E-3</v>
      </c>
      <c r="W1340" s="8">
        <f>(AVERAGE(T1339:T1340)*('Front End'!$F$5*60))+(AVERAGE(V1339:V1340)*('Front End'!$F$5*60))</f>
        <v>1.1280984134032366</v>
      </c>
      <c r="X1340" s="8">
        <f t="shared" si="88"/>
        <v>4.9596676337047155E-3</v>
      </c>
    </row>
    <row r="1341" spans="1:24" x14ac:dyDescent="0.2">
      <c r="A1341" s="1">
        <v>1340</v>
      </c>
      <c r="B1341" s="1">
        <f>B1340+'Front End'!$F$5</f>
        <v>2678</v>
      </c>
      <c r="C1341" s="10">
        <f t="shared" si="85"/>
        <v>1.8597222222222223</v>
      </c>
      <c r="D1341" s="10">
        <f>ROUND(IF(B1341&lt;=$AA$2*1.25,('Front End'!$F$4/2)*(1-COS((PI()*B1341)/$AA$2)),(4.34*'Front End'!$F$4*EXP(-1.3*B1341/$AA$2))),6)</f>
        <v>1.305E-3</v>
      </c>
      <c r="E1341" s="10">
        <f>D1341*('Front End'!$F$3/100)</f>
        <v>0</v>
      </c>
      <c r="F1341" s="10">
        <f t="shared" si="86"/>
        <v>1.305E-3</v>
      </c>
      <c r="G1341" s="10">
        <f>IF((G1340+(AVERAGE(F1340:F1341)*('Front End'!$F$5*60))-(N1340))&gt;$AA$3,$AA$3,IF(G1340+(AVERAGE(F1340:F1341)*('Front End'!$F$5*60))-(N1340)&lt;0,0,G1340+(AVERAGE(F1340:F1341)*('Front End'!$F$5*60))-(N1340)))</f>
        <v>101.15850510606261</v>
      </c>
      <c r="H1341" s="10">
        <f>(G1341/$AA$3)*'Front End'!$B$1</f>
        <v>1.011585051060626E-3</v>
      </c>
      <c r="I1341" s="10">
        <f>('Front End'!$F$10-'Front End'!$B$1)+Calcs!H1341</f>
        <v>46.731011585051064</v>
      </c>
      <c r="J1341" s="10">
        <f>IF(H1341&gt;'Front End'!$B$1*('Front End'!$B$5/100),G1341-((('Front End'!$B$1*('Front End'!$B$5/100))/'Front End'!$B$1)*$AA$3),0)</f>
        <v>1.1585051060626057</v>
      </c>
      <c r="K1341" s="10">
        <f>(J1341*('Front End'!$B$6/100))/('Front End'!$B$2*24*60*60)</f>
        <v>0</v>
      </c>
      <c r="L1341" s="10">
        <f>(J1341*((100-'Front End'!$B$6)/100))/('Front End'!$B$2*24*60*60)</f>
        <v>1.3408623912761642E-3</v>
      </c>
      <c r="M1341" s="10">
        <f t="shared" si="87"/>
        <v>1.3408623912761642E-3</v>
      </c>
      <c r="N1341" s="10">
        <f>AVERAGE(M1340:M1341)*('Front End'!$F$5*60)</f>
        <v>0.16125496772454009</v>
      </c>
      <c r="O1341" s="10">
        <f>IF(O1340+AVERAGE(K1340:K1341)*('Front End'!$F$5*60)&gt;J1341,J1341,O1340+AVERAGE(K1340:K1341)*('Front End'!$F$5*60))</f>
        <v>0</v>
      </c>
      <c r="P1341" s="10">
        <f>P1340+(AVERAGE(L1340:L1341)*('Front End'!$F$5*60))-W1340</f>
        <v>3835.2866389317155</v>
      </c>
      <c r="Q1341" s="10">
        <f>(P1341/$AA$5)*($AA$4-'Front End'!$F$9)</f>
        <v>3.8352866389317154E-2</v>
      </c>
      <c r="R1341" s="10">
        <f>'Front End'!$F$9+Q1341</f>
        <v>45.038352866389317</v>
      </c>
      <c r="S1341" s="8">
        <f>IF(R1341&gt;'Front End'!$F$9+'Front End'!$B$9,(((R1341-'Front End'!$F$9)/($AA$4-'Front End'!$F$9))*$AA$5)-((('Front End'!$F$9+'Front End'!$B$9-'Front End'!$F$9)/($AA$4-'Front End'!$F$9))*$AA$5),0)</f>
        <v>3835.2866389317342</v>
      </c>
      <c r="T1341" s="8">
        <f>ROUND(S1341/('Front End'!$B$3*24*60*60),6)</f>
        <v>4.4390000000000002E-3</v>
      </c>
      <c r="U1341" s="8">
        <f>IF(R1341&gt;'Front End'!$F$9+'Front End'!$B$10,(((R1341-'Front End'!$F$9)/($AA$4-'Front End'!$F$9))*$AA$5)-((('Front End'!$F$9+'Front End'!$B$10-'Front End'!$F$9)/($AA$4-'Front End'!$F$9))*$AA$5),0)</f>
        <v>1835.2866389314213</v>
      </c>
      <c r="V1341" s="8">
        <f>(U1341^0.5)/('Front End'!$B$4*24*60*60)</f>
        <v>4.9583617536709656E-3</v>
      </c>
      <c r="W1341" s="8">
        <f>(AVERAGE(T1340:T1341)*('Front End'!$F$5*60))+(AVERAGE(V1340:V1341)*('Front End'!$F$5*60))</f>
        <v>1.1278217632425411</v>
      </c>
      <c r="X1341" s="8">
        <f t="shared" si="88"/>
        <v>4.9583617536709656E-3</v>
      </c>
    </row>
    <row r="1342" spans="1:24" x14ac:dyDescent="0.2">
      <c r="A1342" s="1">
        <v>1341</v>
      </c>
      <c r="B1342" s="1">
        <f>B1341+'Front End'!$F$5</f>
        <v>2680</v>
      </c>
      <c r="C1342" s="10">
        <f t="shared" si="85"/>
        <v>1.8611111111111112</v>
      </c>
      <c r="D1342" s="10">
        <f>ROUND(IF(B1342&lt;=$AA$2*1.25,('Front End'!$F$4/2)*(1-COS((PI()*B1342)/$AA$2)),(4.34*'Front End'!$F$4*EXP(-1.3*B1342/$AA$2))),6)</f>
        <v>1.299E-3</v>
      </c>
      <c r="E1342" s="10">
        <f>D1342*('Front End'!$F$3/100)</f>
        <v>0</v>
      </c>
      <c r="F1342" s="10">
        <f t="shared" si="86"/>
        <v>1.299E-3</v>
      </c>
      <c r="G1342" s="10">
        <f>IF((G1341+(AVERAGE(F1341:F1342)*('Front End'!$F$5*60))-(N1341))&gt;$AA$3,$AA$3,IF(G1341+(AVERAGE(F1341:F1342)*('Front End'!$F$5*60))-(N1341)&lt;0,0,G1341+(AVERAGE(F1341:F1342)*('Front End'!$F$5*60))-(N1341)))</f>
        <v>101.15349013833806</v>
      </c>
      <c r="H1342" s="10">
        <f>(G1342/$AA$3)*'Front End'!$B$1</f>
        <v>1.0115349013833806E-3</v>
      </c>
      <c r="I1342" s="10">
        <f>('Front End'!$F$10-'Front End'!$B$1)+Calcs!H1342</f>
        <v>46.731011534901384</v>
      </c>
      <c r="J1342" s="10">
        <f>IF(H1342&gt;'Front End'!$B$1*('Front End'!$B$5/100),G1342-((('Front End'!$B$1*('Front End'!$B$5/100))/'Front End'!$B$1)*$AA$3),0)</f>
        <v>1.1534901383380571</v>
      </c>
      <c r="K1342" s="10">
        <f>(J1342*('Front End'!$B$6/100))/('Front End'!$B$2*24*60*60)</f>
        <v>0</v>
      </c>
      <c r="L1342" s="10">
        <f>(J1342*((100-'Front End'!$B$6)/100))/('Front End'!$B$2*24*60*60)</f>
        <v>1.3350580304838627E-3</v>
      </c>
      <c r="M1342" s="10">
        <f t="shared" si="87"/>
        <v>1.3350580304838627E-3</v>
      </c>
      <c r="N1342" s="10">
        <f>AVERAGE(M1341:M1342)*('Front End'!$F$5*60)</f>
        <v>0.16055522530560162</v>
      </c>
      <c r="O1342" s="10">
        <f>IF(O1341+AVERAGE(K1341:K1342)*('Front End'!$F$5*60)&gt;J1342,J1342,O1341+AVERAGE(K1341:K1342)*('Front End'!$F$5*60))</f>
        <v>0</v>
      </c>
      <c r="P1342" s="10">
        <f>P1341+(AVERAGE(L1341:L1342)*('Front End'!$F$5*60))-W1341</f>
        <v>3834.3193723937784</v>
      </c>
      <c r="Q1342" s="10">
        <f>(P1342/$AA$5)*($AA$4-'Front End'!$F$9)</f>
        <v>3.8343193723937782E-2</v>
      </c>
      <c r="R1342" s="10">
        <f>'Front End'!$F$9+Q1342</f>
        <v>45.038343193723939</v>
      </c>
      <c r="S1342" s="8">
        <f>IF(R1342&gt;'Front End'!$F$9+'Front End'!$B$9,(((R1342-'Front End'!$F$9)/($AA$4-'Front End'!$F$9))*$AA$5)-((('Front End'!$F$9+'Front End'!$B$9-'Front End'!$F$9)/($AA$4-'Front End'!$F$9))*$AA$5),0)</f>
        <v>3834.3193723939353</v>
      </c>
      <c r="T1342" s="8">
        <f>ROUND(S1342/('Front End'!$B$3*24*60*60),6)</f>
        <v>4.4380000000000001E-3</v>
      </c>
      <c r="U1342" s="8">
        <f>IF(R1342&gt;'Front End'!$F$9+'Front End'!$B$10,(((R1342-'Front End'!$F$9)/($AA$4-'Front End'!$F$9))*$AA$5)-((('Front End'!$F$9+'Front End'!$B$10-'Front End'!$F$9)/($AA$4-'Front End'!$F$9))*$AA$5),0)</f>
        <v>1834.3193723936224</v>
      </c>
      <c r="V1342" s="8">
        <f>(U1342^0.5)/('Front End'!$B$4*24*60*60)</f>
        <v>4.9570549579372458E-3</v>
      </c>
      <c r="W1342" s="8">
        <f>(AVERAGE(T1341:T1342)*('Front End'!$F$5*60))+(AVERAGE(V1341:V1342)*('Front End'!$F$5*60))</f>
        <v>1.1275450026964928</v>
      </c>
      <c r="X1342" s="8">
        <f t="shared" si="88"/>
        <v>4.9570549579372458E-3</v>
      </c>
    </row>
    <row r="1343" spans="1:24" x14ac:dyDescent="0.2">
      <c r="A1343" s="1">
        <v>1342</v>
      </c>
      <c r="B1343" s="1">
        <f>B1342+'Front End'!$F$5</f>
        <v>2682</v>
      </c>
      <c r="C1343" s="10">
        <f t="shared" si="85"/>
        <v>1.8625</v>
      </c>
      <c r="D1343" s="10">
        <f>ROUND(IF(B1343&lt;=$AA$2*1.25,('Front End'!$F$4/2)*(1-COS((PI()*B1343)/$AA$2)),(4.34*'Front End'!$F$4*EXP(-1.3*B1343/$AA$2))),6)</f>
        <v>1.294E-3</v>
      </c>
      <c r="E1343" s="10">
        <f>D1343*('Front End'!$F$3/100)</f>
        <v>0</v>
      </c>
      <c r="F1343" s="10">
        <f t="shared" si="86"/>
        <v>1.294E-3</v>
      </c>
      <c r="G1343" s="10">
        <f>IF((G1342+(AVERAGE(F1342:F1343)*('Front End'!$F$5*60))-(N1342))&gt;$AA$3,$AA$3,IF(G1342+(AVERAGE(F1342:F1343)*('Front End'!$F$5*60))-(N1342)&lt;0,0,G1342+(AVERAGE(F1342:F1343)*('Front End'!$F$5*60))-(N1342)))</f>
        <v>101.14851491303246</v>
      </c>
      <c r="H1343" s="10">
        <f>(G1343/$AA$3)*'Front End'!$B$1</f>
        <v>1.0114851491303247E-3</v>
      </c>
      <c r="I1343" s="10">
        <f>('Front End'!$F$10-'Front End'!$B$1)+Calcs!H1343</f>
        <v>46.731011485149132</v>
      </c>
      <c r="J1343" s="10">
        <f>IF(H1343&gt;'Front End'!$B$1*('Front End'!$B$5/100),G1343-((('Front End'!$B$1*('Front End'!$B$5/100))/'Front End'!$B$1)*$AA$3),0)</f>
        <v>1.1485149130324572</v>
      </c>
      <c r="K1343" s="10">
        <f>(J1343*('Front End'!$B$6/100))/('Front End'!$B$2*24*60*60)</f>
        <v>0</v>
      </c>
      <c r="L1343" s="10">
        <f>(J1343*((100-'Front End'!$B$6)/100))/('Front End'!$B$2*24*60*60)</f>
        <v>1.3292996678616405E-3</v>
      </c>
      <c r="M1343" s="10">
        <f t="shared" si="87"/>
        <v>1.3292996678616405E-3</v>
      </c>
      <c r="N1343" s="10">
        <f>AVERAGE(M1342:M1343)*('Front End'!$F$5*60)</f>
        <v>0.15986146190073017</v>
      </c>
      <c r="O1343" s="10">
        <f>IF(O1342+AVERAGE(K1342:K1343)*('Front End'!$F$5*60)&gt;J1343,J1343,O1342+AVERAGE(K1342:K1343)*('Front End'!$F$5*60))</f>
        <v>0</v>
      </c>
      <c r="P1343" s="10">
        <f>P1342+(AVERAGE(L1342:L1343)*('Front End'!$F$5*60))-W1342</f>
        <v>3833.3516888529825</v>
      </c>
      <c r="Q1343" s="10">
        <f>(P1343/$AA$5)*($AA$4-'Front End'!$F$9)</f>
        <v>3.8333516888529824E-2</v>
      </c>
      <c r="R1343" s="10">
        <f>'Front End'!$F$9+Q1343</f>
        <v>45.038333516888528</v>
      </c>
      <c r="S1343" s="8">
        <f>IF(R1343&gt;'Front End'!$F$9+'Front End'!$B$9,(((R1343-'Front End'!$F$9)/($AA$4-'Front End'!$F$9))*$AA$5)-((('Front End'!$F$9+'Front End'!$B$9-'Front End'!$F$9)/($AA$4-'Front End'!$F$9))*$AA$5),0)</f>
        <v>3833.3516888528152</v>
      </c>
      <c r="T1343" s="8">
        <f>ROUND(S1343/('Front End'!$B$3*24*60*60),6)</f>
        <v>4.437E-3</v>
      </c>
      <c r="U1343" s="8">
        <f>IF(R1343&gt;'Front End'!$F$9+'Front End'!$B$10,(((R1343-'Front End'!$F$9)/($AA$4-'Front End'!$F$9))*$AA$5)-((('Front End'!$F$9+'Front End'!$B$10-'Front End'!$F$9)/($AA$4-'Front End'!$F$9))*$AA$5),0)</f>
        <v>1833.3516888525023</v>
      </c>
      <c r="V1343" s="8">
        <f>(U1343^0.5)/('Front End'!$B$4*24*60*60)</f>
        <v>4.95574725400829E-3</v>
      </c>
      <c r="W1343" s="8">
        <f>(AVERAGE(T1342:T1343)*('Front End'!$F$5*60))+(AVERAGE(V1342:V1343)*('Front End'!$F$5*60))</f>
        <v>1.1272681327167322</v>
      </c>
      <c r="X1343" s="8">
        <f t="shared" si="88"/>
        <v>4.95574725400829E-3</v>
      </c>
    </row>
    <row r="1344" spans="1:24" x14ac:dyDescent="0.2">
      <c r="A1344" s="1">
        <v>1343</v>
      </c>
      <c r="B1344" s="1">
        <f>B1343+'Front End'!$F$5</f>
        <v>2684</v>
      </c>
      <c r="C1344" s="10">
        <f t="shared" si="85"/>
        <v>1.8638888888888889</v>
      </c>
      <c r="D1344" s="10">
        <f>ROUND(IF(B1344&lt;=$AA$2*1.25,('Front End'!$F$4/2)*(1-COS((PI()*B1344)/$AA$2)),(4.34*'Front End'!$F$4*EXP(-1.3*B1344/$AA$2))),6)</f>
        <v>1.2880000000000001E-3</v>
      </c>
      <c r="E1344" s="10">
        <f>D1344*('Front End'!$F$3/100)</f>
        <v>0</v>
      </c>
      <c r="F1344" s="10">
        <f t="shared" si="86"/>
        <v>1.2880000000000001E-3</v>
      </c>
      <c r="G1344" s="10">
        <f>IF((G1343+(AVERAGE(F1343:F1344)*('Front End'!$F$5*60))-(N1343))&gt;$AA$3,$AA$3,IF(G1343+(AVERAGE(F1343:F1344)*('Front End'!$F$5*60))-(N1343)&lt;0,0,G1343+(AVERAGE(F1343:F1344)*('Front End'!$F$5*60))-(N1343)))</f>
        <v>101.14357345113173</v>
      </c>
      <c r="H1344" s="10">
        <f>(G1344/$AA$3)*'Front End'!$B$1</f>
        <v>1.0114357345113174E-3</v>
      </c>
      <c r="I1344" s="10">
        <f>('Front End'!$F$10-'Front End'!$B$1)+Calcs!H1344</f>
        <v>46.731011435734516</v>
      </c>
      <c r="J1344" s="10">
        <f>IF(H1344&gt;'Front End'!$B$1*('Front End'!$B$5/100),G1344-((('Front End'!$B$1*('Front End'!$B$5/100))/'Front End'!$B$1)*$AA$3),0)</f>
        <v>1.1435734511317293</v>
      </c>
      <c r="K1344" s="10">
        <f>(J1344*('Front End'!$B$6/100))/('Front End'!$B$2*24*60*60)</f>
        <v>0</v>
      </c>
      <c r="L1344" s="10">
        <f>(J1344*((100-'Front End'!$B$6)/100))/('Front End'!$B$2*24*60*60)</f>
        <v>1.3235803832543165E-3</v>
      </c>
      <c r="M1344" s="10">
        <f t="shared" si="87"/>
        <v>1.3235803832543165E-3</v>
      </c>
      <c r="N1344" s="10">
        <f>AVERAGE(M1343:M1344)*('Front End'!$F$5*60)</f>
        <v>0.15917280306695741</v>
      </c>
      <c r="O1344" s="10">
        <f>IF(O1343+AVERAGE(K1343:K1344)*('Front End'!$F$5*60)&gt;J1344,J1344,O1343+AVERAGE(K1343:K1344)*('Front End'!$F$5*60))</f>
        <v>0</v>
      </c>
      <c r="P1344" s="10">
        <f>P1343+(AVERAGE(L1343:L1344)*('Front End'!$F$5*60))-W1343</f>
        <v>3832.3835935233328</v>
      </c>
      <c r="Q1344" s="10">
        <f>(P1344/$AA$5)*($AA$4-'Front End'!$F$9)</f>
        <v>3.8323835935233329E-2</v>
      </c>
      <c r="R1344" s="10">
        <f>'Front End'!$F$9+Q1344</f>
        <v>45.03832383593523</v>
      </c>
      <c r="S1344" s="8">
        <f>IF(R1344&gt;'Front End'!$F$9+'Front End'!$B$9,(((R1344-'Front End'!$F$9)/($AA$4-'Front End'!$F$9))*$AA$5)-((('Front End'!$F$9+'Front End'!$B$9-'Front End'!$F$9)/($AA$4-'Front End'!$F$9))*$AA$5),0)</f>
        <v>3832.3835935230477</v>
      </c>
      <c r="T1344" s="8">
        <f>ROUND(S1344/('Front End'!$B$3*24*60*60),6)</f>
        <v>4.4359999999999998E-3</v>
      </c>
      <c r="U1344" s="8">
        <f>IF(R1344&gt;'Front End'!$F$9+'Front End'!$B$10,(((R1344-'Front End'!$F$9)/($AA$4-'Front End'!$F$9))*$AA$5)-((('Front End'!$F$9+'Front End'!$B$10-'Front End'!$F$9)/($AA$4-'Front End'!$F$9))*$AA$5),0)</f>
        <v>1832.3835935227348</v>
      </c>
      <c r="V1344" s="8">
        <f>(U1344^0.5)/('Front End'!$B$4*24*60*60)</f>
        <v>4.9544386482147295E-3</v>
      </c>
      <c r="W1344" s="8">
        <f>(AVERAGE(T1343:T1344)*('Front End'!$F$5*60))+(AVERAGE(V1343:V1344)*('Front End'!$F$5*60))</f>
        <v>1.126991154133381</v>
      </c>
      <c r="X1344" s="8">
        <f t="shared" si="88"/>
        <v>4.9544386482147295E-3</v>
      </c>
    </row>
    <row r="1345" spans="1:24" x14ac:dyDescent="0.2">
      <c r="A1345" s="1">
        <v>1344</v>
      </c>
      <c r="B1345" s="1">
        <f>B1344+'Front End'!$F$5</f>
        <v>2686</v>
      </c>
      <c r="C1345" s="10">
        <f t="shared" si="85"/>
        <v>1.8652777777777778</v>
      </c>
      <c r="D1345" s="10">
        <f>ROUND(IF(B1345&lt;=$AA$2*1.25,('Front End'!$F$4/2)*(1-COS((PI()*B1345)/$AA$2)),(4.34*'Front End'!$F$4*EXP(-1.3*B1345/$AA$2))),6)</f>
        <v>1.2819999999999999E-3</v>
      </c>
      <c r="E1345" s="10">
        <f>D1345*('Front End'!$F$3/100)</f>
        <v>0</v>
      </c>
      <c r="F1345" s="10">
        <f t="shared" si="86"/>
        <v>1.2819999999999999E-3</v>
      </c>
      <c r="G1345" s="10">
        <f>IF((G1344+(AVERAGE(F1344:F1345)*('Front End'!$F$5*60))-(N1344))&gt;$AA$3,$AA$3,IF(G1344+(AVERAGE(F1344:F1345)*('Front End'!$F$5*60))-(N1344)&lt;0,0,G1344+(AVERAGE(F1344:F1345)*('Front End'!$F$5*60))-(N1344)))</f>
        <v>101.13860064806478</v>
      </c>
      <c r="H1345" s="10">
        <f>(G1345/$AA$3)*'Front End'!$B$1</f>
        <v>1.0113860064806478E-3</v>
      </c>
      <c r="I1345" s="10">
        <f>('Front End'!$F$10-'Front End'!$B$1)+Calcs!H1345</f>
        <v>46.731011386006486</v>
      </c>
      <c r="J1345" s="10">
        <f>IF(H1345&gt;'Front End'!$B$1*('Front End'!$B$5/100),G1345-((('Front End'!$B$1*('Front End'!$B$5/100))/'Front End'!$B$1)*$AA$3),0)</f>
        <v>1.1386006480647808</v>
      </c>
      <c r="K1345" s="10">
        <f>(J1345*('Front End'!$B$6/100))/('Front End'!$B$2*24*60*60)</f>
        <v>0</v>
      </c>
      <c r="L1345" s="10">
        <f>(J1345*((100-'Front End'!$B$6)/100))/('Front End'!$B$2*24*60*60)</f>
        <v>1.3178248241490519E-3</v>
      </c>
      <c r="M1345" s="10">
        <f t="shared" si="87"/>
        <v>1.3178248241490519E-3</v>
      </c>
      <c r="N1345" s="10">
        <f>AVERAGE(M1344:M1345)*('Front End'!$F$5*60)</f>
        <v>0.15848431244420208</v>
      </c>
      <c r="O1345" s="10">
        <f>IF(O1344+AVERAGE(K1344:K1345)*('Front End'!$F$5*60)&gt;J1345,J1345,O1344+AVERAGE(K1344:K1345)*('Front End'!$F$5*60))</f>
        <v>0</v>
      </c>
      <c r="P1345" s="10">
        <f>P1344+(AVERAGE(L1344:L1345)*('Front End'!$F$5*60))-W1344</f>
        <v>3831.4150866816435</v>
      </c>
      <c r="Q1345" s="10">
        <f>(P1345/$AA$5)*($AA$4-'Front End'!$F$9)</f>
        <v>3.8314150866816436E-2</v>
      </c>
      <c r="R1345" s="10">
        <f>'Front End'!$F$9+Q1345</f>
        <v>45.038314150866817</v>
      </c>
      <c r="S1345" s="8">
        <f>IF(R1345&gt;'Front End'!$F$9+'Front End'!$B$9,(((R1345-'Front End'!$F$9)/($AA$4-'Front End'!$F$9))*$AA$5)-((('Front End'!$F$9+'Front End'!$B$9-'Front End'!$F$9)/($AA$4-'Front End'!$F$9))*$AA$5),0)</f>
        <v>3831.4150866817445</v>
      </c>
      <c r="T1345" s="8">
        <f>ROUND(S1345/('Front End'!$B$3*24*60*60),6)</f>
        <v>4.4349999999999997E-3</v>
      </c>
      <c r="U1345" s="8">
        <f>IF(R1345&gt;'Front End'!$F$9+'Front End'!$B$10,(((R1345-'Front End'!$F$9)/($AA$4-'Front End'!$F$9))*$AA$5)-((('Front End'!$F$9+'Front End'!$B$10-'Front End'!$F$9)/($AA$4-'Front End'!$F$9))*$AA$5),0)</f>
        <v>1831.4150866814316</v>
      </c>
      <c r="V1345" s="8">
        <f>(U1345^0.5)/('Front End'!$B$4*24*60*60)</f>
        <v>4.9531291402164805E-3</v>
      </c>
      <c r="W1345" s="8">
        <f>(AVERAGE(T1344:T1345)*('Front End'!$F$5*60))+(AVERAGE(V1344:V1345)*('Front End'!$F$5*60))</f>
        <v>1.1267140673058726</v>
      </c>
      <c r="X1345" s="8">
        <f t="shared" si="88"/>
        <v>4.9531291402164805E-3</v>
      </c>
    </row>
    <row r="1346" spans="1:24" x14ac:dyDescent="0.2">
      <c r="A1346" s="1">
        <v>1345</v>
      </c>
      <c r="B1346" s="1">
        <f>B1345+'Front End'!$F$5</f>
        <v>2688</v>
      </c>
      <c r="C1346" s="10">
        <f t="shared" si="85"/>
        <v>1.8666666666666667</v>
      </c>
      <c r="D1346" s="10">
        <f>ROUND(IF(B1346&lt;=$AA$2*1.25,('Front End'!$F$4/2)*(1-COS((PI()*B1346)/$AA$2)),(4.34*'Front End'!$F$4*EXP(-1.3*B1346/$AA$2))),6)</f>
        <v>1.2769999999999999E-3</v>
      </c>
      <c r="E1346" s="10">
        <f>D1346*('Front End'!$F$3/100)</f>
        <v>0</v>
      </c>
      <c r="F1346" s="10">
        <f t="shared" si="86"/>
        <v>1.2769999999999999E-3</v>
      </c>
      <c r="G1346" s="10">
        <f>IF((G1345+(AVERAGE(F1345:F1346)*('Front End'!$F$5*60))-(N1345))&gt;$AA$3,$AA$3,IF(G1345+(AVERAGE(F1345:F1346)*('Front End'!$F$5*60))-(N1345)&lt;0,0,G1345+(AVERAGE(F1345:F1346)*('Front End'!$F$5*60))-(N1345)))</f>
        <v>101.13365633562059</v>
      </c>
      <c r="H1346" s="10">
        <f>(G1346/$AA$3)*'Front End'!$B$1</f>
        <v>1.0113365633562059E-3</v>
      </c>
      <c r="I1346" s="10">
        <f>('Front End'!$F$10-'Front End'!$B$1)+Calcs!H1346</f>
        <v>46.731011336563363</v>
      </c>
      <c r="J1346" s="10">
        <f>IF(H1346&gt;'Front End'!$B$1*('Front End'!$B$5/100),G1346-((('Front End'!$B$1*('Front End'!$B$5/100))/'Front End'!$B$1)*$AA$3),0)</f>
        <v>1.1336563356205858</v>
      </c>
      <c r="K1346" s="10">
        <f>(J1346*('Front End'!$B$6/100))/('Front End'!$B$2*24*60*60)</f>
        <v>0</v>
      </c>
      <c r="L1346" s="10">
        <f>(J1346*((100-'Front End'!$B$6)/100))/('Front End'!$B$2*24*60*60)</f>
        <v>1.312102240301604E-3</v>
      </c>
      <c r="M1346" s="10">
        <f t="shared" si="87"/>
        <v>1.312102240301604E-3</v>
      </c>
      <c r="N1346" s="10">
        <f>AVERAGE(M1345:M1346)*('Front End'!$F$5*60)</f>
        <v>0.15779562386703935</v>
      </c>
      <c r="O1346" s="10">
        <f>IF(O1345+AVERAGE(K1345:K1346)*('Front End'!$F$5*60)&gt;J1346,J1346,O1345+AVERAGE(K1345:K1346)*('Front End'!$F$5*60))</f>
        <v>0</v>
      </c>
      <c r="P1346" s="10">
        <f>P1345+(AVERAGE(L1345:L1346)*('Front End'!$F$5*60))-W1345</f>
        <v>3830.4461682382048</v>
      </c>
      <c r="Q1346" s="10">
        <f>(P1346/$AA$5)*($AA$4-'Front End'!$F$9)</f>
        <v>3.8304461682382045E-2</v>
      </c>
      <c r="R1346" s="10">
        <f>'Front End'!$F$9+Q1346</f>
        <v>45.03830446168238</v>
      </c>
      <c r="S1346" s="8">
        <f>IF(R1346&gt;'Front End'!$F$9+'Front End'!$B$9,(((R1346-'Front End'!$F$9)/($AA$4-'Front End'!$F$9))*$AA$5)-((('Front End'!$F$9+'Front End'!$B$9-'Front End'!$F$9)/($AA$4-'Front End'!$F$9))*$AA$5),0)</f>
        <v>3830.4461682379556</v>
      </c>
      <c r="T1346" s="8">
        <f>ROUND(S1346/('Front End'!$B$3*24*60*60),6)</f>
        <v>4.4330000000000003E-3</v>
      </c>
      <c r="U1346" s="8">
        <f>IF(R1346&gt;'Front End'!$F$9+'Front End'!$B$10,(((R1346-'Front End'!$F$9)/($AA$4-'Front End'!$F$9))*$AA$5)-((('Front End'!$F$9+'Front End'!$B$10-'Front End'!$F$9)/($AA$4-'Front End'!$F$9))*$AA$5),0)</f>
        <v>1830.4461682376427</v>
      </c>
      <c r="V1346" s="8">
        <f>(U1346^0.5)/('Front End'!$B$4*24*60*60)</f>
        <v>4.951818729174759E-3</v>
      </c>
      <c r="W1346" s="8">
        <f>(AVERAGE(T1345:T1346)*('Front End'!$F$5*60))+(AVERAGE(V1345:V1346)*('Front End'!$F$5*60))</f>
        <v>1.1263768721634744</v>
      </c>
      <c r="X1346" s="8">
        <f t="shared" si="88"/>
        <v>4.951818729174759E-3</v>
      </c>
    </row>
    <row r="1347" spans="1:24" x14ac:dyDescent="0.2">
      <c r="A1347" s="1">
        <v>1346</v>
      </c>
      <c r="B1347" s="1">
        <f>B1346+'Front End'!$F$5</f>
        <v>2690</v>
      </c>
      <c r="C1347" s="10">
        <f t="shared" si="85"/>
        <v>1.8680555555555556</v>
      </c>
      <c r="D1347" s="10">
        <f>ROUND(IF(B1347&lt;=$AA$2*1.25,('Front End'!$F$4/2)*(1-COS((PI()*B1347)/$AA$2)),(4.34*'Front End'!$F$4*EXP(-1.3*B1347/$AA$2))),6)</f>
        <v>1.271E-3</v>
      </c>
      <c r="E1347" s="10">
        <f>D1347*('Front End'!$F$3/100)</f>
        <v>0</v>
      </c>
      <c r="F1347" s="10">
        <f t="shared" si="86"/>
        <v>1.271E-3</v>
      </c>
      <c r="G1347" s="10">
        <f>IF((G1346+(AVERAGE(F1346:F1347)*('Front End'!$F$5*60))-(N1346))&gt;$AA$3,$AA$3,IF(G1346+(AVERAGE(F1346:F1347)*('Front End'!$F$5*60))-(N1346)&lt;0,0,G1346+(AVERAGE(F1346:F1347)*('Front End'!$F$5*60))-(N1346)))</f>
        <v>101.12874071175354</v>
      </c>
      <c r="H1347" s="10">
        <f>(G1347/$AA$3)*'Front End'!$B$1</f>
        <v>1.0112874071175355E-3</v>
      </c>
      <c r="I1347" s="10">
        <f>('Front End'!$F$10-'Front End'!$B$1)+Calcs!H1347</f>
        <v>46.731011287407121</v>
      </c>
      <c r="J1347" s="10">
        <f>IF(H1347&gt;'Front End'!$B$1*('Front End'!$B$5/100),G1347-((('Front End'!$B$1*('Front End'!$B$5/100))/'Front End'!$B$1)*$AA$3),0)</f>
        <v>1.1287407117535366</v>
      </c>
      <c r="K1347" s="10">
        <f>(J1347*('Front End'!$B$6/100))/('Front End'!$B$2*24*60*60)</f>
        <v>0</v>
      </c>
      <c r="L1347" s="10">
        <f>(J1347*((100-'Front End'!$B$6)/100))/('Front End'!$B$2*24*60*60)</f>
        <v>1.3064128608258527E-3</v>
      </c>
      <c r="M1347" s="10">
        <f t="shared" si="87"/>
        <v>1.3064128608258527E-3</v>
      </c>
      <c r="N1347" s="10">
        <f>AVERAGE(M1346:M1347)*('Front End'!$F$5*60)</f>
        <v>0.15711090606764741</v>
      </c>
      <c r="O1347" s="10">
        <f>IF(O1346+AVERAGE(K1346:K1347)*('Front End'!$F$5*60)&gt;J1347,J1347,O1346+AVERAGE(K1346:K1347)*('Front End'!$F$5*60))</f>
        <v>0</v>
      </c>
      <c r="P1347" s="10">
        <f>P1346+(AVERAGE(L1346:L1347)*('Front End'!$F$5*60))-W1346</f>
        <v>3829.4769022721093</v>
      </c>
      <c r="Q1347" s="10">
        <f>(P1347/$AA$5)*($AA$4-'Front End'!$F$9)</f>
        <v>3.8294769022721088E-2</v>
      </c>
      <c r="R1347" s="10">
        <f>'Front End'!$F$9+Q1347</f>
        <v>45.03829476902272</v>
      </c>
      <c r="S1347" s="8">
        <f>IF(R1347&gt;'Front End'!$F$9+'Front End'!$B$9,(((R1347-'Front End'!$F$9)/($AA$4-'Front End'!$F$9))*$AA$5)-((('Front End'!$F$9+'Front End'!$B$9-'Front End'!$F$9)/($AA$4-'Front End'!$F$9))*$AA$5),0)</f>
        <v>3829.4769022719779</v>
      </c>
      <c r="T1347" s="8">
        <f>ROUND(S1347/('Front End'!$B$3*24*60*60),6)</f>
        <v>4.4320000000000002E-3</v>
      </c>
      <c r="U1347" s="8">
        <f>IF(R1347&gt;'Front End'!$F$9+'Front End'!$B$10,(((R1347-'Front End'!$F$9)/($AA$4-'Front End'!$F$9))*$AA$5)-((('Front End'!$F$9+'Front End'!$B$10-'Front End'!$F$9)/($AA$4-'Front End'!$F$9))*$AA$5),0)</f>
        <v>1829.476902271665</v>
      </c>
      <c r="V1347" s="8">
        <f>(U1347^0.5)/('Front End'!$B$4*24*60*60)</f>
        <v>4.950507501072096E-3</v>
      </c>
      <c r="W1347" s="8">
        <f>(AVERAGE(T1346:T1347)*('Front End'!$F$5*60))+(AVERAGE(V1346:V1347)*('Front End'!$F$5*60))</f>
        <v>1.1260395738148112</v>
      </c>
      <c r="X1347" s="8">
        <f t="shared" si="88"/>
        <v>4.950507501072096E-3</v>
      </c>
    </row>
    <row r="1348" spans="1:24" x14ac:dyDescent="0.2">
      <c r="A1348" s="1">
        <v>1347</v>
      </c>
      <c r="B1348" s="1">
        <f>B1347+'Front End'!$F$5</f>
        <v>2692</v>
      </c>
      <c r="C1348" s="10">
        <f t="shared" si="85"/>
        <v>1.8694444444444445</v>
      </c>
      <c r="D1348" s="10">
        <f>ROUND(IF(B1348&lt;=$AA$2*1.25,('Front End'!$F$4/2)*(1-COS((PI()*B1348)/$AA$2)),(4.34*'Front End'!$F$4*EXP(-1.3*B1348/$AA$2))),6)</f>
        <v>1.266E-3</v>
      </c>
      <c r="E1348" s="10">
        <f>D1348*('Front End'!$F$3/100)</f>
        <v>0</v>
      </c>
      <c r="F1348" s="10">
        <f t="shared" si="86"/>
        <v>1.266E-3</v>
      </c>
      <c r="G1348" s="10">
        <f>IF((G1347+(AVERAGE(F1347:F1348)*('Front End'!$F$5*60))-(N1347))&gt;$AA$3,$AA$3,IF(G1347+(AVERAGE(F1347:F1348)*('Front End'!$F$5*60))-(N1347)&lt;0,0,G1347+(AVERAGE(F1347:F1348)*('Front End'!$F$5*60))-(N1347)))</f>
        <v>101.12384980568589</v>
      </c>
      <c r="H1348" s="10">
        <f>(G1348/$AA$3)*'Front End'!$B$1</f>
        <v>1.011238498056859E-3</v>
      </c>
      <c r="I1348" s="10">
        <f>('Front End'!$F$10-'Front End'!$B$1)+Calcs!H1348</f>
        <v>46.731011238498063</v>
      </c>
      <c r="J1348" s="10">
        <f>IF(H1348&gt;'Front End'!$B$1*('Front End'!$B$5/100),G1348-((('Front End'!$B$1*('Front End'!$B$5/100))/'Front End'!$B$1)*$AA$3),0)</f>
        <v>1.123849805685893</v>
      </c>
      <c r="K1348" s="10">
        <f>(J1348*('Front End'!$B$6/100))/('Front End'!$B$2*24*60*60)</f>
        <v>0</v>
      </c>
      <c r="L1348" s="10">
        <f>(J1348*((100-'Front End'!$B$6)/100))/('Front End'!$B$2*24*60*60)</f>
        <v>1.3007520899142283E-3</v>
      </c>
      <c r="M1348" s="10">
        <f t="shared" si="87"/>
        <v>1.3007520899142283E-3</v>
      </c>
      <c r="N1348" s="10">
        <f>AVERAGE(M1347:M1348)*('Front End'!$F$5*60)</f>
        <v>0.15642989704440485</v>
      </c>
      <c r="O1348" s="10">
        <f>IF(O1347+AVERAGE(K1347:K1348)*('Front End'!$F$5*60)&gt;J1348,J1348,O1347+AVERAGE(K1347:K1348)*('Front End'!$F$5*60))</f>
        <v>0</v>
      </c>
      <c r="P1348" s="10">
        <f>P1347+(AVERAGE(L1347:L1348)*('Front End'!$F$5*60))-W1347</f>
        <v>3828.5072925953386</v>
      </c>
      <c r="Q1348" s="10">
        <f>(P1348/$AA$5)*($AA$4-'Front End'!$F$9)</f>
        <v>3.828507292595338E-2</v>
      </c>
      <c r="R1348" s="10">
        <f>'Front End'!$F$9+Q1348</f>
        <v>45.038285072925952</v>
      </c>
      <c r="S1348" s="8">
        <f>IF(R1348&gt;'Front End'!$F$9+'Front End'!$B$9,(((R1348-'Front End'!$F$9)/($AA$4-'Front End'!$F$9))*$AA$5)-((('Front End'!$F$9+'Front End'!$B$9-'Front End'!$F$9)/($AA$4-'Front End'!$F$9))*$AA$5),0)</f>
        <v>3828.5072925951627</v>
      </c>
      <c r="T1348" s="8">
        <f>ROUND(S1348/('Front End'!$B$3*24*60*60),6)</f>
        <v>4.431E-3</v>
      </c>
      <c r="U1348" s="8">
        <f>IF(R1348&gt;'Front End'!$F$9+'Front End'!$B$10,(((R1348-'Front End'!$F$9)/($AA$4-'Front End'!$F$9))*$AA$5)-((('Front End'!$F$9+'Front End'!$B$10-'Front End'!$F$9)/($AA$4-'Front End'!$F$9))*$AA$5),0)</f>
        <v>1828.5072925948498</v>
      </c>
      <c r="V1348" s="8">
        <f>(U1348^0.5)/('Front End'!$B$4*24*60*60)</f>
        <v>4.9491954604171454E-3</v>
      </c>
      <c r="W1348" s="8">
        <f>(AVERAGE(T1347:T1348)*('Front End'!$F$5*60))+(AVERAGE(V1347:V1348)*('Front End'!$F$5*60))</f>
        <v>1.1257621776893545</v>
      </c>
      <c r="X1348" s="8">
        <f t="shared" si="88"/>
        <v>4.9491954604171454E-3</v>
      </c>
    </row>
    <row r="1349" spans="1:24" x14ac:dyDescent="0.2">
      <c r="A1349" s="1">
        <v>1348</v>
      </c>
      <c r="B1349" s="1">
        <f>B1348+'Front End'!$F$5</f>
        <v>2694</v>
      </c>
      <c r="C1349" s="10">
        <f t="shared" si="85"/>
        <v>1.8708333333333333</v>
      </c>
      <c r="D1349" s="10">
        <f>ROUND(IF(B1349&lt;=$AA$2*1.25,('Front End'!$F$4/2)*(1-COS((PI()*B1349)/$AA$2)),(4.34*'Front End'!$F$4*EXP(-1.3*B1349/$AA$2))),6)</f>
        <v>1.2600000000000001E-3</v>
      </c>
      <c r="E1349" s="10">
        <f>D1349*('Front End'!$F$3/100)</f>
        <v>0</v>
      </c>
      <c r="F1349" s="10">
        <f t="shared" si="86"/>
        <v>1.2600000000000001E-3</v>
      </c>
      <c r="G1349" s="10">
        <f>IF((G1348+(AVERAGE(F1348:F1349)*('Front End'!$F$5*60))-(N1348))&gt;$AA$3,$AA$3,IF(G1348+(AVERAGE(F1348:F1349)*('Front End'!$F$5*60))-(N1348)&lt;0,0,G1348+(AVERAGE(F1348:F1349)*('Front End'!$F$5*60))-(N1348)))</f>
        <v>101.11897990864149</v>
      </c>
      <c r="H1349" s="10">
        <f>(G1349/$AA$3)*'Front End'!$B$1</f>
        <v>1.0111897990864149E-3</v>
      </c>
      <c r="I1349" s="10">
        <f>('Front End'!$F$10-'Front End'!$B$1)+Calcs!H1349</f>
        <v>46.731011189799091</v>
      </c>
      <c r="J1349" s="10">
        <f>IF(H1349&gt;'Front End'!$B$1*('Front End'!$B$5/100),G1349-((('Front End'!$B$1*('Front End'!$B$5/100))/'Front End'!$B$1)*$AA$3),0)</f>
        <v>1.1189799086414922</v>
      </c>
      <c r="K1349" s="10">
        <f>(J1349*('Front End'!$B$6/100))/('Front End'!$B$2*24*60*60)</f>
        <v>0</v>
      </c>
      <c r="L1349" s="10">
        <f>(J1349*((100-'Front End'!$B$6)/100))/('Front End'!$B$2*24*60*60)</f>
        <v>1.2951156350017273E-3</v>
      </c>
      <c r="M1349" s="10">
        <f t="shared" si="87"/>
        <v>1.2951156350017273E-3</v>
      </c>
      <c r="N1349" s="10">
        <f>AVERAGE(M1348:M1349)*('Front End'!$F$5*60)</f>
        <v>0.15575206349495732</v>
      </c>
      <c r="O1349" s="10">
        <f>IF(O1348+AVERAGE(K1348:K1349)*('Front End'!$F$5*60)&gt;J1349,J1349,O1348+AVERAGE(K1348:K1349)*('Front End'!$F$5*60))</f>
        <v>0</v>
      </c>
      <c r="P1349" s="10">
        <f>P1348+(AVERAGE(L1348:L1349)*('Front End'!$F$5*60))-W1348</f>
        <v>3827.5372824811443</v>
      </c>
      <c r="Q1349" s="10">
        <f>(P1349/$AA$5)*($AA$4-'Front End'!$F$9)</f>
        <v>3.8275372824811436E-2</v>
      </c>
      <c r="R1349" s="10">
        <f>'Front End'!$F$9+Q1349</f>
        <v>45.038275372824813</v>
      </c>
      <c r="S1349" s="8">
        <f>IF(R1349&gt;'Front End'!$F$9+'Front End'!$B$9,(((R1349-'Front End'!$F$9)/($AA$4-'Front End'!$F$9))*$AA$5)-((('Front End'!$F$9+'Front End'!$B$9-'Front End'!$F$9)/($AA$4-'Front End'!$F$9))*$AA$5),0)</f>
        <v>3827.5372824813307</v>
      </c>
      <c r="T1349" s="8">
        <f>ROUND(S1349/('Front End'!$B$3*24*60*60),6)</f>
        <v>4.4299999999999999E-3</v>
      </c>
      <c r="U1349" s="8">
        <f>IF(R1349&gt;'Front End'!$F$9+'Front End'!$B$10,(((R1349-'Front End'!$F$9)/($AA$4-'Front End'!$F$9))*$AA$5)-((('Front End'!$F$9+'Front End'!$B$10-'Front End'!$F$9)/($AA$4-'Front End'!$F$9))*$AA$5),0)</f>
        <v>1827.5372824810179</v>
      </c>
      <c r="V1349" s="8">
        <f>(U1349^0.5)/('Front End'!$B$4*24*60*60)</f>
        <v>4.9478825297731566E-3</v>
      </c>
      <c r="W1349" s="8">
        <f>(AVERAGE(T1348:T1349)*('Front End'!$F$5*60))+(AVERAGE(V1348:V1349)*('Front End'!$F$5*60))</f>
        <v>1.1254846794114182</v>
      </c>
      <c r="X1349" s="8">
        <f t="shared" si="88"/>
        <v>4.9478825297731566E-3</v>
      </c>
    </row>
    <row r="1350" spans="1:24" x14ac:dyDescent="0.2">
      <c r="A1350" s="1">
        <v>1349</v>
      </c>
      <c r="B1350" s="1">
        <f>B1349+'Front End'!$F$5</f>
        <v>2696</v>
      </c>
      <c r="C1350" s="10">
        <f t="shared" si="85"/>
        <v>1.8722222222222222</v>
      </c>
      <c r="D1350" s="10">
        <f>ROUND(IF(B1350&lt;=$AA$2*1.25,('Front End'!$F$4/2)*(1-COS((PI()*B1350)/$AA$2)),(4.34*'Front End'!$F$4*EXP(-1.3*B1350/$AA$2))),6)</f>
        <v>1.255E-3</v>
      </c>
      <c r="E1350" s="10">
        <f>D1350*('Front End'!$F$3/100)</f>
        <v>0</v>
      </c>
      <c r="F1350" s="10">
        <f t="shared" si="86"/>
        <v>1.255E-3</v>
      </c>
      <c r="G1350" s="10">
        <f>IF((G1349+(AVERAGE(F1349:F1350)*('Front End'!$F$5*60))-(N1349))&gt;$AA$3,$AA$3,IF(G1349+(AVERAGE(F1349:F1350)*('Front End'!$F$5*60))-(N1349)&lt;0,0,G1349+(AVERAGE(F1349:F1350)*('Front End'!$F$5*60))-(N1349)))</f>
        <v>101.11412784514653</v>
      </c>
      <c r="H1350" s="10">
        <f>(G1350/$AA$3)*'Front End'!$B$1</f>
        <v>1.0111412784514651E-3</v>
      </c>
      <c r="I1350" s="10">
        <f>('Front End'!$F$10-'Front End'!$B$1)+Calcs!H1350</f>
        <v>46.731011141278458</v>
      </c>
      <c r="J1350" s="10">
        <f>IF(H1350&gt;'Front End'!$B$1*('Front End'!$B$5/100),G1350-((('Front End'!$B$1*('Front End'!$B$5/100))/'Front End'!$B$1)*$AA$3),0)</f>
        <v>1.1141278451465269</v>
      </c>
      <c r="K1350" s="10">
        <f>(J1350*('Front End'!$B$6/100))/('Front End'!$B$2*24*60*60)</f>
        <v>0</v>
      </c>
      <c r="L1350" s="10">
        <f>(J1350*((100-'Front End'!$B$6)/100))/('Front End'!$B$2*24*60*60)</f>
        <v>1.2894998207714434E-3</v>
      </c>
      <c r="M1350" s="10">
        <f t="shared" si="87"/>
        <v>1.2894998207714434E-3</v>
      </c>
      <c r="N1350" s="10">
        <f>AVERAGE(M1349:M1350)*('Front End'!$F$5*60)</f>
        <v>0.15507692734639025</v>
      </c>
      <c r="O1350" s="10">
        <f>IF(O1349+AVERAGE(K1349:K1350)*('Front End'!$F$5*60)&gt;J1350,J1350,O1349+AVERAGE(K1349:K1350)*('Front End'!$F$5*60))</f>
        <v>0</v>
      </c>
      <c r="P1350" s="10">
        <f>P1349+(AVERAGE(L1349:L1350)*('Front End'!$F$5*60))-W1349</f>
        <v>3826.5668747290792</v>
      </c>
      <c r="Q1350" s="10">
        <f>(P1350/$AA$5)*($AA$4-'Front End'!$F$9)</f>
        <v>3.8265668747290787E-2</v>
      </c>
      <c r="R1350" s="10">
        <f>'Front End'!$F$9+Q1350</f>
        <v>45.038265668747293</v>
      </c>
      <c r="S1350" s="8">
        <f>IF(R1350&gt;'Front End'!$F$9+'Front End'!$B$9,(((R1350-'Front End'!$F$9)/($AA$4-'Front End'!$F$9))*$AA$5)-((('Front End'!$F$9+'Front End'!$B$9-'Front End'!$F$9)/($AA$4-'Front End'!$F$9))*$AA$5),0)</f>
        <v>3826.5668747293093</v>
      </c>
      <c r="T1350" s="8">
        <f>ROUND(S1350/('Front End'!$B$3*24*60*60),6)</f>
        <v>4.4289999999999998E-3</v>
      </c>
      <c r="U1350" s="8">
        <f>IF(R1350&gt;'Front End'!$F$9+'Front End'!$B$10,(((R1350-'Front End'!$F$9)/($AA$4-'Front End'!$F$9))*$AA$5)-((('Front End'!$F$9+'Front End'!$B$10-'Front End'!$F$9)/($AA$4-'Front End'!$F$9))*$AA$5),0)</f>
        <v>1826.5668747289965</v>
      </c>
      <c r="V1350" s="8">
        <f>(U1350^0.5)/('Front End'!$B$4*24*60*60)</f>
        <v>4.9465687122212439E-3</v>
      </c>
      <c r="W1350" s="8">
        <f>(AVERAGE(T1349:T1350)*('Front End'!$F$5*60))+(AVERAGE(V1349:V1350)*('Front End'!$F$5*60))</f>
        <v>1.1252070745196638</v>
      </c>
      <c r="X1350" s="8">
        <f t="shared" si="88"/>
        <v>4.9465687122212439E-3</v>
      </c>
    </row>
    <row r="1351" spans="1:24" x14ac:dyDescent="0.2">
      <c r="A1351" s="1">
        <v>1350</v>
      </c>
      <c r="B1351" s="1">
        <f>B1350+'Front End'!$F$5</f>
        <v>2698</v>
      </c>
      <c r="C1351" s="10">
        <f t="shared" si="85"/>
        <v>1.8736111111111111</v>
      </c>
      <c r="D1351" s="10">
        <f>ROUND(IF(B1351&lt;=$AA$2*1.25,('Front End'!$F$4/2)*(1-COS((PI()*B1351)/$AA$2)),(4.34*'Front End'!$F$4*EXP(-1.3*B1351/$AA$2))),6)</f>
        <v>1.2489999999999999E-3</v>
      </c>
      <c r="E1351" s="10">
        <f>D1351*('Front End'!$F$3/100)</f>
        <v>0</v>
      </c>
      <c r="F1351" s="10">
        <f t="shared" si="86"/>
        <v>1.2489999999999999E-3</v>
      </c>
      <c r="G1351" s="10">
        <f>IF((G1350+(AVERAGE(F1350:F1351)*('Front End'!$F$5*60))-(N1350))&gt;$AA$3,$AA$3,IF(G1350+(AVERAGE(F1350:F1351)*('Front End'!$F$5*60))-(N1350)&lt;0,0,G1350+(AVERAGE(F1350:F1351)*('Front End'!$F$5*60))-(N1350)))</f>
        <v>101.10929091780014</v>
      </c>
      <c r="H1351" s="10">
        <f>(G1351/$AA$3)*'Front End'!$B$1</f>
        <v>1.0110929091780014E-3</v>
      </c>
      <c r="I1351" s="10">
        <f>('Front End'!$F$10-'Front End'!$B$1)+Calcs!H1351</f>
        <v>46.731011092909185</v>
      </c>
      <c r="J1351" s="10">
        <f>IF(H1351&gt;'Front End'!$B$1*('Front End'!$B$5/100),G1351-((('Front End'!$B$1*('Front End'!$B$5/100))/'Front End'!$B$1)*$AA$3),0)</f>
        <v>1.1092909178001378</v>
      </c>
      <c r="K1351" s="10">
        <f>(J1351*('Front End'!$B$6/100))/('Front End'!$B$2*24*60*60)</f>
        <v>0</v>
      </c>
      <c r="L1351" s="10">
        <f>(J1351*((100-'Front End'!$B$6)/100))/('Front End'!$B$2*24*60*60)</f>
        <v>1.2839015252316412E-3</v>
      </c>
      <c r="M1351" s="10">
        <f t="shared" si="87"/>
        <v>1.2839015252316412E-3</v>
      </c>
      <c r="N1351" s="10">
        <f>AVERAGE(M1350:M1351)*('Front End'!$F$5*60)</f>
        <v>0.15440408076018508</v>
      </c>
      <c r="O1351" s="10">
        <f>IF(O1350+AVERAGE(K1350:K1351)*('Front End'!$F$5*60)&gt;J1351,J1351,O1350+AVERAGE(K1350:K1351)*('Front End'!$F$5*60))</f>
        <v>0</v>
      </c>
      <c r="P1351" s="10">
        <f>P1350+(AVERAGE(L1350:L1351)*('Front End'!$F$5*60))-W1350</f>
        <v>3825.59607173532</v>
      </c>
      <c r="Q1351" s="10">
        <f>(P1351/$AA$5)*($AA$4-'Front End'!$F$9)</f>
        <v>3.8255960717353196E-2</v>
      </c>
      <c r="R1351" s="10">
        <f>'Front End'!$F$9+Q1351</f>
        <v>45.03825596071735</v>
      </c>
      <c r="S1351" s="8">
        <f>IF(R1351&gt;'Front End'!$F$9+'Front End'!$B$9,(((R1351-'Front End'!$F$9)/($AA$4-'Front End'!$F$9))*$AA$5)-((('Front End'!$F$9+'Front End'!$B$9-'Front End'!$F$9)/($AA$4-'Front End'!$F$9))*$AA$5),0)</f>
        <v>3825.5960717350495</v>
      </c>
      <c r="T1351" s="8">
        <f>ROUND(S1351/('Front End'!$B$3*24*60*60),6)</f>
        <v>4.4279999999999996E-3</v>
      </c>
      <c r="U1351" s="8">
        <f>IF(R1351&gt;'Front End'!$F$9+'Front End'!$B$10,(((R1351-'Front End'!$F$9)/($AA$4-'Front End'!$F$9))*$AA$5)-((('Front End'!$F$9+'Front End'!$B$10-'Front End'!$F$9)/($AA$4-'Front End'!$F$9))*$AA$5),0)</f>
        <v>1825.5960717347366</v>
      </c>
      <c r="V1351" s="8">
        <f>(U1351^0.5)/('Front End'!$B$4*24*60*60)</f>
        <v>4.945254010299654E-3</v>
      </c>
      <c r="W1351" s="8">
        <f>(AVERAGE(T1350:T1351)*('Front End'!$F$5*60))+(AVERAGE(V1350:V1351)*('Front End'!$F$5*60))</f>
        <v>1.1249293633512538</v>
      </c>
      <c r="X1351" s="8">
        <f t="shared" si="88"/>
        <v>4.945254010299654E-3</v>
      </c>
    </row>
    <row r="1352" spans="1:24" x14ac:dyDescent="0.2">
      <c r="A1352" s="1">
        <v>1351</v>
      </c>
      <c r="B1352" s="1">
        <f>B1351+'Front End'!$F$5</f>
        <v>2700</v>
      </c>
      <c r="C1352" s="10">
        <f t="shared" si="85"/>
        <v>1.875</v>
      </c>
      <c r="D1352" s="10">
        <f>ROUND(IF(B1352&lt;=$AA$2*1.25,('Front End'!$F$4/2)*(1-COS((PI()*B1352)/$AA$2)),(4.34*'Front End'!$F$4*EXP(-1.3*B1352/$AA$2))),6)</f>
        <v>1.2440000000000001E-3</v>
      </c>
      <c r="E1352" s="10">
        <f>D1352*('Front End'!$F$3/100)</f>
        <v>0</v>
      </c>
      <c r="F1352" s="10">
        <f t="shared" si="86"/>
        <v>1.2440000000000001E-3</v>
      </c>
      <c r="G1352" s="10">
        <f>IF((G1351+(AVERAGE(F1351:F1352)*('Front End'!$F$5*60))-(N1351))&gt;$AA$3,$AA$3,IF(G1351+(AVERAGE(F1351:F1352)*('Front End'!$F$5*60))-(N1351)&lt;0,0,G1351+(AVERAGE(F1351:F1352)*('Front End'!$F$5*60))-(N1351)))</f>
        <v>101.10446683703995</v>
      </c>
      <c r="H1352" s="10">
        <f>(G1352/$AA$3)*'Front End'!$B$1</f>
        <v>1.0110446683703996E-3</v>
      </c>
      <c r="I1352" s="10">
        <f>('Front End'!$F$10-'Front End'!$B$1)+Calcs!H1352</f>
        <v>46.731011044668371</v>
      </c>
      <c r="J1352" s="10">
        <f>IF(H1352&gt;'Front End'!$B$1*('Front End'!$B$5/100),G1352-((('Front End'!$B$1*('Front End'!$B$5/100))/'Front End'!$B$1)*$AA$3),0)</f>
        <v>1.1044668370399506</v>
      </c>
      <c r="K1352" s="10">
        <f>(J1352*('Front End'!$B$6/100))/('Front End'!$B$2*24*60*60)</f>
        <v>0</v>
      </c>
      <c r="L1352" s="10">
        <f>(J1352*((100-'Front End'!$B$6)/100))/('Front End'!$B$2*24*60*60)</f>
        <v>1.2783180984258689E-3</v>
      </c>
      <c r="M1352" s="10">
        <f t="shared" si="87"/>
        <v>1.2783180984258689E-3</v>
      </c>
      <c r="N1352" s="10">
        <f>AVERAGE(M1351:M1352)*('Front End'!$F$5*60)</f>
        <v>0.15373317741945061</v>
      </c>
      <c r="O1352" s="10">
        <f>IF(O1351+AVERAGE(K1351:K1352)*('Front End'!$F$5*60)&gt;J1352,J1352,O1351+AVERAGE(K1351:K1352)*('Front End'!$F$5*60))</f>
        <v>0</v>
      </c>
      <c r="P1352" s="10">
        <f>P1351+(AVERAGE(L1351:L1352)*('Front End'!$F$5*60))-W1351</f>
        <v>3824.624875549388</v>
      </c>
      <c r="Q1352" s="10">
        <f>(P1352/$AA$5)*($AA$4-'Front End'!$F$9)</f>
        <v>3.8246248755493879E-2</v>
      </c>
      <c r="R1352" s="10">
        <f>'Front End'!$F$9+Q1352</f>
        <v>45.038246248755492</v>
      </c>
      <c r="S1352" s="8">
        <f>IF(R1352&gt;'Front End'!$F$9+'Front End'!$B$9,(((R1352-'Front End'!$F$9)/($AA$4-'Front End'!$F$9))*$AA$5)-((('Front End'!$F$9+'Front End'!$B$9-'Front End'!$F$9)/($AA$4-'Front End'!$F$9))*$AA$5),0)</f>
        <v>3824.6248755491765</v>
      </c>
      <c r="T1352" s="8">
        <f>ROUND(S1352/('Front End'!$B$3*24*60*60),6)</f>
        <v>4.4270000000000004E-3</v>
      </c>
      <c r="U1352" s="8">
        <f>IF(R1352&gt;'Front End'!$F$9+'Front End'!$B$10,(((R1352-'Front End'!$F$9)/($AA$4-'Front End'!$F$9))*$AA$5)-((('Front End'!$F$9+'Front End'!$B$10-'Front End'!$F$9)/($AA$4-'Front End'!$F$9))*$AA$5),0)</f>
        <v>1824.6248755488637</v>
      </c>
      <c r="V1352" s="8">
        <f>(U1352^0.5)/('Front End'!$B$4*24*60*60)</f>
        <v>4.9439384260810204E-3</v>
      </c>
      <c r="W1352" s="8">
        <f>(AVERAGE(T1351:T1352)*('Front End'!$F$5*60))+(AVERAGE(V1351:V1352)*('Front End'!$F$5*60))</f>
        <v>1.1246515461828404</v>
      </c>
      <c r="X1352" s="8">
        <f t="shared" si="88"/>
        <v>4.9439384260810204E-3</v>
      </c>
    </row>
    <row r="1353" spans="1:24" x14ac:dyDescent="0.2">
      <c r="A1353" s="1">
        <v>1352</v>
      </c>
      <c r="B1353" s="1">
        <f>B1352+'Front End'!$F$5</f>
        <v>2702</v>
      </c>
      <c r="C1353" s="10">
        <f t="shared" si="85"/>
        <v>1.8763888888888889</v>
      </c>
      <c r="D1353" s="10">
        <f>ROUND(IF(B1353&lt;=$AA$2*1.25,('Front End'!$F$4/2)*(1-COS((PI()*B1353)/$AA$2)),(4.34*'Front End'!$F$4*EXP(-1.3*B1353/$AA$2))),6)</f>
        <v>1.2390000000000001E-3</v>
      </c>
      <c r="E1353" s="10">
        <f>D1353*('Front End'!$F$3/100)</f>
        <v>0</v>
      </c>
      <c r="F1353" s="10">
        <f t="shared" si="86"/>
        <v>1.2390000000000001E-3</v>
      </c>
      <c r="G1353" s="10">
        <f>IF((G1352+(AVERAGE(F1352:F1353)*('Front End'!$F$5*60))-(N1352))&gt;$AA$3,$AA$3,IF(G1352+(AVERAGE(F1352:F1353)*('Front End'!$F$5*60))-(N1352)&lt;0,0,G1352+(AVERAGE(F1352:F1353)*('Front End'!$F$5*60))-(N1352)))</f>
        <v>101.09971365962049</v>
      </c>
      <c r="H1353" s="10">
        <f>(G1353/$AA$3)*'Front End'!$B$1</f>
        <v>1.0109971365962049E-3</v>
      </c>
      <c r="I1353" s="10">
        <f>('Front End'!$F$10-'Front End'!$B$1)+Calcs!H1353</f>
        <v>46.7310109971366</v>
      </c>
      <c r="J1353" s="10">
        <f>IF(H1353&gt;'Front End'!$B$1*('Front End'!$B$5/100),G1353-((('Front End'!$B$1*('Front End'!$B$5/100))/'Front End'!$B$1)*$AA$3),0)</f>
        <v>1.0997136596204911</v>
      </c>
      <c r="K1353" s="10">
        <f>(J1353*('Front End'!$B$6/100))/('Front End'!$B$2*24*60*60)</f>
        <v>0</v>
      </c>
      <c r="L1353" s="10">
        <f>(J1353*((100-'Front End'!$B$6)/100))/('Front End'!$B$2*24*60*60)</f>
        <v>1.2728167356718648E-3</v>
      </c>
      <c r="M1353" s="10">
        <f t="shared" si="87"/>
        <v>1.2728167356718648E-3</v>
      </c>
      <c r="N1353" s="10">
        <f>AVERAGE(M1352:M1353)*('Front End'!$F$5*60)</f>
        <v>0.15306809004586402</v>
      </c>
      <c r="O1353" s="10">
        <f>IF(O1352+AVERAGE(K1352:K1353)*('Front End'!$F$5*60)&gt;J1353,J1353,O1352+AVERAGE(K1352:K1353)*('Front End'!$F$5*60))</f>
        <v>0</v>
      </c>
      <c r="P1353" s="10">
        <f>P1352+(AVERAGE(L1352:L1353)*('Front End'!$F$5*60))-W1352</f>
        <v>3823.6532920932509</v>
      </c>
      <c r="Q1353" s="10">
        <f>(P1353/$AA$5)*($AA$4-'Front End'!$F$9)</f>
        <v>3.8236532920932507E-2</v>
      </c>
      <c r="R1353" s="10">
        <f>'Front End'!$F$9+Q1353</f>
        <v>45.038236532920934</v>
      </c>
      <c r="S1353" s="8">
        <f>IF(R1353&gt;'Front End'!$F$9+'Front End'!$B$9,(((R1353-'Front End'!$F$9)/($AA$4-'Front End'!$F$9))*$AA$5)-((('Front End'!$F$9+'Front End'!$B$9-'Front End'!$F$9)/($AA$4-'Front End'!$F$9))*$AA$5),0)</f>
        <v>3823.6532920933541</v>
      </c>
      <c r="T1353" s="8">
        <f>ROUND(S1353/('Front End'!$B$3*24*60*60),6)</f>
        <v>4.4260000000000002E-3</v>
      </c>
      <c r="U1353" s="8">
        <f>IF(R1353&gt;'Front End'!$F$9+'Front End'!$B$10,(((R1353-'Front End'!$F$9)/($AA$4-'Front End'!$F$9))*$AA$5)-((('Front End'!$F$9+'Front End'!$B$10-'Front End'!$F$9)/($AA$4-'Front End'!$F$9))*$AA$5),0)</f>
        <v>1823.6532920930413</v>
      </c>
      <c r="V1353" s="8">
        <f>(U1353^0.5)/('Front End'!$B$4*24*60*60)</f>
        <v>4.9426219668855138E-3</v>
      </c>
      <c r="W1353" s="8">
        <f>(AVERAGE(T1352:T1353)*('Front End'!$F$5*60))+(AVERAGE(V1352:V1353)*('Front End'!$F$5*60))</f>
        <v>1.124373623577992</v>
      </c>
      <c r="X1353" s="8">
        <f t="shared" si="88"/>
        <v>4.9426219668855138E-3</v>
      </c>
    </row>
    <row r="1354" spans="1:24" x14ac:dyDescent="0.2">
      <c r="A1354" s="1">
        <v>1353</v>
      </c>
      <c r="B1354" s="1">
        <f>B1353+'Front End'!$F$5</f>
        <v>2704</v>
      </c>
      <c r="C1354" s="10">
        <f t="shared" si="85"/>
        <v>1.8777777777777778</v>
      </c>
      <c r="D1354" s="10">
        <f>ROUND(IF(B1354&lt;=$AA$2*1.25,('Front End'!$F$4/2)*(1-COS((PI()*B1354)/$AA$2)),(4.34*'Front End'!$F$4*EXP(-1.3*B1354/$AA$2))),6)</f>
        <v>1.2329999999999999E-3</v>
      </c>
      <c r="E1354" s="10">
        <f>D1354*('Front End'!$F$3/100)</f>
        <v>0</v>
      </c>
      <c r="F1354" s="10">
        <f t="shared" si="86"/>
        <v>1.2329999999999999E-3</v>
      </c>
      <c r="G1354" s="10">
        <f>IF((G1353+(AVERAGE(F1353:F1354)*('Front End'!$F$5*60))-(N1353))&gt;$AA$3,$AA$3,IF(G1353+(AVERAGE(F1353:F1354)*('Front End'!$F$5*60))-(N1353)&lt;0,0,G1353+(AVERAGE(F1353:F1354)*('Front End'!$F$5*60))-(N1353)))</f>
        <v>101.09496556957463</v>
      </c>
      <c r="H1354" s="10">
        <f>(G1354/$AA$3)*'Front End'!$B$1</f>
        <v>1.0109496556957463E-3</v>
      </c>
      <c r="I1354" s="10">
        <f>('Front End'!$F$10-'Front End'!$B$1)+Calcs!H1354</f>
        <v>46.731010949655698</v>
      </c>
      <c r="J1354" s="10">
        <f>IF(H1354&gt;'Front End'!$B$1*('Front End'!$B$5/100),G1354-((('Front End'!$B$1*('Front End'!$B$5/100))/'Front End'!$B$1)*$AA$3),0)</f>
        <v>1.0949655695746259</v>
      </c>
      <c r="K1354" s="10">
        <f>(J1354*('Front End'!$B$6/100))/('Front End'!$B$2*24*60*60)</f>
        <v>0</v>
      </c>
      <c r="L1354" s="10">
        <f>(J1354*((100-'Front End'!$B$6)/100))/('Front End'!$B$2*24*60*60)</f>
        <v>1.2673212610817431E-3</v>
      </c>
      <c r="M1354" s="10">
        <f t="shared" si="87"/>
        <v>1.2673212610817431E-3</v>
      </c>
      <c r="N1354" s="10">
        <f>AVERAGE(M1353:M1354)*('Front End'!$F$5*60)</f>
        <v>0.15240827980521648</v>
      </c>
      <c r="O1354" s="10">
        <f>IF(O1353+AVERAGE(K1353:K1354)*('Front End'!$F$5*60)&gt;J1354,J1354,O1353+AVERAGE(K1353:K1354)*('Front End'!$F$5*60))</f>
        <v>0</v>
      </c>
      <c r="P1354" s="10">
        <f>P1353+(AVERAGE(L1353:L1354)*('Front End'!$F$5*60))-W1353</f>
        <v>3822.6813267494781</v>
      </c>
      <c r="Q1354" s="10">
        <f>(P1354/$AA$5)*($AA$4-'Front End'!$F$9)</f>
        <v>3.8226813267494775E-2</v>
      </c>
      <c r="R1354" s="10">
        <f>'Front End'!$F$9+Q1354</f>
        <v>45.038226813267492</v>
      </c>
      <c r="S1354" s="8">
        <f>IF(R1354&gt;'Front End'!$F$9+'Front End'!$B$9,(((R1354-'Front End'!$F$9)/($AA$4-'Front End'!$F$9))*$AA$5)-((('Front End'!$F$9+'Front End'!$B$9-'Front End'!$F$9)/($AA$4-'Front End'!$F$9))*$AA$5),0)</f>
        <v>3822.6813267492339</v>
      </c>
      <c r="T1354" s="8">
        <f>ROUND(S1354/('Front End'!$B$3*24*60*60),6)</f>
        <v>4.424E-3</v>
      </c>
      <c r="U1354" s="8">
        <f>IF(R1354&gt;'Front End'!$F$9+'Front End'!$B$10,(((R1354-'Front End'!$F$9)/($AA$4-'Front End'!$F$9))*$AA$5)-((('Front End'!$F$9+'Front End'!$B$10-'Front End'!$F$9)/($AA$4-'Front End'!$F$9))*$AA$5),0)</f>
        <v>1822.681326748921</v>
      </c>
      <c r="V1354" s="8">
        <f>(U1354^0.5)/('Front End'!$B$4*24*60*60)</f>
        <v>4.9413046393086569E-3</v>
      </c>
      <c r="W1354" s="8">
        <f>(AVERAGE(T1353:T1354)*('Front End'!$F$5*60))+(AVERAGE(V1353:V1354)*('Front End'!$F$5*60))</f>
        <v>1.1240355963716504</v>
      </c>
      <c r="X1354" s="8">
        <f t="shared" si="88"/>
        <v>4.9413046393086569E-3</v>
      </c>
    </row>
    <row r="1355" spans="1:24" x14ac:dyDescent="0.2">
      <c r="A1355" s="1">
        <v>1354</v>
      </c>
      <c r="B1355" s="1">
        <f>B1354+'Front End'!$F$5</f>
        <v>2706</v>
      </c>
      <c r="C1355" s="10">
        <f t="shared" si="85"/>
        <v>1.8791666666666667</v>
      </c>
      <c r="D1355" s="10">
        <f>ROUND(IF(B1355&lt;=$AA$2*1.25,('Front End'!$F$4/2)*(1-COS((PI()*B1355)/$AA$2)),(4.34*'Front End'!$F$4*EXP(-1.3*B1355/$AA$2))),6)</f>
        <v>1.2279999999999999E-3</v>
      </c>
      <c r="E1355" s="10">
        <f>D1355*('Front End'!$F$3/100)</f>
        <v>0</v>
      </c>
      <c r="F1355" s="10">
        <f t="shared" si="86"/>
        <v>1.2279999999999999E-3</v>
      </c>
      <c r="G1355" s="10">
        <f>IF((G1354+(AVERAGE(F1354:F1355)*('Front End'!$F$5*60))-(N1354))&gt;$AA$3,$AA$3,IF(G1354+(AVERAGE(F1354:F1355)*('Front End'!$F$5*60))-(N1354)&lt;0,0,G1354+(AVERAGE(F1354:F1355)*('Front End'!$F$5*60))-(N1354)))</f>
        <v>101.09021728976941</v>
      </c>
      <c r="H1355" s="10">
        <f>(G1355/$AA$3)*'Front End'!$B$1</f>
        <v>1.0109021728976941E-3</v>
      </c>
      <c r="I1355" s="10">
        <f>('Front End'!$F$10-'Front End'!$B$1)+Calcs!H1355</f>
        <v>46.731010902172905</v>
      </c>
      <c r="J1355" s="10">
        <f>IF(H1355&gt;'Front End'!$B$1*('Front End'!$B$5/100),G1355-((('Front End'!$B$1*('Front End'!$B$5/100))/'Front End'!$B$1)*$AA$3),0)</f>
        <v>1.0902172897694129</v>
      </c>
      <c r="K1355" s="10">
        <f>(J1355*('Front End'!$B$6/100))/('Front End'!$B$2*24*60*60)</f>
        <v>0</v>
      </c>
      <c r="L1355" s="10">
        <f>(J1355*((100-'Front End'!$B$6)/100))/('Front End'!$B$2*24*60*60)</f>
        <v>1.2618255668627467E-3</v>
      </c>
      <c r="M1355" s="10">
        <f t="shared" si="87"/>
        <v>1.2618255668627467E-3</v>
      </c>
      <c r="N1355" s="10">
        <f>AVERAGE(M1354:M1355)*('Front End'!$F$5*60)</f>
        <v>0.1517488096766694</v>
      </c>
      <c r="O1355" s="10">
        <f>IF(O1354+AVERAGE(K1354:K1355)*('Front End'!$F$5*60)&gt;J1355,J1355,O1354+AVERAGE(K1354:K1355)*('Front End'!$F$5*60))</f>
        <v>0</v>
      </c>
      <c r="P1355" s="10">
        <f>P1354+(AVERAGE(L1354:L1355)*('Front End'!$F$5*60))-W1354</f>
        <v>3821.7090399627828</v>
      </c>
      <c r="Q1355" s="10">
        <f>(P1355/$AA$5)*($AA$4-'Front End'!$F$9)</f>
        <v>3.8217090399627826E-2</v>
      </c>
      <c r="R1355" s="10">
        <f>'Front End'!$F$9+Q1355</f>
        <v>45.038217090399627</v>
      </c>
      <c r="S1355" s="8">
        <f>IF(R1355&gt;'Front End'!$F$9+'Front End'!$B$9,(((R1355-'Front End'!$F$9)/($AA$4-'Front End'!$F$9))*$AA$5)-((('Front End'!$F$9+'Front End'!$B$9-'Front End'!$F$9)/($AA$4-'Front End'!$F$9))*$AA$5),0)</f>
        <v>3821.7090399626845</v>
      </c>
      <c r="T1355" s="8">
        <f>ROUND(S1355/('Front End'!$B$3*24*60*60),6)</f>
        <v>4.4229999999999998E-3</v>
      </c>
      <c r="U1355" s="8">
        <f>IF(R1355&gt;'Front End'!$F$9+'Front End'!$B$10,(((R1355-'Front End'!$F$9)/($AA$4-'Front End'!$F$9))*$AA$5)-((('Front End'!$F$9+'Front End'!$B$10-'Front End'!$F$9)/($AA$4-'Front End'!$F$9))*$AA$5),0)</f>
        <v>1821.7090399623717</v>
      </c>
      <c r="V1355" s="8">
        <f>(U1355^0.5)/('Front End'!$B$4*24*60*60)</f>
        <v>4.9399865246122394E-3</v>
      </c>
      <c r="W1355" s="8">
        <f>(AVERAGE(T1354:T1355)*('Front End'!$F$5*60))+(AVERAGE(V1354:V1355)*('Front End'!$F$5*60))</f>
        <v>1.1236974698352538</v>
      </c>
      <c r="X1355" s="8">
        <f t="shared" si="88"/>
        <v>4.9399865246122394E-3</v>
      </c>
    </row>
    <row r="1356" spans="1:24" x14ac:dyDescent="0.2">
      <c r="A1356" s="1">
        <v>1355</v>
      </c>
      <c r="B1356" s="1">
        <f>B1355+'Front End'!$F$5</f>
        <v>2708</v>
      </c>
      <c r="C1356" s="10">
        <f t="shared" si="85"/>
        <v>1.8805555555555555</v>
      </c>
      <c r="D1356" s="10">
        <f>ROUND(IF(B1356&lt;=$AA$2*1.25,('Front End'!$F$4/2)*(1-COS((PI()*B1356)/$AA$2)),(4.34*'Front End'!$F$4*EXP(-1.3*B1356/$AA$2))),6)</f>
        <v>1.2229999999999999E-3</v>
      </c>
      <c r="E1356" s="10">
        <f>D1356*('Front End'!$F$3/100)</f>
        <v>0</v>
      </c>
      <c r="F1356" s="10">
        <f t="shared" si="86"/>
        <v>1.2229999999999999E-3</v>
      </c>
      <c r="G1356" s="10">
        <f>IF((G1355+(AVERAGE(F1355:F1356)*('Front End'!$F$5*60))-(N1355))&gt;$AA$3,$AA$3,IF(G1355+(AVERAGE(F1355:F1356)*('Front End'!$F$5*60))-(N1355)&lt;0,0,G1355+(AVERAGE(F1355:F1356)*('Front End'!$F$5*60))-(N1355)))</f>
        <v>101.08552848009273</v>
      </c>
      <c r="H1356" s="10">
        <f>(G1356/$AA$3)*'Front End'!$B$1</f>
        <v>1.0108552848009274E-3</v>
      </c>
      <c r="I1356" s="10">
        <f>('Front End'!$F$10-'Front End'!$B$1)+Calcs!H1356</f>
        <v>46.731010855284808</v>
      </c>
      <c r="J1356" s="10">
        <f>IF(H1356&gt;'Front End'!$B$1*('Front End'!$B$5/100),G1356-((('Front End'!$B$1*('Front End'!$B$5/100))/'Front End'!$B$1)*$AA$3),0)</f>
        <v>1.0855284800927336</v>
      </c>
      <c r="K1356" s="10">
        <f>(J1356*('Front End'!$B$6/100))/('Front End'!$B$2*24*60*60)</f>
        <v>0</v>
      </c>
      <c r="L1356" s="10">
        <f>(J1356*((100-'Front End'!$B$6)/100))/('Front End'!$B$2*24*60*60)</f>
        <v>1.2563987038110343E-3</v>
      </c>
      <c r="M1356" s="10">
        <f t="shared" si="87"/>
        <v>1.2563987038110343E-3</v>
      </c>
      <c r="N1356" s="10">
        <f>AVERAGE(M1355:M1356)*('Front End'!$F$5*60)</f>
        <v>0.15109345624042686</v>
      </c>
      <c r="O1356" s="10">
        <f>IF(O1355+AVERAGE(K1355:K1356)*('Front End'!$F$5*60)&gt;J1356,J1356,O1355+AVERAGE(K1355:K1356)*('Front End'!$F$5*60))</f>
        <v>0</v>
      </c>
      <c r="P1356" s="10">
        <f>P1355+(AVERAGE(L1355:L1356)*('Front End'!$F$5*60))-W1355</f>
        <v>3820.7364359491876</v>
      </c>
      <c r="Q1356" s="10">
        <f>(P1356/$AA$5)*($AA$4-'Front End'!$F$9)</f>
        <v>3.8207364359491874E-2</v>
      </c>
      <c r="R1356" s="10">
        <f>'Front End'!$F$9+Q1356</f>
        <v>45.038207364359494</v>
      </c>
      <c r="S1356" s="8">
        <f>IF(R1356&gt;'Front End'!$F$9+'Front End'!$B$9,(((R1356-'Front End'!$F$9)/($AA$4-'Front End'!$F$9))*$AA$5)-((('Front End'!$F$9+'Front End'!$B$9-'Front End'!$F$9)/($AA$4-'Front End'!$F$9))*$AA$5),0)</f>
        <v>3820.7364359493572</v>
      </c>
      <c r="T1356" s="8">
        <f>ROUND(S1356/('Front End'!$B$3*24*60*60),6)</f>
        <v>4.4219999999999997E-3</v>
      </c>
      <c r="U1356" s="8">
        <f>IF(R1356&gt;'Front End'!$F$9+'Front End'!$B$10,(((R1356-'Front End'!$F$9)/($AA$4-'Front End'!$F$9))*$AA$5)-((('Front End'!$F$9+'Front End'!$B$10-'Front End'!$F$9)/($AA$4-'Front End'!$F$9))*$AA$5),0)</f>
        <v>1820.7364359490443</v>
      </c>
      <c r="V1356" s="8">
        <f>(U1356^0.5)/('Front End'!$B$4*24*60*60)</f>
        <v>4.9386676278834083E-3</v>
      </c>
      <c r="W1356" s="8">
        <f>(AVERAGE(T1355:T1356)*('Front End'!$F$5*60))+(AVERAGE(V1355:V1356)*('Front End'!$F$5*60))</f>
        <v>1.1234192491497388</v>
      </c>
      <c r="X1356" s="8">
        <f t="shared" si="88"/>
        <v>4.9386676278834083E-3</v>
      </c>
    </row>
    <row r="1357" spans="1:24" x14ac:dyDescent="0.2">
      <c r="A1357" s="1">
        <v>1356</v>
      </c>
      <c r="B1357" s="1">
        <f>B1356+'Front End'!$F$5</f>
        <v>2710</v>
      </c>
      <c r="C1357" s="10">
        <f t="shared" si="85"/>
        <v>1.8819444444444444</v>
      </c>
      <c r="D1357" s="10">
        <f>ROUND(IF(B1357&lt;=$AA$2*1.25,('Front End'!$F$4/2)*(1-COS((PI()*B1357)/$AA$2)),(4.34*'Front End'!$F$4*EXP(-1.3*B1357/$AA$2))),6)</f>
        <v>1.217E-3</v>
      </c>
      <c r="E1357" s="10">
        <f>D1357*('Front End'!$F$3/100)</f>
        <v>0</v>
      </c>
      <c r="F1357" s="10">
        <f t="shared" si="86"/>
        <v>1.217E-3</v>
      </c>
      <c r="G1357" s="10">
        <f>IF((G1356+(AVERAGE(F1356:F1357)*('Front End'!$F$5*60))-(N1356))&gt;$AA$3,$AA$3,IF(G1356+(AVERAGE(F1356:F1357)*('Front End'!$F$5*60))-(N1356)&lt;0,0,G1356+(AVERAGE(F1356:F1357)*('Front End'!$F$5*60))-(N1356)))</f>
        <v>101.0808350238523</v>
      </c>
      <c r="H1357" s="10">
        <f>(G1357/$AA$3)*'Front End'!$B$1</f>
        <v>1.0108083502385231E-3</v>
      </c>
      <c r="I1357" s="10">
        <f>('Front End'!$F$10-'Front End'!$B$1)+Calcs!H1357</f>
        <v>46.731010808350241</v>
      </c>
      <c r="J1357" s="10">
        <f>IF(H1357&gt;'Front End'!$B$1*('Front End'!$B$5/100),G1357-((('Front End'!$B$1*('Front End'!$B$5/100))/'Front End'!$B$1)*$AA$3),0)</f>
        <v>1.0808350238523019</v>
      </c>
      <c r="K1357" s="10">
        <f>(J1357*('Front End'!$B$6/100))/('Front End'!$B$2*24*60*60)</f>
        <v>0</v>
      </c>
      <c r="L1357" s="10">
        <f>(J1357*((100-'Front End'!$B$6)/100))/('Front End'!$B$2*24*60*60)</f>
        <v>1.2509664627920164E-3</v>
      </c>
      <c r="M1357" s="10">
        <f t="shared" si="87"/>
        <v>1.2509664627920164E-3</v>
      </c>
      <c r="N1357" s="10">
        <f>AVERAGE(M1356:M1357)*('Front End'!$F$5*60)</f>
        <v>0.15044190999618307</v>
      </c>
      <c r="O1357" s="10">
        <f>IF(O1356+AVERAGE(K1356:K1357)*('Front End'!$F$5*60)&gt;J1357,J1357,O1356+AVERAGE(K1356:K1357)*('Front End'!$F$5*60))</f>
        <v>0</v>
      </c>
      <c r="P1357" s="10">
        <f>P1356+(AVERAGE(L1356:L1357)*('Front End'!$F$5*60))-W1356</f>
        <v>3819.7634586100339</v>
      </c>
      <c r="Q1357" s="10">
        <f>(P1357/$AA$5)*($AA$4-'Front End'!$F$9)</f>
        <v>3.8197634586100336E-2</v>
      </c>
      <c r="R1357" s="10">
        <f>'Front End'!$F$9+Q1357</f>
        <v>45.038197634586098</v>
      </c>
      <c r="S1357" s="8">
        <f>IF(R1357&gt;'Front End'!$F$9+'Front End'!$B$9,(((R1357-'Front End'!$F$9)/($AA$4-'Front End'!$F$9))*$AA$5)-((('Front End'!$F$9+'Front End'!$B$9-'Front End'!$F$9)/($AA$4-'Front End'!$F$9))*$AA$5),0)</f>
        <v>3819.7634586097706</v>
      </c>
      <c r="T1357" s="8">
        <f>ROUND(S1357/('Front End'!$B$3*24*60*60),6)</f>
        <v>4.4209999999999996E-3</v>
      </c>
      <c r="U1357" s="8">
        <f>IF(R1357&gt;'Front End'!$F$9+'Front End'!$B$10,(((R1357-'Front End'!$F$9)/($AA$4-'Front End'!$F$9))*$AA$5)-((('Front End'!$F$9+'Front End'!$B$10-'Front End'!$F$9)/($AA$4-'Front End'!$F$9))*$AA$5),0)</f>
        <v>1819.7634586094578</v>
      </c>
      <c r="V1357" s="8">
        <f>(U1357^0.5)/('Front End'!$B$4*24*60*60)</f>
        <v>4.9373478723914324E-3</v>
      </c>
      <c r="W1357" s="8">
        <f>(AVERAGE(T1356:T1357)*('Front End'!$F$5*60))+(AVERAGE(V1356:V1357)*('Front End'!$F$5*60))</f>
        <v>1.1231409300164905</v>
      </c>
      <c r="X1357" s="8">
        <f t="shared" si="88"/>
        <v>4.9373478723914324E-3</v>
      </c>
    </row>
    <row r="1358" spans="1:24" x14ac:dyDescent="0.2">
      <c r="A1358" s="1">
        <v>1357</v>
      </c>
      <c r="B1358" s="1">
        <f>B1357+'Front End'!$F$5</f>
        <v>2712</v>
      </c>
      <c r="C1358" s="10">
        <f t="shared" si="85"/>
        <v>1.8833333333333333</v>
      </c>
      <c r="D1358" s="10">
        <f>ROUND(IF(B1358&lt;=$AA$2*1.25,('Front End'!$F$4/2)*(1-COS((PI()*B1358)/$AA$2)),(4.34*'Front End'!$F$4*EXP(-1.3*B1358/$AA$2))),6)</f>
        <v>1.212E-3</v>
      </c>
      <c r="E1358" s="10">
        <f>D1358*('Front End'!$F$3/100)</f>
        <v>0</v>
      </c>
      <c r="F1358" s="10">
        <f t="shared" si="86"/>
        <v>1.212E-3</v>
      </c>
      <c r="G1358" s="10">
        <f>IF((G1357+(AVERAGE(F1357:F1358)*('Front End'!$F$5*60))-(N1357))&gt;$AA$3,$AA$3,IF(G1357+(AVERAGE(F1357:F1358)*('Front End'!$F$5*60))-(N1357)&lt;0,0,G1357+(AVERAGE(F1357:F1358)*('Front End'!$F$5*60))-(N1357)))</f>
        <v>101.07613311385612</v>
      </c>
      <c r="H1358" s="10">
        <f>(G1358/$AA$3)*'Front End'!$B$1</f>
        <v>1.0107613311385612E-3</v>
      </c>
      <c r="I1358" s="10">
        <f>('Front End'!$F$10-'Front End'!$B$1)+Calcs!H1358</f>
        <v>46.731010761331142</v>
      </c>
      <c r="J1358" s="10">
        <f>IF(H1358&gt;'Front End'!$B$1*('Front End'!$B$5/100),G1358-((('Front End'!$B$1*('Front End'!$B$5/100))/'Front End'!$B$1)*$AA$3),0)</f>
        <v>1.0761331138561161</v>
      </c>
      <c r="K1358" s="10">
        <f>(J1358*('Front End'!$B$6/100))/('Front End'!$B$2*24*60*60)</f>
        <v>0</v>
      </c>
      <c r="L1358" s="10">
        <f>(J1358*((100-'Front End'!$B$6)/100))/('Front End'!$B$2*24*60*60)</f>
        <v>1.2455244373334679E-3</v>
      </c>
      <c r="M1358" s="10">
        <f t="shared" si="87"/>
        <v>1.2455244373334679E-3</v>
      </c>
      <c r="N1358" s="10">
        <f>AVERAGE(M1357:M1358)*('Front End'!$F$5*60)</f>
        <v>0.14978945400752905</v>
      </c>
      <c r="O1358" s="10">
        <f>IF(O1357+AVERAGE(K1357:K1358)*('Front End'!$F$5*60)&gt;J1358,J1358,O1357+AVERAGE(K1357:K1358)*('Front End'!$F$5*60))</f>
        <v>0</v>
      </c>
      <c r="P1358" s="10">
        <f>P1357+(AVERAGE(L1357:L1358)*('Front End'!$F$5*60))-W1357</f>
        <v>3818.7901071340248</v>
      </c>
      <c r="Q1358" s="10">
        <f>(P1358/$AA$5)*($AA$4-'Front End'!$F$9)</f>
        <v>3.8187901071340243E-2</v>
      </c>
      <c r="R1358" s="10">
        <f>'Front End'!$F$9+Q1358</f>
        <v>45.038187901071339</v>
      </c>
      <c r="S1358" s="8">
        <f>IF(R1358&gt;'Front End'!$F$9+'Front End'!$B$9,(((R1358-'Front End'!$F$9)/($AA$4-'Front End'!$F$9))*$AA$5)-((('Front End'!$F$9+'Front End'!$B$9-'Front End'!$F$9)/($AA$4-'Front End'!$F$9))*$AA$5),0)</f>
        <v>3818.790107133907</v>
      </c>
      <c r="T1358" s="8">
        <f>ROUND(S1358/('Front End'!$B$3*24*60*60),6)</f>
        <v>4.4200000000000003E-3</v>
      </c>
      <c r="U1358" s="8">
        <f>IF(R1358&gt;'Front End'!$F$9+'Front End'!$B$10,(((R1358-'Front End'!$F$9)/($AA$4-'Front End'!$F$9))*$AA$5)-((('Front End'!$F$9+'Front End'!$B$10-'Front End'!$F$9)/($AA$4-'Front End'!$F$9))*$AA$5),0)</f>
        <v>1818.7901071335941</v>
      </c>
      <c r="V1358" s="8">
        <f>(U1358^0.5)/('Front End'!$B$4*24*60*60)</f>
        <v>4.9360272563483253E-3</v>
      </c>
      <c r="W1358" s="8">
        <f>(AVERAGE(T1357:T1358)*('Front End'!$F$5*60))+(AVERAGE(V1357:V1358)*('Front End'!$F$5*60))</f>
        <v>1.1228625077243857</v>
      </c>
      <c r="X1358" s="8">
        <f t="shared" si="88"/>
        <v>4.9360272563483253E-3</v>
      </c>
    </row>
    <row r="1359" spans="1:24" x14ac:dyDescent="0.2">
      <c r="A1359" s="1">
        <v>1358</v>
      </c>
      <c r="B1359" s="1">
        <f>B1358+'Front End'!$F$5</f>
        <v>2714</v>
      </c>
      <c r="C1359" s="10">
        <f t="shared" si="85"/>
        <v>1.8847222222222222</v>
      </c>
      <c r="D1359" s="10">
        <f>ROUND(IF(B1359&lt;=$AA$2*1.25,('Front End'!$F$4/2)*(1-COS((PI()*B1359)/$AA$2)),(4.34*'Front End'!$F$4*EXP(-1.3*B1359/$AA$2))),6)</f>
        <v>1.207E-3</v>
      </c>
      <c r="E1359" s="10">
        <f>D1359*('Front End'!$F$3/100)</f>
        <v>0</v>
      </c>
      <c r="F1359" s="10">
        <f t="shared" si="86"/>
        <v>1.207E-3</v>
      </c>
      <c r="G1359" s="10">
        <f>IF((G1358+(AVERAGE(F1358:F1359)*('Front End'!$F$5*60))-(N1358))&gt;$AA$3,$AA$3,IF(G1358+(AVERAGE(F1358:F1359)*('Front End'!$F$5*60))-(N1358)&lt;0,0,G1358+(AVERAGE(F1358:F1359)*('Front End'!$F$5*60))-(N1358)))</f>
        <v>101.07148365984858</v>
      </c>
      <c r="H1359" s="10">
        <f>(G1359/$AA$3)*'Front End'!$B$1</f>
        <v>1.0107148365984858E-3</v>
      </c>
      <c r="I1359" s="10">
        <f>('Front End'!$F$10-'Front End'!$B$1)+Calcs!H1359</f>
        <v>46.7310107148366</v>
      </c>
      <c r="J1359" s="10">
        <f>IF(H1359&gt;'Front End'!$B$1*('Front End'!$B$5/100),G1359-((('Front End'!$B$1*('Front End'!$B$5/100))/'Front End'!$B$1)*$AA$3),0)</f>
        <v>1.0714836598485817</v>
      </c>
      <c r="K1359" s="10">
        <f>(J1359*('Front End'!$B$6/100))/('Front End'!$B$2*24*60*60)</f>
        <v>0</v>
      </c>
      <c r="L1359" s="10">
        <f>(J1359*((100-'Front End'!$B$6)/100))/('Front End'!$B$2*24*60*60)</f>
        <v>1.2401431248247475E-3</v>
      </c>
      <c r="M1359" s="10">
        <f t="shared" si="87"/>
        <v>1.2401431248247475E-3</v>
      </c>
      <c r="N1359" s="10">
        <f>AVERAGE(M1358:M1359)*('Front End'!$F$5*60)</f>
        <v>0.14914005372949293</v>
      </c>
      <c r="O1359" s="10">
        <f>IF(O1358+AVERAGE(K1358:K1359)*('Front End'!$F$5*60)&gt;J1359,J1359,O1358+AVERAGE(K1358:K1359)*('Front End'!$F$5*60))</f>
        <v>0</v>
      </c>
      <c r="P1359" s="10">
        <f>P1358+(AVERAGE(L1358:L1359)*('Front End'!$F$5*60))-W1358</f>
        <v>3817.8163846800298</v>
      </c>
      <c r="Q1359" s="10">
        <f>(P1359/$AA$5)*($AA$4-'Front End'!$F$9)</f>
        <v>3.8178163846800298E-2</v>
      </c>
      <c r="R1359" s="10">
        <f>'Front End'!$F$9+Q1359</f>
        <v>45.038178163846801</v>
      </c>
      <c r="S1359" s="8">
        <f>IF(R1359&gt;'Front End'!$F$9+'Front End'!$B$9,(((R1359-'Front End'!$F$9)/($AA$4-'Front End'!$F$9))*$AA$5)-((('Front End'!$F$9+'Front End'!$B$9-'Front End'!$F$9)/($AA$4-'Front End'!$F$9))*$AA$5),0)</f>
        <v>3817.8163846801285</v>
      </c>
      <c r="T1359" s="8">
        <f>ROUND(S1359/('Front End'!$B$3*24*60*60),6)</f>
        <v>4.4190000000000002E-3</v>
      </c>
      <c r="U1359" s="8">
        <f>IF(R1359&gt;'Front End'!$F$9+'Front End'!$B$10,(((R1359-'Front End'!$F$9)/($AA$4-'Front End'!$F$9))*$AA$5)-((('Front End'!$F$9+'Front End'!$B$10-'Front End'!$F$9)/($AA$4-'Front End'!$F$9))*$AA$5),0)</f>
        <v>1817.8163846798157</v>
      </c>
      <c r="V1359" s="8">
        <f>(U1359^0.5)/('Front End'!$B$4*24*60*60)</f>
        <v>4.9347057833500907E-3</v>
      </c>
      <c r="W1359" s="8">
        <f>(AVERAGE(T1358:T1359)*('Front End'!$F$5*60))+(AVERAGE(V1358:V1359)*('Front End'!$F$5*60))</f>
        <v>1.122583982381905</v>
      </c>
      <c r="X1359" s="8">
        <f t="shared" si="88"/>
        <v>4.9347057833500907E-3</v>
      </c>
    </row>
    <row r="1360" spans="1:24" x14ac:dyDescent="0.2">
      <c r="A1360" s="1">
        <v>1359</v>
      </c>
      <c r="B1360" s="1">
        <f>B1359+'Front End'!$F$5</f>
        <v>2716</v>
      </c>
      <c r="C1360" s="10">
        <f t="shared" si="85"/>
        <v>1.8861111111111111</v>
      </c>
      <c r="D1360" s="10">
        <f>ROUND(IF(B1360&lt;=$AA$2*1.25,('Front End'!$F$4/2)*(1-COS((PI()*B1360)/$AA$2)),(4.34*'Front End'!$F$4*EXP(-1.3*B1360/$AA$2))),6)</f>
        <v>1.2019999999999999E-3</v>
      </c>
      <c r="E1360" s="10">
        <f>D1360*('Front End'!$F$3/100)</f>
        <v>0</v>
      </c>
      <c r="F1360" s="10">
        <f t="shared" si="86"/>
        <v>1.2019999999999999E-3</v>
      </c>
      <c r="G1360" s="10">
        <f>IF((G1359+(AVERAGE(F1359:F1360)*('Front End'!$F$5*60))-(N1359))&gt;$AA$3,$AA$3,IF(G1359+(AVERAGE(F1359:F1360)*('Front End'!$F$5*60))-(N1359)&lt;0,0,G1359+(AVERAGE(F1359:F1360)*('Front End'!$F$5*60))-(N1359)))</f>
        <v>101.06688360611909</v>
      </c>
      <c r="H1360" s="10">
        <f>(G1360/$AA$3)*'Front End'!$B$1</f>
        <v>1.0106688360611909E-3</v>
      </c>
      <c r="I1360" s="10">
        <f>('Front End'!$F$10-'Front End'!$B$1)+Calcs!H1360</f>
        <v>46.731010668836063</v>
      </c>
      <c r="J1360" s="10">
        <f>IF(H1360&gt;'Front End'!$B$1*('Front End'!$B$5/100),G1360-((('Front End'!$B$1*('Front End'!$B$5/100))/'Front End'!$B$1)*$AA$3),0)</f>
        <v>1.0668836061190916</v>
      </c>
      <c r="K1360" s="10">
        <f>(J1360*('Front End'!$B$6/100))/('Front End'!$B$2*24*60*60)</f>
        <v>0</v>
      </c>
      <c r="L1360" s="10">
        <f>(J1360*((100-'Front End'!$B$6)/100))/('Front End'!$B$2*24*60*60)</f>
        <v>1.2348189885637636E-3</v>
      </c>
      <c r="M1360" s="10">
        <f t="shared" si="87"/>
        <v>1.2348189885637636E-3</v>
      </c>
      <c r="N1360" s="10">
        <f>AVERAGE(M1359:M1360)*('Front End'!$F$5*60)</f>
        <v>0.14849772680331066</v>
      </c>
      <c r="O1360" s="10">
        <f>IF(O1359+AVERAGE(K1359:K1360)*('Front End'!$F$5*60)&gt;J1360,J1360,O1359+AVERAGE(K1359:K1360)*('Front End'!$F$5*60))</f>
        <v>0</v>
      </c>
      <c r="P1360" s="10">
        <f>P1359+(AVERAGE(L1359:L1360)*('Front End'!$F$5*60))-W1359</f>
        <v>3816.8422984244512</v>
      </c>
      <c r="Q1360" s="10">
        <f>(P1360/$AA$5)*($AA$4-'Front End'!$F$9)</f>
        <v>3.8168422984244506E-2</v>
      </c>
      <c r="R1360" s="10">
        <f>'Front End'!$F$9+Q1360</f>
        <v>45.038168422984242</v>
      </c>
      <c r="S1360" s="8">
        <f>IF(R1360&gt;'Front End'!$F$9+'Front End'!$B$9,(((R1360-'Front End'!$F$9)/($AA$4-'Front End'!$F$9))*$AA$5)-((('Front End'!$F$9+'Front End'!$B$9-'Front End'!$F$9)/($AA$4-'Front End'!$F$9))*$AA$5),0)</f>
        <v>3816.8422984242056</v>
      </c>
      <c r="T1360" s="8">
        <f>ROUND(S1360/('Front End'!$B$3*24*60*60),6)</f>
        <v>4.4180000000000001E-3</v>
      </c>
      <c r="U1360" s="8">
        <f>IF(R1360&gt;'Front End'!$F$9+'Front End'!$B$10,(((R1360-'Front End'!$F$9)/($AA$4-'Front End'!$F$9))*$AA$5)-((('Front End'!$F$9+'Front End'!$B$10-'Front End'!$F$9)/($AA$4-'Front End'!$F$9))*$AA$5),0)</f>
        <v>1816.8422984238928</v>
      </c>
      <c r="V1360" s="8">
        <f>(U1360^0.5)/('Front End'!$B$4*24*60*60)</f>
        <v>4.9333834624504915E-3</v>
      </c>
      <c r="W1360" s="8">
        <f>(AVERAGE(T1359:T1360)*('Front End'!$F$5*60))+(AVERAGE(V1359:V1360)*('Front End'!$F$5*60))</f>
        <v>1.1223053547480348</v>
      </c>
      <c r="X1360" s="8">
        <f t="shared" si="88"/>
        <v>4.9333834624504915E-3</v>
      </c>
    </row>
    <row r="1361" spans="1:24" x14ac:dyDescent="0.2">
      <c r="A1361" s="1">
        <v>1360</v>
      </c>
      <c r="B1361" s="1">
        <f>B1360+'Front End'!$F$5</f>
        <v>2718</v>
      </c>
      <c r="C1361" s="10">
        <f t="shared" si="85"/>
        <v>1.8875</v>
      </c>
      <c r="D1361" s="10">
        <f>ROUND(IF(B1361&lt;=$AA$2*1.25,('Front End'!$F$4/2)*(1-COS((PI()*B1361)/$AA$2)),(4.34*'Front End'!$F$4*EXP(-1.3*B1361/$AA$2))),6)</f>
        <v>1.196E-3</v>
      </c>
      <c r="E1361" s="10">
        <f>D1361*('Front End'!$F$3/100)</f>
        <v>0</v>
      </c>
      <c r="F1361" s="10">
        <f t="shared" si="86"/>
        <v>1.196E-3</v>
      </c>
      <c r="G1361" s="10">
        <f>IF((G1360+(AVERAGE(F1360:F1361)*('Front End'!$F$5*60))-(N1360))&gt;$AA$3,$AA$3,IF(G1360+(AVERAGE(F1360:F1361)*('Front End'!$F$5*60))-(N1360)&lt;0,0,G1360+(AVERAGE(F1360:F1361)*('Front End'!$F$5*60))-(N1360)))</f>
        <v>101.06226587931577</v>
      </c>
      <c r="H1361" s="10">
        <f>(G1361/$AA$3)*'Front End'!$B$1</f>
        <v>1.0106226587931577E-3</v>
      </c>
      <c r="I1361" s="10">
        <f>('Front End'!$F$10-'Front End'!$B$1)+Calcs!H1361</f>
        <v>46.7310106226588</v>
      </c>
      <c r="J1361" s="10">
        <f>IF(H1361&gt;'Front End'!$B$1*('Front End'!$B$5/100),G1361-((('Front End'!$B$1*('Front End'!$B$5/100))/'Front End'!$B$1)*$AA$3),0)</f>
        <v>1.062265879315774</v>
      </c>
      <c r="K1361" s="10">
        <f>(J1361*('Front End'!$B$6/100))/('Front End'!$B$2*24*60*60)</f>
        <v>0</v>
      </c>
      <c r="L1361" s="10">
        <f>(J1361*((100-'Front End'!$B$6)/100))/('Front End'!$B$2*24*60*60)</f>
        <v>1.2294743973562201E-3</v>
      </c>
      <c r="M1361" s="10">
        <f t="shared" si="87"/>
        <v>1.2294743973562201E-3</v>
      </c>
      <c r="N1361" s="10">
        <f>AVERAGE(M1360:M1361)*('Front End'!$F$5*60)</f>
        <v>0.14785760315519902</v>
      </c>
      <c r="O1361" s="10">
        <f>IF(O1360+AVERAGE(K1360:K1361)*('Front End'!$F$5*60)&gt;J1361,J1361,O1360+AVERAGE(K1360:K1361)*('Front End'!$F$5*60))</f>
        <v>0</v>
      </c>
      <c r="P1361" s="10">
        <f>P1360+(AVERAGE(L1360:L1361)*('Front End'!$F$5*60))-W1360</f>
        <v>3815.8678506728584</v>
      </c>
      <c r="Q1361" s="10">
        <f>(P1361/$AA$5)*($AA$4-'Front End'!$F$9)</f>
        <v>3.8158678506728584E-2</v>
      </c>
      <c r="R1361" s="10">
        <f>'Front End'!$F$9+Q1361</f>
        <v>45.038158678506726</v>
      </c>
      <c r="S1361" s="8">
        <f>IF(R1361&gt;'Front End'!$F$9+'Front End'!$B$9,(((R1361-'Front End'!$F$9)/($AA$4-'Front End'!$F$9))*$AA$5)-((('Front End'!$F$9+'Front End'!$B$9-'Front End'!$F$9)/($AA$4-'Front End'!$F$9))*$AA$5),0)</f>
        <v>3815.867850672561</v>
      </c>
      <c r="T1361" s="8">
        <f>ROUND(S1361/('Front End'!$B$3*24*60*60),6)</f>
        <v>4.4169999999999999E-3</v>
      </c>
      <c r="U1361" s="8">
        <f>IF(R1361&gt;'Front End'!$F$9+'Front End'!$B$10,(((R1361-'Front End'!$F$9)/($AA$4-'Front End'!$F$9))*$AA$5)-((('Front End'!$F$9+'Front End'!$B$10-'Front End'!$F$9)/($AA$4-'Front End'!$F$9))*$AA$5),0)</f>
        <v>1815.8678506722481</v>
      </c>
      <c r="V1361" s="8">
        <f>(U1361^0.5)/('Front End'!$B$4*24*60*60)</f>
        <v>4.9320602960997682E-3</v>
      </c>
      <c r="W1361" s="8">
        <f>(AVERAGE(T1360:T1361)*('Front End'!$F$5*60))+(AVERAGE(V1360:V1361)*('Front End'!$F$5*60))</f>
        <v>1.1220266255130156</v>
      </c>
      <c r="X1361" s="8">
        <f t="shared" si="88"/>
        <v>4.9320602960997682E-3</v>
      </c>
    </row>
    <row r="1362" spans="1:24" x14ac:dyDescent="0.2">
      <c r="A1362" s="1">
        <v>1361</v>
      </c>
      <c r="B1362" s="1">
        <f>B1361+'Front End'!$F$5</f>
        <v>2720</v>
      </c>
      <c r="C1362" s="10">
        <f t="shared" si="85"/>
        <v>1.8888888888888888</v>
      </c>
      <c r="D1362" s="10">
        <f>ROUND(IF(B1362&lt;=$AA$2*1.25,('Front End'!$F$4/2)*(1-COS((PI()*B1362)/$AA$2)),(4.34*'Front End'!$F$4*EXP(-1.3*B1362/$AA$2))),6)</f>
        <v>1.191E-3</v>
      </c>
      <c r="E1362" s="10">
        <f>D1362*('Front End'!$F$3/100)</f>
        <v>0</v>
      </c>
      <c r="F1362" s="10">
        <f t="shared" si="86"/>
        <v>1.191E-3</v>
      </c>
      <c r="G1362" s="10">
        <f>IF((G1361+(AVERAGE(F1361:F1362)*('Front End'!$F$5*60))-(N1361))&gt;$AA$3,$AA$3,IF(G1361+(AVERAGE(F1361:F1362)*('Front End'!$F$5*60))-(N1361)&lt;0,0,G1361+(AVERAGE(F1361:F1362)*('Front End'!$F$5*60))-(N1361)))</f>
        <v>101.05762827616057</v>
      </c>
      <c r="H1362" s="10">
        <f>(G1362/$AA$3)*'Front End'!$B$1</f>
        <v>1.0105762827616058E-3</v>
      </c>
      <c r="I1362" s="10">
        <f>('Front End'!$F$10-'Front End'!$B$1)+Calcs!H1362</f>
        <v>46.731010576282763</v>
      </c>
      <c r="J1362" s="10">
        <f>IF(H1362&gt;'Front End'!$B$1*('Front End'!$B$5/100),G1362-((('Front End'!$B$1*('Front End'!$B$5/100))/'Front End'!$B$1)*$AA$3),0)</f>
        <v>1.0576282761605711</v>
      </c>
      <c r="K1362" s="10">
        <f>(J1362*('Front End'!$B$6/100))/('Front End'!$B$2*24*60*60)</f>
        <v>0</v>
      </c>
      <c r="L1362" s="10">
        <f>(J1362*((100-'Front End'!$B$6)/100))/('Front End'!$B$2*24*60*60)</f>
        <v>1.2241068011117722E-3</v>
      </c>
      <c r="M1362" s="10">
        <f t="shared" si="87"/>
        <v>1.2241068011117722E-3</v>
      </c>
      <c r="N1362" s="10">
        <f>AVERAGE(M1361:M1362)*('Front End'!$F$5*60)</f>
        <v>0.14721487190807953</v>
      </c>
      <c r="O1362" s="10">
        <f>IF(O1361+AVERAGE(K1361:K1362)*('Front End'!$F$5*60)&gt;J1362,J1362,O1361+AVERAGE(K1361:K1362)*('Front End'!$F$5*60))</f>
        <v>0</v>
      </c>
      <c r="P1362" s="10">
        <f>P1361+(AVERAGE(L1361:L1362)*('Front End'!$F$5*60))-W1361</f>
        <v>3814.8930389192533</v>
      </c>
      <c r="Q1362" s="10">
        <f>(P1362/$AA$5)*($AA$4-'Front End'!$F$9)</f>
        <v>3.814893038919253E-2</v>
      </c>
      <c r="R1362" s="10">
        <f>'Front End'!$F$9+Q1362</f>
        <v>45.038148930389191</v>
      </c>
      <c r="S1362" s="8">
        <f>IF(R1362&gt;'Front End'!$F$9+'Front End'!$B$9,(((R1362-'Front End'!$F$9)/($AA$4-'Front End'!$F$9))*$AA$5)-((('Front End'!$F$9+'Front End'!$B$9-'Front End'!$F$9)/($AA$4-'Front End'!$F$9))*$AA$5),0)</f>
        <v>3814.8930389191096</v>
      </c>
      <c r="T1362" s="8">
        <f>ROUND(S1362/('Front End'!$B$3*24*60*60),6)</f>
        <v>4.4149999999999997E-3</v>
      </c>
      <c r="U1362" s="8">
        <f>IF(R1362&gt;'Front End'!$F$9+'Front End'!$B$10,(((R1362-'Front End'!$F$9)/($AA$4-'Front End'!$F$9))*$AA$5)-((('Front End'!$F$9+'Front End'!$B$10-'Front End'!$F$9)/($AA$4-'Front End'!$F$9))*$AA$5),0)</f>
        <v>1814.8930389187967</v>
      </c>
      <c r="V1362" s="8">
        <f>(U1362^0.5)/('Front End'!$B$4*24*60*60)</f>
        <v>4.9307362802130002E-3</v>
      </c>
      <c r="W1362" s="8">
        <f>(AVERAGE(T1361:T1362)*('Front End'!$F$5*60))+(AVERAGE(V1361:V1362)*('Front End'!$F$5*60))</f>
        <v>1.121687794578766</v>
      </c>
      <c r="X1362" s="8">
        <f t="shared" si="88"/>
        <v>4.9307362802130002E-3</v>
      </c>
    </row>
    <row r="1363" spans="1:24" x14ac:dyDescent="0.2">
      <c r="A1363" s="1">
        <v>1362</v>
      </c>
      <c r="B1363" s="1">
        <f>B1362+'Front End'!$F$5</f>
        <v>2722</v>
      </c>
      <c r="C1363" s="10">
        <f t="shared" si="85"/>
        <v>1.8902777777777777</v>
      </c>
      <c r="D1363" s="10">
        <f>ROUND(IF(B1363&lt;=$AA$2*1.25,('Front End'!$F$4/2)*(1-COS((PI()*B1363)/$AA$2)),(4.34*'Front End'!$F$4*EXP(-1.3*B1363/$AA$2))),6)</f>
        <v>1.186E-3</v>
      </c>
      <c r="E1363" s="10">
        <f>D1363*('Front End'!$F$3/100)</f>
        <v>0</v>
      </c>
      <c r="F1363" s="10">
        <f t="shared" si="86"/>
        <v>1.186E-3</v>
      </c>
      <c r="G1363" s="10">
        <f>IF((G1362+(AVERAGE(F1362:F1363)*('Front End'!$F$5*60))-(N1362))&gt;$AA$3,$AA$3,IF(G1362+(AVERAGE(F1362:F1363)*('Front End'!$F$5*60))-(N1362)&lt;0,0,G1362+(AVERAGE(F1362:F1363)*('Front End'!$F$5*60))-(N1362)))</f>
        <v>101.05303340425249</v>
      </c>
      <c r="H1363" s="10">
        <f>(G1363/$AA$3)*'Front End'!$B$1</f>
        <v>1.0105303340425249E-3</v>
      </c>
      <c r="I1363" s="10">
        <f>('Front End'!$F$10-'Front End'!$B$1)+Calcs!H1363</f>
        <v>46.731010530334046</v>
      </c>
      <c r="J1363" s="10">
        <f>IF(H1363&gt;'Front End'!$B$1*('Front End'!$B$5/100),G1363-((('Front End'!$B$1*('Front End'!$B$5/100))/'Front End'!$B$1)*$AA$3),0)</f>
        <v>1.0530334042524885</v>
      </c>
      <c r="K1363" s="10">
        <f>(J1363*('Front End'!$B$6/100))/('Front End'!$B$2*24*60*60)</f>
        <v>0</v>
      </c>
      <c r="L1363" s="10">
        <f>(J1363*((100-'Front End'!$B$6)/100))/('Front End'!$B$2*24*60*60)</f>
        <v>1.2187886623292693E-3</v>
      </c>
      <c r="M1363" s="10">
        <f t="shared" si="87"/>
        <v>1.2187886623292693E-3</v>
      </c>
      <c r="N1363" s="10">
        <f>AVERAGE(M1362:M1363)*('Front End'!$F$5*60)</f>
        <v>0.14657372780646247</v>
      </c>
      <c r="O1363" s="10">
        <f>IF(O1362+AVERAGE(K1362:K1363)*('Front End'!$F$5*60)&gt;J1363,J1363,O1362+AVERAGE(K1362:K1363)*('Front End'!$F$5*60))</f>
        <v>0</v>
      </c>
      <c r="P1363" s="10">
        <f>P1362+(AVERAGE(L1362:L1363)*('Front End'!$F$5*60))-W1362</f>
        <v>3813.9179248524806</v>
      </c>
      <c r="Q1363" s="10">
        <f>(P1363/$AA$5)*($AA$4-'Front End'!$F$9)</f>
        <v>3.8139179248524807E-2</v>
      </c>
      <c r="R1363" s="10">
        <f>'Front End'!$F$9+Q1363</f>
        <v>45.038139179248525</v>
      </c>
      <c r="S1363" s="8">
        <f>IF(R1363&gt;'Front End'!$F$9+'Front End'!$B$9,(((R1363-'Front End'!$F$9)/($AA$4-'Front End'!$F$9))*$AA$5)-((('Front End'!$F$9+'Front End'!$B$9-'Front End'!$F$9)/($AA$4-'Front End'!$F$9))*$AA$5),0)</f>
        <v>3813.9179248524615</v>
      </c>
      <c r="T1363" s="8">
        <f>ROUND(S1363/('Front End'!$B$3*24*60*60),6)</f>
        <v>4.4140000000000004E-3</v>
      </c>
      <c r="U1363" s="8">
        <f>IF(R1363&gt;'Front End'!$F$9+'Front End'!$B$10,(((R1363-'Front End'!$F$9)/($AA$4-'Front End'!$F$9))*$AA$5)-((('Front End'!$F$9+'Front End'!$B$10-'Front End'!$F$9)/($AA$4-'Front End'!$F$9))*$AA$5),0)</f>
        <v>1813.9179248521486</v>
      </c>
      <c r="V1363" s="8">
        <f>(U1363^0.5)/('Front End'!$B$4*24*60*60)</f>
        <v>4.9294114979265644E-3</v>
      </c>
      <c r="W1363" s="8">
        <f>(AVERAGE(T1362:T1363)*('Front End'!$F$5*60))+(AVERAGE(V1362:V1363)*('Front End'!$F$5*60))</f>
        <v>1.1213488666883737</v>
      </c>
      <c r="X1363" s="8">
        <f t="shared" si="88"/>
        <v>4.9294114979265644E-3</v>
      </c>
    </row>
    <row r="1364" spans="1:24" x14ac:dyDescent="0.2">
      <c r="A1364" s="1">
        <v>1363</v>
      </c>
      <c r="B1364" s="1">
        <f>B1363+'Front End'!$F$5</f>
        <v>2724</v>
      </c>
      <c r="C1364" s="10">
        <f t="shared" si="85"/>
        <v>1.8916666666666666</v>
      </c>
      <c r="D1364" s="10">
        <f>ROUND(IF(B1364&lt;=$AA$2*1.25,('Front End'!$F$4/2)*(1-COS((PI()*B1364)/$AA$2)),(4.34*'Front End'!$F$4*EXP(-1.3*B1364/$AA$2))),6)</f>
        <v>1.181E-3</v>
      </c>
      <c r="E1364" s="10">
        <f>D1364*('Front End'!$F$3/100)</f>
        <v>0</v>
      </c>
      <c r="F1364" s="10">
        <f t="shared" si="86"/>
        <v>1.181E-3</v>
      </c>
      <c r="G1364" s="10">
        <f>IF((G1363+(AVERAGE(F1363:F1364)*('Front End'!$F$5*60))-(N1363))&gt;$AA$3,$AA$3,IF(G1363+(AVERAGE(F1363:F1364)*('Front End'!$F$5*60))-(N1363)&lt;0,0,G1363+(AVERAGE(F1363:F1364)*('Front End'!$F$5*60))-(N1363)))</f>
        <v>101.04847967644602</v>
      </c>
      <c r="H1364" s="10">
        <f>(G1364/$AA$3)*'Front End'!$B$1</f>
        <v>1.0104847967644603E-3</v>
      </c>
      <c r="I1364" s="10">
        <f>('Front End'!$F$10-'Front End'!$B$1)+Calcs!H1364</f>
        <v>46.731010484796769</v>
      </c>
      <c r="J1364" s="10">
        <f>IF(H1364&gt;'Front End'!$B$1*('Front End'!$B$5/100),G1364-((('Front End'!$B$1*('Front End'!$B$5/100))/'Front End'!$B$1)*$AA$3),0)</f>
        <v>1.0484796764460214</v>
      </c>
      <c r="K1364" s="10">
        <f>(J1364*('Front End'!$B$6/100))/('Front End'!$B$2*24*60*60)</f>
        <v>0</v>
      </c>
      <c r="L1364" s="10">
        <f>(J1364*((100-'Front End'!$B$6)/100))/('Front End'!$B$2*24*60*60)</f>
        <v>1.213518144034747E-3</v>
      </c>
      <c r="M1364" s="10">
        <f t="shared" si="87"/>
        <v>1.213518144034747E-3</v>
      </c>
      <c r="N1364" s="10">
        <f>AVERAGE(M1363:M1364)*('Front End'!$F$5*60)</f>
        <v>0.14593840838184097</v>
      </c>
      <c r="O1364" s="10">
        <f>IF(O1363+AVERAGE(K1363:K1364)*('Front End'!$F$5*60)&gt;J1364,J1364,O1363+AVERAGE(K1363:K1364)*('Front End'!$F$5*60))</f>
        <v>0</v>
      </c>
      <c r="P1364" s="10">
        <f>P1363+(AVERAGE(L1363:L1364)*('Front End'!$F$5*60))-W1363</f>
        <v>3812.9425143941739</v>
      </c>
      <c r="Q1364" s="10">
        <f>(P1364/$AA$5)*($AA$4-'Front End'!$F$9)</f>
        <v>3.8129425143941742E-2</v>
      </c>
      <c r="R1364" s="10">
        <f>'Front End'!$F$9+Q1364</f>
        <v>45.038129425143943</v>
      </c>
      <c r="S1364" s="8">
        <f>IF(R1364&gt;'Front End'!$F$9+'Front End'!$B$9,(((R1364-'Front End'!$F$9)/($AA$4-'Front End'!$F$9))*$AA$5)-((('Front End'!$F$9+'Front End'!$B$9-'Front End'!$F$9)/($AA$4-'Front End'!$F$9))*$AA$5),0)</f>
        <v>3812.9425143942799</v>
      </c>
      <c r="T1364" s="8">
        <f>ROUND(S1364/('Front End'!$B$3*24*60*60),6)</f>
        <v>4.4130000000000003E-3</v>
      </c>
      <c r="U1364" s="8">
        <f>IF(R1364&gt;'Front End'!$F$9+'Front End'!$B$10,(((R1364-'Front End'!$F$9)/($AA$4-'Front End'!$F$9))*$AA$5)-((('Front End'!$F$9+'Front End'!$B$10-'Front End'!$F$9)/($AA$4-'Front End'!$F$9))*$AA$5),0)</f>
        <v>1812.942514393967</v>
      </c>
      <c r="V1364" s="8">
        <f>(U1364^0.5)/('Front End'!$B$4*24*60*60)</f>
        <v>4.9280859566707535E-3</v>
      </c>
      <c r="W1364" s="8">
        <f>(AVERAGE(T1363:T1364)*('Front End'!$F$5*60))+(AVERAGE(V1363:V1364)*('Front End'!$F$5*60))</f>
        <v>1.1210698472758391</v>
      </c>
      <c r="X1364" s="8">
        <f t="shared" si="88"/>
        <v>4.9280859566707535E-3</v>
      </c>
    </row>
    <row r="1365" spans="1:24" x14ac:dyDescent="0.2">
      <c r="A1365" s="1">
        <v>1364</v>
      </c>
      <c r="B1365" s="1">
        <f>B1364+'Front End'!$F$5</f>
        <v>2726</v>
      </c>
      <c r="C1365" s="10">
        <f t="shared" si="85"/>
        <v>1.8930555555555555</v>
      </c>
      <c r="D1365" s="10">
        <f>ROUND(IF(B1365&lt;=$AA$2*1.25,('Front End'!$F$4/2)*(1-COS((PI()*B1365)/$AA$2)),(4.34*'Front End'!$F$4*EXP(-1.3*B1365/$AA$2))),6)</f>
        <v>1.176E-3</v>
      </c>
      <c r="E1365" s="10">
        <f>D1365*('Front End'!$F$3/100)</f>
        <v>0</v>
      </c>
      <c r="F1365" s="10">
        <f t="shared" si="86"/>
        <v>1.176E-3</v>
      </c>
      <c r="G1365" s="10">
        <f>IF((G1364+(AVERAGE(F1364:F1365)*('Front End'!$F$5*60))-(N1364))&gt;$AA$3,$AA$3,IF(G1364+(AVERAGE(F1364:F1365)*('Front End'!$F$5*60))-(N1364)&lt;0,0,G1364+(AVERAGE(F1364:F1365)*('Front End'!$F$5*60))-(N1364)))</f>
        <v>101.04396126806418</v>
      </c>
      <c r="H1365" s="10">
        <f>(G1365/$AA$3)*'Front End'!$B$1</f>
        <v>1.0104396126806418E-3</v>
      </c>
      <c r="I1365" s="10">
        <f>('Front End'!$F$10-'Front End'!$B$1)+Calcs!H1365</f>
        <v>46.731010439612682</v>
      </c>
      <c r="J1365" s="10">
        <f>IF(H1365&gt;'Front End'!$B$1*('Front End'!$B$5/100),G1365-((('Front End'!$B$1*('Front End'!$B$5/100))/'Front End'!$B$1)*$AA$3),0)</f>
        <v>1.0439612680641801</v>
      </c>
      <c r="K1365" s="10">
        <f>(J1365*('Front End'!$B$6/100))/('Front End'!$B$2*24*60*60)</f>
        <v>0</v>
      </c>
      <c r="L1365" s="10">
        <f>(J1365*((100-'Front End'!$B$6)/100))/('Front End'!$B$2*24*60*60)</f>
        <v>1.2082885047039124E-3</v>
      </c>
      <c r="M1365" s="10">
        <f t="shared" si="87"/>
        <v>1.2082885047039124E-3</v>
      </c>
      <c r="N1365" s="10">
        <f>AVERAGE(M1364:M1365)*('Front End'!$F$5*60)</f>
        <v>0.14530839892431957</v>
      </c>
      <c r="O1365" s="10">
        <f>IF(O1364+AVERAGE(K1364:K1365)*('Front End'!$F$5*60)&gt;J1365,J1365,O1364+AVERAGE(K1364:K1365)*('Front End'!$F$5*60))</f>
        <v>0</v>
      </c>
      <c r="P1365" s="10">
        <f>P1364+(AVERAGE(L1364:L1365)*('Front End'!$F$5*60))-W1364</f>
        <v>3811.9667529458225</v>
      </c>
      <c r="Q1365" s="10">
        <f>(P1365/$AA$5)*($AA$4-'Front End'!$F$9)</f>
        <v>3.8119667529458223E-2</v>
      </c>
      <c r="R1365" s="10">
        <f>'Front End'!$F$9+Q1365</f>
        <v>45.038119667529458</v>
      </c>
      <c r="S1365" s="8">
        <f>IF(R1365&gt;'Front End'!$F$9+'Front End'!$B$9,(((R1365-'Front End'!$F$9)/($AA$4-'Front End'!$F$9))*$AA$5)-((('Front End'!$F$9+'Front End'!$B$9-'Front End'!$F$9)/($AA$4-'Front End'!$F$9))*$AA$5),0)</f>
        <v>3811.9667529457502</v>
      </c>
      <c r="T1365" s="8">
        <f>ROUND(S1365/('Front End'!$B$3*24*60*60),6)</f>
        <v>4.4120000000000001E-3</v>
      </c>
      <c r="U1365" s="8">
        <f>IF(R1365&gt;'Front End'!$F$9+'Front End'!$B$10,(((R1365-'Front End'!$F$9)/($AA$4-'Front End'!$F$9))*$AA$5)-((('Front End'!$F$9+'Front End'!$B$10-'Front End'!$F$9)/($AA$4-'Front End'!$F$9))*$AA$5),0)</f>
        <v>1811.9667529454373</v>
      </c>
      <c r="V1365" s="8">
        <f>(U1365^0.5)/('Front End'!$B$4*24*60*60)</f>
        <v>4.9267595816055486E-3</v>
      </c>
      <c r="W1365" s="8">
        <f>(AVERAGE(T1364:T1365)*('Front End'!$F$5*60))+(AVERAGE(V1364:V1365)*('Front End'!$F$5*60))</f>
        <v>1.120790732296578</v>
      </c>
      <c r="X1365" s="8">
        <f t="shared" si="88"/>
        <v>4.9267595816055486E-3</v>
      </c>
    </row>
    <row r="1366" spans="1:24" x14ac:dyDescent="0.2">
      <c r="A1366" s="1">
        <v>1365</v>
      </c>
      <c r="B1366" s="1">
        <f>B1365+'Front End'!$F$5</f>
        <v>2728</v>
      </c>
      <c r="C1366" s="10">
        <f t="shared" si="85"/>
        <v>1.8944444444444444</v>
      </c>
      <c r="D1366" s="10">
        <f>ROUND(IF(B1366&lt;=$AA$2*1.25,('Front End'!$F$4/2)*(1-COS((PI()*B1366)/$AA$2)),(4.34*'Front End'!$F$4*EXP(-1.3*B1366/$AA$2))),6)</f>
        <v>1.1709999999999999E-3</v>
      </c>
      <c r="E1366" s="10">
        <f>D1366*('Front End'!$F$3/100)</f>
        <v>0</v>
      </c>
      <c r="F1366" s="10">
        <f t="shared" si="86"/>
        <v>1.1709999999999999E-3</v>
      </c>
      <c r="G1366" s="10">
        <f>IF((G1365+(AVERAGE(F1365:F1366)*('Front End'!$F$5*60))-(N1365))&gt;$AA$3,$AA$3,IF(G1365+(AVERAGE(F1365:F1366)*('Front End'!$F$5*60))-(N1365)&lt;0,0,G1365+(AVERAGE(F1365:F1366)*('Front End'!$F$5*60))-(N1365)))</f>
        <v>101.03947286913987</v>
      </c>
      <c r="H1366" s="10">
        <f>(G1366/$AA$3)*'Front End'!$B$1</f>
        <v>1.0103947286913989E-3</v>
      </c>
      <c r="I1366" s="10">
        <f>('Front End'!$F$10-'Front End'!$B$1)+Calcs!H1366</f>
        <v>46.731010394728692</v>
      </c>
      <c r="J1366" s="10">
        <f>IF(H1366&gt;'Front End'!$B$1*('Front End'!$B$5/100),G1366-((('Front End'!$B$1*('Front End'!$B$5/100))/'Front End'!$B$1)*$AA$3),0)</f>
        <v>1.0394728691398711</v>
      </c>
      <c r="K1366" s="10">
        <f>(J1366*('Front End'!$B$6/100))/('Front End'!$B$2*24*60*60)</f>
        <v>0</v>
      </c>
      <c r="L1366" s="10">
        <f>(J1366*((100-'Front End'!$B$6)/100))/('Front End'!$B$2*24*60*60)</f>
        <v>1.2030935985415177E-3</v>
      </c>
      <c r="M1366" s="10">
        <f t="shared" si="87"/>
        <v>1.2030935985415177E-3</v>
      </c>
      <c r="N1366" s="10">
        <f>AVERAGE(M1365:M1366)*('Front End'!$F$5*60)</f>
        <v>0.14468292619472581</v>
      </c>
      <c r="O1366" s="10">
        <f>IF(O1365+AVERAGE(K1365:K1366)*('Front End'!$F$5*60)&gt;J1366,J1366,O1365+AVERAGE(K1365:K1366)*('Front End'!$F$5*60))</f>
        <v>0</v>
      </c>
      <c r="P1366" s="10">
        <f>P1365+(AVERAGE(L1365:L1366)*('Front End'!$F$5*60))-W1365</f>
        <v>3810.990645139721</v>
      </c>
      <c r="Q1366" s="10">
        <f>(P1366/$AA$5)*($AA$4-'Front End'!$F$9)</f>
        <v>3.8109906451397203E-2</v>
      </c>
      <c r="R1366" s="10">
        <f>'Front End'!$F$9+Q1366</f>
        <v>45.038109906451396</v>
      </c>
      <c r="S1366" s="8">
        <f>IF(R1366&gt;'Front End'!$F$9+'Front End'!$B$9,(((R1366-'Front End'!$F$9)/($AA$4-'Front End'!$F$9))*$AA$5)-((('Front End'!$F$9+'Front End'!$B$9-'Front End'!$F$9)/($AA$4-'Front End'!$F$9))*$AA$5),0)</f>
        <v>3810.9906451396114</v>
      </c>
      <c r="T1366" s="8">
        <f>ROUND(S1366/('Front End'!$B$3*24*60*60),6)</f>
        <v>4.411E-3</v>
      </c>
      <c r="U1366" s="8">
        <f>IF(R1366&gt;'Front End'!$F$9+'Front End'!$B$10,(((R1366-'Front End'!$F$9)/($AA$4-'Front End'!$F$9))*$AA$5)-((('Front End'!$F$9+'Front End'!$B$10-'Front End'!$F$9)/($AA$4-'Front End'!$F$9))*$AA$5),0)</f>
        <v>1810.9906451392985</v>
      </c>
      <c r="V1366" s="8">
        <f>(U1366^0.5)/('Front End'!$B$4*24*60*60)</f>
        <v>4.9254323783572713E-3</v>
      </c>
      <c r="W1366" s="8">
        <f>(AVERAGE(T1365:T1366)*('Front End'!$F$5*60))+(AVERAGE(V1365:V1366)*('Front End'!$F$5*60))</f>
        <v>1.1205115175977693</v>
      </c>
      <c r="X1366" s="8">
        <f t="shared" si="88"/>
        <v>4.9254323783572713E-3</v>
      </c>
    </row>
    <row r="1367" spans="1:24" x14ac:dyDescent="0.2">
      <c r="A1367" s="1">
        <v>1366</v>
      </c>
      <c r="B1367" s="1">
        <f>B1366+'Front End'!$F$5</f>
        <v>2730</v>
      </c>
      <c r="C1367" s="10">
        <f t="shared" si="85"/>
        <v>1.8958333333333333</v>
      </c>
      <c r="D1367" s="10">
        <f>ROUND(IF(B1367&lt;=$AA$2*1.25,('Front End'!$F$4/2)*(1-COS((PI()*B1367)/$AA$2)),(4.34*'Front End'!$F$4*EXP(-1.3*B1367/$AA$2))),6)</f>
        <v>1.1659999999999999E-3</v>
      </c>
      <c r="E1367" s="10">
        <f>D1367*('Front End'!$F$3/100)</f>
        <v>0</v>
      </c>
      <c r="F1367" s="10">
        <f t="shared" si="86"/>
        <v>1.1659999999999999E-3</v>
      </c>
      <c r="G1367" s="10">
        <f>IF((G1366+(AVERAGE(F1366:F1367)*('Front End'!$F$5*60))-(N1366))&gt;$AA$3,$AA$3,IF(G1366+(AVERAGE(F1366:F1367)*('Front End'!$F$5*60))-(N1366)&lt;0,0,G1366+(AVERAGE(F1366:F1367)*('Front End'!$F$5*60))-(N1366)))</f>
        <v>101.03500994294514</v>
      </c>
      <c r="H1367" s="10">
        <f>(G1367/$AA$3)*'Front End'!$B$1</f>
        <v>1.0103500994294514E-3</v>
      </c>
      <c r="I1367" s="10">
        <f>('Front End'!$F$10-'Front End'!$B$1)+Calcs!H1367</f>
        <v>46.731010350099432</v>
      </c>
      <c r="J1367" s="10">
        <f>IF(H1367&gt;'Front End'!$B$1*('Front End'!$B$5/100),G1367-((('Front End'!$B$1*('Front End'!$B$5/100))/'Front End'!$B$1)*$AA$3),0)</f>
        <v>1.0350099429451376</v>
      </c>
      <c r="K1367" s="10">
        <f>(J1367*('Front End'!$B$6/100))/('Front End'!$B$2*24*60*60)</f>
        <v>0</v>
      </c>
      <c r="L1367" s="10">
        <f>(J1367*((100-'Front End'!$B$6)/100))/('Front End'!$B$2*24*60*60)</f>
        <v>1.1979281747050204E-3</v>
      </c>
      <c r="M1367" s="10">
        <f t="shared" si="87"/>
        <v>1.1979281747050204E-3</v>
      </c>
      <c r="N1367" s="10">
        <f>AVERAGE(M1366:M1367)*('Front End'!$F$5*60)</f>
        <v>0.14406130639479228</v>
      </c>
      <c r="O1367" s="10">
        <f>IF(O1366+AVERAGE(K1366:K1367)*('Front End'!$F$5*60)&gt;J1367,J1367,O1366+AVERAGE(K1366:K1367)*('Front End'!$F$5*60))</f>
        <v>0</v>
      </c>
      <c r="P1367" s="10">
        <f>P1366+(AVERAGE(L1366:L1367)*('Front End'!$F$5*60))-W1366</f>
        <v>3810.014194928518</v>
      </c>
      <c r="Q1367" s="10">
        <f>(P1367/$AA$5)*($AA$4-'Front End'!$F$9)</f>
        <v>3.8100141949285175E-2</v>
      </c>
      <c r="R1367" s="10">
        <f>'Front End'!$F$9+Q1367</f>
        <v>45.038100141949286</v>
      </c>
      <c r="S1367" s="8">
        <f>IF(R1367&gt;'Front End'!$F$9+'Front End'!$B$9,(((R1367-'Front End'!$F$9)/($AA$4-'Front End'!$F$9))*$AA$5)-((('Front End'!$F$9+'Front End'!$B$9-'Front End'!$F$9)/($AA$4-'Front End'!$F$9))*$AA$5),0)</f>
        <v>3810.0141949286126</v>
      </c>
      <c r="T1367" s="8">
        <f>ROUND(S1367/('Front End'!$B$3*24*60*60),6)</f>
        <v>4.4099999999999999E-3</v>
      </c>
      <c r="U1367" s="8">
        <f>IF(R1367&gt;'Front End'!$F$9+'Front End'!$B$10,(((R1367-'Front End'!$F$9)/($AA$4-'Front End'!$F$9))*$AA$5)-((('Front End'!$F$9+'Front End'!$B$10-'Front End'!$F$9)/($AA$4-'Front End'!$F$9))*$AA$5),0)</f>
        <v>1810.0141949282997</v>
      </c>
      <c r="V1367" s="8">
        <f>(U1367^0.5)/('Front End'!$B$4*24*60*60)</f>
        <v>4.924104351632941E-3</v>
      </c>
      <c r="W1367" s="8">
        <f>(AVERAGE(T1366:T1367)*('Front End'!$F$5*60))+(AVERAGE(V1366:V1367)*('Front End'!$F$5*60))</f>
        <v>1.1202322037994126</v>
      </c>
      <c r="X1367" s="8">
        <f t="shared" si="88"/>
        <v>4.924104351632941E-3</v>
      </c>
    </row>
    <row r="1368" spans="1:24" x14ac:dyDescent="0.2">
      <c r="A1368" s="1">
        <v>1367</v>
      </c>
      <c r="B1368" s="1">
        <f>B1367+'Front End'!$F$5</f>
        <v>2732</v>
      </c>
      <c r="C1368" s="10">
        <f t="shared" si="85"/>
        <v>1.8972222222222221</v>
      </c>
      <c r="D1368" s="10">
        <f>ROUND(IF(B1368&lt;=$AA$2*1.25,('Front End'!$F$4/2)*(1-COS((PI()*B1368)/$AA$2)),(4.34*'Front End'!$F$4*EXP(-1.3*B1368/$AA$2))),6)</f>
        <v>1.1609999999999999E-3</v>
      </c>
      <c r="E1368" s="10">
        <f>D1368*('Front End'!$F$3/100)</f>
        <v>0</v>
      </c>
      <c r="F1368" s="10">
        <f t="shared" si="86"/>
        <v>1.1609999999999999E-3</v>
      </c>
      <c r="G1368" s="10">
        <f>IF((G1367+(AVERAGE(F1367:F1368)*('Front End'!$F$5*60))-(N1367))&gt;$AA$3,$AA$3,IF(G1367+(AVERAGE(F1367:F1368)*('Front End'!$F$5*60))-(N1367)&lt;0,0,G1367+(AVERAGE(F1367:F1368)*('Front End'!$F$5*60))-(N1367)))</f>
        <v>101.03056863655034</v>
      </c>
      <c r="H1368" s="10">
        <f>(G1368/$AA$3)*'Front End'!$B$1</f>
        <v>1.0103056863655035E-3</v>
      </c>
      <c r="I1368" s="10">
        <f>('Front End'!$F$10-'Front End'!$B$1)+Calcs!H1368</f>
        <v>46.731010305686368</v>
      </c>
      <c r="J1368" s="10">
        <f>IF(H1368&gt;'Front End'!$B$1*('Front End'!$B$5/100),G1368-((('Front End'!$B$1*('Front End'!$B$5/100))/'Front End'!$B$1)*$AA$3),0)</f>
        <v>1.0305686365503419</v>
      </c>
      <c r="K1368" s="10">
        <f>(J1368*('Front End'!$B$6/100))/('Front End'!$B$2*24*60*60)</f>
        <v>0</v>
      </c>
      <c r="L1368" s="10">
        <f>(J1368*((100-'Front End'!$B$6)/100))/('Front End'!$B$2*24*60*60)</f>
        <v>1.1927877737851181E-3</v>
      </c>
      <c r="M1368" s="10">
        <f t="shared" si="87"/>
        <v>1.1927877737851181E-3</v>
      </c>
      <c r="N1368" s="10">
        <f>AVERAGE(M1367:M1368)*('Front End'!$F$5*60)</f>
        <v>0.14344295690940834</v>
      </c>
      <c r="O1368" s="10">
        <f>IF(O1367+AVERAGE(K1367:K1368)*('Front End'!$F$5*60)&gt;J1368,J1368,O1367+AVERAGE(K1367:K1368)*('Front End'!$F$5*60))</f>
        <v>0</v>
      </c>
      <c r="P1368" s="10">
        <f>P1367+(AVERAGE(L1367:L1368)*('Front End'!$F$5*60))-W1367</f>
        <v>3809.0374056816281</v>
      </c>
      <c r="Q1368" s="10">
        <f>(P1368/$AA$5)*($AA$4-'Front End'!$F$9)</f>
        <v>3.8090374056816277E-2</v>
      </c>
      <c r="R1368" s="10">
        <f>'Front End'!$F$9+Q1368</f>
        <v>45.038090374056814</v>
      </c>
      <c r="S1368" s="8">
        <f>IF(R1368&gt;'Front End'!$F$9+'Front End'!$B$9,(((R1368-'Front End'!$F$9)/($AA$4-'Front End'!$F$9))*$AA$5)-((('Front End'!$F$9+'Front End'!$B$9-'Front End'!$F$9)/($AA$4-'Front End'!$F$9))*$AA$5),0)</f>
        <v>3809.0374056814371</v>
      </c>
      <c r="T1368" s="8">
        <f>ROUND(S1368/('Front End'!$B$3*24*60*60),6)</f>
        <v>4.4089999999999997E-3</v>
      </c>
      <c r="U1368" s="8">
        <f>IF(R1368&gt;'Front End'!$F$9+'Front End'!$B$10,(((R1368-'Front End'!$F$9)/($AA$4-'Front End'!$F$9))*$AA$5)-((('Front End'!$F$9+'Front End'!$B$10-'Front End'!$F$9)/($AA$4-'Front End'!$F$9))*$AA$5),0)</f>
        <v>1809.0374056811243</v>
      </c>
      <c r="V1368" s="8">
        <f>(U1368^0.5)/('Front End'!$B$4*24*60*60)</f>
        <v>4.9227755053495564E-3</v>
      </c>
      <c r="W1368" s="8">
        <f>(AVERAGE(T1367:T1368)*('Front End'!$F$5*60))+(AVERAGE(V1367:V1368)*('Front End'!$F$5*60))</f>
        <v>1.11995279141895</v>
      </c>
      <c r="X1368" s="8">
        <f t="shared" si="88"/>
        <v>4.9227755053495564E-3</v>
      </c>
    </row>
    <row r="1369" spans="1:24" x14ac:dyDescent="0.2">
      <c r="A1369" s="1">
        <v>1368</v>
      </c>
      <c r="B1369" s="1">
        <f>B1368+'Front End'!$F$5</f>
        <v>2734</v>
      </c>
      <c r="C1369" s="10">
        <f t="shared" si="85"/>
        <v>1.898611111111111</v>
      </c>
      <c r="D1369" s="10">
        <f>ROUND(IF(B1369&lt;=$AA$2*1.25,('Front End'!$F$4/2)*(1-COS((PI()*B1369)/$AA$2)),(4.34*'Front End'!$F$4*EXP(-1.3*B1369/$AA$2))),6)</f>
        <v>1.1559999999999999E-3</v>
      </c>
      <c r="E1369" s="10">
        <f>D1369*('Front End'!$F$3/100)</f>
        <v>0</v>
      </c>
      <c r="F1369" s="10">
        <f t="shared" si="86"/>
        <v>1.1559999999999999E-3</v>
      </c>
      <c r="G1369" s="10">
        <f>IF((G1368+(AVERAGE(F1368:F1369)*('Front End'!$F$5*60))-(N1368))&gt;$AA$3,$AA$3,IF(G1368+(AVERAGE(F1368:F1369)*('Front End'!$F$5*60))-(N1368)&lt;0,0,G1368+(AVERAGE(F1368:F1369)*('Front End'!$F$5*60))-(N1368)))</f>
        <v>101.02614567964093</v>
      </c>
      <c r="H1369" s="10">
        <f>(G1369/$AA$3)*'Front End'!$B$1</f>
        <v>1.0102614567964094E-3</v>
      </c>
      <c r="I1369" s="10">
        <f>('Front End'!$F$10-'Front End'!$B$1)+Calcs!H1369</f>
        <v>46.731010261456802</v>
      </c>
      <c r="J1369" s="10">
        <f>IF(H1369&gt;'Front End'!$B$1*('Front End'!$B$5/100),G1369-((('Front End'!$B$1*('Front End'!$B$5/100))/'Front End'!$B$1)*$AA$3),0)</f>
        <v>1.0261456796409334</v>
      </c>
      <c r="K1369" s="10">
        <f>(J1369*('Front End'!$B$6/100))/('Front End'!$B$2*24*60*60)</f>
        <v>0</v>
      </c>
      <c r="L1369" s="10">
        <f>(J1369*((100-'Front End'!$B$6)/100))/('Front End'!$B$2*24*60*60)</f>
        <v>1.187668610695525E-3</v>
      </c>
      <c r="M1369" s="10">
        <f t="shared" si="87"/>
        <v>1.187668610695525E-3</v>
      </c>
      <c r="N1369" s="10">
        <f>AVERAGE(M1368:M1369)*('Front End'!$F$5*60)</f>
        <v>0.14282738306883858</v>
      </c>
      <c r="O1369" s="10">
        <f>IF(O1368+AVERAGE(K1368:K1369)*('Front End'!$F$5*60)&gt;J1369,J1369,O1368+AVERAGE(K1368:K1369)*('Front End'!$F$5*60))</f>
        <v>0</v>
      </c>
      <c r="P1369" s="10">
        <f>P1368+(AVERAGE(L1368:L1369)*('Front End'!$F$5*60))-W1368</f>
        <v>3808.0602802732778</v>
      </c>
      <c r="Q1369" s="10">
        <f>(P1369/$AA$5)*($AA$4-'Front End'!$F$9)</f>
        <v>3.8080602802732774E-2</v>
      </c>
      <c r="R1369" s="10">
        <f>'Front End'!$F$9+Q1369</f>
        <v>45.038080602802729</v>
      </c>
      <c r="S1369" s="8">
        <f>IF(R1369&gt;'Front End'!$F$9+'Front End'!$B$9,(((R1369-'Front End'!$F$9)/($AA$4-'Front End'!$F$9))*$AA$5)-((('Front End'!$F$9+'Front End'!$B$9-'Front End'!$F$9)/($AA$4-'Front End'!$F$9))*$AA$5),0)</f>
        <v>3808.0602802729404</v>
      </c>
      <c r="T1369" s="8">
        <f>ROUND(S1369/('Front End'!$B$3*24*60*60),6)</f>
        <v>4.4070000000000003E-3</v>
      </c>
      <c r="U1369" s="8">
        <f>IF(R1369&gt;'Front End'!$F$9+'Front End'!$B$10,(((R1369-'Front End'!$F$9)/($AA$4-'Front End'!$F$9))*$AA$5)-((('Front End'!$F$9+'Front End'!$B$10-'Front End'!$F$9)/($AA$4-'Front End'!$F$9))*$AA$5),0)</f>
        <v>1808.0602802726276</v>
      </c>
      <c r="V1369" s="8">
        <f>(U1369^0.5)/('Front End'!$B$4*24*60*60)</f>
        <v>4.9214458427558495E-3</v>
      </c>
      <c r="W1369" s="8">
        <f>(AVERAGE(T1368:T1369)*('Front End'!$F$5*60))+(AVERAGE(V1368:V1369)*('Front End'!$F$5*60))</f>
        <v>1.1196132808863244</v>
      </c>
      <c r="X1369" s="8">
        <f t="shared" si="88"/>
        <v>4.9214458427558495E-3</v>
      </c>
    </row>
    <row r="1370" spans="1:24" x14ac:dyDescent="0.2">
      <c r="A1370" s="1">
        <v>1369</v>
      </c>
      <c r="B1370" s="1">
        <f>B1369+'Front End'!$F$5</f>
        <v>2736</v>
      </c>
      <c r="C1370" s="10">
        <f t="shared" si="85"/>
        <v>1.9</v>
      </c>
      <c r="D1370" s="10">
        <f>ROUND(IF(B1370&lt;=$AA$2*1.25,('Front End'!$F$4/2)*(1-COS((PI()*B1370)/$AA$2)),(4.34*'Front End'!$F$4*EXP(-1.3*B1370/$AA$2))),6)</f>
        <v>1.1509999999999999E-3</v>
      </c>
      <c r="E1370" s="10">
        <f>D1370*('Front End'!$F$3/100)</f>
        <v>0</v>
      </c>
      <c r="F1370" s="10">
        <f t="shared" si="86"/>
        <v>1.1509999999999999E-3</v>
      </c>
      <c r="G1370" s="10">
        <f>IF((G1369+(AVERAGE(F1369:F1370)*('Front End'!$F$5*60))-(N1369))&gt;$AA$3,$AA$3,IF(G1369+(AVERAGE(F1369:F1370)*('Front End'!$F$5*60))-(N1369)&lt;0,0,G1369+(AVERAGE(F1369:F1370)*('Front End'!$F$5*60))-(N1369)))</f>
        <v>101.0217382965721</v>
      </c>
      <c r="H1370" s="10">
        <f>(G1370/$AA$3)*'Front End'!$B$1</f>
        <v>1.0102173829657211E-3</v>
      </c>
      <c r="I1370" s="10">
        <f>('Front End'!$F$10-'Front End'!$B$1)+Calcs!H1370</f>
        <v>46.731010217382966</v>
      </c>
      <c r="J1370" s="10">
        <f>IF(H1370&gt;'Front End'!$B$1*('Front End'!$B$5/100),G1370-((('Front End'!$B$1*('Front End'!$B$5/100))/'Front End'!$B$1)*$AA$3),0)</f>
        <v>1.0217382965720958</v>
      </c>
      <c r="K1370" s="10">
        <f>(J1370*('Front End'!$B$6/100))/('Front End'!$B$2*24*60*60)</f>
        <v>0</v>
      </c>
      <c r="L1370" s="10">
        <f>(J1370*((100-'Front End'!$B$6)/100))/('Front End'!$B$2*24*60*60)</f>
        <v>1.1825674728843704E-3</v>
      </c>
      <c r="M1370" s="10">
        <f t="shared" si="87"/>
        <v>1.1825674728843704E-3</v>
      </c>
      <c r="N1370" s="10">
        <f>AVERAGE(M1369:M1370)*('Front End'!$F$5*60)</f>
        <v>0.1422141650147937</v>
      </c>
      <c r="O1370" s="10">
        <f>IF(O1369+AVERAGE(K1369:K1370)*('Front End'!$F$5*60)&gt;J1370,J1370,O1369+AVERAGE(K1369:K1370)*('Front End'!$F$5*60))</f>
        <v>0</v>
      </c>
      <c r="P1370" s="10">
        <f>P1369+(AVERAGE(L1369:L1370)*('Front End'!$F$5*60))-W1369</f>
        <v>3807.0828811574061</v>
      </c>
      <c r="Q1370" s="10">
        <f>(P1370/$AA$5)*($AA$4-'Front End'!$F$9)</f>
        <v>3.8070828811574059E-2</v>
      </c>
      <c r="R1370" s="10">
        <f>'Front End'!$F$9+Q1370</f>
        <v>45.038070828811577</v>
      </c>
      <c r="S1370" s="8">
        <f>IF(R1370&gt;'Front End'!$F$9+'Front End'!$B$9,(((R1370-'Front End'!$F$9)/($AA$4-'Front End'!$F$9))*$AA$5)-((('Front End'!$F$9+'Front End'!$B$9-'Front End'!$F$9)/($AA$4-'Front End'!$F$9))*$AA$5),0)</f>
        <v>3807.0828811576976</v>
      </c>
      <c r="T1370" s="8">
        <f>ROUND(S1370/('Front End'!$B$3*24*60*60),6)</f>
        <v>4.4060000000000002E-3</v>
      </c>
      <c r="U1370" s="8">
        <f>IF(R1370&gt;'Front End'!$F$9+'Front End'!$B$10,(((R1370-'Front End'!$F$9)/($AA$4-'Front End'!$F$9))*$AA$5)-((('Front End'!$F$9+'Front End'!$B$10-'Front End'!$F$9)/($AA$4-'Front End'!$F$9))*$AA$5),0)</f>
        <v>1807.0828811573847</v>
      </c>
      <c r="V1370" s="8">
        <f>(U1370^0.5)/('Front End'!$B$4*24*60*60)</f>
        <v>4.9201154482120309E-3</v>
      </c>
      <c r="W1370" s="8">
        <f>(AVERAGE(T1369:T1370)*('Front End'!$F$5*60))+(AVERAGE(V1369:V1370)*('Front End'!$F$5*60))</f>
        <v>1.1192736774580729</v>
      </c>
      <c r="X1370" s="8">
        <f t="shared" si="88"/>
        <v>4.9201154482120309E-3</v>
      </c>
    </row>
    <row r="1371" spans="1:24" x14ac:dyDescent="0.2">
      <c r="A1371" s="1">
        <v>1370</v>
      </c>
      <c r="B1371" s="1">
        <f>B1370+'Front End'!$F$5</f>
        <v>2738</v>
      </c>
      <c r="C1371" s="10">
        <f t="shared" si="85"/>
        <v>1.9013888888888888</v>
      </c>
      <c r="D1371" s="10">
        <f>ROUND(IF(B1371&lt;=$AA$2*1.25,('Front End'!$F$4/2)*(1-COS((PI()*B1371)/$AA$2)),(4.34*'Front End'!$F$4*EXP(-1.3*B1371/$AA$2))),6)</f>
        <v>1.1460000000000001E-3</v>
      </c>
      <c r="E1371" s="10">
        <f>D1371*('Front End'!$F$3/100)</f>
        <v>0</v>
      </c>
      <c r="F1371" s="10">
        <f t="shared" si="86"/>
        <v>1.1460000000000001E-3</v>
      </c>
      <c r="G1371" s="10">
        <f>IF((G1370+(AVERAGE(F1370:F1371)*('Front End'!$F$5*60))-(N1370))&gt;$AA$3,$AA$3,IF(G1370+(AVERAGE(F1370:F1371)*('Front End'!$F$5*60))-(N1370)&lt;0,0,G1370+(AVERAGE(F1370:F1371)*('Front End'!$F$5*60))-(N1370)))</f>
        <v>101.01734413155731</v>
      </c>
      <c r="H1371" s="10">
        <f>(G1371/$AA$3)*'Front End'!$B$1</f>
        <v>1.0101734413155731E-3</v>
      </c>
      <c r="I1371" s="10">
        <f>('Front End'!$F$10-'Front End'!$B$1)+Calcs!H1371</f>
        <v>46.731010173441319</v>
      </c>
      <c r="J1371" s="10">
        <f>IF(H1371&gt;'Front End'!$B$1*('Front End'!$B$5/100),G1371-((('Front End'!$B$1*('Front End'!$B$5/100))/'Front End'!$B$1)*$AA$3),0)</f>
        <v>1.0173441315573086</v>
      </c>
      <c r="K1371" s="10">
        <f>(J1371*('Front End'!$B$6/100))/('Front End'!$B$2*24*60*60)</f>
        <v>0</v>
      </c>
      <c r="L1371" s="10">
        <f>(J1371*((100-'Front End'!$B$6)/100))/('Front End'!$B$2*24*60*60)</f>
        <v>1.1774816337468852E-3</v>
      </c>
      <c r="M1371" s="10">
        <f t="shared" si="87"/>
        <v>1.1774816337468852E-3</v>
      </c>
      <c r="N1371" s="10">
        <f>AVERAGE(M1370:M1371)*('Front End'!$F$5*60)</f>
        <v>0.14160294639787532</v>
      </c>
      <c r="O1371" s="10">
        <f>IF(O1370+AVERAGE(K1370:K1371)*('Front End'!$F$5*60)&gt;J1371,J1371,O1370+AVERAGE(K1370:K1371)*('Front End'!$F$5*60))</f>
        <v>0</v>
      </c>
      <c r="P1371" s="10">
        <f>P1370+(AVERAGE(L1370:L1371)*('Front End'!$F$5*60))-W1370</f>
        <v>3806.1052104263458</v>
      </c>
      <c r="Q1371" s="10">
        <f>(P1371/$AA$5)*($AA$4-'Front End'!$F$9)</f>
        <v>3.8061052104263457E-2</v>
      </c>
      <c r="R1371" s="10">
        <f>'Front End'!$F$9+Q1371</f>
        <v>45.038061052104261</v>
      </c>
      <c r="S1371" s="8">
        <f>IF(R1371&gt;'Front End'!$F$9+'Front End'!$B$9,(((R1371-'Front End'!$F$9)/($AA$4-'Front End'!$F$9))*$AA$5)-((('Front End'!$F$9+'Front End'!$B$9-'Front End'!$F$9)/($AA$4-'Front End'!$F$9))*$AA$5),0)</f>
        <v>3806.1052104261253</v>
      </c>
      <c r="T1371" s="8">
        <f>ROUND(S1371/('Front End'!$B$3*24*60*60),6)</f>
        <v>4.4050000000000001E-3</v>
      </c>
      <c r="U1371" s="8">
        <f>IF(R1371&gt;'Front End'!$F$9+'Front End'!$B$10,(((R1371-'Front End'!$F$9)/($AA$4-'Front End'!$F$9))*$AA$5)-((('Front End'!$F$9+'Front End'!$B$10-'Front End'!$F$9)/($AA$4-'Front End'!$F$9))*$AA$5),0)</f>
        <v>1806.1052104258124</v>
      </c>
      <c r="V1371" s="8">
        <f>(U1371^0.5)/('Front End'!$B$4*24*60*60)</f>
        <v>4.9187843239707251E-3</v>
      </c>
      <c r="W1371" s="8">
        <f>(AVERAGE(T1370:T1371)*('Front End'!$F$5*60))+(AVERAGE(V1370:V1371)*('Front End'!$F$5*60))</f>
        <v>1.1189939863309655</v>
      </c>
      <c r="X1371" s="8">
        <f t="shared" si="88"/>
        <v>4.9187843239707251E-3</v>
      </c>
    </row>
    <row r="1372" spans="1:24" x14ac:dyDescent="0.2">
      <c r="A1372" s="1">
        <v>1371</v>
      </c>
      <c r="B1372" s="1">
        <f>B1371+'Front End'!$F$5</f>
        <v>2740</v>
      </c>
      <c r="C1372" s="10">
        <f t="shared" si="85"/>
        <v>1.9027777777777777</v>
      </c>
      <c r="D1372" s="10">
        <f>ROUND(IF(B1372&lt;=$AA$2*1.25,('Front End'!$F$4/2)*(1-COS((PI()*B1372)/$AA$2)),(4.34*'Front End'!$F$4*EXP(-1.3*B1372/$AA$2))),6)</f>
        <v>1.1410000000000001E-3</v>
      </c>
      <c r="E1372" s="10">
        <f>D1372*('Front End'!$F$3/100)</f>
        <v>0</v>
      </c>
      <c r="F1372" s="10">
        <f t="shared" si="86"/>
        <v>1.1410000000000001E-3</v>
      </c>
      <c r="G1372" s="10">
        <f>IF((G1371+(AVERAGE(F1371:F1372)*('Front End'!$F$5*60))-(N1371))&gt;$AA$3,$AA$3,IF(G1371+(AVERAGE(F1371:F1372)*('Front End'!$F$5*60))-(N1371)&lt;0,0,G1371+(AVERAGE(F1371:F1372)*('Front End'!$F$5*60))-(N1371)))</f>
        <v>101.01296118515943</v>
      </c>
      <c r="H1372" s="10">
        <f>(G1372/$AA$3)*'Front End'!$B$1</f>
        <v>1.0101296118515944E-3</v>
      </c>
      <c r="I1372" s="10">
        <f>('Front End'!$F$10-'Front End'!$B$1)+Calcs!H1372</f>
        <v>46.731010129611853</v>
      </c>
      <c r="J1372" s="10">
        <f>IF(H1372&gt;'Front End'!$B$1*('Front End'!$B$5/100),G1372-((('Front End'!$B$1*('Front End'!$B$5/100))/'Front End'!$B$1)*$AA$3),0)</f>
        <v>1.0129611851594262</v>
      </c>
      <c r="K1372" s="10">
        <f>(J1372*('Front End'!$B$6/100))/('Front End'!$B$2*24*60*60)</f>
        <v>0</v>
      </c>
      <c r="L1372" s="10">
        <f>(J1372*((100-'Front End'!$B$6)/100))/('Front End'!$B$2*24*60*60)</f>
        <v>1.1724087791197065E-3</v>
      </c>
      <c r="M1372" s="10">
        <f t="shared" si="87"/>
        <v>1.1724087791197065E-3</v>
      </c>
      <c r="N1372" s="10">
        <f>AVERAGE(M1371:M1372)*('Front End'!$F$5*60)</f>
        <v>0.1409934247719955</v>
      </c>
      <c r="O1372" s="10">
        <f>IF(O1371+AVERAGE(K1371:K1372)*('Front End'!$F$5*60)&gt;J1372,J1372,O1371+AVERAGE(K1371:K1372)*('Front End'!$F$5*60))</f>
        <v>0</v>
      </c>
      <c r="P1372" s="10">
        <f>P1371+(AVERAGE(L1371:L1372)*('Front End'!$F$5*60))-W1371</f>
        <v>3805.1272098647869</v>
      </c>
      <c r="Q1372" s="10">
        <f>(P1372/$AA$5)*($AA$4-'Front End'!$F$9)</f>
        <v>3.8051272098647872E-2</v>
      </c>
      <c r="R1372" s="10">
        <f>'Front End'!$F$9+Q1372</f>
        <v>45.038051272098649</v>
      </c>
      <c r="S1372" s="8">
        <f>IF(R1372&gt;'Front End'!$F$9+'Front End'!$B$9,(((R1372-'Front End'!$F$9)/($AA$4-'Front End'!$F$9))*$AA$5)-((('Front End'!$F$9+'Front End'!$B$9-'Front End'!$F$9)/($AA$4-'Front End'!$F$9))*$AA$5),0)</f>
        <v>3805.1272098648783</v>
      </c>
      <c r="T1372" s="8">
        <f>ROUND(S1372/('Front End'!$B$3*24*60*60),6)</f>
        <v>4.4039999999999999E-3</v>
      </c>
      <c r="U1372" s="8">
        <f>IF(R1372&gt;'Front End'!$F$9+'Front End'!$B$10,(((R1372-'Front End'!$F$9)/($AA$4-'Front End'!$F$9))*$AA$5)-((('Front End'!$F$9+'Front End'!$B$10-'Front End'!$F$9)/($AA$4-'Front End'!$F$9))*$AA$5),0)</f>
        <v>1805.1272098645654</v>
      </c>
      <c r="V1372" s="8">
        <f>(U1372^0.5)/('Front End'!$B$4*24*60*60)</f>
        <v>4.9174523901481743E-3</v>
      </c>
      <c r="W1372" s="8">
        <f>(AVERAGE(T1371:T1372)*('Front End'!$F$5*60))+(AVERAGE(V1371:V1372)*('Front End'!$F$5*60))</f>
        <v>1.118714202847134</v>
      </c>
      <c r="X1372" s="8">
        <f t="shared" si="88"/>
        <v>4.9174523901481743E-3</v>
      </c>
    </row>
    <row r="1373" spans="1:24" x14ac:dyDescent="0.2">
      <c r="A1373" s="1">
        <v>1372</v>
      </c>
      <c r="B1373" s="1">
        <f>B1372+'Front End'!$F$5</f>
        <v>2742</v>
      </c>
      <c r="C1373" s="10">
        <f t="shared" si="85"/>
        <v>1.9041666666666666</v>
      </c>
      <c r="D1373" s="10">
        <f>ROUND(IF(B1373&lt;=$AA$2*1.25,('Front End'!$F$4/2)*(1-COS((PI()*B1373)/$AA$2)),(4.34*'Front End'!$F$4*EXP(-1.3*B1373/$AA$2))),6)</f>
        <v>1.1360000000000001E-3</v>
      </c>
      <c r="E1373" s="10">
        <f>D1373*('Front End'!$F$3/100)</f>
        <v>0</v>
      </c>
      <c r="F1373" s="10">
        <f t="shared" si="86"/>
        <v>1.1360000000000001E-3</v>
      </c>
      <c r="G1373" s="10">
        <f>IF((G1372+(AVERAGE(F1372:F1373)*('Front End'!$F$5*60))-(N1372))&gt;$AA$3,$AA$3,IF(G1372+(AVERAGE(F1372:F1373)*('Front End'!$F$5*60))-(N1372)&lt;0,0,G1372+(AVERAGE(F1372:F1373)*('Front End'!$F$5*60))-(N1372)))</f>
        <v>101.00858776038743</v>
      </c>
      <c r="H1373" s="10">
        <f>(G1373/$AA$3)*'Front End'!$B$1</f>
        <v>1.0100858776038743E-3</v>
      </c>
      <c r="I1373" s="10">
        <f>('Front End'!$F$10-'Front End'!$B$1)+Calcs!H1373</f>
        <v>46.731010085877607</v>
      </c>
      <c r="J1373" s="10">
        <f>IF(H1373&gt;'Front End'!$B$1*('Front End'!$B$5/100),G1373-((('Front End'!$B$1*('Front End'!$B$5/100))/'Front End'!$B$1)*$AA$3),0)</f>
        <v>1.008587760387428</v>
      </c>
      <c r="K1373" s="10">
        <f>(J1373*('Front End'!$B$6/100))/('Front End'!$B$2*24*60*60)</f>
        <v>0</v>
      </c>
      <c r="L1373" s="10">
        <f>(J1373*((100-'Front End'!$B$6)/100))/('Front End'!$B$2*24*60*60)</f>
        <v>1.1673469448928568E-3</v>
      </c>
      <c r="M1373" s="10">
        <f t="shared" si="87"/>
        <v>1.1673469448928568E-3</v>
      </c>
      <c r="N1373" s="10">
        <f>AVERAGE(M1372:M1373)*('Front End'!$F$5*60)</f>
        <v>0.14038534344075379</v>
      </c>
      <c r="O1373" s="10">
        <f>IF(O1372+AVERAGE(K1372:K1373)*('Front End'!$F$5*60)&gt;J1373,J1373,O1372+AVERAGE(K1372:K1373)*('Front End'!$F$5*60))</f>
        <v>0</v>
      </c>
      <c r="P1373" s="10">
        <f>P1372+(AVERAGE(L1372:L1373)*('Front End'!$F$5*60))-W1372</f>
        <v>3804.1488810053806</v>
      </c>
      <c r="Q1373" s="10">
        <f>(P1373/$AA$5)*($AA$4-'Front End'!$F$9)</f>
        <v>3.80414888100538E-2</v>
      </c>
      <c r="R1373" s="10">
        <f>'Front End'!$F$9+Q1373</f>
        <v>45.038041488810052</v>
      </c>
      <c r="S1373" s="8">
        <f>IF(R1373&gt;'Front End'!$F$9+'Front End'!$B$9,(((R1373-'Front End'!$F$9)/($AA$4-'Front End'!$F$9))*$AA$5)-((('Front End'!$F$9+'Front End'!$B$9-'Front End'!$F$9)/($AA$4-'Front End'!$F$9))*$AA$5),0)</f>
        <v>3804.1488810051765</v>
      </c>
      <c r="T1373" s="8">
        <f>ROUND(S1373/('Front End'!$B$3*24*60*60),6)</f>
        <v>4.4029999999999998E-3</v>
      </c>
      <c r="U1373" s="8">
        <f>IF(R1373&gt;'Front End'!$F$9+'Front End'!$B$10,(((R1373-'Front End'!$F$9)/($AA$4-'Front End'!$F$9))*$AA$5)-((('Front End'!$F$9+'Front End'!$B$10-'Front End'!$F$9)/($AA$4-'Front End'!$F$9))*$AA$5),0)</f>
        <v>1804.1488810048636</v>
      </c>
      <c r="V1373" s="8">
        <f>(U1373^0.5)/('Front End'!$B$4*24*60*60)</f>
        <v>4.9161196481725608E-3</v>
      </c>
      <c r="W1373" s="8">
        <f>(AVERAGE(T1372:T1373)*('Front End'!$F$5*60))+(AVERAGE(V1372:V1373)*('Front End'!$F$5*60))</f>
        <v>1.1184343222992439</v>
      </c>
      <c r="X1373" s="8">
        <f t="shared" si="88"/>
        <v>4.9161196481725608E-3</v>
      </c>
    </row>
    <row r="1374" spans="1:24" x14ac:dyDescent="0.2">
      <c r="A1374" s="1">
        <v>1373</v>
      </c>
      <c r="B1374" s="1">
        <f>B1373+'Front End'!$F$5</f>
        <v>2744</v>
      </c>
      <c r="C1374" s="10">
        <f t="shared" si="85"/>
        <v>1.9055555555555554</v>
      </c>
      <c r="D1374" s="10">
        <f>ROUND(IF(B1374&lt;=$AA$2*1.25,('Front End'!$F$4/2)*(1-COS((PI()*B1374)/$AA$2)),(4.34*'Front End'!$F$4*EXP(-1.3*B1374/$AA$2))),6)</f>
        <v>1.1310000000000001E-3</v>
      </c>
      <c r="E1374" s="10">
        <f>D1374*('Front End'!$F$3/100)</f>
        <v>0</v>
      </c>
      <c r="F1374" s="10">
        <f t="shared" si="86"/>
        <v>1.1310000000000001E-3</v>
      </c>
      <c r="G1374" s="10">
        <f>IF((G1373+(AVERAGE(F1373:F1374)*('Front End'!$F$5*60))-(N1373))&gt;$AA$3,$AA$3,IF(G1373+(AVERAGE(F1373:F1374)*('Front End'!$F$5*60))-(N1373)&lt;0,0,G1373+(AVERAGE(F1373:F1374)*('Front End'!$F$5*60))-(N1373)))</f>
        <v>101.00422241694667</v>
      </c>
      <c r="H1374" s="10">
        <f>(G1374/$AA$3)*'Front End'!$B$1</f>
        <v>1.0100422241694667E-3</v>
      </c>
      <c r="I1374" s="10">
        <f>('Front End'!$F$10-'Front End'!$B$1)+Calcs!H1374</f>
        <v>46.73101004222417</v>
      </c>
      <c r="J1374" s="10">
        <f>IF(H1374&gt;'Front End'!$B$1*('Front End'!$B$5/100),G1374-((('Front End'!$B$1*('Front End'!$B$5/100))/'Front End'!$B$1)*$AA$3),0)</f>
        <v>1.0042224169466749</v>
      </c>
      <c r="K1374" s="10">
        <f>(J1374*('Front End'!$B$6/100))/('Front End'!$B$2*24*60*60)</f>
        <v>0</v>
      </c>
      <c r="L1374" s="10">
        <f>(J1374*((100-'Front End'!$B$6)/100))/('Front End'!$B$2*24*60*60)</f>
        <v>1.1622944640586517E-3</v>
      </c>
      <c r="M1374" s="10">
        <f t="shared" si="87"/>
        <v>1.1622944640586517E-3</v>
      </c>
      <c r="N1374" s="10">
        <f>AVERAGE(M1373:M1374)*('Front End'!$F$5*60)</f>
        <v>0.13977848453709052</v>
      </c>
      <c r="O1374" s="10">
        <f>IF(O1373+AVERAGE(K1373:K1374)*('Front End'!$F$5*60)&gt;J1374,J1374,O1373+AVERAGE(K1373:K1374)*('Front End'!$F$5*60))</f>
        <v>0</v>
      </c>
      <c r="P1374" s="10">
        <f>P1373+(AVERAGE(L1373:L1374)*('Front End'!$F$5*60))-W1373</f>
        <v>3803.1702251676184</v>
      </c>
      <c r="Q1374" s="10">
        <f>(P1374/$AA$5)*($AA$4-'Front End'!$F$9)</f>
        <v>3.8031702251676187E-2</v>
      </c>
      <c r="R1374" s="10">
        <f>'Front End'!$F$9+Q1374</f>
        <v>45.038031702251679</v>
      </c>
      <c r="S1374" s="8">
        <f>IF(R1374&gt;'Front End'!$F$9+'Front End'!$B$9,(((R1374-'Front End'!$F$9)/($AA$4-'Front End'!$F$9))*$AA$5)-((('Front End'!$F$9+'Front End'!$B$9-'Front End'!$F$9)/($AA$4-'Front End'!$F$9))*$AA$5),0)</f>
        <v>3803.170225167918</v>
      </c>
      <c r="T1374" s="8">
        <f>ROUND(S1374/('Front End'!$B$3*24*60*60),6)</f>
        <v>4.4019999999999997E-3</v>
      </c>
      <c r="U1374" s="8">
        <f>IF(R1374&gt;'Front End'!$F$9+'Front End'!$B$10,(((R1374-'Front End'!$F$9)/($AA$4-'Front End'!$F$9))*$AA$5)-((('Front End'!$F$9+'Front End'!$B$10-'Front End'!$F$9)/($AA$4-'Front End'!$F$9))*$AA$5),0)</f>
        <v>1803.1702251676052</v>
      </c>
      <c r="V1374" s="8">
        <f>(U1374^0.5)/('Front End'!$B$4*24*60*60)</f>
        <v>4.9147860991865895E-3</v>
      </c>
      <c r="W1374" s="8">
        <f>(AVERAGE(T1373:T1374)*('Front End'!$F$5*60))+(AVERAGE(V1373:V1374)*('Front End'!$F$5*60))</f>
        <v>1.1181543448415492</v>
      </c>
      <c r="X1374" s="8">
        <f t="shared" si="88"/>
        <v>4.9147860991865895E-3</v>
      </c>
    </row>
    <row r="1375" spans="1:24" x14ac:dyDescent="0.2">
      <c r="A1375" s="1">
        <v>1374</v>
      </c>
      <c r="B1375" s="1">
        <f>B1374+'Front End'!$F$5</f>
        <v>2746</v>
      </c>
      <c r="C1375" s="10">
        <f t="shared" si="85"/>
        <v>1.9069444444444446</v>
      </c>
      <c r="D1375" s="10">
        <f>ROUND(IF(B1375&lt;=$AA$2*1.25,('Front End'!$F$4/2)*(1-COS((PI()*B1375)/$AA$2)),(4.34*'Front End'!$F$4*EXP(-1.3*B1375/$AA$2))),6)</f>
        <v>1.126E-3</v>
      </c>
      <c r="E1375" s="10">
        <f>D1375*('Front End'!$F$3/100)</f>
        <v>0</v>
      </c>
      <c r="F1375" s="10">
        <f t="shared" si="86"/>
        <v>1.126E-3</v>
      </c>
      <c r="G1375" s="10">
        <f>IF((G1374+(AVERAGE(F1374:F1375)*('Front End'!$F$5*60))-(N1374))&gt;$AA$3,$AA$3,IF(G1374+(AVERAGE(F1374:F1375)*('Front End'!$F$5*60))-(N1374)&lt;0,0,G1374+(AVERAGE(F1374:F1375)*('Front End'!$F$5*60))-(N1374)))</f>
        <v>100.99986393240958</v>
      </c>
      <c r="H1375" s="10">
        <f>(G1375/$AA$3)*'Front End'!$B$1</f>
        <v>1.0099986393240958E-3</v>
      </c>
      <c r="I1375" s="10">
        <f>('Front End'!$F$10-'Front End'!$B$1)+Calcs!H1375</f>
        <v>46.73100999863933</v>
      </c>
      <c r="J1375" s="10">
        <f>IF(H1375&gt;'Front End'!$B$1*('Front End'!$B$5/100),G1375-((('Front End'!$B$1*('Front End'!$B$5/100))/'Front End'!$B$1)*$AA$3),0)</f>
        <v>0.99986393240958193</v>
      </c>
      <c r="K1375" s="10">
        <f>(J1375*('Front End'!$B$6/100))/('Front End'!$B$2*24*60*60)</f>
        <v>0</v>
      </c>
      <c r="L1375" s="10">
        <f>(J1375*((100-'Front End'!$B$6)/100))/('Front End'!$B$2*24*60*60)</f>
        <v>1.1572499217703497E-3</v>
      </c>
      <c r="M1375" s="10">
        <f t="shared" si="87"/>
        <v>1.1572499217703497E-3</v>
      </c>
      <c r="N1375" s="10">
        <f>AVERAGE(M1374:M1375)*('Front End'!$F$5*60)</f>
        <v>0.13917266314974008</v>
      </c>
      <c r="O1375" s="10">
        <f>IF(O1374+AVERAGE(K1374:K1375)*('Front End'!$F$5*60)&gt;J1375,J1375,O1374+AVERAGE(K1374:K1375)*('Front End'!$F$5*60))</f>
        <v>0</v>
      </c>
      <c r="P1375" s="10">
        <f>P1374+(AVERAGE(L1374:L1375)*('Front End'!$F$5*60))-W1374</f>
        <v>3802.1912434859264</v>
      </c>
      <c r="Q1375" s="10">
        <f>(P1375/$AA$5)*($AA$4-'Front End'!$F$9)</f>
        <v>3.8021912434859258E-2</v>
      </c>
      <c r="R1375" s="10">
        <f>'Front End'!$F$9+Q1375</f>
        <v>45.038021912434857</v>
      </c>
      <c r="S1375" s="8">
        <f>IF(R1375&gt;'Front End'!$F$9+'Front End'!$B$9,(((R1375-'Front End'!$F$9)/($AA$4-'Front End'!$F$9))*$AA$5)-((('Front End'!$F$9+'Front End'!$B$9-'Front End'!$F$9)/($AA$4-'Front End'!$F$9))*$AA$5),0)</f>
        <v>3802.191243485709</v>
      </c>
      <c r="T1375" s="8">
        <f>ROUND(S1375/('Front End'!$B$3*24*60*60),6)</f>
        <v>4.4010000000000004E-3</v>
      </c>
      <c r="U1375" s="8">
        <f>IF(R1375&gt;'Front End'!$F$9+'Front End'!$B$10,(((R1375-'Front End'!$F$9)/($AA$4-'Front End'!$F$9))*$AA$5)-((('Front End'!$F$9+'Front End'!$B$10-'Front End'!$F$9)/($AA$4-'Front End'!$F$9))*$AA$5),0)</f>
        <v>1802.1912434853962</v>
      </c>
      <c r="V1375" s="8">
        <f>(U1375^0.5)/('Front End'!$B$4*24*60*60)</f>
        <v>4.9134517440771281E-3</v>
      </c>
      <c r="W1375" s="8">
        <f>(AVERAGE(T1374:T1375)*('Front End'!$F$5*60))+(AVERAGE(V1374:V1375)*('Front End'!$F$5*60))</f>
        <v>1.1178742705958231</v>
      </c>
      <c r="X1375" s="8">
        <f t="shared" si="88"/>
        <v>4.9134517440771281E-3</v>
      </c>
    </row>
    <row r="1376" spans="1:24" x14ac:dyDescent="0.2">
      <c r="A1376" s="1">
        <v>1375</v>
      </c>
      <c r="B1376" s="1">
        <f>B1375+'Front End'!$F$5</f>
        <v>2748</v>
      </c>
      <c r="C1376" s="10">
        <f t="shared" si="85"/>
        <v>1.9083333333333334</v>
      </c>
      <c r="D1376" s="10">
        <f>ROUND(IF(B1376&lt;=$AA$2*1.25,('Front End'!$F$4/2)*(1-COS((PI()*B1376)/$AA$2)),(4.34*'Front End'!$F$4*EXP(-1.3*B1376/$AA$2))),6)</f>
        <v>1.121E-3</v>
      </c>
      <c r="E1376" s="10">
        <f>D1376*('Front End'!$F$3/100)</f>
        <v>0</v>
      </c>
      <c r="F1376" s="10">
        <f t="shared" si="86"/>
        <v>1.121E-3</v>
      </c>
      <c r="G1376" s="10">
        <f>IF((G1375+(AVERAGE(F1375:F1376)*('Front End'!$F$5*60))-(N1375))&gt;$AA$3,$AA$3,IF(G1375+(AVERAGE(F1375:F1376)*('Front End'!$F$5*60))-(N1375)&lt;0,0,G1375+(AVERAGE(F1375:F1376)*('Front End'!$F$5*60))-(N1375)))</f>
        <v>100.99551126925985</v>
      </c>
      <c r="H1376" s="10">
        <f>(G1376/$AA$3)*'Front End'!$B$1</f>
        <v>1.0099551126925984E-3</v>
      </c>
      <c r="I1376" s="10">
        <f>('Front End'!$F$10-'Front End'!$B$1)+Calcs!H1376</f>
        <v>46.731009955112697</v>
      </c>
      <c r="J1376" s="10">
        <f>IF(H1376&gt;'Front End'!$B$1*('Front End'!$B$5/100),G1376-((('Front End'!$B$1*('Front End'!$B$5/100))/'Front End'!$B$1)*$AA$3),0)</f>
        <v>0.99551126925985045</v>
      </c>
      <c r="K1376" s="10">
        <f>(J1376*('Front End'!$B$6/100))/('Front End'!$B$2*24*60*60)</f>
        <v>0</v>
      </c>
      <c r="L1376" s="10">
        <f>(J1376*((100-'Front End'!$B$6)/100))/('Front End'!$B$2*24*60*60)</f>
        <v>1.1522121171989011E-3</v>
      </c>
      <c r="M1376" s="10">
        <f t="shared" si="87"/>
        <v>1.1522121171989011E-3</v>
      </c>
      <c r="N1376" s="10">
        <f>AVERAGE(M1375:M1376)*('Front End'!$F$5*60)</f>
        <v>0.13856772233815504</v>
      </c>
      <c r="O1376" s="10">
        <f>IF(O1375+AVERAGE(K1375:K1376)*('Front End'!$F$5*60)&gt;J1376,J1376,O1375+AVERAGE(K1375:K1376)*('Front End'!$F$5*60))</f>
        <v>0</v>
      </c>
      <c r="P1376" s="10">
        <f>P1375+(AVERAGE(L1375:L1376)*('Front End'!$F$5*60))-W1375</f>
        <v>3801.2119369376687</v>
      </c>
      <c r="Q1376" s="10">
        <f>(P1376/$AA$5)*($AA$4-'Front End'!$F$9)</f>
        <v>3.8012119369376686E-2</v>
      </c>
      <c r="R1376" s="10">
        <f>'Front End'!$F$9+Q1376</f>
        <v>45.038012119369377</v>
      </c>
      <c r="S1376" s="8">
        <f>IF(R1376&gt;'Front End'!$F$9+'Front End'!$B$9,(((R1376-'Front End'!$F$9)/($AA$4-'Front End'!$F$9))*$AA$5)-((('Front End'!$F$9+'Front End'!$B$9-'Front End'!$F$9)/($AA$4-'Front End'!$F$9))*$AA$5),0)</f>
        <v>3801.2119369376765</v>
      </c>
      <c r="T1376" s="8">
        <f>ROUND(S1376/('Front End'!$B$3*24*60*60),6)</f>
        <v>4.4000000000000003E-3</v>
      </c>
      <c r="U1376" s="8">
        <f>IF(R1376&gt;'Front End'!$F$9+'Front End'!$B$10,(((R1376-'Front End'!$F$9)/($AA$4-'Front End'!$F$9))*$AA$5)-((('Front End'!$F$9+'Front End'!$B$10-'Front End'!$F$9)/($AA$4-'Front End'!$F$9))*$AA$5),0)</f>
        <v>1801.2119369373636</v>
      </c>
      <c r="V1376" s="8">
        <f>(U1376^0.5)/('Front End'!$B$4*24*60*60)</f>
        <v>4.9121165835223348E-3</v>
      </c>
      <c r="W1376" s="8">
        <f>(AVERAGE(T1375:T1376)*('Front End'!$F$5*60))+(AVERAGE(V1375:V1376)*('Front End'!$F$5*60))</f>
        <v>1.1175940996559679</v>
      </c>
      <c r="X1376" s="8">
        <f t="shared" si="88"/>
        <v>4.9121165835223348E-3</v>
      </c>
    </row>
    <row r="1377" spans="1:24" x14ac:dyDescent="0.2">
      <c r="A1377" s="1">
        <v>1376</v>
      </c>
      <c r="B1377" s="1">
        <f>B1376+'Front End'!$F$5</f>
        <v>2750</v>
      </c>
      <c r="C1377" s="10">
        <f t="shared" si="85"/>
        <v>1.9097222222222223</v>
      </c>
      <c r="D1377" s="10">
        <f>ROUND(IF(B1377&lt;=$AA$2*1.25,('Front End'!$F$4/2)*(1-COS((PI()*B1377)/$AA$2)),(4.34*'Front End'!$F$4*EXP(-1.3*B1377/$AA$2))),6)</f>
        <v>1.116E-3</v>
      </c>
      <c r="E1377" s="10">
        <f>D1377*('Front End'!$F$3/100)</f>
        <v>0</v>
      </c>
      <c r="F1377" s="10">
        <f t="shared" si="86"/>
        <v>1.116E-3</v>
      </c>
      <c r="G1377" s="10">
        <f>IF((G1376+(AVERAGE(F1376:F1377)*('Front End'!$F$5*60))-(N1376))&gt;$AA$3,$AA$3,IF(G1376+(AVERAGE(F1376:F1377)*('Front End'!$F$5*60))-(N1376)&lt;0,0,G1376+(AVERAGE(F1376:F1377)*('Front End'!$F$5*60))-(N1376)))</f>
        <v>100.9911635469217</v>
      </c>
      <c r="H1377" s="10">
        <f>(G1377/$AA$3)*'Front End'!$B$1</f>
        <v>1.009911635469217E-3</v>
      </c>
      <c r="I1377" s="10">
        <f>('Front End'!$F$10-'Front End'!$B$1)+Calcs!H1377</f>
        <v>46.731009911635475</v>
      </c>
      <c r="J1377" s="10">
        <f>IF(H1377&gt;'Front End'!$B$1*('Front End'!$B$5/100),G1377-((('Front End'!$B$1*('Front End'!$B$5/100))/'Front End'!$B$1)*$AA$3),0)</f>
        <v>0.9911635469216975</v>
      </c>
      <c r="K1377" s="10">
        <f>(J1377*('Front End'!$B$6/100))/('Front End'!$B$2*24*60*60)</f>
        <v>0</v>
      </c>
      <c r="L1377" s="10">
        <f>(J1377*((100-'Front End'!$B$6)/100))/('Front End'!$B$2*24*60*60)</f>
        <v>1.1471800311593722E-3</v>
      </c>
      <c r="M1377" s="10">
        <f t="shared" si="87"/>
        <v>1.1471800311593722E-3</v>
      </c>
      <c r="N1377" s="10">
        <f>AVERAGE(M1376:M1377)*('Front End'!$F$5*60)</f>
        <v>0.13796352890149641</v>
      </c>
      <c r="O1377" s="10">
        <f>IF(O1376+AVERAGE(K1376:K1377)*('Front End'!$F$5*60)&gt;J1377,J1377,O1376+AVERAGE(K1376:K1377)*('Front End'!$F$5*60))</f>
        <v>0</v>
      </c>
      <c r="P1377" s="10">
        <f>P1376+(AVERAGE(L1376:L1377)*('Front End'!$F$5*60))-W1376</f>
        <v>3800.2323063669141</v>
      </c>
      <c r="Q1377" s="10">
        <f>(P1377/$AA$5)*($AA$4-'Front End'!$F$9)</f>
        <v>3.8002323063669137E-2</v>
      </c>
      <c r="R1377" s="10">
        <f>'Front End'!$F$9+Q1377</f>
        <v>45.038002323063672</v>
      </c>
      <c r="S1377" s="8">
        <f>IF(R1377&gt;'Front End'!$F$9+'Front End'!$B$9,(((R1377-'Front End'!$F$9)/($AA$4-'Front End'!$F$9))*$AA$5)-((('Front End'!$F$9+'Front End'!$B$9-'Front End'!$F$9)/($AA$4-'Front End'!$F$9))*$AA$5),0)</f>
        <v>3800.2323063672352</v>
      </c>
      <c r="T1377" s="8">
        <f>ROUND(S1377/('Front End'!$B$3*24*60*60),6)</f>
        <v>4.398E-3</v>
      </c>
      <c r="U1377" s="8">
        <f>IF(R1377&gt;'Front End'!$F$9+'Front End'!$B$10,(((R1377-'Front End'!$F$9)/($AA$4-'Front End'!$F$9))*$AA$5)-((('Front End'!$F$9+'Front End'!$B$10-'Front End'!$F$9)/($AA$4-'Front End'!$F$9))*$AA$5),0)</f>
        <v>1800.2323063669223</v>
      </c>
      <c r="V1377" s="8">
        <f>(U1377^0.5)/('Front End'!$B$4*24*60*60)</f>
        <v>4.9107806180156057E-3</v>
      </c>
      <c r="W1377" s="8">
        <f>(AVERAGE(T1376:T1377)*('Front End'!$F$5*60))+(AVERAGE(V1376:V1377)*('Front End'!$F$5*60))</f>
        <v>1.1172538320922762</v>
      </c>
      <c r="X1377" s="8">
        <f t="shared" si="88"/>
        <v>4.9107806180156057E-3</v>
      </c>
    </row>
    <row r="1378" spans="1:24" x14ac:dyDescent="0.2">
      <c r="A1378" s="1">
        <v>1377</v>
      </c>
      <c r="B1378" s="1">
        <f>B1377+'Front End'!$F$5</f>
        <v>2752</v>
      </c>
      <c r="C1378" s="10">
        <f t="shared" si="85"/>
        <v>1.9111111111111112</v>
      </c>
      <c r="D1378" s="10">
        <f>ROUND(IF(B1378&lt;=$AA$2*1.25,('Front End'!$F$4/2)*(1-COS((PI()*B1378)/$AA$2)),(4.34*'Front End'!$F$4*EXP(-1.3*B1378/$AA$2))),6)</f>
        <v>1.111E-3</v>
      </c>
      <c r="E1378" s="10">
        <f>D1378*('Front End'!$F$3/100)</f>
        <v>0</v>
      </c>
      <c r="F1378" s="10">
        <f t="shared" si="86"/>
        <v>1.111E-3</v>
      </c>
      <c r="G1378" s="10">
        <f>IF((G1377+(AVERAGE(F1377:F1378)*('Front End'!$F$5*60))-(N1377))&gt;$AA$3,$AA$3,IF(G1377+(AVERAGE(F1377:F1378)*('Front End'!$F$5*60))-(N1377)&lt;0,0,G1377+(AVERAGE(F1377:F1378)*('Front End'!$F$5*60))-(N1377)))</f>
        <v>100.9868200180202</v>
      </c>
      <c r="H1378" s="10">
        <f>(G1378/$AA$3)*'Front End'!$B$1</f>
        <v>1.009868200180202E-3</v>
      </c>
      <c r="I1378" s="10">
        <f>('Front End'!$F$10-'Front End'!$B$1)+Calcs!H1378</f>
        <v>46.731009868200182</v>
      </c>
      <c r="J1378" s="10">
        <f>IF(H1378&gt;'Front End'!$B$1*('Front End'!$B$5/100),G1378-((('Front End'!$B$1*('Front End'!$B$5/100))/'Front End'!$B$1)*$AA$3),0)</f>
        <v>0.9868200180201967</v>
      </c>
      <c r="K1378" s="10">
        <f>(J1378*('Front End'!$B$6/100))/('Front End'!$B$2*24*60*60)</f>
        <v>0</v>
      </c>
      <c r="L1378" s="10">
        <f>(J1378*((100-'Front End'!$B$6)/100))/('Front End'!$B$2*24*60*60)</f>
        <v>1.1421527986344871E-3</v>
      </c>
      <c r="M1378" s="10">
        <f t="shared" si="87"/>
        <v>1.1421527986344871E-3</v>
      </c>
      <c r="N1378" s="10">
        <f>AVERAGE(M1377:M1378)*('Front End'!$F$5*60)</f>
        <v>0.13735996978763157</v>
      </c>
      <c r="O1378" s="10">
        <f>IF(O1377+AVERAGE(K1377:K1378)*('Front End'!$F$5*60)&gt;J1378,J1378,O1377+AVERAGE(K1377:K1378)*('Front End'!$F$5*60))</f>
        <v>0</v>
      </c>
      <c r="P1378" s="10">
        <f>P1377+(AVERAGE(L1377:L1378)*('Front End'!$F$5*60))-W1377</f>
        <v>3799.2524125046093</v>
      </c>
      <c r="Q1378" s="10">
        <f>(P1378/$AA$5)*($AA$4-'Front End'!$F$9)</f>
        <v>3.7992524125046091E-2</v>
      </c>
      <c r="R1378" s="10">
        <f>'Front End'!$F$9+Q1378</f>
        <v>45.037992524125045</v>
      </c>
      <c r="S1378" s="8">
        <f>IF(R1378&gt;'Front End'!$F$9+'Front End'!$B$9,(((R1378-'Front End'!$F$9)/($AA$4-'Front End'!$F$9))*$AA$5)-((('Front End'!$F$9+'Front End'!$B$9-'Front End'!$F$9)/($AA$4-'Front End'!$F$9))*$AA$5),0)</f>
        <v>3799.2524125044729</v>
      </c>
      <c r="T1378" s="8">
        <f>ROUND(S1378/('Front End'!$B$3*24*60*60),6)</f>
        <v>4.3969999999999999E-3</v>
      </c>
      <c r="U1378" s="8">
        <f>IF(R1378&gt;'Front End'!$F$9+'Front End'!$B$10,(((R1378-'Front End'!$F$9)/($AA$4-'Front End'!$F$9))*$AA$5)-((('Front End'!$F$9+'Front End'!$B$10-'Front End'!$F$9)/($AA$4-'Front End'!$F$9))*$AA$5),0)</f>
        <v>1799.25241250416</v>
      </c>
      <c r="V1378" s="8">
        <f>(U1378^0.5)/('Front End'!$B$4*24*60*60)</f>
        <v>4.9094439297539304E-3</v>
      </c>
      <c r="W1378" s="8">
        <f>(AVERAGE(T1377:T1378)*('Front End'!$F$5*60))+(AVERAGE(V1377:V1378)*('Front End'!$F$5*60))</f>
        <v>1.1169134728661723</v>
      </c>
      <c r="X1378" s="8">
        <f t="shared" si="88"/>
        <v>4.9094439297539304E-3</v>
      </c>
    </row>
    <row r="1379" spans="1:24" x14ac:dyDescent="0.2">
      <c r="A1379" s="1">
        <v>1378</v>
      </c>
      <c r="B1379" s="1">
        <f>B1378+'Front End'!$F$5</f>
        <v>2754</v>
      </c>
      <c r="C1379" s="10">
        <f t="shared" si="85"/>
        <v>1.9125000000000001</v>
      </c>
      <c r="D1379" s="10">
        <f>ROUND(IF(B1379&lt;=$AA$2*1.25,('Front End'!$F$4/2)*(1-COS((PI()*B1379)/$AA$2)),(4.34*'Front End'!$F$4*EXP(-1.3*B1379/$AA$2))),6)</f>
        <v>1.1069999999999999E-3</v>
      </c>
      <c r="E1379" s="10">
        <f>D1379*('Front End'!$F$3/100)</f>
        <v>0</v>
      </c>
      <c r="F1379" s="10">
        <f t="shared" si="86"/>
        <v>1.1069999999999999E-3</v>
      </c>
      <c r="G1379" s="10">
        <f>IF((G1378+(AVERAGE(F1378:F1379)*('Front End'!$F$5*60))-(N1378))&gt;$AA$3,$AA$3,IF(G1378+(AVERAGE(F1378:F1379)*('Front End'!$F$5*60))-(N1378)&lt;0,0,G1378+(AVERAGE(F1378:F1379)*('Front End'!$F$5*60))-(N1378)))</f>
        <v>100.98254004823256</v>
      </c>
      <c r="H1379" s="10">
        <f>(G1379/$AA$3)*'Front End'!$B$1</f>
        <v>1.0098254004823257E-3</v>
      </c>
      <c r="I1379" s="10">
        <f>('Front End'!$F$10-'Front End'!$B$1)+Calcs!H1379</f>
        <v>46.731009825400484</v>
      </c>
      <c r="J1379" s="10">
        <f>IF(H1379&gt;'Front End'!$B$1*('Front End'!$B$5/100),G1379-((('Front End'!$B$1*('Front End'!$B$5/100))/'Front End'!$B$1)*$AA$3),0)</f>
        <v>0.9825400482325648</v>
      </c>
      <c r="K1379" s="10">
        <f>(J1379*('Front End'!$B$6/100))/('Front End'!$B$2*24*60*60)</f>
        <v>0</v>
      </c>
      <c r="L1379" s="10">
        <f>(J1379*((100-'Front End'!$B$6)/100))/('Front End'!$B$2*24*60*60)</f>
        <v>1.137199129898802E-3</v>
      </c>
      <c r="M1379" s="10">
        <f t="shared" si="87"/>
        <v>1.137199129898802E-3</v>
      </c>
      <c r="N1379" s="10">
        <f>AVERAGE(M1378:M1379)*('Front End'!$F$5*60)</f>
        <v>0.13676111571199734</v>
      </c>
      <c r="O1379" s="10">
        <f>IF(O1378+AVERAGE(K1378:K1379)*('Front End'!$F$5*60)&gt;J1379,J1379,O1378+AVERAGE(K1378:K1379)*('Front End'!$F$5*60))</f>
        <v>0</v>
      </c>
      <c r="P1379" s="10">
        <f>P1378+(AVERAGE(L1378:L1379)*('Front End'!$F$5*60))-W1378</f>
        <v>3798.2722601474552</v>
      </c>
      <c r="Q1379" s="10">
        <f>(P1379/$AA$5)*($AA$4-'Front End'!$F$9)</f>
        <v>3.7982722601474547E-2</v>
      </c>
      <c r="R1379" s="10">
        <f>'Front End'!$F$9+Q1379</f>
        <v>45.037982722601477</v>
      </c>
      <c r="S1379" s="8">
        <f>IF(R1379&gt;'Front End'!$F$9+'Front End'!$B$9,(((R1379-'Front End'!$F$9)/($AA$4-'Front End'!$F$9))*$AA$5)-((('Front End'!$F$9+'Front End'!$B$9-'Front End'!$F$9)/($AA$4-'Front End'!$F$9))*$AA$5),0)</f>
        <v>3798.2722601476839</v>
      </c>
      <c r="T1379" s="8">
        <f>ROUND(S1379/('Front End'!$B$3*24*60*60),6)</f>
        <v>4.3959999999999997E-3</v>
      </c>
      <c r="U1379" s="8">
        <f>IF(R1379&gt;'Front End'!$F$9+'Front End'!$B$10,(((R1379-'Front End'!$F$9)/($AA$4-'Front End'!$F$9))*$AA$5)-((('Front End'!$F$9+'Front End'!$B$10-'Front End'!$F$9)/($AA$4-'Front End'!$F$9))*$AA$5),0)</f>
        <v>1798.2722601473711</v>
      </c>
      <c r="V1379" s="8">
        <f>(U1379^0.5)/('Front End'!$B$4*24*60*60)</f>
        <v>4.9081065246948975E-3</v>
      </c>
      <c r="W1379" s="8">
        <f>(AVERAGE(T1378:T1379)*('Front End'!$F$5*60))+(AVERAGE(V1378:V1379)*('Front End'!$F$5*60))</f>
        <v>1.1166330272669296</v>
      </c>
      <c r="X1379" s="8">
        <f t="shared" si="88"/>
        <v>4.9081065246948975E-3</v>
      </c>
    </row>
    <row r="1380" spans="1:24" x14ac:dyDescent="0.2">
      <c r="A1380" s="1">
        <v>1379</v>
      </c>
      <c r="B1380" s="1">
        <f>B1379+'Front End'!$F$5</f>
        <v>2756</v>
      </c>
      <c r="C1380" s="10">
        <f t="shared" si="85"/>
        <v>1.913888888888889</v>
      </c>
      <c r="D1380" s="10">
        <f>ROUND(IF(B1380&lt;=$AA$2*1.25,('Front End'!$F$4/2)*(1-COS((PI()*B1380)/$AA$2)),(4.34*'Front End'!$F$4*EXP(-1.3*B1380/$AA$2))),6)</f>
        <v>1.1019999999999999E-3</v>
      </c>
      <c r="E1380" s="10">
        <f>D1380*('Front End'!$F$3/100)</f>
        <v>0</v>
      </c>
      <c r="F1380" s="10">
        <f t="shared" si="86"/>
        <v>1.1019999999999999E-3</v>
      </c>
      <c r="G1380" s="10">
        <f>IF((G1379+(AVERAGE(F1379:F1380)*('Front End'!$F$5*60))-(N1379))&gt;$AA$3,$AA$3,IF(G1379+(AVERAGE(F1379:F1380)*('Front End'!$F$5*60))-(N1379)&lt;0,0,G1379+(AVERAGE(F1379:F1380)*('Front End'!$F$5*60))-(N1379)))</f>
        <v>100.97831893252058</v>
      </c>
      <c r="H1380" s="10">
        <f>(G1380/$AA$3)*'Front End'!$B$1</f>
        <v>1.0097831893252059E-3</v>
      </c>
      <c r="I1380" s="10">
        <f>('Front End'!$F$10-'Front End'!$B$1)+Calcs!H1380</f>
        <v>46.731009783189329</v>
      </c>
      <c r="J1380" s="10">
        <f>IF(H1380&gt;'Front End'!$B$1*('Front End'!$B$5/100),G1380-((('Front End'!$B$1*('Front End'!$B$5/100))/'Front End'!$B$1)*$AA$3),0)</f>
        <v>0.97831893252057966</v>
      </c>
      <c r="K1380" s="10">
        <f>(J1380*('Front End'!$B$6/100))/('Front End'!$B$2*24*60*60)</f>
        <v>0</v>
      </c>
      <c r="L1380" s="10">
        <f>(J1380*((100-'Front End'!$B$6)/100))/('Front End'!$B$2*24*60*60)</f>
        <v>1.1323135793062267E-3</v>
      </c>
      <c r="M1380" s="10">
        <f t="shared" si="87"/>
        <v>1.1323135793062267E-3</v>
      </c>
      <c r="N1380" s="10">
        <f>AVERAGE(M1379:M1380)*('Front End'!$F$5*60)</f>
        <v>0.13617076255230171</v>
      </c>
      <c r="O1380" s="10">
        <f>IF(O1379+AVERAGE(K1379:K1380)*('Front End'!$F$5*60)&gt;J1380,J1380,O1379+AVERAGE(K1379:K1380)*('Front End'!$F$5*60))</f>
        <v>0</v>
      </c>
      <c r="P1380" s="10">
        <f>P1379+(AVERAGE(L1379:L1380)*('Front End'!$F$5*60))-W1379</f>
        <v>3797.2917978827409</v>
      </c>
      <c r="Q1380" s="10">
        <f>(P1380/$AA$5)*($AA$4-'Front End'!$F$9)</f>
        <v>3.797291797882741E-2</v>
      </c>
      <c r="R1380" s="10">
        <f>'Front End'!$F$9+Q1380</f>
        <v>45.037972917978827</v>
      </c>
      <c r="S1380" s="8">
        <f>IF(R1380&gt;'Front End'!$F$9+'Front End'!$B$9,(((R1380-'Front End'!$F$9)/($AA$4-'Front End'!$F$9))*$AA$5)-((('Front End'!$F$9+'Front End'!$B$9-'Front End'!$F$9)/($AA$4-'Front End'!$F$9))*$AA$5),0)</f>
        <v>3797.2917978827072</v>
      </c>
      <c r="T1380" s="8">
        <f>ROUND(S1380/('Front End'!$B$3*24*60*60),6)</f>
        <v>4.3949999999999996E-3</v>
      </c>
      <c r="U1380" s="8">
        <f>IF(R1380&gt;'Front End'!$F$9+'Front End'!$B$10,(((R1380-'Front End'!$F$9)/($AA$4-'Front End'!$F$9))*$AA$5)-((('Front End'!$F$9+'Front End'!$B$10-'Front End'!$F$9)/($AA$4-'Front End'!$F$9))*$AA$5),0)</f>
        <v>1797.2917978823943</v>
      </c>
      <c r="V1380" s="8">
        <f>(U1380^0.5)/('Front End'!$B$4*24*60*60)</f>
        <v>4.9067683320697482E-3</v>
      </c>
      <c r="W1380" s="8">
        <f>(AVERAGE(T1379:T1380)*('Front End'!$F$5*60))+(AVERAGE(V1379:V1380)*('Front End'!$F$5*60))</f>
        <v>1.1163524914058789</v>
      </c>
      <c r="X1380" s="8">
        <f t="shared" si="88"/>
        <v>4.9067683320697482E-3</v>
      </c>
    </row>
    <row r="1381" spans="1:24" x14ac:dyDescent="0.2">
      <c r="A1381" s="1">
        <v>1380</v>
      </c>
      <c r="B1381" s="1">
        <f>B1380+'Front End'!$F$5</f>
        <v>2758</v>
      </c>
      <c r="C1381" s="10">
        <f t="shared" si="85"/>
        <v>1.9152777777777779</v>
      </c>
      <c r="D1381" s="10">
        <f>ROUND(IF(B1381&lt;=$AA$2*1.25,('Front End'!$F$4/2)*(1-COS((PI()*B1381)/$AA$2)),(4.34*'Front End'!$F$4*EXP(-1.3*B1381/$AA$2))),6)</f>
        <v>1.0970000000000001E-3</v>
      </c>
      <c r="E1381" s="10">
        <f>D1381*('Front End'!$F$3/100)</f>
        <v>0</v>
      </c>
      <c r="F1381" s="10">
        <f t="shared" si="86"/>
        <v>1.0970000000000001E-3</v>
      </c>
      <c r="G1381" s="10">
        <f>IF((G1380+(AVERAGE(F1380:F1381)*('Front End'!$F$5*60))-(N1380))&gt;$AA$3,$AA$3,IF(G1380+(AVERAGE(F1380:F1381)*('Front End'!$F$5*60))-(N1380)&lt;0,0,G1380+(AVERAGE(F1380:F1381)*('Front End'!$F$5*60))-(N1380)))</f>
        <v>100.97408816996828</v>
      </c>
      <c r="H1381" s="10">
        <f>(G1381/$AA$3)*'Front End'!$B$1</f>
        <v>1.0097408816996827E-3</v>
      </c>
      <c r="I1381" s="10">
        <f>('Front End'!$F$10-'Front End'!$B$1)+Calcs!H1381</f>
        <v>46.731009740881703</v>
      </c>
      <c r="J1381" s="10">
        <f>IF(H1381&gt;'Front End'!$B$1*('Front End'!$B$5/100),G1381-((('Front End'!$B$1*('Front End'!$B$5/100))/'Front End'!$B$1)*$AA$3),0)</f>
        <v>0.97408816996828307</v>
      </c>
      <c r="K1381" s="10">
        <f>(J1381*('Front End'!$B$6/100))/('Front End'!$B$2*24*60*60)</f>
        <v>0</v>
      </c>
      <c r="L1381" s="10">
        <f>(J1381*((100-'Front End'!$B$6)/100))/('Front End'!$B$2*24*60*60)</f>
        <v>1.1274168633892167E-3</v>
      </c>
      <c r="M1381" s="10">
        <f t="shared" si="87"/>
        <v>1.1274168633892167E-3</v>
      </c>
      <c r="N1381" s="10">
        <f>AVERAGE(M1380:M1381)*('Front End'!$F$5*60)</f>
        <v>0.1355838265617266</v>
      </c>
      <c r="O1381" s="10">
        <f>IF(O1380+AVERAGE(K1380:K1381)*('Front End'!$F$5*60)&gt;J1381,J1381,O1380+AVERAGE(K1380:K1381)*('Front End'!$F$5*60))</f>
        <v>0</v>
      </c>
      <c r="P1381" s="10">
        <f>P1380+(AVERAGE(L1380:L1381)*('Front End'!$F$5*60))-W1380</f>
        <v>3796.3110292178967</v>
      </c>
      <c r="Q1381" s="10">
        <f>(P1381/$AA$5)*($AA$4-'Front End'!$F$9)</f>
        <v>3.7963110292178963E-2</v>
      </c>
      <c r="R1381" s="10">
        <f>'Front End'!$F$9+Q1381</f>
        <v>45.037963110292182</v>
      </c>
      <c r="S1381" s="8">
        <f>IF(R1381&gt;'Front End'!$F$9+'Front End'!$B$9,(((R1381-'Front End'!$F$9)/($AA$4-'Front End'!$F$9))*$AA$5)-((('Front End'!$F$9+'Front End'!$B$9-'Front End'!$F$9)/($AA$4-'Front End'!$F$9))*$AA$5),0)</f>
        <v>3796.3110292182027</v>
      </c>
      <c r="T1381" s="8">
        <f>ROUND(S1381/('Front End'!$B$3*24*60*60),6)</f>
        <v>4.3940000000000003E-3</v>
      </c>
      <c r="U1381" s="8">
        <f>IF(R1381&gt;'Front End'!$F$9+'Front End'!$B$10,(((R1381-'Front End'!$F$9)/($AA$4-'Front End'!$F$9))*$AA$5)-((('Front End'!$F$9+'Front End'!$B$10-'Front End'!$F$9)/($AA$4-'Front End'!$F$9))*$AA$5),0)</f>
        <v>1796.3110292178899</v>
      </c>
      <c r="V1381" s="8">
        <f>(U1381^0.5)/('Front End'!$B$4*24*60*60)</f>
        <v>4.9054293560247273E-3</v>
      </c>
      <c r="W1381" s="8">
        <f>(AVERAGE(T1380:T1381)*('Front End'!$F$5*60))+(AVERAGE(V1380:V1381)*('Front End'!$F$5*60))</f>
        <v>1.1160718612856686</v>
      </c>
      <c r="X1381" s="8">
        <f t="shared" si="88"/>
        <v>4.9054293560247273E-3</v>
      </c>
    </row>
    <row r="1382" spans="1:24" x14ac:dyDescent="0.2">
      <c r="A1382" s="1">
        <v>1381</v>
      </c>
      <c r="B1382" s="1">
        <f>B1381+'Front End'!$F$5</f>
        <v>2760</v>
      </c>
      <c r="C1382" s="10">
        <f t="shared" si="85"/>
        <v>1.9166666666666667</v>
      </c>
      <c r="D1382" s="10">
        <f>ROUND(IF(B1382&lt;=$AA$2*1.25,('Front End'!$F$4/2)*(1-COS((PI()*B1382)/$AA$2)),(4.34*'Front End'!$F$4*EXP(-1.3*B1382/$AA$2))),6)</f>
        <v>1.0920000000000001E-3</v>
      </c>
      <c r="E1382" s="10">
        <f>D1382*('Front End'!$F$3/100)</f>
        <v>0</v>
      </c>
      <c r="F1382" s="10">
        <f t="shared" si="86"/>
        <v>1.0920000000000001E-3</v>
      </c>
      <c r="G1382" s="10">
        <f>IF((G1381+(AVERAGE(F1381:F1382)*('Front End'!$F$5*60))-(N1381))&gt;$AA$3,$AA$3,IF(G1381+(AVERAGE(F1381:F1382)*('Front End'!$F$5*60))-(N1381)&lt;0,0,G1381+(AVERAGE(F1381:F1382)*('Front End'!$F$5*60))-(N1381)))</f>
        <v>100.96984434340655</v>
      </c>
      <c r="H1382" s="10">
        <f>(G1382/$AA$3)*'Front End'!$B$1</f>
        <v>1.0096984434340656E-3</v>
      </c>
      <c r="I1382" s="10">
        <f>('Front End'!$F$10-'Front End'!$B$1)+Calcs!H1382</f>
        <v>46.731009698443437</v>
      </c>
      <c r="J1382" s="10">
        <f>IF(H1382&gt;'Front End'!$B$1*('Front End'!$B$5/100),G1382-((('Front End'!$B$1*('Front End'!$B$5/100))/'Front End'!$B$1)*$AA$3),0)</f>
        <v>0.96984434340654957</v>
      </c>
      <c r="K1382" s="10">
        <f>(J1382*('Front End'!$B$6/100))/('Front End'!$B$2*24*60*60)</f>
        <v>0</v>
      </c>
      <c r="L1382" s="10">
        <f>(J1382*((100-'Front End'!$B$6)/100))/('Front End'!$B$2*24*60*60)</f>
        <v>1.1225050270909139E-3</v>
      </c>
      <c r="M1382" s="10">
        <f t="shared" si="87"/>
        <v>1.1225050270909139E-3</v>
      </c>
      <c r="N1382" s="10">
        <f>AVERAGE(M1381:M1382)*('Front End'!$F$5*60)</f>
        <v>0.13499531342880786</v>
      </c>
      <c r="O1382" s="10">
        <f>IF(O1381+AVERAGE(K1381:K1382)*('Front End'!$F$5*60)&gt;J1382,J1382,O1381+AVERAGE(K1381:K1382)*('Front End'!$F$5*60))</f>
        <v>0</v>
      </c>
      <c r="P1382" s="10">
        <f>P1381+(AVERAGE(L1381:L1382)*('Front End'!$F$5*60))-W1381</f>
        <v>3795.3299526700398</v>
      </c>
      <c r="Q1382" s="10">
        <f>(P1382/$AA$5)*($AA$4-'Front End'!$F$9)</f>
        <v>3.7953299526700394E-2</v>
      </c>
      <c r="R1382" s="10">
        <f>'Front End'!$F$9+Q1382</f>
        <v>45.037953299526698</v>
      </c>
      <c r="S1382" s="8">
        <f>IF(R1382&gt;'Front End'!$F$9+'Front End'!$B$9,(((R1382-'Front End'!$F$9)/($AA$4-'Front End'!$F$9))*$AA$5)-((('Front End'!$F$9+'Front End'!$B$9-'Front End'!$F$9)/($AA$4-'Front End'!$F$9))*$AA$5),0)</f>
        <v>3795.3299526698461</v>
      </c>
      <c r="T1382" s="8">
        <f>ROUND(S1382/('Front End'!$B$3*24*60*60),6)</f>
        <v>4.3930000000000002E-3</v>
      </c>
      <c r="U1382" s="8">
        <f>IF(R1382&gt;'Front End'!$F$9+'Front End'!$B$10,(((R1382-'Front End'!$F$9)/($AA$4-'Front End'!$F$9))*$AA$5)-((('Front End'!$F$9+'Front End'!$B$10-'Front End'!$F$9)/($AA$4-'Front End'!$F$9))*$AA$5),0)</f>
        <v>1795.3299526695332</v>
      </c>
      <c r="V1382" s="8">
        <f>(U1382^0.5)/('Front End'!$B$4*24*60*60)</f>
        <v>4.9040895938908631E-3</v>
      </c>
      <c r="W1382" s="8">
        <f>(AVERAGE(T1381:T1382)*('Front End'!$F$5*60))+(AVERAGE(V1381:V1382)*('Front End'!$F$5*60))</f>
        <v>1.1157911369949356</v>
      </c>
      <c r="X1382" s="8">
        <f t="shared" si="88"/>
        <v>4.9040895938908631E-3</v>
      </c>
    </row>
    <row r="1383" spans="1:24" x14ac:dyDescent="0.2">
      <c r="A1383" s="1">
        <v>1382</v>
      </c>
      <c r="B1383" s="1">
        <f>B1382+'Front End'!$F$5</f>
        <v>2762</v>
      </c>
      <c r="C1383" s="10">
        <f t="shared" si="85"/>
        <v>1.9180555555555556</v>
      </c>
      <c r="D1383" s="10">
        <f>ROUND(IF(B1383&lt;=$AA$2*1.25,('Front End'!$F$4/2)*(1-COS((PI()*B1383)/$AA$2)),(4.34*'Front End'!$F$4*EXP(-1.3*B1383/$AA$2))),6)</f>
        <v>1.088E-3</v>
      </c>
      <c r="E1383" s="10">
        <f>D1383*('Front End'!$F$3/100)</f>
        <v>0</v>
      </c>
      <c r="F1383" s="10">
        <f t="shared" si="86"/>
        <v>1.088E-3</v>
      </c>
      <c r="G1383" s="10">
        <f>IF((G1382+(AVERAGE(F1382:F1383)*('Front End'!$F$5*60))-(N1382))&gt;$AA$3,$AA$3,IF(G1382+(AVERAGE(F1382:F1383)*('Front End'!$F$5*60))-(N1382)&lt;0,0,G1382+(AVERAGE(F1382:F1383)*('Front End'!$F$5*60))-(N1382)))</f>
        <v>100.96564902997774</v>
      </c>
      <c r="H1383" s="10">
        <f>(G1383/$AA$3)*'Front End'!$B$1</f>
        <v>1.0096564902997774E-3</v>
      </c>
      <c r="I1383" s="10">
        <f>('Front End'!$F$10-'Front End'!$B$1)+Calcs!H1383</f>
        <v>46.731009656490301</v>
      </c>
      <c r="J1383" s="10">
        <f>IF(H1383&gt;'Front End'!$B$1*('Front End'!$B$5/100),G1383-((('Front End'!$B$1*('Front End'!$B$5/100))/'Front End'!$B$1)*$AA$3),0)</f>
        <v>0.96564902997774027</v>
      </c>
      <c r="K1383" s="10">
        <f>(J1383*('Front End'!$B$6/100))/('Front End'!$B$2*24*60*60)</f>
        <v>0</v>
      </c>
      <c r="L1383" s="10">
        <f>(J1383*((100-'Front End'!$B$6)/100))/('Front End'!$B$2*24*60*60)</f>
        <v>1.1176493402520144E-3</v>
      </c>
      <c r="M1383" s="10">
        <f t="shared" si="87"/>
        <v>1.1176493402520144E-3</v>
      </c>
      <c r="N1383" s="10">
        <f>AVERAGE(M1382:M1383)*('Front End'!$F$5*60)</f>
        <v>0.13440926204057568</v>
      </c>
      <c r="O1383" s="10">
        <f>IF(O1382+AVERAGE(K1382:K1383)*('Front End'!$F$5*60)&gt;J1383,J1383,O1382+AVERAGE(K1382:K1383)*('Front End'!$F$5*60))</f>
        <v>0</v>
      </c>
      <c r="P1383" s="10">
        <f>P1382+(AVERAGE(L1382:L1383)*('Front End'!$F$5*60))-W1382</f>
        <v>3794.3485707950854</v>
      </c>
      <c r="Q1383" s="10">
        <f>(P1383/$AA$5)*($AA$4-'Front End'!$F$9)</f>
        <v>3.794348570795085E-2</v>
      </c>
      <c r="R1383" s="10">
        <f>'Front End'!$F$9+Q1383</f>
        <v>45.037943485707949</v>
      </c>
      <c r="S1383" s="8">
        <f>IF(R1383&gt;'Front End'!$F$9+'Front End'!$B$9,(((R1383-'Front End'!$F$9)/($AA$4-'Front End'!$F$9))*$AA$5)-((('Front End'!$F$9+'Front End'!$B$9-'Front End'!$F$9)/($AA$4-'Front End'!$F$9))*$AA$5),0)</f>
        <v>3794.3485707948812</v>
      </c>
      <c r="T1383" s="8">
        <f>ROUND(S1383/('Front End'!$B$3*24*60*60),6)</f>
        <v>4.3920000000000001E-3</v>
      </c>
      <c r="U1383" s="8">
        <f>IF(R1383&gt;'Front End'!$F$9+'Front End'!$B$10,(((R1383-'Front End'!$F$9)/($AA$4-'Front End'!$F$9))*$AA$5)-((('Front End'!$F$9+'Front End'!$B$10-'Front End'!$F$9)/($AA$4-'Front End'!$F$9))*$AA$5),0)</f>
        <v>1794.3485707945683</v>
      </c>
      <c r="V1383" s="8">
        <f>(U1383^0.5)/('Front End'!$B$4*24*60*60)</f>
        <v>4.9027490485173304E-3</v>
      </c>
      <c r="W1383" s="8">
        <f>(AVERAGE(T1382:T1383)*('Front End'!$F$5*60))+(AVERAGE(V1382:V1383)*('Front End'!$F$5*60))</f>
        <v>1.1155103185444917</v>
      </c>
      <c r="X1383" s="8">
        <f t="shared" si="88"/>
        <v>4.9027490485173304E-3</v>
      </c>
    </row>
    <row r="1384" spans="1:24" x14ac:dyDescent="0.2">
      <c r="A1384" s="1">
        <v>1383</v>
      </c>
      <c r="B1384" s="1">
        <f>B1383+'Front End'!$F$5</f>
        <v>2764</v>
      </c>
      <c r="C1384" s="10">
        <f t="shared" si="85"/>
        <v>1.9194444444444445</v>
      </c>
      <c r="D1384" s="10">
        <f>ROUND(IF(B1384&lt;=$AA$2*1.25,('Front End'!$F$4/2)*(1-COS((PI()*B1384)/$AA$2)),(4.34*'Front End'!$F$4*EXP(-1.3*B1384/$AA$2))),6)</f>
        <v>1.083E-3</v>
      </c>
      <c r="E1384" s="10">
        <f>D1384*('Front End'!$F$3/100)</f>
        <v>0</v>
      </c>
      <c r="F1384" s="10">
        <f t="shared" si="86"/>
        <v>1.083E-3</v>
      </c>
      <c r="G1384" s="10">
        <f>IF((G1383+(AVERAGE(F1383:F1384)*('Front End'!$F$5*60))-(N1383))&gt;$AA$3,$AA$3,IF(G1383+(AVERAGE(F1383:F1384)*('Front End'!$F$5*60))-(N1383)&lt;0,0,G1383+(AVERAGE(F1383:F1384)*('Front End'!$F$5*60))-(N1383)))</f>
        <v>100.96149976793717</v>
      </c>
      <c r="H1384" s="10">
        <f>(G1384/$AA$3)*'Front End'!$B$1</f>
        <v>1.0096149976793717E-3</v>
      </c>
      <c r="I1384" s="10">
        <f>('Front End'!$F$10-'Front End'!$B$1)+Calcs!H1384</f>
        <v>46.731009614997681</v>
      </c>
      <c r="J1384" s="10">
        <f>IF(H1384&gt;'Front End'!$B$1*('Front End'!$B$5/100),G1384-((('Front End'!$B$1*('Front End'!$B$5/100))/'Front End'!$B$1)*$AA$3),0)</f>
        <v>0.96149976793716974</v>
      </c>
      <c r="K1384" s="10">
        <f>(J1384*('Front End'!$B$6/100))/('Front End'!$B$2*24*60*60)</f>
        <v>0</v>
      </c>
      <c r="L1384" s="10">
        <f>(J1384*((100-'Front End'!$B$6)/100))/('Front End'!$B$2*24*60*60)</f>
        <v>1.1128469536309837E-3</v>
      </c>
      <c r="M1384" s="10">
        <f t="shared" si="87"/>
        <v>1.1128469536309837E-3</v>
      </c>
      <c r="N1384" s="10">
        <f>AVERAGE(M1383:M1384)*('Front End'!$F$5*60)</f>
        <v>0.13382977763297987</v>
      </c>
      <c r="O1384" s="10">
        <f>IF(O1383+AVERAGE(K1383:K1384)*('Front End'!$F$5*60)&gt;J1384,J1384,O1383+AVERAGE(K1383:K1384)*('Front End'!$F$5*60))</f>
        <v>0</v>
      </c>
      <c r="P1384" s="10">
        <f>P1383+(AVERAGE(L1383:L1384)*('Front End'!$F$5*60))-W1383</f>
        <v>3793.3668902541735</v>
      </c>
      <c r="Q1384" s="10">
        <f>(P1384/$AA$5)*($AA$4-'Front End'!$F$9)</f>
        <v>3.7933668902541733E-2</v>
      </c>
      <c r="R1384" s="10">
        <f>'Front End'!$F$9+Q1384</f>
        <v>45.037933668902539</v>
      </c>
      <c r="S1384" s="8">
        <f>IF(R1384&gt;'Front End'!$F$9+'Front End'!$B$9,(((R1384-'Front End'!$F$9)/($AA$4-'Front End'!$F$9))*$AA$5)-((('Front End'!$F$9+'Front End'!$B$9-'Front End'!$F$9)/($AA$4-'Front End'!$F$9))*$AA$5),0)</f>
        <v>3793.3668902539353</v>
      </c>
      <c r="T1384" s="8">
        <f>ROUND(S1384/('Front End'!$B$3*24*60*60),6)</f>
        <v>4.3899999999999998E-3</v>
      </c>
      <c r="U1384" s="8">
        <f>IF(R1384&gt;'Front End'!$F$9+'Front End'!$B$10,(((R1384-'Front End'!$F$9)/($AA$4-'Front End'!$F$9))*$AA$5)-((('Front End'!$F$9+'Front End'!$B$10-'Front End'!$F$9)/($AA$4-'Front End'!$F$9))*$AA$5),0)</f>
        <v>1793.3668902536224</v>
      </c>
      <c r="V1384" s="8">
        <f>(U1384^0.5)/('Front End'!$B$4*24*60*60)</f>
        <v>4.9014077283634763E-3</v>
      </c>
      <c r="W1384" s="8">
        <f>(AVERAGE(T1383:T1384)*('Front End'!$F$5*60))+(AVERAGE(V1383:V1384)*('Front End'!$F$5*60))</f>
        <v>1.1151694066128484</v>
      </c>
      <c r="X1384" s="8">
        <f t="shared" si="88"/>
        <v>4.9014077283634763E-3</v>
      </c>
    </row>
    <row r="1385" spans="1:24" x14ac:dyDescent="0.2">
      <c r="A1385" s="1">
        <v>1384</v>
      </c>
      <c r="B1385" s="1">
        <f>B1384+'Front End'!$F$5</f>
        <v>2766</v>
      </c>
      <c r="C1385" s="10">
        <f t="shared" si="85"/>
        <v>1.9208333333333334</v>
      </c>
      <c r="D1385" s="10">
        <f>ROUND(IF(B1385&lt;=$AA$2*1.25,('Front End'!$F$4/2)*(1-COS((PI()*B1385)/$AA$2)),(4.34*'Front End'!$F$4*EXP(-1.3*B1385/$AA$2))),6)</f>
        <v>1.078E-3</v>
      </c>
      <c r="E1385" s="10">
        <f>D1385*('Front End'!$F$3/100)</f>
        <v>0</v>
      </c>
      <c r="F1385" s="10">
        <f t="shared" si="86"/>
        <v>1.078E-3</v>
      </c>
      <c r="G1385" s="10">
        <f>IF((G1384+(AVERAGE(F1384:F1385)*('Front End'!$F$5*60))-(N1384))&gt;$AA$3,$AA$3,IF(G1384+(AVERAGE(F1384:F1385)*('Front End'!$F$5*60))-(N1384)&lt;0,0,G1384+(AVERAGE(F1384:F1385)*('Front End'!$F$5*60))-(N1384)))</f>
        <v>100.95732999030419</v>
      </c>
      <c r="H1385" s="10">
        <f>(G1385/$AA$3)*'Front End'!$B$1</f>
        <v>1.0095732999030418E-3</v>
      </c>
      <c r="I1385" s="10">
        <f>('Front End'!$F$10-'Front End'!$B$1)+Calcs!H1385</f>
        <v>46.731009573299907</v>
      </c>
      <c r="J1385" s="10">
        <f>IF(H1385&gt;'Front End'!$B$1*('Front End'!$B$5/100),G1385-((('Front End'!$B$1*('Front End'!$B$5/100))/'Front End'!$B$1)*$AA$3),0)</f>
        <v>0.95732999030418853</v>
      </c>
      <c r="K1385" s="10">
        <f>(J1385*('Front End'!$B$6/100))/('Front End'!$B$2*24*60*60)</f>
        <v>0</v>
      </c>
      <c r="L1385" s="10">
        <f>(J1385*((100-'Front End'!$B$6)/100))/('Front End'!$B$2*24*60*60)</f>
        <v>1.1080208221113295E-3</v>
      </c>
      <c r="M1385" s="10">
        <f t="shared" si="87"/>
        <v>1.1080208221113295E-3</v>
      </c>
      <c r="N1385" s="10">
        <f>AVERAGE(M1384:M1385)*('Front End'!$F$5*60)</f>
        <v>0.13325206654453878</v>
      </c>
      <c r="O1385" s="10">
        <f>IF(O1384+AVERAGE(K1384:K1385)*('Front End'!$F$5*60)&gt;J1385,J1385,O1384+AVERAGE(K1384:K1385)*('Front End'!$F$5*60))</f>
        <v>0</v>
      </c>
      <c r="P1385" s="10">
        <f>P1384+(AVERAGE(L1384:L1385)*('Front End'!$F$5*60))-W1384</f>
        <v>3792.3849729141052</v>
      </c>
      <c r="Q1385" s="10">
        <f>(P1385/$AA$5)*($AA$4-'Front End'!$F$9)</f>
        <v>3.7923849729141049E-2</v>
      </c>
      <c r="R1385" s="10">
        <f>'Front End'!$F$9+Q1385</f>
        <v>45.03792384972914</v>
      </c>
      <c r="S1385" s="8">
        <f>IF(R1385&gt;'Front End'!$F$9+'Front End'!$B$9,(((R1385-'Front End'!$F$9)/($AA$4-'Front End'!$F$9))*$AA$5)-((('Front End'!$F$9+'Front End'!$B$9-'Front End'!$F$9)/($AA$4-'Front End'!$F$9))*$AA$5),0)</f>
        <v>3792.3849729139647</v>
      </c>
      <c r="T1385" s="8">
        <f>ROUND(S1385/('Front End'!$B$3*24*60*60),6)</f>
        <v>4.3889999999999997E-3</v>
      </c>
      <c r="U1385" s="8">
        <f>IF(R1385&gt;'Front End'!$F$9+'Front End'!$B$10,(((R1385-'Front End'!$F$9)/($AA$4-'Front End'!$F$9))*$AA$5)-((('Front End'!$F$9+'Front End'!$B$10-'Front End'!$F$9)/($AA$4-'Front End'!$F$9))*$AA$5),0)</f>
        <v>1792.3849729136518</v>
      </c>
      <c r="V1385" s="8">
        <f>(U1385^0.5)/('Front End'!$B$4*24*60*60)</f>
        <v>4.9000657173597448E-3</v>
      </c>
      <c r="W1385" s="8">
        <f>(AVERAGE(T1384:T1385)*('Front End'!$F$5*60))+(AVERAGE(V1384:V1385)*('Front End'!$F$5*60))</f>
        <v>1.1148284067433931</v>
      </c>
      <c r="X1385" s="8">
        <f t="shared" si="88"/>
        <v>4.9000657173597448E-3</v>
      </c>
    </row>
    <row r="1386" spans="1:24" x14ac:dyDescent="0.2">
      <c r="A1386" s="1">
        <v>1385</v>
      </c>
      <c r="B1386" s="1">
        <f>B1385+'Front End'!$F$5</f>
        <v>2768</v>
      </c>
      <c r="C1386" s="10">
        <f t="shared" ref="C1386:C1449" si="89">B1386/(60*24)</f>
        <v>1.9222222222222223</v>
      </c>
      <c r="D1386" s="10">
        <f>ROUND(IF(B1386&lt;=$AA$2*1.25,('Front End'!$F$4/2)*(1-COS((PI()*B1386)/$AA$2)),(4.34*'Front End'!$F$4*EXP(-1.3*B1386/$AA$2))),6)</f>
        <v>1.073E-3</v>
      </c>
      <c r="E1386" s="10">
        <f>D1386*('Front End'!$F$3/100)</f>
        <v>0</v>
      </c>
      <c r="F1386" s="10">
        <f t="shared" ref="F1386:F1449" si="90">D1386-E1386</f>
        <v>1.073E-3</v>
      </c>
      <c r="G1386" s="10">
        <f>IF((G1385+(AVERAGE(F1385:F1386)*('Front End'!$F$5*60))-(N1385))&gt;$AA$3,$AA$3,IF(G1385+(AVERAGE(F1385:F1386)*('Front End'!$F$5*60))-(N1385)&lt;0,0,G1385+(AVERAGE(F1385:F1386)*('Front End'!$F$5*60))-(N1385)))</f>
        <v>100.95313792375964</v>
      </c>
      <c r="H1386" s="10">
        <f>(G1386/$AA$3)*'Front End'!$B$1</f>
        <v>1.0095313792375963E-3</v>
      </c>
      <c r="I1386" s="10">
        <f>('Front End'!$F$10-'Front End'!$B$1)+Calcs!H1386</f>
        <v>46.731009531379243</v>
      </c>
      <c r="J1386" s="10">
        <f>IF(H1386&gt;'Front End'!$B$1*('Front End'!$B$5/100),G1386-((('Front End'!$B$1*('Front End'!$B$5/100))/'Front End'!$B$1)*$AA$3),0)</f>
        <v>0.95313792375964113</v>
      </c>
      <c r="K1386" s="10">
        <f>(J1386*('Front End'!$B$6/100))/('Front End'!$B$2*24*60*60)</f>
        <v>0</v>
      </c>
      <c r="L1386" s="10">
        <f>(J1386*((100-'Front End'!$B$6)/100))/('Front End'!$B$2*24*60*60)</f>
        <v>1.1031688932403255E-3</v>
      </c>
      <c r="M1386" s="10">
        <f t="shared" ref="M1386:M1449" si="91">K1386+L1386</f>
        <v>1.1031688932403255E-3</v>
      </c>
      <c r="N1386" s="10">
        <f>AVERAGE(M1385:M1386)*('Front End'!$F$5*60)</f>
        <v>0.13267138292109931</v>
      </c>
      <c r="O1386" s="10">
        <f>IF(O1385+AVERAGE(K1385:K1386)*('Front End'!$F$5*60)&gt;J1386,J1386,O1385+AVERAGE(K1385:K1386)*('Front End'!$F$5*60))</f>
        <v>0</v>
      </c>
      <c r="P1386" s="10">
        <f>P1385+(AVERAGE(L1385:L1386)*('Front End'!$F$5*60))-W1385</f>
        <v>3791.4028158902829</v>
      </c>
      <c r="Q1386" s="10">
        <f>(P1386/$AA$5)*($AA$4-'Front End'!$F$9)</f>
        <v>3.7914028158902831E-2</v>
      </c>
      <c r="R1386" s="10">
        <f>'Front End'!$F$9+Q1386</f>
        <v>45.037914028158902</v>
      </c>
      <c r="S1386" s="8">
        <f>IF(R1386&gt;'Front End'!$F$9+'Front End'!$B$9,(((R1386-'Front End'!$F$9)/($AA$4-'Front End'!$F$9))*$AA$5)-((('Front End'!$F$9+'Front End'!$B$9-'Front End'!$F$9)/($AA$4-'Front End'!$F$9))*$AA$5),0)</f>
        <v>3791.402815890166</v>
      </c>
      <c r="T1386" s="8">
        <f>ROUND(S1386/('Front End'!$B$3*24*60*60),6)</f>
        <v>4.3880000000000004E-3</v>
      </c>
      <c r="U1386" s="8">
        <f>IF(R1386&gt;'Front End'!$F$9+'Front End'!$B$10,(((R1386-'Front End'!$F$9)/($AA$4-'Front End'!$F$9))*$AA$5)-((('Front End'!$F$9+'Front End'!$B$10-'Front End'!$F$9)/($AA$4-'Front End'!$F$9))*$AA$5),0)</f>
        <v>1791.4028158898532</v>
      </c>
      <c r="V1386" s="8">
        <f>(U1386^0.5)/('Front End'!$B$4*24*60*60)</f>
        <v>4.898723010994005E-3</v>
      </c>
      <c r="W1386" s="8">
        <f>(AVERAGE(T1385:T1386)*('Front End'!$F$5*60))+(AVERAGE(V1385:V1386)*('Front End'!$F$5*60))</f>
        <v>1.1145473237012249</v>
      </c>
      <c r="X1386" s="8">
        <f t="shared" ref="X1386:X1449" si="92">V1386+K1386+E1386</f>
        <v>4.898723010994005E-3</v>
      </c>
    </row>
    <row r="1387" spans="1:24" x14ac:dyDescent="0.2">
      <c r="A1387" s="1">
        <v>1386</v>
      </c>
      <c r="B1387" s="1">
        <f>B1386+'Front End'!$F$5</f>
        <v>2770</v>
      </c>
      <c r="C1387" s="10">
        <f t="shared" si="89"/>
        <v>1.9236111111111112</v>
      </c>
      <c r="D1387" s="10">
        <f>ROUND(IF(B1387&lt;=$AA$2*1.25,('Front End'!$F$4/2)*(1-COS((PI()*B1387)/$AA$2)),(4.34*'Front End'!$F$4*EXP(-1.3*B1387/$AA$2))),6)</f>
        <v>1.0690000000000001E-3</v>
      </c>
      <c r="E1387" s="10">
        <f>D1387*('Front End'!$F$3/100)</f>
        <v>0</v>
      </c>
      <c r="F1387" s="10">
        <f t="shared" si="90"/>
        <v>1.0690000000000001E-3</v>
      </c>
      <c r="G1387" s="10">
        <f>IF((G1386+(AVERAGE(F1386:F1387)*('Front End'!$F$5*60))-(N1386))&gt;$AA$3,$AA$3,IF(G1386+(AVERAGE(F1386:F1387)*('Front End'!$F$5*60))-(N1386)&lt;0,0,G1386+(AVERAGE(F1386:F1387)*('Front End'!$F$5*60))-(N1386)))</f>
        <v>100.94898654083853</v>
      </c>
      <c r="H1387" s="10">
        <f>(G1387/$AA$3)*'Front End'!$B$1</f>
        <v>1.0094898654083853E-3</v>
      </c>
      <c r="I1387" s="10">
        <f>('Front End'!$F$10-'Front End'!$B$1)+Calcs!H1387</f>
        <v>46.731009489865414</v>
      </c>
      <c r="J1387" s="10">
        <f>IF(H1387&gt;'Front End'!$B$1*('Front End'!$B$5/100),G1387-((('Front End'!$B$1*('Front End'!$B$5/100))/'Front End'!$B$1)*$AA$3),0)</f>
        <v>0.94898654083853273</v>
      </c>
      <c r="K1387" s="10">
        <f>(J1387*('Front End'!$B$6/100))/('Front End'!$B$2*24*60*60)</f>
        <v>0</v>
      </c>
      <c r="L1387" s="10">
        <f>(J1387*((100-'Front End'!$B$6)/100))/('Front End'!$B$2*24*60*60)</f>
        <v>1.0983640518964501E-3</v>
      </c>
      <c r="M1387" s="10">
        <f t="shared" si="91"/>
        <v>1.0983640518964501E-3</v>
      </c>
      <c r="N1387" s="10">
        <f>AVERAGE(M1386:M1387)*('Front End'!$F$5*60)</f>
        <v>0.13209197670820655</v>
      </c>
      <c r="O1387" s="10">
        <f>IF(O1386+AVERAGE(K1386:K1387)*('Front End'!$F$5*60)&gt;J1387,J1387,O1386+AVERAGE(K1386:K1387)*('Front End'!$F$5*60))</f>
        <v>0</v>
      </c>
      <c r="P1387" s="10">
        <f>P1386+(AVERAGE(L1386:L1387)*('Front End'!$F$5*60))-W1386</f>
        <v>3790.4203605432899</v>
      </c>
      <c r="Q1387" s="10">
        <f>(P1387/$AA$5)*($AA$4-'Front End'!$F$9)</f>
        <v>3.7904203605432896E-2</v>
      </c>
      <c r="R1387" s="10">
        <f>'Front End'!$F$9+Q1387</f>
        <v>45.037904203605436</v>
      </c>
      <c r="S1387" s="8">
        <f>IF(R1387&gt;'Front End'!$F$9+'Front End'!$B$9,(((R1387-'Front End'!$F$9)/($AA$4-'Front End'!$F$9))*$AA$5)-((('Front End'!$F$9+'Front End'!$B$9-'Front End'!$F$9)/($AA$4-'Front End'!$F$9))*$AA$5),0)</f>
        <v>3790.4203605435782</v>
      </c>
      <c r="T1387" s="8">
        <f>ROUND(S1387/('Front End'!$B$3*24*60*60),6)</f>
        <v>4.3870000000000003E-3</v>
      </c>
      <c r="U1387" s="8">
        <f>IF(R1387&gt;'Front End'!$F$9+'Front End'!$B$10,(((R1387-'Front End'!$F$9)/($AA$4-'Front End'!$F$9))*$AA$5)-((('Front End'!$F$9+'Front End'!$B$10-'Front End'!$F$9)/($AA$4-'Front End'!$F$9))*$AA$5),0)</f>
        <v>1790.4203605432654</v>
      </c>
      <c r="V1387" s="8">
        <f>(U1387^0.5)/('Front End'!$B$4*24*60*60)</f>
        <v>4.8973795284960424E-3</v>
      </c>
      <c r="W1387" s="8">
        <f>(AVERAGE(T1386:T1387)*('Front End'!$F$5*60))+(AVERAGE(V1386:V1387)*('Front End'!$F$5*60))</f>
        <v>1.1142661523694031</v>
      </c>
      <c r="X1387" s="8">
        <f t="shared" si="92"/>
        <v>4.8973795284960424E-3</v>
      </c>
    </row>
    <row r="1388" spans="1:24" x14ac:dyDescent="0.2">
      <c r="A1388" s="1">
        <v>1387</v>
      </c>
      <c r="B1388" s="1">
        <f>B1387+'Front End'!$F$5</f>
        <v>2772</v>
      </c>
      <c r="C1388" s="10">
        <f t="shared" si="89"/>
        <v>1.925</v>
      </c>
      <c r="D1388" s="10">
        <f>ROUND(IF(B1388&lt;=$AA$2*1.25,('Front End'!$F$4/2)*(1-COS((PI()*B1388)/$AA$2)),(4.34*'Front End'!$F$4*EXP(-1.3*B1388/$AA$2))),6)</f>
        <v>1.0640000000000001E-3</v>
      </c>
      <c r="E1388" s="10">
        <f>D1388*('Front End'!$F$3/100)</f>
        <v>0</v>
      </c>
      <c r="F1388" s="10">
        <f t="shared" si="90"/>
        <v>1.0640000000000001E-3</v>
      </c>
      <c r="G1388" s="10">
        <f>IF((G1387+(AVERAGE(F1387:F1388)*('Front End'!$F$5*60))-(N1387))&gt;$AA$3,$AA$3,IF(G1387+(AVERAGE(F1387:F1388)*('Front End'!$F$5*60))-(N1387)&lt;0,0,G1387+(AVERAGE(F1387:F1388)*('Front End'!$F$5*60))-(N1387)))</f>
        <v>100.94487456413032</v>
      </c>
      <c r="H1388" s="10">
        <f>(G1388/$AA$3)*'Front End'!$B$1</f>
        <v>1.0094487456413031E-3</v>
      </c>
      <c r="I1388" s="10">
        <f>('Front End'!$F$10-'Front End'!$B$1)+Calcs!H1388</f>
        <v>46.731009448745645</v>
      </c>
      <c r="J1388" s="10">
        <f>IF(H1388&gt;'Front End'!$B$1*('Front End'!$B$5/100),G1388-((('Front End'!$B$1*('Front End'!$B$5/100))/'Front End'!$B$1)*$AA$3),0)</f>
        <v>0.94487456413031623</v>
      </c>
      <c r="K1388" s="10">
        <f>(J1388*('Front End'!$B$6/100))/('Front End'!$B$2*24*60*60)</f>
        <v>0</v>
      </c>
      <c r="L1388" s="10">
        <f>(J1388*((100-'Front End'!$B$6)/100))/('Front End'!$B$2*24*60*60)</f>
        <v>1.0936048195952736E-3</v>
      </c>
      <c r="M1388" s="10">
        <f t="shared" si="91"/>
        <v>1.0936048195952736E-3</v>
      </c>
      <c r="N1388" s="10">
        <f>AVERAGE(M1387:M1388)*('Front End'!$F$5*60)</f>
        <v>0.13151813228950343</v>
      </c>
      <c r="O1388" s="10">
        <f>IF(O1387+AVERAGE(K1387:K1388)*('Front End'!$F$5*60)&gt;J1388,J1388,O1387+AVERAGE(K1387:K1388)*('Front End'!$F$5*60))</f>
        <v>0</v>
      </c>
      <c r="P1388" s="10">
        <f>P1387+(AVERAGE(L1387:L1388)*('Front End'!$F$5*60))-W1387</f>
        <v>3789.4376125232097</v>
      </c>
      <c r="Q1388" s="10">
        <f>(P1388/$AA$5)*($AA$4-'Front End'!$F$9)</f>
        <v>3.7894376125232096E-2</v>
      </c>
      <c r="R1388" s="10">
        <f>'Front End'!$F$9+Q1388</f>
        <v>45.03789437612523</v>
      </c>
      <c r="S1388" s="8">
        <f>IF(R1388&gt;'Front End'!$F$9+'Front End'!$B$9,(((R1388-'Front End'!$F$9)/($AA$4-'Front End'!$F$9))*$AA$5)-((('Front End'!$F$9+'Front End'!$B$9-'Front End'!$F$9)/($AA$4-'Front End'!$F$9))*$AA$5),0)</f>
        <v>3789.4376125230165</v>
      </c>
      <c r="T1388" s="8">
        <f>ROUND(S1388/('Front End'!$B$3*24*60*60),6)</f>
        <v>4.3860000000000001E-3</v>
      </c>
      <c r="U1388" s="8">
        <f>IF(R1388&gt;'Front End'!$F$9+'Front End'!$B$10,(((R1388-'Front End'!$F$9)/($AA$4-'Front End'!$F$9))*$AA$5)-((('Front End'!$F$9+'Front End'!$B$10-'Front End'!$F$9)/($AA$4-'Front End'!$F$9))*$AA$5),0)</f>
        <v>1789.4376125227036</v>
      </c>
      <c r="V1388" s="8">
        <f>(U1388^0.5)/('Front End'!$B$4*24*60*60)</f>
        <v>4.8960352769547334E-3</v>
      </c>
      <c r="W1388" s="8">
        <f>(AVERAGE(T1387:T1388)*('Front End'!$F$5*60))+(AVERAGE(V1387:V1388)*('Front End'!$F$5*60))</f>
        <v>1.1139848883270465</v>
      </c>
      <c r="X1388" s="8">
        <f t="shared" si="92"/>
        <v>4.8960352769547334E-3</v>
      </c>
    </row>
    <row r="1389" spans="1:24" x14ac:dyDescent="0.2">
      <c r="A1389" s="1">
        <v>1388</v>
      </c>
      <c r="B1389" s="1">
        <f>B1388+'Front End'!$F$5</f>
        <v>2774</v>
      </c>
      <c r="C1389" s="10">
        <f t="shared" si="89"/>
        <v>1.9263888888888889</v>
      </c>
      <c r="D1389" s="10">
        <f>ROUND(IF(B1389&lt;=$AA$2*1.25,('Front End'!$F$4/2)*(1-COS((PI()*B1389)/$AA$2)),(4.34*'Front End'!$F$4*EXP(-1.3*B1389/$AA$2))),6)</f>
        <v>1.06E-3</v>
      </c>
      <c r="E1389" s="10">
        <f>D1389*('Front End'!$F$3/100)</f>
        <v>0</v>
      </c>
      <c r="F1389" s="10">
        <f t="shared" si="90"/>
        <v>1.06E-3</v>
      </c>
      <c r="G1389" s="10">
        <f>IF((G1388+(AVERAGE(F1388:F1389)*('Front End'!$F$5*60))-(N1388))&gt;$AA$3,$AA$3,IF(G1388+(AVERAGE(F1388:F1389)*('Front End'!$F$5*60))-(N1388)&lt;0,0,G1388+(AVERAGE(F1388:F1389)*('Front End'!$F$5*60))-(N1388)))</f>
        <v>100.94079643184082</v>
      </c>
      <c r="H1389" s="10">
        <f>(G1389/$AA$3)*'Front End'!$B$1</f>
        <v>1.0094079643184083E-3</v>
      </c>
      <c r="I1389" s="10">
        <f>('Front End'!$F$10-'Front End'!$B$1)+Calcs!H1389</f>
        <v>46.731009407964322</v>
      </c>
      <c r="J1389" s="10">
        <f>IF(H1389&gt;'Front End'!$B$1*('Front End'!$B$5/100),G1389-((('Front End'!$B$1*('Front End'!$B$5/100))/'Front End'!$B$1)*$AA$3),0)</f>
        <v>0.94079643184082329</v>
      </c>
      <c r="K1389" s="10">
        <f>(J1389*('Front End'!$B$6/100))/('Front End'!$B$2*24*60*60)</f>
        <v>0</v>
      </c>
      <c r="L1389" s="10">
        <f>(J1389*((100-'Front End'!$B$6)/100))/('Front End'!$B$2*24*60*60)</f>
        <v>1.088884759075027E-3</v>
      </c>
      <c r="M1389" s="10">
        <f t="shared" si="91"/>
        <v>1.088884759075027E-3</v>
      </c>
      <c r="N1389" s="10">
        <f>AVERAGE(M1388:M1389)*('Front End'!$F$5*60)</f>
        <v>0.13094937472021803</v>
      </c>
      <c r="O1389" s="10">
        <f>IF(O1388+AVERAGE(K1388:K1389)*('Front End'!$F$5*60)&gt;J1389,J1389,O1388+AVERAGE(K1388:K1389)*('Front End'!$F$5*60))</f>
        <v>0</v>
      </c>
      <c r="P1389" s="10">
        <f>P1388+(AVERAGE(L1388:L1389)*('Front End'!$F$5*60))-W1388</f>
        <v>3788.4545770096029</v>
      </c>
      <c r="Q1389" s="10">
        <f>(P1389/$AA$5)*($AA$4-'Front End'!$F$9)</f>
        <v>3.7884545770096027E-2</v>
      </c>
      <c r="R1389" s="10">
        <f>'Front End'!$F$9+Q1389</f>
        <v>45.037884545770098</v>
      </c>
      <c r="S1389" s="8">
        <f>IF(R1389&gt;'Front End'!$F$9+'Front End'!$B$9,(((R1389-'Front End'!$F$9)/($AA$4-'Front End'!$F$9))*$AA$5)-((('Front End'!$F$9+'Front End'!$B$9-'Front End'!$F$9)/($AA$4-'Front End'!$F$9))*$AA$5),0)</f>
        <v>3788.4545770097593</v>
      </c>
      <c r="T1389" s="8">
        <f>ROUND(S1389/('Front End'!$B$3*24*60*60),6)</f>
        <v>4.385E-3</v>
      </c>
      <c r="U1389" s="8">
        <f>IF(R1389&gt;'Front End'!$F$9+'Front End'!$B$10,(((R1389-'Front End'!$F$9)/($AA$4-'Front End'!$F$9))*$AA$5)-((('Front End'!$F$9+'Front End'!$B$10-'Front End'!$F$9)/($AA$4-'Front End'!$F$9))*$AA$5),0)</f>
        <v>1788.4545770094464</v>
      </c>
      <c r="V1389" s="8">
        <f>(U1389^0.5)/('Front End'!$B$4*24*60*60)</f>
        <v>4.8946902628265888E-3</v>
      </c>
      <c r="W1389" s="8">
        <f>(AVERAGE(T1388:T1389)*('Front End'!$F$5*60))+(AVERAGE(V1388:V1389)*('Front End'!$F$5*60))</f>
        <v>1.1137035323868794</v>
      </c>
      <c r="X1389" s="8">
        <f t="shared" si="92"/>
        <v>4.8946902628265888E-3</v>
      </c>
    </row>
    <row r="1390" spans="1:24" x14ac:dyDescent="0.2">
      <c r="A1390" s="1">
        <v>1389</v>
      </c>
      <c r="B1390" s="1">
        <f>B1389+'Front End'!$F$5</f>
        <v>2776</v>
      </c>
      <c r="C1390" s="10">
        <f t="shared" si="89"/>
        <v>1.9277777777777778</v>
      </c>
      <c r="D1390" s="10">
        <f>ROUND(IF(B1390&lt;=$AA$2*1.25,('Front End'!$F$4/2)*(1-COS((PI()*B1390)/$AA$2)),(4.34*'Front End'!$F$4*EXP(-1.3*B1390/$AA$2))),6)</f>
        <v>1.0549999999999999E-3</v>
      </c>
      <c r="E1390" s="10">
        <f>D1390*('Front End'!$F$3/100)</f>
        <v>0</v>
      </c>
      <c r="F1390" s="10">
        <f t="shared" si="90"/>
        <v>1.0549999999999999E-3</v>
      </c>
      <c r="G1390" s="10">
        <f>IF((G1389+(AVERAGE(F1389:F1390)*('Front End'!$F$5*60))-(N1389))&gt;$AA$3,$AA$3,IF(G1389+(AVERAGE(F1389:F1390)*('Front End'!$F$5*60))-(N1389)&lt;0,0,G1389+(AVERAGE(F1389:F1390)*('Front End'!$F$5*60))-(N1389)))</f>
        <v>100.93674705712061</v>
      </c>
      <c r="H1390" s="10">
        <f>(G1390/$AA$3)*'Front End'!$B$1</f>
        <v>1.0093674705712061E-3</v>
      </c>
      <c r="I1390" s="10">
        <f>('Front End'!$F$10-'Front End'!$B$1)+Calcs!H1390</f>
        <v>46.731009367470577</v>
      </c>
      <c r="J1390" s="10">
        <f>IF(H1390&gt;'Front End'!$B$1*('Front End'!$B$5/100),G1390-((('Front End'!$B$1*('Front End'!$B$5/100))/'Front End'!$B$1)*$AA$3),0)</f>
        <v>0.93674705712061268</v>
      </c>
      <c r="K1390" s="10">
        <f>(J1390*('Front End'!$B$6/100))/('Front End'!$B$2*24*60*60)</f>
        <v>0</v>
      </c>
      <c r="L1390" s="10">
        <f>(J1390*((100-'Front End'!$B$6)/100))/('Front End'!$B$2*24*60*60)</f>
        <v>1.0841979827784871E-3</v>
      </c>
      <c r="M1390" s="10">
        <f t="shared" si="91"/>
        <v>1.0841979827784871E-3</v>
      </c>
      <c r="N1390" s="10">
        <f>AVERAGE(M1389:M1390)*('Front End'!$F$5*60)</f>
        <v>0.13038496451121084</v>
      </c>
      <c r="O1390" s="10">
        <f>IF(O1389+AVERAGE(K1389:K1390)*('Front End'!$F$5*60)&gt;J1390,J1390,O1389+AVERAGE(K1389:K1390)*('Front End'!$F$5*60))</f>
        <v>0</v>
      </c>
      <c r="P1390" s="10">
        <f>P1389+(AVERAGE(L1389:L1390)*('Front End'!$F$5*60))-W1389</f>
        <v>3787.4712584417271</v>
      </c>
      <c r="Q1390" s="10">
        <f>(P1390/$AA$5)*($AA$4-'Front End'!$F$9)</f>
        <v>3.7874712584417269E-2</v>
      </c>
      <c r="R1390" s="10">
        <f>'Front End'!$F$9+Q1390</f>
        <v>45.037874712584419</v>
      </c>
      <c r="S1390" s="8">
        <f>IF(R1390&gt;'Front End'!$F$9+'Front End'!$B$9,(((R1390-'Front End'!$F$9)/($AA$4-'Front End'!$F$9))*$AA$5)-((('Front End'!$F$9+'Front End'!$B$9-'Front End'!$F$9)/($AA$4-'Front End'!$F$9))*$AA$5),0)</f>
        <v>3787.4712584418548</v>
      </c>
      <c r="T1390" s="8">
        <f>ROUND(S1390/('Front End'!$B$3*24*60*60),6)</f>
        <v>4.3839999999999999E-3</v>
      </c>
      <c r="U1390" s="8">
        <f>IF(R1390&gt;'Front End'!$F$9+'Front End'!$B$10,(((R1390-'Front End'!$F$9)/($AA$4-'Front End'!$F$9))*$AA$5)-((('Front End'!$F$9+'Front End'!$B$10-'Front End'!$F$9)/($AA$4-'Front End'!$F$9))*$AA$5),0)</f>
        <v>1787.471258441542</v>
      </c>
      <c r="V1390" s="8">
        <f>(U1390^0.5)/('Front End'!$B$4*24*60*60)</f>
        <v>4.893344491557536E-3</v>
      </c>
      <c r="W1390" s="8">
        <f>(AVERAGE(T1389:T1390)*('Front End'!$F$5*60))+(AVERAGE(V1389:V1390)*('Front End'!$F$5*60))</f>
        <v>1.1134220852630476</v>
      </c>
      <c r="X1390" s="8">
        <f t="shared" si="92"/>
        <v>4.893344491557536E-3</v>
      </c>
    </row>
    <row r="1391" spans="1:24" x14ac:dyDescent="0.2">
      <c r="A1391" s="1">
        <v>1390</v>
      </c>
      <c r="B1391" s="1">
        <f>B1390+'Front End'!$F$5</f>
        <v>2778</v>
      </c>
      <c r="C1391" s="10">
        <f t="shared" si="89"/>
        <v>1.9291666666666667</v>
      </c>
      <c r="D1391" s="10">
        <f>ROUND(IF(B1391&lt;=$AA$2*1.25,('Front End'!$F$4/2)*(1-COS((PI()*B1391)/$AA$2)),(4.34*'Front End'!$F$4*EXP(-1.3*B1391/$AA$2))),6)</f>
        <v>1.0499999999999999E-3</v>
      </c>
      <c r="E1391" s="10">
        <f>D1391*('Front End'!$F$3/100)</f>
        <v>0</v>
      </c>
      <c r="F1391" s="10">
        <f t="shared" si="90"/>
        <v>1.0499999999999999E-3</v>
      </c>
      <c r="G1391" s="10">
        <f>IF((G1390+(AVERAGE(F1390:F1391)*('Front End'!$F$5*60))-(N1390))&gt;$AA$3,$AA$3,IF(G1390+(AVERAGE(F1390:F1391)*('Front End'!$F$5*60))-(N1390)&lt;0,0,G1390+(AVERAGE(F1390:F1391)*('Front End'!$F$5*60))-(N1390)))</f>
        <v>100.93266209260941</v>
      </c>
      <c r="H1391" s="10">
        <f>(G1391/$AA$3)*'Front End'!$B$1</f>
        <v>1.009326620926094E-3</v>
      </c>
      <c r="I1391" s="10">
        <f>('Front End'!$F$10-'Front End'!$B$1)+Calcs!H1391</f>
        <v>46.731009326620928</v>
      </c>
      <c r="J1391" s="10">
        <f>IF(H1391&gt;'Front End'!$B$1*('Front End'!$B$5/100),G1391-((('Front End'!$B$1*('Front End'!$B$5/100))/'Front End'!$B$1)*$AA$3),0)</f>
        <v>0.93266209260940514</v>
      </c>
      <c r="K1391" s="10">
        <f>(J1391*('Front End'!$B$6/100))/('Front End'!$B$2*24*60*60)</f>
        <v>0</v>
      </c>
      <c r="L1391" s="10">
        <f>(J1391*((100-'Front End'!$B$6)/100))/('Front End'!$B$2*24*60*60)</f>
        <v>1.079470014594219E-3</v>
      </c>
      <c r="M1391" s="10">
        <f t="shared" si="91"/>
        <v>1.079470014594219E-3</v>
      </c>
      <c r="N1391" s="10">
        <f>AVERAGE(M1390:M1391)*('Front End'!$F$5*60)</f>
        <v>0.12982007984236238</v>
      </c>
      <c r="O1391" s="10">
        <f>IF(O1390+AVERAGE(K1390:K1391)*('Front End'!$F$5*60)&gt;J1391,J1391,O1390+AVERAGE(K1390:K1391)*('Front End'!$F$5*60))</f>
        <v>0</v>
      </c>
      <c r="P1391" s="10">
        <f>P1390+(AVERAGE(L1390:L1391)*('Front End'!$F$5*60))-W1390</f>
        <v>3786.4876564363062</v>
      </c>
      <c r="Q1391" s="10">
        <f>(P1391/$AA$5)*($AA$4-'Front End'!$F$9)</f>
        <v>3.7864876564363062E-2</v>
      </c>
      <c r="R1391" s="10">
        <f>'Front End'!$F$9+Q1391</f>
        <v>45.037864876564363</v>
      </c>
      <c r="S1391" s="8">
        <f>IF(R1391&gt;'Front End'!$F$9+'Front End'!$B$9,(((R1391-'Front End'!$F$9)/($AA$4-'Front End'!$F$9))*$AA$5)-((('Front End'!$F$9+'Front End'!$B$9-'Front End'!$F$9)/($AA$4-'Front End'!$F$9))*$AA$5),0)</f>
        <v>3786.4876564363221</v>
      </c>
      <c r="T1391" s="8">
        <f>ROUND(S1391/('Front End'!$B$3*24*60*60),6)</f>
        <v>4.3829999999999997E-3</v>
      </c>
      <c r="U1391" s="8">
        <f>IF(R1391&gt;'Front End'!$F$9+'Front End'!$B$10,(((R1391-'Front End'!$F$9)/($AA$4-'Front End'!$F$9))*$AA$5)-((('Front End'!$F$9+'Front End'!$B$10-'Front End'!$F$9)/($AA$4-'Front End'!$F$9))*$AA$5),0)</f>
        <v>1786.4876564360093</v>
      </c>
      <c r="V1391" s="8">
        <f>(U1391^0.5)/('Front End'!$B$4*24*60*60)</f>
        <v>4.8919979619983511E-3</v>
      </c>
      <c r="W1391" s="8">
        <f>(AVERAGE(T1390:T1391)*('Front End'!$F$5*60))+(AVERAGE(V1390:V1391)*('Front End'!$F$5*60))</f>
        <v>1.1131405472133533</v>
      </c>
      <c r="X1391" s="8">
        <f t="shared" si="92"/>
        <v>4.8919979619983511E-3</v>
      </c>
    </row>
    <row r="1392" spans="1:24" x14ac:dyDescent="0.2">
      <c r="A1392" s="1">
        <v>1391</v>
      </c>
      <c r="B1392" s="1">
        <f>B1391+'Front End'!$F$5</f>
        <v>2780</v>
      </c>
      <c r="C1392" s="10">
        <f t="shared" si="89"/>
        <v>1.9305555555555556</v>
      </c>
      <c r="D1392" s="10">
        <f>ROUND(IF(B1392&lt;=$AA$2*1.25,('Front End'!$F$4/2)*(1-COS((PI()*B1392)/$AA$2)),(4.34*'Front End'!$F$4*EXP(-1.3*B1392/$AA$2))),6)</f>
        <v>1.0460000000000001E-3</v>
      </c>
      <c r="E1392" s="10">
        <f>D1392*('Front End'!$F$3/100)</f>
        <v>0</v>
      </c>
      <c r="F1392" s="10">
        <f t="shared" si="90"/>
        <v>1.0460000000000001E-3</v>
      </c>
      <c r="G1392" s="10">
        <f>IF((G1391+(AVERAGE(F1391:F1392)*('Front End'!$F$5*60))-(N1391))&gt;$AA$3,$AA$3,IF(G1391+(AVERAGE(F1391:F1392)*('Front End'!$F$5*60))-(N1391)&lt;0,0,G1391+(AVERAGE(F1391:F1392)*('Front End'!$F$5*60))-(N1391)))</f>
        <v>100.92860201276704</v>
      </c>
      <c r="H1392" s="10">
        <f>(G1392/$AA$3)*'Front End'!$B$1</f>
        <v>1.0092860201276704E-3</v>
      </c>
      <c r="I1392" s="10">
        <f>('Front End'!$F$10-'Front End'!$B$1)+Calcs!H1392</f>
        <v>46.731009286020132</v>
      </c>
      <c r="J1392" s="10">
        <f>IF(H1392&gt;'Front End'!$B$1*('Front End'!$B$5/100),G1392-((('Front End'!$B$1*('Front End'!$B$5/100))/'Front End'!$B$1)*$AA$3),0)</f>
        <v>0.92860201276704402</v>
      </c>
      <c r="K1392" s="10">
        <f>(J1392*('Front End'!$B$6/100))/('Front End'!$B$2*24*60*60)</f>
        <v>0</v>
      </c>
      <c r="L1392" s="10">
        <f>(J1392*((100-'Front End'!$B$6)/100))/('Front End'!$B$2*24*60*60)</f>
        <v>1.0747708481100048E-3</v>
      </c>
      <c r="M1392" s="10">
        <f t="shared" si="91"/>
        <v>1.0747708481100048E-3</v>
      </c>
      <c r="N1392" s="10">
        <f>AVERAGE(M1391:M1392)*('Front End'!$F$5*60)</f>
        <v>0.12925445176225345</v>
      </c>
      <c r="O1392" s="10">
        <f>IF(O1391+AVERAGE(K1391:K1392)*('Front End'!$F$5*60)&gt;J1392,J1392,O1391+AVERAGE(K1391:K1392)*('Front End'!$F$5*60))</f>
        <v>0</v>
      </c>
      <c r="P1392" s="10">
        <f>P1391+(AVERAGE(L1391:L1392)*('Front End'!$F$5*60))-W1391</f>
        <v>3785.5037703408552</v>
      </c>
      <c r="Q1392" s="10">
        <f>(P1392/$AA$5)*($AA$4-'Front End'!$F$9)</f>
        <v>3.7855037703408548E-2</v>
      </c>
      <c r="R1392" s="10">
        <f>'Front End'!$F$9+Q1392</f>
        <v>45.037855037703409</v>
      </c>
      <c r="S1392" s="8">
        <f>IF(R1392&gt;'Front End'!$F$9+'Front End'!$B$9,(((R1392-'Front End'!$F$9)/($AA$4-'Front End'!$F$9))*$AA$5)-((('Front End'!$F$9+'Front End'!$B$9-'Front End'!$F$9)/($AA$4-'Front End'!$F$9))*$AA$5),0)</f>
        <v>3785.5037703408816</v>
      </c>
      <c r="T1392" s="8">
        <f>ROUND(S1392/('Front End'!$B$3*24*60*60),6)</f>
        <v>4.3810000000000003E-3</v>
      </c>
      <c r="U1392" s="8">
        <f>IF(R1392&gt;'Front End'!$F$9+'Front End'!$B$10,(((R1392-'Front End'!$F$9)/($AA$4-'Front End'!$F$9))*$AA$5)-((('Front End'!$F$9+'Front End'!$B$10-'Front End'!$F$9)/($AA$4-'Front End'!$F$9))*$AA$5),0)</f>
        <v>1785.5037703405687</v>
      </c>
      <c r="V1392" s="8">
        <f>(U1392^0.5)/('Front End'!$B$4*24*60*60)</f>
        <v>4.8906506726293731E-3</v>
      </c>
      <c r="W1392" s="8">
        <f>(AVERAGE(T1391:T1392)*('Front End'!$F$5*60))+(AVERAGE(V1391:V1392)*('Front End'!$F$5*60))</f>
        <v>1.1127989180776634</v>
      </c>
      <c r="X1392" s="8">
        <f t="shared" si="92"/>
        <v>4.8906506726293731E-3</v>
      </c>
    </row>
    <row r="1393" spans="1:24" x14ac:dyDescent="0.2">
      <c r="A1393" s="1">
        <v>1392</v>
      </c>
      <c r="B1393" s="1">
        <f>B1392+'Front End'!$F$5</f>
        <v>2782</v>
      </c>
      <c r="C1393" s="10">
        <f t="shared" si="89"/>
        <v>1.9319444444444445</v>
      </c>
      <c r="D1393" s="10">
        <f>ROUND(IF(B1393&lt;=$AA$2*1.25,('Front End'!$F$4/2)*(1-COS((PI()*B1393)/$AA$2)),(4.34*'Front End'!$F$4*EXP(-1.3*B1393/$AA$2))),6)</f>
        <v>1.041E-3</v>
      </c>
      <c r="E1393" s="10">
        <f>D1393*('Front End'!$F$3/100)</f>
        <v>0</v>
      </c>
      <c r="F1393" s="10">
        <f t="shared" si="90"/>
        <v>1.041E-3</v>
      </c>
      <c r="G1393" s="10">
        <f>IF((G1392+(AVERAGE(F1392:F1393)*('Front End'!$F$5*60))-(N1392))&gt;$AA$3,$AA$3,IF(G1392+(AVERAGE(F1392:F1393)*('Front End'!$F$5*60))-(N1392)&lt;0,0,G1392+(AVERAGE(F1392:F1393)*('Front End'!$F$5*60))-(N1392)))</f>
        <v>100.92456756100479</v>
      </c>
      <c r="H1393" s="10">
        <f>(G1393/$AA$3)*'Front End'!$B$1</f>
        <v>1.0092456756100479E-3</v>
      </c>
      <c r="I1393" s="10">
        <f>('Front End'!$F$10-'Front End'!$B$1)+Calcs!H1393</f>
        <v>46.731009245675615</v>
      </c>
      <c r="J1393" s="10">
        <f>IF(H1393&gt;'Front End'!$B$1*('Front End'!$B$5/100),G1393-((('Front End'!$B$1*('Front End'!$B$5/100))/'Front End'!$B$1)*$AA$3),0)</f>
        <v>0.92456756100479254</v>
      </c>
      <c r="K1393" s="10">
        <f>(J1393*('Front End'!$B$6/100))/('Front End'!$B$2*24*60*60)</f>
        <v>0</v>
      </c>
      <c r="L1393" s="10">
        <f>(J1393*((100-'Front End'!$B$6)/100))/('Front End'!$B$2*24*60*60)</f>
        <v>1.070101343755547E-3</v>
      </c>
      <c r="M1393" s="10">
        <f t="shared" si="91"/>
        <v>1.070101343755547E-3</v>
      </c>
      <c r="N1393" s="10">
        <f>AVERAGE(M1392:M1393)*('Front End'!$F$5*60)</f>
        <v>0.12869233151193313</v>
      </c>
      <c r="O1393" s="10">
        <f>IF(O1392+AVERAGE(K1392:K1393)*('Front End'!$F$5*60)&gt;J1393,J1393,O1392+AVERAGE(K1392:K1393)*('Front End'!$F$5*60))</f>
        <v>0</v>
      </c>
      <c r="P1393" s="10">
        <f>P1392+(AVERAGE(L1392:L1393)*('Front End'!$F$5*60))-W1392</f>
        <v>3784.5196637542895</v>
      </c>
      <c r="Q1393" s="10">
        <f>(P1393/$AA$5)*($AA$4-'Front End'!$F$9)</f>
        <v>3.7845196637542891E-2</v>
      </c>
      <c r="R1393" s="10">
        <f>'Front End'!$F$9+Q1393</f>
        <v>45.037845196637541</v>
      </c>
      <c r="S1393" s="8">
        <f>IF(R1393&gt;'Front End'!$F$9+'Front End'!$B$9,(((R1393-'Front End'!$F$9)/($AA$4-'Front End'!$F$9))*$AA$5)-((('Front End'!$F$9+'Front End'!$B$9-'Front End'!$F$9)/($AA$4-'Front End'!$F$9))*$AA$5),0)</f>
        <v>3784.5196637540826</v>
      </c>
      <c r="T1393" s="8">
        <f>ROUND(S1393/('Front End'!$B$3*24*60*60),6)</f>
        <v>4.3800000000000002E-3</v>
      </c>
      <c r="U1393" s="8">
        <f>IF(R1393&gt;'Front End'!$F$9+'Front End'!$B$10,(((R1393-'Front End'!$F$9)/($AA$4-'Front End'!$F$9))*$AA$5)-((('Front End'!$F$9+'Front End'!$B$10-'Front End'!$F$9)/($AA$4-'Front End'!$F$9))*$AA$5),0)</f>
        <v>1784.5196637537697</v>
      </c>
      <c r="V1393" s="8">
        <f>(U1393^0.5)/('Front End'!$B$4*24*60*60)</f>
        <v>4.8893027099474896E-3</v>
      </c>
      <c r="W1393" s="8">
        <f>(AVERAGE(T1392:T1393)*('Front End'!$F$5*60))+(AVERAGE(V1392:V1393)*('Front End'!$F$5*60))</f>
        <v>1.1124572029546118</v>
      </c>
      <c r="X1393" s="8">
        <f t="shared" si="92"/>
        <v>4.8893027099474896E-3</v>
      </c>
    </row>
    <row r="1394" spans="1:24" x14ac:dyDescent="0.2">
      <c r="A1394" s="1">
        <v>1393</v>
      </c>
      <c r="B1394" s="1">
        <f>B1393+'Front End'!$F$5</f>
        <v>2784</v>
      </c>
      <c r="C1394" s="10">
        <f t="shared" si="89"/>
        <v>1.9333333333333333</v>
      </c>
      <c r="D1394" s="10">
        <f>ROUND(IF(B1394&lt;=$AA$2*1.25,('Front End'!$F$4/2)*(1-COS((PI()*B1394)/$AA$2)),(4.34*'Front End'!$F$4*EXP(-1.3*B1394/$AA$2))),6)</f>
        <v>1.0369999999999999E-3</v>
      </c>
      <c r="E1394" s="10">
        <f>D1394*('Front End'!$F$3/100)</f>
        <v>0</v>
      </c>
      <c r="F1394" s="10">
        <f t="shared" si="90"/>
        <v>1.0369999999999999E-3</v>
      </c>
      <c r="G1394" s="10">
        <f>IF((G1393+(AVERAGE(F1393:F1394)*('Front End'!$F$5*60))-(N1393))&gt;$AA$3,$AA$3,IF(G1393+(AVERAGE(F1393:F1394)*('Front End'!$F$5*60))-(N1393)&lt;0,0,G1393+(AVERAGE(F1393:F1394)*('Front End'!$F$5*60))-(N1393)))</f>
        <v>100.92055522949286</v>
      </c>
      <c r="H1394" s="10">
        <f>(G1394/$AA$3)*'Front End'!$B$1</f>
        <v>1.0092055522949288E-3</v>
      </c>
      <c r="I1394" s="10">
        <f>('Front End'!$F$10-'Front End'!$B$1)+Calcs!H1394</f>
        <v>46.731009205552297</v>
      </c>
      <c r="J1394" s="10">
        <f>IF(H1394&gt;'Front End'!$B$1*('Front End'!$B$5/100),G1394-((('Front End'!$B$1*('Front End'!$B$5/100))/'Front End'!$B$1)*$AA$3),0)</f>
        <v>0.92055522949286228</v>
      </c>
      <c r="K1394" s="10">
        <f>(J1394*('Front End'!$B$6/100))/('Front End'!$B$2*24*60*60)</f>
        <v>0</v>
      </c>
      <c r="L1394" s="10">
        <f>(J1394*((100-'Front End'!$B$6)/100))/('Front End'!$B$2*24*60*60)</f>
        <v>1.0654574415426647E-3</v>
      </c>
      <c r="M1394" s="10">
        <f t="shared" si="91"/>
        <v>1.0654574415426647E-3</v>
      </c>
      <c r="N1394" s="10">
        <f>AVERAGE(M1393:M1394)*('Front End'!$F$5*60)</f>
        <v>0.12813352711789272</v>
      </c>
      <c r="O1394" s="10">
        <f>IF(O1393+AVERAGE(K1393:K1394)*('Front End'!$F$5*60)&gt;J1394,J1394,O1393+AVERAGE(K1393:K1394)*('Front End'!$F$5*60))</f>
        <v>0</v>
      </c>
      <c r="P1394" s="10">
        <f>P1393+(AVERAGE(L1393:L1394)*('Front End'!$F$5*60))-W1393</f>
        <v>3783.5353400784525</v>
      </c>
      <c r="Q1394" s="10">
        <f>(P1394/$AA$5)*($AA$4-'Front End'!$F$9)</f>
        <v>3.7835353400784526E-2</v>
      </c>
      <c r="R1394" s="10">
        <f>'Front End'!$F$9+Q1394</f>
        <v>45.037835353400787</v>
      </c>
      <c r="S1394" s="8">
        <f>IF(R1394&gt;'Front End'!$F$9+'Front End'!$B$9,(((R1394-'Front End'!$F$9)/($AA$4-'Front End'!$F$9))*$AA$5)-((('Front End'!$F$9+'Front End'!$B$9-'Front End'!$F$9)/($AA$4-'Front End'!$F$9))*$AA$5),0)</f>
        <v>3783.5353400787144</v>
      </c>
      <c r="T1394" s="8">
        <f>ROUND(S1394/('Front End'!$B$3*24*60*60),6)</f>
        <v>4.3790000000000001E-3</v>
      </c>
      <c r="U1394" s="8">
        <f>IF(R1394&gt;'Front End'!$F$9+'Front End'!$B$10,(((R1394-'Front End'!$F$9)/($AA$4-'Front End'!$F$9))*$AA$5)-((('Front End'!$F$9+'Front End'!$B$10-'Front End'!$F$9)/($AA$4-'Front End'!$F$9))*$AA$5),0)</f>
        <v>1783.5353400784015</v>
      </c>
      <c r="V1394" s="8">
        <f>(U1394^0.5)/('Front End'!$B$4*24*60*60)</f>
        <v>4.8879540780584962E-3</v>
      </c>
      <c r="W1394" s="8">
        <f>(AVERAGE(T1393:T1394)*('Front End'!$F$5*60))+(AVERAGE(V1393:V1394)*('Front End'!$F$5*60))</f>
        <v>1.1121754072803591</v>
      </c>
      <c r="X1394" s="8">
        <f t="shared" si="92"/>
        <v>4.8879540780584962E-3</v>
      </c>
    </row>
    <row r="1395" spans="1:24" x14ac:dyDescent="0.2">
      <c r="A1395" s="1">
        <v>1394</v>
      </c>
      <c r="B1395" s="1">
        <f>B1394+'Front End'!$F$5</f>
        <v>2786</v>
      </c>
      <c r="C1395" s="10">
        <f t="shared" si="89"/>
        <v>1.9347222222222222</v>
      </c>
      <c r="D1395" s="10">
        <f>ROUND(IF(B1395&lt;=$AA$2*1.25,('Front End'!$F$4/2)*(1-COS((PI()*B1395)/$AA$2)),(4.34*'Front End'!$F$4*EXP(-1.3*B1395/$AA$2))),6)</f>
        <v>1.0319999999999999E-3</v>
      </c>
      <c r="E1395" s="10">
        <f>D1395*('Front End'!$F$3/100)</f>
        <v>0</v>
      </c>
      <c r="F1395" s="10">
        <f t="shared" si="90"/>
        <v>1.0319999999999999E-3</v>
      </c>
      <c r="G1395" s="10">
        <f>IF((G1394+(AVERAGE(F1394:F1395)*('Front End'!$F$5*60))-(N1394))&gt;$AA$3,$AA$3,IF(G1394+(AVERAGE(F1394:F1395)*('Front End'!$F$5*60))-(N1394)&lt;0,0,G1394+(AVERAGE(F1394:F1395)*('Front End'!$F$5*60))-(N1394)))</f>
        <v>100.91656170237496</v>
      </c>
      <c r="H1395" s="10">
        <f>(G1395/$AA$3)*'Front End'!$B$1</f>
        <v>1.0091656170237496E-3</v>
      </c>
      <c r="I1395" s="10">
        <f>('Front End'!$F$10-'Front End'!$B$1)+Calcs!H1395</f>
        <v>46.731009165617024</v>
      </c>
      <c r="J1395" s="10">
        <f>IF(H1395&gt;'Front End'!$B$1*('Front End'!$B$5/100),G1395-((('Front End'!$B$1*('Front End'!$B$5/100))/'Front End'!$B$1)*$AA$3),0)</f>
        <v>0.91656170237496326</v>
      </c>
      <c r="K1395" s="10">
        <f>(J1395*('Front End'!$B$6/100))/('Front End'!$B$2*24*60*60)</f>
        <v>0</v>
      </c>
      <c r="L1395" s="10">
        <f>(J1395*((100-'Front End'!$B$6)/100))/('Front End'!$B$2*24*60*60)</f>
        <v>1.0608353036747262E-3</v>
      </c>
      <c r="M1395" s="10">
        <f t="shared" si="91"/>
        <v>1.0608353036747262E-3</v>
      </c>
      <c r="N1395" s="10">
        <f>AVERAGE(M1394:M1395)*('Front End'!$F$5*60)</f>
        <v>0.12757756471304346</v>
      </c>
      <c r="O1395" s="10">
        <f>IF(O1394+AVERAGE(K1394:K1395)*('Front End'!$F$5*60)&gt;J1395,J1395,O1394+AVERAGE(K1394:K1395)*('Front End'!$F$5*60))</f>
        <v>0</v>
      </c>
      <c r="P1395" s="10">
        <f>P1394+(AVERAGE(L1394:L1395)*('Front End'!$F$5*60))-W1394</f>
        <v>3782.5507422358851</v>
      </c>
      <c r="Q1395" s="10">
        <f>(P1395/$AA$5)*($AA$4-'Front End'!$F$9)</f>
        <v>3.7825507422358851E-2</v>
      </c>
      <c r="R1395" s="10">
        <f>'Front End'!$F$9+Q1395</f>
        <v>45.037825507422362</v>
      </c>
      <c r="S1395" s="8">
        <f>IF(R1395&gt;'Front End'!$F$9+'Front End'!$B$9,(((R1395-'Front End'!$F$9)/($AA$4-'Front End'!$F$9))*$AA$5)-((('Front End'!$F$9+'Front End'!$B$9-'Front End'!$F$9)/($AA$4-'Front End'!$F$9))*$AA$5),0)</f>
        <v>3782.5507422361684</v>
      </c>
      <c r="T1395" s="8">
        <f>ROUND(S1395/('Front End'!$B$3*24*60*60),6)</f>
        <v>4.3779999999999999E-3</v>
      </c>
      <c r="U1395" s="8">
        <f>IF(R1395&gt;'Front End'!$F$9+'Front End'!$B$10,(((R1395-'Front End'!$F$9)/($AA$4-'Front End'!$F$9))*$AA$5)-((('Front End'!$F$9+'Front End'!$B$10-'Front End'!$F$9)/($AA$4-'Front End'!$F$9))*$AA$5),0)</f>
        <v>1782.5507422358555</v>
      </c>
      <c r="V1395" s="8">
        <f>(U1395^0.5)/('Front End'!$B$4*24*60*60)</f>
        <v>4.8866046981719509E-3</v>
      </c>
      <c r="W1395" s="8">
        <f>(AVERAGE(T1394:T1395)*('Front End'!$F$5*60))+(AVERAGE(V1394:V1395)*('Front End'!$F$5*60))</f>
        <v>1.1118935265738268</v>
      </c>
      <c r="X1395" s="8">
        <f t="shared" si="92"/>
        <v>4.8866046981719509E-3</v>
      </c>
    </row>
    <row r="1396" spans="1:24" x14ac:dyDescent="0.2">
      <c r="A1396" s="1">
        <v>1395</v>
      </c>
      <c r="B1396" s="1">
        <f>B1395+'Front End'!$F$5</f>
        <v>2788</v>
      </c>
      <c r="C1396" s="10">
        <f t="shared" si="89"/>
        <v>1.9361111111111111</v>
      </c>
      <c r="D1396" s="10">
        <f>ROUND(IF(B1396&lt;=$AA$2*1.25,('Front End'!$F$4/2)*(1-COS((PI()*B1396)/$AA$2)),(4.34*'Front End'!$F$4*EXP(-1.3*B1396/$AA$2))),6)</f>
        <v>1.0280000000000001E-3</v>
      </c>
      <c r="E1396" s="10">
        <f>D1396*('Front End'!$F$3/100)</f>
        <v>0</v>
      </c>
      <c r="F1396" s="10">
        <f t="shared" si="90"/>
        <v>1.0280000000000001E-3</v>
      </c>
      <c r="G1396" s="10">
        <f>IF((G1395+(AVERAGE(F1395:F1396)*('Front End'!$F$5*60))-(N1395))&gt;$AA$3,$AA$3,IF(G1395+(AVERAGE(F1395:F1396)*('Front End'!$F$5*60))-(N1395)&lt;0,0,G1395+(AVERAGE(F1395:F1396)*('Front End'!$F$5*60))-(N1395)))</f>
        <v>100.91258413766191</v>
      </c>
      <c r="H1396" s="10">
        <f>(G1396/$AA$3)*'Front End'!$B$1</f>
        <v>1.009125841376619E-3</v>
      </c>
      <c r="I1396" s="10">
        <f>('Front End'!$F$10-'Front End'!$B$1)+Calcs!H1396</f>
        <v>46.731009125841382</v>
      </c>
      <c r="J1396" s="10">
        <f>IF(H1396&gt;'Front End'!$B$1*('Front End'!$B$5/100),G1396-((('Front End'!$B$1*('Front End'!$B$5/100))/'Front End'!$B$1)*$AA$3),0)</f>
        <v>0.91258413766190927</v>
      </c>
      <c r="K1396" s="10">
        <f>(J1396*('Front End'!$B$6/100))/('Front End'!$B$2*24*60*60)</f>
        <v>0</v>
      </c>
      <c r="L1396" s="10">
        <f>(J1396*((100-'Front End'!$B$6)/100))/('Front End'!$B$2*24*60*60)</f>
        <v>1.056231640812395E-3</v>
      </c>
      <c r="M1396" s="10">
        <f t="shared" si="91"/>
        <v>1.056231640812395E-3</v>
      </c>
      <c r="N1396" s="10">
        <f>AVERAGE(M1395:M1396)*('Front End'!$F$5*60)</f>
        <v>0.12702401666922727</v>
      </c>
      <c r="O1396" s="10">
        <f>IF(O1395+AVERAGE(K1395:K1396)*('Front End'!$F$5*60)&gt;J1396,J1396,O1395+AVERAGE(K1395:K1396)*('Front End'!$F$5*60))</f>
        <v>0</v>
      </c>
      <c r="P1396" s="10">
        <f>P1395+(AVERAGE(L1395:L1396)*('Front End'!$F$5*60))-W1395</f>
        <v>3781.5658727259802</v>
      </c>
      <c r="Q1396" s="10">
        <f>(P1396/$AA$5)*($AA$4-'Front End'!$F$9)</f>
        <v>3.7815658727259803E-2</v>
      </c>
      <c r="R1396" s="10">
        <f>'Front End'!$F$9+Q1396</f>
        <v>45.037815658727261</v>
      </c>
      <c r="S1396" s="8">
        <f>IF(R1396&gt;'Front End'!$F$9+'Front End'!$B$9,(((R1396-'Front End'!$F$9)/($AA$4-'Front End'!$F$9))*$AA$5)-((('Front End'!$F$9+'Front End'!$B$9-'Front End'!$F$9)/($AA$4-'Front End'!$F$9))*$AA$5),0)</f>
        <v>3781.5658727261339</v>
      </c>
      <c r="T1396" s="8">
        <f>ROUND(S1396/('Front End'!$B$3*24*60*60),6)</f>
        <v>4.3769999999999998E-3</v>
      </c>
      <c r="U1396" s="8">
        <f>IF(R1396&gt;'Front End'!$F$9+'Front End'!$B$10,(((R1396-'Front End'!$F$9)/($AA$4-'Front End'!$F$9))*$AA$5)-((('Front End'!$F$9+'Front End'!$B$10-'Front End'!$F$9)/($AA$4-'Front End'!$F$9))*$AA$5),0)</f>
        <v>1781.565872725821</v>
      </c>
      <c r="V1396" s="8">
        <f>(U1396^0.5)/('Front End'!$B$4*24*60*60)</f>
        <v>4.8852545730952435E-3</v>
      </c>
      <c r="W1396" s="8">
        <f>(AVERAGE(T1395:T1396)*('Front End'!$F$5*60))+(AVERAGE(V1395:V1396)*('Front End'!$F$5*60))</f>
        <v>1.1116115562760314</v>
      </c>
      <c r="X1396" s="8">
        <f t="shared" si="92"/>
        <v>4.8852545730952435E-3</v>
      </c>
    </row>
    <row r="1397" spans="1:24" x14ac:dyDescent="0.2">
      <c r="A1397" s="1">
        <v>1396</v>
      </c>
      <c r="B1397" s="1">
        <f>B1396+'Front End'!$F$5</f>
        <v>2790</v>
      </c>
      <c r="C1397" s="10">
        <f t="shared" si="89"/>
        <v>1.9375</v>
      </c>
      <c r="D1397" s="10">
        <f>ROUND(IF(B1397&lt;=$AA$2*1.25,('Front End'!$F$4/2)*(1-COS((PI()*B1397)/$AA$2)),(4.34*'Front End'!$F$4*EXP(-1.3*B1397/$AA$2))),6)</f>
        <v>1.023E-3</v>
      </c>
      <c r="E1397" s="10">
        <f>D1397*('Front End'!$F$3/100)</f>
        <v>0</v>
      </c>
      <c r="F1397" s="10">
        <f t="shared" si="90"/>
        <v>1.023E-3</v>
      </c>
      <c r="G1397" s="10">
        <f>IF((G1396+(AVERAGE(F1396:F1397)*('Front End'!$F$5*60))-(N1396))&gt;$AA$3,$AA$3,IF(G1396+(AVERAGE(F1396:F1397)*('Front End'!$F$5*60))-(N1396)&lt;0,0,G1396+(AVERAGE(F1396:F1397)*('Front End'!$F$5*60))-(N1396)))</f>
        <v>100.90862012099268</v>
      </c>
      <c r="H1397" s="10">
        <f>(G1397/$AA$3)*'Front End'!$B$1</f>
        <v>1.0090862012099267E-3</v>
      </c>
      <c r="I1397" s="10">
        <f>('Front End'!$F$10-'Front End'!$B$1)+Calcs!H1397</f>
        <v>46.731009086201212</v>
      </c>
      <c r="J1397" s="10">
        <f>IF(H1397&gt;'Front End'!$B$1*('Front End'!$B$5/100),G1397-((('Front End'!$B$1*('Front End'!$B$5/100))/'Front End'!$B$1)*$AA$3),0)</f>
        <v>0.90862012099267986</v>
      </c>
      <c r="K1397" s="10">
        <f>(J1397*('Front End'!$B$6/100))/('Front End'!$B$2*24*60*60)</f>
        <v>0</v>
      </c>
      <c r="L1397" s="10">
        <f>(J1397*((100-'Front End'!$B$6)/100))/('Front End'!$B$2*24*60*60)</f>
        <v>1.0516436585563426E-3</v>
      </c>
      <c r="M1397" s="10">
        <f t="shared" si="91"/>
        <v>1.0516436585563426E-3</v>
      </c>
      <c r="N1397" s="10">
        <f>AVERAGE(M1396:M1397)*('Front End'!$F$5*60)</f>
        <v>0.12647251796212425</v>
      </c>
      <c r="O1397" s="10">
        <f>IF(O1396+AVERAGE(K1396:K1397)*('Front End'!$F$5*60)&gt;J1397,J1397,O1396+AVERAGE(K1396:K1397)*('Front End'!$F$5*60))</f>
        <v>0</v>
      </c>
      <c r="P1397" s="10">
        <f>P1396+(AVERAGE(L1396:L1397)*('Front End'!$F$5*60))-W1396</f>
        <v>3780.5807336876665</v>
      </c>
      <c r="Q1397" s="10">
        <f>(P1397/$AA$5)*($AA$4-'Front End'!$F$9)</f>
        <v>3.7805807336876662E-2</v>
      </c>
      <c r="R1397" s="10">
        <f>'Front End'!$F$9+Q1397</f>
        <v>45.037805807336873</v>
      </c>
      <c r="S1397" s="8">
        <f>IF(R1397&gt;'Front End'!$F$9+'Front End'!$B$9,(((R1397-'Front End'!$F$9)/($AA$4-'Front End'!$F$9))*$AA$5)-((('Front End'!$F$9+'Front End'!$B$9-'Front End'!$F$9)/($AA$4-'Front End'!$F$9))*$AA$5),0)</f>
        <v>3780.5807336873445</v>
      </c>
      <c r="T1397" s="8">
        <f>ROUND(S1397/('Front End'!$B$3*24*60*60),6)</f>
        <v>4.3759999999999997E-3</v>
      </c>
      <c r="U1397" s="8">
        <f>IF(R1397&gt;'Front End'!$F$9+'Front End'!$B$10,(((R1397-'Front End'!$F$9)/($AA$4-'Front End'!$F$9))*$AA$5)-((('Front End'!$F$9+'Front End'!$B$10-'Front End'!$F$9)/($AA$4-'Front End'!$F$9))*$AA$5),0)</f>
        <v>1780.5807336870316</v>
      </c>
      <c r="V1397" s="8">
        <f>(U1397^0.5)/('Front End'!$B$4*24*60*60)</f>
        <v>4.8839037051435011E-3</v>
      </c>
      <c r="W1397" s="8">
        <f>(AVERAGE(T1396:T1397)*('Front End'!$F$5*60))+(AVERAGE(V1396:V1397)*('Front End'!$F$5*60))</f>
        <v>1.1113294966943248</v>
      </c>
      <c r="X1397" s="8">
        <f t="shared" si="92"/>
        <v>4.8839037051435011E-3</v>
      </c>
    </row>
    <row r="1398" spans="1:24" x14ac:dyDescent="0.2">
      <c r="A1398" s="1">
        <v>1397</v>
      </c>
      <c r="B1398" s="1">
        <f>B1397+'Front End'!$F$5</f>
        <v>2792</v>
      </c>
      <c r="C1398" s="10">
        <f t="shared" si="89"/>
        <v>1.9388888888888889</v>
      </c>
      <c r="D1398" s="10">
        <f>ROUND(IF(B1398&lt;=$AA$2*1.25,('Front End'!$F$4/2)*(1-COS((PI()*B1398)/$AA$2)),(4.34*'Front End'!$F$4*EXP(-1.3*B1398/$AA$2))),6)</f>
        <v>1.0189999999999999E-3</v>
      </c>
      <c r="E1398" s="10">
        <f>D1398*('Front End'!$F$3/100)</f>
        <v>0</v>
      </c>
      <c r="F1398" s="10">
        <f t="shared" si="90"/>
        <v>1.0189999999999999E-3</v>
      </c>
      <c r="G1398" s="10">
        <f>IF((G1397+(AVERAGE(F1397:F1398)*('Front End'!$F$5*60))-(N1397))&gt;$AA$3,$AA$3,IF(G1397+(AVERAGE(F1397:F1398)*('Front End'!$F$5*60))-(N1397)&lt;0,0,G1397+(AVERAGE(F1397:F1398)*('Front End'!$F$5*60))-(N1397)))</f>
        <v>100.90466760303055</v>
      </c>
      <c r="H1398" s="10">
        <f>(G1398/$AA$3)*'Front End'!$B$1</f>
        <v>1.0090466760303055E-3</v>
      </c>
      <c r="I1398" s="10">
        <f>('Front End'!$F$10-'Front End'!$B$1)+Calcs!H1398</f>
        <v>46.731009046676036</v>
      </c>
      <c r="J1398" s="10">
        <f>IF(H1398&gt;'Front End'!$B$1*('Front End'!$B$5/100),G1398-((('Front End'!$B$1*('Front End'!$B$5/100))/'Front End'!$B$1)*$AA$3),0)</f>
        <v>0.90466760303054627</v>
      </c>
      <c r="K1398" s="10">
        <f>(J1398*('Front End'!$B$6/100))/('Front End'!$B$2*24*60*60)</f>
        <v>0</v>
      </c>
      <c r="L1398" s="10">
        <f>(J1398*((100-'Front End'!$B$6)/100))/('Front End'!$B$2*24*60*60)</f>
        <v>1.0470689849890584E-3</v>
      </c>
      <c r="M1398" s="10">
        <f t="shared" si="91"/>
        <v>1.0470689849890584E-3</v>
      </c>
      <c r="N1398" s="10">
        <f>AVERAGE(M1397:M1398)*('Front End'!$F$5*60)</f>
        <v>0.12592275861272406</v>
      </c>
      <c r="O1398" s="10">
        <f>IF(O1397+AVERAGE(K1397:K1398)*('Front End'!$F$5*60)&gt;J1398,J1398,O1397+AVERAGE(K1397:K1398)*('Front End'!$F$5*60))</f>
        <v>0</v>
      </c>
      <c r="P1398" s="10">
        <f>P1397+(AVERAGE(L1397:L1398)*('Front End'!$F$5*60))-W1397</f>
        <v>3779.5953269495849</v>
      </c>
      <c r="Q1398" s="10">
        <f>(P1398/$AA$5)*($AA$4-'Front End'!$F$9)</f>
        <v>3.7795953269495842E-2</v>
      </c>
      <c r="R1398" s="10">
        <f>'Front End'!$F$9+Q1398</f>
        <v>45.037795953269494</v>
      </c>
      <c r="S1398" s="8">
        <f>IF(R1398&gt;'Front End'!$F$9+'Front End'!$B$9,(((R1398-'Front End'!$F$9)/($AA$4-'Front End'!$F$9))*$AA$5)-((('Front End'!$F$9+'Front End'!$B$9-'Front End'!$F$9)/($AA$4-'Front End'!$F$9))*$AA$5),0)</f>
        <v>3779.595326949448</v>
      </c>
      <c r="T1398" s="8">
        <f>ROUND(S1398/('Front End'!$B$3*24*60*60),6)</f>
        <v>4.3750000000000004E-3</v>
      </c>
      <c r="U1398" s="8">
        <f>IF(R1398&gt;'Front End'!$F$9+'Front End'!$B$10,(((R1398-'Front End'!$F$9)/($AA$4-'Front End'!$F$9))*$AA$5)-((('Front End'!$F$9+'Front End'!$B$10-'Front End'!$F$9)/($AA$4-'Front End'!$F$9))*$AA$5),0)</f>
        <v>1779.5953269491351</v>
      </c>
      <c r="V1398" s="8">
        <f>(U1398^0.5)/('Front End'!$B$4*24*60*60)</f>
        <v>4.8825520962100617E-3</v>
      </c>
      <c r="W1398" s="8">
        <f>(AVERAGE(T1397:T1398)*('Front End'!$F$5*60))+(AVERAGE(V1397:V1398)*('Front End'!$F$5*60))</f>
        <v>1.1110473480812137</v>
      </c>
      <c r="X1398" s="8">
        <f t="shared" si="92"/>
        <v>4.8825520962100617E-3</v>
      </c>
    </row>
    <row r="1399" spans="1:24" x14ac:dyDescent="0.2">
      <c r="A1399" s="1">
        <v>1398</v>
      </c>
      <c r="B1399" s="1">
        <f>B1398+'Front End'!$F$5</f>
        <v>2794</v>
      </c>
      <c r="C1399" s="10">
        <f t="shared" si="89"/>
        <v>1.9402777777777778</v>
      </c>
      <c r="D1399" s="10">
        <f>ROUND(IF(B1399&lt;=$AA$2*1.25,('Front End'!$F$4/2)*(1-COS((PI()*B1399)/$AA$2)),(4.34*'Front End'!$F$4*EXP(-1.3*B1399/$AA$2))),6)</f>
        <v>1.0150000000000001E-3</v>
      </c>
      <c r="E1399" s="10">
        <f>D1399*('Front End'!$F$3/100)</f>
        <v>0</v>
      </c>
      <c r="F1399" s="10">
        <f t="shared" si="90"/>
        <v>1.0150000000000001E-3</v>
      </c>
      <c r="G1399" s="10">
        <f>IF((G1398+(AVERAGE(F1398:F1399)*('Front End'!$F$5*60))-(N1398))&gt;$AA$3,$AA$3,IF(G1398+(AVERAGE(F1398:F1399)*('Front End'!$F$5*60))-(N1398)&lt;0,0,G1398+(AVERAGE(F1398:F1399)*('Front End'!$F$5*60))-(N1398)))</f>
        <v>100.90078484441781</v>
      </c>
      <c r="H1399" s="10">
        <f>(G1399/$AA$3)*'Front End'!$B$1</f>
        <v>1.0090078484441781E-3</v>
      </c>
      <c r="I1399" s="10">
        <f>('Front End'!$F$10-'Front End'!$B$1)+Calcs!H1399</f>
        <v>46.731009007848449</v>
      </c>
      <c r="J1399" s="10">
        <f>IF(H1399&gt;'Front End'!$B$1*('Front End'!$B$5/100),G1399-((('Front End'!$B$1*('Front End'!$B$5/100))/'Front End'!$B$1)*$AA$3),0)</f>
        <v>0.9007848444178137</v>
      </c>
      <c r="K1399" s="10">
        <f>(J1399*('Front End'!$B$6/100))/('Front End'!$B$2*24*60*60)</f>
        <v>0</v>
      </c>
      <c r="L1399" s="10">
        <f>(J1399*((100-'Front End'!$B$6)/100))/('Front End'!$B$2*24*60*60)</f>
        <v>1.0425750514095067E-3</v>
      </c>
      <c r="M1399" s="10">
        <f t="shared" si="91"/>
        <v>1.0425750514095067E-3</v>
      </c>
      <c r="N1399" s="10">
        <f>AVERAGE(M1398:M1399)*('Front End'!$F$5*60)</f>
        <v>0.1253786421839139</v>
      </c>
      <c r="O1399" s="10">
        <f>IF(O1398+AVERAGE(K1398:K1399)*('Front End'!$F$5*60)&gt;J1399,J1399,O1398+AVERAGE(K1398:K1399)*('Front End'!$F$5*60))</f>
        <v>0</v>
      </c>
      <c r="P1399" s="10">
        <f>P1398+(AVERAGE(L1398:L1399)*('Front End'!$F$5*60))-W1398</f>
        <v>3778.6096582436876</v>
      </c>
      <c r="Q1399" s="10">
        <f>(P1399/$AA$5)*($AA$4-'Front End'!$F$9)</f>
        <v>3.7786096582436875E-2</v>
      </c>
      <c r="R1399" s="10">
        <f>'Front End'!$F$9+Q1399</f>
        <v>45.037786096582437</v>
      </c>
      <c r="S1399" s="8">
        <f>IF(R1399&gt;'Front End'!$F$9+'Front End'!$B$9,(((R1399-'Front End'!$F$9)/($AA$4-'Front End'!$F$9))*$AA$5)-((('Front End'!$F$9+'Front End'!$B$9-'Front End'!$F$9)/($AA$4-'Front End'!$F$9))*$AA$5),0)</f>
        <v>3778.6096582436812</v>
      </c>
      <c r="T1399" s="8">
        <f>ROUND(S1399/('Front End'!$B$3*24*60*60),6)</f>
        <v>4.3730000000000002E-3</v>
      </c>
      <c r="U1399" s="8">
        <f>IF(R1399&gt;'Front End'!$F$9+'Front End'!$B$10,(((R1399-'Front End'!$F$9)/($AA$4-'Front End'!$F$9))*$AA$5)-((('Front End'!$F$9+'Front End'!$B$10-'Front End'!$F$9)/($AA$4-'Front End'!$F$9))*$AA$5),0)</f>
        <v>1778.6096582433684</v>
      </c>
      <c r="V1399" s="8">
        <f>(U1399^0.5)/('Front End'!$B$4*24*60*60)</f>
        <v>4.8811997535437666E-3</v>
      </c>
      <c r="W1399" s="8">
        <f>(AVERAGE(T1398:T1399)*('Front End'!$F$5*60))+(AVERAGE(V1398:V1399)*('Front End'!$F$5*60))</f>
        <v>1.1107051109852297</v>
      </c>
      <c r="X1399" s="8">
        <f t="shared" si="92"/>
        <v>4.8811997535437666E-3</v>
      </c>
    </row>
    <row r="1400" spans="1:24" x14ac:dyDescent="0.2">
      <c r="A1400" s="1">
        <v>1399</v>
      </c>
      <c r="B1400" s="1">
        <f>B1399+'Front End'!$F$5</f>
        <v>2796</v>
      </c>
      <c r="C1400" s="10">
        <f t="shared" si="89"/>
        <v>1.9416666666666667</v>
      </c>
      <c r="D1400" s="10">
        <f>ROUND(IF(B1400&lt;=$AA$2*1.25,('Front End'!$F$4/2)*(1-COS((PI()*B1400)/$AA$2)),(4.34*'Front End'!$F$4*EXP(-1.3*B1400/$AA$2))),6)</f>
        <v>1.01E-3</v>
      </c>
      <c r="E1400" s="10">
        <f>D1400*('Front End'!$F$3/100)</f>
        <v>0</v>
      </c>
      <c r="F1400" s="10">
        <f t="shared" si="90"/>
        <v>1.01E-3</v>
      </c>
      <c r="G1400" s="10">
        <f>IF((G1399+(AVERAGE(F1399:F1400)*('Front End'!$F$5*60))-(N1399))&gt;$AA$3,$AA$3,IF(G1399+(AVERAGE(F1399:F1400)*('Front End'!$F$5*60))-(N1399)&lt;0,0,G1399+(AVERAGE(F1399:F1400)*('Front End'!$F$5*60))-(N1399)))</f>
        <v>100.89690620223389</v>
      </c>
      <c r="H1400" s="10">
        <f>(G1400/$AA$3)*'Front End'!$B$1</f>
        <v>1.0089690620223388E-3</v>
      </c>
      <c r="I1400" s="10">
        <f>('Front End'!$F$10-'Front End'!$B$1)+Calcs!H1400</f>
        <v>46.731008969062025</v>
      </c>
      <c r="J1400" s="10">
        <f>IF(H1400&gt;'Front End'!$B$1*('Front End'!$B$5/100),G1400-((('Front End'!$B$1*('Front End'!$B$5/100))/'Front End'!$B$1)*$AA$3),0)</f>
        <v>0.89690620223389317</v>
      </c>
      <c r="K1400" s="10">
        <f>(J1400*('Front End'!$B$6/100))/('Front End'!$B$2*24*60*60)</f>
        <v>0</v>
      </c>
      <c r="L1400" s="10">
        <f>(J1400*((100-'Front End'!$B$6)/100))/('Front End'!$B$2*24*60*60)</f>
        <v>1.0380858822151542E-3</v>
      </c>
      <c r="M1400" s="10">
        <f t="shared" si="91"/>
        <v>1.0380858822151542E-3</v>
      </c>
      <c r="N1400" s="10">
        <f>AVERAGE(M1399:M1400)*('Front End'!$F$5*60)</f>
        <v>0.12483965601747965</v>
      </c>
      <c r="O1400" s="10">
        <f>IF(O1399+AVERAGE(K1399:K1400)*('Front End'!$F$5*60)&gt;J1400,J1400,O1399+AVERAGE(K1399:K1400)*('Front End'!$F$5*60))</f>
        <v>0</v>
      </c>
      <c r="P1400" s="10">
        <f>P1399+(AVERAGE(L1399:L1400)*('Front End'!$F$5*60))-W1399</f>
        <v>3777.62379278872</v>
      </c>
      <c r="Q1400" s="10">
        <f>(P1400/$AA$5)*($AA$4-'Front End'!$F$9)</f>
        <v>3.7776237927887195E-2</v>
      </c>
      <c r="R1400" s="10">
        <f>'Front End'!$F$9+Q1400</f>
        <v>45.037776237927886</v>
      </c>
      <c r="S1400" s="8">
        <f>IF(R1400&gt;'Front End'!$F$9+'Front End'!$B$9,(((R1400-'Front End'!$F$9)/($AA$4-'Front End'!$F$9))*$AA$5)-((('Front End'!$F$9+'Front End'!$B$9-'Front End'!$F$9)/($AA$4-'Front End'!$F$9))*$AA$5),0)</f>
        <v>3777.6237927886318</v>
      </c>
      <c r="T1400" s="8">
        <f>ROUND(S1400/('Front End'!$B$3*24*60*60),6)</f>
        <v>4.372E-3</v>
      </c>
      <c r="U1400" s="8">
        <f>IF(R1400&gt;'Front End'!$F$9+'Front End'!$B$10,(((R1400-'Front End'!$F$9)/($AA$4-'Front End'!$F$9))*$AA$5)-((('Front End'!$F$9+'Front End'!$B$10-'Front End'!$F$9)/($AA$4-'Front End'!$F$9))*$AA$5),0)</f>
        <v>1777.623792788319</v>
      </c>
      <c r="V1400" s="8">
        <f>(U1400^0.5)/('Front End'!$B$4*24*60*60)</f>
        <v>4.879846766052057E-3</v>
      </c>
      <c r="W1400" s="8">
        <f>(AVERAGE(T1399:T1400)*('Front End'!$F$5*60))+(AVERAGE(V1399:V1400)*('Front End'!$F$5*60))</f>
        <v>1.1103627911757492</v>
      </c>
      <c r="X1400" s="8">
        <f t="shared" si="92"/>
        <v>4.879846766052057E-3</v>
      </c>
    </row>
    <row r="1401" spans="1:24" x14ac:dyDescent="0.2">
      <c r="A1401" s="1">
        <v>1400</v>
      </c>
      <c r="B1401" s="1">
        <f>B1400+'Front End'!$F$5</f>
        <v>2798</v>
      </c>
      <c r="C1401" s="10">
        <f t="shared" si="89"/>
        <v>1.9430555555555555</v>
      </c>
      <c r="D1401" s="10">
        <f>ROUND(IF(B1401&lt;=$AA$2*1.25,('Front End'!$F$4/2)*(1-COS((PI()*B1401)/$AA$2)),(4.34*'Front End'!$F$4*EXP(-1.3*B1401/$AA$2))),6)</f>
        <v>1.0059999999999999E-3</v>
      </c>
      <c r="E1401" s="10">
        <f>D1401*('Front End'!$F$3/100)</f>
        <v>0</v>
      </c>
      <c r="F1401" s="10">
        <f t="shared" si="90"/>
        <v>1.0059999999999999E-3</v>
      </c>
      <c r="G1401" s="10">
        <f>IF((G1400+(AVERAGE(F1400:F1401)*('Front End'!$F$5*60))-(N1400))&gt;$AA$3,$AA$3,IF(G1400+(AVERAGE(F1400:F1401)*('Front End'!$F$5*60))-(N1400)&lt;0,0,G1400+(AVERAGE(F1400:F1401)*('Front End'!$F$5*60))-(N1400)))</f>
        <v>100.8930265462164</v>
      </c>
      <c r="H1401" s="10">
        <f>(G1401/$AA$3)*'Front End'!$B$1</f>
        <v>1.0089302654621641E-3</v>
      </c>
      <c r="I1401" s="10">
        <f>('Front End'!$F$10-'Front End'!$B$1)+Calcs!H1401</f>
        <v>46.731008930265467</v>
      </c>
      <c r="J1401" s="10">
        <f>IF(H1401&gt;'Front End'!$B$1*('Front End'!$B$5/100),G1401-((('Front End'!$B$1*('Front End'!$B$5/100))/'Front End'!$B$1)*$AA$3),0)</f>
        <v>0.89302654621640443</v>
      </c>
      <c r="K1401" s="10">
        <f>(J1401*('Front End'!$B$6/100))/('Front End'!$B$2*24*60*60)</f>
        <v>0</v>
      </c>
      <c r="L1401" s="10">
        <f>(J1401*((100-'Front End'!$B$6)/100))/('Front End'!$B$2*24*60*60)</f>
        <v>1.0335955396023201E-3</v>
      </c>
      <c r="M1401" s="10">
        <f t="shared" si="91"/>
        <v>1.0335955396023201E-3</v>
      </c>
      <c r="N1401" s="10">
        <f>AVERAGE(M1400:M1401)*('Front End'!$F$5*60)</f>
        <v>0.12430088530904845</v>
      </c>
      <c r="O1401" s="10">
        <f>IF(O1400+AVERAGE(K1400:K1401)*('Front End'!$F$5*60)&gt;J1401,J1401,O1400+AVERAGE(K1400:K1401)*('Front End'!$F$5*60))</f>
        <v>0</v>
      </c>
      <c r="P1401" s="10">
        <f>P1400+(AVERAGE(L1400:L1401)*('Front End'!$F$5*60))-W1400</f>
        <v>3776.6377308828532</v>
      </c>
      <c r="Q1401" s="10">
        <f>(P1401/$AA$5)*($AA$4-'Front End'!$F$9)</f>
        <v>3.7766377308828529E-2</v>
      </c>
      <c r="R1401" s="10">
        <f>'Front End'!$F$9+Q1401</f>
        <v>45.037766377308827</v>
      </c>
      <c r="S1401" s="8">
        <f>IF(R1401&gt;'Front End'!$F$9+'Front End'!$B$9,(((R1401-'Front End'!$F$9)/($AA$4-'Front End'!$F$9))*$AA$5)-((('Front End'!$F$9+'Front End'!$B$9-'Front End'!$F$9)/($AA$4-'Front End'!$F$9))*$AA$5),0)</f>
        <v>3776.6377308827264</v>
      </c>
      <c r="T1401" s="8">
        <f>ROUND(S1401/('Front End'!$B$3*24*60*60),6)</f>
        <v>4.3709999999999999E-3</v>
      </c>
      <c r="U1401" s="8">
        <f>IF(R1401&gt;'Front End'!$F$9+'Front End'!$B$10,(((R1401-'Front End'!$F$9)/($AA$4-'Front End'!$F$9))*$AA$5)-((('Front End'!$F$9+'Front End'!$B$10-'Front End'!$F$9)/($AA$4-'Front End'!$F$9))*$AA$5),0)</f>
        <v>1776.6377308824135</v>
      </c>
      <c r="V1401" s="8">
        <f>(U1401^0.5)/('Front End'!$B$4*24*60*60)</f>
        <v>4.8784931336081586E-3</v>
      </c>
      <c r="W1401" s="8">
        <f>(AVERAGE(T1400:T1401)*('Front End'!$F$5*60))+(AVERAGE(V1400:V1401)*('Front End'!$F$5*60))</f>
        <v>1.1100803939796129</v>
      </c>
      <c r="X1401" s="8">
        <f t="shared" si="92"/>
        <v>4.8784931336081586E-3</v>
      </c>
    </row>
    <row r="1402" spans="1:24" x14ac:dyDescent="0.2">
      <c r="A1402" s="1">
        <v>1401</v>
      </c>
      <c r="B1402" s="1">
        <f>B1401+'Front End'!$F$5</f>
        <v>2800</v>
      </c>
      <c r="C1402" s="10">
        <f t="shared" si="89"/>
        <v>1.9444444444444444</v>
      </c>
      <c r="D1402" s="10">
        <f>ROUND(IF(B1402&lt;=$AA$2*1.25,('Front End'!$F$4/2)*(1-COS((PI()*B1402)/$AA$2)),(4.34*'Front End'!$F$4*EXP(-1.3*B1402/$AA$2))),6)</f>
        <v>1.0020000000000001E-3</v>
      </c>
      <c r="E1402" s="10">
        <f>D1402*('Front End'!$F$3/100)</f>
        <v>0</v>
      </c>
      <c r="F1402" s="10">
        <f t="shared" si="90"/>
        <v>1.0020000000000001E-3</v>
      </c>
      <c r="G1402" s="10">
        <f>IF((G1401+(AVERAGE(F1401:F1402)*('Front End'!$F$5*60))-(N1401))&gt;$AA$3,$AA$3,IF(G1401+(AVERAGE(F1401:F1402)*('Front End'!$F$5*60))-(N1401)&lt;0,0,G1401+(AVERAGE(F1401:F1402)*('Front End'!$F$5*60))-(N1401)))</f>
        <v>100.88920566090735</v>
      </c>
      <c r="H1402" s="10">
        <f>(G1402/$AA$3)*'Front End'!$B$1</f>
        <v>1.0088920566090735E-3</v>
      </c>
      <c r="I1402" s="10">
        <f>('Front End'!$F$10-'Front End'!$B$1)+Calcs!H1402</f>
        <v>46.731008892056614</v>
      </c>
      <c r="J1402" s="10">
        <f>IF(H1402&gt;'Front End'!$B$1*('Front End'!$B$5/100),G1402-((('Front End'!$B$1*('Front End'!$B$5/100))/'Front End'!$B$1)*$AA$3),0)</f>
        <v>0.88920566090735065</v>
      </c>
      <c r="K1402" s="10">
        <f>(J1402*('Front End'!$B$6/100))/('Front End'!$B$2*24*60*60)</f>
        <v>0</v>
      </c>
      <c r="L1402" s="10">
        <f>(J1402*((100-'Front End'!$B$6)/100))/('Front End'!$B$2*24*60*60)</f>
        <v>1.0291732186427671E-3</v>
      </c>
      <c r="M1402" s="10">
        <f t="shared" si="91"/>
        <v>1.0291732186427671E-3</v>
      </c>
      <c r="N1402" s="10">
        <f>AVERAGE(M1401:M1402)*('Front End'!$F$5*60)</f>
        <v>0.12376612549470521</v>
      </c>
      <c r="O1402" s="10">
        <f>IF(O1401+AVERAGE(K1401:K1402)*('Front End'!$F$5*60)&gt;J1402,J1402,O1401+AVERAGE(K1401:K1402)*('Front End'!$F$5*60))</f>
        <v>0</v>
      </c>
      <c r="P1402" s="10">
        <f>P1401+(AVERAGE(L1401:L1402)*('Front End'!$F$5*60))-W1401</f>
        <v>3775.6514166143684</v>
      </c>
      <c r="Q1402" s="10">
        <f>(P1402/$AA$5)*($AA$4-'Front End'!$F$9)</f>
        <v>3.775651416614368E-2</v>
      </c>
      <c r="R1402" s="10">
        <f>'Front End'!$F$9+Q1402</f>
        <v>45.037756514166141</v>
      </c>
      <c r="S1402" s="8">
        <f>IF(R1402&gt;'Front End'!$F$9+'Front End'!$B$9,(((R1402-'Front End'!$F$9)/($AA$4-'Front End'!$F$9))*$AA$5)-((('Front End'!$F$9+'Front End'!$B$9-'Front End'!$F$9)/($AA$4-'Front End'!$F$9))*$AA$5),0)</f>
        <v>3775.6514166140682</v>
      </c>
      <c r="T1402" s="8">
        <f>ROUND(S1402/('Front End'!$B$3*24*60*60),6)</f>
        <v>4.3699999999999998E-3</v>
      </c>
      <c r="U1402" s="8">
        <f>IF(R1402&gt;'Front End'!$F$9+'Front End'!$B$10,(((R1402-'Front End'!$F$9)/($AA$4-'Front End'!$F$9))*$AA$5)-((('Front End'!$F$9+'Front End'!$B$10-'Front End'!$F$9)/($AA$4-'Front End'!$F$9))*$AA$5),0)</f>
        <v>1775.6514166137554</v>
      </c>
      <c r="V1402" s="8">
        <f>(U1402^0.5)/('Front End'!$B$4*24*60*60)</f>
        <v>4.8771387788891316E-3</v>
      </c>
      <c r="W1402" s="8">
        <f>(AVERAGE(T1401:T1402)*('Front End'!$F$5*60))+(AVERAGE(V1401:V1402)*('Front End'!$F$5*60))</f>
        <v>1.1097979147498374</v>
      </c>
      <c r="X1402" s="8">
        <f t="shared" si="92"/>
        <v>4.8771387788891316E-3</v>
      </c>
    </row>
    <row r="1403" spans="1:24" x14ac:dyDescent="0.2">
      <c r="A1403" s="1">
        <v>1402</v>
      </c>
      <c r="B1403" s="1">
        <f>B1402+'Front End'!$F$5</f>
        <v>2802</v>
      </c>
      <c r="C1403" s="10">
        <f t="shared" si="89"/>
        <v>1.9458333333333333</v>
      </c>
      <c r="D1403" s="10">
        <f>ROUND(IF(B1403&lt;=$AA$2*1.25,('Front End'!$F$4/2)*(1-COS((PI()*B1403)/$AA$2)),(4.34*'Front End'!$F$4*EXP(-1.3*B1403/$AA$2))),6)</f>
        <v>9.9700000000000006E-4</v>
      </c>
      <c r="E1403" s="10">
        <f>D1403*('Front End'!$F$3/100)</f>
        <v>0</v>
      </c>
      <c r="F1403" s="10">
        <f t="shared" si="90"/>
        <v>9.9700000000000006E-4</v>
      </c>
      <c r="G1403" s="10">
        <f>IF((G1402+(AVERAGE(F1402:F1403)*('Front End'!$F$5*60))-(N1402))&gt;$AA$3,$AA$3,IF(G1402+(AVERAGE(F1402:F1403)*('Front End'!$F$5*60))-(N1402)&lt;0,0,G1402+(AVERAGE(F1402:F1403)*('Front End'!$F$5*60))-(N1402)))</f>
        <v>100.88537953541264</v>
      </c>
      <c r="H1403" s="10">
        <f>(G1403/$AA$3)*'Front End'!$B$1</f>
        <v>1.0088537953541264E-3</v>
      </c>
      <c r="I1403" s="10">
        <f>('Front End'!$F$10-'Front End'!$B$1)+Calcs!H1403</f>
        <v>46.731008853795359</v>
      </c>
      <c r="J1403" s="10">
        <f>IF(H1403&gt;'Front End'!$B$1*('Front End'!$B$5/100),G1403-((('Front End'!$B$1*('Front End'!$B$5/100))/'Front End'!$B$1)*$AA$3),0)</f>
        <v>0.88537953541263903</v>
      </c>
      <c r="K1403" s="10">
        <f>(J1403*('Front End'!$B$6/100))/('Front End'!$B$2*24*60*60)</f>
        <v>0</v>
      </c>
      <c r="L1403" s="10">
        <f>(J1403*((100-'Front End'!$B$6)/100))/('Front End'!$B$2*24*60*60)</f>
        <v>1.0247448326535175E-3</v>
      </c>
      <c r="M1403" s="10">
        <f t="shared" si="91"/>
        <v>1.0247448326535175E-3</v>
      </c>
      <c r="N1403" s="10">
        <f>AVERAGE(M1402:M1403)*('Front End'!$F$5*60)</f>
        <v>0.12323508307777707</v>
      </c>
      <c r="O1403" s="10">
        <f>IF(O1402+AVERAGE(K1402:K1403)*('Front End'!$F$5*60)&gt;J1403,J1403,O1402+AVERAGE(K1402:K1403)*('Front End'!$F$5*60))</f>
        <v>0</v>
      </c>
      <c r="P1403" s="10">
        <f>P1402+(AVERAGE(L1402:L1403)*('Front End'!$F$5*60))-W1402</f>
        <v>3774.6648537826964</v>
      </c>
      <c r="Q1403" s="10">
        <f>(P1403/$AA$5)*($AA$4-'Front End'!$F$9)</f>
        <v>3.7746648537826964E-2</v>
      </c>
      <c r="R1403" s="10">
        <f>'Front End'!$F$9+Q1403</f>
        <v>45.037746648537826</v>
      </c>
      <c r="S1403" s="8">
        <f>IF(R1403&gt;'Front End'!$F$9+'Front End'!$B$9,(((R1403-'Front End'!$F$9)/($AA$4-'Front End'!$F$9))*$AA$5)-((('Front End'!$F$9+'Front End'!$B$9-'Front End'!$F$9)/($AA$4-'Front End'!$F$9))*$AA$5),0)</f>
        <v>3774.6648537826391</v>
      </c>
      <c r="T1403" s="8">
        <f>ROUND(S1403/('Front End'!$B$3*24*60*60),6)</f>
        <v>4.3689999999999996E-3</v>
      </c>
      <c r="U1403" s="8">
        <f>IF(R1403&gt;'Front End'!$F$9+'Front End'!$B$10,(((R1403-'Front End'!$F$9)/($AA$4-'Front End'!$F$9))*$AA$5)-((('Front End'!$F$9+'Front End'!$B$10-'Front End'!$F$9)/($AA$4-'Front End'!$F$9))*$AA$5),0)</f>
        <v>1774.6648537823262</v>
      </c>
      <c r="V1403" s="8">
        <f>(U1403^0.5)/('Front End'!$B$4*24*60*60)</f>
        <v>4.875783706513202E-3</v>
      </c>
      <c r="W1403" s="8">
        <f>(AVERAGE(T1402:T1403)*('Front End'!$F$5*60))+(AVERAGE(V1402:V1403)*('Front End'!$F$5*60))</f>
        <v>1.1095153491241401</v>
      </c>
      <c r="X1403" s="8">
        <f t="shared" si="92"/>
        <v>4.875783706513202E-3</v>
      </c>
    </row>
    <row r="1404" spans="1:24" x14ac:dyDescent="0.2">
      <c r="A1404" s="1">
        <v>1403</v>
      </c>
      <c r="B1404" s="1">
        <f>B1403+'Front End'!$F$5</f>
        <v>2804</v>
      </c>
      <c r="C1404" s="10">
        <f t="shared" si="89"/>
        <v>1.9472222222222222</v>
      </c>
      <c r="D1404" s="10">
        <f>ROUND(IF(B1404&lt;=$AA$2*1.25,('Front End'!$F$4/2)*(1-COS((PI()*B1404)/$AA$2)),(4.34*'Front End'!$F$4*EXP(-1.3*B1404/$AA$2))),6)</f>
        <v>9.9299999999999996E-4</v>
      </c>
      <c r="E1404" s="10">
        <f>D1404*('Front End'!$F$3/100)</f>
        <v>0</v>
      </c>
      <c r="F1404" s="10">
        <f t="shared" si="90"/>
        <v>9.9299999999999996E-4</v>
      </c>
      <c r="G1404" s="10">
        <f>IF((G1403+(AVERAGE(F1403:F1404)*('Front End'!$F$5*60))-(N1403))&gt;$AA$3,$AA$3,IF(G1403+(AVERAGE(F1403:F1404)*('Front End'!$F$5*60))-(N1403)&lt;0,0,G1403+(AVERAGE(F1403:F1404)*('Front End'!$F$5*60))-(N1403)))</f>
        <v>100.88154445233486</v>
      </c>
      <c r="H1404" s="10">
        <f>(G1404/$AA$3)*'Front End'!$B$1</f>
        <v>1.0088154445233486E-3</v>
      </c>
      <c r="I1404" s="10">
        <f>('Front End'!$F$10-'Front End'!$B$1)+Calcs!H1404</f>
        <v>46.731008815444525</v>
      </c>
      <c r="J1404" s="10">
        <f>IF(H1404&gt;'Front End'!$B$1*('Front End'!$B$5/100),G1404-((('Front End'!$B$1*('Front End'!$B$5/100))/'Front End'!$B$1)*$AA$3),0)</f>
        <v>0.88154445233486456</v>
      </c>
      <c r="K1404" s="10">
        <f>(J1404*('Front End'!$B$6/100))/('Front End'!$B$2*24*60*60)</f>
        <v>0</v>
      </c>
      <c r="L1404" s="10">
        <f>(J1404*((100-'Front End'!$B$6)/100))/('Front End'!$B$2*24*60*60)</f>
        <v>1.0203060790912786E-3</v>
      </c>
      <c r="M1404" s="10">
        <f t="shared" si="91"/>
        <v>1.0203060790912786E-3</v>
      </c>
      <c r="N1404" s="10">
        <f>AVERAGE(M1403:M1404)*('Front End'!$F$5*60)</f>
        <v>0.12270305470468776</v>
      </c>
      <c r="O1404" s="10">
        <f>IF(O1403+AVERAGE(K1403:K1404)*('Front End'!$F$5*60)&gt;J1404,J1404,O1403+AVERAGE(K1403:K1404)*('Front End'!$F$5*60))</f>
        <v>0</v>
      </c>
      <c r="P1404" s="10">
        <f>P1403+(AVERAGE(L1403:L1404)*('Front End'!$F$5*60))-W1403</f>
        <v>3773.6780414882769</v>
      </c>
      <c r="Q1404" s="10">
        <f>(P1404/$AA$5)*($AA$4-'Front End'!$F$9)</f>
        <v>3.7736780414882765E-2</v>
      </c>
      <c r="R1404" s="10">
        <f>'Front End'!$F$9+Q1404</f>
        <v>45.037736780414882</v>
      </c>
      <c r="S1404" s="8">
        <f>IF(R1404&gt;'Front End'!$F$9+'Front End'!$B$9,(((R1404-'Front End'!$F$9)/($AA$4-'Front End'!$F$9))*$AA$5)-((('Front End'!$F$9+'Front End'!$B$9-'Front End'!$F$9)/($AA$4-'Front End'!$F$9))*$AA$5),0)</f>
        <v>3773.6780414881823</v>
      </c>
      <c r="T1404" s="8">
        <f>ROUND(S1404/('Front End'!$B$3*24*60*60),6)</f>
        <v>4.3680000000000004E-3</v>
      </c>
      <c r="U1404" s="8">
        <f>IF(R1404&gt;'Front End'!$F$9+'Front End'!$B$10,(((R1404-'Front End'!$F$9)/($AA$4-'Front End'!$F$9))*$AA$5)-((('Front End'!$F$9+'Front End'!$B$10-'Front End'!$F$9)/($AA$4-'Front End'!$F$9))*$AA$5),0)</f>
        <v>1773.6780414878695</v>
      </c>
      <c r="V1404" s="8">
        <f>(U1404^0.5)/('Front End'!$B$4*24*60*60)</f>
        <v>4.8744279146448093E-3</v>
      </c>
      <c r="W1404" s="8">
        <f>(AVERAGE(T1403:T1404)*('Front End'!$F$5*60))+(AVERAGE(V1403:V1404)*('Front End'!$F$5*60))</f>
        <v>1.1092326972694808</v>
      </c>
      <c r="X1404" s="8">
        <f t="shared" si="92"/>
        <v>4.8744279146448093E-3</v>
      </c>
    </row>
    <row r="1405" spans="1:24" x14ac:dyDescent="0.2">
      <c r="A1405" s="1">
        <v>1404</v>
      </c>
      <c r="B1405" s="1">
        <f>B1404+'Front End'!$F$5</f>
        <v>2806</v>
      </c>
      <c r="C1405" s="10">
        <f t="shared" si="89"/>
        <v>1.9486111111111111</v>
      </c>
      <c r="D1405" s="10">
        <f>ROUND(IF(B1405&lt;=$AA$2*1.25,('Front End'!$F$4/2)*(1-COS((PI()*B1405)/$AA$2)),(4.34*'Front End'!$F$4*EXP(-1.3*B1405/$AA$2))),6)</f>
        <v>9.8900000000000008E-4</v>
      </c>
      <c r="E1405" s="10">
        <f>D1405*('Front End'!$F$3/100)</f>
        <v>0</v>
      </c>
      <c r="F1405" s="10">
        <f t="shared" si="90"/>
        <v>9.8900000000000008E-4</v>
      </c>
      <c r="G1405" s="10">
        <f>IF((G1404+(AVERAGE(F1404:F1405)*('Front End'!$F$5*60))-(N1404))&gt;$AA$3,$AA$3,IF(G1404+(AVERAGE(F1404:F1405)*('Front End'!$F$5*60))-(N1404)&lt;0,0,G1404+(AVERAGE(F1404:F1405)*('Front End'!$F$5*60))-(N1404)))</f>
        <v>100.87776139763018</v>
      </c>
      <c r="H1405" s="10">
        <f>(G1405/$AA$3)*'Front End'!$B$1</f>
        <v>1.0087776139763019E-3</v>
      </c>
      <c r="I1405" s="10">
        <f>('Front End'!$F$10-'Front End'!$B$1)+Calcs!H1405</f>
        <v>46.73100877761398</v>
      </c>
      <c r="J1405" s="10">
        <f>IF(H1405&gt;'Front End'!$B$1*('Front End'!$B$5/100),G1405-((('Front End'!$B$1*('Front End'!$B$5/100))/'Front End'!$B$1)*$AA$3),0)</f>
        <v>0.8777613976301808</v>
      </c>
      <c r="K1405" s="10">
        <f>(J1405*('Front End'!$B$6/100))/('Front End'!$B$2*24*60*60)</f>
        <v>0</v>
      </c>
      <c r="L1405" s="10">
        <f>(J1405*((100-'Front End'!$B$6)/100))/('Front End'!$B$2*24*60*60)</f>
        <v>1.0159275435534501E-3</v>
      </c>
      <c r="M1405" s="10">
        <f t="shared" si="91"/>
        <v>1.0159275435534501E-3</v>
      </c>
      <c r="N1405" s="10">
        <f>AVERAGE(M1404:M1405)*('Front End'!$F$5*60)</f>
        <v>0.1221740173586837</v>
      </c>
      <c r="O1405" s="10">
        <f>IF(O1404+AVERAGE(K1404:K1405)*('Front End'!$F$5*60)&gt;J1405,J1405,O1404+AVERAGE(K1404:K1405)*('Front End'!$F$5*60))</f>
        <v>0</v>
      </c>
      <c r="P1405" s="10">
        <f>P1404+(AVERAGE(L1404:L1405)*('Front End'!$F$5*60))-W1404</f>
        <v>3772.6909828083662</v>
      </c>
      <c r="Q1405" s="10">
        <f>(P1405/$AA$5)*($AA$4-'Front End'!$F$9)</f>
        <v>3.772690982808366E-2</v>
      </c>
      <c r="R1405" s="10">
        <f>'Front End'!$F$9+Q1405</f>
        <v>45.037726909828081</v>
      </c>
      <c r="S1405" s="8">
        <f>IF(R1405&gt;'Front End'!$F$9+'Front End'!$B$9,(((R1405-'Front End'!$F$9)/($AA$4-'Front End'!$F$9))*$AA$5)-((('Front End'!$F$9+'Front End'!$B$9-'Front End'!$F$9)/($AA$4-'Front End'!$F$9))*$AA$5),0)</f>
        <v>3772.6909828080579</v>
      </c>
      <c r="T1405" s="8">
        <f>ROUND(S1405/('Front End'!$B$3*24*60*60),6)</f>
        <v>4.3670000000000002E-3</v>
      </c>
      <c r="U1405" s="8">
        <f>IF(R1405&gt;'Front End'!$F$9+'Front End'!$B$10,(((R1405-'Front End'!$F$9)/($AA$4-'Front End'!$F$9))*$AA$5)-((('Front End'!$F$9+'Front End'!$B$10-'Front End'!$F$9)/($AA$4-'Front End'!$F$9))*$AA$5),0)</f>
        <v>1772.6909828077451</v>
      </c>
      <c r="V1405" s="8">
        <f>(U1405^0.5)/('Front End'!$B$4*24*60*60)</f>
        <v>4.8730714069132007E-3</v>
      </c>
      <c r="W1405" s="8">
        <f>(AVERAGE(T1404:T1405)*('Front End'!$F$5*60))+(AVERAGE(V1404:V1405)*('Front End'!$F$5*60))</f>
        <v>1.1089499592934806</v>
      </c>
      <c r="X1405" s="8">
        <f t="shared" si="92"/>
        <v>4.8730714069132007E-3</v>
      </c>
    </row>
    <row r="1406" spans="1:24" x14ac:dyDescent="0.2">
      <c r="A1406" s="1">
        <v>1405</v>
      </c>
      <c r="B1406" s="1">
        <f>B1405+'Front End'!$F$5</f>
        <v>2808</v>
      </c>
      <c r="C1406" s="10">
        <f t="shared" si="89"/>
        <v>1.95</v>
      </c>
      <c r="D1406" s="10">
        <f>ROUND(IF(B1406&lt;=$AA$2*1.25,('Front End'!$F$4/2)*(1-COS((PI()*B1406)/$AA$2)),(4.34*'Front End'!$F$4*EXP(-1.3*B1406/$AA$2))),6)</f>
        <v>9.8400000000000007E-4</v>
      </c>
      <c r="E1406" s="10">
        <f>D1406*('Front End'!$F$3/100)</f>
        <v>0</v>
      </c>
      <c r="F1406" s="10">
        <f t="shared" si="90"/>
        <v>9.8400000000000007E-4</v>
      </c>
      <c r="G1406" s="10">
        <f>IF((G1405+(AVERAGE(F1405:F1406)*('Front End'!$F$5*60))-(N1405))&gt;$AA$3,$AA$3,IF(G1405+(AVERAGE(F1405:F1406)*('Front End'!$F$5*60))-(N1405)&lt;0,0,G1405+(AVERAGE(F1405:F1406)*('Front End'!$F$5*60))-(N1405)))</f>
        <v>100.87396738027149</v>
      </c>
      <c r="H1406" s="10">
        <f>(G1406/$AA$3)*'Front End'!$B$1</f>
        <v>1.0087396738027148E-3</v>
      </c>
      <c r="I1406" s="10">
        <f>('Front End'!$F$10-'Front End'!$B$1)+Calcs!H1406</f>
        <v>46.731008739673804</v>
      </c>
      <c r="J1406" s="10">
        <f>IF(H1406&gt;'Front End'!$B$1*('Front End'!$B$5/100),G1406-((('Front End'!$B$1*('Front End'!$B$5/100))/'Front End'!$B$1)*$AA$3),0)</f>
        <v>0.87396738027149468</v>
      </c>
      <c r="K1406" s="10">
        <f>(J1406*('Front End'!$B$6/100))/('Front End'!$B$2*24*60*60)</f>
        <v>0</v>
      </c>
      <c r="L1406" s="10">
        <f>(J1406*((100-'Front End'!$B$6)/100))/('Front End'!$B$2*24*60*60)</f>
        <v>1.0115363197586746E-3</v>
      </c>
      <c r="M1406" s="10">
        <f t="shared" si="91"/>
        <v>1.0115363197586746E-3</v>
      </c>
      <c r="N1406" s="10">
        <f>AVERAGE(M1405:M1406)*('Front End'!$F$5*60)</f>
        <v>0.12164783179872748</v>
      </c>
      <c r="O1406" s="10">
        <f>IF(O1405+AVERAGE(K1405:K1406)*('Front End'!$F$5*60)&gt;J1406,J1406,O1405+AVERAGE(K1405:K1406)*('Front End'!$F$5*60))</f>
        <v>0</v>
      </c>
      <c r="P1406" s="10">
        <f>P1405+(AVERAGE(L1405:L1406)*('Front End'!$F$5*60))-W1405</f>
        <v>3771.7036806808715</v>
      </c>
      <c r="Q1406" s="10">
        <f>(P1406/$AA$5)*($AA$4-'Front End'!$F$9)</f>
        <v>3.7717036806808713E-2</v>
      </c>
      <c r="R1406" s="10">
        <f>'Front End'!$F$9+Q1406</f>
        <v>45.037717036806811</v>
      </c>
      <c r="S1406" s="8">
        <f>IF(R1406&gt;'Front End'!$F$9+'Front End'!$B$9,(((R1406-'Front End'!$F$9)/($AA$4-'Front End'!$F$9))*$AA$5)-((('Front End'!$F$9+'Front End'!$B$9-'Front End'!$F$9)/($AA$4-'Front End'!$F$9))*$AA$5),0)</f>
        <v>3771.7036806810711</v>
      </c>
      <c r="T1406" s="8">
        <f>ROUND(S1406/('Front End'!$B$3*24*60*60),6)</f>
        <v>4.365E-3</v>
      </c>
      <c r="U1406" s="8">
        <f>IF(R1406&gt;'Front End'!$F$9+'Front End'!$B$10,(((R1406-'Front End'!$F$9)/($AA$4-'Front End'!$F$9))*$AA$5)-((('Front End'!$F$9+'Front End'!$B$10-'Front End'!$F$9)/($AA$4-'Front End'!$F$9))*$AA$5),0)</f>
        <v>1771.7036806807582</v>
      </c>
      <c r="V1406" s="8">
        <f>(U1406^0.5)/('Front End'!$B$4*24*60*60)</f>
        <v>4.8717141867608569E-3</v>
      </c>
      <c r="W1406" s="8">
        <f>(AVERAGE(T1405:T1406)*('Front End'!$F$5*60))+(AVERAGE(V1405:V1406)*('Front End'!$F$5*60))</f>
        <v>1.1086071356204434</v>
      </c>
      <c r="X1406" s="8">
        <f t="shared" si="92"/>
        <v>4.8717141867608569E-3</v>
      </c>
    </row>
    <row r="1407" spans="1:24" x14ac:dyDescent="0.2">
      <c r="A1407" s="1">
        <v>1406</v>
      </c>
      <c r="B1407" s="1">
        <f>B1406+'Front End'!$F$5</f>
        <v>2810</v>
      </c>
      <c r="C1407" s="10">
        <f t="shared" si="89"/>
        <v>1.9513888888888888</v>
      </c>
      <c r="D1407" s="10">
        <f>ROUND(IF(B1407&lt;=$AA$2*1.25,('Front End'!$F$4/2)*(1-COS((PI()*B1407)/$AA$2)),(4.34*'Front End'!$F$4*EXP(-1.3*B1407/$AA$2))),6)</f>
        <v>9.7999999999999997E-4</v>
      </c>
      <c r="E1407" s="10">
        <f>D1407*('Front End'!$F$3/100)</f>
        <v>0</v>
      </c>
      <c r="F1407" s="10">
        <f t="shared" si="90"/>
        <v>9.7999999999999997E-4</v>
      </c>
      <c r="G1407" s="10">
        <f>IF((G1406+(AVERAGE(F1406:F1407)*('Front End'!$F$5*60))-(N1406))&gt;$AA$3,$AA$3,IF(G1406+(AVERAGE(F1406:F1407)*('Front End'!$F$5*60))-(N1406)&lt;0,0,G1406+(AVERAGE(F1406:F1407)*('Front End'!$F$5*60))-(N1406)))</f>
        <v>100.87015954847277</v>
      </c>
      <c r="H1407" s="10">
        <f>(G1407/$AA$3)*'Front End'!$B$1</f>
        <v>1.0087015954847278E-3</v>
      </c>
      <c r="I1407" s="10">
        <f>('Front End'!$F$10-'Front End'!$B$1)+Calcs!H1407</f>
        <v>46.731008701595492</v>
      </c>
      <c r="J1407" s="10">
        <f>IF(H1407&gt;'Front End'!$B$1*('Front End'!$B$5/100),G1407-((('Front End'!$B$1*('Front End'!$B$5/100))/'Front End'!$B$1)*$AA$3),0)</f>
        <v>0.87015954847277044</v>
      </c>
      <c r="K1407" s="10">
        <f>(J1407*('Front End'!$B$6/100))/('Front End'!$B$2*24*60*60)</f>
        <v>0</v>
      </c>
      <c r="L1407" s="10">
        <f>(J1407*((100-'Front End'!$B$6)/100))/('Front End'!$B$2*24*60*60)</f>
        <v>1.0071291070286696E-3</v>
      </c>
      <c r="M1407" s="10">
        <f t="shared" si="91"/>
        <v>1.0071291070286696E-3</v>
      </c>
      <c r="N1407" s="10">
        <f>AVERAGE(M1406:M1407)*('Front End'!$F$5*60)</f>
        <v>0.12111992560724066</v>
      </c>
      <c r="O1407" s="10">
        <f>IF(O1406+AVERAGE(K1406:K1407)*('Front End'!$F$5*60)&gt;J1407,J1407,O1406+AVERAGE(K1406:K1407)*('Front End'!$F$5*60))</f>
        <v>0</v>
      </c>
      <c r="P1407" s="10">
        <f>P1406+(AVERAGE(L1406:L1407)*('Front End'!$F$5*60))-W1406</f>
        <v>3770.7161934708583</v>
      </c>
      <c r="Q1407" s="10">
        <f>(P1407/$AA$5)*($AA$4-'Front End'!$F$9)</f>
        <v>3.7707161934708584E-2</v>
      </c>
      <c r="R1407" s="10">
        <f>'Front End'!$F$9+Q1407</f>
        <v>45.037707161934712</v>
      </c>
      <c r="S1407" s="8">
        <f>IF(R1407&gt;'Front End'!$F$9+'Front End'!$B$9,(((R1407-'Front End'!$F$9)/($AA$4-'Front End'!$F$9))*$AA$5)-((('Front End'!$F$9+'Front End'!$B$9-'Front End'!$F$9)/($AA$4-'Front End'!$F$9))*$AA$5),0)</f>
        <v>3770.7161934712021</v>
      </c>
      <c r="T1407" s="8">
        <f>ROUND(S1407/('Front End'!$B$3*24*60*60),6)</f>
        <v>4.3639999999999998E-3</v>
      </c>
      <c r="U1407" s="8">
        <f>IF(R1407&gt;'Front End'!$F$9+'Front End'!$B$10,(((R1407-'Front End'!$F$9)/($AA$4-'Front End'!$F$9))*$AA$5)-((('Front End'!$F$9+'Front End'!$B$10-'Front End'!$F$9)/($AA$4-'Front End'!$F$9))*$AA$5),0)</f>
        <v>1770.7161934708893</v>
      </c>
      <c r="V1407" s="8">
        <f>(U1407^0.5)/('Front End'!$B$4*24*60*60)</f>
        <v>4.8703563338572753E-3</v>
      </c>
      <c r="W1407" s="8">
        <f>(AVERAGE(T1406:T1407)*('Front End'!$F$5*60))+(AVERAGE(V1406:V1407)*('Front End'!$F$5*60))</f>
        <v>1.1082642312370881</v>
      </c>
      <c r="X1407" s="8">
        <f t="shared" si="92"/>
        <v>4.8703563338572753E-3</v>
      </c>
    </row>
    <row r="1408" spans="1:24" x14ac:dyDescent="0.2">
      <c r="A1408" s="1">
        <v>1407</v>
      </c>
      <c r="B1408" s="1">
        <f>B1407+'Front End'!$F$5</f>
        <v>2812</v>
      </c>
      <c r="C1408" s="10">
        <f t="shared" si="89"/>
        <v>1.9527777777777777</v>
      </c>
      <c r="D1408" s="10">
        <f>ROUND(IF(B1408&lt;=$AA$2*1.25,('Front End'!$F$4/2)*(1-COS((PI()*B1408)/$AA$2)),(4.34*'Front End'!$F$4*EXP(-1.3*B1408/$AA$2))),6)</f>
        <v>9.7599999999999998E-4</v>
      </c>
      <c r="E1408" s="10">
        <f>D1408*('Front End'!$F$3/100)</f>
        <v>0</v>
      </c>
      <c r="F1408" s="10">
        <f t="shared" si="90"/>
        <v>9.7599999999999998E-4</v>
      </c>
      <c r="G1408" s="10">
        <f>IF((G1407+(AVERAGE(F1407:F1408)*('Front End'!$F$5*60))-(N1407))&gt;$AA$3,$AA$3,IF(G1407+(AVERAGE(F1407:F1408)*('Front End'!$F$5*60))-(N1407)&lt;0,0,G1407+(AVERAGE(F1407:F1408)*('Front End'!$F$5*60))-(N1407)))</f>
        <v>100.86639962286553</v>
      </c>
      <c r="H1408" s="10">
        <f>(G1408/$AA$3)*'Front End'!$B$1</f>
        <v>1.0086639962286553E-3</v>
      </c>
      <c r="I1408" s="10">
        <f>('Front End'!$F$10-'Front End'!$B$1)+Calcs!H1408</f>
        <v>46.731008663996235</v>
      </c>
      <c r="J1408" s="10">
        <f>IF(H1408&gt;'Front End'!$B$1*('Front End'!$B$5/100),G1408-((('Front End'!$B$1*('Front End'!$B$5/100))/'Front End'!$B$1)*$AA$3),0)</f>
        <v>0.8663996228655293</v>
      </c>
      <c r="K1408" s="10">
        <f>(J1408*('Front End'!$B$6/100))/('Front End'!$B$2*24*60*60)</f>
        <v>0</v>
      </c>
      <c r="L1408" s="10">
        <f>(J1408*((100-'Front End'!$B$6)/100))/('Front End'!$B$2*24*60*60)</f>
        <v>1.0027773412795479E-3</v>
      </c>
      <c r="M1408" s="10">
        <f t="shared" si="91"/>
        <v>1.0027773412795479E-3</v>
      </c>
      <c r="N1408" s="10">
        <f>AVERAGE(M1407:M1408)*('Front End'!$F$5*60)</f>
        <v>0.12059438689849306</v>
      </c>
      <c r="O1408" s="10">
        <f>IF(O1407+AVERAGE(K1407:K1408)*('Front End'!$F$5*60)&gt;J1408,J1408,O1407+AVERAGE(K1407:K1408)*('Front End'!$F$5*60))</f>
        <v>0</v>
      </c>
      <c r="P1408" s="10">
        <f>P1407+(AVERAGE(L1407:L1408)*('Front End'!$F$5*60))-W1407</f>
        <v>3769.7285236265197</v>
      </c>
      <c r="Q1408" s="10">
        <f>(P1408/$AA$5)*($AA$4-'Front End'!$F$9)</f>
        <v>3.7697285236265192E-2</v>
      </c>
      <c r="R1408" s="10">
        <f>'Front End'!$F$9+Q1408</f>
        <v>45.037697285236263</v>
      </c>
      <c r="S1408" s="8">
        <f>IF(R1408&gt;'Front End'!$F$9+'Front End'!$B$9,(((R1408-'Front End'!$F$9)/($AA$4-'Front End'!$F$9))*$AA$5)-((('Front End'!$F$9+'Front End'!$B$9-'Front End'!$F$9)/($AA$4-'Front End'!$F$9))*$AA$5),0)</f>
        <v>3769.7285236262705</v>
      </c>
      <c r="T1408" s="8">
        <f>ROUND(S1408/('Front End'!$B$3*24*60*60),6)</f>
        <v>4.3629999999999997E-3</v>
      </c>
      <c r="U1408" s="8">
        <f>IF(R1408&gt;'Front End'!$F$9+'Front End'!$B$10,(((R1408-'Front End'!$F$9)/($AA$4-'Front End'!$F$9))*$AA$5)-((('Front End'!$F$9+'Front End'!$B$10-'Front End'!$F$9)/($AA$4-'Front End'!$F$9))*$AA$5),0)</f>
        <v>1769.7285236259577</v>
      </c>
      <c r="V1408" s="8">
        <f>(U1408^0.5)/('Front End'!$B$4*24*60*60)</f>
        <v>4.8689978510403813E-3</v>
      </c>
      <c r="W1408" s="8">
        <f>(AVERAGE(T1407:T1408)*('Front End'!$F$5*60))+(AVERAGE(V1407:V1408)*('Front End'!$F$5*60))</f>
        <v>1.1079812510938594</v>
      </c>
      <c r="X1408" s="8">
        <f t="shared" si="92"/>
        <v>4.8689978510403813E-3</v>
      </c>
    </row>
    <row r="1409" spans="1:24" x14ac:dyDescent="0.2">
      <c r="A1409" s="1">
        <v>1408</v>
      </c>
      <c r="B1409" s="1">
        <f>B1408+'Front End'!$F$5</f>
        <v>2814</v>
      </c>
      <c r="C1409" s="10">
        <f t="shared" si="89"/>
        <v>1.9541666666666666</v>
      </c>
      <c r="D1409" s="10">
        <f>ROUND(IF(B1409&lt;=$AA$2*1.25,('Front End'!$F$4/2)*(1-COS((PI()*B1409)/$AA$2)),(4.34*'Front End'!$F$4*EXP(-1.3*B1409/$AA$2))),6)</f>
        <v>9.7199999999999999E-4</v>
      </c>
      <c r="E1409" s="10">
        <f>D1409*('Front End'!$F$3/100)</f>
        <v>0</v>
      </c>
      <c r="F1409" s="10">
        <f t="shared" si="90"/>
        <v>9.7199999999999999E-4</v>
      </c>
      <c r="G1409" s="10">
        <f>IF((G1408+(AVERAGE(F1408:F1409)*('Front End'!$F$5*60))-(N1408))&gt;$AA$3,$AA$3,IF(G1408+(AVERAGE(F1408:F1409)*('Front End'!$F$5*60))-(N1408)&lt;0,0,G1408+(AVERAGE(F1408:F1409)*('Front End'!$F$5*60))-(N1408)))</f>
        <v>100.86268523596704</v>
      </c>
      <c r="H1409" s="10">
        <f>(G1409/$AA$3)*'Front End'!$B$1</f>
        <v>1.0086268523596704E-3</v>
      </c>
      <c r="I1409" s="10">
        <f>('Front End'!$F$10-'Front End'!$B$1)+Calcs!H1409</f>
        <v>46.731008626852365</v>
      </c>
      <c r="J1409" s="10">
        <f>IF(H1409&gt;'Front End'!$B$1*('Front End'!$B$5/100),G1409-((('Front End'!$B$1*('Front End'!$B$5/100))/'Front End'!$B$1)*$AA$3),0)</f>
        <v>0.86268523596703517</v>
      </c>
      <c r="K1409" s="10">
        <f>(J1409*('Front End'!$B$6/100))/('Front End'!$B$2*24*60*60)</f>
        <v>0</v>
      </c>
      <c r="L1409" s="10">
        <f>(J1409*((100-'Front End'!$B$6)/100))/('Front End'!$B$2*24*60*60)</f>
        <v>9.9847828236925376E-4</v>
      </c>
      <c r="M1409" s="10">
        <f t="shared" si="91"/>
        <v>9.9847828236925376E-4</v>
      </c>
      <c r="N1409" s="10">
        <f>AVERAGE(M1408:M1409)*('Front End'!$F$5*60)</f>
        <v>0.12007533741892809</v>
      </c>
      <c r="O1409" s="10">
        <f>IF(O1408+AVERAGE(K1408:K1409)*('Front End'!$F$5*60)&gt;J1409,J1409,O1408+AVERAGE(K1408:K1409)*('Front End'!$F$5*60))</f>
        <v>0</v>
      </c>
      <c r="P1409" s="10">
        <f>P1408+(AVERAGE(L1408:L1409)*('Front End'!$F$5*60))-W1408</f>
        <v>3768.7406177128446</v>
      </c>
      <c r="Q1409" s="10">
        <f>(P1409/$AA$5)*($AA$4-'Front End'!$F$9)</f>
        <v>3.7687406177128444E-2</v>
      </c>
      <c r="R1409" s="10">
        <f>'Front End'!$F$9+Q1409</f>
        <v>45.037687406177128</v>
      </c>
      <c r="S1409" s="8">
        <f>IF(R1409&gt;'Front End'!$F$9+'Front End'!$B$9,(((R1409-'Front End'!$F$9)/($AA$4-'Front End'!$F$9))*$AA$5)-((('Front End'!$F$9+'Front End'!$B$9-'Front End'!$F$9)/($AA$4-'Front End'!$F$9))*$AA$5),0)</f>
        <v>3768.7406177127518</v>
      </c>
      <c r="T1409" s="8">
        <f>ROUND(S1409/('Front End'!$B$3*24*60*60),6)</f>
        <v>4.3620000000000004E-3</v>
      </c>
      <c r="U1409" s="8">
        <f>IF(R1409&gt;'Front End'!$F$9+'Front End'!$B$10,(((R1409-'Front End'!$F$9)/($AA$4-'Front End'!$F$9))*$AA$5)-((('Front End'!$F$9+'Front End'!$B$10-'Front End'!$F$9)/($AA$4-'Front End'!$F$9))*$AA$5),0)</f>
        <v>1768.740617712439</v>
      </c>
      <c r="V1409" s="8">
        <f>(U1409^0.5)/('Front End'!$B$4*24*60*60)</f>
        <v>4.867638664257273E-3</v>
      </c>
      <c r="W1409" s="8">
        <f>(AVERAGE(T1408:T1409)*('Front End'!$F$5*60))+(AVERAGE(V1408:V1409)*('Front End'!$F$5*60))</f>
        <v>1.1076981909178594</v>
      </c>
      <c r="X1409" s="8">
        <f t="shared" si="92"/>
        <v>4.867638664257273E-3</v>
      </c>
    </row>
    <row r="1410" spans="1:24" x14ac:dyDescent="0.2">
      <c r="A1410" s="1">
        <v>1409</v>
      </c>
      <c r="B1410" s="1">
        <f>B1409+'Front End'!$F$5</f>
        <v>2816</v>
      </c>
      <c r="C1410" s="10">
        <f t="shared" si="89"/>
        <v>1.9555555555555555</v>
      </c>
      <c r="D1410" s="10">
        <f>ROUND(IF(B1410&lt;=$AA$2*1.25,('Front End'!$F$4/2)*(1-COS((PI()*B1410)/$AA$2)),(4.34*'Front End'!$F$4*EXP(-1.3*B1410/$AA$2))),6)</f>
        <v>9.6699999999999998E-4</v>
      </c>
      <c r="E1410" s="10">
        <f>D1410*('Front End'!$F$3/100)</f>
        <v>0</v>
      </c>
      <c r="F1410" s="10">
        <f t="shared" si="90"/>
        <v>9.6699999999999998E-4</v>
      </c>
      <c r="G1410" s="10">
        <f>IF((G1409+(AVERAGE(F1409:F1410)*('Front End'!$F$5*60))-(N1409))&gt;$AA$3,$AA$3,IF(G1409+(AVERAGE(F1409:F1410)*('Front End'!$F$5*60))-(N1409)&lt;0,0,G1409+(AVERAGE(F1409:F1410)*('Front End'!$F$5*60))-(N1409)))</f>
        <v>100.8589498985481</v>
      </c>
      <c r="H1410" s="10">
        <f>(G1410/$AA$3)*'Front End'!$B$1</f>
        <v>1.008589498985481E-3</v>
      </c>
      <c r="I1410" s="10">
        <f>('Front End'!$F$10-'Front End'!$B$1)+Calcs!H1410</f>
        <v>46.731008589498991</v>
      </c>
      <c r="J1410" s="10">
        <f>IF(H1410&gt;'Front End'!$B$1*('Front End'!$B$5/100),G1410-((('Front End'!$B$1*('Front End'!$B$5/100))/'Front End'!$B$1)*$AA$3),0)</f>
        <v>0.85894989854810433</v>
      </c>
      <c r="K1410" s="10">
        <f>(J1410*('Front End'!$B$6/100))/('Front End'!$B$2*24*60*60)</f>
        <v>0</v>
      </c>
      <c r="L1410" s="10">
        <f>(J1410*((100-'Front End'!$B$6)/100))/('Front End'!$B$2*24*60*60)</f>
        <v>9.9415497517141727E-4</v>
      </c>
      <c r="M1410" s="10">
        <f t="shared" si="91"/>
        <v>9.9415497517141727E-4</v>
      </c>
      <c r="N1410" s="10">
        <f>AVERAGE(M1409:M1410)*('Front End'!$F$5*60)</f>
        <v>0.11955799545244025</v>
      </c>
      <c r="O1410" s="10">
        <f>IF(O1409+AVERAGE(K1409:K1410)*('Front End'!$F$5*60)&gt;J1410,J1410,O1409+AVERAGE(K1409:K1410)*('Front End'!$F$5*60))</f>
        <v>0</v>
      </c>
      <c r="P1410" s="10">
        <f>P1409+(AVERAGE(L1409:L1410)*('Front End'!$F$5*60))-W1409</f>
        <v>3767.7524775173792</v>
      </c>
      <c r="Q1410" s="10">
        <f>(P1410/$AA$5)*($AA$4-'Front End'!$F$9)</f>
        <v>3.767752477517379E-2</v>
      </c>
      <c r="R1410" s="10">
        <f>'Front End'!$F$9+Q1410</f>
        <v>45.037677524775177</v>
      </c>
      <c r="S1410" s="8">
        <f>IF(R1410&gt;'Front End'!$F$9+'Front End'!$B$9,(((R1410-'Front End'!$F$9)/($AA$4-'Front End'!$F$9))*$AA$5)-((('Front End'!$F$9+'Front End'!$B$9-'Front End'!$F$9)/($AA$4-'Front End'!$F$9))*$AA$5),0)</f>
        <v>3767.7524775176612</v>
      </c>
      <c r="T1410" s="8">
        <f>ROUND(S1410/('Front End'!$B$3*24*60*60),6)</f>
        <v>4.3610000000000003E-3</v>
      </c>
      <c r="U1410" s="8">
        <f>IF(R1410&gt;'Front End'!$F$9+'Front End'!$B$10,(((R1410-'Front End'!$F$9)/($AA$4-'Front End'!$F$9))*$AA$5)-((('Front End'!$F$9+'Front End'!$B$10-'Front End'!$F$9)/($AA$4-'Front End'!$F$9))*$AA$5),0)</f>
        <v>1767.7524775173483</v>
      </c>
      <c r="V1410" s="8">
        <f>(U1410^0.5)/('Front End'!$B$4*24*60*60)</f>
        <v>4.8662787753777359E-3</v>
      </c>
      <c r="W1410" s="8">
        <f>(AVERAGE(T1409:T1410)*('Front End'!$F$5*60))+(AVERAGE(V1409:V1410)*('Front End'!$F$5*60))</f>
        <v>1.1074150463781005</v>
      </c>
      <c r="X1410" s="8">
        <f t="shared" si="92"/>
        <v>4.8662787753777359E-3</v>
      </c>
    </row>
    <row r="1411" spans="1:24" x14ac:dyDescent="0.2">
      <c r="A1411" s="1">
        <v>1410</v>
      </c>
      <c r="B1411" s="1">
        <f>B1410+'Front End'!$F$5</f>
        <v>2818</v>
      </c>
      <c r="C1411" s="10">
        <f t="shared" si="89"/>
        <v>1.9569444444444444</v>
      </c>
      <c r="D1411" s="10">
        <f>ROUND(IF(B1411&lt;=$AA$2*1.25,('Front End'!$F$4/2)*(1-COS((PI()*B1411)/$AA$2)),(4.34*'Front End'!$F$4*EXP(-1.3*B1411/$AA$2))),6)</f>
        <v>9.6299999999999999E-4</v>
      </c>
      <c r="E1411" s="10">
        <f>D1411*('Front End'!$F$3/100)</f>
        <v>0</v>
      </c>
      <c r="F1411" s="10">
        <f t="shared" si="90"/>
        <v>9.6299999999999999E-4</v>
      </c>
      <c r="G1411" s="10">
        <f>IF((G1410+(AVERAGE(F1410:F1411)*('Front End'!$F$5*60))-(N1410))&gt;$AA$3,$AA$3,IF(G1410+(AVERAGE(F1410:F1411)*('Front End'!$F$5*60))-(N1410)&lt;0,0,G1410+(AVERAGE(F1410:F1411)*('Front End'!$F$5*60))-(N1410)))</f>
        <v>100.85519190309566</v>
      </c>
      <c r="H1411" s="10">
        <f>(G1411/$AA$3)*'Front End'!$B$1</f>
        <v>1.0085519190309567E-3</v>
      </c>
      <c r="I1411" s="10">
        <f>('Front End'!$F$10-'Front End'!$B$1)+Calcs!H1411</f>
        <v>46.731008551919032</v>
      </c>
      <c r="J1411" s="10">
        <f>IF(H1411&gt;'Front End'!$B$1*('Front End'!$B$5/100),G1411-((('Front End'!$B$1*('Front End'!$B$5/100))/'Front End'!$B$1)*$AA$3),0)</f>
        <v>0.85519190309565829</v>
      </c>
      <c r="K1411" s="10">
        <f>(J1411*('Front End'!$B$6/100))/('Front End'!$B$2*24*60*60)</f>
        <v>0</v>
      </c>
      <c r="L1411" s="10">
        <f>(J1411*((100-'Front End'!$B$6)/100))/('Front End'!$B$2*24*60*60)</f>
        <v>9.8980544339775283E-4</v>
      </c>
      <c r="M1411" s="10">
        <f t="shared" si="91"/>
        <v>9.8980544339775283E-4</v>
      </c>
      <c r="N1411" s="10">
        <f>AVERAGE(M1410:M1411)*('Front End'!$F$5*60)</f>
        <v>0.11903762511415021</v>
      </c>
      <c r="O1411" s="10">
        <f>IF(O1410+AVERAGE(K1410:K1411)*('Front End'!$F$5*60)&gt;J1411,J1411,O1410+AVERAGE(K1410:K1411)*('Front End'!$F$5*60))</f>
        <v>0</v>
      </c>
      <c r="P1411" s="10">
        <f>P1410+(AVERAGE(L1410:L1411)*('Front End'!$F$5*60))-W1410</f>
        <v>3766.7641000961153</v>
      </c>
      <c r="Q1411" s="10">
        <f>(P1411/$AA$5)*($AA$4-'Front End'!$F$9)</f>
        <v>3.7667641000961156E-2</v>
      </c>
      <c r="R1411" s="10">
        <f>'Front End'!$F$9+Q1411</f>
        <v>45.037667641000958</v>
      </c>
      <c r="S1411" s="8">
        <f>IF(R1411&gt;'Front End'!$F$9+'Front End'!$B$9,(((R1411-'Front End'!$F$9)/($AA$4-'Front End'!$F$9))*$AA$5)-((('Front End'!$F$9+'Front End'!$B$9-'Front End'!$F$9)/($AA$4-'Front End'!$F$9))*$AA$5),0)</f>
        <v>3766.7641000957988</v>
      </c>
      <c r="T1411" s="8">
        <f>ROUND(S1411/('Front End'!$B$3*24*60*60),6)</f>
        <v>4.3600000000000002E-3</v>
      </c>
      <c r="U1411" s="8">
        <f>IF(R1411&gt;'Front End'!$F$9+'Front End'!$B$10,(((R1411-'Front End'!$F$9)/($AA$4-'Front End'!$F$9))*$AA$5)-((('Front End'!$F$9+'Front End'!$B$10-'Front End'!$F$9)/($AA$4-'Front End'!$F$9))*$AA$5),0)</f>
        <v>1766.7641000954859</v>
      </c>
      <c r="V1411" s="8">
        <f>(U1411^0.5)/('Front End'!$B$4*24*60*60)</f>
        <v>4.8649181797580827E-3</v>
      </c>
      <c r="W1411" s="8">
        <f>(AVERAGE(T1410:T1411)*('Front End'!$F$5*60))+(AVERAGE(V1410:V1411)*('Front End'!$F$5*60))</f>
        <v>1.107131817308149</v>
      </c>
      <c r="X1411" s="8">
        <f t="shared" si="92"/>
        <v>4.8649181797580827E-3</v>
      </c>
    </row>
    <row r="1412" spans="1:24" x14ac:dyDescent="0.2">
      <c r="A1412" s="1">
        <v>1411</v>
      </c>
      <c r="B1412" s="1">
        <f>B1411+'Front End'!$F$5</f>
        <v>2820</v>
      </c>
      <c r="C1412" s="10">
        <f t="shared" si="89"/>
        <v>1.9583333333333333</v>
      </c>
      <c r="D1412" s="10">
        <f>ROUND(IF(B1412&lt;=$AA$2*1.25,('Front End'!$F$4/2)*(1-COS((PI()*B1412)/$AA$2)),(4.34*'Front End'!$F$4*EXP(-1.3*B1412/$AA$2))),6)</f>
        <v>9.59E-4</v>
      </c>
      <c r="E1412" s="10">
        <f>D1412*('Front End'!$F$3/100)</f>
        <v>0</v>
      </c>
      <c r="F1412" s="10">
        <f t="shared" si="90"/>
        <v>9.59E-4</v>
      </c>
      <c r="G1412" s="10">
        <f>IF((G1411+(AVERAGE(F1411:F1412)*('Front End'!$F$5*60))-(N1411))&gt;$AA$3,$AA$3,IF(G1411+(AVERAGE(F1411:F1412)*('Front End'!$F$5*60))-(N1411)&lt;0,0,G1411+(AVERAGE(F1411:F1412)*('Front End'!$F$5*60))-(N1411)))</f>
        <v>100.85147427798151</v>
      </c>
      <c r="H1412" s="10">
        <f>(G1412/$AA$3)*'Front End'!$B$1</f>
        <v>1.0085147427798152E-3</v>
      </c>
      <c r="I1412" s="10">
        <f>('Front End'!$F$10-'Front End'!$B$1)+Calcs!H1412</f>
        <v>46.731008514742783</v>
      </c>
      <c r="J1412" s="10">
        <f>IF(H1412&gt;'Front End'!$B$1*('Front End'!$B$5/100),G1412-((('Front End'!$B$1*('Front End'!$B$5/100))/'Front End'!$B$1)*$AA$3),0)</f>
        <v>0.85147427798150943</v>
      </c>
      <c r="K1412" s="10">
        <f>(J1412*('Front End'!$B$6/100))/('Front End'!$B$2*24*60*60)</f>
        <v>0</v>
      </c>
      <c r="L1412" s="10">
        <f>(J1412*((100-'Front End'!$B$6)/100))/('Front End'!$B$2*24*60*60)</f>
        <v>9.8550263655267306E-4</v>
      </c>
      <c r="M1412" s="10">
        <f t="shared" si="91"/>
        <v>9.8550263655267306E-4</v>
      </c>
      <c r="N1412" s="10">
        <f>AVERAGE(M1411:M1412)*('Front End'!$F$5*60)</f>
        <v>0.11851848479702555</v>
      </c>
      <c r="O1412" s="10">
        <f>IF(O1411+AVERAGE(K1411:K1412)*('Front End'!$F$5*60)&gt;J1412,J1412,O1411+AVERAGE(K1411:K1412)*('Front End'!$F$5*60))</f>
        <v>0</v>
      </c>
      <c r="P1412" s="10">
        <f>P1411+(AVERAGE(L1411:L1412)*('Front End'!$F$5*60))-W1411</f>
        <v>3765.775486763604</v>
      </c>
      <c r="Q1412" s="10">
        <f>(P1412/$AA$5)*($AA$4-'Front End'!$F$9)</f>
        <v>3.7657754867636034E-2</v>
      </c>
      <c r="R1412" s="10">
        <f>'Front End'!$F$9+Q1412</f>
        <v>45.037657754867638</v>
      </c>
      <c r="S1412" s="8">
        <f>IF(R1412&gt;'Front End'!$F$9+'Front End'!$B$9,(((R1412-'Front End'!$F$9)/($AA$4-'Front End'!$F$9))*$AA$5)-((('Front End'!$F$9+'Front End'!$B$9-'Front End'!$F$9)/($AA$4-'Front End'!$F$9))*$AA$5),0)</f>
        <v>3765.7754867638009</v>
      </c>
      <c r="T1412" s="8">
        <f>ROUND(S1412/('Front End'!$B$3*24*60*60),6)</f>
        <v>4.359E-3</v>
      </c>
      <c r="U1412" s="8">
        <f>IF(R1412&gt;'Front End'!$F$9+'Front End'!$B$10,(((R1412-'Front End'!$F$9)/($AA$4-'Front End'!$F$9))*$AA$5)-((('Front End'!$F$9+'Front End'!$B$10-'Front End'!$F$9)/($AA$4-'Front End'!$F$9))*$AA$5),0)</f>
        <v>1765.7754867634881</v>
      </c>
      <c r="V1412" s="8">
        <f>(U1412^0.5)/('Front End'!$B$4*24*60*60)</f>
        <v>4.8635568786184139E-3</v>
      </c>
      <c r="W1412" s="8">
        <f>(AVERAGE(T1411:T1412)*('Front End'!$F$5*60))+(AVERAGE(V1411:V1412)*('Front End'!$F$5*60))</f>
        <v>1.1068485035025899</v>
      </c>
      <c r="X1412" s="8">
        <f t="shared" si="92"/>
        <v>4.8635568786184139E-3</v>
      </c>
    </row>
    <row r="1413" spans="1:24" x14ac:dyDescent="0.2">
      <c r="A1413" s="1">
        <v>1412</v>
      </c>
      <c r="B1413" s="1">
        <f>B1412+'Front End'!$F$5</f>
        <v>2822</v>
      </c>
      <c r="C1413" s="10">
        <f t="shared" si="89"/>
        <v>1.9597222222222221</v>
      </c>
      <c r="D1413" s="10">
        <f>ROUND(IF(B1413&lt;=$AA$2*1.25,('Front End'!$F$4/2)*(1-COS((PI()*B1413)/$AA$2)),(4.34*'Front End'!$F$4*EXP(-1.3*B1413/$AA$2))),6)</f>
        <v>9.5500000000000001E-4</v>
      </c>
      <c r="E1413" s="10">
        <f>D1413*('Front End'!$F$3/100)</f>
        <v>0</v>
      </c>
      <c r="F1413" s="10">
        <f t="shared" si="90"/>
        <v>9.5500000000000001E-4</v>
      </c>
      <c r="G1413" s="10">
        <f>IF((G1412+(AVERAGE(F1412:F1413)*('Front End'!$F$5*60))-(N1412))&gt;$AA$3,$AA$3,IF(G1412+(AVERAGE(F1412:F1413)*('Front End'!$F$5*60))-(N1412)&lt;0,0,G1412+(AVERAGE(F1412:F1413)*('Front End'!$F$5*60))-(N1412)))</f>
        <v>100.84779579318449</v>
      </c>
      <c r="H1413" s="10">
        <f>(G1413/$AA$3)*'Front End'!$B$1</f>
        <v>1.008477957931845E-3</v>
      </c>
      <c r="I1413" s="10">
        <f>('Front End'!$F$10-'Front End'!$B$1)+Calcs!H1413</f>
        <v>46.731008477957936</v>
      </c>
      <c r="J1413" s="10">
        <f>IF(H1413&gt;'Front End'!$B$1*('Front End'!$B$5/100),G1413-((('Front End'!$B$1*('Front End'!$B$5/100))/'Front End'!$B$1)*$AA$3),0)</f>
        <v>0.84779579318448839</v>
      </c>
      <c r="K1413" s="10">
        <f>(J1413*('Front End'!$B$6/100))/('Front End'!$B$2*24*60*60)</f>
        <v>0</v>
      </c>
      <c r="L1413" s="10">
        <f>(J1413*((100-'Front End'!$B$6)/100))/('Front End'!$B$2*24*60*60)</f>
        <v>9.8124513100056538E-4</v>
      </c>
      <c r="M1413" s="10">
        <f t="shared" si="91"/>
        <v>9.8124513100056538E-4</v>
      </c>
      <c r="N1413" s="10">
        <f>AVERAGE(M1412:M1413)*('Front End'!$F$5*60)</f>
        <v>0.11800486605319431</v>
      </c>
      <c r="O1413" s="10">
        <f>IF(O1412+AVERAGE(K1412:K1413)*('Front End'!$F$5*60)&gt;J1413,J1413,O1412+AVERAGE(K1412:K1413)*('Front End'!$F$5*60))</f>
        <v>0</v>
      </c>
      <c r="P1413" s="10">
        <f>P1412+(AVERAGE(L1412:L1413)*('Front End'!$F$5*60))-W1412</f>
        <v>3764.7866431261546</v>
      </c>
      <c r="Q1413" s="10">
        <f>(P1413/$AA$5)*($AA$4-'Front End'!$F$9)</f>
        <v>3.7647866431261542E-2</v>
      </c>
      <c r="R1413" s="10">
        <f>'Front End'!$F$9+Q1413</f>
        <v>45.037647866431264</v>
      </c>
      <c r="S1413" s="8">
        <f>IF(R1413&gt;'Front End'!$F$9+'Front End'!$B$9,(((R1413-'Front End'!$F$9)/($AA$4-'Front End'!$F$9))*$AA$5)-((('Front End'!$F$9+'Front End'!$B$9-'Front End'!$F$9)/($AA$4-'Front End'!$F$9))*$AA$5),0)</f>
        <v>3764.7866431264279</v>
      </c>
      <c r="T1413" s="8">
        <f>ROUND(S1413/('Front End'!$B$3*24*60*60),6)</f>
        <v>4.3569999999999998E-3</v>
      </c>
      <c r="U1413" s="8">
        <f>IF(R1413&gt;'Front End'!$F$9+'Front End'!$B$10,(((R1413-'Front End'!$F$9)/($AA$4-'Front End'!$F$9))*$AA$5)-((('Front End'!$F$9+'Front End'!$B$10-'Front End'!$F$9)/($AA$4-'Front End'!$F$9))*$AA$5),0)</f>
        <v>1764.786643126115</v>
      </c>
      <c r="V1413" s="8">
        <f>(U1413^0.5)/('Front End'!$B$4*24*60*60)</f>
        <v>4.8621948790870274E-3</v>
      </c>
      <c r="W1413" s="8">
        <f>(AVERAGE(T1412:T1413)*('Front End'!$F$5*60))+(AVERAGE(V1412:V1413)*('Front End'!$F$5*60))</f>
        <v>1.1065051054623265</v>
      </c>
      <c r="X1413" s="8">
        <f t="shared" si="92"/>
        <v>4.8621948790870274E-3</v>
      </c>
    </row>
    <row r="1414" spans="1:24" x14ac:dyDescent="0.2">
      <c r="A1414" s="1">
        <v>1413</v>
      </c>
      <c r="B1414" s="1">
        <f>B1413+'Front End'!$F$5</f>
        <v>2824</v>
      </c>
      <c r="C1414" s="10">
        <f t="shared" si="89"/>
        <v>1.961111111111111</v>
      </c>
      <c r="D1414" s="10">
        <f>ROUND(IF(B1414&lt;=$AA$2*1.25,('Front End'!$F$4/2)*(1-COS((PI()*B1414)/$AA$2)),(4.34*'Front End'!$F$4*EXP(-1.3*B1414/$AA$2))),6)</f>
        <v>9.5100000000000002E-4</v>
      </c>
      <c r="E1414" s="10">
        <f>D1414*('Front End'!$F$3/100)</f>
        <v>0</v>
      </c>
      <c r="F1414" s="10">
        <f t="shared" si="90"/>
        <v>9.5100000000000002E-4</v>
      </c>
      <c r="G1414" s="10">
        <f>IF((G1413+(AVERAGE(F1413:F1414)*('Front End'!$F$5*60))-(N1413))&gt;$AA$3,$AA$3,IF(G1413+(AVERAGE(F1413:F1414)*('Front End'!$F$5*60))-(N1413)&lt;0,0,G1413+(AVERAGE(F1413:F1414)*('Front End'!$F$5*60))-(N1413)))</f>
        <v>100.8441509271313</v>
      </c>
      <c r="H1414" s="10">
        <f>(G1414/$AA$3)*'Front End'!$B$1</f>
        <v>1.0084415092713129E-3</v>
      </c>
      <c r="I1414" s="10">
        <f>('Front End'!$F$10-'Front End'!$B$1)+Calcs!H1414</f>
        <v>46.731008441509275</v>
      </c>
      <c r="J1414" s="10">
        <f>IF(H1414&gt;'Front End'!$B$1*('Front End'!$B$5/100),G1414-((('Front End'!$B$1*('Front End'!$B$5/100))/'Front End'!$B$1)*$AA$3),0)</f>
        <v>0.84415092713129525</v>
      </c>
      <c r="K1414" s="10">
        <f>(J1414*('Front End'!$B$6/100))/('Front End'!$B$2*24*60*60)</f>
        <v>0</v>
      </c>
      <c r="L1414" s="10">
        <f>(J1414*((100-'Front End'!$B$6)/100))/('Front End'!$B$2*24*60*60)</f>
        <v>9.7702653603159192E-4</v>
      </c>
      <c r="M1414" s="10">
        <f t="shared" si="91"/>
        <v>9.7702653603159192E-4</v>
      </c>
      <c r="N1414" s="10">
        <f>AVERAGE(M1413:M1414)*('Front End'!$F$5*60)</f>
        <v>0.11749630002192943</v>
      </c>
      <c r="O1414" s="10">
        <f>IF(O1413+AVERAGE(K1413:K1414)*('Front End'!$F$5*60)&gt;J1414,J1414,O1413+AVERAGE(K1413:K1414)*('Front End'!$F$5*60))</f>
        <v>0</v>
      </c>
      <c r="P1414" s="10">
        <f>P1413+(AVERAGE(L1413:L1414)*('Front End'!$F$5*60))-W1413</f>
        <v>3763.7976343207142</v>
      </c>
      <c r="Q1414" s="10">
        <f>(P1414/$AA$5)*($AA$4-'Front End'!$F$9)</f>
        <v>3.763797634320714E-2</v>
      </c>
      <c r="R1414" s="10">
        <f>'Front End'!$F$9+Q1414</f>
        <v>45.037637976343206</v>
      </c>
      <c r="S1414" s="8">
        <f>IF(R1414&gt;'Front End'!$F$9+'Front End'!$B$9,(((R1414-'Front End'!$F$9)/($AA$4-'Front End'!$F$9))*$AA$5)-((('Front End'!$F$9+'Front End'!$B$9-'Front End'!$F$9)/($AA$4-'Front End'!$F$9))*$AA$5),0)</f>
        <v>3763.7976343205537</v>
      </c>
      <c r="T1414" s="8">
        <f>ROUND(S1414/('Front End'!$B$3*24*60*60),6)</f>
        <v>4.3559999999999996E-3</v>
      </c>
      <c r="U1414" s="8">
        <f>IF(R1414&gt;'Front End'!$F$9+'Front End'!$B$10,(((R1414-'Front End'!$F$9)/($AA$4-'Front End'!$F$9))*$AA$5)-((('Front End'!$F$9+'Front End'!$B$10-'Front End'!$F$9)/($AA$4-'Front End'!$F$9))*$AA$5),0)</f>
        <v>1763.7976343202408</v>
      </c>
      <c r="V1414" s="8">
        <f>(U1414^0.5)/('Front End'!$B$4*24*60*60)</f>
        <v>4.8608322703318878E-3</v>
      </c>
      <c r="W1414" s="8">
        <f>(AVERAGE(T1413:T1414)*('Front End'!$F$5*60))+(AVERAGE(V1413:V1414)*('Front End'!$F$5*60))</f>
        <v>1.1061616289651348</v>
      </c>
      <c r="X1414" s="8">
        <f t="shared" si="92"/>
        <v>4.8608322703318878E-3</v>
      </c>
    </row>
    <row r="1415" spans="1:24" x14ac:dyDescent="0.2">
      <c r="A1415" s="1">
        <v>1414</v>
      </c>
      <c r="B1415" s="1">
        <f>B1414+'Front End'!$F$5</f>
        <v>2826</v>
      </c>
      <c r="C1415" s="10">
        <f t="shared" si="89"/>
        <v>1.9624999999999999</v>
      </c>
      <c r="D1415" s="10">
        <f>ROUND(IF(B1415&lt;=$AA$2*1.25,('Front End'!$F$4/2)*(1-COS((PI()*B1415)/$AA$2)),(4.34*'Front End'!$F$4*EXP(-1.3*B1415/$AA$2))),6)</f>
        <v>9.4700000000000003E-4</v>
      </c>
      <c r="E1415" s="10">
        <f>D1415*('Front End'!$F$3/100)</f>
        <v>0</v>
      </c>
      <c r="F1415" s="10">
        <f t="shared" si="90"/>
        <v>9.4700000000000003E-4</v>
      </c>
      <c r="G1415" s="10">
        <f>IF((G1414+(AVERAGE(F1414:F1415)*('Front End'!$F$5*60))-(N1414))&gt;$AA$3,$AA$3,IF(G1414+(AVERAGE(F1414:F1415)*('Front End'!$F$5*60))-(N1414)&lt;0,0,G1414+(AVERAGE(F1414:F1415)*('Front End'!$F$5*60))-(N1414)))</f>
        <v>100.84053462710936</v>
      </c>
      <c r="H1415" s="10">
        <f>(G1415/$AA$3)*'Front End'!$B$1</f>
        <v>1.0084053462710936E-3</v>
      </c>
      <c r="I1415" s="10">
        <f>('Front End'!$F$10-'Front End'!$B$1)+Calcs!H1415</f>
        <v>46.731008405346273</v>
      </c>
      <c r="J1415" s="10">
        <f>IF(H1415&gt;'Front End'!$B$1*('Front End'!$B$5/100),G1415-((('Front End'!$B$1*('Front End'!$B$5/100))/'Front End'!$B$1)*$AA$3),0)</f>
        <v>0.84053462710936344</v>
      </c>
      <c r="K1415" s="10">
        <f>(J1415*('Front End'!$B$6/100))/('Front End'!$B$2*24*60*60)</f>
        <v>0</v>
      </c>
      <c r="L1415" s="10">
        <f>(J1415*((100-'Front End'!$B$6)/100))/('Front End'!$B$2*24*60*60)</f>
        <v>9.7284100359880041E-4</v>
      </c>
      <c r="M1415" s="10">
        <f t="shared" si="91"/>
        <v>9.7284100359880041E-4</v>
      </c>
      <c r="N1415" s="10">
        <f>AVERAGE(M1414:M1415)*('Front End'!$F$5*60)</f>
        <v>0.11699205237782354</v>
      </c>
      <c r="O1415" s="10">
        <f>IF(O1414+AVERAGE(K1414:K1415)*('Front End'!$F$5*60)&gt;J1415,J1415,O1414+AVERAGE(K1414:K1415)*('Front End'!$F$5*60))</f>
        <v>0</v>
      </c>
      <c r="P1415" s="10">
        <f>P1414+(AVERAGE(L1414:L1415)*('Front End'!$F$5*60))-W1414</f>
        <v>3762.8084647441269</v>
      </c>
      <c r="Q1415" s="10">
        <f>(P1415/$AA$5)*($AA$4-'Front End'!$F$9)</f>
        <v>3.7628084647441266E-2</v>
      </c>
      <c r="R1415" s="10">
        <f>'Front End'!$F$9+Q1415</f>
        <v>45.037628084647444</v>
      </c>
      <c r="S1415" s="8">
        <f>IF(R1415&gt;'Front End'!$F$9+'Front End'!$B$9,(((R1415-'Front End'!$F$9)/($AA$4-'Front End'!$F$9))*$AA$5)-((('Front End'!$F$9+'Front End'!$B$9-'Front End'!$F$9)/($AA$4-'Front End'!$F$9))*$AA$5),0)</f>
        <v>3762.8084647444384</v>
      </c>
      <c r="T1415" s="8">
        <f>ROUND(S1415/('Front End'!$B$3*24*60*60),6)</f>
        <v>4.3550000000000004E-3</v>
      </c>
      <c r="U1415" s="8">
        <f>IF(R1415&gt;'Front End'!$F$9+'Front End'!$B$10,(((R1415-'Front End'!$F$9)/($AA$4-'Front End'!$F$9))*$AA$5)-((('Front End'!$F$9+'Front End'!$B$10-'Front End'!$F$9)/($AA$4-'Front End'!$F$9))*$AA$5),0)</f>
        <v>1762.8084647441256</v>
      </c>
      <c r="V1415" s="8">
        <f>(U1415^0.5)/('Front End'!$B$4*24*60*60)</f>
        <v>4.8594690579027728E-3</v>
      </c>
      <c r="W1415" s="8">
        <f>(AVERAGE(T1414:T1415)*('Front End'!$F$5*60))+(AVERAGE(V1414:V1415)*('Front End'!$F$5*60))</f>
        <v>1.1058780796940797</v>
      </c>
      <c r="X1415" s="8">
        <f t="shared" si="92"/>
        <v>4.8594690579027728E-3</v>
      </c>
    </row>
    <row r="1416" spans="1:24" x14ac:dyDescent="0.2">
      <c r="A1416" s="1">
        <v>1415</v>
      </c>
      <c r="B1416" s="1">
        <f>B1415+'Front End'!$F$5</f>
        <v>2828</v>
      </c>
      <c r="C1416" s="10">
        <f t="shared" si="89"/>
        <v>1.9638888888888888</v>
      </c>
      <c r="D1416" s="10">
        <f>ROUND(IF(B1416&lt;=$AA$2*1.25,('Front End'!$F$4/2)*(1-COS((PI()*B1416)/$AA$2)),(4.34*'Front End'!$F$4*EXP(-1.3*B1416/$AA$2))),6)</f>
        <v>9.4300000000000004E-4</v>
      </c>
      <c r="E1416" s="10">
        <f>D1416*('Front End'!$F$3/100)</f>
        <v>0</v>
      </c>
      <c r="F1416" s="10">
        <f t="shared" si="90"/>
        <v>9.4300000000000004E-4</v>
      </c>
      <c r="G1416" s="10">
        <f>IF((G1415+(AVERAGE(F1415:F1416)*('Front End'!$F$5*60))-(N1415))&gt;$AA$3,$AA$3,IF(G1415+(AVERAGE(F1415:F1416)*('Front End'!$F$5*60))-(N1415)&lt;0,0,G1415+(AVERAGE(F1415:F1416)*('Front End'!$F$5*60))-(N1415)))</f>
        <v>100.83694257473154</v>
      </c>
      <c r="H1416" s="10">
        <f>(G1416/$AA$3)*'Front End'!$B$1</f>
        <v>1.0083694257473155E-3</v>
      </c>
      <c r="I1416" s="10">
        <f>('Front End'!$F$10-'Front End'!$B$1)+Calcs!H1416</f>
        <v>46.731008369425751</v>
      </c>
      <c r="J1416" s="10">
        <f>IF(H1416&gt;'Front End'!$B$1*('Front End'!$B$5/100),G1416-((('Front End'!$B$1*('Front End'!$B$5/100))/'Front End'!$B$1)*$AA$3),0)</f>
        <v>0.83694257473153755</v>
      </c>
      <c r="K1416" s="10">
        <f>(J1416*('Front End'!$B$6/100))/('Front End'!$B$2*24*60*60)</f>
        <v>0</v>
      </c>
      <c r="L1416" s="10">
        <f>(J1416*((100-'Front End'!$B$6)/100))/('Front End'!$B$2*24*60*60)</f>
        <v>9.6868353556890934E-4</v>
      </c>
      <c r="M1416" s="10">
        <f t="shared" si="91"/>
        <v>9.6868353556890934E-4</v>
      </c>
      <c r="N1416" s="10">
        <f>AVERAGE(M1415:M1416)*('Front End'!$F$5*60)</f>
        <v>0.11649147235006257</v>
      </c>
      <c r="O1416" s="10">
        <f>IF(O1415+AVERAGE(K1415:K1416)*('Front End'!$F$5*60)&gt;J1416,J1416,O1415+AVERAGE(K1415:K1416)*('Front End'!$F$5*60))</f>
        <v>0</v>
      </c>
      <c r="P1416" s="10">
        <f>P1415+(AVERAGE(L1415:L1416)*('Front End'!$F$5*60))-W1415</f>
        <v>3761.819078136783</v>
      </c>
      <c r="Q1416" s="10">
        <f>(P1416/$AA$5)*($AA$4-'Front End'!$F$9)</f>
        <v>3.7618190781367827E-2</v>
      </c>
      <c r="R1416" s="10">
        <f>'Front End'!$F$9+Q1416</f>
        <v>45.037618190781366</v>
      </c>
      <c r="S1416" s="8">
        <f>IF(R1416&gt;'Front End'!$F$9+'Front End'!$B$9,(((R1416-'Front End'!$F$9)/($AA$4-'Front End'!$F$9))*$AA$5)-((('Front End'!$F$9+'Front End'!$B$9-'Front End'!$F$9)/($AA$4-'Front End'!$F$9))*$AA$5),0)</f>
        <v>3761.819078136597</v>
      </c>
      <c r="T1416" s="8">
        <f>ROUND(S1416/('Front End'!$B$3*24*60*60),6)</f>
        <v>4.3540000000000002E-3</v>
      </c>
      <c r="U1416" s="8">
        <f>IF(R1416&gt;'Front End'!$F$9+'Front End'!$B$10,(((R1416-'Front End'!$F$9)/($AA$4-'Front End'!$F$9))*$AA$5)-((('Front End'!$F$9+'Front End'!$B$10-'Front End'!$F$9)/($AA$4-'Front End'!$F$9))*$AA$5),0)</f>
        <v>1761.8190781362841</v>
      </c>
      <c r="V1416" s="8">
        <f>(U1416^0.5)/('Front End'!$B$4*24*60*60)</f>
        <v>4.8581051637227477E-3</v>
      </c>
      <c r="W1416" s="8">
        <f>(AVERAGE(T1415:T1416)*('Front End'!$F$5*60))+(AVERAGE(V1415:V1416)*('Front End'!$F$5*60))</f>
        <v>1.1055944532975313</v>
      </c>
      <c r="X1416" s="8">
        <f t="shared" si="92"/>
        <v>4.8581051637227477E-3</v>
      </c>
    </row>
    <row r="1417" spans="1:24" x14ac:dyDescent="0.2">
      <c r="A1417" s="1">
        <v>1416</v>
      </c>
      <c r="B1417" s="1">
        <f>B1416+'Front End'!$F$5</f>
        <v>2830</v>
      </c>
      <c r="C1417" s="10">
        <f t="shared" si="89"/>
        <v>1.9652777777777777</v>
      </c>
      <c r="D1417" s="10">
        <f>ROUND(IF(B1417&lt;=$AA$2*1.25,('Front End'!$F$4/2)*(1-COS((PI()*B1417)/$AA$2)),(4.34*'Front End'!$F$4*EXP(-1.3*B1417/$AA$2))),6)</f>
        <v>9.3800000000000003E-4</v>
      </c>
      <c r="E1417" s="10">
        <f>D1417*('Front End'!$F$3/100)</f>
        <v>0</v>
      </c>
      <c r="F1417" s="10">
        <f t="shared" si="90"/>
        <v>9.3800000000000003E-4</v>
      </c>
      <c r="G1417" s="10">
        <f>IF((G1416+(AVERAGE(F1416:F1417)*('Front End'!$F$5*60))-(N1416))&gt;$AA$3,$AA$3,IF(G1416+(AVERAGE(F1416:F1417)*('Front End'!$F$5*60))-(N1416)&lt;0,0,G1416+(AVERAGE(F1416:F1417)*('Front End'!$F$5*60))-(N1416)))</f>
        <v>100.83331110238147</v>
      </c>
      <c r="H1417" s="10">
        <f>(G1417/$AA$3)*'Front End'!$B$1</f>
        <v>1.0083331110238149E-3</v>
      </c>
      <c r="I1417" s="10">
        <f>('Front End'!$F$10-'Front End'!$B$1)+Calcs!H1417</f>
        <v>46.731008333111028</v>
      </c>
      <c r="J1417" s="10">
        <f>IF(H1417&gt;'Front End'!$B$1*('Front End'!$B$5/100),G1417-((('Front End'!$B$1*('Front End'!$B$5/100))/'Front End'!$B$1)*$AA$3),0)</f>
        <v>0.83331110238147232</v>
      </c>
      <c r="K1417" s="10">
        <f>(J1417*('Front End'!$B$6/100))/('Front End'!$B$2*24*60*60)</f>
        <v>0</v>
      </c>
      <c r="L1417" s="10">
        <f>(J1417*((100-'Front End'!$B$6)/100))/('Front End'!$B$2*24*60*60)</f>
        <v>9.6448044257114866E-4</v>
      </c>
      <c r="M1417" s="10">
        <f t="shared" si="91"/>
        <v>9.6448044257114866E-4</v>
      </c>
      <c r="N1417" s="10">
        <f>AVERAGE(M1416:M1417)*('Front End'!$F$5*60)</f>
        <v>0.11598983868840348</v>
      </c>
      <c r="O1417" s="10">
        <f>IF(O1416+AVERAGE(K1416:K1417)*('Front End'!$F$5*60)&gt;J1417,J1417,O1416+AVERAGE(K1416:K1417)*('Front End'!$F$5*60))</f>
        <v>0</v>
      </c>
      <c r="P1417" s="10">
        <f>P1416+(AVERAGE(L1416:L1417)*('Front End'!$F$5*60))-W1416</f>
        <v>3760.8294735221739</v>
      </c>
      <c r="Q1417" s="10">
        <f>(P1417/$AA$5)*($AA$4-'Front End'!$F$9)</f>
        <v>3.7608294735221731E-2</v>
      </c>
      <c r="R1417" s="10">
        <f>'Front End'!$F$9+Q1417</f>
        <v>45.037608294735222</v>
      </c>
      <c r="S1417" s="8">
        <f>IF(R1417&gt;'Front End'!$F$9+'Front End'!$B$9,(((R1417-'Front End'!$F$9)/($AA$4-'Front End'!$F$9))*$AA$5)-((('Front End'!$F$9+'Front End'!$B$9-'Front End'!$F$9)/($AA$4-'Front End'!$F$9))*$AA$5),0)</f>
        <v>3760.8294735221652</v>
      </c>
      <c r="T1417" s="8">
        <f>ROUND(S1417/('Front End'!$B$3*24*60*60),6)</f>
        <v>4.3530000000000001E-3</v>
      </c>
      <c r="U1417" s="8">
        <f>IF(R1417&gt;'Front End'!$F$9+'Front End'!$B$10,(((R1417-'Front End'!$F$9)/($AA$4-'Front End'!$F$9))*$AA$5)-((('Front End'!$F$9+'Front End'!$B$10-'Front End'!$F$9)/($AA$4-'Front End'!$F$9))*$AA$5),0)</f>
        <v>1760.8294735218524</v>
      </c>
      <c r="V1417" s="8">
        <f>(U1417^0.5)/('Front End'!$B$4*24*60*60)</f>
        <v>4.856740585873015E-3</v>
      </c>
      <c r="W1417" s="8">
        <f>(AVERAGE(T1416:T1417)*('Front End'!$F$5*60))+(AVERAGE(V1416:V1417)*('Front End'!$F$5*60))</f>
        <v>1.1053107449757458</v>
      </c>
      <c r="X1417" s="8">
        <f t="shared" si="92"/>
        <v>4.856740585873015E-3</v>
      </c>
    </row>
    <row r="1418" spans="1:24" x14ac:dyDescent="0.2">
      <c r="A1418" s="1">
        <v>1417</v>
      </c>
      <c r="B1418" s="1">
        <f>B1417+'Front End'!$F$5</f>
        <v>2832</v>
      </c>
      <c r="C1418" s="10">
        <f t="shared" si="89"/>
        <v>1.9666666666666666</v>
      </c>
      <c r="D1418" s="10">
        <f>ROUND(IF(B1418&lt;=$AA$2*1.25,('Front End'!$F$4/2)*(1-COS((PI()*B1418)/$AA$2)),(4.34*'Front End'!$F$4*EXP(-1.3*B1418/$AA$2))),6)</f>
        <v>9.3400000000000004E-4</v>
      </c>
      <c r="E1418" s="10">
        <f>D1418*('Front End'!$F$3/100)</f>
        <v>0</v>
      </c>
      <c r="F1418" s="10">
        <f t="shared" si="90"/>
        <v>9.3400000000000004E-4</v>
      </c>
      <c r="G1418" s="10">
        <f>IF((G1417+(AVERAGE(F1417:F1418)*('Front End'!$F$5*60))-(N1417))&gt;$AA$3,$AA$3,IF(G1417+(AVERAGE(F1417:F1418)*('Front End'!$F$5*60))-(N1417)&lt;0,0,G1417+(AVERAGE(F1417:F1418)*('Front End'!$F$5*60))-(N1417)))</f>
        <v>100.82964126369306</v>
      </c>
      <c r="H1418" s="10">
        <f>(G1418/$AA$3)*'Front End'!$B$1</f>
        <v>1.0082964126369306E-3</v>
      </c>
      <c r="I1418" s="10">
        <f>('Front End'!$F$10-'Front End'!$B$1)+Calcs!H1418</f>
        <v>46.731008296412639</v>
      </c>
      <c r="J1418" s="10">
        <f>IF(H1418&gt;'Front End'!$B$1*('Front End'!$B$5/100),G1418-((('Front End'!$B$1*('Front End'!$B$5/100))/'Front End'!$B$1)*$AA$3),0)</f>
        <v>0.82964126369306257</v>
      </c>
      <c r="K1418" s="10">
        <f>(J1418*('Front End'!$B$6/100))/('Front End'!$B$2*24*60*60)</f>
        <v>0</v>
      </c>
      <c r="L1418" s="10">
        <f>(J1418*((100-'Front End'!$B$6)/100))/('Front End'!$B$2*24*60*60)</f>
        <v>9.6023294408919288E-4</v>
      </c>
      <c r="M1418" s="10">
        <f t="shared" si="91"/>
        <v>9.6023294408919288E-4</v>
      </c>
      <c r="N1418" s="10">
        <f>AVERAGE(M1417:M1418)*('Front End'!$F$5*60)</f>
        <v>0.1154828031996205</v>
      </c>
      <c r="O1418" s="10">
        <f>IF(O1417+AVERAGE(K1417:K1418)*('Front End'!$F$5*60)&gt;J1418,J1418,O1417+AVERAGE(K1417:K1418)*('Front End'!$F$5*60))</f>
        <v>0</v>
      </c>
      <c r="P1418" s="10">
        <f>P1417+(AVERAGE(L1417:L1418)*('Front End'!$F$5*60))-W1417</f>
        <v>3759.8396455803977</v>
      </c>
      <c r="Q1418" s="10">
        <f>(P1418/$AA$5)*($AA$4-'Front End'!$F$9)</f>
        <v>3.759839645580397E-2</v>
      </c>
      <c r="R1418" s="10">
        <f>'Front End'!$F$9+Q1418</f>
        <v>45.037598396455806</v>
      </c>
      <c r="S1418" s="8">
        <f>IF(R1418&gt;'Front End'!$F$9+'Front End'!$B$9,(((R1418-'Front End'!$F$9)/($AA$4-'Front End'!$F$9))*$AA$5)-((('Front End'!$F$9+'Front End'!$B$9-'Front End'!$F$9)/($AA$4-'Front End'!$F$9))*$AA$5),0)</f>
        <v>3759.8396455805987</v>
      </c>
      <c r="T1418" s="8">
        <f>ROUND(S1418/('Front End'!$B$3*24*60*60),6)</f>
        <v>4.352E-3</v>
      </c>
      <c r="U1418" s="8">
        <f>IF(R1418&gt;'Front End'!$F$9+'Front End'!$B$10,(((R1418-'Front End'!$F$9)/($AA$4-'Front End'!$F$9))*$AA$5)-((('Front End'!$F$9+'Front End'!$B$10-'Front End'!$F$9)/($AA$4-'Front End'!$F$9))*$AA$5),0)</f>
        <v>1759.8396455802858</v>
      </c>
      <c r="V1418" s="8">
        <f>(U1418^0.5)/('Front End'!$B$4*24*60*60)</f>
        <v>4.8553753164374911E-3</v>
      </c>
      <c r="W1418" s="8">
        <f>(AVERAGE(T1417:T1418)*('Front End'!$F$5*60))+(AVERAGE(V1417:V1418)*('Front End'!$F$5*60))</f>
        <v>1.1050269541386304</v>
      </c>
      <c r="X1418" s="8">
        <f t="shared" si="92"/>
        <v>4.8553753164374911E-3</v>
      </c>
    </row>
    <row r="1419" spans="1:24" x14ac:dyDescent="0.2">
      <c r="A1419" s="1">
        <v>1418</v>
      </c>
      <c r="B1419" s="1">
        <f>B1418+'Front End'!$F$5</f>
        <v>2834</v>
      </c>
      <c r="C1419" s="10">
        <f t="shared" si="89"/>
        <v>1.9680555555555554</v>
      </c>
      <c r="D1419" s="10">
        <f>ROUND(IF(B1419&lt;=$AA$2*1.25,('Front End'!$F$4/2)*(1-COS((PI()*B1419)/$AA$2)),(4.34*'Front End'!$F$4*EXP(-1.3*B1419/$AA$2))),6)</f>
        <v>9.3000000000000005E-4</v>
      </c>
      <c r="E1419" s="10">
        <f>D1419*('Front End'!$F$3/100)</f>
        <v>0</v>
      </c>
      <c r="F1419" s="10">
        <f t="shared" si="90"/>
        <v>9.3000000000000005E-4</v>
      </c>
      <c r="G1419" s="10">
        <f>IF((G1418+(AVERAGE(F1418:F1419)*('Front End'!$F$5*60))-(N1418))&gt;$AA$3,$AA$3,IF(G1418+(AVERAGE(F1418:F1419)*('Front End'!$F$5*60))-(N1418)&lt;0,0,G1418+(AVERAGE(F1418:F1419)*('Front End'!$F$5*60))-(N1418)))</f>
        <v>100.82599846049344</v>
      </c>
      <c r="H1419" s="10">
        <f>(G1419/$AA$3)*'Front End'!$B$1</f>
        <v>1.0082599846049343E-3</v>
      </c>
      <c r="I1419" s="10">
        <f>('Front End'!$F$10-'Front End'!$B$1)+Calcs!H1419</f>
        <v>46.731008259984606</v>
      </c>
      <c r="J1419" s="10">
        <f>IF(H1419&gt;'Front End'!$B$1*('Front End'!$B$5/100),G1419-((('Front End'!$B$1*('Front End'!$B$5/100))/'Front End'!$B$1)*$AA$3),0)</f>
        <v>0.82599846049343739</v>
      </c>
      <c r="K1419" s="10">
        <f>(J1419*('Front End'!$B$6/100))/('Front End'!$B$2*24*60*60)</f>
        <v>0</v>
      </c>
      <c r="L1419" s="10">
        <f>(J1419*((100-'Front End'!$B$6)/100))/('Front End'!$B$2*24*60*60)</f>
        <v>9.5601673668221931E-4</v>
      </c>
      <c r="M1419" s="10">
        <f t="shared" si="91"/>
        <v>9.5601673668221931E-4</v>
      </c>
      <c r="N1419" s="10">
        <f>AVERAGE(M1418:M1419)*('Front End'!$F$5*60)</f>
        <v>0.11497498084628473</v>
      </c>
      <c r="O1419" s="10">
        <f>IF(O1418+AVERAGE(K1418:K1419)*('Front End'!$F$5*60)&gt;J1419,J1419,O1418+AVERAGE(K1418:K1419)*('Front End'!$F$5*60))</f>
        <v>0</v>
      </c>
      <c r="P1419" s="10">
        <f>P1418+(AVERAGE(L1418:L1419)*('Front End'!$F$5*60))-W1418</f>
        <v>3758.8495936071054</v>
      </c>
      <c r="Q1419" s="10">
        <f>(P1419/$AA$5)*($AA$4-'Front End'!$F$9)</f>
        <v>3.7588495936071054E-2</v>
      </c>
      <c r="R1419" s="10">
        <f>'Front End'!$F$9+Q1419</f>
        <v>45.03758849593607</v>
      </c>
      <c r="S1419" s="8">
        <f>IF(R1419&gt;'Front End'!$F$9+'Front End'!$B$9,(((R1419-'Front End'!$F$9)/($AA$4-'Front End'!$F$9))*$AA$5)-((('Front End'!$F$9+'Front End'!$B$9-'Front End'!$F$9)/($AA$4-'Front End'!$F$9))*$AA$5),0)</f>
        <v>3758.849593607039</v>
      </c>
      <c r="T1419" s="8">
        <f>ROUND(S1419/('Front End'!$B$3*24*60*60),6)</f>
        <v>4.3509999999999998E-3</v>
      </c>
      <c r="U1419" s="8">
        <f>IF(R1419&gt;'Front End'!$F$9+'Front End'!$B$10,(((R1419-'Front End'!$F$9)/($AA$4-'Front End'!$F$9))*$AA$5)-((('Front End'!$F$9+'Front End'!$B$10-'Front End'!$F$9)/($AA$4-'Front End'!$F$9))*$AA$5),0)</f>
        <v>1758.8495936067261</v>
      </c>
      <c r="V1419" s="8">
        <f>(U1419^0.5)/('Front End'!$B$4*24*60*60)</f>
        <v>4.8540093538599954E-3</v>
      </c>
      <c r="W1419" s="8">
        <f>(AVERAGE(T1418:T1419)*('Front End'!$F$5*60))+(AVERAGE(V1418:V1419)*('Front End'!$F$5*60))</f>
        <v>1.1047430802178493</v>
      </c>
      <c r="X1419" s="8">
        <f t="shared" si="92"/>
        <v>4.8540093538599954E-3</v>
      </c>
    </row>
    <row r="1420" spans="1:24" x14ac:dyDescent="0.2">
      <c r="A1420" s="1">
        <v>1419</v>
      </c>
      <c r="B1420" s="1">
        <f>B1419+'Front End'!$F$5</f>
        <v>2836</v>
      </c>
      <c r="C1420" s="10">
        <f t="shared" si="89"/>
        <v>1.9694444444444446</v>
      </c>
      <c r="D1420" s="10">
        <f>ROUND(IF(B1420&lt;=$AA$2*1.25,('Front End'!$F$4/2)*(1-COS((PI()*B1420)/$AA$2)),(4.34*'Front End'!$F$4*EXP(-1.3*B1420/$AA$2))),6)</f>
        <v>9.2599999999999996E-4</v>
      </c>
      <c r="E1420" s="10">
        <f>D1420*('Front End'!$F$3/100)</f>
        <v>0</v>
      </c>
      <c r="F1420" s="10">
        <f t="shared" si="90"/>
        <v>9.2599999999999996E-4</v>
      </c>
      <c r="G1420" s="10">
        <f>IF((G1419+(AVERAGE(F1419:F1420)*('Front End'!$F$5*60))-(N1419))&gt;$AA$3,$AA$3,IF(G1419+(AVERAGE(F1419:F1420)*('Front End'!$F$5*60))-(N1419)&lt;0,0,G1419+(AVERAGE(F1419:F1420)*('Front End'!$F$5*60))-(N1419)))</f>
        <v>100.82238347964716</v>
      </c>
      <c r="H1420" s="10">
        <f>(G1420/$AA$3)*'Front End'!$B$1</f>
        <v>1.0082238347964717E-3</v>
      </c>
      <c r="I1420" s="10">
        <f>('Front End'!$F$10-'Front End'!$B$1)+Calcs!H1420</f>
        <v>46.731008223834799</v>
      </c>
      <c r="J1420" s="10">
        <f>IF(H1420&gt;'Front End'!$B$1*('Front End'!$B$5/100),G1420-((('Front End'!$B$1*('Front End'!$B$5/100))/'Front End'!$B$1)*$AA$3),0)</f>
        <v>0.82238347964715786</v>
      </c>
      <c r="K1420" s="10">
        <f>(J1420*('Front End'!$B$6/100))/('Front End'!$B$2*24*60*60)</f>
        <v>0</v>
      </c>
      <c r="L1420" s="10">
        <f>(J1420*((100-'Front End'!$B$6)/100))/('Front End'!$B$2*24*60*60)</f>
        <v>9.5183273107309952E-4</v>
      </c>
      <c r="M1420" s="10">
        <f t="shared" si="91"/>
        <v>9.5183273107309952E-4</v>
      </c>
      <c r="N1420" s="10">
        <f>AVERAGE(M1419:M1420)*('Front End'!$F$5*60)</f>
        <v>0.11447096806531913</v>
      </c>
      <c r="O1420" s="10">
        <f>IF(O1419+AVERAGE(K1419:K1420)*('Front End'!$F$5*60)&gt;J1420,J1420,O1419+AVERAGE(K1419:K1420)*('Front End'!$F$5*60))</f>
        <v>0</v>
      </c>
      <c r="P1420" s="10">
        <f>P1419+(AVERAGE(L1419:L1420)*('Front End'!$F$5*60))-W1419</f>
        <v>3757.8593214949528</v>
      </c>
      <c r="Q1420" s="10">
        <f>(P1420/$AA$5)*($AA$4-'Front End'!$F$9)</f>
        <v>3.7578593214949524E-2</v>
      </c>
      <c r="R1420" s="10">
        <f>'Front End'!$F$9+Q1420</f>
        <v>45.037578593214953</v>
      </c>
      <c r="S1420" s="8">
        <f>IF(R1420&gt;'Front End'!$F$9+'Front End'!$B$9,(((R1420-'Front End'!$F$9)/($AA$4-'Front End'!$F$9))*$AA$5)-((('Front End'!$F$9+'Front End'!$B$9-'Front End'!$F$9)/($AA$4-'Front End'!$F$9))*$AA$5),0)</f>
        <v>3757.8593214952607</v>
      </c>
      <c r="T1420" s="8">
        <f>ROUND(S1420/('Front End'!$B$3*24*60*60),6)</f>
        <v>4.3489999999999996E-3</v>
      </c>
      <c r="U1420" s="8">
        <f>IF(R1420&gt;'Front End'!$F$9+'Front End'!$B$10,(((R1420-'Front End'!$F$9)/($AA$4-'Front End'!$F$9))*$AA$5)-((('Front End'!$F$9+'Front End'!$B$10-'Front End'!$F$9)/($AA$4-'Front End'!$F$9))*$AA$5),0)</f>
        <v>1757.8593214949478</v>
      </c>
      <c r="V1420" s="8">
        <f>(U1420^0.5)/('Front End'!$B$4*24*60*60)</f>
        <v>4.8526427029296545E-3</v>
      </c>
      <c r="W1420" s="8">
        <f>(AVERAGE(T1419:T1420)*('Front End'!$F$5*60))+(AVERAGE(V1419:V1420)*('Front End'!$F$5*60))</f>
        <v>1.1043991234073789</v>
      </c>
      <c r="X1420" s="8">
        <f t="shared" si="92"/>
        <v>4.8526427029296545E-3</v>
      </c>
    </row>
    <row r="1421" spans="1:24" x14ac:dyDescent="0.2">
      <c r="A1421" s="1">
        <v>1420</v>
      </c>
      <c r="B1421" s="1">
        <f>B1420+'Front End'!$F$5</f>
        <v>2838</v>
      </c>
      <c r="C1421" s="10">
        <f t="shared" si="89"/>
        <v>1.9708333333333334</v>
      </c>
      <c r="D1421" s="10">
        <f>ROUND(IF(B1421&lt;=$AA$2*1.25,('Front End'!$F$4/2)*(1-COS((PI()*B1421)/$AA$2)),(4.34*'Front End'!$F$4*EXP(-1.3*B1421/$AA$2))),6)</f>
        <v>9.2199999999999997E-4</v>
      </c>
      <c r="E1421" s="10">
        <f>D1421*('Front End'!$F$3/100)</f>
        <v>0</v>
      </c>
      <c r="F1421" s="10">
        <f t="shared" si="90"/>
        <v>9.2199999999999997E-4</v>
      </c>
      <c r="G1421" s="10">
        <f>IF((G1420+(AVERAGE(F1420:F1421)*('Front End'!$F$5*60))-(N1420))&gt;$AA$3,$AA$3,IF(G1420+(AVERAGE(F1420:F1421)*('Front End'!$F$5*60))-(N1420)&lt;0,0,G1420+(AVERAGE(F1420:F1421)*('Front End'!$F$5*60))-(N1420)))</f>
        <v>100.81879251158183</v>
      </c>
      <c r="H1421" s="10">
        <f>(G1421/$AA$3)*'Front End'!$B$1</f>
        <v>1.0081879251158184E-3</v>
      </c>
      <c r="I1421" s="10">
        <f>('Front End'!$F$10-'Front End'!$B$1)+Calcs!H1421</f>
        <v>46.73100818792512</v>
      </c>
      <c r="J1421" s="10">
        <f>IF(H1421&gt;'Front End'!$B$1*('Front End'!$B$5/100),G1421-((('Front End'!$B$1*('Front End'!$B$5/100))/'Front End'!$B$1)*$AA$3),0)</f>
        <v>0.81879251158183308</v>
      </c>
      <c r="K1421" s="10">
        <f>(J1421*('Front End'!$B$6/100))/('Front End'!$B$2*24*60*60)</f>
        <v>0</v>
      </c>
      <c r="L1421" s="10">
        <f>(J1421*((100-'Front End'!$B$6)/100))/('Front End'!$B$2*24*60*60)</f>
        <v>9.4767651803452917E-4</v>
      </c>
      <c r="M1421" s="10">
        <f t="shared" si="91"/>
        <v>9.4767651803452917E-4</v>
      </c>
      <c r="N1421" s="10">
        <f>AVERAGE(M1420:M1421)*('Front End'!$F$5*60)</f>
        <v>0.11397055494645773</v>
      </c>
      <c r="O1421" s="10">
        <f>IF(O1420+AVERAGE(K1420:K1421)*('Front End'!$F$5*60)&gt;J1421,J1421,O1420+AVERAGE(K1420:K1421)*('Front End'!$F$5*60))</f>
        <v>0</v>
      </c>
      <c r="P1421" s="10">
        <f>P1420+(AVERAGE(L1420:L1421)*('Front End'!$F$5*60))-W1420</f>
        <v>3756.8688929264918</v>
      </c>
      <c r="Q1421" s="10">
        <f>(P1421/$AA$5)*($AA$4-'Front End'!$F$9)</f>
        <v>3.7568688929264911E-2</v>
      </c>
      <c r="R1421" s="10">
        <f>'Front End'!$F$9+Q1421</f>
        <v>45.037568688929262</v>
      </c>
      <c r="S1421" s="8">
        <f>IF(R1421&gt;'Front End'!$F$9+'Front End'!$B$9,(((R1421-'Front End'!$F$9)/($AA$4-'Front End'!$F$9))*$AA$5)-((('Front End'!$F$9+'Front End'!$B$9-'Front End'!$F$9)/($AA$4-'Front End'!$F$9))*$AA$5),0)</f>
        <v>3756.8688929262353</v>
      </c>
      <c r="T1421" s="8">
        <f>ROUND(S1421/('Front End'!$B$3*24*60*60),6)</f>
        <v>4.3480000000000003E-3</v>
      </c>
      <c r="U1421" s="8">
        <f>IF(R1421&gt;'Front End'!$F$9+'Front End'!$B$10,(((R1421-'Front End'!$F$9)/($AA$4-'Front End'!$F$9))*$AA$5)-((('Front End'!$F$9+'Front End'!$B$10-'Front End'!$F$9)/($AA$4-'Front End'!$F$9))*$AA$5),0)</f>
        <v>1756.8688929259224</v>
      </c>
      <c r="V1421" s="8">
        <f>(U1421^0.5)/('Front End'!$B$4*24*60*60)</f>
        <v>4.8512754509864621E-3</v>
      </c>
      <c r="W1421" s="8">
        <f>(AVERAGE(T1420:T1421)*('Front End'!$F$5*60))+(AVERAGE(V1420:V1421)*('Front End'!$F$5*60))</f>
        <v>1.104055089234967</v>
      </c>
      <c r="X1421" s="8">
        <f t="shared" si="92"/>
        <v>4.8512754509864621E-3</v>
      </c>
    </row>
    <row r="1422" spans="1:24" x14ac:dyDescent="0.2">
      <c r="A1422" s="1">
        <v>1421</v>
      </c>
      <c r="B1422" s="1">
        <f>B1421+'Front End'!$F$5</f>
        <v>2840</v>
      </c>
      <c r="C1422" s="10">
        <f t="shared" si="89"/>
        <v>1.9722222222222223</v>
      </c>
      <c r="D1422" s="10">
        <f>ROUND(IF(B1422&lt;=$AA$2*1.25,('Front End'!$F$4/2)*(1-COS((PI()*B1422)/$AA$2)),(4.34*'Front End'!$F$4*EXP(-1.3*B1422/$AA$2))),6)</f>
        <v>9.1799999999999998E-4</v>
      </c>
      <c r="E1422" s="10">
        <f>D1422*('Front End'!$F$3/100)</f>
        <v>0</v>
      </c>
      <c r="F1422" s="10">
        <f t="shared" si="90"/>
        <v>9.1799999999999998E-4</v>
      </c>
      <c r="G1422" s="10">
        <f>IF((G1421+(AVERAGE(F1421:F1422)*('Front End'!$F$5*60))-(N1421))&gt;$AA$3,$AA$3,IF(G1421+(AVERAGE(F1421:F1422)*('Front End'!$F$5*60))-(N1421)&lt;0,0,G1421+(AVERAGE(F1421:F1422)*('Front End'!$F$5*60))-(N1421)))</f>
        <v>100.81522195663537</v>
      </c>
      <c r="H1422" s="10">
        <f>(G1422/$AA$3)*'Front End'!$B$1</f>
        <v>1.0081522195663536E-3</v>
      </c>
      <c r="I1422" s="10">
        <f>('Front End'!$F$10-'Front End'!$B$1)+Calcs!H1422</f>
        <v>46.731008152219573</v>
      </c>
      <c r="J1422" s="10">
        <f>IF(H1422&gt;'Front End'!$B$1*('Front End'!$B$5/100),G1422-((('Front End'!$B$1*('Front End'!$B$5/100))/'Front End'!$B$1)*$AA$3),0)</f>
        <v>0.81522195663536934</v>
      </c>
      <c r="K1422" s="10">
        <f>(J1422*('Front End'!$B$6/100))/('Front End'!$B$2*24*60*60)</f>
        <v>0</v>
      </c>
      <c r="L1422" s="10">
        <f>(J1422*((100-'Front End'!$B$6)/100))/('Front End'!$B$2*24*60*60)</f>
        <v>9.4354393129093687E-4</v>
      </c>
      <c r="M1422" s="10">
        <f t="shared" si="91"/>
        <v>9.4354393129093687E-4</v>
      </c>
      <c r="N1422" s="10">
        <f>AVERAGE(M1421:M1422)*('Front End'!$F$5*60)</f>
        <v>0.11347322695952797</v>
      </c>
      <c r="O1422" s="10">
        <f>IF(O1421+AVERAGE(K1421:K1422)*('Front End'!$F$5*60)&gt;J1422,J1422,O1421+AVERAGE(K1421:K1422)*('Front End'!$F$5*60))</f>
        <v>0</v>
      </c>
      <c r="P1422" s="10">
        <f>P1421+(AVERAGE(L1421:L1422)*('Front End'!$F$5*60))-W1421</f>
        <v>3755.8783110642166</v>
      </c>
      <c r="Q1422" s="10">
        <f>(P1422/$AA$5)*($AA$4-'Front End'!$F$9)</f>
        <v>3.7558783110642167E-2</v>
      </c>
      <c r="R1422" s="10">
        <f>'Front End'!$F$9+Q1422</f>
        <v>45.03755878311064</v>
      </c>
      <c r="S1422" s="8">
        <f>IF(R1422&gt;'Front End'!$F$9+'Front End'!$B$9,(((R1422-'Front End'!$F$9)/($AA$4-'Front End'!$F$9))*$AA$5)-((('Front End'!$F$9+'Front End'!$B$9-'Front End'!$F$9)/($AA$4-'Front End'!$F$9))*$AA$5),0)</f>
        <v>3755.8783110640097</v>
      </c>
      <c r="T1422" s="8">
        <f>ROUND(S1422/('Front End'!$B$3*24*60*60),6)</f>
        <v>4.3470000000000002E-3</v>
      </c>
      <c r="U1422" s="8">
        <f>IF(R1422&gt;'Front End'!$F$9+'Front End'!$B$10,(((R1422-'Front End'!$F$9)/($AA$4-'Front End'!$F$9))*$AA$5)-((('Front End'!$F$9+'Front End'!$B$10-'Front End'!$F$9)/($AA$4-'Front End'!$F$9))*$AA$5),0)</f>
        <v>1755.8783110636969</v>
      </c>
      <c r="V1422" s="8">
        <f>(U1422^0.5)/('Front End'!$B$4*24*60*60)</f>
        <v>4.8499076018918216E-3</v>
      </c>
      <c r="W1422" s="8">
        <f>(AVERAGE(T1421:T1422)*('Front End'!$F$5*60))+(AVERAGE(V1421:V1422)*('Front End'!$F$5*60))</f>
        <v>1.103770983172697</v>
      </c>
      <c r="X1422" s="8">
        <f t="shared" si="92"/>
        <v>4.8499076018918216E-3</v>
      </c>
    </row>
    <row r="1423" spans="1:24" x14ac:dyDescent="0.2">
      <c r="A1423" s="1">
        <v>1422</v>
      </c>
      <c r="B1423" s="1">
        <f>B1422+'Front End'!$F$5</f>
        <v>2842</v>
      </c>
      <c r="C1423" s="10">
        <f t="shared" si="89"/>
        <v>1.9736111111111112</v>
      </c>
      <c r="D1423" s="10">
        <f>ROUND(IF(B1423&lt;=$AA$2*1.25,('Front End'!$F$4/2)*(1-COS((PI()*B1423)/$AA$2)),(4.34*'Front End'!$F$4*EXP(-1.3*B1423/$AA$2))),6)</f>
        <v>9.1399999999999999E-4</v>
      </c>
      <c r="E1423" s="10">
        <f>D1423*('Front End'!$F$3/100)</f>
        <v>0</v>
      </c>
      <c r="F1423" s="10">
        <f t="shared" si="90"/>
        <v>9.1399999999999999E-4</v>
      </c>
      <c r="G1423" s="10">
        <f>IF((G1422+(AVERAGE(F1422:F1423)*('Front End'!$F$5*60))-(N1422))&gt;$AA$3,$AA$3,IF(G1422+(AVERAGE(F1422:F1423)*('Front End'!$F$5*60))-(N1422)&lt;0,0,G1422+(AVERAGE(F1422:F1423)*('Front End'!$F$5*60))-(N1422)))</f>
        <v>100.81166872967584</v>
      </c>
      <c r="H1423" s="10">
        <f>(G1423/$AA$3)*'Front End'!$B$1</f>
        <v>1.0081166872967584E-3</v>
      </c>
      <c r="I1423" s="10">
        <f>('Front End'!$F$10-'Front End'!$B$1)+Calcs!H1423</f>
        <v>46.731008116687299</v>
      </c>
      <c r="J1423" s="10">
        <f>IF(H1423&gt;'Front End'!$B$1*('Front End'!$B$5/100),G1423-((('Front End'!$B$1*('Front End'!$B$5/100))/'Front End'!$B$1)*$AA$3),0)</f>
        <v>0.81166872967584425</v>
      </c>
      <c r="K1423" s="10">
        <f>(J1423*('Front End'!$B$6/100))/('Front End'!$B$2*24*60*60)</f>
        <v>0</v>
      </c>
      <c r="L1423" s="10">
        <f>(J1423*((100-'Front End'!$B$6)/100))/('Front End'!$B$2*24*60*60)</f>
        <v>9.3943140008778279E-4</v>
      </c>
      <c r="M1423" s="10">
        <f t="shared" si="91"/>
        <v>9.3943140008778279E-4</v>
      </c>
      <c r="N1423" s="10">
        <f>AVERAGE(M1422:M1423)*('Front End'!$F$5*60)</f>
        <v>0.11297851988272319</v>
      </c>
      <c r="O1423" s="10">
        <f>IF(O1422+AVERAGE(K1422:K1423)*('Front End'!$F$5*60)&gt;J1423,J1423,O1422+AVERAGE(K1422:K1423)*('Front End'!$F$5*60))</f>
        <v>0</v>
      </c>
      <c r="P1423" s="10">
        <f>P1422+(AVERAGE(L1422:L1423)*('Front End'!$F$5*60))-W1422</f>
        <v>3754.8875186009268</v>
      </c>
      <c r="Q1423" s="10">
        <f>(P1423/$AA$5)*($AA$4-'Front End'!$F$9)</f>
        <v>3.7548875186009266E-2</v>
      </c>
      <c r="R1423" s="10">
        <f>'Front End'!$F$9+Q1423</f>
        <v>45.037548875186012</v>
      </c>
      <c r="S1423" s="8">
        <f>IF(R1423&gt;'Front End'!$F$9+'Front End'!$B$9,(((R1423-'Front End'!$F$9)/($AA$4-'Front End'!$F$9))*$AA$5)-((('Front End'!$F$9+'Front End'!$B$9-'Front End'!$F$9)/($AA$4-'Front End'!$F$9))*$AA$5),0)</f>
        <v>3754.8875186011805</v>
      </c>
      <c r="T1423" s="8">
        <f>ROUND(S1423/('Front End'!$B$3*24*60*60),6)</f>
        <v>4.346E-3</v>
      </c>
      <c r="U1423" s="8">
        <f>IF(R1423&gt;'Front End'!$F$9+'Front End'!$B$10,(((R1423-'Front End'!$F$9)/($AA$4-'Front End'!$F$9))*$AA$5)-((('Front End'!$F$9+'Front End'!$B$10-'Front End'!$F$9)/($AA$4-'Front End'!$F$9))*$AA$5),0)</f>
        <v>1754.8875186008677</v>
      </c>
      <c r="V1423" s="8">
        <f>(U1423^0.5)/('Front End'!$B$4*24*60*60)</f>
        <v>4.8485390759736699E-3</v>
      </c>
      <c r="W1423" s="8">
        <f>(AVERAGE(T1422:T1423)*('Front End'!$F$5*60))+(AVERAGE(V1422:V1423)*('Front End'!$F$5*60))</f>
        <v>1.1034868006719294</v>
      </c>
      <c r="X1423" s="8">
        <f t="shared" si="92"/>
        <v>4.8485390759736699E-3</v>
      </c>
    </row>
    <row r="1424" spans="1:24" x14ac:dyDescent="0.2">
      <c r="A1424" s="1">
        <v>1423</v>
      </c>
      <c r="B1424" s="1">
        <f>B1423+'Front End'!$F$5</f>
        <v>2844</v>
      </c>
      <c r="C1424" s="10">
        <f t="shared" si="89"/>
        <v>1.9750000000000001</v>
      </c>
      <c r="D1424" s="10">
        <f>ROUND(IF(B1424&lt;=$AA$2*1.25,('Front End'!$F$4/2)*(1-COS((PI()*B1424)/$AA$2)),(4.34*'Front End'!$F$4*EXP(-1.3*B1424/$AA$2))),6)</f>
        <v>9.1E-4</v>
      </c>
      <c r="E1424" s="10">
        <f>D1424*('Front End'!$F$3/100)</f>
        <v>0</v>
      </c>
      <c r="F1424" s="10">
        <f t="shared" si="90"/>
        <v>9.1E-4</v>
      </c>
      <c r="G1424" s="10">
        <f>IF((G1423+(AVERAGE(F1423:F1424)*('Front End'!$F$5*60))-(N1423))&gt;$AA$3,$AA$3,IF(G1423+(AVERAGE(F1423:F1424)*('Front End'!$F$5*60))-(N1423)&lt;0,0,G1423+(AVERAGE(F1423:F1424)*('Front End'!$F$5*60))-(N1423)))</f>
        <v>100.80813020979313</v>
      </c>
      <c r="H1424" s="10">
        <f>(G1424/$AA$3)*'Front End'!$B$1</f>
        <v>1.0080813020979314E-3</v>
      </c>
      <c r="I1424" s="10">
        <f>('Front End'!$F$10-'Front End'!$B$1)+Calcs!H1424</f>
        <v>46.7310080813021</v>
      </c>
      <c r="J1424" s="10">
        <f>IF(H1424&gt;'Front End'!$B$1*('Front End'!$B$5/100),G1424-((('Front End'!$B$1*('Front End'!$B$5/100))/'Front End'!$B$1)*$AA$3),0)</f>
        <v>0.80813020979313421</v>
      </c>
      <c r="K1424" s="10">
        <f>(J1424*('Front End'!$B$6/100))/('Front End'!$B$2*24*60*60)</f>
        <v>0</v>
      </c>
      <c r="L1424" s="10">
        <f>(J1424*((100-'Front End'!$B$6)/100))/('Front End'!$B$2*24*60*60)</f>
        <v>9.353358909642758E-4</v>
      </c>
      <c r="M1424" s="10">
        <f t="shared" si="91"/>
        <v>9.353358909642758E-4</v>
      </c>
      <c r="N1424" s="10">
        <f>AVERAGE(M1423:M1424)*('Front End'!$F$5*60)</f>
        <v>0.11248603746312352</v>
      </c>
      <c r="O1424" s="10">
        <f>IF(O1423+AVERAGE(K1423:K1424)*('Front End'!$F$5*60)&gt;J1424,J1424,O1423+AVERAGE(K1423:K1424)*('Front End'!$F$5*60))</f>
        <v>0</v>
      </c>
      <c r="P1424" s="10">
        <f>P1423+(AVERAGE(L1423:L1424)*('Front End'!$F$5*60))-W1423</f>
        <v>3753.896517837718</v>
      </c>
      <c r="Q1424" s="10">
        <f>(P1424/$AA$5)*($AA$4-'Front End'!$F$9)</f>
        <v>3.7538965178377175E-2</v>
      </c>
      <c r="R1424" s="10">
        <f>'Front End'!$F$9+Q1424</f>
        <v>45.037538965178378</v>
      </c>
      <c r="S1424" s="8">
        <f>IF(R1424&gt;'Front End'!$F$9+'Front End'!$B$9,(((R1424-'Front End'!$F$9)/($AA$4-'Front End'!$F$9))*$AA$5)-((('Front End'!$F$9+'Front End'!$B$9-'Front End'!$F$9)/($AA$4-'Front End'!$F$9))*$AA$5),0)</f>
        <v>3753.8965178377739</v>
      </c>
      <c r="T1424" s="8">
        <f>ROUND(S1424/('Front End'!$B$3*24*60*60),6)</f>
        <v>4.3449999999999999E-3</v>
      </c>
      <c r="U1424" s="8">
        <f>IF(R1424&gt;'Front End'!$F$9+'Front End'!$B$10,(((R1424-'Front End'!$F$9)/($AA$4-'Front End'!$F$9))*$AA$5)-((('Front End'!$F$9+'Front End'!$B$10-'Front End'!$F$9)/($AA$4-'Front End'!$F$9))*$AA$5),0)</f>
        <v>1753.896517837461</v>
      </c>
      <c r="V1424" s="8">
        <f>(U1424^0.5)/('Front End'!$B$4*24*60*60)</f>
        <v>4.8471698758369777E-3</v>
      </c>
      <c r="W1424" s="8">
        <f>(AVERAGE(T1423:T1424)*('Front End'!$F$5*60))+(AVERAGE(V1423:V1424)*('Front End'!$F$5*60))</f>
        <v>1.1032025371086389</v>
      </c>
      <c r="X1424" s="8">
        <f t="shared" si="92"/>
        <v>4.8471698758369777E-3</v>
      </c>
    </row>
    <row r="1425" spans="1:24" x14ac:dyDescent="0.2">
      <c r="A1425" s="1">
        <v>1424</v>
      </c>
      <c r="B1425" s="1">
        <f>B1424+'Front End'!$F$5</f>
        <v>2846</v>
      </c>
      <c r="C1425" s="10">
        <f t="shared" si="89"/>
        <v>1.976388888888889</v>
      </c>
      <c r="D1425" s="10">
        <f>ROUND(IF(B1425&lt;=$AA$2*1.25,('Front End'!$F$4/2)*(1-COS((PI()*B1425)/$AA$2)),(4.34*'Front End'!$F$4*EXP(-1.3*B1425/$AA$2))),6)</f>
        <v>9.0600000000000001E-4</v>
      </c>
      <c r="E1425" s="10">
        <f>D1425*('Front End'!$F$3/100)</f>
        <v>0</v>
      </c>
      <c r="F1425" s="10">
        <f t="shared" si="90"/>
        <v>9.0600000000000001E-4</v>
      </c>
      <c r="G1425" s="10">
        <f>IF((G1424+(AVERAGE(F1424:F1425)*('Front End'!$F$5*60))-(N1424))&gt;$AA$3,$AA$3,IF(G1424+(AVERAGE(F1424:F1425)*('Front End'!$F$5*60))-(N1424)&lt;0,0,G1424+(AVERAGE(F1424:F1425)*('Front End'!$F$5*60))-(N1424)))</f>
        <v>100.80460417233</v>
      </c>
      <c r="H1425" s="10">
        <f>(G1425/$AA$3)*'Front End'!$B$1</f>
        <v>1.0080460417233E-3</v>
      </c>
      <c r="I1425" s="10">
        <f>('Front End'!$F$10-'Front End'!$B$1)+Calcs!H1425</f>
        <v>46.73100804604173</v>
      </c>
      <c r="J1425" s="10">
        <f>IF(H1425&gt;'Front End'!$B$1*('Front End'!$B$5/100),G1425-((('Front End'!$B$1*('Front End'!$B$5/100))/'Front End'!$B$1)*$AA$3),0)</f>
        <v>0.80460417233000214</v>
      </c>
      <c r="K1425" s="10">
        <f>(J1425*('Front End'!$B$6/100))/('Front End'!$B$2*24*60*60)</f>
        <v>0</v>
      </c>
      <c r="L1425" s="10">
        <f>(J1425*((100-'Front End'!$B$6)/100))/('Front End'!$B$2*24*60*60)</f>
        <v>9.3125482908565079E-4</v>
      </c>
      <c r="M1425" s="10">
        <f t="shared" si="91"/>
        <v>9.3125482908565079E-4</v>
      </c>
      <c r="N1425" s="10">
        <f>AVERAGE(M1424:M1425)*('Front End'!$F$5*60)</f>
        <v>0.11199544320299559</v>
      </c>
      <c r="O1425" s="10">
        <f>IF(O1424+AVERAGE(K1424:K1425)*('Front End'!$F$5*60)&gt;J1425,J1425,O1424+AVERAGE(K1424:K1425)*('Front End'!$F$5*60))</f>
        <v>0</v>
      </c>
      <c r="P1425" s="10">
        <f>P1424+(AVERAGE(L1424:L1425)*('Front End'!$F$5*60))-W1424</f>
        <v>3752.9053107438122</v>
      </c>
      <c r="Q1425" s="10">
        <f>(P1425/$AA$5)*($AA$4-'Front End'!$F$9)</f>
        <v>3.7529053107438114E-2</v>
      </c>
      <c r="R1425" s="10">
        <f>'Front End'!$F$9+Q1425</f>
        <v>45.037529053107441</v>
      </c>
      <c r="S1425" s="8">
        <f>IF(R1425&gt;'Front End'!$F$9+'Front End'!$B$9,(((R1425-'Front End'!$F$9)/($AA$4-'Front End'!$F$9))*$AA$5)-((('Front End'!$F$9+'Front End'!$B$9-'Front End'!$F$9)/($AA$4-'Front End'!$F$9))*$AA$5),0)</f>
        <v>3752.9053107441259</v>
      </c>
      <c r="T1425" s="8">
        <f>ROUND(S1425/('Front End'!$B$3*24*60*60),6)</f>
        <v>4.3439999999999998E-3</v>
      </c>
      <c r="U1425" s="8">
        <f>IF(R1425&gt;'Front End'!$F$9+'Front End'!$B$10,(((R1425-'Front End'!$F$9)/($AA$4-'Front End'!$F$9))*$AA$5)-((('Front End'!$F$9+'Front End'!$B$10-'Front End'!$F$9)/($AA$4-'Front End'!$F$9))*$AA$5),0)</f>
        <v>1752.9053107438131</v>
      </c>
      <c r="V1425" s="8">
        <f>(U1425^0.5)/('Front End'!$B$4*24*60*60)</f>
        <v>4.8458000036336732E-3</v>
      </c>
      <c r="W1425" s="8">
        <f>(AVERAGE(T1424:T1425)*('Front End'!$F$5*60))+(AVERAGE(V1424:V1425)*('Front End'!$F$5*60))</f>
        <v>1.102918192768239</v>
      </c>
      <c r="X1425" s="8">
        <f t="shared" si="92"/>
        <v>4.8458000036336732E-3</v>
      </c>
    </row>
    <row r="1426" spans="1:24" x14ac:dyDescent="0.2">
      <c r="A1426" s="1">
        <v>1425</v>
      </c>
      <c r="B1426" s="1">
        <f>B1425+'Front End'!$F$5</f>
        <v>2848</v>
      </c>
      <c r="C1426" s="10">
        <f t="shared" si="89"/>
        <v>1.9777777777777779</v>
      </c>
      <c r="D1426" s="10">
        <f>ROUND(IF(B1426&lt;=$AA$2*1.25,('Front End'!$F$4/2)*(1-COS((PI()*B1426)/$AA$2)),(4.34*'Front End'!$F$4*EXP(-1.3*B1426/$AA$2))),6)</f>
        <v>9.0300000000000005E-4</v>
      </c>
      <c r="E1426" s="10">
        <f>D1426*('Front End'!$F$3/100)</f>
        <v>0</v>
      </c>
      <c r="F1426" s="10">
        <f t="shared" si="90"/>
        <v>9.0300000000000005E-4</v>
      </c>
      <c r="G1426" s="10">
        <f>IF((G1425+(AVERAGE(F1425:F1426)*('Front End'!$F$5*60))-(N1425))&gt;$AA$3,$AA$3,IF(G1425+(AVERAGE(F1425:F1426)*('Front End'!$F$5*60))-(N1425)&lt;0,0,G1425+(AVERAGE(F1425:F1426)*('Front End'!$F$5*60))-(N1425)))</f>
        <v>100.80114872912701</v>
      </c>
      <c r="H1426" s="10">
        <f>(G1426/$AA$3)*'Front End'!$B$1</f>
        <v>1.0080114872912701E-3</v>
      </c>
      <c r="I1426" s="10">
        <f>('Front End'!$F$10-'Front End'!$B$1)+Calcs!H1426</f>
        <v>46.731008011487297</v>
      </c>
      <c r="J1426" s="10">
        <f>IF(H1426&gt;'Front End'!$B$1*('Front End'!$B$5/100),G1426-((('Front End'!$B$1*('Front End'!$B$5/100))/'Front End'!$B$1)*$AA$3),0)</f>
        <v>0.80114872912700719</v>
      </c>
      <c r="K1426" s="10">
        <f>(J1426*('Front End'!$B$6/100))/('Front End'!$B$2*24*60*60)</f>
        <v>0</v>
      </c>
      <c r="L1426" s="10">
        <f>(J1426*((100-'Front End'!$B$6)/100))/('Front End'!$B$2*24*60*60)</f>
        <v>9.2725547352662881E-4</v>
      </c>
      <c r="M1426" s="10">
        <f t="shared" si="91"/>
        <v>9.2725547352662881E-4</v>
      </c>
      <c r="N1426" s="10">
        <f>AVERAGE(M1425:M1426)*('Front End'!$F$5*60)</f>
        <v>0.11151061815673678</v>
      </c>
      <c r="O1426" s="10">
        <f>IF(O1425+AVERAGE(K1425:K1426)*('Front End'!$F$5*60)&gt;J1426,J1426,O1425+AVERAGE(K1425:K1426)*('Front End'!$F$5*60))</f>
        <v>0</v>
      </c>
      <c r="P1426" s="10">
        <f>P1425+(AVERAGE(L1425:L1426)*('Front End'!$F$5*60))-W1425</f>
        <v>3751.9139031692007</v>
      </c>
      <c r="Q1426" s="10">
        <f>(P1426/$AA$5)*($AA$4-'Front End'!$F$9)</f>
        <v>3.7519139031692003E-2</v>
      </c>
      <c r="R1426" s="10">
        <f>'Front End'!$F$9+Q1426</f>
        <v>45.037519139031694</v>
      </c>
      <c r="S1426" s="8">
        <f>IF(R1426&gt;'Front End'!$F$9+'Front End'!$B$9,(((R1426-'Front End'!$F$9)/($AA$4-'Front End'!$F$9))*$AA$5)-((('Front End'!$F$9+'Front End'!$B$9-'Front End'!$F$9)/($AA$4-'Front End'!$F$9))*$AA$5),0)</f>
        <v>3751.9139031694235</v>
      </c>
      <c r="T1426" s="8">
        <f>ROUND(S1426/('Front End'!$B$3*24*60*60),6)</f>
        <v>4.3420000000000004E-3</v>
      </c>
      <c r="U1426" s="8">
        <f>IF(R1426&gt;'Front End'!$F$9+'Front End'!$B$10,(((R1426-'Front End'!$F$9)/($AA$4-'Front End'!$F$9))*$AA$5)-((('Front End'!$F$9+'Front End'!$B$10-'Front End'!$F$9)/($AA$4-'Front End'!$F$9))*$AA$5),0)</f>
        <v>1751.9139031691107</v>
      </c>
      <c r="V1426" s="8">
        <f>(U1426^0.5)/('Front End'!$B$4*24*60*60)</f>
        <v>4.844429466880777E-3</v>
      </c>
      <c r="W1426" s="8">
        <f>(AVERAGE(T1425:T1426)*('Front End'!$F$5*60))+(AVERAGE(V1425:V1426)*('Front End'!$F$5*60))</f>
        <v>1.1025737682308669</v>
      </c>
      <c r="X1426" s="8">
        <f t="shared" si="92"/>
        <v>4.844429466880777E-3</v>
      </c>
    </row>
    <row r="1427" spans="1:24" x14ac:dyDescent="0.2">
      <c r="A1427" s="1">
        <v>1426</v>
      </c>
      <c r="B1427" s="1">
        <f>B1426+'Front End'!$F$5</f>
        <v>2850</v>
      </c>
      <c r="C1427" s="10">
        <f t="shared" si="89"/>
        <v>1.9791666666666667</v>
      </c>
      <c r="D1427" s="10">
        <f>ROUND(IF(B1427&lt;=$AA$2*1.25,('Front End'!$F$4/2)*(1-COS((PI()*B1427)/$AA$2)),(4.34*'Front End'!$F$4*EXP(-1.3*B1427/$AA$2))),6)</f>
        <v>8.9899999999999995E-4</v>
      </c>
      <c r="E1427" s="10">
        <f>D1427*('Front End'!$F$3/100)</f>
        <v>0</v>
      </c>
      <c r="F1427" s="10">
        <f t="shared" si="90"/>
        <v>8.9899999999999995E-4</v>
      </c>
      <c r="G1427" s="10">
        <f>IF((G1426+(AVERAGE(F1426:F1427)*('Front End'!$F$5*60))-(N1426))&gt;$AA$3,$AA$3,IF(G1426+(AVERAGE(F1426:F1427)*('Front End'!$F$5*60))-(N1426)&lt;0,0,G1426+(AVERAGE(F1426:F1427)*('Front End'!$F$5*60))-(N1426)))</f>
        <v>100.79775811097026</v>
      </c>
      <c r="H1427" s="10">
        <f>(G1427/$AA$3)*'Front End'!$B$1</f>
        <v>1.0079775811097026E-3</v>
      </c>
      <c r="I1427" s="10">
        <f>('Front End'!$F$10-'Front End'!$B$1)+Calcs!H1427</f>
        <v>46.731007977581115</v>
      </c>
      <c r="J1427" s="10">
        <f>IF(H1427&gt;'Front End'!$B$1*('Front End'!$B$5/100),G1427-((('Front End'!$B$1*('Front End'!$B$5/100))/'Front End'!$B$1)*$AA$3),0)</f>
        <v>0.79775811097026406</v>
      </c>
      <c r="K1427" s="10">
        <f>(J1427*('Front End'!$B$6/100))/('Front End'!$B$2*24*60*60)</f>
        <v>0</v>
      </c>
      <c r="L1427" s="10">
        <f>(J1427*((100-'Front End'!$B$6)/100))/('Front End'!$B$2*24*60*60)</f>
        <v>9.2333114695632428E-4</v>
      </c>
      <c r="M1427" s="10">
        <f t="shared" si="91"/>
        <v>9.2333114695632428E-4</v>
      </c>
      <c r="N1427" s="10">
        <f>AVERAGE(M1426:M1427)*('Front End'!$F$5*60)</f>
        <v>0.11103519722897719</v>
      </c>
      <c r="O1427" s="10">
        <f>IF(O1426+AVERAGE(K1426:K1427)*('Front End'!$F$5*60)&gt;J1427,J1427,O1426+AVERAGE(K1426:K1427)*('Front End'!$F$5*60))</f>
        <v>0</v>
      </c>
      <c r="P1427" s="10">
        <f>P1426+(AVERAGE(L1426:L1427)*('Front End'!$F$5*60))-W1426</f>
        <v>3750.9223645981988</v>
      </c>
      <c r="Q1427" s="10">
        <f>(P1427/$AA$5)*($AA$4-'Front End'!$F$9)</f>
        <v>3.7509223645981991E-2</v>
      </c>
      <c r="R1427" s="10">
        <f>'Front End'!$F$9+Q1427</f>
        <v>45.037509223645984</v>
      </c>
      <c r="S1427" s="8">
        <f>IF(R1427&gt;'Front End'!$F$9+'Front End'!$B$9,(((R1427-'Front End'!$F$9)/($AA$4-'Front End'!$F$9))*$AA$5)-((('Front End'!$F$9+'Front End'!$B$9-'Front End'!$F$9)/($AA$4-'Front End'!$F$9))*$AA$5),0)</f>
        <v>3750.9223645983529</v>
      </c>
      <c r="T1427" s="8">
        <f>ROUND(S1427/('Front End'!$B$3*24*60*60),6)</f>
        <v>4.3410000000000002E-3</v>
      </c>
      <c r="U1427" s="8">
        <f>IF(R1427&gt;'Front End'!$F$9+'Front End'!$B$10,(((R1427-'Front End'!$F$9)/($AA$4-'Front End'!$F$9))*$AA$5)-((('Front End'!$F$9+'Front End'!$B$10-'Front End'!$F$9)/($AA$4-'Front End'!$F$9))*$AA$5),0)</f>
        <v>1750.9223645980401</v>
      </c>
      <c r="V1427" s="8">
        <f>(U1427^0.5)/('Front End'!$B$4*24*60*60)</f>
        <v>4.8430583611115702E-3</v>
      </c>
      <c r="W1427" s="8">
        <f>(AVERAGE(T1426:T1427)*('Front End'!$F$5*60))+(AVERAGE(V1426:V1427)*('Front End'!$F$5*60))</f>
        <v>1.1022292696795408</v>
      </c>
      <c r="X1427" s="8">
        <f t="shared" si="92"/>
        <v>4.8430583611115702E-3</v>
      </c>
    </row>
    <row r="1428" spans="1:24" x14ac:dyDescent="0.2">
      <c r="A1428" s="1">
        <v>1427</v>
      </c>
      <c r="B1428" s="1">
        <f>B1427+'Front End'!$F$5</f>
        <v>2852</v>
      </c>
      <c r="C1428" s="10">
        <f t="shared" si="89"/>
        <v>1.9805555555555556</v>
      </c>
      <c r="D1428" s="10">
        <f>ROUND(IF(B1428&lt;=$AA$2*1.25,('Front End'!$F$4/2)*(1-COS((PI()*B1428)/$AA$2)),(4.34*'Front End'!$F$4*EXP(-1.3*B1428/$AA$2))),6)</f>
        <v>8.9499999999999996E-4</v>
      </c>
      <c r="E1428" s="10">
        <f>D1428*('Front End'!$F$3/100)</f>
        <v>0</v>
      </c>
      <c r="F1428" s="10">
        <f t="shared" si="90"/>
        <v>8.9499999999999996E-4</v>
      </c>
      <c r="G1428" s="10">
        <f>IF((G1427+(AVERAGE(F1427:F1428)*('Front End'!$F$5*60))-(N1427))&gt;$AA$3,$AA$3,IF(G1427+(AVERAGE(F1427:F1428)*('Front End'!$F$5*60))-(N1427)&lt;0,0,G1427+(AVERAGE(F1427:F1428)*('Front End'!$F$5*60))-(N1427)))</f>
        <v>100.7943629137413</v>
      </c>
      <c r="H1428" s="10">
        <f>(G1428/$AA$3)*'Front End'!$B$1</f>
        <v>1.0079436291374128E-3</v>
      </c>
      <c r="I1428" s="10">
        <f>('Front End'!$F$10-'Front End'!$B$1)+Calcs!H1428</f>
        <v>46.731007943629145</v>
      </c>
      <c r="J1428" s="10">
        <f>IF(H1428&gt;'Front End'!$B$1*('Front End'!$B$5/100),G1428-((('Front End'!$B$1*('Front End'!$B$5/100))/'Front End'!$B$1)*$AA$3),0)</f>
        <v>0.79436291374129553</v>
      </c>
      <c r="K1428" s="10">
        <f>(J1428*('Front End'!$B$6/100))/('Front End'!$B$2*24*60*60)</f>
        <v>0</v>
      </c>
      <c r="L1428" s="10">
        <f>(J1428*((100-'Front End'!$B$6)/100))/('Front End'!$B$2*24*60*60)</f>
        <v>9.1940152053390702E-4</v>
      </c>
      <c r="M1428" s="10">
        <f t="shared" si="91"/>
        <v>9.1940152053390702E-4</v>
      </c>
      <c r="N1428" s="10">
        <f>AVERAGE(M1427:M1428)*('Front End'!$F$5*60)</f>
        <v>0.11056396004941388</v>
      </c>
      <c r="O1428" s="10">
        <f>IF(O1427+AVERAGE(K1427:K1428)*('Front End'!$F$5*60)&gt;J1428,J1428,O1427+AVERAGE(K1427:K1428)*('Front End'!$F$5*60))</f>
        <v>0</v>
      </c>
      <c r="P1428" s="10">
        <f>P1427+(AVERAGE(L1427:L1428)*('Front End'!$F$5*60))-W1427</f>
        <v>3749.930699288569</v>
      </c>
      <c r="Q1428" s="10">
        <f>(P1428/$AA$5)*($AA$4-'Front End'!$F$9)</f>
        <v>3.7499306992885686E-2</v>
      </c>
      <c r="R1428" s="10">
        <f>'Front End'!$F$9+Q1428</f>
        <v>45.037499306992885</v>
      </c>
      <c r="S1428" s="8">
        <f>IF(R1428&gt;'Front End'!$F$9+'Front End'!$B$9,(((R1428-'Front End'!$F$9)/($AA$4-'Front End'!$F$9))*$AA$5)-((('Front End'!$F$9+'Front End'!$B$9-'Front End'!$F$9)/($AA$4-'Front End'!$F$9))*$AA$5),0)</f>
        <v>3749.9306992884844</v>
      </c>
      <c r="T1428" s="8">
        <f>ROUND(S1428/('Front End'!$B$3*24*60*60),6)</f>
        <v>4.3400000000000001E-3</v>
      </c>
      <c r="U1428" s="8">
        <f>IF(R1428&gt;'Front End'!$F$9+'Front End'!$B$10,(((R1428-'Front End'!$F$9)/($AA$4-'Front End'!$F$9))*$AA$5)-((('Front End'!$F$9+'Front End'!$B$10-'Front End'!$F$9)/($AA$4-'Front End'!$F$9))*$AA$5),0)</f>
        <v>1749.9306992881716</v>
      </c>
      <c r="V1428" s="8">
        <f>(U1428^0.5)/('Front End'!$B$4*24*60*60)</f>
        <v>4.8416866917325328E-3</v>
      </c>
      <c r="W1428" s="8">
        <f>(AVERAGE(T1427:T1428)*('Front End'!$F$5*60))+(AVERAGE(V1427:V1428)*('Front End'!$F$5*60))</f>
        <v>1.1019447031706462</v>
      </c>
      <c r="X1428" s="8">
        <f t="shared" si="92"/>
        <v>4.8416866917325328E-3</v>
      </c>
    </row>
    <row r="1429" spans="1:24" x14ac:dyDescent="0.2">
      <c r="A1429" s="1">
        <v>1428</v>
      </c>
      <c r="B1429" s="1">
        <f>B1428+'Front End'!$F$5</f>
        <v>2854</v>
      </c>
      <c r="C1429" s="10">
        <f t="shared" si="89"/>
        <v>1.9819444444444445</v>
      </c>
      <c r="D1429" s="10">
        <f>ROUND(IF(B1429&lt;=$AA$2*1.25,('Front End'!$F$4/2)*(1-COS((PI()*B1429)/$AA$2)),(4.34*'Front End'!$F$4*EXP(-1.3*B1429/$AA$2))),6)</f>
        <v>8.9099999999999997E-4</v>
      </c>
      <c r="E1429" s="10">
        <f>D1429*('Front End'!$F$3/100)</f>
        <v>0</v>
      </c>
      <c r="F1429" s="10">
        <f t="shared" si="90"/>
        <v>8.9099999999999997E-4</v>
      </c>
      <c r="G1429" s="10">
        <f>IF((G1428+(AVERAGE(F1428:F1429)*('Front End'!$F$5*60))-(N1428))&gt;$AA$3,$AA$3,IF(G1428+(AVERAGE(F1428:F1429)*('Front End'!$F$5*60))-(N1428)&lt;0,0,G1428+(AVERAGE(F1428:F1429)*('Front End'!$F$5*60))-(N1428)))</f>
        <v>100.79095895369187</v>
      </c>
      <c r="H1429" s="10">
        <f>(G1429/$AA$3)*'Front End'!$B$1</f>
        <v>1.0079095895369188E-3</v>
      </c>
      <c r="I1429" s="10">
        <f>('Front End'!$F$10-'Front End'!$B$1)+Calcs!H1429</f>
        <v>46.731007909589543</v>
      </c>
      <c r="J1429" s="10">
        <f>IF(H1429&gt;'Front End'!$B$1*('Front End'!$B$5/100),G1429-((('Front End'!$B$1*('Front End'!$B$5/100))/'Front End'!$B$1)*$AA$3),0)</f>
        <v>0.79095895369187019</v>
      </c>
      <c r="K1429" s="10">
        <f>(J1429*('Front End'!$B$6/100))/('Front End'!$B$2*24*60*60)</f>
        <v>0</v>
      </c>
      <c r="L1429" s="10">
        <f>(J1429*((100-'Front End'!$B$6)/100))/('Front End'!$B$2*24*60*60)</f>
        <v>9.1546175195818323E-4</v>
      </c>
      <c r="M1429" s="10">
        <f t="shared" si="91"/>
        <v>9.1546175195818323E-4</v>
      </c>
      <c r="N1429" s="10">
        <f>AVERAGE(M1428:M1429)*('Front End'!$F$5*60)</f>
        <v>0.11009179634952541</v>
      </c>
      <c r="O1429" s="10">
        <f>IF(O1428+AVERAGE(K1428:K1429)*('Front End'!$F$5*60)&gt;J1429,J1429,O1428+AVERAGE(K1428:K1429)*('Front End'!$F$5*60))</f>
        <v>0</v>
      </c>
      <c r="P1429" s="10">
        <f>P1428+(AVERAGE(L1428:L1429)*('Front End'!$F$5*60))-W1428</f>
        <v>3748.9388463817477</v>
      </c>
      <c r="Q1429" s="10">
        <f>(P1429/$AA$5)*($AA$4-'Front End'!$F$9)</f>
        <v>3.7489388463817476E-2</v>
      </c>
      <c r="R1429" s="10">
        <f>'Front End'!$F$9+Q1429</f>
        <v>45.037489388463818</v>
      </c>
      <c r="S1429" s="8">
        <f>IF(R1429&gt;'Front End'!$F$9+'Front End'!$B$9,(((R1429-'Front End'!$F$9)/($AA$4-'Front End'!$F$9))*$AA$5)-((('Front End'!$F$9+'Front End'!$B$9-'Front End'!$F$9)/($AA$4-'Front End'!$F$9))*$AA$5),0)</f>
        <v>3748.9388463818332</v>
      </c>
      <c r="T1429" s="8">
        <f>ROUND(S1429/('Front End'!$B$3*24*60*60),6)</f>
        <v>4.339E-3</v>
      </c>
      <c r="U1429" s="8">
        <f>IF(R1429&gt;'Front End'!$F$9+'Front End'!$B$10,(((R1429-'Front End'!$F$9)/($AA$4-'Front End'!$F$9))*$AA$5)-((('Front End'!$F$9+'Front End'!$B$10-'Front End'!$F$9)/($AA$4-'Front End'!$F$9))*$AA$5),0)</f>
        <v>1748.9388463815203</v>
      </c>
      <c r="V1429" s="8">
        <f>(U1429^0.5)/('Front End'!$B$4*24*60*60)</f>
        <v>4.8403143740500826E-3</v>
      </c>
      <c r="W1429" s="8">
        <f>(AVERAGE(T1428:T1429)*('Front End'!$F$5*60))+(AVERAGE(V1428:V1429)*('Front End'!$F$5*60))</f>
        <v>1.1016600639469569</v>
      </c>
      <c r="X1429" s="8">
        <f t="shared" si="92"/>
        <v>4.8403143740500826E-3</v>
      </c>
    </row>
    <row r="1430" spans="1:24" x14ac:dyDescent="0.2">
      <c r="A1430" s="1">
        <v>1429</v>
      </c>
      <c r="B1430" s="1">
        <f>B1429+'Front End'!$F$5</f>
        <v>2856</v>
      </c>
      <c r="C1430" s="10">
        <f t="shared" si="89"/>
        <v>1.9833333333333334</v>
      </c>
      <c r="D1430" s="10">
        <f>ROUND(IF(B1430&lt;=$AA$2*1.25,('Front End'!$F$4/2)*(1-COS((PI()*B1430)/$AA$2)),(4.34*'Front End'!$F$4*EXP(-1.3*B1430/$AA$2))),6)</f>
        <v>8.8699999999999998E-4</v>
      </c>
      <c r="E1430" s="10">
        <f>D1430*('Front End'!$F$3/100)</f>
        <v>0</v>
      </c>
      <c r="F1430" s="10">
        <f t="shared" si="90"/>
        <v>8.8699999999999998E-4</v>
      </c>
      <c r="G1430" s="10">
        <f>IF((G1429+(AVERAGE(F1429:F1430)*('Front End'!$F$5*60))-(N1429))&gt;$AA$3,$AA$3,IF(G1429+(AVERAGE(F1429:F1430)*('Front End'!$F$5*60))-(N1429)&lt;0,0,G1429+(AVERAGE(F1429:F1430)*('Front End'!$F$5*60))-(N1429)))</f>
        <v>100.78754715734235</v>
      </c>
      <c r="H1430" s="10">
        <f>(G1430/$AA$3)*'Front End'!$B$1</f>
        <v>1.0078754715734234E-3</v>
      </c>
      <c r="I1430" s="10">
        <f>('Front End'!$F$10-'Front End'!$B$1)+Calcs!H1430</f>
        <v>46.731007875471576</v>
      </c>
      <c r="J1430" s="10">
        <f>IF(H1430&gt;'Front End'!$B$1*('Front End'!$B$5/100),G1430-((('Front End'!$B$1*('Front End'!$B$5/100))/'Front End'!$B$1)*$AA$3),0)</f>
        <v>0.78754715734234537</v>
      </c>
      <c r="K1430" s="10">
        <f>(J1430*('Front End'!$B$6/100))/('Front End'!$B$2*24*60*60)</f>
        <v>0</v>
      </c>
      <c r="L1430" s="10">
        <f>(J1430*((100-'Front End'!$B$6)/100))/('Front End'!$B$2*24*60*60)</f>
        <v>9.1151291359067767E-4</v>
      </c>
      <c r="M1430" s="10">
        <f t="shared" si="91"/>
        <v>9.1151291359067767E-4</v>
      </c>
      <c r="N1430" s="10">
        <f>AVERAGE(M1429:M1430)*('Front End'!$F$5*60)</f>
        <v>0.10961847993293165</v>
      </c>
      <c r="O1430" s="10">
        <f>IF(O1429+AVERAGE(K1429:K1430)*('Front End'!$F$5*60)&gt;J1430,J1430,O1429+AVERAGE(K1429:K1430)*('Front End'!$F$5*60))</f>
        <v>0</v>
      </c>
      <c r="P1430" s="10">
        <f>P1429+(AVERAGE(L1429:L1430)*('Front End'!$F$5*60))-W1429</f>
        <v>3747.9468047977339</v>
      </c>
      <c r="Q1430" s="10">
        <f>(P1430/$AA$5)*($AA$4-'Front End'!$F$9)</f>
        <v>3.7479468047977332E-2</v>
      </c>
      <c r="R1430" s="10">
        <f>'Front End'!$F$9+Q1430</f>
        <v>45.037479468047977</v>
      </c>
      <c r="S1430" s="8">
        <f>IF(R1430&gt;'Front End'!$F$9+'Front End'!$B$9,(((R1430-'Front End'!$F$9)/($AA$4-'Front End'!$F$9))*$AA$5)-((('Front End'!$F$9+'Front End'!$B$9-'Front End'!$F$9)/($AA$4-'Front End'!$F$9))*$AA$5),0)</f>
        <v>3747.9468047976638</v>
      </c>
      <c r="T1430" s="8">
        <f>ROUND(S1430/('Front End'!$B$3*24*60*60),6)</f>
        <v>4.3379999999999998E-3</v>
      </c>
      <c r="U1430" s="8">
        <f>IF(R1430&gt;'Front End'!$F$9+'Front End'!$B$10,(((R1430-'Front End'!$F$9)/($AA$4-'Front End'!$F$9))*$AA$5)-((('Front End'!$F$9+'Front End'!$B$10-'Front End'!$F$9)/($AA$4-'Front End'!$F$9))*$AA$5),0)</f>
        <v>1747.946804797351</v>
      </c>
      <c r="V1430" s="8">
        <f>(U1430^0.5)/('Front End'!$B$4*24*60*60)</f>
        <v>4.8389414060167118E-3</v>
      </c>
      <c r="W1430" s="8">
        <f>(AVERAGE(T1429:T1430)*('Front End'!$F$5*60))+(AVERAGE(V1429:V1430)*('Front End'!$F$5*60))</f>
        <v>1.1013753468040077</v>
      </c>
      <c r="X1430" s="8">
        <f t="shared" si="92"/>
        <v>4.8389414060167118E-3</v>
      </c>
    </row>
    <row r="1431" spans="1:24" x14ac:dyDescent="0.2">
      <c r="A1431" s="1">
        <v>1430</v>
      </c>
      <c r="B1431" s="1">
        <f>B1430+'Front End'!$F$5</f>
        <v>2858</v>
      </c>
      <c r="C1431" s="10">
        <f t="shared" si="89"/>
        <v>1.9847222222222223</v>
      </c>
      <c r="D1431" s="10">
        <f>ROUND(IF(B1431&lt;=$AA$2*1.25,('Front End'!$F$4/2)*(1-COS((PI()*B1431)/$AA$2)),(4.34*'Front End'!$F$4*EXP(-1.3*B1431/$AA$2))),6)</f>
        <v>8.83E-4</v>
      </c>
      <c r="E1431" s="10">
        <f>D1431*('Front End'!$F$3/100)</f>
        <v>0</v>
      </c>
      <c r="F1431" s="10">
        <f t="shared" si="90"/>
        <v>8.83E-4</v>
      </c>
      <c r="G1431" s="10">
        <f>IF((G1430+(AVERAGE(F1430:F1431)*('Front End'!$F$5*60))-(N1430))&gt;$AA$3,$AA$3,IF(G1430+(AVERAGE(F1430:F1431)*('Front End'!$F$5*60))-(N1430)&lt;0,0,G1430+(AVERAGE(F1430:F1431)*('Front End'!$F$5*60))-(N1430)))</f>
        <v>100.78412867740941</v>
      </c>
      <c r="H1431" s="10">
        <f>(G1431/$AA$3)*'Front End'!$B$1</f>
        <v>1.007841286774094E-3</v>
      </c>
      <c r="I1431" s="10">
        <f>('Front End'!$F$10-'Front End'!$B$1)+Calcs!H1431</f>
        <v>46.731007841286775</v>
      </c>
      <c r="J1431" s="10">
        <f>IF(H1431&gt;'Front End'!$B$1*('Front End'!$B$5/100),G1431-((('Front End'!$B$1*('Front End'!$B$5/100))/'Front End'!$B$1)*$AA$3),0)</f>
        <v>0.78412867740941294</v>
      </c>
      <c r="K1431" s="10">
        <f>(J1431*('Front End'!$B$6/100))/('Front End'!$B$2*24*60*60)</f>
        <v>0</v>
      </c>
      <c r="L1431" s="10">
        <f>(J1431*((100-'Front End'!$B$6)/100))/('Front End'!$B$2*24*60*60)</f>
        <v>9.0755633959422807E-4</v>
      </c>
      <c r="M1431" s="10">
        <f t="shared" si="91"/>
        <v>9.0755633959422807E-4</v>
      </c>
      <c r="N1431" s="10">
        <f>AVERAGE(M1430:M1431)*('Front End'!$F$5*60)</f>
        <v>0.10914415519109434</v>
      </c>
      <c r="O1431" s="10">
        <f>IF(O1430+AVERAGE(K1430:K1431)*('Front End'!$F$5*60)&gt;J1431,J1431,O1430+AVERAGE(K1430:K1431)*('Front End'!$F$5*60))</f>
        <v>0</v>
      </c>
      <c r="P1431" s="10">
        <f>P1430+(AVERAGE(L1430:L1431)*('Front End'!$F$5*60))-W1430</f>
        <v>3746.9545736061209</v>
      </c>
      <c r="Q1431" s="10">
        <f>(P1431/$AA$5)*($AA$4-'Front End'!$F$9)</f>
        <v>3.7469545736061205E-2</v>
      </c>
      <c r="R1431" s="10">
        <f>'Front End'!$F$9+Q1431</f>
        <v>45.037469545736059</v>
      </c>
      <c r="S1431" s="8">
        <f>IF(R1431&gt;'Front End'!$F$9+'Front End'!$B$9,(((R1431-'Front End'!$F$9)/($AA$4-'Front End'!$F$9))*$AA$5)-((('Front End'!$F$9+'Front End'!$B$9-'Front End'!$F$9)/($AA$4-'Front End'!$F$9))*$AA$5),0)</f>
        <v>3746.9545736058762</v>
      </c>
      <c r="T1431" s="8">
        <f>ROUND(S1431/('Front End'!$B$3*24*60*60),6)</f>
        <v>4.3369999999999997E-3</v>
      </c>
      <c r="U1431" s="8">
        <f>IF(R1431&gt;'Front End'!$F$9+'Front End'!$B$10,(((R1431-'Front End'!$F$9)/($AA$4-'Front End'!$F$9))*$AA$5)-((('Front End'!$F$9+'Front End'!$B$10-'Front End'!$F$9)/($AA$4-'Front End'!$F$9))*$AA$5),0)</f>
        <v>1746.9545736055634</v>
      </c>
      <c r="V1431" s="8">
        <f>(U1431^0.5)/('Front End'!$B$4*24*60*60)</f>
        <v>4.8375677857908968E-3</v>
      </c>
      <c r="W1431" s="8">
        <f>(AVERAGE(T1430:T1431)*('Front End'!$F$5*60))+(AVERAGE(V1430:V1431)*('Front End'!$F$5*60))</f>
        <v>1.1010905515084564</v>
      </c>
      <c r="X1431" s="8">
        <f t="shared" si="92"/>
        <v>4.8375677857908968E-3</v>
      </c>
    </row>
    <row r="1432" spans="1:24" x14ac:dyDescent="0.2">
      <c r="A1432" s="1">
        <v>1431</v>
      </c>
      <c r="B1432" s="1">
        <f>B1431+'Front End'!$F$5</f>
        <v>2860</v>
      </c>
      <c r="C1432" s="10">
        <f t="shared" si="89"/>
        <v>1.9861111111111112</v>
      </c>
      <c r="D1432" s="10">
        <f>ROUND(IF(B1432&lt;=$AA$2*1.25,('Front End'!$F$4/2)*(1-COS((PI()*B1432)/$AA$2)),(4.34*'Front End'!$F$4*EXP(-1.3*B1432/$AA$2))),6)</f>
        <v>8.7900000000000001E-4</v>
      </c>
      <c r="E1432" s="10">
        <f>D1432*('Front End'!$F$3/100)</f>
        <v>0</v>
      </c>
      <c r="F1432" s="10">
        <f t="shared" si="90"/>
        <v>8.7900000000000001E-4</v>
      </c>
      <c r="G1432" s="10">
        <f>IF((G1431+(AVERAGE(F1431:F1432)*('Front End'!$F$5*60))-(N1431))&gt;$AA$3,$AA$3,IF(G1431+(AVERAGE(F1431:F1432)*('Front End'!$F$5*60))-(N1431)&lt;0,0,G1431+(AVERAGE(F1431:F1432)*('Front End'!$F$5*60))-(N1431)))</f>
        <v>100.78070452221833</v>
      </c>
      <c r="H1432" s="10">
        <f>(G1432/$AA$3)*'Front End'!$B$1</f>
        <v>1.0078070452221833E-3</v>
      </c>
      <c r="I1432" s="10">
        <f>('Front End'!$F$10-'Front End'!$B$1)+Calcs!H1432</f>
        <v>46.731007807045224</v>
      </c>
      <c r="J1432" s="10">
        <f>IF(H1432&gt;'Front End'!$B$1*('Front End'!$B$5/100),G1432-((('Front End'!$B$1*('Front End'!$B$5/100))/'Front End'!$B$1)*$AA$3),0)</f>
        <v>0.78070452221832909</v>
      </c>
      <c r="K1432" s="10">
        <f>(J1432*('Front End'!$B$6/100))/('Front End'!$B$2*24*60*60)</f>
        <v>0</v>
      </c>
      <c r="L1432" s="10">
        <f>(J1432*((100-'Front End'!$B$6)/100))/('Front End'!$B$2*24*60*60)</f>
        <v>9.035931970119551E-4</v>
      </c>
      <c r="M1432" s="10">
        <f t="shared" si="91"/>
        <v>9.035931970119551E-4</v>
      </c>
      <c r="N1432" s="10">
        <f>AVERAGE(M1431:M1432)*('Front End'!$F$5*60)</f>
        <v>0.10866897219637099</v>
      </c>
      <c r="O1432" s="10">
        <f>IF(O1431+AVERAGE(K1431:K1432)*('Front End'!$F$5*60)&gt;J1432,J1432,O1431+AVERAGE(K1431:K1432)*('Front End'!$F$5*60))</f>
        <v>0</v>
      </c>
      <c r="P1432" s="10">
        <f>P1431+(AVERAGE(L1431:L1432)*('Front End'!$F$5*60))-W1431</f>
        <v>3745.9621520268088</v>
      </c>
      <c r="Q1432" s="10">
        <f>(P1432/$AA$5)*($AA$4-'Front End'!$F$9)</f>
        <v>3.7459621520268084E-2</v>
      </c>
      <c r="R1432" s="10">
        <f>'Front End'!$F$9+Q1432</f>
        <v>45.03745962152027</v>
      </c>
      <c r="S1432" s="8">
        <f>IF(R1432&gt;'Front End'!$F$9+'Front End'!$B$9,(((R1432-'Front End'!$F$9)/($AA$4-'Front End'!$F$9))*$AA$5)-((('Front End'!$F$9+'Front End'!$B$9-'Front End'!$F$9)/($AA$4-'Front End'!$F$9))*$AA$5),0)</f>
        <v>3745.9621520270052</v>
      </c>
      <c r="T1432" s="8">
        <f>ROUND(S1432/('Front End'!$B$3*24*60*60),6)</f>
        <v>4.3359999999999996E-3</v>
      </c>
      <c r="U1432" s="8">
        <f>IF(R1432&gt;'Front End'!$F$9+'Front End'!$B$10,(((R1432-'Front End'!$F$9)/($AA$4-'Front End'!$F$9))*$AA$5)-((('Front End'!$F$9+'Front End'!$B$10-'Front End'!$F$9)/($AA$4-'Front End'!$F$9))*$AA$5),0)</f>
        <v>1745.9621520266924</v>
      </c>
      <c r="V1432" s="8">
        <f>(U1432^0.5)/('Front End'!$B$4*24*60*60)</f>
        <v>4.8361935117373798E-3</v>
      </c>
      <c r="W1432" s="8">
        <f>(AVERAGE(T1431:T1432)*('Front End'!$F$5*60))+(AVERAGE(V1431:V1432)*('Front End'!$F$5*60))</f>
        <v>1.1008056778516966</v>
      </c>
      <c r="X1432" s="8">
        <f t="shared" si="92"/>
        <v>4.8361935117373798E-3</v>
      </c>
    </row>
    <row r="1433" spans="1:24" x14ac:dyDescent="0.2">
      <c r="A1433" s="1">
        <v>1432</v>
      </c>
      <c r="B1433" s="1">
        <f>B1432+'Front End'!$F$5</f>
        <v>2862</v>
      </c>
      <c r="C1433" s="10">
        <f t="shared" si="89"/>
        <v>1.9875</v>
      </c>
      <c r="D1433" s="10">
        <f>ROUND(IF(B1433&lt;=$AA$2*1.25,('Front End'!$F$4/2)*(1-COS((PI()*B1433)/$AA$2)),(4.34*'Front End'!$F$4*EXP(-1.3*B1433/$AA$2))),6)</f>
        <v>8.7600000000000004E-4</v>
      </c>
      <c r="E1433" s="10">
        <f>D1433*('Front End'!$F$3/100)</f>
        <v>0</v>
      </c>
      <c r="F1433" s="10">
        <f t="shared" si="90"/>
        <v>8.7600000000000004E-4</v>
      </c>
      <c r="G1433" s="10">
        <f>IF((G1432+(AVERAGE(F1432:F1433)*('Front End'!$F$5*60))-(N1432))&gt;$AA$3,$AA$3,IF(G1432+(AVERAGE(F1432:F1433)*('Front End'!$F$5*60))-(N1432)&lt;0,0,G1432+(AVERAGE(F1432:F1433)*('Front End'!$F$5*60))-(N1432)))</f>
        <v>100.77733555002196</v>
      </c>
      <c r="H1433" s="10">
        <f>(G1433/$AA$3)*'Front End'!$B$1</f>
        <v>1.0077733555002195E-3</v>
      </c>
      <c r="I1433" s="10">
        <f>('Front End'!$F$10-'Front End'!$B$1)+Calcs!H1433</f>
        <v>46.731007773355508</v>
      </c>
      <c r="J1433" s="10">
        <f>IF(H1433&gt;'Front End'!$B$1*('Front End'!$B$5/100),G1433-((('Front End'!$B$1*('Front End'!$B$5/100))/'Front End'!$B$1)*$AA$3),0)</f>
        <v>0.77733555002195942</v>
      </c>
      <c r="K1433" s="10">
        <f>(J1433*('Front End'!$B$6/100))/('Front End'!$B$2*24*60*60)</f>
        <v>0</v>
      </c>
      <c r="L1433" s="10">
        <f>(J1433*((100-'Front End'!$B$6)/100))/('Front End'!$B$2*24*60*60)</f>
        <v>8.996939236365272E-4</v>
      </c>
      <c r="M1433" s="10">
        <f t="shared" si="91"/>
        <v>8.996939236365272E-4</v>
      </c>
      <c r="N1433" s="10">
        <f>AVERAGE(M1432:M1433)*('Front End'!$F$5*60)</f>
        <v>0.10819722723890894</v>
      </c>
      <c r="O1433" s="10">
        <f>IF(O1432+AVERAGE(K1432:K1433)*('Front End'!$F$5*60)&gt;J1433,J1433,O1432+AVERAGE(K1432:K1433)*('Front End'!$F$5*60))</f>
        <v>0</v>
      </c>
      <c r="P1433" s="10">
        <f>P1432+(AVERAGE(L1432:L1433)*('Front End'!$F$5*60))-W1432</f>
        <v>3744.969543576196</v>
      </c>
      <c r="Q1433" s="10">
        <f>(P1433/$AA$5)*($AA$4-'Front End'!$F$9)</f>
        <v>3.7449695435761959E-2</v>
      </c>
      <c r="R1433" s="10">
        <f>'Front End'!$F$9+Q1433</f>
        <v>45.037449695435761</v>
      </c>
      <c r="S1433" s="8">
        <f>IF(R1433&gt;'Front End'!$F$9+'Front End'!$B$9,(((R1433-'Front End'!$F$9)/($AA$4-'Front End'!$F$9))*$AA$5)-((('Front End'!$F$9+'Front End'!$B$9-'Front End'!$F$9)/($AA$4-'Front End'!$F$9))*$AA$5),0)</f>
        <v>3744.9695435761046</v>
      </c>
      <c r="T1433" s="8">
        <f>ROUND(S1433/('Front End'!$B$3*24*60*60),6)</f>
        <v>4.3340000000000002E-3</v>
      </c>
      <c r="U1433" s="8">
        <f>IF(R1433&gt;'Front End'!$F$9+'Front End'!$B$10,(((R1433-'Front End'!$F$9)/($AA$4-'Front End'!$F$9))*$AA$5)-((('Front End'!$F$9+'Front End'!$B$10-'Front End'!$F$9)/($AA$4-'Front End'!$F$9))*$AA$5),0)</f>
        <v>1744.9695435757917</v>
      </c>
      <c r="V1433" s="8">
        <f>(U1433^0.5)/('Front End'!$B$4*24*60*60)</f>
        <v>4.8348185881682288E-3</v>
      </c>
      <c r="W1433" s="8">
        <f>(AVERAGE(T1432:T1433)*('Front End'!$F$5*60))+(AVERAGE(V1432:V1433)*('Front End'!$F$5*60))</f>
        <v>1.1004607259943364</v>
      </c>
      <c r="X1433" s="8">
        <f t="shared" si="92"/>
        <v>4.8348185881682288E-3</v>
      </c>
    </row>
    <row r="1434" spans="1:24" x14ac:dyDescent="0.2">
      <c r="A1434" s="1">
        <v>1433</v>
      </c>
      <c r="B1434" s="1">
        <f>B1433+'Front End'!$F$5</f>
        <v>2864</v>
      </c>
      <c r="C1434" s="10">
        <f t="shared" si="89"/>
        <v>1.9888888888888889</v>
      </c>
      <c r="D1434" s="10">
        <f>ROUND(IF(B1434&lt;=$AA$2*1.25,('Front End'!$F$4/2)*(1-COS((PI()*B1434)/$AA$2)),(4.34*'Front End'!$F$4*EXP(-1.3*B1434/$AA$2))),6)</f>
        <v>8.7200000000000005E-4</v>
      </c>
      <c r="E1434" s="10">
        <f>D1434*('Front End'!$F$3/100)</f>
        <v>0</v>
      </c>
      <c r="F1434" s="10">
        <f t="shared" si="90"/>
        <v>8.7200000000000005E-4</v>
      </c>
      <c r="G1434" s="10">
        <f>IF((G1433+(AVERAGE(F1433:F1434)*('Front End'!$F$5*60))-(N1433))&gt;$AA$3,$AA$3,IF(G1433+(AVERAGE(F1433:F1434)*('Front End'!$F$5*60))-(N1433)&lt;0,0,G1433+(AVERAGE(F1433:F1434)*('Front End'!$F$5*60))-(N1433)))</f>
        <v>100.77401832278305</v>
      </c>
      <c r="H1434" s="10">
        <f>(G1434/$AA$3)*'Front End'!$B$1</f>
        <v>1.0077401832278305E-3</v>
      </c>
      <c r="I1434" s="10">
        <f>('Front End'!$F$10-'Front End'!$B$1)+Calcs!H1434</f>
        <v>46.73100774018323</v>
      </c>
      <c r="J1434" s="10">
        <f>IF(H1434&gt;'Front End'!$B$1*('Front End'!$B$5/100),G1434-((('Front End'!$B$1*('Front End'!$B$5/100))/'Front End'!$B$1)*$AA$3),0)</f>
        <v>0.77401832278304994</v>
      </c>
      <c r="K1434" s="10">
        <f>(J1434*('Front End'!$B$6/100))/('Front End'!$B$2*24*60*60)</f>
        <v>0</v>
      </c>
      <c r="L1434" s="10">
        <f>(J1434*((100-'Front End'!$B$6)/100))/('Front End'!$B$2*24*60*60)</f>
        <v>8.9585454025815979E-4</v>
      </c>
      <c r="M1434" s="10">
        <f t="shared" si="91"/>
        <v>8.9585454025815979E-4</v>
      </c>
      <c r="N1434" s="10">
        <f>AVERAGE(M1433:M1434)*('Front End'!$F$5*60)</f>
        <v>0.10773290783368122</v>
      </c>
      <c r="O1434" s="10">
        <f>IF(O1433+AVERAGE(K1433:K1434)*('Front End'!$F$5*60)&gt;J1434,J1434,O1433+AVERAGE(K1433:K1434)*('Front End'!$F$5*60))</f>
        <v>0</v>
      </c>
      <c r="P1434" s="10">
        <f>P1433+(AVERAGE(L1433:L1434)*('Front End'!$F$5*60))-W1433</f>
        <v>3743.9768157580356</v>
      </c>
      <c r="Q1434" s="10">
        <f>(P1434/$AA$5)*($AA$4-'Front End'!$F$9)</f>
        <v>3.7439768157580357E-2</v>
      </c>
      <c r="R1434" s="10">
        <f>'Front End'!$F$9+Q1434</f>
        <v>45.037439768157583</v>
      </c>
      <c r="S1434" s="8">
        <f>IF(R1434&gt;'Front End'!$F$9+'Front End'!$B$9,(((R1434-'Front End'!$F$9)/($AA$4-'Front End'!$F$9))*$AA$5)-((('Front End'!$F$9+'Front End'!$B$9-'Front End'!$F$9)/($AA$4-'Front End'!$F$9))*$AA$5),0)</f>
        <v>3743.976815758288</v>
      </c>
      <c r="T1434" s="8">
        <f>ROUND(S1434/('Front End'!$B$3*24*60*60),6)</f>
        <v>4.333E-3</v>
      </c>
      <c r="U1434" s="8">
        <f>IF(R1434&gt;'Front End'!$F$9+'Front End'!$B$10,(((R1434-'Front End'!$F$9)/($AA$4-'Front End'!$F$9))*$AA$5)-((('Front End'!$F$9+'Front End'!$B$10-'Front End'!$F$9)/($AA$4-'Front End'!$F$9))*$AA$5),0)</f>
        <v>1743.9768157579751</v>
      </c>
      <c r="V1434" s="8">
        <f>(U1434^0.5)/('Front End'!$B$4*24*60*60)</f>
        <v>4.8334431080745933E-3</v>
      </c>
      <c r="W1434" s="8">
        <f>(AVERAGE(T1433:T1434)*('Front End'!$F$5*60))+(AVERAGE(V1433:V1434)*('Front End'!$F$5*60))</f>
        <v>1.1001157017745693</v>
      </c>
      <c r="X1434" s="8">
        <f t="shared" si="92"/>
        <v>4.8334431080745933E-3</v>
      </c>
    </row>
    <row r="1435" spans="1:24" x14ac:dyDescent="0.2">
      <c r="A1435" s="1">
        <v>1434</v>
      </c>
      <c r="B1435" s="1">
        <f>B1434+'Front End'!$F$5</f>
        <v>2866</v>
      </c>
      <c r="C1435" s="10">
        <f t="shared" si="89"/>
        <v>1.9902777777777778</v>
      </c>
      <c r="D1435" s="10">
        <f>ROUND(IF(B1435&lt;=$AA$2*1.25,('Front End'!$F$4/2)*(1-COS((PI()*B1435)/$AA$2)),(4.34*'Front End'!$F$4*EXP(-1.3*B1435/$AA$2))),6)</f>
        <v>8.6799999999999996E-4</v>
      </c>
      <c r="E1435" s="10">
        <f>D1435*('Front End'!$F$3/100)</f>
        <v>0</v>
      </c>
      <c r="F1435" s="10">
        <f t="shared" si="90"/>
        <v>8.6799999999999996E-4</v>
      </c>
      <c r="G1435" s="10">
        <f>IF((G1434+(AVERAGE(F1434:F1435)*('Front End'!$F$5*60))-(N1434))&gt;$AA$3,$AA$3,IF(G1434+(AVERAGE(F1434:F1435)*('Front End'!$F$5*60))-(N1434)&lt;0,0,G1434+(AVERAGE(F1434:F1435)*('Front End'!$F$5*60))-(N1434)))</f>
        <v>100.77068541494937</v>
      </c>
      <c r="H1435" s="10">
        <f>(G1435/$AA$3)*'Front End'!$B$1</f>
        <v>1.0077068541494937E-3</v>
      </c>
      <c r="I1435" s="10">
        <f>('Front End'!$F$10-'Front End'!$B$1)+Calcs!H1435</f>
        <v>46.73100770685415</v>
      </c>
      <c r="J1435" s="10">
        <f>IF(H1435&gt;'Front End'!$B$1*('Front End'!$B$5/100),G1435-((('Front End'!$B$1*('Front End'!$B$5/100))/'Front End'!$B$1)*$AA$3),0)</f>
        <v>0.77068541494936937</v>
      </c>
      <c r="K1435" s="10">
        <f>(J1435*('Front End'!$B$6/100))/('Front End'!$B$2*24*60*60)</f>
        <v>0</v>
      </c>
      <c r="L1435" s="10">
        <f>(J1435*((100-'Front End'!$B$6)/100))/('Front End'!$B$2*24*60*60)</f>
        <v>8.9199700804325167E-4</v>
      </c>
      <c r="M1435" s="10">
        <f t="shared" si="91"/>
        <v>8.9199700804325167E-4</v>
      </c>
      <c r="N1435" s="10">
        <f>AVERAGE(M1434:M1435)*('Front End'!$F$5*60)</f>
        <v>0.10727109289808469</v>
      </c>
      <c r="O1435" s="10">
        <f>IF(O1434+AVERAGE(K1434:K1435)*('Front End'!$F$5*60)&gt;J1435,J1435,O1434+AVERAGE(K1434:K1435)*('Front End'!$F$5*60))</f>
        <v>0</v>
      </c>
      <c r="P1435" s="10">
        <f>P1434+(AVERAGE(L1434:L1435)*('Front End'!$F$5*60))-W1434</f>
        <v>3742.9839711491591</v>
      </c>
      <c r="Q1435" s="10">
        <f>(P1435/$AA$5)*($AA$4-'Front End'!$F$9)</f>
        <v>3.7429839711491587E-2</v>
      </c>
      <c r="R1435" s="10">
        <f>'Front End'!$F$9+Q1435</f>
        <v>45.037429839711493</v>
      </c>
      <c r="S1435" s="8">
        <f>IF(R1435&gt;'Front End'!$F$9+'Front End'!$B$9,(((R1435-'Front End'!$F$9)/($AA$4-'Front End'!$F$9))*$AA$5)-((('Front End'!$F$9+'Front End'!$B$9-'Front End'!$F$9)/($AA$4-'Front End'!$F$9))*$AA$5),0)</f>
        <v>3742.9839711492718</v>
      </c>
      <c r="T1435" s="8">
        <f>ROUND(S1435/('Front End'!$B$3*24*60*60),6)</f>
        <v>4.3319999999999999E-3</v>
      </c>
      <c r="U1435" s="8">
        <f>IF(R1435&gt;'Front End'!$F$9+'Front End'!$B$10,(((R1435-'Front End'!$F$9)/($AA$4-'Front End'!$F$9))*$AA$5)-((('Front End'!$F$9+'Front End'!$B$10-'Front End'!$F$9)/($AA$4-'Front End'!$F$9))*$AA$5),0)</f>
        <v>1742.983971148959</v>
      </c>
      <c r="V1435" s="8">
        <f>(U1435^0.5)/('Front End'!$B$4*24*60*60)</f>
        <v>4.8320670745515409E-3</v>
      </c>
      <c r="W1435" s="8">
        <f>(AVERAGE(T1434:T1435)*('Front End'!$F$5*60))+(AVERAGE(V1434:V1435)*('Front End'!$F$5*60))</f>
        <v>1.099830610957568</v>
      </c>
      <c r="X1435" s="8">
        <f t="shared" si="92"/>
        <v>4.8320670745515409E-3</v>
      </c>
    </row>
    <row r="1436" spans="1:24" x14ac:dyDescent="0.2">
      <c r="A1436" s="1">
        <v>1435</v>
      </c>
      <c r="B1436" s="1">
        <f>B1435+'Front End'!$F$5</f>
        <v>2868</v>
      </c>
      <c r="C1436" s="10">
        <f t="shared" si="89"/>
        <v>1.9916666666666667</v>
      </c>
      <c r="D1436" s="10">
        <f>ROUND(IF(B1436&lt;=$AA$2*1.25,('Front End'!$F$4/2)*(1-COS((PI()*B1436)/$AA$2)),(4.34*'Front End'!$F$4*EXP(-1.3*B1436/$AA$2))),6)</f>
        <v>8.6399999999999997E-4</v>
      </c>
      <c r="E1436" s="10">
        <f>D1436*('Front End'!$F$3/100)</f>
        <v>0</v>
      </c>
      <c r="F1436" s="10">
        <f t="shared" si="90"/>
        <v>8.6399999999999997E-4</v>
      </c>
      <c r="G1436" s="10">
        <f>IF((G1435+(AVERAGE(F1435:F1436)*('Front End'!$F$5*60))-(N1435))&gt;$AA$3,$AA$3,IF(G1435+(AVERAGE(F1435:F1436)*('Front End'!$F$5*60))-(N1435)&lt;0,0,G1435+(AVERAGE(F1435:F1436)*('Front End'!$F$5*60))-(N1435)))</f>
        <v>100.76733432205128</v>
      </c>
      <c r="H1436" s="10">
        <f>(G1436/$AA$3)*'Front End'!$B$1</f>
        <v>1.0076733432205129E-3</v>
      </c>
      <c r="I1436" s="10">
        <f>('Front End'!$F$10-'Front End'!$B$1)+Calcs!H1436</f>
        <v>46.731007673343221</v>
      </c>
      <c r="J1436" s="10">
        <f>IF(H1436&gt;'Front End'!$B$1*('Front End'!$B$5/100),G1436-((('Front End'!$B$1*('Front End'!$B$5/100))/'Front End'!$B$1)*$AA$3),0)</f>
        <v>0.76733432205128338</v>
      </c>
      <c r="K1436" s="10">
        <f>(J1436*('Front End'!$B$6/100))/('Front End'!$B$2*24*60*60)</f>
        <v>0</v>
      </c>
      <c r="L1436" s="10">
        <f>(J1436*((100-'Front End'!$B$6)/100))/('Front End'!$B$2*24*60*60)</f>
        <v>8.8811842830009658E-4</v>
      </c>
      <c r="M1436" s="10">
        <f t="shared" si="91"/>
        <v>8.8811842830009658E-4</v>
      </c>
      <c r="N1436" s="10">
        <f>AVERAGE(M1435:M1436)*('Front End'!$F$5*60)</f>
        <v>0.10680692618060089</v>
      </c>
      <c r="O1436" s="10">
        <f>IF(O1435+AVERAGE(K1435:K1436)*('Front End'!$F$5*60)&gt;J1436,J1436,O1435+AVERAGE(K1435:K1436)*('Front End'!$F$5*60))</f>
        <v>0</v>
      </c>
      <c r="P1436" s="10">
        <f>P1435+(AVERAGE(L1435:L1436)*('Front End'!$F$5*60))-W1435</f>
        <v>3741.9909474643819</v>
      </c>
      <c r="Q1436" s="10">
        <f>(P1436/$AA$5)*($AA$4-'Front End'!$F$9)</f>
        <v>3.7419909474643819E-2</v>
      </c>
      <c r="R1436" s="10">
        <f>'Front End'!$F$9+Q1436</f>
        <v>45.037419909474643</v>
      </c>
      <c r="S1436" s="8">
        <f>IF(R1436&gt;'Front End'!$F$9+'Front End'!$B$9,(((R1436-'Front End'!$F$9)/($AA$4-'Front End'!$F$9))*$AA$5)-((('Front End'!$F$9+'Front End'!$B$9-'Front End'!$F$9)/($AA$4-'Front End'!$F$9))*$AA$5),0)</f>
        <v>3741.9909474643023</v>
      </c>
      <c r="T1436" s="8">
        <f>ROUND(S1436/('Front End'!$B$3*24*60*60),6)</f>
        <v>4.3309999999999998E-3</v>
      </c>
      <c r="U1436" s="8">
        <f>IF(R1436&gt;'Front End'!$F$9+'Front End'!$B$10,(((R1436-'Front End'!$F$9)/($AA$4-'Front End'!$F$9))*$AA$5)-((('Front End'!$F$9+'Front End'!$B$10-'Front End'!$F$9)/($AA$4-'Front End'!$F$9))*$AA$5),0)</f>
        <v>1741.9909474639894</v>
      </c>
      <c r="V1436" s="8">
        <f>(U1436^0.5)/('Front End'!$B$4*24*60*60)</f>
        <v>4.830690400765651E-3</v>
      </c>
      <c r="W1436" s="8">
        <f>(AVERAGE(T1435:T1436)*('Front End'!$F$5*60))+(AVERAGE(V1435:V1436)*('Front End'!$F$5*60))</f>
        <v>1.0995454485190317</v>
      </c>
      <c r="X1436" s="8">
        <f t="shared" si="92"/>
        <v>4.830690400765651E-3</v>
      </c>
    </row>
    <row r="1437" spans="1:24" x14ac:dyDescent="0.2">
      <c r="A1437" s="1">
        <v>1436</v>
      </c>
      <c r="B1437" s="1">
        <f>B1436+'Front End'!$F$5</f>
        <v>2870</v>
      </c>
      <c r="C1437" s="10">
        <f t="shared" si="89"/>
        <v>1.9930555555555556</v>
      </c>
      <c r="D1437" s="10">
        <f>ROUND(IF(B1437&lt;=$AA$2*1.25,('Front End'!$F$4/2)*(1-COS((PI()*B1437)/$AA$2)),(4.34*'Front End'!$F$4*EXP(-1.3*B1437/$AA$2))),6)</f>
        <v>8.5999999999999998E-4</v>
      </c>
      <c r="E1437" s="10">
        <f>D1437*('Front End'!$F$3/100)</f>
        <v>0</v>
      </c>
      <c r="F1437" s="10">
        <f t="shared" si="90"/>
        <v>8.5999999999999998E-4</v>
      </c>
      <c r="G1437" s="10">
        <f>IF((G1436+(AVERAGE(F1436:F1437)*('Front End'!$F$5*60))-(N1436))&gt;$AA$3,$AA$3,IF(G1436+(AVERAGE(F1436:F1437)*('Front End'!$F$5*60))-(N1436)&lt;0,0,G1436+(AVERAGE(F1436:F1437)*('Front End'!$F$5*60))-(N1436)))</f>
        <v>100.76396739587069</v>
      </c>
      <c r="H1437" s="10">
        <f>(G1437/$AA$3)*'Front End'!$B$1</f>
        <v>1.007639673958707E-3</v>
      </c>
      <c r="I1437" s="10">
        <f>('Front End'!$F$10-'Front End'!$B$1)+Calcs!H1437</f>
        <v>46.731007639673962</v>
      </c>
      <c r="J1437" s="10">
        <f>IF(H1437&gt;'Front End'!$B$1*('Front End'!$B$5/100),G1437-((('Front End'!$B$1*('Front End'!$B$5/100))/'Front End'!$B$1)*$AA$3),0)</f>
        <v>0.76396739587069362</v>
      </c>
      <c r="K1437" s="10">
        <f>(J1437*('Front End'!$B$6/100))/('Front End'!$B$2*24*60*60)</f>
        <v>0</v>
      </c>
      <c r="L1437" s="10">
        <f>(J1437*((100-'Front End'!$B$6)/100))/('Front End'!$B$2*24*60*60)</f>
        <v>8.8422152299848808E-4</v>
      </c>
      <c r="M1437" s="10">
        <f t="shared" si="91"/>
        <v>8.8422152299848808E-4</v>
      </c>
      <c r="N1437" s="10">
        <f>AVERAGE(M1436:M1437)*('Front End'!$F$5*60)</f>
        <v>0.10634039707791507</v>
      </c>
      <c r="O1437" s="10">
        <f>IF(O1436+AVERAGE(K1436:K1437)*('Front End'!$F$5*60)&gt;J1437,J1437,O1436+AVERAGE(K1436:K1437)*('Front End'!$F$5*60))</f>
        <v>0</v>
      </c>
      <c r="P1437" s="10">
        <f>P1436+(AVERAGE(L1436:L1437)*('Front End'!$F$5*60))-W1436</f>
        <v>3740.9977424129406</v>
      </c>
      <c r="Q1437" s="10">
        <f>(P1437/$AA$5)*($AA$4-'Front End'!$F$9)</f>
        <v>3.7409977424129402E-2</v>
      </c>
      <c r="R1437" s="10">
        <f>'Front End'!$F$9+Q1437</f>
        <v>45.037409977424126</v>
      </c>
      <c r="S1437" s="8">
        <f>IF(R1437&gt;'Front End'!$F$9+'Front End'!$B$9,(((R1437-'Front End'!$F$9)/($AA$4-'Front End'!$F$9))*$AA$5)-((('Front End'!$F$9+'Front End'!$B$9-'Front End'!$F$9)/($AA$4-'Front End'!$F$9))*$AA$5),0)</f>
        <v>3740.9977424125887</v>
      </c>
      <c r="T1437" s="8">
        <f>ROUND(S1437/('Front End'!$B$3*24*60*60),6)</f>
        <v>4.3299999999999996E-3</v>
      </c>
      <c r="U1437" s="8">
        <f>IF(R1437&gt;'Front End'!$F$9+'Front End'!$B$10,(((R1437-'Front End'!$F$9)/($AA$4-'Front End'!$F$9))*$AA$5)-((('Front End'!$F$9+'Front End'!$B$10-'Front End'!$F$9)/($AA$4-'Front End'!$F$9))*$AA$5),0)</f>
        <v>1740.9977424122758</v>
      </c>
      <c r="V1437" s="8">
        <f>(U1437^0.5)/('Front End'!$B$4*24*60*60)</f>
        <v>4.8293130829921869E-3</v>
      </c>
      <c r="W1437" s="8">
        <f>(AVERAGE(T1436:T1437)*('Front End'!$F$5*60))+(AVERAGE(V1436:V1437)*('Front End'!$F$5*60))</f>
        <v>1.0992602090254702</v>
      </c>
      <c r="X1437" s="8">
        <f t="shared" si="92"/>
        <v>4.8293130829921869E-3</v>
      </c>
    </row>
    <row r="1438" spans="1:24" x14ac:dyDescent="0.2">
      <c r="A1438" s="1">
        <v>1437</v>
      </c>
      <c r="B1438" s="1">
        <f>B1437+'Front End'!$F$5</f>
        <v>2872</v>
      </c>
      <c r="C1438" s="10">
        <f t="shared" si="89"/>
        <v>1.9944444444444445</v>
      </c>
      <c r="D1438" s="10">
        <f>ROUND(IF(B1438&lt;=$AA$2*1.25,('Front End'!$F$4/2)*(1-COS((PI()*B1438)/$AA$2)),(4.34*'Front End'!$F$4*EXP(-1.3*B1438/$AA$2))),6)</f>
        <v>8.5700000000000001E-4</v>
      </c>
      <c r="E1438" s="10">
        <f>D1438*('Front End'!$F$3/100)</f>
        <v>0</v>
      </c>
      <c r="F1438" s="10">
        <f t="shared" si="90"/>
        <v>8.5700000000000001E-4</v>
      </c>
      <c r="G1438" s="10">
        <f>IF((G1437+(AVERAGE(F1437:F1438)*('Front End'!$F$5*60))-(N1437))&gt;$AA$3,$AA$3,IF(G1437+(AVERAGE(F1437:F1438)*('Front End'!$F$5*60))-(N1437)&lt;0,0,G1437+(AVERAGE(F1437:F1438)*('Front End'!$F$5*60))-(N1437)))</f>
        <v>100.76064699879278</v>
      </c>
      <c r="H1438" s="10">
        <f>(G1438/$AA$3)*'Front End'!$B$1</f>
        <v>1.0076064699879278E-3</v>
      </c>
      <c r="I1438" s="10">
        <f>('Front End'!$F$10-'Front End'!$B$1)+Calcs!H1438</f>
        <v>46.731007606469994</v>
      </c>
      <c r="J1438" s="10">
        <f>IF(H1438&gt;'Front End'!$B$1*('Front End'!$B$5/100),G1438-((('Front End'!$B$1*('Front End'!$B$5/100))/'Front End'!$B$1)*$AA$3),0)</f>
        <v>0.76064699879277953</v>
      </c>
      <c r="K1438" s="10">
        <f>(J1438*('Front End'!$B$6/100))/('Front End'!$B$2*24*60*60)</f>
        <v>0</v>
      </c>
      <c r="L1438" s="10">
        <f>(J1438*((100-'Front End'!$B$6)/100))/('Front End'!$B$2*24*60*60)</f>
        <v>8.8037847082497647E-4</v>
      </c>
      <c r="M1438" s="10">
        <f t="shared" si="91"/>
        <v>8.8037847082497647E-4</v>
      </c>
      <c r="N1438" s="10">
        <f>AVERAGE(M1437:M1438)*('Front End'!$F$5*60)</f>
        <v>0.10587599962940787</v>
      </c>
      <c r="O1438" s="10">
        <f>IF(O1437+AVERAGE(K1437:K1438)*('Front End'!$F$5*60)&gt;J1438,J1438,O1437+AVERAGE(K1437:K1438)*('Front End'!$F$5*60))</f>
        <v>0</v>
      </c>
      <c r="P1438" s="10">
        <f>P1437+(AVERAGE(L1437:L1438)*('Front End'!$F$5*60))-W1437</f>
        <v>3740.0043582035446</v>
      </c>
      <c r="Q1438" s="10">
        <f>(P1438/$AA$5)*($AA$4-'Front End'!$F$9)</f>
        <v>3.7400043582035442E-2</v>
      </c>
      <c r="R1438" s="10">
        <f>'Front End'!$F$9+Q1438</f>
        <v>45.037400043582032</v>
      </c>
      <c r="S1438" s="8">
        <f>IF(R1438&gt;'Front End'!$F$9+'Front End'!$B$9,(((R1438-'Front End'!$F$9)/($AA$4-'Front End'!$F$9))*$AA$5)-((('Front End'!$F$9+'Front End'!$B$9-'Front End'!$F$9)/($AA$4-'Front End'!$F$9))*$AA$5),0)</f>
        <v>3740.0043582032085</v>
      </c>
      <c r="T1438" s="8">
        <f>ROUND(S1438/('Front End'!$B$3*24*60*60),6)</f>
        <v>4.3290000000000004E-3</v>
      </c>
      <c r="U1438" s="8">
        <f>IF(R1438&gt;'Front End'!$F$9+'Front End'!$B$10,(((R1438-'Front End'!$F$9)/($AA$4-'Front End'!$F$9))*$AA$5)-((('Front End'!$F$9+'Front End'!$B$10-'Front End'!$F$9)/($AA$4-'Front End'!$F$9))*$AA$5),0)</f>
        <v>1740.0043582028957</v>
      </c>
      <c r="V1438" s="8">
        <f>(U1438^0.5)/('Front End'!$B$4*24*60*60)</f>
        <v>4.8279351237447247E-3</v>
      </c>
      <c r="W1438" s="8">
        <f>(AVERAGE(T1437:T1438)*('Front End'!$F$5*60))+(AVERAGE(V1437:V1438)*('Front End'!$F$5*60))</f>
        <v>1.0989748924042146</v>
      </c>
      <c r="X1438" s="8">
        <f t="shared" si="92"/>
        <v>4.8279351237447247E-3</v>
      </c>
    </row>
    <row r="1439" spans="1:24" x14ac:dyDescent="0.2">
      <c r="A1439" s="1">
        <v>1438</v>
      </c>
      <c r="B1439" s="1">
        <f>B1438+'Front End'!$F$5</f>
        <v>2874</v>
      </c>
      <c r="C1439" s="10">
        <f t="shared" si="89"/>
        <v>1.9958333333333333</v>
      </c>
      <c r="D1439" s="10">
        <f>ROUND(IF(B1439&lt;=$AA$2*1.25,('Front End'!$F$4/2)*(1-COS((PI()*B1439)/$AA$2)),(4.34*'Front End'!$F$4*EXP(-1.3*B1439/$AA$2))),6)</f>
        <v>8.5300000000000003E-4</v>
      </c>
      <c r="E1439" s="10">
        <f>D1439*('Front End'!$F$3/100)</f>
        <v>0</v>
      </c>
      <c r="F1439" s="10">
        <f t="shared" si="90"/>
        <v>8.5300000000000003E-4</v>
      </c>
      <c r="G1439" s="10">
        <f>IF((G1438+(AVERAGE(F1438:F1439)*('Front End'!$F$5*60))-(N1438))&gt;$AA$3,$AA$3,IF(G1438+(AVERAGE(F1438:F1439)*('Front End'!$F$5*60))-(N1438)&lt;0,0,G1438+(AVERAGE(F1438:F1439)*('Front End'!$F$5*60))-(N1438)))</f>
        <v>100.75737099916337</v>
      </c>
      <c r="H1439" s="10">
        <f>(G1439/$AA$3)*'Front End'!$B$1</f>
        <v>1.0075737099916337E-3</v>
      </c>
      <c r="I1439" s="10">
        <f>('Front End'!$F$10-'Front End'!$B$1)+Calcs!H1439</f>
        <v>46.731007573709995</v>
      </c>
      <c r="J1439" s="10">
        <f>IF(H1439&gt;'Front End'!$B$1*('Front End'!$B$5/100),G1439-((('Front End'!$B$1*('Front End'!$B$5/100))/'Front End'!$B$1)*$AA$3),0)</f>
        <v>0.75737099916337058</v>
      </c>
      <c r="K1439" s="10">
        <f>(J1439*('Front End'!$B$6/100))/('Front End'!$B$2*24*60*60)</f>
        <v>0</v>
      </c>
      <c r="L1439" s="10">
        <f>(J1439*((100-'Front End'!$B$6)/100))/('Front End'!$B$2*24*60*60)</f>
        <v>8.7658680458723456E-4</v>
      </c>
      <c r="M1439" s="10">
        <f t="shared" si="91"/>
        <v>8.7658680458723456E-4</v>
      </c>
      <c r="N1439" s="10">
        <f>AVERAGE(M1438:M1439)*('Front End'!$F$5*60)</f>
        <v>0.10541791652473266</v>
      </c>
      <c r="O1439" s="10">
        <f>IF(O1438+AVERAGE(K1438:K1439)*('Front End'!$F$5*60)&gt;J1439,J1439,O1438+AVERAGE(K1438:K1439)*('Front End'!$F$5*60))</f>
        <v>0</v>
      </c>
      <c r="P1439" s="10">
        <f>P1438+(AVERAGE(L1438:L1439)*('Front End'!$F$5*60))-W1438</f>
        <v>3739.0108012276651</v>
      </c>
      <c r="Q1439" s="10">
        <f>(P1439/$AA$5)*($AA$4-'Front End'!$F$9)</f>
        <v>3.7390108012276643E-2</v>
      </c>
      <c r="R1439" s="10">
        <f>'Front End'!$F$9+Q1439</f>
        <v>45.037390108012275</v>
      </c>
      <c r="S1439" s="8">
        <f>IF(R1439&gt;'Front End'!$F$9+'Front End'!$B$9,(((R1439-'Front End'!$F$9)/($AA$4-'Front End'!$F$9))*$AA$5)-((('Front End'!$F$9+'Front End'!$B$9-'Front End'!$F$9)/($AA$4-'Front End'!$F$9))*$AA$5),0)</f>
        <v>3739.0108012274936</v>
      </c>
      <c r="T1439" s="8">
        <f>ROUND(S1439/('Front End'!$B$3*24*60*60),6)</f>
        <v>4.3280000000000002E-3</v>
      </c>
      <c r="U1439" s="8">
        <f>IF(R1439&gt;'Front End'!$F$9+'Front End'!$B$10,(((R1439-'Front End'!$F$9)/($AA$4-'Front End'!$F$9))*$AA$5)-((('Front End'!$F$9+'Front End'!$B$10-'Front End'!$F$9)/($AA$4-'Front End'!$F$9))*$AA$5),0)</f>
        <v>1739.0108012271808</v>
      </c>
      <c r="V1439" s="8">
        <f>(U1439^0.5)/('Front End'!$B$4*24*60*60)</f>
        <v>4.8265565313432976E-3</v>
      </c>
      <c r="W1439" s="8">
        <f>(AVERAGE(T1438:T1439)*('Front End'!$F$5*60))+(AVERAGE(V1438:V1439)*('Front End'!$F$5*60))</f>
        <v>1.0986894993052814</v>
      </c>
      <c r="X1439" s="8">
        <f t="shared" si="92"/>
        <v>4.8265565313432976E-3</v>
      </c>
    </row>
    <row r="1440" spans="1:24" x14ac:dyDescent="0.2">
      <c r="A1440" s="1">
        <v>1439</v>
      </c>
      <c r="B1440" s="1">
        <f>B1439+'Front End'!$F$5</f>
        <v>2876</v>
      </c>
      <c r="C1440" s="10">
        <f t="shared" si="89"/>
        <v>1.9972222222222222</v>
      </c>
      <c r="D1440" s="10">
        <f>ROUND(IF(B1440&lt;=$AA$2*1.25,('Front End'!$F$4/2)*(1-COS((PI()*B1440)/$AA$2)),(4.34*'Front End'!$F$4*EXP(-1.3*B1440/$AA$2))),6)</f>
        <v>8.4900000000000004E-4</v>
      </c>
      <c r="E1440" s="10">
        <f>D1440*('Front End'!$F$3/100)</f>
        <v>0</v>
      </c>
      <c r="F1440" s="10">
        <f t="shared" si="90"/>
        <v>8.4900000000000004E-4</v>
      </c>
      <c r="G1440" s="10">
        <f>IF((G1439+(AVERAGE(F1439:F1440)*('Front End'!$F$5*60))-(N1439))&gt;$AA$3,$AA$3,IF(G1439+(AVERAGE(F1439:F1440)*('Front End'!$F$5*60))-(N1439)&lt;0,0,G1439+(AVERAGE(F1439:F1440)*('Front End'!$F$5*60))-(N1439)))</f>
        <v>100.75407308263864</v>
      </c>
      <c r="H1440" s="10">
        <f>(G1440/$AA$3)*'Front End'!$B$1</f>
        <v>1.0075407308263865E-3</v>
      </c>
      <c r="I1440" s="10">
        <f>('Front End'!$F$10-'Front End'!$B$1)+Calcs!H1440</f>
        <v>46.731007540730829</v>
      </c>
      <c r="J1440" s="10">
        <f>IF(H1440&gt;'Front End'!$B$1*('Front End'!$B$5/100),G1440-((('Front End'!$B$1*('Front End'!$B$5/100))/'Front End'!$B$1)*$AA$3),0)</f>
        <v>0.75407308263864081</v>
      </c>
      <c r="K1440" s="10">
        <f>(J1440*('Front End'!$B$6/100))/('Front End'!$B$2*24*60*60)</f>
        <v>0</v>
      </c>
      <c r="L1440" s="10">
        <f>(J1440*((100-'Front End'!$B$6)/100))/('Front End'!$B$2*24*60*60)</f>
        <v>8.72769771572501E-4</v>
      </c>
      <c r="M1440" s="10">
        <f t="shared" si="91"/>
        <v>8.72769771572501E-4</v>
      </c>
      <c r="N1440" s="10">
        <f>AVERAGE(M1439:M1440)*('Front End'!$F$5*60)</f>
        <v>0.10496139456958413</v>
      </c>
      <c r="O1440" s="10">
        <f>IF(O1439+AVERAGE(K1439:K1440)*('Front End'!$F$5*60)&gt;J1440,J1440,O1439+AVERAGE(K1439:K1440)*('Front End'!$F$5*60))</f>
        <v>0</v>
      </c>
      <c r="P1440" s="10">
        <f>P1439+(AVERAGE(L1439:L1440)*('Front End'!$F$5*60))-W1439</f>
        <v>3738.0170731229296</v>
      </c>
      <c r="Q1440" s="10">
        <f>(P1440/$AA$5)*($AA$4-'Front End'!$F$9)</f>
        <v>3.738017073122929E-2</v>
      </c>
      <c r="R1440" s="10">
        <f>'Front End'!$F$9+Q1440</f>
        <v>45.037380170731232</v>
      </c>
      <c r="S1440" s="8">
        <f>IF(R1440&gt;'Front End'!$F$9+'Front End'!$B$9,(((R1440-'Front End'!$F$9)/($AA$4-'Front End'!$F$9))*$AA$5)-((('Front End'!$F$9+'Front End'!$B$9-'Front End'!$F$9)/($AA$4-'Front End'!$F$9))*$AA$5),0)</f>
        <v>3738.0170731232456</v>
      </c>
      <c r="T1440" s="8">
        <f>ROUND(S1440/('Front End'!$B$3*24*60*60),6)</f>
        <v>4.326E-3</v>
      </c>
      <c r="U1440" s="8">
        <f>IF(R1440&gt;'Front End'!$F$9+'Front End'!$B$10,(((R1440-'Front End'!$F$9)/($AA$4-'Front End'!$F$9))*$AA$5)-((('Front End'!$F$9+'Front End'!$B$10-'Front End'!$F$9)/($AA$4-'Front End'!$F$9))*$AA$5),0)</f>
        <v>1738.0170731229327</v>
      </c>
      <c r="V1440" s="8">
        <f>(U1440^0.5)/('Front End'!$B$4*24*60*60)</f>
        <v>4.825177307518691E-3</v>
      </c>
      <c r="W1440" s="8">
        <f>(AVERAGE(T1439:T1440)*('Front End'!$F$5*60))+(AVERAGE(V1439:V1440)*('Front End'!$F$5*60))</f>
        <v>1.0983440303317193</v>
      </c>
      <c r="X1440" s="8">
        <f t="shared" si="92"/>
        <v>4.825177307518691E-3</v>
      </c>
    </row>
    <row r="1441" spans="1:24" x14ac:dyDescent="0.2">
      <c r="A1441" s="1">
        <v>1440</v>
      </c>
      <c r="B1441" s="1">
        <f>B1440+'Front End'!$F$5</f>
        <v>2878</v>
      </c>
      <c r="C1441" s="10">
        <f t="shared" si="89"/>
        <v>1.9986111111111111</v>
      </c>
      <c r="D1441" s="10">
        <f>ROUND(IF(B1441&lt;=$AA$2*1.25,('Front End'!$F$4/2)*(1-COS((PI()*B1441)/$AA$2)),(4.34*'Front End'!$F$4*EXP(-1.3*B1441/$AA$2))),6)</f>
        <v>8.4599999999999996E-4</v>
      </c>
      <c r="E1441" s="10">
        <f>D1441*('Front End'!$F$3/100)</f>
        <v>0</v>
      </c>
      <c r="F1441" s="10">
        <f t="shared" si="90"/>
        <v>8.4599999999999996E-4</v>
      </c>
      <c r="G1441" s="10">
        <f>IF((G1440+(AVERAGE(F1440:F1441)*('Front End'!$F$5*60))-(N1440))&gt;$AA$3,$AA$3,IF(G1440+(AVERAGE(F1440:F1441)*('Front End'!$F$5*60))-(N1440)&lt;0,0,G1440+(AVERAGE(F1440:F1441)*('Front End'!$F$5*60))-(N1440)))</f>
        <v>100.75081168806905</v>
      </c>
      <c r="H1441" s="10">
        <f>(G1441/$AA$3)*'Front End'!$B$1</f>
        <v>1.0075081168806905E-3</v>
      </c>
      <c r="I1441" s="10">
        <f>('Front End'!$F$10-'Front End'!$B$1)+Calcs!H1441</f>
        <v>46.731007508116882</v>
      </c>
      <c r="J1441" s="10">
        <f>IF(H1441&gt;'Front End'!$B$1*('Front End'!$B$5/100),G1441-((('Front End'!$B$1*('Front End'!$B$5/100))/'Front End'!$B$1)*$AA$3),0)</f>
        <v>0.75081168806904941</v>
      </c>
      <c r="K1441" s="10">
        <f>(J1441*('Front End'!$B$6/100))/('Front End'!$B$2*24*60*60)</f>
        <v>0</v>
      </c>
      <c r="L1441" s="10">
        <f>(J1441*((100-'Front End'!$B$6)/100))/('Front End'!$B$2*24*60*60)</f>
        <v>8.6899500933917766E-4</v>
      </c>
      <c r="M1441" s="10">
        <f t="shared" si="91"/>
        <v>8.6899500933917766E-4</v>
      </c>
      <c r="N1441" s="10">
        <f>AVERAGE(M1440:M1441)*('Front End'!$F$5*60)</f>
        <v>0.10450588685470072</v>
      </c>
      <c r="O1441" s="10">
        <f>IF(O1440+AVERAGE(K1440:K1441)*('Front End'!$F$5*60)&gt;J1441,J1441,O1440+AVERAGE(K1440:K1441)*('Front End'!$F$5*60))</f>
        <v>0</v>
      </c>
      <c r="P1441" s="10">
        <f>P1440+(AVERAGE(L1440:L1441)*('Front End'!$F$5*60))-W1440</f>
        <v>3737.0232349794528</v>
      </c>
      <c r="Q1441" s="10">
        <f>(P1441/$AA$5)*($AA$4-'Front End'!$F$9)</f>
        <v>3.737023234979453E-2</v>
      </c>
      <c r="R1441" s="10">
        <f>'Front End'!$F$9+Q1441</f>
        <v>45.037370232349794</v>
      </c>
      <c r="S1441" s="8">
        <f>IF(R1441&gt;'Front End'!$F$9+'Front End'!$B$9,(((R1441-'Front End'!$F$9)/($AA$4-'Front End'!$F$9))*$AA$5)-((('Front End'!$F$9+'Front End'!$B$9-'Front End'!$F$9)/($AA$4-'Front End'!$F$9))*$AA$5),0)</f>
        <v>3737.0232349793755</v>
      </c>
      <c r="T1441" s="8">
        <f>ROUND(S1441/('Front End'!$B$3*24*60*60),6)</f>
        <v>4.3249999999999999E-3</v>
      </c>
      <c r="U1441" s="8">
        <f>IF(R1441&gt;'Front End'!$F$9+'Front End'!$B$10,(((R1441-'Front End'!$F$9)/($AA$4-'Front End'!$F$9))*$AA$5)-((('Front End'!$F$9+'Front End'!$B$10-'Front End'!$F$9)/($AA$4-'Front End'!$F$9))*$AA$5),0)</f>
        <v>1737.0232349790626</v>
      </c>
      <c r="V1441" s="8">
        <f>(U1441^0.5)/('Front End'!$B$4*24*60*60)</f>
        <v>4.8237975365527245E-3</v>
      </c>
      <c r="W1441" s="8">
        <f>(AVERAGE(T1440:T1441)*('Front End'!$F$5*60))+(AVERAGE(V1440:V1441)*('Front End'!$F$5*60))</f>
        <v>1.0979984906442848</v>
      </c>
      <c r="X1441" s="8">
        <f t="shared" si="92"/>
        <v>4.8237975365527245E-3</v>
      </c>
    </row>
    <row r="1442" spans="1:24" x14ac:dyDescent="0.2">
      <c r="A1442" s="1">
        <v>1441</v>
      </c>
      <c r="B1442" s="1">
        <f>B1441+'Front End'!$F$5</f>
        <v>2880</v>
      </c>
      <c r="C1442" s="10">
        <f t="shared" si="89"/>
        <v>2</v>
      </c>
      <c r="D1442" s="10">
        <f>ROUND(IF(B1442&lt;=$AA$2*1.25,('Front End'!$F$4/2)*(1-COS((PI()*B1442)/$AA$2)),(4.34*'Front End'!$F$4*EXP(-1.3*B1442/$AA$2))),6)</f>
        <v>8.4199999999999998E-4</v>
      </c>
      <c r="E1442" s="10">
        <f>D1442*('Front End'!$F$3/100)</f>
        <v>0</v>
      </c>
      <c r="F1442" s="10">
        <f t="shared" si="90"/>
        <v>8.4199999999999998E-4</v>
      </c>
      <c r="G1442" s="10">
        <f>IF((G1441+(AVERAGE(F1441:F1442)*('Front End'!$F$5*60))-(N1441))&gt;$AA$3,$AA$3,IF(G1441+(AVERAGE(F1441:F1442)*('Front End'!$F$5*60))-(N1441)&lt;0,0,G1441+(AVERAGE(F1441:F1442)*('Front End'!$F$5*60))-(N1441)))</f>
        <v>100.74758580121436</v>
      </c>
      <c r="H1442" s="10">
        <f>(G1442/$AA$3)*'Front End'!$B$1</f>
        <v>1.0074758580121436E-3</v>
      </c>
      <c r="I1442" s="10">
        <f>('Front End'!$F$10-'Front End'!$B$1)+Calcs!H1442</f>
        <v>46.731007475858014</v>
      </c>
      <c r="J1442" s="10">
        <f>IF(H1442&gt;'Front End'!$B$1*('Front End'!$B$5/100),G1442-((('Front End'!$B$1*('Front End'!$B$5/100))/'Front End'!$B$1)*$AA$3),0)</f>
        <v>0.74758580121435614</v>
      </c>
      <c r="K1442" s="10">
        <f>(J1442*('Front End'!$B$6/100))/('Front End'!$B$2*24*60*60)</f>
        <v>0</v>
      </c>
      <c r="L1442" s="10">
        <f>(J1442*((100-'Front End'!$B$6)/100))/('Front End'!$B$2*24*60*60)</f>
        <v>8.6526134399809746E-4</v>
      </c>
      <c r="M1442" s="10">
        <f t="shared" si="91"/>
        <v>8.6526134399809746E-4</v>
      </c>
      <c r="N1442" s="10">
        <f>AVERAGE(M1441:M1442)*('Front End'!$F$5*60)</f>
        <v>0.10405538120023651</v>
      </c>
      <c r="O1442" s="10">
        <f>IF(O1441+AVERAGE(K1441:K1442)*('Front End'!$F$5*60)&gt;J1442,J1442,O1441+AVERAGE(K1441:K1442)*('Front End'!$F$5*60))</f>
        <v>0</v>
      </c>
      <c r="P1442" s="10">
        <f>P1441+(AVERAGE(L1441:L1442)*('Front End'!$F$5*60))-W1441</f>
        <v>3736.0292918700088</v>
      </c>
      <c r="Q1442" s="10">
        <f>(P1442/$AA$5)*($AA$4-'Front End'!$F$9)</f>
        <v>3.7360292918700085E-2</v>
      </c>
      <c r="R1442" s="10">
        <f>'Front End'!$F$9+Q1442</f>
        <v>45.037360292918699</v>
      </c>
      <c r="S1442" s="8">
        <f>IF(R1442&gt;'Front End'!$F$9+'Front End'!$B$9,(((R1442-'Front End'!$F$9)/($AA$4-'Front End'!$F$9))*$AA$5)-((('Front End'!$F$9+'Front End'!$B$9-'Front End'!$F$9)/($AA$4-'Front End'!$F$9))*$AA$5),0)</f>
        <v>3736.0292918698692</v>
      </c>
      <c r="T1442" s="8">
        <f>ROUND(S1442/('Front End'!$B$3*24*60*60),6)</f>
        <v>4.3239999999999997E-3</v>
      </c>
      <c r="U1442" s="8">
        <f>IF(R1442&gt;'Front End'!$F$9+'Front End'!$B$10,(((R1442-'Front End'!$F$9)/($AA$4-'Front End'!$F$9))*$AA$5)-((('Front End'!$F$9+'Front End'!$B$10-'Front End'!$F$9)/($AA$4-'Front End'!$F$9))*$AA$5),0)</f>
        <v>1736.0292918695563</v>
      </c>
      <c r="V1442" s="8">
        <f>(U1442^0.5)/('Front End'!$B$4*24*60*60)</f>
        <v>4.8224172250231285E-3</v>
      </c>
      <c r="W1442" s="8">
        <f>(AVERAGE(T1441:T1442)*('Front End'!$F$5*60))+(AVERAGE(V1441:V1442)*('Front End'!$F$5*60))</f>
        <v>1.0977128856945513</v>
      </c>
      <c r="X1442" s="8">
        <f t="shared" si="92"/>
        <v>4.8224172250231285E-3</v>
      </c>
    </row>
    <row r="1443" spans="1:24" x14ac:dyDescent="0.2">
      <c r="A1443" s="1">
        <v>1442</v>
      </c>
      <c r="B1443" s="1">
        <f>B1442+'Front End'!$F$5</f>
        <v>2882</v>
      </c>
      <c r="C1443" s="10">
        <f t="shared" si="89"/>
        <v>2.0013888888888891</v>
      </c>
      <c r="D1443" s="10">
        <f>ROUND(IF(B1443&lt;=$AA$2*1.25,('Front End'!$F$4/2)*(1-COS((PI()*B1443)/$AA$2)),(4.34*'Front End'!$F$4*EXP(-1.3*B1443/$AA$2))),6)</f>
        <v>8.3799999999999999E-4</v>
      </c>
      <c r="E1443" s="10">
        <f>D1443*('Front End'!$F$3/100)</f>
        <v>0</v>
      </c>
      <c r="F1443" s="10">
        <f t="shared" si="90"/>
        <v>8.3799999999999999E-4</v>
      </c>
      <c r="G1443" s="10">
        <f>IF((G1442+(AVERAGE(F1442:F1443)*('Front End'!$F$5*60))-(N1442))&gt;$AA$3,$AA$3,IF(G1442+(AVERAGE(F1442:F1443)*('Front End'!$F$5*60))-(N1442)&lt;0,0,G1442+(AVERAGE(F1442:F1443)*('Front End'!$F$5*60))-(N1442)))</f>
        <v>100.74433042001412</v>
      </c>
      <c r="H1443" s="10">
        <f>(G1443/$AA$3)*'Front End'!$B$1</f>
        <v>1.0074433042001412E-3</v>
      </c>
      <c r="I1443" s="10">
        <f>('Front End'!$F$10-'Front End'!$B$1)+Calcs!H1443</f>
        <v>46.731007443304208</v>
      </c>
      <c r="J1443" s="10">
        <f>IF(H1443&gt;'Front End'!$B$1*('Front End'!$B$5/100),G1443-((('Front End'!$B$1*('Front End'!$B$5/100))/'Front End'!$B$1)*$AA$3),0)</f>
        <v>0.74433042001412275</v>
      </c>
      <c r="K1443" s="10">
        <f>(J1443*('Front End'!$B$6/100))/('Front End'!$B$2*24*60*60)</f>
        <v>0</v>
      </c>
      <c r="L1443" s="10">
        <f>(J1443*((100-'Front End'!$B$6)/100))/('Front End'!$B$2*24*60*60)</f>
        <v>8.6149354168301253E-4</v>
      </c>
      <c r="M1443" s="10">
        <f t="shared" si="91"/>
        <v>8.6149354168301253E-4</v>
      </c>
      <c r="N1443" s="10">
        <f>AVERAGE(M1442:M1443)*('Front End'!$F$5*60)</f>
        <v>0.10360529314086661</v>
      </c>
      <c r="O1443" s="10">
        <f>IF(O1442+AVERAGE(K1442:K1443)*('Front End'!$F$5*60)&gt;J1443,J1443,O1442+AVERAGE(K1442:K1443)*('Front End'!$F$5*60))</f>
        <v>0</v>
      </c>
      <c r="P1443" s="10">
        <f>P1442+(AVERAGE(L1442:L1443)*('Front End'!$F$5*60))-W1442</f>
        <v>3735.0351842774553</v>
      </c>
      <c r="Q1443" s="10">
        <f>(P1443/$AA$5)*($AA$4-'Front End'!$F$9)</f>
        <v>3.7350351842774555E-2</v>
      </c>
      <c r="R1443" s="10">
        <f>'Front End'!$F$9+Q1443</f>
        <v>45.037350351842775</v>
      </c>
      <c r="S1443" s="8">
        <f>IF(R1443&gt;'Front End'!$F$9+'Front End'!$B$9,(((R1443-'Front End'!$F$9)/($AA$4-'Front End'!$F$9))*$AA$5)-((('Front End'!$F$9+'Front End'!$B$9-'Front End'!$F$9)/($AA$4-'Front End'!$F$9))*$AA$5),0)</f>
        <v>3735.0351842775353</v>
      </c>
      <c r="T1443" s="8">
        <f>ROUND(S1443/('Front End'!$B$3*24*60*60),6)</f>
        <v>4.3229999999999996E-3</v>
      </c>
      <c r="U1443" s="8">
        <f>IF(R1443&gt;'Front End'!$F$9+'Front End'!$B$10,(((R1443-'Front End'!$F$9)/($AA$4-'Front End'!$F$9))*$AA$5)-((('Front End'!$F$9+'Front End'!$B$10-'Front End'!$F$9)/($AA$4-'Front End'!$F$9))*$AA$5),0)</f>
        <v>1735.0351842772225</v>
      </c>
      <c r="V1443" s="8">
        <f>(U1443^0.5)/('Front End'!$B$4*24*60*60)</f>
        <v>4.8210362897772047E-3</v>
      </c>
      <c r="W1443" s="8">
        <f>(AVERAGE(T1442:T1443)*('Front End'!$F$5*60))+(AVERAGE(V1442:V1443)*('Front End'!$F$5*60))</f>
        <v>1.0974272108880201</v>
      </c>
      <c r="X1443" s="8">
        <f t="shared" si="92"/>
        <v>4.8210362897772047E-3</v>
      </c>
    </row>
    <row r="1444" spans="1:24" x14ac:dyDescent="0.2">
      <c r="A1444" s="1">
        <v>1443</v>
      </c>
      <c r="B1444" s="1">
        <f>B1443+'Front End'!$F$5</f>
        <v>2884</v>
      </c>
      <c r="C1444" s="10">
        <f t="shared" si="89"/>
        <v>2.0027777777777778</v>
      </c>
      <c r="D1444" s="10">
        <f>ROUND(IF(B1444&lt;=$AA$2*1.25,('Front End'!$F$4/2)*(1-COS((PI()*B1444)/$AA$2)),(4.34*'Front End'!$F$4*EXP(-1.3*B1444/$AA$2))),6)</f>
        <v>8.3500000000000002E-4</v>
      </c>
      <c r="E1444" s="10">
        <f>D1444*('Front End'!$F$3/100)</f>
        <v>0</v>
      </c>
      <c r="F1444" s="10">
        <f t="shared" si="90"/>
        <v>8.3500000000000002E-4</v>
      </c>
      <c r="G1444" s="10">
        <f>IF((G1443+(AVERAGE(F1443:F1444)*('Front End'!$F$5*60))-(N1443))&gt;$AA$3,$AA$3,IF(G1443+(AVERAGE(F1443:F1444)*('Front End'!$F$5*60))-(N1443)&lt;0,0,G1443+(AVERAGE(F1443:F1444)*('Front End'!$F$5*60))-(N1443)))</f>
        <v>100.74110512687325</v>
      </c>
      <c r="H1444" s="10">
        <f>(G1444/$AA$3)*'Front End'!$B$1</f>
        <v>1.0074110512687325E-3</v>
      </c>
      <c r="I1444" s="10">
        <f>('Front End'!$F$10-'Front End'!$B$1)+Calcs!H1444</f>
        <v>46.731007411051273</v>
      </c>
      <c r="J1444" s="10">
        <f>IF(H1444&gt;'Front End'!$B$1*('Front End'!$B$5/100),G1444-((('Front End'!$B$1*('Front End'!$B$5/100))/'Front End'!$B$1)*$AA$3),0)</f>
        <v>0.7411051268732507</v>
      </c>
      <c r="K1444" s="10">
        <f>(J1444*('Front End'!$B$6/100))/('Front End'!$B$2*24*60*60)</f>
        <v>0</v>
      </c>
      <c r="L1444" s="10">
        <f>(J1444*((100-'Front End'!$B$6)/100))/('Front End'!$B$2*24*60*60)</f>
        <v>8.577605635107069E-4</v>
      </c>
      <c r="M1444" s="10">
        <f t="shared" si="91"/>
        <v>8.577605635107069E-4</v>
      </c>
      <c r="N1444" s="10">
        <f>AVERAGE(M1443:M1444)*('Front End'!$F$5*60)</f>
        <v>0.10315524631162318</v>
      </c>
      <c r="O1444" s="10">
        <f>IF(O1443+AVERAGE(K1443:K1444)*('Front End'!$F$5*60)&gt;J1444,J1444,O1443+AVERAGE(K1443:K1444)*('Front End'!$F$5*60))</f>
        <v>0</v>
      </c>
      <c r="P1444" s="10">
        <f>P1443+(AVERAGE(L1443:L1444)*('Front End'!$F$5*60))-W1443</f>
        <v>3734.0409123128788</v>
      </c>
      <c r="Q1444" s="10">
        <f>(P1444/$AA$5)*($AA$4-'Front End'!$F$9)</f>
        <v>3.734040912312879E-2</v>
      </c>
      <c r="R1444" s="10">
        <f>'Front End'!$F$9+Q1444</f>
        <v>45.037340409123132</v>
      </c>
      <c r="S1444" s="8">
        <f>IF(R1444&gt;'Front End'!$F$9+'Front End'!$B$9,(((R1444-'Front End'!$F$9)/($AA$4-'Front End'!$F$9))*$AA$5)-((('Front End'!$F$9+'Front End'!$B$9-'Front End'!$F$9)/($AA$4-'Front End'!$F$9))*$AA$5),0)</f>
        <v>3734.0409123132195</v>
      </c>
      <c r="T1444" s="8">
        <f>ROUND(S1444/('Front End'!$B$3*24*60*60),6)</f>
        <v>4.3220000000000003E-3</v>
      </c>
      <c r="U1444" s="8">
        <f>IF(R1444&gt;'Front End'!$F$9+'Front End'!$B$10,(((R1444-'Front End'!$F$9)/($AA$4-'Front End'!$F$9))*$AA$5)-((('Front End'!$F$9+'Front End'!$B$10-'Front End'!$F$9)/($AA$4-'Front End'!$F$9))*$AA$5),0)</f>
        <v>1734.0409123129066</v>
      </c>
      <c r="V1444" s="8">
        <f>(U1444^0.5)/('Front End'!$B$4*24*60*60)</f>
        <v>4.8196547304328744E-3</v>
      </c>
      <c r="W1444" s="8">
        <f>(AVERAGE(T1443:T1444)*('Front End'!$F$5*60))+(AVERAGE(V1443:V1444)*('Front End'!$F$5*60))</f>
        <v>1.0971414612126047</v>
      </c>
      <c r="X1444" s="8">
        <f t="shared" si="92"/>
        <v>4.8196547304328744E-3</v>
      </c>
    </row>
    <row r="1445" spans="1:24" x14ac:dyDescent="0.2">
      <c r="A1445" s="1">
        <v>1444</v>
      </c>
      <c r="B1445" s="1">
        <f>B1444+'Front End'!$F$5</f>
        <v>2886</v>
      </c>
      <c r="C1445" s="10">
        <f t="shared" si="89"/>
        <v>2.0041666666666669</v>
      </c>
      <c r="D1445" s="10">
        <f>ROUND(IF(B1445&lt;=$AA$2*1.25,('Front End'!$F$4/2)*(1-COS((PI()*B1445)/$AA$2)),(4.34*'Front End'!$F$4*EXP(-1.3*B1445/$AA$2))),6)</f>
        <v>8.3100000000000003E-4</v>
      </c>
      <c r="E1445" s="10">
        <f>D1445*('Front End'!$F$3/100)</f>
        <v>0</v>
      </c>
      <c r="F1445" s="10">
        <f t="shared" si="90"/>
        <v>8.3100000000000003E-4</v>
      </c>
      <c r="G1445" s="10">
        <f>IF((G1444+(AVERAGE(F1444:F1445)*('Front End'!$F$5*60))-(N1444))&gt;$AA$3,$AA$3,IF(G1444+(AVERAGE(F1444:F1445)*('Front End'!$F$5*60))-(N1444)&lt;0,0,G1444+(AVERAGE(F1444:F1445)*('Front End'!$F$5*60))-(N1444)))</f>
        <v>100.73790988056162</v>
      </c>
      <c r="H1445" s="10">
        <f>(G1445/$AA$3)*'Front End'!$B$1</f>
        <v>1.0073790988056161E-3</v>
      </c>
      <c r="I1445" s="10">
        <f>('Front End'!$F$10-'Front End'!$B$1)+Calcs!H1445</f>
        <v>46.731007379098813</v>
      </c>
      <c r="J1445" s="10">
        <f>IF(H1445&gt;'Front End'!$B$1*('Front End'!$B$5/100),G1445-((('Front End'!$B$1*('Front End'!$B$5/100))/'Front End'!$B$1)*$AA$3),0)</f>
        <v>0.73790988056161666</v>
      </c>
      <c r="K1445" s="10">
        <f>(J1445*('Front End'!$B$6/100))/('Front End'!$B$2*24*60*60)</f>
        <v>0</v>
      </c>
      <c r="L1445" s="10">
        <f>(J1445*((100-'Front End'!$B$6)/100))/('Front End'!$B$2*24*60*60)</f>
        <v>8.5406236176113054E-4</v>
      </c>
      <c r="M1445" s="10">
        <f t="shared" si="91"/>
        <v>8.5406236176113054E-4</v>
      </c>
      <c r="N1445" s="10">
        <f>AVERAGE(M1444:M1445)*('Front End'!$F$5*60)</f>
        <v>0.10270937551631025</v>
      </c>
      <c r="O1445" s="10">
        <f>IF(O1444+AVERAGE(K1444:K1445)*('Front End'!$F$5*60)&gt;J1445,J1445,O1444+AVERAGE(K1444:K1445)*('Front End'!$F$5*60))</f>
        <v>0</v>
      </c>
      <c r="P1445" s="10">
        <f>P1444+(AVERAGE(L1444:L1445)*('Front End'!$F$5*60))-W1444</f>
        <v>3733.0464802271827</v>
      </c>
      <c r="Q1445" s="10">
        <f>(P1445/$AA$5)*($AA$4-'Front End'!$F$9)</f>
        <v>3.7330464802271826E-2</v>
      </c>
      <c r="R1445" s="10">
        <f>'Front End'!$F$9+Q1445</f>
        <v>45.037330464802274</v>
      </c>
      <c r="S1445" s="8">
        <f>IF(R1445&gt;'Front End'!$F$9+'Front End'!$B$9,(((R1445-'Front End'!$F$9)/($AA$4-'Front End'!$F$9))*$AA$5)-((('Front End'!$F$9+'Front End'!$B$9-'Front End'!$F$9)/($AA$4-'Front End'!$F$9))*$AA$5),0)</f>
        <v>3733.0464802273868</v>
      </c>
      <c r="T1445" s="8">
        <f>ROUND(S1445/('Front End'!$B$3*24*60*60),6)</f>
        <v>4.3210000000000002E-3</v>
      </c>
      <c r="U1445" s="8">
        <f>IF(R1445&gt;'Front End'!$F$9+'Front End'!$B$10,(((R1445-'Front End'!$F$9)/($AA$4-'Front End'!$F$9))*$AA$5)-((('Front End'!$F$9+'Front End'!$B$10-'Front End'!$F$9)/($AA$4-'Front End'!$F$9))*$AA$5),0)</f>
        <v>1733.046480227074</v>
      </c>
      <c r="V1445" s="8">
        <f>(U1445^0.5)/('Front End'!$B$4*24*60*60)</f>
        <v>4.8182725523619272E-3</v>
      </c>
      <c r="W1445" s="8">
        <f>(AVERAGE(T1444:T1445)*('Front End'!$F$5*60))+(AVERAGE(V1444:V1445)*('Front End'!$F$5*60))</f>
        <v>1.0968556369676881</v>
      </c>
      <c r="X1445" s="8">
        <f t="shared" si="92"/>
        <v>4.8182725523619272E-3</v>
      </c>
    </row>
    <row r="1446" spans="1:24" x14ac:dyDescent="0.2">
      <c r="A1446" s="1">
        <v>1445</v>
      </c>
      <c r="B1446" s="1">
        <f>B1445+'Front End'!$F$5</f>
        <v>2888</v>
      </c>
      <c r="C1446" s="10">
        <f t="shared" si="89"/>
        <v>2.0055555555555555</v>
      </c>
      <c r="D1446" s="10">
        <f>ROUND(IF(B1446&lt;=$AA$2*1.25,('Front End'!$F$4/2)*(1-COS((PI()*B1446)/$AA$2)),(4.34*'Front End'!$F$4*EXP(-1.3*B1446/$AA$2))),6)</f>
        <v>8.2799999999999996E-4</v>
      </c>
      <c r="E1446" s="10">
        <f>D1446*('Front End'!$F$3/100)</f>
        <v>0</v>
      </c>
      <c r="F1446" s="10">
        <f t="shared" si="90"/>
        <v>8.2799999999999996E-4</v>
      </c>
      <c r="G1446" s="10">
        <f>IF((G1445+(AVERAGE(F1445:F1446)*('Front End'!$F$5*60))-(N1445))&gt;$AA$3,$AA$3,IF(G1445+(AVERAGE(F1445:F1446)*('Front End'!$F$5*60))-(N1445)&lt;0,0,G1445+(AVERAGE(F1445:F1446)*('Front End'!$F$5*60))-(N1445)))</f>
        <v>100.73474050504531</v>
      </c>
      <c r="H1446" s="10">
        <f>(G1446/$AA$3)*'Front End'!$B$1</f>
        <v>1.0073474050504533E-3</v>
      </c>
      <c r="I1446" s="10">
        <f>('Front End'!$F$10-'Front End'!$B$1)+Calcs!H1446</f>
        <v>46.731007347405054</v>
      </c>
      <c r="J1446" s="10">
        <f>IF(H1446&gt;'Front End'!$B$1*('Front End'!$B$5/100),G1446-((('Front End'!$B$1*('Front End'!$B$5/100))/'Front End'!$B$1)*$AA$3),0)</f>
        <v>0.73474050504530908</v>
      </c>
      <c r="K1446" s="10">
        <f>(J1446*('Front End'!$B$6/100))/('Front End'!$B$2*24*60*60)</f>
        <v>0</v>
      </c>
      <c r="L1446" s="10">
        <f>(J1446*((100-'Front End'!$B$6)/100))/('Front End'!$B$2*24*60*60)</f>
        <v>8.5039410306170043E-4</v>
      </c>
      <c r="M1446" s="10">
        <f t="shared" si="91"/>
        <v>8.5039410306170043E-4</v>
      </c>
      <c r="N1446" s="10">
        <f>AVERAGE(M1445:M1446)*('Front End'!$F$5*60)</f>
        <v>0.10226738788936986</v>
      </c>
      <c r="O1446" s="10">
        <f>IF(O1445+AVERAGE(K1445:K1446)*('Front End'!$F$5*60)&gt;J1446,J1446,O1445+AVERAGE(K1445:K1446)*('Front End'!$F$5*60))</f>
        <v>0</v>
      </c>
      <c r="P1446" s="10">
        <f>P1445+(AVERAGE(L1445:L1446)*('Front End'!$F$5*60))-W1445</f>
        <v>3732.0518919781043</v>
      </c>
      <c r="Q1446" s="10">
        <f>(P1446/$AA$5)*($AA$4-'Front End'!$F$9)</f>
        <v>3.732051891978104E-2</v>
      </c>
      <c r="R1446" s="10">
        <f>'Front End'!$F$9+Q1446</f>
        <v>45.037320518919778</v>
      </c>
      <c r="S1446" s="8">
        <f>IF(R1446&gt;'Front End'!$F$9+'Front End'!$B$9,(((R1446-'Front End'!$F$9)/($AA$4-'Front End'!$F$9))*$AA$5)-((('Front End'!$F$9+'Front End'!$B$9-'Front End'!$F$9)/($AA$4-'Front End'!$F$9))*$AA$5),0)</f>
        <v>3732.0518919777614</v>
      </c>
      <c r="T1446" s="8">
        <f>ROUND(S1446/('Front End'!$B$3*24*60*60),6)</f>
        <v>4.3200000000000001E-3</v>
      </c>
      <c r="U1446" s="8">
        <f>IF(R1446&gt;'Front End'!$F$9+'Front End'!$B$10,(((R1446-'Front End'!$F$9)/($AA$4-'Front End'!$F$9))*$AA$5)-((('Front End'!$F$9+'Front End'!$B$10-'Front End'!$F$9)/($AA$4-'Front End'!$F$9))*$AA$5),0)</f>
        <v>1732.0518919774486</v>
      </c>
      <c r="V1446" s="8">
        <f>(U1446^0.5)/('Front End'!$B$4*24*60*60)</f>
        <v>4.8168897605350217E-3</v>
      </c>
      <c r="W1446" s="8">
        <f>(AVERAGE(T1445:T1446)*('Front End'!$F$5*60))+(AVERAGE(V1445:V1446)*('Front End'!$F$5*60))</f>
        <v>1.0965697387738169</v>
      </c>
      <c r="X1446" s="8">
        <f t="shared" si="92"/>
        <v>4.8168897605350217E-3</v>
      </c>
    </row>
    <row r="1447" spans="1:24" x14ac:dyDescent="0.2">
      <c r="A1447" s="1">
        <v>1446</v>
      </c>
      <c r="B1447" s="1">
        <f>B1446+'Front End'!$F$5</f>
        <v>2890</v>
      </c>
      <c r="C1447" s="10">
        <f t="shared" si="89"/>
        <v>2.0069444444444446</v>
      </c>
      <c r="D1447" s="10">
        <f>ROUND(IF(B1447&lt;=$AA$2*1.25,('Front End'!$F$4/2)*(1-COS((PI()*B1447)/$AA$2)),(4.34*'Front End'!$F$4*EXP(-1.3*B1447/$AA$2))),6)</f>
        <v>8.2399999999999997E-4</v>
      </c>
      <c r="E1447" s="10">
        <f>D1447*('Front End'!$F$3/100)</f>
        <v>0</v>
      </c>
      <c r="F1447" s="10">
        <f t="shared" si="90"/>
        <v>8.2399999999999997E-4</v>
      </c>
      <c r="G1447" s="10">
        <f>IF((G1446+(AVERAGE(F1446:F1447)*('Front End'!$F$5*60))-(N1446))&gt;$AA$3,$AA$3,IF(G1446+(AVERAGE(F1446:F1447)*('Front End'!$F$5*60))-(N1446)&lt;0,0,G1446+(AVERAGE(F1446:F1447)*('Front End'!$F$5*60))-(N1446)))</f>
        <v>100.73159311715594</v>
      </c>
      <c r="H1447" s="10">
        <f>(G1447/$AA$3)*'Front End'!$B$1</f>
        <v>1.0073159311715593E-3</v>
      </c>
      <c r="I1447" s="10">
        <f>('Front End'!$F$10-'Front End'!$B$1)+Calcs!H1447</f>
        <v>46.731007315931173</v>
      </c>
      <c r="J1447" s="10">
        <f>IF(H1447&gt;'Front End'!$B$1*('Front End'!$B$5/100),G1447-((('Front End'!$B$1*('Front End'!$B$5/100))/'Front End'!$B$1)*$AA$3),0)</f>
        <v>0.73159311715593844</v>
      </c>
      <c r="K1447" s="10">
        <f>(J1447*('Front End'!$B$6/100))/('Front End'!$B$2*24*60*60)</f>
        <v>0</v>
      </c>
      <c r="L1447" s="10">
        <f>(J1447*((100-'Front End'!$B$6)/100))/('Front End'!$B$2*24*60*60)</f>
        <v>8.4675129300455852E-4</v>
      </c>
      <c r="M1447" s="10">
        <f t="shared" si="91"/>
        <v>8.4675129300455852E-4</v>
      </c>
      <c r="N1447" s="10">
        <f>AVERAGE(M1446:M1447)*('Front End'!$F$5*60)</f>
        <v>0.10182872376397553</v>
      </c>
      <c r="O1447" s="10">
        <f>IF(O1446+AVERAGE(K1446:K1447)*('Front End'!$F$5*60)&gt;J1447,J1447,O1446+AVERAGE(K1446:K1447)*('Front End'!$F$5*60))</f>
        <v>0</v>
      </c>
      <c r="P1447" s="10">
        <f>P1446+(AVERAGE(L1446:L1447)*('Front End'!$F$5*60))-W1446</f>
        <v>3731.0571509630945</v>
      </c>
      <c r="Q1447" s="10">
        <f>(P1447/$AA$5)*($AA$4-'Front End'!$F$9)</f>
        <v>3.7310571509630942E-2</v>
      </c>
      <c r="R1447" s="10">
        <f>'Front End'!$F$9+Q1447</f>
        <v>45.037310571509629</v>
      </c>
      <c r="S1447" s="8">
        <f>IF(R1447&gt;'Front End'!$F$9+'Front End'!$B$9,(((R1447-'Front End'!$F$9)/($AA$4-'Front End'!$F$9))*$AA$5)-((('Front End'!$F$9+'Front End'!$B$9-'Front End'!$F$9)/($AA$4-'Front End'!$F$9))*$AA$5),0)</f>
        <v>3731.0571509628694</v>
      </c>
      <c r="T1447" s="8">
        <f>ROUND(S1447/('Front End'!$B$3*24*60*60),6)</f>
        <v>4.3179999999999998E-3</v>
      </c>
      <c r="U1447" s="8">
        <f>IF(R1447&gt;'Front End'!$F$9+'Front End'!$B$10,(((R1447-'Front End'!$F$9)/($AA$4-'Front End'!$F$9))*$AA$5)-((('Front End'!$F$9+'Front End'!$B$10-'Front End'!$F$9)/($AA$4-'Front End'!$F$9))*$AA$5),0)</f>
        <v>1731.0571509625565</v>
      </c>
      <c r="V1447" s="8">
        <f>(U1447^0.5)/('Front End'!$B$4*24*60*60)</f>
        <v>4.8155063591504895E-3</v>
      </c>
      <c r="W1447" s="8">
        <f>(AVERAGE(T1446:T1447)*('Front End'!$F$5*60))+(AVERAGE(V1446:V1447)*('Front End'!$F$5*60))</f>
        <v>1.0962237671811308</v>
      </c>
      <c r="X1447" s="8">
        <f t="shared" si="92"/>
        <v>4.8155063591504895E-3</v>
      </c>
    </row>
    <row r="1448" spans="1:24" x14ac:dyDescent="0.2">
      <c r="A1448" s="1">
        <v>1447</v>
      </c>
      <c r="B1448" s="1">
        <f>B1447+'Front End'!$F$5</f>
        <v>2892</v>
      </c>
      <c r="C1448" s="10">
        <f t="shared" si="89"/>
        <v>2.0083333333333333</v>
      </c>
      <c r="D1448" s="10">
        <f>ROUND(IF(B1448&lt;=$AA$2*1.25,('Front End'!$F$4/2)*(1-COS((PI()*B1448)/$AA$2)),(4.34*'Front End'!$F$4*EXP(-1.3*B1448/$AA$2))),6)</f>
        <v>8.1999999999999998E-4</v>
      </c>
      <c r="E1448" s="10">
        <f>D1448*('Front End'!$F$3/100)</f>
        <v>0</v>
      </c>
      <c r="F1448" s="10">
        <f t="shared" si="90"/>
        <v>8.1999999999999998E-4</v>
      </c>
      <c r="G1448" s="10">
        <f>IF((G1447+(AVERAGE(F1447:F1448)*('Front End'!$F$5*60))-(N1447))&gt;$AA$3,$AA$3,IF(G1447+(AVERAGE(F1447:F1448)*('Front End'!$F$5*60))-(N1447)&lt;0,0,G1447+(AVERAGE(F1447:F1448)*('Front End'!$F$5*60))-(N1447)))</f>
        <v>100.72840439339197</v>
      </c>
      <c r="H1448" s="10">
        <f>(G1448/$AA$3)*'Front End'!$B$1</f>
        <v>1.0072840439339197E-3</v>
      </c>
      <c r="I1448" s="10">
        <f>('Front End'!$F$10-'Front End'!$B$1)+Calcs!H1448</f>
        <v>46.73100728404394</v>
      </c>
      <c r="J1448" s="10">
        <f>IF(H1448&gt;'Front End'!$B$1*('Front End'!$B$5/100),G1448-((('Front End'!$B$1*('Front End'!$B$5/100))/'Front End'!$B$1)*$AA$3),0)</f>
        <v>0.72840439339196905</v>
      </c>
      <c r="K1448" s="10">
        <f>(J1448*('Front End'!$B$6/100))/('Front End'!$B$2*24*60*60)</f>
        <v>0</v>
      </c>
      <c r="L1448" s="10">
        <f>(J1448*((100-'Front End'!$B$6)/100))/('Front End'!$B$2*24*60*60)</f>
        <v>8.4306064049996434E-4</v>
      </c>
      <c r="M1448" s="10">
        <f t="shared" si="91"/>
        <v>8.4306064049996434E-4</v>
      </c>
      <c r="N1448" s="10">
        <f>AVERAGE(M1447:M1448)*('Front End'!$F$5*60)</f>
        <v>0.10138871601027137</v>
      </c>
      <c r="O1448" s="10">
        <f>IF(O1447+AVERAGE(K1447:K1448)*('Front End'!$F$5*60)&gt;J1448,J1448,O1447+AVERAGE(K1447:K1448)*('Front End'!$F$5*60))</f>
        <v>0</v>
      </c>
      <c r="P1448" s="10">
        <f>P1447+(AVERAGE(L1447:L1448)*('Front End'!$F$5*60))-W1447</f>
        <v>3730.0623159119236</v>
      </c>
      <c r="Q1448" s="10">
        <f>(P1448/$AA$5)*($AA$4-'Front End'!$F$9)</f>
        <v>3.7300623159119237E-2</v>
      </c>
      <c r="R1448" s="10">
        <f>'Front End'!$F$9+Q1448</f>
        <v>45.037300623159119</v>
      </c>
      <c r="S1448" s="8">
        <f>IF(R1448&gt;'Front End'!$F$9+'Front End'!$B$9,(((R1448-'Front End'!$F$9)/($AA$4-'Front End'!$F$9))*$AA$5)-((('Front End'!$F$9+'Front End'!$B$9-'Front End'!$F$9)/($AA$4-'Front End'!$F$9))*$AA$5),0)</f>
        <v>3730.0623159119086</v>
      </c>
      <c r="T1448" s="8">
        <f>ROUND(S1448/('Front End'!$B$3*24*60*60),6)</f>
        <v>4.3169999999999997E-3</v>
      </c>
      <c r="U1448" s="8">
        <f>IF(R1448&gt;'Front End'!$F$9+'Front End'!$B$10,(((R1448-'Front End'!$F$9)/($AA$4-'Front End'!$F$9))*$AA$5)-((('Front End'!$F$9+'Front End'!$B$10-'Front End'!$F$9)/($AA$4-'Front End'!$F$9))*$AA$5),0)</f>
        <v>1730.0623159115958</v>
      </c>
      <c r="V1448" s="8">
        <f>(U1448^0.5)/('Front End'!$B$4*24*60*60)</f>
        <v>4.8141224293936384E-3</v>
      </c>
      <c r="W1448" s="8">
        <f>(AVERAGE(T1447:T1448)*('Front End'!$F$5*60))+(AVERAGE(V1447:V1448)*('Front End'!$F$5*60))</f>
        <v>1.0958777273126477</v>
      </c>
      <c r="X1448" s="8">
        <f t="shared" si="92"/>
        <v>4.8141224293936384E-3</v>
      </c>
    </row>
    <row r="1449" spans="1:24" x14ac:dyDescent="0.2">
      <c r="A1449" s="1">
        <v>1448</v>
      </c>
      <c r="B1449" s="1">
        <f>B1448+'Front End'!$F$5</f>
        <v>2894</v>
      </c>
      <c r="C1449" s="10">
        <f t="shared" si="89"/>
        <v>2.0097222222222224</v>
      </c>
      <c r="D1449" s="10">
        <f>ROUND(IF(B1449&lt;=$AA$2*1.25,('Front End'!$F$4/2)*(1-COS((PI()*B1449)/$AA$2)),(4.34*'Front End'!$F$4*EXP(-1.3*B1449/$AA$2))),6)</f>
        <v>8.1700000000000002E-4</v>
      </c>
      <c r="E1449" s="10">
        <f>D1449*('Front End'!$F$3/100)</f>
        <v>0</v>
      </c>
      <c r="F1449" s="10">
        <f t="shared" si="90"/>
        <v>8.1700000000000002E-4</v>
      </c>
      <c r="G1449" s="10">
        <f>IF((G1448+(AVERAGE(F1448:F1449)*('Front End'!$F$5*60))-(N1448))&gt;$AA$3,$AA$3,IF(G1448+(AVERAGE(F1448:F1449)*('Front End'!$F$5*60))-(N1448)&lt;0,0,G1448+(AVERAGE(F1448:F1449)*('Front End'!$F$5*60))-(N1448)))</f>
        <v>100.72523567738169</v>
      </c>
      <c r="H1449" s="10">
        <f>(G1449/$AA$3)*'Front End'!$B$1</f>
        <v>1.0072523567738168E-3</v>
      </c>
      <c r="I1449" s="10">
        <f>('Front End'!$F$10-'Front End'!$B$1)+Calcs!H1449</f>
        <v>46.731007252356775</v>
      </c>
      <c r="J1449" s="10">
        <f>IF(H1449&gt;'Front End'!$B$1*('Front End'!$B$5/100),G1449-((('Front End'!$B$1*('Front End'!$B$5/100))/'Front End'!$B$1)*$AA$3),0)</f>
        <v>0.72523567738168992</v>
      </c>
      <c r="K1449" s="10">
        <f>(J1449*('Front End'!$B$6/100))/('Front End'!$B$2*24*60*60)</f>
        <v>0</v>
      </c>
      <c r="L1449" s="10">
        <f>(J1449*((100-'Front End'!$B$6)/100))/('Front End'!$B$2*24*60*60)</f>
        <v>8.3939314511769674E-4</v>
      </c>
      <c r="M1449" s="10">
        <f t="shared" si="91"/>
        <v>8.3939314511769674E-4</v>
      </c>
      <c r="N1449" s="10">
        <f>AVERAGE(M1448:M1449)*('Front End'!$F$5*60)</f>
        <v>0.10094722713705967</v>
      </c>
      <c r="O1449" s="10">
        <f>IF(O1448+AVERAGE(K1448:K1449)*('Front End'!$F$5*60)&gt;J1449,J1449,O1448+AVERAGE(K1448:K1449)*('Front End'!$F$5*60))</f>
        <v>0</v>
      </c>
      <c r="P1449" s="10">
        <f>P1448+(AVERAGE(L1448:L1449)*('Front End'!$F$5*60))-W1448</f>
        <v>3729.0673854117481</v>
      </c>
      <c r="Q1449" s="10">
        <f>(P1449/$AA$5)*($AA$4-'Front End'!$F$9)</f>
        <v>3.7290673854117475E-2</v>
      </c>
      <c r="R1449" s="10">
        <f>'Front End'!$F$9+Q1449</f>
        <v>45.037290673854116</v>
      </c>
      <c r="S1449" s="8">
        <f>IF(R1449&gt;'Front End'!$F$9+'Front End'!$B$9,(((R1449-'Front End'!$F$9)/($AA$4-'Front End'!$F$9))*$AA$5)-((('Front End'!$F$9+'Front End'!$B$9-'Front End'!$F$9)/($AA$4-'Front End'!$F$9))*$AA$5),0)</f>
        <v>3729.0673854116108</v>
      </c>
      <c r="T1449" s="8">
        <f>ROUND(S1449/('Front End'!$B$3*24*60*60),6)</f>
        <v>4.3160000000000004E-3</v>
      </c>
      <c r="U1449" s="8">
        <f>IF(R1449&gt;'Front End'!$F$9+'Front End'!$B$10,(((R1449-'Front End'!$F$9)/($AA$4-'Front End'!$F$9))*$AA$5)-((('Front End'!$F$9+'Front End'!$B$10-'Front End'!$F$9)/($AA$4-'Front End'!$F$9))*$AA$5),0)</f>
        <v>1729.0673854112979</v>
      </c>
      <c r="V1449" s="8">
        <f>(U1449^0.5)/('Front End'!$B$4*24*60*60)</f>
        <v>4.8127379688417916E-3</v>
      </c>
      <c r="W1449" s="8">
        <f>(AVERAGE(T1448:T1449)*('Front End'!$F$5*60))+(AVERAGE(V1448:V1449)*('Front End'!$F$5*60))</f>
        <v>1.0955916238941259</v>
      </c>
      <c r="X1449" s="8">
        <f t="shared" si="92"/>
        <v>4.8127379688417916E-3</v>
      </c>
    </row>
    <row r="1450" spans="1:24" x14ac:dyDescent="0.2">
      <c r="A1450" s="1">
        <v>1449</v>
      </c>
      <c r="B1450" s="1">
        <f>B1449+'Front End'!$F$5</f>
        <v>2896</v>
      </c>
      <c r="C1450" s="10">
        <f t="shared" ref="C1450:C1513" si="93">B1450/(60*24)</f>
        <v>2.0111111111111111</v>
      </c>
      <c r="D1450" s="10">
        <f>ROUND(IF(B1450&lt;=$AA$2*1.25,('Front End'!$F$4/2)*(1-COS((PI()*B1450)/$AA$2)),(4.34*'Front End'!$F$4*EXP(-1.3*B1450/$AA$2))),6)</f>
        <v>8.1300000000000003E-4</v>
      </c>
      <c r="E1450" s="10">
        <f>D1450*('Front End'!$F$3/100)</f>
        <v>0</v>
      </c>
      <c r="F1450" s="10">
        <f t="shared" ref="F1450:F1513" si="94">D1450-E1450</f>
        <v>8.1300000000000003E-4</v>
      </c>
      <c r="G1450" s="10">
        <f>IF((G1449+(AVERAGE(F1449:F1450)*('Front End'!$F$5*60))-(N1449))&gt;$AA$3,$AA$3,IF(G1449+(AVERAGE(F1449:F1450)*('Front End'!$F$5*60))-(N1449)&lt;0,0,G1449+(AVERAGE(F1449:F1450)*('Front End'!$F$5*60))-(N1449)))</f>
        <v>100.72208845024464</v>
      </c>
      <c r="H1450" s="10">
        <f>(G1450/$AA$3)*'Front End'!$B$1</f>
        <v>1.0072208845024464E-3</v>
      </c>
      <c r="I1450" s="10">
        <f>('Front End'!$F$10-'Front End'!$B$1)+Calcs!H1450</f>
        <v>46.731007220884507</v>
      </c>
      <c r="J1450" s="10">
        <f>IF(H1450&gt;'Front End'!$B$1*('Front End'!$B$5/100),G1450-((('Front End'!$B$1*('Front End'!$B$5/100))/'Front End'!$B$1)*$AA$3),0)</f>
        <v>0.72208845024464097</v>
      </c>
      <c r="K1450" s="10">
        <f>(J1450*('Front End'!$B$6/100))/('Front End'!$B$2*24*60*60)</f>
        <v>0</v>
      </c>
      <c r="L1450" s="10">
        <f>(J1450*((100-'Front End'!$B$6)/100))/('Front End'!$B$2*24*60*60)</f>
        <v>8.3575052111648266E-4</v>
      </c>
      <c r="M1450" s="10">
        <f t="shared" ref="M1450:M1513" si="95">K1450+L1450</f>
        <v>8.3575052111648266E-4</v>
      </c>
      <c r="N1450" s="10">
        <f>AVERAGE(M1449:M1450)*('Front End'!$F$5*60)</f>
        <v>0.10050861997405076</v>
      </c>
      <c r="O1450" s="10">
        <f>IF(O1449+AVERAGE(K1449:K1450)*('Front End'!$F$5*60)&gt;J1450,J1450,O1449+AVERAGE(K1449:K1450)*('Front End'!$F$5*60))</f>
        <v>0</v>
      </c>
      <c r="P1450" s="10">
        <f>P1449+(AVERAGE(L1449:L1450)*('Front End'!$F$5*60))-W1449</f>
        <v>3728.0723024078279</v>
      </c>
      <c r="Q1450" s="10">
        <f>(P1450/$AA$5)*($AA$4-'Front End'!$F$9)</f>
        <v>3.7280723024078283E-2</v>
      </c>
      <c r="R1450" s="10">
        <f>'Front End'!$F$9+Q1450</f>
        <v>45.037280723024075</v>
      </c>
      <c r="S1450" s="8">
        <f>IF(R1450&gt;'Front End'!$F$9+'Front End'!$B$9,(((R1450-'Front End'!$F$9)/($AA$4-'Front End'!$F$9))*$AA$5)-((('Front End'!$F$9+'Front End'!$B$9-'Front End'!$F$9)/($AA$4-'Front End'!$F$9))*$AA$5),0)</f>
        <v>3728.0723024075255</v>
      </c>
      <c r="T1450" s="8">
        <f>ROUND(S1450/('Front End'!$B$3*24*60*60),6)</f>
        <v>4.3150000000000003E-3</v>
      </c>
      <c r="U1450" s="8">
        <f>IF(R1450&gt;'Front End'!$F$9+'Front End'!$B$10,(((R1450-'Front End'!$F$9)/($AA$4-'Front End'!$F$9))*$AA$5)-((('Front End'!$F$9+'Front End'!$B$10-'Front End'!$F$9)/($AA$4-'Front End'!$F$9))*$AA$5),0)</f>
        <v>1728.0723024072126</v>
      </c>
      <c r="V1450" s="8">
        <f>(U1450^0.5)/('Front End'!$B$4*24*60*60)</f>
        <v>4.811352897610352E-3</v>
      </c>
      <c r="W1450" s="8">
        <f>(AVERAGE(T1449:T1450)*('Front End'!$F$5*60))+(AVERAGE(V1449:V1450)*('Front End'!$F$5*60))</f>
        <v>1.0953054519871288</v>
      </c>
      <c r="X1450" s="8">
        <f t="shared" ref="X1450:X1513" si="96">V1450+K1450+E1450</f>
        <v>4.811352897610352E-3</v>
      </c>
    </row>
    <row r="1451" spans="1:24" x14ac:dyDescent="0.2">
      <c r="A1451" s="1">
        <v>1450</v>
      </c>
      <c r="B1451" s="1">
        <f>B1450+'Front End'!$F$5</f>
        <v>2898</v>
      </c>
      <c r="C1451" s="10">
        <f t="shared" si="93"/>
        <v>2.0125000000000002</v>
      </c>
      <c r="D1451" s="10">
        <f>ROUND(IF(B1451&lt;=$AA$2*1.25,('Front End'!$F$4/2)*(1-COS((PI()*B1451)/$AA$2)),(4.34*'Front End'!$F$4*EXP(-1.3*B1451/$AA$2))),6)</f>
        <v>8.0999999999999996E-4</v>
      </c>
      <c r="E1451" s="10">
        <f>D1451*('Front End'!$F$3/100)</f>
        <v>0</v>
      </c>
      <c r="F1451" s="10">
        <f t="shared" si="94"/>
        <v>8.0999999999999996E-4</v>
      </c>
      <c r="G1451" s="10">
        <f>IF((G1450+(AVERAGE(F1450:F1451)*('Front End'!$F$5*60))-(N1450))&gt;$AA$3,$AA$3,IF(G1450+(AVERAGE(F1450:F1451)*('Front End'!$F$5*60))-(N1450)&lt;0,0,G1450+(AVERAGE(F1450:F1451)*('Front End'!$F$5*60))-(N1450)))</f>
        <v>100.71895983027059</v>
      </c>
      <c r="H1451" s="10">
        <f>(G1451/$AA$3)*'Front End'!$B$1</f>
        <v>1.0071895983027059E-3</v>
      </c>
      <c r="I1451" s="10">
        <f>('Front End'!$F$10-'Front End'!$B$1)+Calcs!H1451</f>
        <v>46.731007189598309</v>
      </c>
      <c r="J1451" s="10">
        <f>IF(H1451&gt;'Front End'!$B$1*('Front End'!$B$5/100),G1451-((('Front End'!$B$1*('Front End'!$B$5/100))/'Front End'!$B$1)*$AA$3),0)</f>
        <v>0.71895983027059174</v>
      </c>
      <c r="K1451" s="10">
        <f>(J1451*('Front End'!$B$6/100))/('Front End'!$B$2*24*60*60)</f>
        <v>0</v>
      </c>
      <c r="L1451" s="10">
        <f>(J1451*((100-'Front End'!$B$6)/100))/('Front End'!$B$2*24*60*60)</f>
        <v>8.3212943318355535E-4</v>
      </c>
      <c r="M1451" s="10">
        <f t="shared" si="95"/>
        <v>8.3212943318355535E-4</v>
      </c>
      <c r="N1451" s="10">
        <f>AVERAGE(M1450:M1451)*('Front End'!$F$5*60)</f>
        <v>0.10007279725800228</v>
      </c>
      <c r="O1451" s="10">
        <f>IF(O1450+AVERAGE(K1450:K1451)*('Front End'!$F$5*60)&gt;J1451,J1451,O1450+AVERAGE(K1450:K1451)*('Front End'!$F$5*60))</f>
        <v>0</v>
      </c>
      <c r="P1451" s="10">
        <f>P1450+(AVERAGE(L1450:L1451)*('Front End'!$F$5*60))-W1450</f>
        <v>3727.0770697530984</v>
      </c>
      <c r="Q1451" s="10">
        <f>(P1451/$AA$5)*($AA$4-'Front End'!$F$9)</f>
        <v>3.7270770697530979E-2</v>
      </c>
      <c r="R1451" s="10">
        <f>'Front End'!$F$9+Q1451</f>
        <v>45.037270770697532</v>
      </c>
      <c r="S1451" s="8">
        <f>IF(R1451&gt;'Front End'!$F$9+'Front End'!$B$9,(((R1451-'Front End'!$F$9)/($AA$4-'Front End'!$F$9))*$AA$5)-((('Front End'!$F$9+'Front End'!$B$9-'Front End'!$F$9)/($AA$4-'Front End'!$F$9))*$AA$5),0)</f>
        <v>3727.077069753193</v>
      </c>
      <c r="T1451" s="8">
        <f>ROUND(S1451/('Front End'!$B$3*24*60*60),6)</f>
        <v>4.3140000000000001E-3</v>
      </c>
      <c r="U1451" s="8">
        <f>IF(R1451&gt;'Front End'!$F$9+'Front End'!$B$10,(((R1451-'Front End'!$F$9)/($AA$4-'Front End'!$F$9))*$AA$5)-((('Front End'!$F$9+'Front End'!$B$10-'Front End'!$F$9)/($AA$4-'Front End'!$F$9))*$AA$5),0)</f>
        <v>1727.0770697528801</v>
      </c>
      <c r="V1451" s="8">
        <f>(U1451^0.5)/('Front End'!$B$4*24*60*60)</f>
        <v>4.8099672191453686E-3</v>
      </c>
      <c r="W1451" s="8">
        <f>(AVERAGE(T1450:T1451)*('Front End'!$F$5*60))+(AVERAGE(V1450:V1451)*('Front End'!$F$5*60))</f>
        <v>1.0950192070053433</v>
      </c>
      <c r="X1451" s="8">
        <f t="shared" si="96"/>
        <v>4.8099672191453686E-3</v>
      </c>
    </row>
    <row r="1452" spans="1:24" x14ac:dyDescent="0.2">
      <c r="A1452" s="1">
        <v>1451</v>
      </c>
      <c r="B1452" s="1">
        <f>B1451+'Front End'!$F$5</f>
        <v>2900</v>
      </c>
      <c r="C1452" s="10">
        <f t="shared" si="93"/>
        <v>2.0138888888888888</v>
      </c>
      <c r="D1452" s="10">
        <f>ROUND(IF(B1452&lt;=$AA$2*1.25,('Front End'!$F$4/2)*(1-COS((PI()*B1452)/$AA$2)),(4.34*'Front End'!$F$4*EXP(-1.3*B1452/$AA$2))),6)</f>
        <v>8.0599999999999997E-4</v>
      </c>
      <c r="E1452" s="10">
        <f>D1452*('Front End'!$F$3/100)</f>
        <v>0</v>
      </c>
      <c r="F1452" s="10">
        <f t="shared" si="94"/>
        <v>8.0599999999999997E-4</v>
      </c>
      <c r="G1452" s="10">
        <f>IF((G1451+(AVERAGE(F1451:F1452)*('Front End'!$F$5*60))-(N1451))&gt;$AA$3,$AA$3,IF(G1451+(AVERAGE(F1451:F1452)*('Front End'!$F$5*60))-(N1451)&lt;0,0,G1451+(AVERAGE(F1451:F1452)*('Front End'!$F$5*60))-(N1451)))</f>
        <v>100.71584703301258</v>
      </c>
      <c r="H1452" s="10">
        <f>(G1452/$AA$3)*'Front End'!$B$1</f>
        <v>1.0071584703301257E-3</v>
      </c>
      <c r="I1452" s="10">
        <f>('Front End'!$F$10-'Front End'!$B$1)+Calcs!H1452</f>
        <v>46.731007158470334</v>
      </c>
      <c r="J1452" s="10">
        <f>IF(H1452&gt;'Front End'!$B$1*('Front End'!$B$5/100),G1452-((('Front End'!$B$1*('Front End'!$B$5/100))/'Front End'!$B$1)*$AA$3),0)</f>
        <v>0.71584703301257946</v>
      </c>
      <c r="K1452" s="10">
        <f>(J1452*('Front End'!$B$6/100))/('Front End'!$B$2*24*60*60)</f>
        <v>0</v>
      </c>
      <c r="L1452" s="10">
        <f>(J1452*((100-'Front End'!$B$6)/100))/('Front End'!$B$2*24*60*60)</f>
        <v>8.2852665857937452E-4</v>
      </c>
      <c r="M1452" s="10">
        <f t="shared" si="95"/>
        <v>8.2852665857937452E-4</v>
      </c>
      <c r="N1452" s="10">
        <f>AVERAGE(M1451:M1452)*('Front End'!$F$5*60)</f>
        <v>9.963936550577579E-2</v>
      </c>
      <c r="O1452" s="10">
        <f>IF(O1451+AVERAGE(K1451:K1452)*('Front End'!$F$5*60)&gt;J1452,J1452,O1451+AVERAGE(K1451:K1452)*('Front End'!$F$5*60))</f>
        <v>0</v>
      </c>
      <c r="P1452" s="10">
        <f>P1451+(AVERAGE(L1451:L1452)*('Front End'!$F$5*60))-W1451</f>
        <v>3726.0816899115989</v>
      </c>
      <c r="Q1452" s="10">
        <f>(P1452/$AA$5)*($AA$4-'Front End'!$F$9)</f>
        <v>3.7260816899115985E-2</v>
      </c>
      <c r="R1452" s="10">
        <f>'Front End'!$F$9+Q1452</f>
        <v>45.037260816899114</v>
      </c>
      <c r="S1452" s="8">
        <f>IF(R1452&gt;'Front End'!$F$9+'Front End'!$B$9,(((R1452-'Front End'!$F$9)/($AA$4-'Front End'!$F$9))*$AA$5)-((('Front End'!$F$9+'Front End'!$B$9-'Front End'!$F$9)/($AA$4-'Front End'!$F$9))*$AA$5),0)</f>
        <v>3726.0816899113538</v>
      </c>
      <c r="T1452" s="8">
        <f>ROUND(S1452/('Front End'!$B$3*24*60*60),6)</f>
        <v>4.313E-3</v>
      </c>
      <c r="U1452" s="8">
        <f>IF(R1452&gt;'Front End'!$F$9+'Front End'!$B$10,(((R1452-'Front End'!$F$9)/($AA$4-'Front End'!$F$9))*$AA$5)-((('Front End'!$F$9+'Front End'!$B$10-'Front End'!$F$9)/($AA$4-'Front End'!$F$9))*$AA$5),0)</f>
        <v>1726.0816899110409</v>
      </c>
      <c r="V1452" s="8">
        <f>(U1452^0.5)/('Front End'!$B$4*24*60*60)</f>
        <v>4.8085809363522846E-3</v>
      </c>
      <c r="W1452" s="8">
        <f>(AVERAGE(T1451:T1452)*('Front End'!$F$5*60))+(AVERAGE(V1451:V1452)*('Front End'!$F$5*60))</f>
        <v>1.0947328893298591</v>
      </c>
      <c r="X1452" s="8">
        <f t="shared" si="96"/>
        <v>4.8085809363522846E-3</v>
      </c>
    </row>
    <row r="1453" spans="1:24" x14ac:dyDescent="0.2">
      <c r="A1453" s="1">
        <v>1452</v>
      </c>
      <c r="B1453" s="1">
        <f>B1452+'Front End'!$F$5</f>
        <v>2902</v>
      </c>
      <c r="C1453" s="10">
        <f t="shared" si="93"/>
        <v>2.0152777777777779</v>
      </c>
      <c r="D1453" s="10">
        <f>ROUND(IF(B1453&lt;=$AA$2*1.25,('Front End'!$F$4/2)*(1-COS((PI()*B1453)/$AA$2)),(4.34*'Front End'!$F$4*EXP(-1.3*B1453/$AA$2))),6)</f>
        <v>8.03E-4</v>
      </c>
      <c r="E1453" s="10">
        <f>D1453*('Front End'!$F$3/100)</f>
        <v>0</v>
      </c>
      <c r="F1453" s="10">
        <f t="shared" si="94"/>
        <v>8.03E-4</v>
      </c>
      <c r="G1453" s="10">
        <f>IF((G1452+(AVERAGE(F1452:F1453)*('Front End'!$F$5*60))-(N1452))&gt;$AA$3,$AA$3,IF(G1452+(AVERAGE(F1452:F1453)*('Front End'!$F$5*60))-(N1452)&lt;0,0,G1452+(AVERAGE(F1452:F1453)*('Front End'!$F$5*60))-(N1452)))</f>
        <v>100.7127476675068</v>
      </c>
      <c r="H1453" s="10">
        <f>(G1453/$AA$3)*'Front End'!$B$1</f>
        <v>1.0071274766750681E-3</v>
      </c>
      <c r="I1453" s="10">
        <f>('Front End'!$F$10-'Front End'!$B$1)+Calcs!H1453</f>
        <v>46.73100712747668</v>
      </c>
      <c r="J1453" s="10">
        <f>IF(H1453&gt;'Front End'!$B$1*('Front End'!$B$5/100),G1453-((('Front End'!$B$1*('Front End'!$B$5/100))/'Front End'!$B$1)*$AA$3),0)</f>
        <v>0.71274766750680385</v>
      </c>
      <c r="K1453" s="10">
        <f>(J1453*('Front End'!$B$6/100))/('Front End'!$B$2*24*60*60)</f>
        <v>0</v>
      </c>
      <c r="L1453" s="10">
        <f>(J1453*((100-'Front End'!$B$6)/100))/('Front End'!$B$2*24*60*60)</f>
        <v>8.2493942998472676E-4</v>
      </c>
      <c r="M1453" s="10">
        <f t="shared" si="95"/>
        <v>8.2493942998472676E-4</v>
      </c>
      <c r="N1453" s="10">
        <f>AVERAGE(M1452:M1453)*('Front End'!$F$5*60)</f>
        <v>9.9207965313846083E-2</v>
      </c>
      <c r="O1453" s="10">
        <f>IF(O1452+AVERAGE(K1452:K1453)*('Front End'!$F$5*60)&gt;J1453,J1453,O1452+AVERAGE(K1452:K1453)*('Front End'!$F$5*60))</f>
        <v>0</v>
      </c>
      <c r="P1453" s="10">
        <f>P1452+(AVERAGE(L1452:L1453)*('Front End'!$F$5*60))-W1452</f>
        <v>3725.0861649875828</v>
      </c>
      <c r="Q1453" s="10">
        <f>(P1453/$AA$5)*($AA$4-'Front End'!$F$9)</f>
        <v>3.7250861649875823E-2</v>
      </c>
      <c r="R1453" s="10">
        <f>'Front End'!$F$9+Q1453</f>
        <v>45.037250861649873</v>
      </c>
      <c r="S1453" s="8">
        <f>IF(R1453&gt;'Front End'!$F$9+'Front End'!$B$9,(((R1453-'Front End'!$F$9)/($AA$4-'Front End'!$F$9))*$AA$5)-((('Front End'!$F$9+'Front End'!$B$9-'Front End'!$F$9)/($AA$4-'Front End'!$F$9))*$AA$5),0)</f>
        <v>3725.0861649873459</v>
      </c>
      <c r="T1453" s="8">
        <f>ROUND(S1453/('Front End'!$B$3*24*60*60),6)</f>
        <v>4.3109999999999997E-3</v>
      </c>
      <c r="U1453" s="8">
        <f>IF(R1453&gt;'Front End'!$F$9+'Front End'!$B$10,(((R1453-'Front End'!$F$9)/($AA$4-'Front End'!$F$9))*$AA$5)-((('Front End'!$F$9+'Front End'!$B$10-'Front End'!$F$9)/($AA$4-'Front End'!$F$9))*$AA$5),0)</f>
        <v>1725.086164987033</v>
      </c>
      <c r="V1453" s="8">
        <f>(U1453^0.5)/('Front End'!$B$4*24*60*60)</f>
        <v>4.8071940516416865E-3</v>
      </c>
      <c r="W1453" s="8">
        <f>(AVERAGE(T1452:T1453)*('Front End'!$F$5*60))+(AVERAGE(V1452:V1453)*('Front End'!$F$5*60))</f>
        <v>1.0943864992796382</v>
      </c>
      <c r="X1453" s="8">
        <f t="shared" si="96"/>
        <v>4.8071940516416865E-3</v>
      </c>
    </row>
    <row r="1454" spans="1:24" x14ac:dyDescent="0.2">
      <c r="A1454" s="1">
        <v>1453</v>
      </c>
      <c r="B1454" s="1">
        <f>B1453+'Front End'!$F$5</f>
        <v>2904</v>
      </c>
      <c r="C1454" s="10">
        <f t="shared" si="93"/>
        <v>2.0166666666666666</v>
      </c>
      <c r="D1454" s="10">
        <f>ROUND(IF(B1454&lt;=$AA$2*1.25,('Front End'!$F$4/2)*(1-COS((PI()*B1454)/$AA$2)),(4.34*'Front End'!$F$4*EXP(-1.3*B1454/$AA$2))),6)</f>
        <v>7.9900000000000001E-4</v>
      </c>
      <c r="E1454" s="10">
        <f>D1454*('Front End'!$F$3/100)</f>
        <v>0</v>
      </c>
      <c r="F1454" s="10">
        <f t="shared" si="94"/>
        <v>7.9900000000000001E-4</v>
      </c>
      <c r="G1454" s="10">
        <f>IF((G1453+(AVERAGE(F1453:F1454)*('Front End'!$F$5*60))-(N1453))&gt;$AA$3,$AA$3,IF(G1453+(AVERAGE(F1453:F1454)*('Front End'!$F$5*60))-(N1453)&lt;0,0,G1453+(AVERAGE(F1453:F1454)*('Front End'!$F$5*60))-(N1453)))</f>
        <v>100.70965970219295</v>
      </c>
      <c r="H1454" s="10">
        <f>(G1454/$AA$3)*'Front End'!$B$1</f>
        <v>1.0070965970219296E-3</v>
      </c>
      <c r="I1454" s="10">
        <f>('Front End'!$F$10-'Front End'!$B$1)+Calcs!H1454</f>
        <v>46.731007096597025</v>
      </c>
      <c r="J1454" s="10">
        <f>IF(H1454&gt;'Front End'!$B$1*('Front End'!$B$5/100),G1454-((('Front End'!$B$1*('Front End'!$B$5/100))/'Front End'!$B$1)*$AA$3),0)</f>
        <v>0.70965970219295116</v>
      </c>
      <c r="K1454" s="10">
        <f>(J1454*('Front End'!$B$6/100))/('Front End'!$B$2*24*60*60)</f>
        <v>0</v>
      </c>
      <c r="L1454" s="10">
        <f>(J1454*((100-'Front End'!$B$6)/100))/('Front End'!$B$2*24*60*60)</f>
        <v>8.2136539605665655E-4</v>
      </c>
      <c r="M1454" s="10">
        <f t="shared" si="95"/>
        <v>8.2136539605665655E-4</v>
      </c>
      <c r="N1454" s="10">
        <f>AVERAGE(M1453:M1454)*('Front End'!$F$5*60)</f>
        <v>9.8778289562482996E-2</v>
      </c>
      <c r="O1454" s="10">
        <f>IF(O1453+AVERAGE(K1453:K1454)*('Front End'!$F$5*60)&gt;J1454,J1454,O1453+AVERAGE(K1453:K1454)*('Front End'!$F$5*60))</f>
        <v>0</v>
      </c>
      <c r="P1454" s="10">
        <f>P1453+(AVERAGE(L1453:L1454)*('Front End'!$F$5*60))-W1453</f>
        <v>3724.0905567778659</v>
      </c>
      <c r="Q1454" s="10">
        <f>(P1454/$AA$5)*($AA$4-'Front End'!$F$9)</f>
        <v>3.7240905567778655E-2</v>
      </c>
      <c r="R1454" s="10">
        <f>'Front End'!$F$9+Q1454</f>
        <v>45.037240905567778</v>
      </c>
      <c r="S1454" s="8">
        <f>IF(R1454&gt;'Front End'!$F$9+'Front End'!$B$9,(((R1454-'Front End'!$F$9)/($AA$4-'Front End'!$F$9))*$AA$5)-((('Front End'!$F$9+'Front End'!$B$9-'Front End'!$F$9)/($AA$4-'Front End'!$F$9))*$AA$5),0)</f>
        <v>3724.0905567777818</v>
      </c>
      <c r="T1454" s="8">
        <f>ROUND(S1454/('Front End'!$B$3*24*60*60),6)</f>
        <v>4.3099999999999996E-3</v>
      </c>
      <c r="U1454" s="8">
        <f>IF(R1454&gt;'Front End'!$F$9+'Front End'!$B$10,(((R1454-'Front End'!$F$9)/($AA$4-'Front End'!$F$9))*$AA$5)-((('Front End'!$F$9+'Front End'!$B$10-'Front End'!$F$9)/($AA$4-'Front End'!$F$9))*$AA$5),0)</f>
        <v>1724.0905567774689</v>
      </c>
      <c r="V1454" s="8">
        <f>(U1454^0.5)/('Front End'!$B$4*24*60*60)</f>
        <v>4.8058066506197726E-3</v>
      </c>
      <c r="W1454" s="8">
        <f>(AVERAGE(T1453:T1454)*('Front End'!$F$5*60))+(AVERAGE(V1453:V1454)*('Front End'!$F$5*60))</f>
        <v>1.0940400421356875</v>
      </c>
      <c r="X1454" s="8">
        <f t="shared" si="96"/>
        <v>4.8058066506197726E-3</v>
      </c>
    </row>
    <row r="1455" spans="1:24" x14ac:dyDescent="0.2">
      <c r="A1455" s="1">
        <v>1454</v>
      </c>
      <c r="B1455" s="1">
        <f>B1454+'Front End'!$F$5</f>
        <v>2906</v>
      </c>
      <c r="C1455" s="10">
        <f t="shared" si="93"/>
        <v>2.0180555555555557</v>
      </c>
      <c r="D1455" s="10">
        <f>ROUND(IF(B1455&lt;=$AA$2*1.25,('Front End'!$F$4/2)*(1-COS((PI()*B1455)/$AA$2)),(4.34*'Front End'!$F$4*EXP(-1.3*B1455/$AA$2))),6)</f>
        <v>7.9600000000000005E-4</v>
      </c>
      <c r="E1455" s="10">
        <f>D1455*('Front End'!$F$3/100)</f>
        <v>0</v>
      </c>
      <c r="F1455" s="10">
        <f t="shared" si="94"/>
        <v>7.9600000000000005E-4</v>
      </c>
      <c r="G1455" s="10">
        <f>IF((G1454+(AVERAGE(F1454:F1455)*('Front End'!$F$5*60))-(N1454))&gt;$AA$3,$AA$3,IF(G1454+(AVERAGE(F1454:F1455)*('Front End'!$F$5*60))-(N1454)&lt;0,0,G1454+(AVERAGE(F1454:F1455)*('Front End'!$F$5*60))-(N1454)))</f>
        <v>100.70658141263046</v>
      </c>
      <c r="H1455" s="10">
        <f>(G1455/$AA$3)*'Front End'!$B$1</f>
        <v>1.0070658141263047E-3</v>
      </c>
      <c r="I1455" s="10">
        <f>('Front End'!$F$10-'Front End'!$B$1)+Calcs!H1455</f>
        <v>46.731007065814133</v>
      </c>
      <c r="J1455" s="10">
        <f>IF(H1455&gt;'Front End'!$B$1*('Front End'!$B$5/100),G1455-((('Front End'!$B$1*('Front End'!$B$5/100))/'Front End'!$B$1)*$AA$3),0)</f>
        <v>0.70658141263045593</v>
      </c>
      <c r="K1455" s="10">
        <f>(J1455*('Front End'!$B$6/100))/('Front End'!$B$2*24*60*60)</f>
        <v>0</v>
      </c>
      <c r="L1455" s="10">
        <f>(J1455*((100-'Front End'!$B$6)/100))/('Front End'!$B$2*24*60*60)</f>
        <v>8.1780256091487961E-4</v>
      </c>
      <c r="M1455" s="10">
        <f t="shared" si="95"/>
        <v>8.1780256091487961E-4</v>
      </c>
      <c r="N1455" s="10">
        <f>AVERAGE(M1454:M1455)*('Front End'!$F$5*60)</f>
        <v>9.8350077418292173E-2</v>
      </c>
      <c r="O1455" s="10">
        <f>IF(O1454+AVERAGE(K1454:K1455)*('Front End'!$F$5*60)&gt;J1455,J1455,O1454+AVERAGE(K1454:K1455)*('Front End'!$F$5*60))</f>
        <v>0</v>
      </c>
      <c r="P1455" s="10">
        <f>P1454+(AVERAGE(L1454:L1455)*('Front End'!$F$5*60))-W1454</f>
        <v>3723.0948668131487</v>
      </c>
      <c r="Q1455" s="10">
        <f>(P1455/$AA$5)*($AA$4-'Front End'!$F$9)</f>
        <v>3.7230948668131481E-2</v>
      </c>
      <c r="R1455" s="10">
        <f>'Front End'!$F$9+Q1455</f>
        <v>45.037230948668132</v>
      </c>
      <c r="S1455" s="8">
        <f>IF(R1455&gt;'Front End'!$F$9+'Front End'!$B$9,(((R1455-'Front End'!$F$9)/($AA$4-'Front End'!$F$9))*$AA$5)-((('Front End'!$F$9+'Front End'!$B$9-'Front End'!$F$9)/($AA$4-'Front End'!$F$9))*$AA$5),0)</f>
        <v>3723.0948668131705</v>
      </c>
      <c r="T1455" s="8">
        <f>ROUND(S1455/('Front End'!$B$3*24*60*60),6)</f>
        <v>4.3090000000000003E-3</v>
      </c>
      <c r="U1455" s="8">
        <f>IF(R1455&gt;'Front End'!$F$9+'Front End'!$B$10,(((R1455-'Front End'!$F$9)/($AA$4-'Front End'!$F$9))*$AA$5)-((('Front End'!$F$9+'Front End'!$B$10-'Front End'!$F$9)/($AA$4-'Front End'!$F$9))*$AA$5),0)</f>
        <v>1723.0948668128576</v>
      </c>
      <c r="V1455" s="8">
        <f>(U1455^0.5)/('Front End'!$B$4*24*60*60)</f>
        <v>4.8044187349729692E-3</v>
      </c>
      <c r="W1455" s="8">
        <f>(AVERAGE(T1454:T1455)*('Front End'!$F$5*60))+(AVERAGE(V1454:V1455)*('Front End'!$F$5*60))</f>
        <v>1.0937535231355646</v>
      </c>
      <c r="X1455" s="8">
        <f t="shared" si="96"/>
        <v>4.8044187349729692E-3</v>
      </c>
    </row>
    <row r="1456" spans="1:24" x14ac:dyDescent="0.2">
      <c r="A1456" s="1">
        <v>1455</v>
      </c>
      <c r="B1456" s="1">
        <f>B1455+'Front End'!$F$5</f>
        <v>2908</v>
      </c>
      <c r="C1456" s="10">
        <f t="shared" si="93"/>
        <v>2.0194444444444444</v>
      </c>
      <c r="D1456" s="10">
        <f>ROUND(IF(B1456&lt;=$AA$2*1.25,('Front End'!$F$4/2)*(1-COS((PI()*B1456)/$AA$2)),(4.34*'Front End'!$F$4*EXP(-1.3*B1456/$AA$2))),6)</f>
        <v>7.9199999999999995E-4</v>
      </c>
      <c r="E1456" s="10">
        <f>D1456*('Front End'!$F$3/100)</f>
        <v>0</v>
      </c>
      <c r="F1456" s="10">
        <f t="shared" si="94"/>
        <v>7.9199999999999995E-4</v>
      </c>
      <c r="G1456" s="10">
        <f>IF((G1455+(AVERAGE(F1455:F1456)*('Front End'!$F$5*60))-(N1455))&gt;$AA$3,$AA$3,IF(G1455+(AVERAGE(F1455:F1456)*('Front End'!$F$5*60))-(N1455)&lt;0,0,G1455+(AVERAGE(F1455:F1456)*('Front End'!$F$5*60))-(N1455)))</f>
        <v>100.70351133521217</v>
      </c>
      <c r="H1456" s="10">
        <f>(G1456/$AA$3)*'Front End'!$B$1</f>
        <v>1.0070351133521218E-3</v>
      </c>
      <c r="I1456" s="10">
        <f>('Front End'!$F$10-'Front End'!$B$1)+Calcs!H1456</f>
        <v>46.731007035113358</v>
      </c>
      <c r="J1456" s="10">
        <f>IF(H1456&gt;'Front End'!$B$1*('Front End'!$B$5/100),G1456-((('Front End'!$B$1*('Front End'!$B$5/100))/'Front End'!$B$1)*$AA$3),0)</f>
        <v>0.7035113352121698</v>
      </c>
      <c r="K1456" s="10">
        <f>(J1456*('Front End'!$B$6/100))/('Front End'!$B$2*24*60*60)</f>
        <v>0</v>
      </c>
      <c r="L1456" s="10">
        <f>(J1456*((100-'Front End'!$B$6)/100))/('Front End'!$B$2*24*60*60)</f>
        <v>8.1424923056964103E-4</v>
      </c>
      <c r="M1456" s="10">
        <f t="shared" si="95"/>
        <v>8.1424923056964103E-4</v>
      </c>
      <c r="N1456" s="10">
        <f>AVERAGE(M1455:M1456)*('Front End'!$F$5*60)</f>
        <v>9.7923107489071237E-2</v>
      </c>
      <c r="O1456" s="10">
        <f>IF(O1455+AVERAGE(K1455:K1456)*('Front End'!$F$5*60)&gt;J1456,J1456,O1455+AVERAGE(K1455:K1456)*('Front End'!$F$5*60))</f>
        <v>0</v>
      </c>
      <c r="P1456" s="10">
        <f>P1455+(AVERAGE(L1455:L1456)*('Front End'!$F$5*60))-W1455</f>
        <v>3722.099036397502</v>
      </c>
      <c r="Q1456" s="10">
        <f>(P1456/$AA$5)*($AA$4-'Front End'!$F$9)</f>
        <v>3.7220990363975019E-2</v>
      </c>
      <c r="R1456" s="10">
        <f>'Front End'!$F$9+Q1456</f>
        <v>45.037220990363977</v>
      </c>
      <c r="S1456" s="8">
        <f>IF(R1456&gt;'Front End'!$F$9+'Front End'!$B$9,(((R1456-'Front End'!$F$9)/($AA$4-'Front End'!$F$9))*$AA$5)-((('Front End'!$F$9+'Front End'!$B$9-'Front End'!$F$9)/($AA$4-'Front End'!$F$9))*$AA$5),0)</f>
        <v>3722.099036397708</v>
      </c>
      <c r="T1456" s="8">
        <f>ROUND(S1456/('Front End'!$B$3*24*60*60),6)</f>
        <v>4.3080000000000002E-3</v>
      </c>
      <c r="U1456" s="8">
        <f>IF(R1456&gt;'Front End'!$F$9+'Front End'!$B$10,(((R1456-'Front End'!$F$9)/($AA$4-'Front End'!$F$9))*$AA$5)-((('Front End'!$F$9+'Front End'!$B$10-'Front End'!$F$9)/($AA$4-'Front End'!$F$9))*$AA$5),0)</f>
        <v>1722.0990363973951</v>
      </c>
      <c r="V1456" s="8">
        <f>(U1456^0.5)/('Front End'!$B$4*24*60*60)</f>
        <v>4.8030302224022136E-3</v>
      </c>
      <c r="W1456" s="8">
        <f>(AVERAGE(T1455:T1456)*('Front End'!$F$5*60))+(AVERAGE(V1455:V1456)*('Front End'!$F$5*60))</f>
        <v>1.093466937442511</v>
      </c>
      <c r="X1456" s="8">
        <f t="shared" si="96"/>
        <v>4.8030302224022136E-3</v>
      </c>
    </row>
    <row r="1457" spans="1:24" x14ac:dyDescent="0.2">
      <c r="A1457" s="1">
        <v>1456</v>
      </c>
      <c r="B1457" s="1">
        <f>B1456+'Front End'!$F$5</f>
        <v>2910</v>
      </c>
      <c r="C1457" s="10">
        <f t="shared" si="93"/>
        <v>2.0208333333333335</v>
      </c>
      <c r="D1457" s="10">
        <f>ROUND(IF(B1457&lt;=$AA$2*1.25,('Front End'!$F$4/2)*(1-COS((PI()*B1457)/$AA$2)),(4.34*'Front End'!$F$4*EXP(-1.3*B1457/$AA$2))),6)</f>
        <v>7.8899999999999999E-4</v>
      </c>
      <c r="E1457" s="10">
        <f>D1457*('Front End'!$F$3/100)</f>
        <v>0</v>
      </c>
      <c r="F1457" s="10">
        <f t="shared" si="94"/>
        <v>7.8899999999999999E-4</v>
      </c>
      <c r="G1457" s="10">
        <f>IF((G1456+(AVERAGE(F1456:F1457)*('Front End'!$F$5*60))-(N1456))&gt;$AA$3,$AA$3,IF(G1456+(AVERAGE(F1456:F1457)*('Front End'!$F$5*60))-(N1456)&lt;0,0,G1456+(AVERAGE(F1456:F1457)*('Front End'!$F$5*60))-(N1456)))</f>
        <v>100.7004482277231</v>
      </c>
      <c r="H1457" s="10">
        <f>(G1457/$AA$3)*'Front End'!$B$1</f>
        <v>1.0070044822772311E-3</v>
      </c>
      <c r="I1457" s="10">
        <f>('Front End'!$F$10-'Front End'!$B$1)+Calcs!H1457</f>
        <v>46.731007004482279</v>
      </c>
      <c r="J1457" s="10">
        <f>IF(H1457&gt;'Front End'!$B$1*('Front End'!$B$5/100),G1457-((('Front End'!$B$1*('Front End'!$B$5/100))/'Front End'!$B$1)*$AA$3),0)</f>
        <v>0.70044822772310056</v>
      </c>
      <c r="K1457" s="10">
        <f>(J1457*('Front End'!$B$6/100))/('Front End'!$B$2*24*60*60)</f>
        <v>0</v>
      </c>
      <c r="L1457" s="10">
        <f>(J1457*((100-'Front End'!$B$6)/100))/('Front End'!$B$2*24*60*60)</f>
        <v>8.1070396727210721E-4</v>
      </c>
      <c r="M1457" s="10">
        <f t="shared" si="95"/>
        <v>8.1070396727210721E-4</v>
      </c>
      <c r="N1457" s="10">
        <f>AVERAGE(M1456:M1457)*('Front End'!$F$5*60)</f>
        <v>9.7497191870504901E-2</v>
      </c>
      <c r="O1457" s="10">
        <f>IF(O1456+AVERAGE(K1456:K1457)*('Front End'!$F$5*60)&gt;J1457,J1457,O1456+AVERAGE(K1456:K1457)*('Front End'!$F$5*60))</f>
        <v>0</v>
      </c>
      <c r="P1457" s="10">
        <f>P1456+(AVERAGE(L1456:L1457)*('Front End'!$F$5*60))-W1456</f>
        <v>3721.10306665193</v>
      </c>
      <c r="Q1457" s="10">
        <f>(P1457/$AA$5)*($AA$4-'Front End'!$F$9)</f>
        <v>3.7211030666519304E-2</v>
      </c>
      <c r="R1457" s="10">
        <f>'Front End'!$F$9+Q1457</f>
        <v>45.037211030666519</v>
      </c>
      <c r="S1457" s="8">
        <f>IF(R1457&gt;'Front End'!$F$9+'Front End'!$B$9,(((R1457-'Front End'!$F$9)/($AA$4-'Front End'!$F$9))*$AA$5)-((('Front End'!$F$9+'Front End'!$B$9-'Front End'!$F$9)/($AA$4-'Front End'!$F$9))*$AA$5),0)</f>
        <v>3721.1030666519205</v>
      </c>
      <c r="T1457" s="8">
        <f>ROUND(S1457/('Front End'!$B$3*24*60*60),6)</f>
        <v>4.3070000000000001E-3</v>
      </c>
      <c r="U1457" s="8">
        <f>IF(R1457&gt;'Front End'!$F$9+'Front End'!$B$10,(((R1457-'Front End'!$F$9)/($AA$4-'Front End'!$F$9))*$AA$5)-((('Front End'!$F$9+'Front End'!$B$10-'Front End'!$F$9)/($AA$4-'Front End'!$F$9))*$AA$5),0)</f>
        <v>1721.1030666516076</v>
      </c>
      <c r="V1457" s="8">
        <f>(U1457^0.5)/('Front End'!$B$4*24*60*60)</f>
        <v>4.8016411139527176E-3</v>
      </c>
      <c r="W1457" s="8">
        <f>(AVERAGE(T1456:T1457)*('Front End'!$F$5*60))+(AVERAGE(V1456:V1457)*('Front End'!$F$5*60))</f>
        <v>1.093180280181296</v>
      </c>
      <c r="X1457" s="8">
        <f t="shared" si="96"/>
        <v>4.8016411139527176E-3</v>
      </c>
    </row>
    <row r="1458" spans="1:24" x14ac:dyDescent="0.2">
      <c r="A1458" s="1">
        <v>1457</v>
      </c>
      <c r="B1458" s="1">
        <f>B1457+'Front End'!$F$5</f>
        <v>2912</v>
      </c>
      <c r="C1458" s="10">
        <f t="shared" si="93"/>
        <v>2.0222222222222221</v>
      </c>
      <c r="D1458" s="10">
        <f>ROUND(IF(B1458&lt;=$AA$2*1.25,('Front End'!$F$4/2)*(1-COS((PI()*B1458)/$AA$2)),(4.34*'Front End'!$F$4*EXP(-1.3*B1458/$AA$2))),6)</f>
        <v>7.8600000000000002E-4</v>
      </c>
      <c r="E1458" s="10">
        <f>D1458*('Front End'!$F$3/100)</f>
        <v>0</v>
      </c>
      <c r="F1458" s="10">
        <f t="shared" si="94"/>
        <v>7.8600000000000002E-4</v>
      </c>
      <c r="G1458" s="10">
        <f>IF((G1457+(AVERAGE(F1457:F1458)*('Front End'!$F$5*60))-(N1457))&gt;$AA$3,$AA$3,IF(G1457+(AVERAGE(F1457:F1458)*('Front End'!$F$5*60))-(N1457)&lt;0,0,G1457+(AVERAGE(F1457:F1458)*('Front End'!$F$5*60))-(N1457)))</f>
        <v>100.69745103585259</v>
      </c>
      <c r="H1458" s="10">
        <f>(G1458/$AA$3)*'Front End'!$B$1</f>
        <v>1.0069745103585259E-3</v>
      </c>
      <c r="I1458" s="10">
        <f>('Front End'!$F$10-'Front End'!$B$1)+Calcs!H1458</f>
        <v>46.731006974510365</v>
      </c>
      <c r="J1458" s="10">
        <f>IF(H1458&gt;'Front End'!$B$1*('Front End'!$B$5/100),G1458-((('Front End'!$B$1*('Front End'!$B$5/100))/'Front End'!$B$1)*$AA$3),0)</f>
        <v>0.69745103585259471</v>
      </c>
      <c r="K1458" s="10">
        <f>(J1458*('Front End'!$B$6/100))/('Front End'!$B$2*24*60*60)</f>
        <v>0</v>
      </c>
      <c r="L1458" s="10">
        <f>(J1458*((100-'Front End'!$B$6)/100))/('Front End'!$B$2*24*60*60)</f>
        <v>8.0723499519976254E-4</v>
      </c>
      <c r="M1458" s="10">
        <f t="shared" si="95"/>
        <v>8.0723499519976254E-4</v>
      </c>
      <c r="N1458" s="10">
        <f>AVERAGE(M1457:M1458)*('Front End'!$F$5*60)</f>
        <v>9.7076337748312189E-2</v>
      </c>
      <c r="O1458" s="10">
        <f>IF(O1457+AVERAGE(K1457:K1458)*('Front End'!$F$5*60)&gt;J1458,J1458,O1457+AVERAGE(K1457:K1458)*('Front End'!$F$5*60))</f>
        <v>0</v>
      </c>
      <c r="P1458" s="10">
        <f>P1457+(AVERAGE(L1457:L1458)*('Front End'!$F$5*60))-W1457</f>
        <v>3720.1069627094967</v>
      </c>
      <c r="Q1458" s="10">
        <f>(P1458/$AA$5)*($AA$4-'Front End'!$F$9)</f>
        <v>3.7201069627094963E-2</v>
      </c>
      <c r="R1458" s="10">
        <f>'Front End'!$F$9+Q1458</f>
        <v>45.037201069627095</v>
      </c>
      <c r="S1458" s="8">
        <f>IF(R1458&gt;'Front End'!$F$9+'Front End'!$B$9,(((R1458-'Front End'!$F$9)/($AA$4-'Front End'!$F$9))*$AA$5)-((('Front End'!$F$9+'Front End'!$B$9-'Front End'!$F$9)/($AA$4-'Front End'!$F$9))*$AA$5),0)</f>
        <v>3720.1069627094798</v>
      </c>
      <c r="T1458" s="8">
        <f>ROUND(S1458/('Front End'!$B$3*24*60*60),6)</f>
        <v>4.3059999999999999E-3</v>
      </c>
      <c r="U1458" s="8">
        <f>IF(R1458&gt;'Front End'!$F$9+'Front End'!$B$10,(((R1458-'Front End'!$F$9)/($AA$4-'Front End'!$F$9))*$AA$5)-((('Front End'!$F$9+'Front End'!$B$10-'Front End'!$F$9)/($AA$4-'Front End'!$F$9))*$AA$5),0)</f>
        <v>1720.106962709167</v>
      </c>
      <c r="V1458" s="8">
        <f>(U1458^0.5)/('Front End'!$B$4*24*60*60)</f>
        <v>4.800251416270363E-3</v>
      </c>
      <c r="W1458" s="8">
        <f>(AVERAGE(T1457:T1458)*('Front End'!$F$5*60))+(AVERAGE(V1457:V1458)*('Front End'!$F$5*60))</f>
        <v>1.0928935518133849</v>
      </c>
      <c r="X1458" s="8">
        <f t="shared" si="96"/>
        <v>4.800251416270363E-3</v>
      </c>
    </row>
    <row r="1459" spans="1:24" x14ac:dyDescent="0.2">
      <c r="A1459" s="1">
        <v>1458</v>
      </c>
      <c r="B1459" s="1">
        <f>B1458+'Front End'!$F$5</f>
        <v>2914</v>
      </c>
      <c r="C1459" s="10">
        <f t="shared" si="93"/>
        <v>2.0236111111111112</v>
      </c>
      <c r="D1459" s="10">
        <f>ROUND(IF(B1459&lt;=$AA$2*1.25,('Front End'!$F$4/2)*(1-COS((PI()*B1459)/$AA$2)),(4.34*'Front End'!$F$4*EXP(-1.3*B1459/$AA$2))),6)</f>
        <v>7.8200000000000003E-4</v>
      </c>
      <c r="E1459" s="10">
        <f>D1459*('Front End'!$F$3/100)</f>
        <v>0</v>
      </c>
      <c r="F1459" s="10">
        <f t="shared" si="94"/>
        <v>7.8200000000000003E-4</v>
      </c>
      <c r="G1459" s="10">
        <f>IF((G1458+(AVERAGE(F1458:F1459)*('Front End'!$F$5*60))-(N1458))&gt;$AA$3,$AA$3,IF(G1458+(AVERAGE(F1458:F1459)*('Front End'!$F$5*60))-(N1458)&lt;0,0,G1458+(AVERAGE(F1458:F1459)*('Front End'!$F$5*60))-(N1458)))</f>
        <v>100.69445469810429</v>
      </c>
      <c r="H1459" s="10">
        <f>(G1459/$AA$3)*'Front End'!$B$1</f>
        <v>1.006944546981043E-3</v>
      </c>
      <c r="I1459" s="10">
        <f>('Front End'!$F$10-'Front End'!$B$1)+Calcs!H1459</f>
        <v>46.731006944546984</v>
      </c>
      <c r="J1459" s="10">
        <f>IF(H1459&gt;'Front End'!$B$1*('Front End'!$B$5/100),G1459-((('Front End'!$B$1*('Front End'!$B$5/100))/'Front End'!$B$1)*$AA$3),0)</f>
        <v>0.69445469810429472</v>
      </c>
      <c r="K1459" s="10">
        <f>(J1459*('Front End'!$B$6/100))/('Front End'!$B$2*24*60*60)</f>
        <v>0</v>
      </c>
      <c r="L1459" s="10">
        <f>(J1459*((100-'Front End'!$B$6)/100))/('Front End'!$B$2*24*60*60)</f>
        <v>8.037670116947857E-4</v>
      </c>
      <c r="M1459" s="10">
        <f t="shared" si="95"/>
        <v>8.037670116947857E-4</v>
      </c>
      <c r="N1459" s="10">
        <f>AVERAGE(M1458:M1459)*('Front End'!$F$5*60)</f>
        <v>9.666012041367289E-2</v>
      </c>
      <c r="O1459" s="10">
        <f>IF(O1458+AVERAGE(K1458:K1459)*('Front End'!$F$5*60)&gt;J1459,J1459,O1458+AVERAGE(K1458:K1459)*('Front End'!$F$5*60))</f>
        <v>0</v>
      </c>
      <c r="P1459" s="10">
        <f>P1458+(AVERAGE(L1458:L1459)*('Front End'!$F$5*60))-W1458</f>
        <v>3719.1107292780971</v>
      </c>
      <c r="Q1459" s="10">
        <f>(P1459/$AA$5)*($AA$4-'Front End'!$F$9)</f>
        <v>3.7191107292780967E-2</v>
      </c>
      <c r="R1459" s="10">
        <f>'Front End'!$F$9+Q1459</f>
        <v>45.037191107292784</v>
      </c>
      <c r="S1459" s="8">
        <f>IF(R1459&gt;'Front End'!$F$9+'Front End'!$B$9,(((R1459-'Front End'!$F$9)/($AA$4-'Front End'!$F$9))*$AA$5)-((('Front End'!$F$9+'Front End'!$B$9-'Front End'!$F$9)/($AA$4-'Front End'!$F$9))*$AA$5),0)</f>
        <v>3719.1107292784409</v>
      </c>
      <c r="T1459" s="8">
        <f>ROUND(S1459/('Front End'!$B$3*24*60*60),6)</f>
        <v>4.3049999999999998E-3</v>
      </c>
      <c r="U1459" s="8">
        <f>IF(R1459&gt;'Front End'!$F$9+'Front End'!$B$10,(((R1459-'Front End'!$F$9)/($AA$4-'Front End'!$F$9))*$AA$5)-((('Front End'!$F$9+'Front End'!$B$10-'Front End'!$F$9)/($AA$4-'Front End'!$F$9))*$AA$5),0)</f>
        <v>1719.110729278128</v>
      </c>
      <c r="V1459" s="8">
        <f>(U1459^0.5)/('Front End'!$B$4*24*60*60)</f>
        <v>4.7988611354144615E-3</v>
      </c>
      <c r="W1459" s="8">
        <f>(AVERAGE(T1458:T1459)*('Front End'!$F$5*60))+(AVERAGE(V1458:V1459)*('Front End'!$F$5*60))</f>
        <v>1.0926067531010895</v>
      </c>
      <c r="X1459" s="8">
        <f t="shared" si="96"/>
        <v>4.7988611354144615E-3</v>
      </c>
    </row>
    <row r="1460" spans="1:24" x14ac:dyDescent="0.2">
      <c r="A1460" s="1">
        <v>1459</v>
      </c>
      <c r="B1460" s="1">
        <f>B1459+'Front End'!$F$5</f>
        <v>2916</v>
      </c>
      <c r="C1460" s="10">
        <f t="shared" si="93"/>
        <v>2.0249999999999999</v>
      </c>
      <c r="D1460" s="10">
        <f>ROUND(IF(B1460&lt;=$AA$2*1.25,('Front End'!$F$4/2)*(1-COS((PI()*B1460)/$AA$2)),(4.34*'Front End'!$F$4*EXP(-1.3*B1460/$AA$2))),6)</f>
        <v>7.7899999999999996E-4</v>
      </c>
      <c r="E1460" s="10">
        <f>D1460*('Front End'!$F$3/100)</f>
        <v>0</v>
      </c>
      <c r="F1460" s="10">
        <f t="shared" si="94"/>
        <v>7.7899999999999996E-4</v>
      </c>
      <c r="G1460" s="10">
        <f>IF((G1459+(AVERAGE(F1459:F1460)*('Front End'!$F$5*60))-(N1459))&gt;$AA$3,$AA$3,IF(G1459+(AVERAGE(F1459:F1460)*('Front End'!$F$5*60))-(N1459)&lt;0,0,G1459+(AVERAGE(F1459:F1460)*('Front End'!$F$5*60))-(N1459)))</f>
        <v>100.69145457769062</v>
      </c>
      <c r="H1460" s="10">
        <f>(G1460/$AA$3)*'Front End'!$B$1</f>
        <v>1.0069145457769061E-3</v>
      </c>
      <c r="I1460" s="10">
        <f>('Front End'!$F$10-'Front End'!$B$1)+Calcs!H1460</f>
        <v>46.73100691454578</v>
      </c>
      <c r="J1460" s="10">
        <f>IF(H1460&gt;'Front End'!$B$1*('Front End'!$B$5/100),G1460-((('Front End'!$B$1*('Front End'!$B$5/100))/'Front End'!$B$1)*$AA$3),0)</f>
        <v>0.69145457769062091</v>
      </c>
      <c r="K1460" s="10">
        <f>(J1460*('Front End'!$B$6/100))/('Front End'!$B$2*24*60*60)</f>
        <v>0</v>
      </c>
      <c r="L1460" s="10">
        <f>(J1460*((100-'Front End'!$B$6)/100))/('Front End'!$B$2*24*60*60)</f>
        <v>8.002946501048854E-4</v>
      </c>
      <c r="M1460" s="10">
        <f t="shared" si="95"/>
        <v>8.002946501048854E-4</v>
      </c>
      <c r="N1460" s="10">
        <f>AVERAGE(M1459:M1460)*('Front End'!$F$5*60)</f>
        <v>9.624369970798026E-2</v>
      </c>
      <c r="O1460" s="10">
        <f>IF(O1459+AVERAGE(K1459:K1460)*('Front End'!$F$5*60)&gt;J1460,J1460,O1459+AVERAGE(K1459:K1460)*('Front End'!$F$5*60))</f>
        <v>0</v>
      </c>
      <c r="P1460" s="10">
        <f>P1459+(AVERAGE(L1459:L1460)*('Front End'!$F$5*60))-W1459</f>
        <v>3718.1143662247041</v>
      </c>
      <c r="Q1460" s="10">
        <f>(P1460/$AA$5)*($AA$4-'Front End'!$F$9)</f>
        <v>3.7181143662247035E-2</v>
      </c>
      <c r="R1460" s="10">
        <f>'Front End'!$F$9+Q1460</f>
        <v>45.037181143662245</v>
      </c>
      <c r="S1460" s="8">
        <f>IF(R1460&gt;'Front End'!$F$9+'Front End'!$B$9,(((R1460-'Front End'!$F$9)/($AA$4-'Front End'!$F$9))*$AA$5)-((('Front End'!$F$9+'Front End'!$B$9-'Front End'!$F$9)/($AA$4-'Front End'!$F$9))*$AA$5),0)</f>
        <v>3718.1143662245122</v>
      </c>
      <c r="T1460" s="8">
        <f>ROUND(S1460/('Front End'!$B$3*24*60*60),6)</f>
        <v>4.3030000000000004E-3</v>
      </c>
      <c r="U1460" s="8">
        <f>IF(R1460&gt;'Front End'!$F$9+'Front End'!$B$10,(((R1460-'Front End'!$F$9)/($AA$4-'Front End'!$F$9))*$AA$5)-((('Front End'!$F$9+'Front End'!$B$10-'Front End'!$F$9)/($AA$4-'Front End'!$F$9))*$AA$5),0)</f>
        <v>1718.1143662241993</v>
      </c>
      <c r="V1460" s="8">
        <f>(U1460^0.5)/('Front End'!$B$4*24*60*60)</f>
        <v>4.7974702706905211E-3</v>
      </c>
      <c r="W1460" s="8">
        <f>(AVERAGE(T1459:T1460)*('Front End'!$F$5*60))+(AVERAGE(V1459:V1460)*('Front End'!$F$5*60))</f>
        <v>1.0922598843662989</v>
      </c>
      <c r="X1460" s="8">
        <f t="shared" si="96"/>
        <v>4.7974702706905211E-3</v>
      </c>
    </row>
    <row r="1461" spans="1:24" x14ac:dyDescent="0.2">
      <c r="A1461" s="1">
        <v>1460</v>
      </c>
      <c r="B1461" s="1">
        <f>B1460+'Front End'!$F$5</f>
        <v>2918</v>
      </c>
      <c r="C1461" s="10">
        <f t="shared" si="93"/>
        <v>2.026388888888889</v>
      </c>
      <c r="D1461" s="10">
        <f>ROUND(IF(B1461&lt;=$AA$2*1.25,('Front End'!$F$4/2)*(1-COS((PI()*B1461)/$AA$2)),(4.34*'Front End'!$F$4*EXP(-1.3*B1461/$AA$2))),6)</f>
        <v>7.7499999999999997E-4</v>
      </c>
      <c r="E1461" s="10">
        <f>D1461*('Front End'!$F$3/100)</f>
        <v>0</v>
      </c>
      <c r="F1461" s="10">
        <f t="shared" si="94"/>
        <v>7.7499999999999997E-4</v>
      </c>
      <c r="G1461" s="10">
        <f>IF((G1460+(AVERAGE(F1460:F1461)*('Front End'!$F$5*60))-(N1460))&gt;$AA$3,$AA$3,IF(G1460+(AVERAGE(F1460:F1461)*('Front End'!$F$5*60))-(N1460)&lt;0,0,G1460+(AVERAGE(F1460:F1461)*('Front End'!$F$5*60))-(N1460)))</f>
        <v>100.68845087798263</v>
      </c>
      <c r="H1461" s="10">
        <f>(G1461/$AA$3)*'Front End'!$B$1</f>
        <v>1.0068845087798264E-3</v>
      </c>
      <c r="I1461" s="10">
        <f>('Front End'!$F$10-'Front End'!$B$1)+Calcs!H1461</f>
        <v>46.731006884508787</v>
      </c>
      <c r="J1461" s="10">
        <f>IF(H1461&gt;'Front End'!$B$1*('Front End'!$B$5/100),G1461-((('Front End'!$B$1*('Front End'!$B$5/100))/'Front End'!$B$1)*$AA$3),0)</f>
        <v>0.68845087798263194</v>
      </c>
      <c r="K1461" s="10">
        <f>(J1461*('Front End'!$B$6/100))/('Front End'!$B$2*24*60*60)</f>
        <v>0</v>
      </c>
      <c r="L1461" s="10">
        <f>(J1461*((100-'Front End'!$B$6)/100))/('Front End'!$B$2*24*60*60)</f>
        <v>7.9681814581323152E-4</v>
      </c>
      <c r="M1461" s="10">
        <f t="shared" si="95"/>
        <v>7.9681814581323152E-4</v>
      </c>
      <c r="N1461" s="10">
        <f>AVERAGE(M1460:M1461)*('Front End'!$F$5*60)</f>
        <v>9.5826767755087014E-2</v>
      </c>
      <c r="O1461" s="10">
        <f>IF(O1460+AVERAGE(K1460:K1461)*('Front End'!$F$5*60)&gt;J1461,J1461,O1460+AVERAGE(K1460:K1461)*('Front End'!$F$5*60))</f>
        <v>0</v>
      </c>
      <c r="P1461" s="10">
        <f>P1460+(AVERAGE(L1460:L1461)*('Front End'!$F$5*60))-W1460</f>
        <v>3717.117933108093</v>
      </c>
      <c r="Q1461" s="10">
        <f>(P1461/$AA$5)*($AA$4-'Front End'!$F$9)</f>
        <v>3.7171179331080925E-2</v>
      </c>
      <c r="R1461" s="10">
        <f>'Front End'!$F$9+Q1461</f>
        <v>45.037171179331082</v>
      </c>
      <c r="S1461" s="8">
        <f>IF(R1461&gt;'Front End'!$F$9+'Front End'!$B$9,(((R1461-'Front End'!$F$9)/($AA$4-'Front End'!$F$9))*$AA$5)-((('Front End'!$F$9+'Front End'!$B$9-'Front End'!$F$9)/($AA$4-'Front End'!$F$9))*$AA$5),0)</f>
        <v>3717.1179331082271</v>
      </c>
      <c r="T1461" s="8">
        <f>ROUND(S1461/('Front End'!$B$3*24*60*60),6)</f>
        <v>4.3020000000000003E-3</v>
      </c>
      <c r="U1461" s="8">
        <f>IF(R1461&gt;'Front End'!$F$9+'Front End'!$B$10,(((R1461-'Front End'!$F$9)/($AA$4-'Front End'!$F$9))*$AA$5)-((('Front End'!$F$9+'Front End'!$B$10-'Front End'!$F$9)/($AA$4-'Front End'!$F$9))*$AA$5),0)</f>
        <v>1717.1179331079143</v>
      </c>
      <c r="V1461" s="8">
        <f>(U1461^0.5)/('Front End'!$B$4*24*60*60)</f>
        <v>4.7960789047697848E-3</v>
      </c>
      <c r="W1461" s="8">
        <f>(AVERAGE(T1460:T1461)*('Front End'!$F$5*60))+(AVERAGE(V1460:V1461)*('Front End'!$F$5*60))</f>
        <v>1.0919129505276186</v>
      </c>
      <c r="X1461" s="8">
        <f t="shared" si="96"/>
        <v>4.7960789047697848E-3</v>
      </c>
    </row>
    <row r="1462" spans="1:24" x14ac:dyDescent="0.2">
      <c r="A1462" s="1">
        <v>1461</v>
      </c>
      <c r="B1462" s="1">
        <f>B1461+'Front End'!$F$5</f>
        <v>2920</v>
      </c>
      <c r="C1462" s="10">
        <f t="shared" si="93"/>
        <v>2.0277777777777777</v>
      </c>
      <c r="D1462" s="10">
        <f>ROUND(IF(B1462&lt;=$AA$2*1.25,('Front End'!$F$4/2)*(1-COS((PI()*B1462)/$AA$2)),(4.34*'Front End'!$F$4*EXP(-1.3*B1462/$AA$2))),6)</f>
        <v>7.7200000000000001E-4</v>
      </c>
      <c r="E1462" s="10">
        <f>D1462*('Front End'!$F$3/100)</f>
        <v>0</v>
      </c>
      <c r="F1462" s="10">
        <f t="shared" si="94"/>
        <v>7.7200000000000001E-4</v>
      </c>
      <c r="G1462" s="10">
        <f>IF((G1461+(AVERAGE(F1461:F1462)*('Front End'!$F$5*60))-(N1461))&gt;$AA$3,$AA$3,IF(G1461+(AVERAGE(F1461:F1462)*('Front End'!$F$5*60))-(N1461)&lt;0,0,G1461+(AVERAGE(F1461:F1462)*('Front End'!$F$5*60))-(N1461)))</f>
        <v>100.68544411022755</v>
      </c>
      <c r="H1462" s="10">
        <f>(G1462/$AA$3)*'Front End'!$B$1</f>
        <v>1.0068544411022755E-3</v>
      </c>
      <c r="I1462" s="10">
        <f>('Front End'!$F$10-'Front End'!$B$1)+Calcs!H1462</f>
        <v>46.731006854441105</v>
      </c>
      <c r="J1462" s="10">
        <f>IF(H1462&gt;'Front End'!$B$1*('Front End'!$B$5/100),G1462-((('Front End'!$B$1*('Front End'!$B$5/100))/'Front End'!$B$1)*$AA$3),0)</f>
        <v>0.68544411022755014</v>
      </c>
      <c r="K1462" s="10">
        <f>(J1462*('Front End'!$B$6/100))/('Front End'!$B$2*24*60*60)</f>
        <v>0</v>
      </c>
      <c r="L1462" s="10">
        <f>(J1462*((100-'Front End'!$B$6)/100))/('Front End'!$B$2*24*60*60)</f>
        <v>7.9333809054114607E-4</v>
      </c>
      <c r="M1462" s="10">
        <f t="shared" si="95"/>
        <v>7.9333809054114607E-4</v>
      </c>
      <c r="N1462" s="10">
        <f>AVERAGE(M1461:M1462)*('Front End'!$F$5*60)</f>
        <v>9.5409374181262663E-2</v>
      </c>
      <c r="O1462" s="10">
        <f>IF(O1461+AVERAGE(K1461:K1462)*('Front End'!$F$5*60)&gt;J1462,J1462,O1461+AVERAGE(K1461:K1462)*('Front End'!$F$5*60))</f>
        <v>0</v>
      </c>
      <c r="P1462" s="10">
        <f>P1461+(AVERAGE(L1461:L1462)*('Front End'!$F$5*60))-W1461</f>
        <v>3716.1214295317463</v>
      </c>
      <c r="Q1462" s="10">
        <f>(P1462/$AA$5)*($AA$4-'Front End'!$F$9)</f>
        <v>3.7161214295317463E-2</v>
      </c>
      <c r="R1462" s="10">
        <f>'Front End'!$F$9+Q1462</f>
        <v>45.037161214295317</v>
      </c>
      <c r="S1462" s="8">
        <f>IF(R1462&gt;'Front End'!$F$9+'Front End'!$B$9,(((R1462-'Front End'!$F$9)/($AA$4-'Front End'!$F$9))*$AA$5)-((('Front End'!$F$9+'Front End'!$B$9-'Front End'!$F$9)/($AA$4-'Front End'!$F$9))*$AA$5),0)</f>
        <v>3716.1214295316822</v>
      </c>
      <c r="T1462" s="8">
        <f>ROUND(S1462/('Front End'!$B$3*24*60*60),6)</f>
        <v>4.3010000000000001E-3</v>
      </c>
      <c r="U1462" s="8">
        <f>IF(R1462&gt;'Front End'!$F$9+'Front End'!$B$10,(((R1462-'Front End'!$F$9)/($AA$4-'Front End'!$F$9))*$AA$5)-((('Front End'!$F$9+'Front End'!$B$10-'Front End'!$F$9)/($AA$4-'Front End'!$F$9))*$AA$5),0)</f>
        <v>1716.1214295313694</v>
      </c>
      <c r="V1462" s="8">
        <f>(U1462^0.5)/('Front End'!$B$4*24*60*60)</f>
        <v>4.7946870366600723E-3</v>
      </c>
      <c r="W1462" s="8">
        <f>(AVERAGE(T1461:T1462)*('Front End'!$F$5*60))+(AVERAGE(V1461:V1462)*('Front End'!$F$5*60))</f>
        <v>1.0916259564857915</v>
      </c>
      <c r="X1462" s="8">
        <f t="shared" si="96"/>
        <v>4.7946870366600723E-3</v>
      </c>
    </row>
    <row r="1463" spans="1:24" x14ac:dyDescent="0.2">
      <c r="A1463" s="1">
        <v>1462</v>
      </c>
      <c r="B1463" s="1">
        <f>B1462+'Front End'!$F$5</f>
        <v>2922</v>
      </c>
      <c r="C1463" s="10">
        <f t="shared" si="93"/>
        <v>2.0291666666666668</v>
      </c>
      <c r="D1463" s="10">
        <f>ROUND(IF(B1463&lt;=$AA$2*1.25,('Front End'!$F$4/2)*(1-COS((PI()*B1463)/$AA$2)),(4.34*'Front End'!$F$4*EXP(-1.3*B1463/$AA$2))),6)</f>
        <v>7.6900000000000004E-4</v>
      </c>
      <c r="E1463" s="10">
        <f>D1463*('Front End'!$F$3/100)</f>
        <v>0</v>
      </c>
      <c r="F1463" s="10">
        <f t="shared" si="94"/>
        <v>7.6900000000000004E-4</v>
      </c>
      <c r="G1463" s="10">
        <f>IF((G1462+(AVERAGE(F1462:F1463)*('Front End'!$F$5*60))-(N1462))&gt;$AA$3,$AA$3,IF(G1462+(AVERAGE(F1462:F1463)*('Front End'!$F$5*60))-(N1462)&lt;0,0,G1462+(AVERAGE(F1462:F1463)*('Front End'!$F$5*60))-(N1462)))</f>
        <v>100.68249473604629</v>
      </c>
      <c r="H1463" s="10">
        <f>(G1463/$AA$3)*'Front End'!$B$1</f>
        <v>1.006824947360463E-3</v>
      </c>
      <c r="I1463" s="10">
        <f>('Front End'!$F$10-'Front End'!$B$1)+Calcs!H1463</f>
        <v>46.731006824947364</v>
      </c>
      <c r="J1463" s="10">
        <f>IF(H1463&gt;'Front End'!$B$1*('Front End'!$B$5/100),G1463-((('Front End'!$B$1*('Front End'!$B$5/100))/'Front End'!$B$1)*$AA$3),0)</f>
        <v>0.68249473604629429</v>
      </c>
      <c r="K1463" s="10">
        <f>(J1463*('Front End'!$B$6/100))/('Front End'!$B$2*24*60*60)</f>
        <v>0</v>
      </c>
      <c r="L1463" s="10">
        <f>(J1463*((100-'Front End'!$B$6)/100))/('Front End'!$B$2*24*60*60)</f>
        <v>7.8992446301654438E-4</v>
      </c>
      <c r="M1463" s="10">
        <f t="shared" si="95"/>
        <v>7.8992446301654438E-4</v>
      </c>
      <c r="N1463" s="10">
        <f>AVERAGE(M1462:M1463)*('Front End'!$F$5*60)</f>
        <v>9.4995753213461417E-2</v>
      </c>
      <c r="O1463" s="10">
        <f>IF(O1462+AVERAGE(K1462:K1463)*('Front End'!$F$5*60)&gt;J1463,J1463,O1462+AVERAGE(K1462:K1463)*('Front End'!$F$5*60))</f>
        <v>0</v>
      </c>
      <c r="P1463" s="10">
        <f>P1462+(AVERAGE(L1462:L1463)*('Front End'!$F$5*60))-W1462</f>
        <v>3715.1247993284742</v>
      </c>
      <c r="Q1463" s="10">
        <f>(P1463/$AA$5)*($AA$4-'Front End'!$F$9)</f>
        <v>3.7151247993284738E-2</v>
      </c>
      <c r="R1463" s="10">
        <f>'Front End'!$F$9+Q1463</f>
        <v>45.037151247993286</v>
      </c>
      <c r="S1463" s="8">
        <f>IF(R1463&gt;'Front End'!$F$9+'Front End'!$B$9,(((R1463-'Front End'!$F$9)/($AA$4-'Front End'!$F$9))*$AA$5)-((('Front End'!$F$9+'Front End'!$B$9-'Front End'!$F$9)/($AA$4-'Front End'!$F$9))*$AA$5),0)</f>
        <v>3715.1247993286061</v>
      </c>
      <c r="T1463" s="8">
        <f>ROUND(S1463/('Front End'!$B$3*24*60*60),6)</f>
        <v>4.3E-3</v>
      </c>
      <c r="U1463" s="8">
        <f>IF(R1463&gt;'Front End'!$F$9+'Front End'!$B$10,(((R1463-'Front End'!$F$9)/($AA$4-'Front End'!$F$9))*$AA$5)-((('Front End'!$F$9+'Front End'!$B$10-'Front End'!$F$9)/($AA$4-'Front End'!$F$9))*$AA$5),0)</f>
        <v>1715.1247993282932</v>
      </c>
      <c r="V1463" s="8">
        <f>(U1463^0.5)/('Front End'!$B$4*24*60*60)</f>
        <v>4.7932945874393949E-3</v>
      </c>
      <c r="W1463" s="8">
        <f>(AVERAGE(T1462:T1463)*('Front End'!$F$5*60))+(AVERAGE(V1462:V1463)*('Front End'!$F$5*60))</f>
        <v>1.0913388974459681</v>
      </c>
      <c r="X1463" s="8">
        <f t="shared" si="96"/>
        <v>4.7932945874393949E-3</v>
      </c>
    </row>
    <row r="1464" spans="1:24" x14ac:dyDescent="0.2">
      <c r="A1464" s="1">
        <v>1463</v>
      </c>
      <c r="B1464" s="1">
        <f>B1463+'Front End'!$F$5</f>
        <v>2924</v>
      </c>
      <c r="C1464" s="10">
        <f t="shared" si="93"/>
        <v>2.0305555555555554</v>
      </c>
      <c r="D1464" s="10">
        <f>ROUND(IF(B1464&lt;=$AA$2*1.25,('Front End'!$F$4/2)*(1-COS((PI()*B1464)/$AA$2)),(4.34*'Front End'!$F$4*EXP(-1.3*B1464/$AA$2))),6)</f>
        <v>7.6499999999999995E-4</v>
      </c>
      <c r="E1464" s="10">
        <f>D1464*('Front End'!$F$3/100)</f>
        <v>0</v>
      </c>
      <c r="F1464" s="10">
        <f t="shared" si="94"/>
        <v>7.6499999999999995E-4</v>
      </c>
      <c r="G1464" s="10">
        <f>IF((G1463+(AVERAGE(F1463:F1464)*('Front End'!$F$5*60))-(N1463))&gt;$AA$3,$AA$3,IF(G1463+(AVERAGE(F1463:F1464)*('Front End'!$F$5*60))-(N1463)&lt;0,0,G1463+(AVERAGE(F1463:F1464)*('Front End'!$F$5*60))-(N1463)))</f>
        <v>100.67953898283282</v>
      </c>
      <c r="H1464" s="10">
        <f>(G1464/$AA$3)*'Front End'!$B$1</f>
        <v>1.0067953898283283E-3</v>
      </c>
      <c r="I1464" s="10">
        <f>('Front End'!$F$10-'Front End'!$B$1)+Calcs!H1464</f>
        <v>46.731006795389831</v>
      </c>
      <c r="J1464" s="10">
        <f>IF(H1464&gt;'Front End'!$B$1*('Front End'!$B$5/100),G1464-((('Front End'!$B$1*('Front End'!$B$5/100))/'Front End'!$B$1)*$AA$3),0)</f>
        <v>0.67953898283282399</v>
      </c>
      <c r="K1464" s="10">
        <f>(J1464*('Front End'!$B$6/100))/('Front End'!$B$2*24*60*60)</f>
        <v>0</v>
      </c>
      <c r="L1464" s="10">
        <f>(J1464*((100-'Front End'!$B$6)/100))/('Front End'!$B$2*24*60*60)</f>
        <v>7.8650345235280563E-4</v>
      </c>
      <c r="M1464" s="10">
        <f t="shared" si="95"/>
        <v>7.8650345235280563E-4</v>
      </c>
      <c r="N1464" s="10">
        <f>AVERAGE(M1463:M1464)*('Front End'!$F$5*60)</f>
        <v>9.4585674922160995E-2</v>
      </c>
      <c r="O1464" s="10">
        <f>IF(O1463+AVERAGE(K1463:K1464)*('Front End'!$F$5*60)&gt;J1464,J1464,O1463+AVERAGE(K1463:K1464)*('Front End'!$F$5*60))</f>
        <v>0</v>
      </c>
      <c r="P1464" s="10">
        <f>P1463+(AVERAGE(L1463:L1464)*('Front End'!$F$5*60))-W1463</f>
        <v>3714.1280461059505</v>
      </c>
      <c r="Q1464" s="10">
        <f>(P1464/$AA$5)*($AA$4-'Front End'!$F$9)</f>
        <v>3.7141280461059502E-2</v>
      </c>
      <c r="R1464" s="10">
        <f>'Front End'!$F$9+Q1464</f>
        <v>45.037141280461057</v>
      </c>
      <c r="S1464" s="8">
        <f>IF(R1464&gt;'Front End'!$F$9+'Front End'!$B$9,(((R1464-'Front End'!$F$9)/($AA$4-'Front End'!$F$9))*$AA$5)-((('Front End'!$F$9+'Front End'!$B$9-'Front End'!$F$9)/($AA$4-'Front End'!$F$9))*$AA$5),0)</f>
        <v>3714.1280461057136</v>
      </c>
      <c r="T1464" s="8">
        <f>ROUND(S1464/('Front End'!$B$3*24*60*60),6)</f>
        <v>4.2989999999999999E-3</v>
      </c>
      <c r="U1464" s="8">
        <f>IF(R1464&gt;'Front End'!$F$9+'Front End'!$B$10,(((R1464-'Front End'!$F$9)/($AA$4-'Front End'!$F$9))*$AA$5)-((('Front End'!$F$9+'Front End'!$B$10-'Front End'!$F$9)/($AA$4-'Front End'!$F$9))*$AA$5),0)</f>
        <v>1714.1280461054007</v>
      </c>
      <c r="V1464" s="8">
        <f>(U1464^0.5)/('Front End'!$B$4*24*60*60)</f>
        <v>4.7919015616425115E-3</v>
      </c>
      <c r="W1464" s="8">
        <f>(AVERAGE(T1463:T1464)*('Front End'!$F$5*60))+(AVERAGE(V1463:V1464)*('Front End'!$F$5*60))</f>
        <v>1.0910517689449144</v>
      </c>
      <c r="X1464" s="8">
        <f t="shared" si="96"/>
        <v>4.7919015616425115E-3</v>
      </c>
    </row>
    <row r="1465" spans="1:24" x14ac:dyDescent="0.2">
      <c r="A1465" s="1">
        <v>1464</v>
      </c>
      <c r="B1465" s="1">
        <f>B1464+'Front End'!$F$5</f>
        <v>2926</v>
      </c>
      <c r="C1465" s="10">
        <f t="shared" si="93"/>
        <v>2.0319444444444446</v>
      </c>
      <c r="D1465" s="10">
        <f>ROUND(IF(B1465&lt;=$AA$2*1.25,('Front End'!$F$4/2)*(1-COS((PI()*B1465)/$AA$2)),(4.34*'Front End'!$F$4*EXP(-1.3*B1465/$AA$2))),6)</f>
        <v>7.6199999999999998E-4</v>
      </c>
      <c r="E1465" s="10">
        <f>D1465*('Front End'!$F$3/100)</f>
        <v>0</v>
      </c>
      <c r="F1465" s="10">
        <f t="shared" si="94"/>
        <v>7.6199999999999998E-4</v>
      </c>
      <c r="G1465" s="10">
        <f>IF((G1464+(AVERAGE(F1464:F1465)*('Front End'!$F$5*60))-(N1464))&gt;$AA$3,$AA$3,IF(G1464+(AVERAGE(F1464:F1465)*('Front End'!$F$5*60))-(N1464)&lt;0,0,G1464+(AVERAGE(F1464:F1465)*('Front End'!$F$5*60))-(N1464)))</f>
        <v>100.67657330791067</v>
      </c>
      <c r="H1465" s="10">
        <f>(G1465/$AA$3)*'Front End'!$B$1</f>
        <v>1.0067657330791067E-3</v>
      </c>
      <c r="I1465" s="10">
        <f>('Front End'!$F$10-'Front End'!$B$1)+Calcs!H1465</f>
        <v>46.731006765733085</v>
      </c>
      <c r="J1465" s="10">
        <f>IF(H1465&gt;'Front End'!$B$1*('Front End'!$B$5/100),G1465-((('Front End'!$B$1*('Front End'!$B$5/100))/'Front End'!$B$1)*$AA$3),0)</f>
        <v>0.67657330791067238</v>
      </c>
      <c r="K1465" s="10">
        <f>(J1465*('Front End'!$B$6/100))/('Front End'!$B$2*24*60*60)</f>
        <v>0</v>
      </c>
      <c r="L1465" s="10">
        <f>(J1465*((100-'Front End'!$B$6)/100))/('Front End'!$B$2*24*60*60)</f>
        <v>7.8307095822994501E-4</v>
      </c>
      <c r="M1465" s="10">
        <f t="shared" si="95"/>
        <v>7.8307095822994501E-4</v>
      </c>
      <c r="N1465" s="10">
        <f>AVERAGE(M1464:M1465)*('Front End'!$F$5*60)</f>
        <v>9.4174464634965038E-2</v>
      </c>
      <c r="O1465" s="10">
        <f>IF(O1464+AVERAGE(K1464:K1465)*('Front End'!$F$5*60)&gt;J1465,J1465,O1464+AVERAGE(K1464:K1465)*('Front End'!$F$5*60))</f>
        <v>0</v>
      </c>
      <c r="P1465" s="10">
        <f>P1464+(AVERAGE(L1464:L1465)*('Front End'!$F$5*60))-W1464</f>
        <v>3713.1311688016403</v>
      </c>
      <c r="Q1465" s="10">
        <f>(P1465/$AA$5)*($AA$4-'Front End'!$F$9)</f>
        <v>3.7131311688016401E-2</v>
      </c>
      <c r="R1465" s="10">
        <f>'Front End'!$F$9+Q1465</f>
        <v>45.037131311688015</v>
      </c>
      <c r="S1465" s="8">
        <f>IF(R1465&gt;'Front End'!$F$9+'Front End'!$B$9,(((R1465-'Front End'!$F$9)/($AA$4-'Front End'!$F$9))*$AA$5)-((('Front End'!$F$9+'Front End'!$B$9-'Front End'!$F$9)/($AA$4-'Front End'!$F$9))*$AA$5),0)</f>
        <v>3713.1311688014539</v>
      </c>
      <c r="T1465" s="8">
        <f>ROUND(S1465/('Front End'!$B$3*24*60*60),6)</f>
        <v>4.2979999999999997E-3</v>
      </c>
      <c r="U1465" s="8">
        <f>IF(R1465&gt;'Front End'!$F$9+'Front End'!$B$10,(((R1465-'Front End'!$F$9)/($AA$4-'Front End'!$F$9))*$AA$5)-((('Front End'!$F$9+'Front End'!$B$10-'Front End'!$F$9)/($AA$4-'Front End'!$F$9))*$AA$5),0)</f>
        <v>1713.131168801141</v>
      </c>
      <c r="V1465" s="8">
        <f>(U1465^0.5)/('Front End'!$B$4*24*60*60)</f>
        <v>4.790507957282206E-3</v>
      </c>
      <c r="W1465" s="8">
        <f>(AVERAGE(T1464:T1465)*('Front End'!$F$5*60))+(AVERAGE(V1464:V1465)*('Front End'!$F$5*60))</f>
        <v>1.090764571135483</v>
      </c>
      <c r="X1465" s="8">
        <f t="shared" si="96"/>
        <v>4.790507957282206E-3</v>
      </c>
    </row>
    <row r="1466" spans="1:24" x14ac:dyDescent="0.2">
      <c r="A1466" s="1">
        <v>1465</v>
      </c>
      <c r="B1466" s="1">
        <f>B1465+'Front End'!$F$5</f>
        <v>2928</v>
      </c>
      <c r="C1466" s="10">
        <f t="shared" si="93"/>
        <v>2.0333333333333332</v>
      </c>
      <c r="D1466" s="10">
        <f>ROUND(IF(B1466&lt;=$AA$2*1.25,('Front End'!$F$4/2)*(1-COS((PI()*B1466)/$AA$2)),(4.34*'Front End'!$F$4*EXP(-1.3*B1466/$AA$2))),6)</f>
        <v>7.5900000000000002E-4</v>
      </c>
      <c r="E1466" s="10">
        <f>D1466*('Front End'!$F$3/100)</f>
        <v>0</v>
      </c>
      <c r="F1466" s="10">
        <f t="shared" si="94"/>
        <v>7.5900000000000002E-4</v>
      </c>
      <c r="G1466" s="10">
        <f>IF((G1465+(AVERAGE(F1465:F1466)*('Front End'!$F$5*60))-(N1465))&gt;$AA$3,$AA$3,IF(G1465+(AVERAGE(F1465:F1466)*('Front End'!$F$5*60))-(N1465)&lt;0,0,G1465+(AVERAGE(F1465:F1466)*('Front End'!$F$5*60))-(N1465)))</f>
        <v>100.67365884327572</v>
      </c>
      <c r="H1466" s="10">
        <f>(G1466/$AA$3)*'Front End'!$B$1</f>
        <v>1.0067365884327572E-3</v>
      </c>
      <c r="I1466" s="10">
        <f>('Front End'!$F$10-'Front End'!$B$1)+Calcs!H1466</f>
        <v>46.731006736588434</v>
      </c>
      <c r="J1466" s="10">
        <f>IF(H1466&gt;'Front End'!$B$1*('Front End'!$B$5/100),G1466-((('Front End'!$B$1*('Front End'!$B$5/100))/'Front End'!$B$1)*$AA$3),0)</f>
        <v>0.67365884327571735</v>
      </c>
      <c r="K1466" s="10">
        <f>(J1466*('Front End'!$B$6/100))/('Front End'!$B$2*24*60*60)</f>
        <v>0</v>
      </c>
      <c r="L1466" s="10">
        <f>(J1466*((100-'Front End'!$B$6)/100))/('Front End'!$B$2*24*60*60)</f>
        <v>7.7969773527282113E-4</v>
      </c>
      <c r="M1466" s="10">
        <f t="shared" si="95"/>
        <v>7.7969773527282113E-4</v>
      </c>
      <c r="N1466" s="10">
        <f>AVERAGE(M1465:M1466)*('Front End'!$F$5*60)</f>
        <v>9.3766121610165967E-2</v>
      </c>
      <c r="O1466" s="10">
        <f>IF(O1465+AVERAGE(K1465:K1466)*('Front End'!$F$5*60)&gt;J1466,J1466,O1465+AVERAGE(K1465:K1466)*('Front End'!$F$5*60))</f>
        <v>0</v>
      </c>
      <c r="P1466" s="10">
        <f>P1465+(AVERAGE(L1465:L1466)*('Front End'!$F$5*60))-W1465</f>
        <v>3712.1341703521152</v>
      </c>
      <c r="Q1466" s="10">
        <f>(P1466/$AA$5)*($AA$4-'Front End'!$F$9)</f>
        <v>3.7121341703521153E-2</v>
      </c>
      <c r="R1466" s="10">
        <f>'Front End'!$F$9+Q1466</f>
        <v>45.037121341703518</v>
      </c>
      <c r="S1466" s="8">
        <f>IF(R1466&gt;'Front End'!$F$9+'Front End'!$B$9,(((R1466-'Front End'!$F$9)/($AA$4-'Front End'!$F$9))*$AA$5)-((('Front End'!$F$9+'Front End'!$B$9-'Front End'!$F$9)/($AA$4-'Front End'!$F$9))*$AA$5),0)</f>
        <v>3712.1341703517887</v>
      </c>
      <c r="T1466" s="8">
        <f>ROUND(S1466/('Front End'!$B$3*24*60*60),6)</f>
        <v>4.2960000000000003E-3</v>
      </c>
      <c r="U1466" s="8">
        <f>IF(R1466&gt;'Front End'!$F$9+'Front End'!$B$10,(((R1466-'Front End'!$F$9)/($AA$4-'Front End'!$F$9))*$AA$5)-((('Front End'!$F$9+'Front End'!$B$10-'Front End'!$F$9)/($AA$4-'Front End'!$F$9))*$AA$5),0)</f>
        <v>1712.1341703514759</v>
      </c>
      <c r="V1466" s="8">
        <f>(U1466^0.5)/('Front End'!$B$4*24*60*60)</f>
        <v>4.7891137779595798E-3</v>
      </c>
      <c r="W1466" s="8">
        <f>(AVERAGE(T1465:T1466)*('Front End'!$F$5*60))+(AVERAGE(V1465:V1466)*('Front End'!$F$5*60))</f>
        <v>1.0904173041145073</v>
      </c>
      <c r="X1466" s="8">
        <f t="shared" si="96"/>
        <v>4.7891137779595798E-3</v>
      </c>
    </row>
    <row r="1467" spans="1:24" x14ac:dyDescent="0.2">
      <c r="A1467" s="1">
        <v>1466</v>
      </c>
      <c r="B1467" s="1">
        <f>B1466+'Front End'!$F$5</f>
        <v>2930</v>
      </c>
      <c r="C1467" s="10">
        <f t="shared" si="93"/>
        <v>2.0347222222222223</v>
      </c>
      <c r="D1467" s="10">
        <f>ROUND(IF(B1467&lt;=$AA$2*1.25,('Front End'!$F$4/2)*(1-COS((PI()*B1467)/$AA$2)),(4.34*'Front End'!$F$4*EXP(-1.3*B1467/$AA$2))),6)</f>
        <v>7.5600000000000005E-4</v>
      </c>
      <c r="E1467" s="10">
        <f>D1467*('Front End'!$F$3/100)</f>
        <v>0</v>
      </c>
      <c r="F1467" s="10">
        <f t="shared" si="94"/>
        <v>7.5600000000000005E-4</v>
      </c>
      <c r="G1467" s="10">
        <f>IF((G1466+(AVERAGE(F1466:F1467)*('Front End'!$F$5*60))-(N1466))&gt;$AA$3,$AA$3,IF(G1466+(AVERAGE(F1466:F1467)*('Front End'!$F$5*60))-(N1466)&lt;0,0,G1466+(AVERAGE(F1466:F1467)*('Front End'!$F$5*60))-(N1466)))</f>
        <v>100.67079272166555</v>
      </c>
      <c r="H1467" s="10">
        <f>(G1467/$AA$3)*'Front End'!$B$1</f>
        <v>1.0067079272166556E-3</v>
      </c>
      <c r="I1467" s="10">
        <f>('Front End'!$F$10-'Front End'!$B$1)+Calcs!H1467</f>
        <v>46.731006707927222</v>
      </c>
      <c r="J1467" s="10">
        <f>IF(H1467&gt;'Front End'!$B$1*('Front End'!$B$5/100),G1467-((('Front End'!$B$1*('Front End'!$B$5/100))/'Front End'!$B$1)*$AA$3),0)</f>
        <v>0.67079272166554915</v>
      </c>
      <c r="K1467" s="10">
        <f>(J1467*('Front End'!$B$6/100))/('Front End'!$B$2*24*60*60)</f>
        <v>0</v>
      </c>
      <c r="L1467" s="10">
        <f>(J1467*((100-'Front End'!$B$6)/100))/('Front End'!$B$2*24*60*60)</f>
        <v>7.7638046489068196E-4</v>
      </c>
      <c r="M1467" s="10">
        <f t="shared" si="95"/>
        <v>7.7638046489068196E-4</v>
      </c>
      <c r="N1467" s="10">
        <f>AVERAGE(M1466:M1467)*('Front End'!$F$5*60)</f>
        <v>9.3364692009810193E-2</v>
      </c>
      <c r="O1467" s="10">
        <f>IF(O1466+AVERAGE(K1466:K1467)*('Front End'!$F$5*60)&gt;J1467,J1467,O1466+AVERAGE(K1466:K1467)*('Front End'!$F$5*60))</f>
        <v>0</v>
      </c>
      <c r="P1467" s="10">
        <f>P1466+(AVERAGE(L1466:L1467)*('Front End'!$F$5*60))-W1466</f>
        <v>3711.1371177400106</v>
      </c>
      <c r="Q1467" s="10">
        <f>(P1467/$AA$5)*($AA$4-'Front End'!$F$9)</f>
        <v>3.7111371177400106E-2</v>
      </c>
      <c r="R1467" s="10">
        <f>'Front End'!$F$9+Q1467</f>
        <v>45.037111371177403</v>
      </c>
      <c r="S1467" s="8">
        <f>IF(R1467&gt;'Front End'!$F$9+'Front End'!$B$9,(((R1467-'Front End'!$F$9)/($AA$4-'Front End'!$F$9))*$AA$5)-((('Front End'!$F$9+'Front End'!$B$9-'Front End'!$F$9)/($AA$4-'Front End'!$F$9))*$AA$5),0)</f>
        <v>3711.1371177402934</v>
      </c>
      <c r="T1467" s="8">
        <f>ROUND(S1467/('Front End'!$B$3*24*60*60),6)</f>
        <v>4.2950000000000002E-3</v>
      </c>
      <c r="U1467" s="8">
        <f>IF(R1467&gt;'Front End'!$F$9+'Front End'!$B$10,(((R1467-'Front End'!$F$9)/($AA$4-'Front End'!$F$9))*$AA$5)-((('Front End'!$F$9+'Front End'!$B$10-'Front End'!$F$9)/($AA$4-'Front End'!$F$9))*$AA$5),0)</f>
        <v>1711.1371177399806</v>
      </c>
      <c r="V1467" s="8">
        <f>(U1467^0.5)/('Front End'!$B$4*24*60*60)</f>
        <v>4.7877191168815385E-3</v>
      </c>
      <c r="W1467" s="8">
        <f>(AVERAGE(T1466:T1467)*('Front End'!$F$5*60))+(AVERAGE(V1466:V1467)*('Front End'!$F$5*60))</f>
        <v>1.0900699736904671</v>
      </c>
      <c r="X1467" s="8">
        <f t="shared" si="96"/>
        <v>4.7877191168815385E-3</v>
      </c>
    </row>
    <row r="1468" spans="1:24" x14ac:dyDescent="0.2">
      <c r="A1468" s="1">
        <v>1467</v>
      </c>
      <c r="B1468" s="1">
        <f>B1467+'Front End'!$F$5</f>
        <v>2932</v>
      </c>
      <c r="C1468" s="10">
        <f t="shared" si="93"/>
        <v>2.036111111111111</v>
      </c>
      <c r="D1468" s="10">
        <f>ROUND(IF(B1468&lt;=$AA$2*1.25,('Front End'!$F$4/2)*(1-COS((PI()*B1468)/$AA$2)),(4.34*'Front End'!$F$4*EXP(-1.3*B1468/$AA$2))),6)</f>
        <v>7.5199999999999996E-4</v>
      </c>
      <c r="E1468" s="10">
        <f>D1468*('Front End'!$F$3/100)</f>
        <v>0</v>
      </c>
      <c r="F1468" s="10">
        <f t="shared" si="94"/>
        <v>7.5199999999999996E-4</v>
      </c>
      <c r="G1468" s="10">
        <f>IF((G1467+(AVERAGE(F1467:F1468)*('Front End'!$F$5*60))-(N1467))&gt;$AA$3,$AA$3,IF(G1467+(AVERAGE(F1467:F1468)*('Front End'!$F$5*60))-(N1467)&lt;0,0,G1467+(AVERAGE(F1467:F1468)*('Front End'!$F$5*60))-(N1467)))</f>
        <v>100.66790802965573</v>
      </c>
      <c r="H1468" s="10">
        <f>(G1468/$AA$3)*'Front End'!$B$1</f>
        <v>1.0066790802965573E-3</v>
      </c>
      <c r="I1468" s="10">
        <f>('Front End'!$F$10-'Front End'!$B$1)+Calcs!H1468</f>
        <v>46.731006679080302</v>
      </c>
      <c r="J1468" s="10">
        <f>IF(H1468&gt;'Front End'!$B$1*('Front End'!$B$5/100),G1468-((('Front End'!$B$1*('Front End'!$B$5/100))/'Front End'!$B$1)*$AA$3),0)</f>
        <v>0.66790802965573448</v>
      </c>
      <c r="K1468" s="10">
        <f>(J1468*('Front End'!$B$6/100))/('Front End'!$B$2*24*60*60)</f>
        <v>0</v>
      </c>
      <c r="L1468" s="10">
        <f>(J1468*((100-'Front End'!$B$6)/100))/('Front End'!$B$2*24*60*60)</f>
        <v>7.7304170099043348E-4</v>
      </c>
      <c r="M1468" s="10">
        <f t="shared" si="95"/>
        <v>7.7304170099043348E-4</v>
      </c>
      <c r="N1468" s="10">
        <f>AVERAGE(M1467:M1468)*('Front End'!$F$5*60)</f>
        <v>9.2965329952866924E-2</v>
      </c>
      <c r="O1468" s="10">
        <f>IF(O1467+AVERAGE(K1467:K1468)*('Front End'!$F$5*60)&gt;J1468,J1468,O1467+AVERAGE(K1467:K1468)*('Front End'!$F$5*60))</f>
        <v>0</v>
      </c>
      <c r="P1468" s="10">
        <f>P1467+(AVERAGE(L1467:L1468)*('Front End'!$F$5*60))-W1467</f>
        <v>3710.1400130962729</v>
      </c>
      <c r="Q1468" s="10">
        <f>(P1468/$AA$5)*($AA$4-'Front End'!$F$9)</f>
        <v>3.7101400130962726E-2</v>
      </c>
      <c r="R1468" s="10">
        <f>'Front End'!$F$9+Q1468</f>
        <v>45.037101400130965</v>
      </c>
      <c r="S1468" s="8">
        <f>IF(R1468&gt;'Front End'!$F$9+'Front End'!$B$9,(((R1468-'Front End'!$F$9)/($AA$4-'Front End'!$F$9))*$AA$5)-((('Front End'!$F$9+'Front End'!$B$9-'Front End'!$F$9)/($AA$4-'Front End'!$F$9))*$AA$5),0)</f>
        <v>3710.1400130964639</v>
      </c>
      <c r="T1468" s="8">
        <f>ROUND(S1468/('Front End'!$B$3*24*60*60),6)</f>
        <v>4.2940000000000001E-3</v>
      </c>
      <c r="U1468" s="8">
        <f>IF(R1468&gt;'Front End'!$F$9+'Front End'!$B$10,(((R1468-'Front End'!$F$9)/($AA$4-'Front End'!$F$9))*$AA$5)-((('Front End'!$F$9+'Front End'!$B$10-'Front End'!$F$9)/($AA$4-'Front End'!$F$9))*$AA$5),0)</f>
        <v>1710.1400130961511</v>
      </c>
      <c r="V1468" s="8">
        <f>(U1468^0.5)/('Front End'!$B$4*24*60*60)</f>
        <v>4.7863239766069588E-3</v>
      </c>
      <c r="W1468" s="8">
        <f>(AVERAGE(T1467:T1468)*('Front End'!$F$5*60))+(AVERAGE(V1467:V1468)*('Front End'!$F$5*60))</f>
        <v>1.0897825856093097</v>
      </c>
      <c r="X1468" s="8">
        <f t="shared" si="96"/>
        <v>4.7863239766069588E-3</v>
      </c>
    </row>
    <row r="1469" spans="1:24" x14ac:dyDescent="0.2">
      <c r="A1469" s="1">
        <v>1468</v>
      </c>
      <c r="B1469" s="1">
        <f>B1468+'Front End'!$F$5</f>
        <v>2934</v>
      </c>
      <c r="C1469" s="10">
        <f t="shared" si="93"/>
        <v>2.0375000000000001</v>
      </c>
      <c r="D1469" s="10">
        <f>ROUND(IF(B1469&lt;=$AA$2*1.25,('Front End'!$F$4/2)*(1-COS((PI()*B1469)/$AA$2)),(4.34*'Front End'!$F$4*EXP(-1.3*B1469/$AA$2))),6)</f>
        <v>7.4899999999999999E-4</v>
      </c>
      <c r="E1469" s="10">
        <f>D1469*('Front End'!$F$3/100)</f>
        <v>0</v>
      </c>
      <c r="F1469" s="10">
        <f t="shared" si="94"/>
        <v>7.4899999999999999E-4</v>
      </c>
      <c r="G1469" s="10">
        <f>IF((G1468+(AVERAGE(F1468:F1469)*('Front End'!$F$5*60))-(N1468))&gt;$AA$3,$AA$3,IF(G1468+(AVERAGE(F1468:F1469)*('Front End'!$F$5*60))-(N1468)&lt;0,0,G1468+(AVERAGE(F1468:F1469)*('Front End'!$F$5*60))-(N1468)))</f>
        <v>100.66500269970287</v>
      </c>
      <c r="H1469" s="10">
        <f>(G1469/$AA$3)*'Front End'!$B$1</f>
        <v>1.0066500269970287E-3</v>
      </c>
      <c r="I1469" s="10">
        <f>('Front End'!$F$10-'Front End'!$B$1)+Calcs!H1469</f>
        <v>46.731006650026998</v>
      </c>
      <c r="J1469" s="10">
        <f>IF(H1469&gt;'Front End'!$B$1*('Front End'!$B$5/100),G1469-((('Front End'!$B$1*('Front End'!$B$5/100))/'Front End'!$B$1)*$AA$3),0)</f>
        <v>0.66500269970286752</v>
      </c>
      <c r="K1469" s="10">
        <f>(J1469*('Front End'!$B$6/100))/('Front End'!$B$2*24*60*60)</f>
        <v>0</v>
      </c>
      <c r="L1469" s="10">
        <f>(J1469*((100-'Front End'!$B$6)/100))/('Front End'!$B$2*24*60*60)</f>
        <v>7.6967905058202273E-4</v>
      </c>
      <c r="M1469" s="10">
        <f t="shared" si="95"/>
        <v>7.6967905058202273E-4</v>
      </c>
      <c r="N1469" s="10">
        <f>AVERAGE(M1468:M1469)*('Front End'!$F$5*60)</f>
        <v>9.2563245094347379E-2</v>
      </c>
      <c r="O1469" s="10">
        <f>IF(O1468+AVERAGE(K1468:K1469)*('Front End'!$F$5*60)&gt;J1469,J1469,O1468+AVERAGE(K1468:K1469)*('Front End'!$F$5*60))</f>
        <v>0</v>
      </c>
      <c r="P1469" s="10">
        <f>P1468+(AVERAGE(L1468:L1469)*('Front End'!$F$5*60))-W1468</f>
        <v>3709.1427937557582</v>
      </c>
      <c r="Q1469" s="10">
        <f>(P1469/$AA$5)*($AA$4-'Front End'!$F$9)</f>
        <v>3.7091427937557576E-2</v>
      </c>
      <c r="R1469" s="10">
        <f>'Front End'!$F$9+Q1469</f>
        <v>45.037091427937554</v>
      </c>
      <c r="S1469" s="8">
        <f>IF(R1469&gt;'Front End'!$F$9+'Front End'!$B$9,(((R1469-'Front End'!$F$9)/($AA$4-'Front End'!$F$9))*$AA$5)-((('Front End'!$F$9+'Front End'!$B$9-'Front End'!$F$9)/($AA$4-'Front End'!$F$9))*$AA$5),0)</f>
        <v>3709.1427937554045</v>
      </c>
      <c r="T1469" s="8">
        <f>ROUND(S1469/('Front End'!$B$3*24*60*60),6)</f>
        <v>4.2929999999999999E-3</v>
      </c>
      <c r="U1469" s="8">
        <f>IF(R1469&gt;'Front End'!$F$9+'Front End'!$B$10,(((R1469-'Front End'!$F$9)/($AA$4-'Front End'!$F$9))*$AA$5)-((('Front End'!$F$9+'Front End'!$B$10-'Front End'!$F$9)/($AA$4-'Front End'!$F$9))*$AA$5),0)</f>
        <v>1709.1427937550916</v>
      </c>
      <c r="V1469" s="8">
        <f>(U1469^0.5)/('Front End'!$B$4*24*60*60)</f>
        <v>4.7849282689981423E-3</v>
      </c>
      <c r="W1469" s="8">
        <f>(AVERAGE(T1468:T1469)*('Front End'!$F$5*60))+(AVERAGE(V1468:V1469)*('Front End'!$F$5*60))</f>
        <v>1.089495134736306</v>
      </c>
      <c r="X1469" s="8">
        <f t="shared" si="96"/>
        <v>4.7849282689981423E-3</v>
      </c>
    </row>
    <row r="1470" spans="1:24" x14ac:dyDescent="0.2">
      <c r="A1470" s="1">
        <v>1469</v>
      </c>
      <c r="B1470" s="1">
        <f>B1469+'Front End'!$F$5</f>
        <v>2936</v>
      </c>
      <c r="C1470" s="10">
        <f t="shared" si="93"/>
        <v>2.0388888888888888</v>
      </c>
      <c r="D1470" s="10">
        <f>ROUND(IF(B1470&lt;=$AA$2*1.25,('Front End'!$F$4/2)*(1-COS((PI()*B1470)/$AA$2)),(4.34*'Front End'!$F$4*EXP(-1.3*B1470/$AA$2))),6)</f>
        <v>7.4600000000000003E-4</v>
      </c>
      <c r="E1470" s="10">
        <f>D1470*('Front End'!$F$3/100)</f>
        <v>0</v>
      </c>
      <c r="F1470" s="10">
        <f t="shared" si="94"/>
        <v>7.4600000000000003E-4</v>
      </c>
      <c r="G1470" s="10">
        <f>IF((G1469+(AVERAGE(F1469:F1470)*('Front End'!$F$5*60))-(N1469))&gt;$AA$3,$AA$3,IF(G1469+(AVERAGE(F1469:F1470)*('Front End'!$F$5*60))-(N1469)&lt;0,0,G1469+(AVERAGE(F1469:F1470)*('Front End'!$F$5*60))-(N1469)))</f>
        <v>100.66213945460851</v>
      </c>
      <c r="H1470" s="10">
        <f>(G1470/$AA$3)*'Front End'!$B$1</f>
        <v>1.0066213945460851E-3</v>
      </c>
      <c r="I1470" s="10">
        <f>('Front End'!$F$10-'Front End'!$B$1)+Calcs!H1470</f>
        <v>46.731006621394549</v>
      </c>
      <c r="J1470" s="10">
        <f>IF(H1470&gt;'Front End'!$B$1*('Front End'!$B$5/100),G1470-((('Front End'!$B$1*('Front End'!$B$5/100))/'Front End'!$B$1)*$AA$3),0)</f>
        <v>0.66213945460850709</v>
      </c>
      <c r="K1470" s="10">
        <f>(J1470*('Front End'!$B$6/100))/('Front End'!$B$2*24*60*60)</f>
        <v>0</v>
      </c>
      <c r="L1470" s="10">
        <f>(J1470*((100-'Front End'!$B$6)/100))/('Front End'!$B$2*24*60*60)</f>
        <v>7.6636510950058706E-4</v>
      </c>
      <c r="M1470" s="10">
        <f t="shared" si="95"/>
        <v>7.6636510950058706E-4</v>
      </c>
      <c r="N1470" s="10">
        <f>AVERAGE(M1469:M1470)*('Front End'!$F$5*60)</f>
        <v>9.2162649604956584E-2</v>
      </c>
      <c r="O1470" s="10">
        <f>IF(O1469+AVERAGE(K1469:K1470)*('Front End'!$F$5*60)&gt;J1470,J1470,O1469+AVERAGE(K1469:K1470)*('Front End'!$F$5*60))</f>
        <v>0</v>
      </c>
      <c r="P1470" s="10">
        <f>P1469+(AVERAGE(L1469:L1470)*('Front End'!$F$5*60))-W1469</f>
        <v>3708.145461270627</v>
      </c>
      <c r="Q1470" s="10">
        <f>(P1470/$AA$5)*($AA$4-'Front End'!$F$9)</f>
        <v>3.7081454612706274E-2</v>
      </c>
      <c r="R1470" s="10">
        <f>'Front End'!$F$9+Q1470</f>
        <v>45.037081454612704</v>
      </c>
      <c r="S1470" s="8">
        <f>IF(R1470&gt;'Front End'!$F$9+'Front End'!$B$9,(((R1470-'Front End'!$F$9)/($AA$4-'Front End'!$F$9))*$AA$5)-((('Front End'!$F$9+'Front End'!$B$9-'Front End'!$F$9)/($AA$4-'Front End'!$F$9))*$AA$5),0)</f>
        <v>3708.1454612703628</v>
      </c>
      <c r="T1470" s="8">
        <f>ROUND(S1470/('Front End'!$B$3*24*60*60),6)</f>
        <v>4.2919999999999998E-3</v>
      </c>
      <c r="U1470" s="8">
        <f>IF(R1470&gt;'Front End'!$F$9+'Front End'!$B$10,(((R1470-'Front End'!$F$9)/($AA$4-'Front End'!$F$9))*$AA$5)-((('Front End'!$F$9+'Front End'!$B$10-'Front End'!$F$9)/($AA$4-'Front End'!$F$9))*$AA$5),0)</f>
        <v>1708.14546127005</v>
      </c>
      <c r="V1470" s="8">
        <f>(U1470^0.5)/('Front End'!$B$4*24*60*60)</f>
        <v>4.7835319957333653E-3</v>
      </c>
      <c r="W1470" s="8">
        <f>(AVERAGE(T1469:T1470)*('Front End'!$F$5*60))+(AVERAGE(V1469:V1470)*('Front End'!$F$5*60))</f>
        <v>1.0892076158838904</v>
      </c>
      <c r="X1470" s="8">
        <f t="shared" si="96"/>
        <v>4.7835319957333653E-3</v>
      </c>
    </row>
    <row r="1471" spans="1:24" x14ac:dyDescent="0.2">
      <c r="A1471" s="1">
        <v>1470</v>
      </c>
      <c r="B1471" s="1">
        <f>B1470+'Front End'!$F$5</f>
        <v>2938</v>
      </c>
      <c r="C1471" s="10">
        <f t="shared" si="93"/>
        <v>2.0402777777777779</v>
      </c>
      <c r="D1471" s="10">
        <f>ROUND(IF(B1471&lt;=$AA$2*1.25,('Front End'!$F$4/2)*(1-COS((PI()*B1471)/$AA$2)),(4.34*'Front End'!$F$4*EXP(-1.3*B1471/$AA$2))),6)</f>
        <v>7.4299999999999995E-4</v>
      </c>
      <c r="E1471" s="10">
        <f>D1471*('Front End'!$F$3/100)</f>
        <v>0</v>
      </c>
      <c r="F1471" s="10">
        <f t="shared" si="94"/>
        <v>7.4299999999999995E-4</v>
      </c>
      <c r="G1471" s="10">
        <f>IF((G1470+(AVERAGE(F1470:F1471)*('Front End'!$F$5*60))-(N1470))&gt;$AA$3,$AA$3,IF(G1470+(AVERAGE(F1470:F1471)*('Front End'!$F$5*60))-(N1470)&lt;0,0,G1470+(AVERAGE(F1470:F1471)*('Front End'!$F$5*60))-(N1470)))</f>
        <v>100.65931680500356</v>
      </c>
      <c r="H1471" s="10">
        <f>(G1471/$AA$3)*'Front End'!$B$1</f>
        <v>1.0065931680500355E-3</v>
      </c>
      <c r="I1471" s="10">
        <f>('Front End'!$F$10-'Front End'!$B$1)+Calcs!H1471</f>
        <v>46.731006593168054</v>
      </c>
      <c r="J1471" s="10">
        <f>IF(H1471&gt;'Front End'!$B$1*('Front End'!$B$5/100),G1471-((('Front End'!$B$1*('Front End'!$B$5/100))/'Front End'!$B$1)*$AA$3),0)</f>
        <v>0.65931680500355583</v>
      </c>
      <c r="K1471" s="10">
        <f>(J1471*('Front End'!$B$6/100))/('Front End'!$B$2*24*60*60)</f>
        <v>0</v>
      </c>
      <c r="L1471" s="10">
        <f>(J1471*((100-'Front End'!$B$6)/100))/('Front End'!$B$2*24*60*60)</f>
        <v>7.6309815393930079E-4</v>
      </c>
      <c r="M1471" s="10">
        <f t="shared" si="95"/>
        <v>7.6309815393930079E-4</v>
      </c>
      <c r="N1471" s="10">
        <f>AVERAGE(M1470:M1471)*('Front End'!$F$5*60)</f>
        <v>9.1767795806393271E-2</v>
      </c>
      <c r="O1471" s="10">
        <f>IF(O1470+AVERAGE(K1470:K1471)*('Front End'!$F$5*60)&gt;J1471,J1471,O1470+AVERAGE(K1470:K1471)*('Front End'!$F$5*60))</f>
        <v>0</v>
      </c>
      <c r="P1471" s="10">
        <f>P1470+(AVERAGE(L1470:L1471)*('Front End'!$F$5*60))-W1470</f>
        <v>3707.1480214505495</v>
      </c>
      <c r="Q1471" s="10">
        <f>(P1471/$AA$5)*($AA$4-'Front End'!$F$9)</f>
        <v>3.7071480214505494E-2</v>
      </c>
      <c r="R1471" s="10">
        <f>'Front End'!$F$9+Q1471</f>
        <v>45.037071480214507</v>
      </c>
      <c r="S1471" s="8">
        <f>IF(R1471&gt;'Front End'!$F$9+'Front End'!$B$9,(((R1471-'Front End'!$F$9)/($AA$4-'Front End'!$F$9))*$AA$5)-((('Front End'!$F$9+'Front End'!$B$9-'Front End'!$F$9)/($AA$4-'Front End'!$F$9))*$AA$5),0)</f>
        <v>3707.1480214507346</v>
      </c>
      <c r="T1471" s="8">
        <f>ROUND(S1471/('Front End'!$B$3*24*60*60),6)</f>
        <v>4.2909999999999997E-3</v>
      </c>
      <c r="U1471" s="8">
        <f>IF(R1471&gt;'Front End'!$F$9+'Front End'!$B$10,(((R1471-'Front End'!$F$9)/($AA$4-'Front End'!$F$9))*$AA$5)-((('Front End'!$F$9+'Front End'!$B$10-'Front End'!$F$9)/($AA$4-'Front End'!$F$9))*$AA$5),0)</f>
        <v>1707.1480214504218</v>
      </c>
      <c r="V1471" s="8">
        <f>(U1471^0.5)/('Front End'!$B$4*24*60*60)</f>
        <v>4.7821351644539156E-3</v>
      </c>
      <c r="W1471" s="8">
        <f>(AVERAGE(T1470:T1471)*('Front End'!$F$5*60))+(AVERAGE(V1470:V1471)*('Front End'!$F$5*60))</f>
        <v>1.0889200296112369</v>
      </c>
      <c r="X1471" s="8">
        <f t="shared" si="96"/>
        <v>4.7821351644539156E-3</v>
      </c>
    </row>
    <row r="1472" spans="1:24" x14ac:dyDescent="0.2">
      <c r="A1472" s="1">
        <v>1471</v>
      </c>
      <c r="B1472" s="1">
        <f>B1471+'Front End'!$F$5</f>
        <v>2940</v>
      </c>
      <c r="C1472" s="10">
        <f t="shared" si="93"/>
        <v>2.0416666666666665</v>
      </c>
      <c r="D1472" s="10">
        <f>ROUND(IF(B1472&lt;=$AA$2*1.25,('Front End'!$F$4/2)*(1-COS((PI()*B1472)/$AA$2)),(4.34*'Front End'!$F$4*EXP(-1.3*B1472/$AA$2))),6)</f>
        <v>7.3899999999999997E-4</v>
      </c>
      <c r="E1472" s="10">
        <f>D1472*('Front End'!$F$3/100)</f>
        <v>0</v>
      </c>
      <c r="F1472" s="10">
        <f t="shared" si="94"/>
        <v>7.3899999999999997E-4</v>
      </c>
      <c r="G1472" s="10">
        <f>IF((G1471+(AVERAGE(F1471:F1472)*('Front End'!$F$5*60))-(N1471))&gt;$AA$3,$AA$3,IF(G1471+(AVERAGE(F1471:F1472)*('Front End'!$F$5*60))-(N1471)&lt;0,0,G1471+(AVERAGE(F1471:F1472)*('Front End'!$F$5*60))-(N1471)))</f>
        <v>100.65646900919717</v>
      </c>
      <c r="H1472" s="10">
        <f>(G1472/$AA$3)*'Front End'!$B$1</f>
        <v>1.0065646900919718E-3</v>
      </c>
      <c r="I1472" s="10">
        <f>('Front End'!$F$10-'Front End'!$B$1)+Calcs!H1472</f>
        <v>46.731006564690098</v>
      </c>
      <c r="J1472" s="10">
        <f>IF(H1472&gt;'Front End'!$B$1*('Front End'!$B$5/100),G1472-((('Front End'!$B$1*('Front End'!$B$5/100))/'Front End'!$B$1)*$AA$3),0)</f>
        <v>0.656469009197167</v>
      </c>
      <c r="K1472" s="10">
        <f>(J1472*('Front End'!$B$6/100))/('Front End'!$B$2*24*60*60)</f>
        <v>0</v>
      </c>
      <c r="L1472" s="10">
        <f>(J1472*((100-'Front End'!$B$6)/100))/('Front End'!$B$2*24*60*60)</f>
        <v>7.5980209397820268E-4</v>
      </c>
      <c r="M1472" s="10">
        <f t="shared" si="95"/>
        <v>7.5980209397820268E-4</v>
      </c>
      <c r="N1472" s="10">
        <f>AVERAGE(M1471:M1472)*('Front End'!$F$5*60)</f>
        <v>9.1374014875050216E-2</v>
      </c>
      <c r="O1472" s="10">
        <f>IF(O1471+AVERAGE(K1471:K1472)*('Front End'!$F$5*60)&gt;J1472,J1472,O1471+AVERAGE(K1471:K1472)*('Front End'!$F$5*60))</f>
        <v>0</v>
      </c>
      <c r="P1472" s="10">
        <f>P1471+(AVERAGE(L1471:L1472)*('Front End'!$F$5*60))-W1471</f>
        <v>3706.1504754358134</v>
      </c>
      <c r="Q1472" s="10">
        <f>(P1472/$AA$5)*($AA$4-'Front End'!$F$9)</f>
        <v>3.7061504754358134E-2</v>
      </c>
      <c r="R1472" s="10">
        <f>'Front End'!$F$9+Q1472</f>
        <v>45.037061504754355</v>
      </c>
      <c r="S1472" s="8">
        <f>IF(R1472&gt;'Front End'!$F$9+'Front End'!$B$9,(((R1472-'Front End'!$F$9)/($AA$4-'Front End'!$F$9))*$AA$5)-((('Front End'!$F$9+'Front End'!$B$9-'Front End'!$F$9)/($AA$4-'Front End'!$F$9))*$AA$5),0)</f>
        <v>3706.1504754355215</v>
      </c>
      <c r="T1472" s="8">
        <f>ROUND(S1472/('Front End'!$B$3*24*60*60),6)</f>
        <v>4.2900000000000004E-3</v>
      </c>
      <c r="U1472" s="8">
        <f>IF(R1472&gt;'Front End'!$F$9+'Front End'!$B$10,(((R1472-'Front End'!$F$9)/($AA$4-'Front End'!$F$9))*$AA$5)-((('Front End'!$F$9+'Front End'!$B$10-'Front End'!$F$9)/($AA$4-'Front End'!$F$9))*$AA$5),0)</f>
        <v>1706.1504754352086</v>
      </c>
      <c r="V1472" s="8">
        <f>(U1472^0.5)/('Front End'!$B$4*24*60*60)</f>
        <v>4.780737776266448E-3</v>
      </c>
      <c r="W1472" s="8">
        <f>(AVERAGE(T1471:T1472)*('Front End'!$F$5*60))+(AVERAGE(V1471:V1472)*('Front End'!$F$5*60))</f>
        <v>1.0886323764432217</v>
      </c>
      <c r="X1472" s="8">
        <f t="shared" si="96"/>
        <v>4.780737776266448E-3</v>
      </c>
    </row>
    <row r="1473" spans="1:24" x14ac:dyDescent="0.2">
      <c r="A1473" s="1">
        <v>1472</v>
      </c>
      <c r="B1473" s="1">
        <f>B1472+'Front End'!$F$5</f>
        <v>2942</v>
      </c>
      <c r="C1473" s="10">
        <f t="shared" si="93"/>
        <v>2.0430555555555556</v>
      </c>
      <c r="D1473" s="10">
        <f>ROUND(IF(B1473&lt;=$AA$2*1.25,('Front End'!$F$4/2)*(1-COS((PI()*B1473)/$AA$2)),(4.34*'Front End'!$F$4*EXP(-1.3*B1473/$AA$2))),6)</f>
        <v>7.36E-4</v>
      </c>
      <c r="E1473" s="10">
        <f>D1473*('Front End'!$F$3/100)</f>
        <v>0</v>
      </c>
      <c r="F1473" s="10">
        <f t="shared" si="94"/>
        <v>7.36E-4</v>
      </c>
      <c r="G1473" s="10">
        <f>IF((G1472+(AVERAGE(F1472:F1473)*('Front End'!$F$5*60))-(N1472))&gt;$AA$3,$AA$3,IF(G1472+(AVERAGE(F1472:F1473)*('Front End'!$F$5*60))-(N1472)&lt;0,0,G1472+(AVERAGE(F1472:F1473)*('Front End'!$F$5*60))-(N1472)))</f>
        <v>100.65359499432212</v>
      </c>
      <c r="H1473" s="10">
        <f>(G1473/$AA$3)*'Front End'!$B$1</f>
        <v>1.0065359499432213E-3</v>
      </c>
      <c r="I1473" s="10">
        <f>('Front End'!$F$10-'Front End'!$B$1)+Calcs!H1473</f>
        <v>46.731006535949945</v>
      </c>
      <c r="J1473" s="10">
        <f>IF(H1473&gt;'Front End'!$B$1*('Front End'!$B$5/100),G1473-((('Front End'!$B$1*('Front End'!$B$5/100))/'Front End'!$B$1)*$AA$3),0)</f>
        <v>0.65359499432211976</v>
      </c>
      <c r="K1473" s="10">
        <f>(J1473*('Front End'!$B$6/100))/('Front End'!$B$2*24*60*60)</f>
        <v>0</v>
      </c>
      <c r="L1473" s="10">
        <f>(J1473*((100-'Front End'!$B$6)/100))/('Front End'!$B$2*24*60*60)</f>
        <v>7.5647568787282386E-4</v>
      </c>
      <c r="M1473" s="10">
        <f t="shared" si="95"/>
        <v>7.5647568787282386E-4</v>
      </c>
      <c r="N1473" s="10">
        <f>AVERAGE(M1472:M1473)*('Front End'!$F$5*60)</f>
        <v>9.0976666911061599E-2</v>
      </c>
      <c r="O1473" s="10">
        <f>IF(O1472+AVERAGE(K1472:K1473)*('Front End'!$F$5*60)&gt;J1473,J1473,O1472+AVERAGE(K1472:K1473)*('Front End'!$F$5*60))</f>
        <v>0</v>
      </c>
      <c r="P1473" s="10">
        <f>P1472+(AVERAGE(L1472:L1473)*('Front End'!$F$5*60))-W1472</f>
        <v>3705.1528197262815</v>
      </c>
      <c r="Q1473" s="10">
        <f>(P1473/$AA$5)*($AA$4-'Front End'!$F$9)</f>
        <v>3.7051528197262817E-2</v>
      </c>
      <c r="R1473" s="10">
        <f>'Front End'!$F$9+Q1473</f>
        <v>45.03705152819726</v>
      </c>
      <c r="S1473" s="8">
        <f>IF(R1473&gt;'Front End'!$F$9+'Front End'!$B$9,(((R1473-'Front End'!$F$9)/($AA$4-'Front End'!$F$9))*$AA$5)-((('Front End'!$F$9+'Front End'!$B$9-'Front End'!$F$9)/($AA$4-'Front End'!$F$9))*$AA$5),0)</f>
        <v>3705.15281972601</v>
      </c>
      <c r="T1473" s="8">
        <f>ROUND(S1473/('Front End'!$B$3*24*60*60),6)</f>
        <v>4.2880000000000001E-3</v>
      </c>
      <c r="U1473" s="8">
        <f>IF(R1473&gt;'Front End'!$F$9+'Front End'!$B$10,(((R1473-'Front End'!$F$9)/($AA$4-'Front End'!$F$9))*$AA$5)-((('Front End'!$F$9+'Front End'!$B$10-'Front End'!$F$9)/($AA$4-'Front End'!$F$9))*$AA$5),0)</f>
        <v>1705.1528197256971</v>
      </c>
      <c r="V1473" s="8">
        <f>(U1473^0.5)/('Front End'!$B$4*24*60*60)</f>
        <v>4.7793398257792363E-3</v>
      </c>
      <c r="W1473" s="8">
        <f>(AVERAGE(T1472:T1473)*('Front End'!$F$5*60))+(AVERAGE(V1472:V1473)*('Front End'!$F$5*60))</f>
        <v>1.0882846561227411</v>
      </c>
      <c r="X1473" s="8">
        <f t="shared" si="96"/>
        <v>4.7793398257792363E-3</v>
      </c>
    </row>
    <row r="1474" spans="1:24" x14ac:dyDescent="0.2">
      <c r="A1474" s="1">
        <v>1473</v>
      </c>
      <c r="B1474" s="1">
        <f>B1473+'Front End'!$F$5</f>
        <v>2944</v>
      </c>
      <c r="C1474" s="10">
        <f t="shared" si="93"/>
        <v>2.0444444444444443</v>
      </c>
      <c r="D1474" s="10">
        <f>ROUND(IF(B1474&lt;=$AA$2*1.25,('Front End'!$F$4/2)*(1-COS((PI()*B1474)/$AA$2)),(4.34*'Front End'!$F$4*EXP(-1.3*B1474/$AA$2))),6)</f>
        <v>7.3300000000000004E-4</v>
      </c>
      <c r="E1474" s="10">
        <f>D1474*('Front End'!$F$3/100)</f>
        <v>0</v>
      </c>
      <c r="F1474" s="10">
        <f t="shared" si="94"/>
        <v>7.3300000000000004E-4</v>
      </c>
      <c r="G1474" s="10">
        <f>IF((G1473+(AVERAGE(F1473:F1474)*('Front End'!$F$5*60))-(N1473))&gt;$AA$3,$AA$3,IF(G1473+(AVERAGE(F1473:F1474)*('Front End'!$F$5*60))-(N1473)&lt;0,0,G1473+(AVERAGE(F1473:F1474)*('Front End'!$F$5*60))-(N1473)))</f>
        <v>100.65075832741105</v>
      </c>
      <c r="H1474" s="10">
        <f>(G1474/$AA$3)*'Front End'!$B$1</f>
        <v>1.0065075832741105E-3</v>
      </c>
      <c r="I1474" s="10">
        <f>('Front End'!$F$10-'Front End'!$B$1)+Calcs!H1474</f>
        <v>46.731006507583281</v>
      </c>
      <c r="J1474" s="10">
        <f>IF(H1474&gt;'Front End'!$B$1*('Front End'!$B$5/100),G1474-((('Front End'!$B$1*('Front End'!$B$5/100))/'Front End'!$B$1)*$AA$3),0)</f>
        <v>0.65075832741105444</v>
      </c>
      <c r="K1474" s="10">
        <f>(J1474*('Front End'!$B$6/100))/('Front End'!$B$2*24*60*60)</f>
        <v>0</v>
      </c>
      <c r="L1474" s="10">
        <f>(J1474*((100-'Front End'!$B$6)/100))/('Front End'!$B$2*24*60*60)</f>
        <v>7.5319250857760936E-4</v>
      </c>
      <c r="M1474" s="10">
        <f t="shared" si="95"/>
        <v>7.5319250857760936E-4</v>
      </c>
      <c r="N1474" s="10">
        <f>AVERAGE(M1473:M1474)*('Front End'!$F$5*60)</f>
        <v>9.0580091787025988E-2</v>
      </c>
      <c r="O1474" s="10">
        <f>IF(O1473+AVERAGE(K1473:K1474)*('Front End'!$F$5*60)&gt;J1474,J1474,O1473+AVERAGE(K1473:K1474)*('Front End'!$F$5*60))</f>
        <v>0</v>
      </c>
      <c r="P1474" s="10">
        <f>P1473+(AVERAGE(L1473:L1474)*('Front End'!$F$5*60))-W1473</f>
        <v>3704.155115161946</v>
      </c>
      <c r="Q1474" s="10">
        <f>(P1474/$AA$5)*($AA$4-'Front End'!$F$9)</f>
        <v>3.7041551151619459E-2</v>
      </c>
      <c r="R1474" s="10">
        <f>'Front End'!$F$9+Q1474</f>
        <v>45.037041551151617</v>
      </c>
      <c r="S1474" s="8">
        <f>IF(R1474&gt;'Front End'!$F$9+'Front End'!$B$9,(((R1474-'Front End'!$F$9)/($AA$4-'Front End'!$F$9))*$AA$5)-((('Front End'!$F$9+'Front End'!$B$9-'Front End'!$F$9)/($AA$4-'Front End'!$F$9))*$AA$5),0)</f>
        <v>3704.1551151617118</v>
      </c>
      <c r="T1474" s="8">
        <f>ROUND(S1474/('Front End'!$B$3*24*60*60),6)</f>
        <v>4.287E-3</v>
      </c>
      <c r="U1474" s="8">
        <f>IF(R1474&gt;'Front End'!$F$9+'Front End'!$B$10,(((R1474-'Front End'!$F$9)/($AA$4-'Front End'!$F$9))*$AA$5)-((('Front End'!$F$9+'Front End'!$B$10-'Front End'!$F$9)/($AA$4-'Front End'!$F$9))*$AA$5),0)</f>
        <v>1704.155115161399</v>
      </c>
      <c r="V1474" s="8">
        <f>(U1474^0.5)/('Front End'!$B$4*24*60*60)</f>
        <v>4.7779413977866204E-3</v>
      </c>
      <c r="W1474" s="8">
        <f>(AVERAGE(T1473:T1474)*('Front End'!$F$5*60))+(AVERAGE(V1473:V1474)*('Front End'!$F$5*60))</f>
        <v>1.0879368734139514</v>
      </c>
      <c r="X1474" s="8">
        <f t="shared" si="96"/>
        <v>4.7779413977866204E-3</v>
      </c>
    </row>
    <row r="1475" spans="1:24" x14ac:dyDescent="0.2">
      <c r="A1475" s="1">
        <v>1474</v>
      </c>
      <c r="B1475" s="1">
        <f>B1474+'Front End'!$F$5</f>
        <v>2946</v>
      </c>
      <c r="C1475" s="10">
        <f t="shared" si="93"/>
        <v>2.0458333333333334</v>
      </c>
      <c r="D1475" s="10">
        <f>ROUND(IF(B1475&lt;=$AA$2*1.25,('Front End'!$F$4/2)*(1-COS((PI()*B1475)/$AA$2)),(4.34*'Front End'!$F$4*EXP(-1.3*B1475/$AA$2))),6)</f>
        <v>7.2999999999999996E-4</v>
      </c>
      <c r="E1475" s="10">
        <f>D1475*('Front End'!$F$3/100)</f>
        <v>0</v>
      </c>
      <c r="F1475" s="10">
        <f t="shared" si="94"/>
        <v>7.2999999999999996E-4</v>
      </c>
      <c r="G1475" s="10">
        <f>IF((G1474+(AVERAGE(F1474:F1475)*('Front End'!$F$5*60))-(N1474))&gt;$AA$3,$AA$3,IF(G1474+(AVERAGE(F1474:F1475)*('Front End'!$F$5*60))-(N1474)&lt;0,0,G1474+(AVERAGE(F1474:F1475)*('Front End'!$F$5*60))-(N1474)))</f>
        <v>100.64795823562402</v>
      </c>
      <c r="H1475" s="10">
        <f>(G1475/$AA$3)*'Front End'!$B$1</f>
        <v>1.0064795823562403E-3</v>
      </c>
      <c r="I1475" s="10">
        <f>('Front End'!$F$10-'Front End'!$B$1)+Calcs!H1475</f>
        <v>46.731006479582362</v>
      </c>
      <c r="J1475" s="10">
        <f>IF(H1475&gt;'Front End'!$B$1*('Front End'!$B$5/100),G1475-((('Front End'!$B$1*('Front End'!$B$5/100))/'Front End'!$B$1)*$AA$3),0)</f>
        <v>0.64795823562401722</v>
      </c>
      <c r="K1475" s="10">
        <f>(J1475*('Front End'!$B$6/100))/('Front End'!$B$2*24*60*60)</f>
        <v>0</v>
      </c>
      <c r="L1475" s="10">
        <f>(J1475*((100-'Front End'!$B$6)/100))/('Front End'!$B$2*24*60*60)</f>
        <v>7.4995166160187192E-4</v>
      </c>
      <c r="M1475" s="10">
        <f t="shared" si="95"/>
        <v>7.4995166160187192E-4</v>
      </c>
      <c r="N1475" s="10">
        <f>AVERAGE(M1474:M1475)*('Front End'!$F$5*60)</f>
        <v>9.0188650210768884E-2</v>
      </c>
      <c r="O1475" s="10">
        <f>IF(O1474+AVERAGE(K1474:K1475)*('Front End'!$F$5*60)&gt;J1475,J1475,O1474+AVERAGE(K1474:K1475)*('Front End'!$F$5*60))</f>
        <v>0</v>
      </c>
      <c r="P1475" s="10">
        <f>P1474+(AVERAGE(L1474:L1475)*('Front End'!$F$5*60))-W1474</f>
        <v>3703.1573669387426</v>
      </c>
      <c r="Q1475" s="10">
        <f>(P1475/$AA$5)*($AA$4-'Front End'!$F$9)</f>
        <v>3.7031573669387426E-2</v>
      </c>
      <c r="R1475" s="10">
        <f>'Front End'!$F$9+Q1475</f>
        <v>45.037031573669388</v>
      </c>
      <c r="S1475" s="8">
        <f>IF(R1475&gt;'Front End'!$F$9+'Front End'!$B$9,(((R1475-'Front End'!$F$9)/($AA$4-'Front End'!$F$9))*$AA$5)-((('Front End'!$F$9+'Front End'!$B$9-'Front End'!$F$9)/($AA$4-'Front End'!$F$9))*$AA$5),0)</f>
        <v>3703.1573669388254</v>
      </c>
      <c r="T1475" s="8">
        <f>ROUND(S1475/('Front End'!$B$3*24*60*60),6)</f>
        <v>4.2859999999999999E-3</v>
      </c>
      <c r="U1475" s="8">
        <f>IF(R1475&gt;'Front End'!$F$9+'Front End'!$B$10,(((R1475-'Front End'!$F$9)/($AA$4-'Front End'!$F$9))*$AA$5)-((('Front End'!$F$9+'Front End'!$B$10-'Front End'!$F$9)/($AA$4-'Front End'!$F$9))*$AA$5),0)</f>
        <v>1703.1573669385125</v>
      </c>
      <c r="V1475" s="8">
        <f>(U1475^0.5)/('Front End'!$B$4*24*60*60)</f>
        <v>4.7765424991556317E-3</v>
      </c>
      <c r="W1475" s="8">
        <f>(AVERAGE(T1474:T1475)*('Front End'!$F$5*60))+(AVERAGE(V1474:V1475)*('Front End'!$F$5*60))</f>
        <v>1.0876490338165352</v>
      </c>
      <c r="X1475" s="8">
        <f t="shared" si="96"/>
        <v>4.7765424991556317E-3</v>
      </c>
    </row>
    <row r="1476" spans="1:24" x14ac:dyDescent="0.2">
      <c r="A1476" s="1">
        <v>1475</v>
      </c>
      <c r="B1476" s="1">
        <f>B1475+'Front End'!$F$5</f>
        <v>2948</v>
      </c>
      <c r="C1476" s="10">
        <f t="shared" si="93"/>
        <v>2.0472222222222221</v>
      </c>
      <c r="D1476" s="10">
        <f>ROUND(IF(B1476&lt;=$AA$2*1.25,('Front End'!$F$4/2)*(1-COS((PI()*B1476)/$AA$2)),(4.34*'Front End'!$F$4*EXP(-1.3*B1476/$AA$2))),6)</f>
        <v>7.27E-4</v>
      </c>
      <c r="E1476" s="10">
        <f>D1476*('Front End'!$F$3/100)</f>
        <v>0</v>
      </c>
      <c r="F1476" s="10">
        <f t="shared" si="94"/>
        <v>7.27E-4</v>
      </c>
      <c r="G1476" s="10">
        <f>IF((G1475+(AVERAGE(F1475:F1476)*('Front End'!$F$5*60))-(N1475))&gt;$AA$3,$AA$3,IF(G1475+(AVERAGE(F1475:F1476)*('Front End'!$F$5*60))-(N1475)&lt;0,0,G1475+(AVERAGE(F1475:F1476)*('Front End'!$F$5*60))-(N1475)))</f>
        <v>100.64518958541325</v>
      </c>
      <c r="H1476" s="10">
        <f>(G1476/$AA$3)*'Front End'!$B$1</f>
        <v>1.0064518958541326E-3</v>
      </c>
      <c r="I1476" s="10">
        <f>('Front End'!$F$10-'Front End'!$B$1)+Calcs!H1476</f>
        <v>46.731006451895858</v>
      </c>
      <c r="J1476" s="10">
        <f>IF(H1476&gt;'Front End'!$B$1*('Front End'!$B$5/100),G1476-((('Front End'!$B$1*('Front End'!$B$5/100))/'Front End'!$B$1)*$AA$3),0)</f>
        <v>0.64518958541324878</v>
      </c>
      <c r="K1476" s="10">
        <f>(J1476*('Front End'!$B$6/100))/('Front End'!$B$2*24*60*60)</f>
        <v>0</v>
      </c>
      <c r="L1476" s="10">
        <f>(J1476*((100-'Front End'!$B$6)/100))/('Front End'!$B$2*24*60*60)</f>
        <v>7.4674720533940842E-4</v>
      </c>
      <c r="M1476" s="10">
        <f t="shared" si="95"/>
        <v>7.4674720533940842E-4</v>
      </c>
      <c r="N1476" s="10">
        <f>AVERAGE(M1475:M1476)*('Front End'!$F$5*60)</f>
        <v>8.9801932016476821E-2</v>
      </c>
      <c r="O1476" s="10">
        <f>IF(O1475+AVERAGE(K1475:K1476)*('Front End'!$F$5*60)&gt;J1476,J1476,O1475+AVERAGE(K1475:K1476)*('Front End'!$F$5*60))</f>
        <v>0</v>
      </c>
      <c r="P1476" s="10">
        <f>P1475+(AVERAGE(L1475:L1476)*('Front End'!$F$5*60))-W1475</f>
        <v>3702.1595198369428</v>
      </c>
      <c r="Q1476" s="10">
        <f>(P1476/$AA$5)*($AA$4-'Front End'!$F$9)</f>
        <v>3.7021595198369422E-2</v>
      </c>
      <c r="R1476" s="10">
        <f>'Front End'!$F$9+Q1476</f>
        <v>45.037021595198368</v>
      </c>
      <c r="S1476" s="8">
        <f>IF(R1476&gt;'Front End'!$F$9+'Front End'!$B$9,(((R1476-'Front End'!$F$9)/($AA$4-'Front End'!$F$9))*$AA$5)-((('Front End'!$F$9+'Front End'!$B$9-'Front End'!$F$9)/($AA$4-'Front End'!$F$9))*$AA$5),0)</f>
        <v>3702.1595198368118</v>
      </c>
      <c r="T1476" s="8">
        <f>ROUND(S1476/('Front End'!$B$3*24*60*60),6)</f>
        <v>4.2849999999999997E-3</v>
      </c>
      <c r="U1476" s="8">
        <f>IF(R1476&gt;'Front End'!$F$9+'Front End'!$B$10,(((R1476-'Front End'!$F$9)/($AA$4-'Front End'!$F$9))*$AA$5)-((('Front End'!$F$9+'Front End'!$B$10-'Front End'!$F$9)/($AA$4-'Front End'!$F$9))*$AA$5),0)</f>
        <v>1702.1595198364989</v>
      </c>
      <c r="V1476" s="8">
        <f>(U1476^0.5)/('Front End'!$B$4*24*60*60)</f>
        <v>4.7751430520163373E-3</v>
      </c>
      <c r="W1476" s="8">
        <f>(AVERAGE(T1475:T1476)*('Front End'!$F$5*60))+(AVERAGE(V1475:V1476)*('Front End'!$F$5*60))</f>
        <v>1.0873611330703181</v>
      </c>
      <c r="X1476" s="8">
        <f t="shared" si="96"/>
        <v>4.7751430520163373E-3</v>
      </c>
    </row>
    <row r="1477" spans="1:24" x14ac:dyDescent="0.2">
      <c r="A1477" s="1">
        <v>1476</v>
      </c>
      <c r="B1477" s="1">
        <f>B1476+'Front End'!$F$5</f>
        <v>2950</v>
      </c>
      <c r="C1477" s="10">
        <f t="shared" si="93"/>
        <v>2.0486111111111112</v>
      </c>
      <c r="D1477" s="10">
        <f>ROUND(IF(B1477&lt;=$AA$2*1.25,('Front End'!$F$4/2)*(1-COS((PI()*B1477)/$AA$2)),(4.34*'Front End'!$F$4*EXP(-1.3*B1477/$AA$2))),6)</f>
        <v>7.2300000000000001E-4</v>
      </c>
      <c r="E1477" s="10">
        <f>D1477*('Front End'!$F$3/100)</f>
        <v>0</v>
      </c>
      <c r="F1477" s="10">
        <f t="shared" si="94"/>
        <v>7.2300000000000001E-4</v>
      </c>
      <c r="G1477" s="10">
        <f>IF((G1476+(AVERAGE(F1476:F1477)*('Front End'!$F$5*60))-(N1476))&gt;$AA$3,$AA$3,IF(G1476+(AVERAGE(F1476:F1477)*('Front End'!$F$5*60))-(N1476)&lt;0,0,G1476+(AVERAGE(F1476:F1477)*('Front End'!$F$5*60))-(N1476)))</f>
        <v>100.64238765339678</v>
      </c>
      <c r="H1477" s="10">
        <f>(G1477/$AA$3)*'Front End'!$B$1</f>
        <v>1.0064238765339678E-3</v>
      </c>
      <c r="I1477" s="10">
        <f>('Front End'!$F$10-'Front End'!$B$1)+Calcs!H1477</f>
        <v>46.731006423876536</v>
      </c>
      <c r="J1477" s="10">
        <f>IF(H1477&gt;'Front End'!$B$1*('Front End'!$B$5/100),G1477-((('Front End'!$B$1*('Front End'!$B$5/100))/'Front End'!$B$1)*$AA$3),0)</f>
        <v>0.64238765339678139</v>
      </c>
      <c r="K1477" s="10">
        <f>(J1477*('Front End'!$B$6/100))/('Front End'!$B$2*24*60*60)</f>
        <v>0</v>
      </c>
      <c r="L1477" s="10">
        <f>(J1477*((100-'Front End'!$B$6)/100))/('Front End'!$B$2*24*60*60)</f>
        <v>7.4350422846849703E-4</v>
      </c>
      <c r="M1477" s="10">
        <f t="shared" si="95"/>
        <v>7.4350422846849703E-4</v>
      </c>
      <c r="N1477" s="10">
        <f>AVERAGE(M1476:M1477)*('Front End'!$F$5*60)</f>
        <v>8.9415086028474339E-2</v>
      </c>
      <c r="O1477" s="10">
        <f>IF(O1476+AVERAGE(K1476:K1477)*('Front End'!$F$5*60)&gt;J1477,J1477,O1476+AVERAGE(K1476:K1477)*('Front End'!$F$5*60))</f>
        <v>0</v>
      </c>
      <c r="P1477" s="10">
        <f>P1476+(AVERAGE(L1476:L1477)*('Front End'!$F$5*60))-W1476</f>
        <v>3701.161573789901</v>
      </c>
      <c r="Q1477" s="10">
        <f>(P1477/$AA$5)*($AA$4-'Front End'!$F$9)</f>
        <v>3.7011615737899003E-2</v>
      </c>
      <c r="R1477" s="10">
        <f>'Front End'!$F$9+Q1477</f>
        <v>45.037011615737896</v>
      </c>
      <c r="S1477" s="8">
        <f>IF(R1477&gt;'Front End'!$F$9+'Front End'!$B$9,(((R1477-'Front End'!$F$9)/($AA$4-'Front End'!$F$9))*$AA$5)-((('Front End'!$F$9+'Front End'!$B$9-'Front End'!$F$9)/($AA$4-'Front End'!$F$9))*$AA$5),0)</f>
        <v>3701.1615737895913</v>
      </c>
      <c r="T1477" s="8">
        <f>ROUND(S1477/('Front End'!$B$3*24*60*60),6)</f>
        <v>4.2839999999999996E-3</v>
      </c>
      <c r="U1477" s="8">
        <f>IF(R1477&gt;'Front End'!$F$9+'Front End'!$B$10,(((R1477-'Front End'!$F$9)/($AA$4-'Front End'!$F$9))*$AA$5)-((('Front End'!$F$9+'Front End'!$B$10-'Front End'!$F$9)/($AA$4-'Front End'!$F$9))*$AA$5),0)</f>
        <v>1701.1615737892785</v>
      </c>
      <c r="V1477" s="8">
        <f>(U1477^0.5)/('Front End'!$B$4*24*60*60)</f>
        <v>4.7737430557936271E-3</v>
      </c>
      <c r="W1477" s="8">
        <f>(AVERAGE(T1476:T1477)*('Front End'!$F$5*60))+(AVERAGE(V1476:V1477)*('Front End'!$F$5*60))</f>
        <v>1.087073166468598</v>
      </c>
      <c r="X1477" s="8">
        <f t="shared" si="96"/>
        <v>4.7737430557936271E-3</v>
      </c>
    </row>
    <row r="1478" spans="1:24" x14ac:dyDescent="0.2">
      <c r="A1478" s="1">
        <v>1477</v>
      </c>
      <c r="B1478" s="1">
        <f>B1477+'Front End'!$F$5</f>
        <v>2952</v>
      </c>
      <c r="C1478" s="10">
        <f t="shared" si="93"/>
        <v>2.0499999999999998</v>
      </c>
      <c r="D1478" s="10">
        <f>ROUND(IF(B1478&lt;=$AA$2*1.25,('Front End'!$F$4/2)*(1-COS((PI()*B1478)/$AA$2)),(4.34*'Front End'!$F$4*EXP(-1.3*B1478/$AA$2))),6)</f>
        <v>7.2000000000000005E-4</v>
      </c>
      <c r="E1478" s="10">
        <f>D1478*('Front End'!$F$3/100)</f>
        <v>0</v>
      </c>
      <c r="F1478" s="10">
        <f t="shared" si="94"/>
        <v>7.2000000000000005E-4</v>
      </c>
      <c r="G1478" s="10">
        <f>IF((G1477+(AVERAGE(F1477:F1478)*('Front End'!$F$5*60))-(N1477))&gt;$AA$3,$AA$3,IF(G1477+(AVERAGE(F1477:F1478)*('Front End'!$F$5*60))-(N1477)&lt;0,0,G1477+(AVERAGE(F1477:F1478)*('Front End'!$F$5*60))-(N1477)))</f>
        <v>100.6395525673683</v>
      </c>
      <c r="H1478" s="10">
        <f>(G1478/$AA$3)*'Front End'!$B$1</f>
        <v>1.006395525673683E-3</v>
      </c>
      <c r="I1478" s="10">
        <f>('Front End'!$F$10-'Front End'!$B$1)+Calcs!H1478</f>
        <v>46.731006395525675</v>
      </c>
      <c r="J1478" s="10">
        <f>IF(H1478&gt;'Front End'!$B$1*('Front End'!$B$5/100),G1478-((('Front End'!$B$1*('Front End'!$B$5/100))/'Front End'!$B$1)*$AA$3),0)</f>
        <v>0.63955256736829824</v>
      </c>
      <c r="K1478" s="10">
        <f>(J1478*('Front End'!$B$6/100))/('Front End'!$B$2*24*60*60)</f>
        <v>0</v>
      </c>
      <c r="L1478" s="10">
        <f>(J1478*((100-'Front End'!$B$6)/100))/('Front End'!$B$2*24*60*60)</f>
        <v>7.4022287889849339E-4</v>
      </c>
      <c r="M1478" s="10">
        <f t="shared" si="95"/>
        <v>7.4022287889849339E-4</v>
      </c>
      <c r="N1478" s="10">
        <f>AVERAGE(M1477:M1478)*('Front End'!$F$5*60)</f>
        <v>8.902362644201943E-2</v>
      </c>
      <c r="O1478" s="10">
        <f>IF(O1477+AVERAGE(K1477:K1478)*('Front End'!$F$5*60)&gt;J1478,J1478,O1477+AVERAGE(K1477:K1478)*('Front End'!$F$5*60))</f>
        <v>0</v>
      </c>
      <c r="P1478" s="10">
        <f>P1477+(AVERAGE(L1477:L1478)*('Front End'!$F$5*60))-W1477</f>
        <v>3700.1635242498746</v>
      </c>
      <c r="Q1478" s="10">
        <f>(P1478/$AA$5)*($AA$4-'Front End'!$F$9)</f>
        <v>3.7001635242498741E-2</v>
      </c>
      <c r="R1478" s="10">
        <f>'Front End'!$F$9+Q1478</f>
        <v>45.037001635242497</v>
      </c>
      <c r="S1478" s="8">
        <f>IF(R1478&gt;'Front End'!$F$9+'Front End'!$B$9,(((R1478-'Front End'!$F$9)/($AA$4-'Front End'!$F$9))*$AA$5)-((('Front End'!$F$9+'Front End'!$B$9-'Front End'!$F$9)/($AA$4-'Front End'!$F$9))*$AA$5),0)</f>
        <v>3700.1635242496891</v>
      </c>
      <c r="T1478" s="8">
        <f>ROUND(S1478/('Front End'!$B$3*24*60*60),6)</f>
        <v>4.2830000000000003E-3</v>
      </c>
      <c r="U1478" s="8">
        <f>IF(R1478&gt;'Front End'!$F$9+'Front End'!$B$10,(((R1478-'Front End'!$F$9)/($AA$4-'Front End'!$F$9))*$AA$5)-((('Front End'!$F$9+'Front End'!$B$10-'Front End'!$F$9)/($AA$4-'Front End'!$F$9))*$AA$5),0)</f>
        <v>1700.1635242493762</v>
      </c>
      <c r="V1478" s="8">
        <f>(U1478^0.5)/('Front End'!$B$4*24*60*60)</f>
        <v>4.7723425036219139E-3</v>
      </c>
      <c r="W1478" s="8">
        <f>(AVERAGE(T1477:T1478)*('Front End'!$F$5*60))+(AVERAGE(V1477:V1478)*('Front End'!$F$5*60))</f>
        <v>1.0867851335649323</v>
      </c>
      <c r="X1478" s="8">
        <f t="shared" si="96"/>
        <v>4.7723425036219139E-3</v>
      </c>
    </row>
    <row r="1479" spans="1:24" x14ac:dyDescent="0.2">
      <c r="A1479" s="1">
        <v>1478</v>
      </c>
      <c r="B1479" s="1">
        <f>B1478+'Front End'!$F$5</f>
        <v>2954</v>
      </c>
      <c r="C1479" s="10">
        <f t="shared" si="93"/>
        <v>2.0513888888888889</v>
      </c>
      <c r="D1479" s="10">
        <f>ROUND(IF(B1479&lt;=$AA$2*1.25,('Front End'!$F$4/2)*(1-COS((PI()*B1479)/$AA$2)),(4.34*'Front End'!$F$4*EXP(-1.3*B1479/$AA$2))),6)</f>
        <v>7.1699999999999997E-4</v>
      </c>
      <c r="E1479" s="10">
        <f>D1479*('Front End'!$F$3/100)</f>
        <v>0</v>
      </c>
      <c r="F1479" s="10">
        <f t="shared" si="94"/>
        <v>7.1699999999999997E-4</v>
      </c>
      <c r="G1479" s="10">
        <f>IF((G1478+(AVERAGE(F1478:F1479)*('Front End'!$F$5*60))-(N1478))&gt;$AA$3,$AA$3,IF(G1478+(AVERAGE(F1478:F1479)*('Front End'!$F$5*60))-(N1478)&lt;0,0,G1478+(AVERAGE(F1478:F1479)*('Front End'!$F$5*60))-(N1478)))</f>
        <v>100.63674894092628</v>
      </c>
      <c r="H1479" s="10">
        <f>(G1479/$AA$3)*'Front End'!$B$1</f>
        <v>1.0063674894092629E-3</v>
      </c>
      <c r="I1479" s="10">
        <f>('Front End'!$F$10-'Front End'!$B$1)+Calcs!H1479</f>
        <v>46.731006367489414</v>
      </c>
      <c r="J1479" s="10">
        <f>IF(H1479&gt;'Front End'!$B$1*('Front End'!$B$5/100),G1479-((('Front End'!$B$1*('Front End'!$B$5/100))/'Front End'!$B$1)*$AA$3),0)</f>
        <v>0.63674894092628165</v>
      </c>
      <c r="K1479" s="10">
        <f>(J1479*('Front End'!$B$6/100))/('Front End'!$B$2*24*60*60)</f>
        <v>0</v>
      </c>
      <c r="L1479" s="10">
        <f>(J1479*((100-'Front End'!$B$6)/100))/('Front End'!$B$2*24*60*60)</f>
        <v>7.3697794088690017E-4</v>
      </c>
      <c r="M1479" s="10">
        <f t="shared" si="95"/>
        <v>7.3697794088690017E-4</v>
      </c>
      <c r="N1479" s="10">
        <f>AVERAGE(M1478:M1479)*('Front End'!$F$5*60)</f>
        <v>8.8632049187123613E-2</v>
      </c>
      <c r="O1479" s="10">
        <f>IF(O1478+AVERAGE(K1478:K1479)*('Front End'!$F$5*60)&gt;J1479,J1479,O1478+AVERAGE(K1478:K1479)*('Front End'!$F$5*60))</f>
        <v>0</v>
      </c>
      <c r="P1479" s="10">
        <f>P1478+(AVERAGE(L1478:L1479)*('Front End'!$F$5*60))-W1478</f>
        <v>3699.1653711654972</v>
      </c>
      <c r="Q1479" s="10">
        <f>(P1479/$AA$5)*($AA$4-'Front End'!$F$9)</f>
        <v>3.699165371165497E-2</v>
      </c>
      <c r="R1479" s="10">
        <f>'Front End'!$F$9+Q1479</f>
        <v>45.036991653711652</v>
      </c>
      <c r="S1479" s="8">
        <f>IF(R1479&gt;'Front End'!$F$9+'Front End'!$B$9,(((R1479-'Front End'!$F$9)/($AA$4-'Front End'!$F$9))*$AA$5)-((('Front End'!$F$9+'Front End'!$B$9-'Front End'!$F$9)/($AA$4-'Front End'!$F$9))*$AA$5),0)</f>
        <v>3699.1653711652366</v>
      </c>
      <c r="T1479" s="8">
        <f>ROUND(S1479/('Front End'!$B$3*24*60*60),6)</f>
        <v>4.2810000000000001E-3</v>
      </c>
      <c r="U1479" s="8">
        <f>IF(R1479&gt;'Front End'!$F$9+'Front End'!$B$10,(((R1479-'Front End'!$F$9)/($AA$4-'Front End'!$F$9))*$AA$5)-((('Front End'!$F$9+'Front End'!$B$10-'Front End'!$F$9)/($AA$4-'Front End'!$F$9))*$AA$5),0)</f>
        <v>1699.1653711649237</v>
      </c>
      <c r="V1479" s="8">
        <f>(U1479^0.5)/('Front End'!$B$4*24*60*60)</f>
        <v>4.7709413949387665E-3</v>
      </c>
      <c r="W1479" s="8">
        <f>(AVERAGE(T1478:T1479)*('Front End'!$F$5*60))+(AVERAGE(V1478:V1479)*('Front End'!$F$5*60))</f>
        <v>1.0864370339136409</v>
      </c>
      <c r="X1479" s="8">
        <f t="shared" si="96"/>
        <v>4.7709413949387665E-3</v>
      </c>
    </row>
    <row r="1480" spans="1:24" x14ac:dyDescent="0.2">
      <c r="A1480" s="1">
        <v>1479</v>
      </c>
      <c r="B1480" s="1">
        <f>B1479+'Front End'!$F$5</f>
        <v>2956</v>
      </c>
      <c r="C1480" s="10">
        <f t="shared" si="93"/>
        <v>2.0527777777777776</v>
      </c>
      <c r="D1480" s="10">
        <f>ROUND(IF(B1480&lt;=$AA$2*1.25,('Front End'!$F$4/2)*(1-COS((PI()*B1480)/$AA$2)),(4.34*'Front End'!$F$4*EXP(-1.3*B1480/$AA$2))),6)</f>
        <v>7.1400000000000001E-4</v>
      </c>
      <c r="E1480" s="10">
        <f>D1480*('Front End'!$F$3/100)</f>
        <v>0</v>
      </c>
      <c r="F1480" s="10">
        <f t="shared" si="94"/>
        <v>7.1400000000000001E-4</v>
      </c>
      <c r="G1480" s="10">
        <f>IF((G1479+(AVERAGE(F1479:F1480)*('Front End'!$F$5*60))-(N1479))&gt;$AA$3,$AA$3,IF(G1479+(AVERAGE(F1479:F1480)*('Front End'!$F$5*60))-(N1479)&lt;0,0,G1479+(AVERAGE(F1479:F1480)*('Front End'!$F$5*60))-(N1479)))</f>
        <v>100.63397689173915</v>
      </c>
      <c r="H1480" s="10">
        <f>(G1480/$AA$3)*'Front End'!$B$1</f>
        <v>1.0063397689173915E-3</v>
      </c>
      <c r="I1480" s="10">
        <f>('Front End'!$F$10-'Front End'!$B$1)+Calcs!H1480</f>
        <v>46.731006339768925</v>
      </c>
      <c r="J1480" s="10">
        <f>IF(H1480&gt;'Front End'!$B$1*('Front End'!$B$5/100),G1480-((('Front End'!$B$1*('Front End'!$B$5/100))/'Front End'!$B$1)*$AA$3),0)</f>
        <v>0.63397689173915239</v>
      </c>
      <c r="K1480" s="10">
        <f>(J1480*('Front End'!$B$6/100))/('Front End'!$B$2*24*60*60)</f>
        <v>0</v>
      </c>
      <c r="L1480" s="10">
        <f>(J1480*((100-'Front End'!$B$6)/100))/('Front End'!$B$2*24*60*60)</f>
        <v>7.3376955062401904E-4</v>
      </c>
      <c r="M1480" s="10">
        <f t="shared" si="95"/>
        <v>7.3376955062401904E-4</v>
      </c>
      <c r="N1480" s="10">
        <f>AVERAGE(M1479:M1480)*('Front End'!$F$5*60)</f>
        <v>8.8244849490655156E-2</v>
      </c>
      <c r="O1480" s="10">
        <f>IF(O1479+AVERAGE(K1479:K1480)*('Front End'!$F$5*60)&gt;J1480,J1480,O1479+AVERAGE(K1479:K1480)*('Front End'!$F$5*60))</f>
        <v>0</v>
      </c>
      <c r="P1480" s="10">
        <f>P1479+(AVERAGE(L1479:L1480)*('Front End'!$F$5*60))-W1479</f>
        <v>3698.1671789810744</v>
      </c>
      <c r="Q1480" s="10">
        <f>(P1480/$AA$5)*($AA$4-'Front End'!$F$9)</f>
        <v>3.6981671789810738E-2</v>
      </c>
      <c r="R1480" s="10">
        <f>'Front End'!$F$9+Q1480</f>
        <v>45.03698167178981</v>
      </c>
      <c r="S1480" s="8">
        <f>IF(R1480&gt;'Front End'!$F$9+'Front End'!$B$9,(((R1480-'Front End'!$F$9)/($AA$4-'Front End'!$F$9))*$AA$5)-((('Front End'!$F$9+'Front End'!$B$9-'Front End'!$F$9)/($AA$4-'Front End'!$F$9))*$AA$5),0)</f>
        <v>3698.1671789810375</v>
      </c>
      <c r="T1480" s="8">
        <f>ROUND(S1480/('Front End'!$B$3*24*60*60),6)</f>
        <v>4.28E-3</v>
      </c>
      <c r="U1480" s="8">
        <f>IF(R1480&gt;'Front End'!$F$9+'Front End'!$B$10,(((R1480-'Front End'!$F$9)/($AA$4-'Front End'!$F$9))*$AA$5)-((('Front End'!$F$9+'Front End'!$B$10-'Front End'!$F$9)/($AA$4-'Front End'!$F$9))*$AA$5),0)</f>
        <v>1698.1671789807247</v>
      </c>
      <c r="V1480" s="8">
        <f>(U1480^0.5)/('Front End'!$B$4*24*60*60)</f>
        <v>4.7695398197548583E-3</v>
      </c>
      <c r="W1480" s="8">
        <f>(AVERAGE(T1479:T1480)*('Front End'!$F$5*60))+(AVERAGE(V1479:V1480)*('Front End'!$F$5*60))</f>
        <v>1.0860888728816174</v>
      </c>
      <c r="X1480" s="8">
        <f t="shared" si="96"/>
        <v>4.7695398197548583E-3</v>
      </c>
    </row>
    <row r="1481" spans="1:24" x14ac:dyDescent="0.2">
      <c r="A1481" s="1">
        <v>1480</v>
      </c>
      <c r="B1481" s="1">
        <f>B1480+'Front End'!$F$5</f>
        <v>2958</v>
      </c>
      <c r="C1481" s="10">
        <f t="shared" si="93"/>
        <v>2.0541666666666667</v>
      </c>
      <c r="D1481" s="10">
        <f>ROUND(IF(B1481&lt;=$AA$2*1.25,('Front End'!$F$4/2)*(1-COS((PI()*B1481)/$AA$2)),(4.34*'Front End'!$F$4*EXP(-1.3*B1481/$AA$2))),6)</f>
        <v>7.1100000000000004E-4</v>
      </c>
      <c r="E1481" s="10">
        <f>D1481*('Front End'!$F$3/100)</f>
        <v>0</v>
      </c>
      <c r="F1481" s="10">
        <f t="shared" si="94"/>
        <v>7.1100000000000004E-4</v>
      </c>
      <c r="G1481" s="10">
        <f>IF((G1480+(AVERAGE(F1480:F1481)*('Front End'!$F$5*60))-(N1480))&gt;$AA$3,$AA$3,IF(G1480+(AVERAGE(F1480:F1481)*('Front End'!$F$5*60))-(N1480)&lt;0,0,G1480+(AVERAGE(F1480:F1481)*('Front End'!$F$5*60))-(N1480)))</f>
        <v>100.6312320422485</v>
      </c>
      <c r="H1481" s="10">
        <f>(G1481/$AA$3)*'Front End'!$B$1</f>
        <v>1.0063123204224851E-3</v>
      </c>
      <c r="I1481" s="10">
        <f>('Front End'!$F$10-'Front End'!$B$1)+Calcs!H1481</f>
        <v>46.731006312320424</v>
      </c>
      <c r="J1481" s="10">
        <f>IF(H1481&gt;'Front End'!$B$1*('Front End'!$B$5/100),G1481-((('Front End'!$B$1*('Front End'!$B$5/100))/'Front End'!$B$1)*$AA$3),0)</f>
        <v>0.63123204224849871</v>
      </c>
      <c r="K1481" s="10">
        <f>(J1481*('Front End'!$B$6/100))/('Front End'!$B$2*24*60*60)</f>
        <v>0</v>
      </c>
      <c r="L1481" s="10">
        <f>(J1481*((100-'Front End'!$B$6)/100))/('Front End'!$B$2*24*60*60)</f>
        <v>7.3059264149131803E-4</v>
      </c>
      <c r="M1481" s="10">
        <f t="shared" si="95"/>
        <v>7.3059264149131803E-4</v>
      </c>
      <c r="N1481" s="10">
        <f>AVERAGE(M1480:M1481)*('Front End'!$F$5*60)</f>
        <v>8.7861731526920214E-2</v>
      </c>
      <c r="O1481" s="10">
        <f>IF(O1480+AVERAGE(K1480:K1481)*('Front End'!$F$5*60)&gt;J1481,J1481,O1480+AVERAGE(K1480:K1481)*('Front End'!$F$5*60))</f>
        <v>0</v>
      </c>
      <c r="P1481" s="10">
        <f>P1480+(AVERAGE(L1480:L1481)*('Front End'!$F$5*60))-W1480</f>
        <v>3697.1689518397197</v>
      </c>
      <c r="Q1481" s="10">
        <f>(P1481/$AA$5)*($AA$4-'Front End'!$F$9)</f>
        <v>3.6971689518397195E-2</v>
      </c>
      <c r="R1481" s="10">
        <f>'Front End'!$F$9+Q1481</f>
        <v>45.036971689518396</v>
      </c>
      <c r="S1481" s="8">
        <f>IF(R1481&gt;'Front End'!$F$9+'Front End'!$B$9,(((R1481-'Front End'!$F$9)/($AA$4-'Front End'!$F$9))*$AA$5)-((('Front End'!$F$9+'Front End'!$B$9-'Front End'!$F$9)/($AA$4-'Front End'!$F$9))*$AA$5),0)</f>
        <v>3697.1689518395578</v>
      </c>
      <c r="T1481" s="8">
        <f>ROUND(S1481/('Front End'!$B$3*24*60*60),6)</f>
        <v>4.2789999999999998E-3</v>
      </c>
      <c r="U1481" s="8">
        <f>IF(R1481&gt;'Front End'!$F$9+'Front End'!$B$10,(((R1481-'Front End'!$F$9)/($AA$4-'Front End'!$F$9))*$AA$5)-((('Front End'!$F$9+'Front End'!$B$10-'Front End'!$F$9)/($AA$4-'Front End'!$F$9))*$AA$5),0)</f>
        <v>1697.168951839245</v>
      </c>
      <c r="V1481" s="8">
        <f>(U1481^0.5)/('Front End'!$B$4*24*60*60)</f>
        <v>4.7681377834778689E-3</v>
      </c>
      <c r="W1481" s="8">
        <f>(AVERAGE(T1480:T1481)*('Front End'!$F$5*60))+(AVERAGE(V1480:V1481)*('Front End'!$F$5*60))</f>
        <v>1.0858006561939635</v>
      </c>
      <c r="X1481" s="8">
        <f t="shared" si="96"/>
        <v>4.7681377834778689E-3</v>
      </c>
    </row>
    <row r="1482" spans="1:24" x14ac:dyDescent="0.2">
      <c r="A1482" s="1">
        <v>1481</v>
      </c>
      <c r="B1482" s="1">
        <f>B1481+'Front End'!$F$5</f>
        <v>2960</v>
      </c>
      <c r="C1482" s="10">
        <f t="shared" si="93"/>
        <v>2.0555555555555554</v>
      </c>
      <c r="D1482" s="10">
        <f>ROUND(IF(B1482&lt;=$AA$2*1.25,('Front End'!$F$4/2)*(1-COS((PI()*B1482)/$AA$2)),(4.34*'Front End'!$F$4*EXP(-1.3*B1482/$AA$2))),6)</f>
        <v>7.0799999999999997E-4</v>
      </c>
      <c r="E1482" s="10">
        <f>D1482*('Front End'!$F$3/100)</f>
        <v>0</v>
      </c>
      <c r="F1482" s="10">
        <f t="shared" si="94"/>
        <v>7.0799999999999997E-4</v>
      </c>
      <c r="G1482" s="10">
        <f>IF((G1481+(AVERAGE(F1481:F1482)*('Front End'!$F$5*60))-(N1481))&gt;$AA$3,$AA$3,IF(G1481+(AVERAGE(F1481:F1482)*('Front End'!$F$5*60))-(N1481)&lt;0,0,G1481+(AVERAGE(F1481:F1482)*('Front End'!$F$5*60))-(N1481)))</f>
        <v>100.62851031072158</v>
      </c>
      <c r="H1482" s="10">
        <f>(G1482/$AA$3)*'Front End'!$B$1</f>
        <v>1.0062851031072159E-3</v>
      </c>
      <c r="I1482" s="10">
        <f>('Front End'!$F$10-'Front End'!$B$1)+Calcs!H1482</f>
        <v>46.731006285103113</v>
      </c>
      <c r="J1482" s="10">
        <f>IF(H1482&gt;'Front End'!$B$1*('Front End'!$B$5/100),G1482-((('Front End'!$B$1*('Front End'!$B$5/100))/'Front End'!$B$1)*$AA$3),0)</f>
        <v>0.62851031072158037</v>
      </c>
      <c r="K1482" s="10">
        <f>(J1482*('Front End'!$B$6/100))/('Front End'!$B$2*24*60*60)</f>
        <v>0</v>
      </c>
      <c r="L1482" s="10">
        <f>(J1482*((100-'Front End'!$B$6)/100))/('Front End'!$B$2*24*60*60)</f>
        <v>7.2744248926108848E-4</v>
      </c>
      <c r="M1482" s="10">
        <f t="shared" si="95"/>
        <v>7.2744248926108848E-4</v>
      </c>
      <c r="N1482" s="10">
        <f>AVERAGE(M1481:M1482)*('Front End'!$F$5*60)</f>
        <v>8.7482107845144402E-2</v>
      </c>
      <c r="O1482" s="10">
        <f>IF(O1481+AVERAGE(K1481:K1482)*('Front End'!$F$5*60)&gt;J1482,J1482,O1481+AVERAGE(K1481:K1482)*('Front End'!$F$5*60))</f>
        <v>0</v>
      </c>
      <c r="P1482" s="10">
        <f>P1481+(AVERAGE(L1481:L1482)*('Front End'!$F$5*60))-W1481</f>
        <v>3696.1706332913709</v>
      </c>
      <c r="Q1482" s="10">
        <f>(P1482/$AA$5)*($AA$4-'Front End'!$F$9)</f>
        <v>3.6961706332913707E-2</v>
      </c>
      <c r="R1482" s="10">
        <f>'Front End'!$F$9+Q1482</f>
        <v>45.03696170633291</v>
      </c>
      <c r="S1482" s="8">
        <f>IF(R1482&gt;'Front End'!$F$9+'Front End'!$B$9,(((R1482-'Front End'!$F$9)/($AA$4-'Front End'!$F$9))*$AA$5)-((('Front End'!$F$9+'Front End'!$B$9-'Front End'!$F$9)/($AA$4-'Front End'!$F$9))*$AA$5),0)</f>
        <v>3696.1706332910189</v>
      </c>
      <c r="T1482" s="8">
        <f>ROUND(S1482/('Front End'!$B$3*24*60*60),6)</f>
        <v>4.2779999999999997E-3</v>
      </c>
      <c r="U1482" s="8">
        <f>IF(R1482&gt;'Front End'!$F$9+'Front End'!$B$10,(((R1482-'Front End'!$F$9)/($AA$4-'Front End'!$F$9))*$AA$5)-((('Front End'!$F$9+'Front End'!$B$10-'Front End'!$F$9)/($AA$4-'Front End'!$F$9))*$AA$5),0)</f>
        <v>1696.1706332907061</v>
      </c>
      <c r="V1482" s="8">
        <f>(U1482^0.5)/('Front End'!$B$4*24*60*60)</f>
        <v>4.7667352063807487E-3</v>
      </c>
      <c r="W1482" s="8">
        <f>(AVERAGE(T1481:T1482)*('Front End'!$F$5*60))+(AVERAGE(V1481:V1482)*('Front End'!$F$5*60))</f>
        <v>1.0855123793915169</v>
      </c>
      <c r="X1482" s="8">
        <f t="shared" si="96"/>
        <v>4.7667352063807487E-3</v>
      </c>
    </row>
    <row r="1483" spans="1:24" x14ac:dyDescent="0.2">
      <c r="A1483" s="1">
        <v>1482</v>
      </c>
      <c r="B1483" s="1">
        <f>B1482+'Front End'!$F$5</f>
        <v>2962</v>
      </c>
      <c r="C1483" s="10">
        <f t="shared" si="93"/>
        <v>2.0569444444444445</v>
      </c>
      <c r="D1483" s="10">
        <f>ROUND(IF(B1483&lt;=$AA$2*1.25,('Front End'!$F$4/2)*(1-COS((PI()*B1483)/$AA$2)),(4.34*'Front End'!$F$4*EXP(-1.3*B1483/$AA$2))),6)</f>
        <v>7.0500000000000001E-4</v>
      </c>
      <c r="E1483" s="10">
        <f>D1483*('Front End'!$F$3/100)</f>
        <v>0</v>
      </c>
      <c r="F1483" s="10">
        <f t="shared" si="94"/>
        <v>7.0500000000000001E-4</v>
      </c>
      <c r="G1483" s="10">
        <f>IF((G1482+(AVERAGE(F1482:F1483)*('Front End'!$F$5*60))-(N1482))&gt;$AA$3,$AA$3,IF(G1482+(AVERAGE(F1482:F1483)*('Front End'!$F$5*60))-(N1482)&lt;0,0,G1482+(AVERAGE(F1482:F1483)*('Front End'!$F$5*60))-(N1482)))</f>
        <v>100.62580820287643</v>
      </c>
      <c r="H1483" s="10">
        <f>(G1483/$AA$3)*'Front End'!$B$1</f>
        <v>1.0062580820287643E-3</v>
      </c>
      <c r="I1483" s="10">
        <f>('Front End'!$F$10-'Front End'!$B$1)+Calcs!H1483</f>
        <v>46.731006258082033</v>
      </c>
      <c r="J1483" s="10">
        <f>IF(H1483&gt;'Front End'!$B$1*('Front End'!$B$5/100),G1483-((('Front End'!$B$1*('Front End'!$B$5/100))/'Front End'!$B$1)*$AA$3),0)</f>
        <v>0.6258082028764278</v>
      </c>
      <c r="K1483" s="10">
        <f>(J1483*('Front End'!$B$6/100))/('Front End'!$B$2*24*60*60)</f>
        <v>0</v>
      </c>
      <c r="L1483" s="10">
        <f>(J1483*((100-'Front End'!$B$6)/100))/('Front End'!$B$2*24*60*60)</f>
        <v>7.2431504962549523E-4</v>
      </c>
      <c r="M1483" s="10">
        <f t="shared" si="95"/>
        <v>7.2431504962549523E-4</v>
      </c>
      <c r="N1483" s="10">
        <f>AVERAGE(M1482:M1483)*('Front End'!$F$5*60)</f>
        <v>8.7105452333195027E-2</v>
      </c>
      <c r="O1483" s="10">
        <f>IF(O1482+AVERAGE(K1482:K1483)*('Front End'!$F$5*60)&gt;J1483,J1483,O1482+AVERAGE(K1482:K1483)*('Front End'!$F$5*60))</f>
        <v>0</v>
      </c>
      <c r="P1483" s="10">
        <f>P1482+(AVERAGE(L1482:L1483)*('Front End'!$F$5*60))-W1482</f>
        <v>3695.1722263643123</v>
      </c>
      <c r="Q1483" s="10">
        <f>(P1483/$AA$5)*($AA$4-'Front End'!$F$9)</f>
        <v>3.6951722263643121E-2</v>
      </c>
      <c r="R1483" s="10">
        <f>'Front End'!$F$9+Q1483</f>
        <v>45.036951722263645</v>
      </c>
      <c r="S1483" s="8">
        <f>IF(R1483&gt;'Front End'!$F$9+'Front End'!$B$9,(((R1483-'Front End'!$F$9)/($AA$4-'Front End'!$F$9))*$AA$5)-((('Front End'!$F$9+'Front End'!$B$9-'Front End'!$F$9)/($AA$4-'Front End'!$F$9))*$AA$5),0)</f>
        <v>3695.1722263644629</v>
      </c>
      <c r="T1483" s="8">
        <f>ROUND(S1483/('Front End'!$B$3*24*60*60),6)</f>
        <v>4.2770000000000004E-3</v>
      </c>
      <c r="U1483" s="8">
        <f>IF(R1483&gt;'Front End'!$F$9+'Front End'!$B$10,(((R1483-'Front End'!$F$9)/($AA$4-'Front End'!$F$9))*$AA$5)-((('Front End'!$F$9+'Front End'!$B$10-'Front End'!$F$9)/($AA$4-'Front End'!$F$9))*$AA$5),0)</f>
        <v>1695.17222636415</v>
      </c>
      <c r="V1483" s="8">
        <f>(U1483^0.5)/('Front End'!$B$4*24*60*60)</f>
        <v>4.7653320922434591E-3</v>
      </c>
      <c r="W1483" s="8">
        <f>(AVERAGE(T1482:T1483)*('Front End'!$F$5*60))+(AVERAGE(V1482:V1483)*('Front End'!$F$5*60))</f>
        <v>1.0852240379174525</v>
      </c>
      <c r="X1483" s="8">
        <f t="shared" si="96"/>
        <v>4.7653320922434591E-3</v>
      </c>
    </row>
    <row r="1484" spans="1:24" x14ac:dyDescent="0.2">
      <c r="A1484" s="1">
        <v>1483</v>
      </c>
      <c r="B1484" s="1">
        <f>B1483+'Front End'!$F$5</f>
        <v>2964</v>
      </c>
      <c r="C1484" s="10">
        <f t="shared" si="93"/>
        <v>2.0583333333333331</v>
      </c>
      <c r="D1484" s="10">
        <f>ROUND(IF(B1484&lt;=$AA$2*1.25,('Front End'!$F$4/2)*(1-COS((PI()*B1484)/$AA$2)),(4.34*'Front End'!$F$4*EXP(-1.3*B1484/$AA$2))),6)</f>
        <v>7.0200000000000004E-4</v>
      </c>
      <c r="E1484" s="10">
        <f>D1484*('Front End'!$F$3/100)</f>
        <v>0</v>
      </c>
      <c r="F1484" s="10">
        <f t="shared" si="94"/>
        <v>7.0200000000000004E-4</v>
      </c>
      <c r="G1484" s="10">
        <f>IF((G1483+(AVERAGE(F1483:F1484)*('Front End'!$F$5*60))-(N1483))&gt;$AA$3,$AA$3,IF(G1483+(AVERAGE(F1483:F1484)*('Front End'!$F$5*60))-(N1483)&lt;0,0,G1483+(AVERAGE(F1483:F1484)*('Front End'!$F$5*60))-(N1483)))</f>
        <v>100.62312275054323</v>
      </c>
      <c r="H1484" s="10">
        <f>(G1484/$AA$3)*'Front End'!$B$1</f>
        <v>1.0062312275054323E-3</v>
      </c>
      <c r="I1484" s="10">
        <f>('Front End'!$F$10-'Front End'!$B$1)+Calcs!H1484</f>
        <v>46.731006231227511</v>
      </c>
      <c r="J1484" s="10">
        <f>IF(H1484&gt;'Front End'!$B$1*('Front End'!$B$5/100),G1484-((('Front End'!$B$1*('Front End'!$B$5/100))/'Front End'!$B$1)*$AA$3),0)</f>
        <v>0.62312275054323152</v>
      </c>
      <c r="K1484" s="10">
        <f>(J1484*('Front End'!$B$6/100))/('Front End'!$B$2*24*60*60)</f>
        <v>0</v>
      </c>
      <c r="L1484" s="10">
        <f>(J1484*((100-'Front End'!$B$6)/100))/('Front End'!$B$2*24*60*60)</f>
        <v>7.2120688720281431E-4</v>
      </c>
      <c r="M1484" s="10">
        <f t="shared" si="95"/>
        <v>7.2120688720281431E-4</v>
      </c>
      <c r="N1484" s="10">
        <f>AVERAGE(M1483:M1484)*('Front End'!$F$5*60)</f>
        <v>8.6731316209698567E-2</v>
      </c>
      <c r="O1484" s="10">
        <f>IF(O1483+AVERAGE(K1483:K1484)*('Front End'!$F$5*60)&gt;J1484,J1484,O1483+AVERAGE(K1483:K1484)*('Front End'!$F$5*60))</f>
        <v>0</v>
      </c>
      <c r="P1484" s="10">
        <f>P1483+(AVERAGE(L1483:L1484)*('Front End'!$F$5*60))-W1483</f>
        <v>3694.1737336426045</v>
      </c>
      <c r="Q1484" s="10">
        <f>(P1484/$AA$5)*($AA$4-'Front End'!$F$9)</f>
        <v>3.6941737336426042E-2</v>
      </c>
      <c r="R1484" s="10">
        <f>'Front End'!$F$9+Q1484</f>
        <v>45.036941737336427</v>
      </c>
      <c r="S1484" s="8">
        <f>IF(R1484&gt;'Front End'!$F$9+'Front End'!$B$9,(((R1484-'Front End'!$F$9)/($AA$4-'Front End'!$F$9))*$AA$5)-((('Front End'!$F$9+'Front End'!$B$9-'Front End'!$F$9)/($AA$4-'Front End'!$F$9))*$AA$5),0)</f>
        <v>3694.1737336427136</v>
      </c>
      <c r="T1484" s="8">
        <f>ROUND(S1484/('Front End'!$B$3*24*60*60),6)</f>
        <v>4.2760000000000003E-3</v>
      </c>
      <c r="U1484" s="8">
        <f>IF(R1484&gt;'Front End'!$F$9+'Front End'!$B$10,(((R1484-'Front End'!$F$9)/($AA$4-'Front End'!$F$9))*$AA$5)-((('Front End'!$F$9+'Front End'!$B$10-'Front End'!$F$9)/($AA$4-'Front End'!$F$9))*$AA$5),0)</f>
        <v>1694.1737336424007</v>
      </c>
      <c r="V1484" s="8">
        <f>(U1484^0.5)/('Front End'!$B$4*24*60*60)</f>
        <v>4.7639284442228631E-3</v>
      </c>
      <c r="W1484" s="8">
        <f>(AVERAGE(T1483:T1484)*('Front End'!$F$5*60))+(AVERAGE(V1483:V1484)*('Front End'!$F$5*60))</f>
        <v>1.0849356321879795</v>
      </c>
      <c r="X1484" s="8">
        <f t="shared" si="96"/>
        <v>4.7639284442228631E-3</v>
      </c>
    </row>
    <row r="1485" spans="1:24" x14ac:dyDescent="0.2">
      <c r="A1485" s="1">
        <v>1484</v>
      </c>
      <c r="B1485" s="1">
        <f>B1484+'Front End'!$F$5</f>
        <v>2966</v>
      </c>
      <c r="C1485" s="10">
        <f t="shared" si="93"/>
        <v>2.0597222222222222</v>
      </c>
      <c r="D1485" s="10">
        <f>ROUND(IF(B1485&lt;=$AA$2*1.25,('Front End'!$F$4/2)*(1-COS((PI()*B1485)/$AA$2)),(4.34*'Front End'!$F$4*EXP(-1.3*B1485/$AA$2))),6)</f>
        <v>6.9899999999999997E-4</v>
      </c>
      <c r="E1485" s="10">
        <f>D1485*('Front End'!$F$3/100)</f>
        <v>0</v>
      </c>
      <c r="F1485" s="10">
        <f t="shared" si="94"/>
        <v>6.9899999999999997E-4</v>
      </c>
      <c r="G1485" s="10">
        <f>IF((G1484+(AVERAGE(F1484:F1485)*('Front End'!$F$5*60))-(N1484))&gt;$AA$3,$AA$3,IF(G1484+(AVERAGE(F1484:F1485)*('Front End'!$F$5*60))-(N1484)&lt;0,0,G1484+(AVERAGE(F1484:F1485)*('Front End'!$F$5*60))-(N1484)))</f>
        <v>100.62045143433353</v>
      </c>
      <c r="H1485" s="10">
        <f>(G1485/$AA$3)*'Front End'!$B$1</f>
        <v>1.0062045143433352E-3</v>
      </c>
      <c r="I1485" s="10">
        <f>('Front End'!$F$10-'Front End'!$B$1)+Calcs!H1485</f>
        <v>46.731006204514344</v>
      </c>
      <c r="J1485" s="10">
        <f>IF(H1485&gt;'Front End'!$B$1*('Front End'!$B$5/100),G1485-((('Front End'!$B$1*('Front End'!$B$5/100))/'Front End'!$B$1)*$AA$3),0)</f>
        <v>0.62045143433353189</v>
      </c>
      <c r="K1485" s="10">
        <f>(J1485*('Front End'!$B$6/100))/('Front End'!$B$2*24*60*60)</f>
        <v>0</v>
      </c>
      <c r="L1485" s="10">
        <f>(J1485*((100-'Front End'!$B$6)/100))/('Front End'!$B$2*24*60*60)</f>
        <v>7.181150860341805E-4</v>
      </c>
      <c r="M1485" s="10">
        <f t="shared" si="95"/>
        <v>7.181150860341805E-4</v>
      </c>
      <c r="N1485" s="10">
        <f>AVERAGE(M1484:M1485)*('Front End'!$F$5*60)</f>
        <v>8.6359318394219689E-2</v>
      </c>
      <c r="O1485" s="10">
        <f>IF(O1484+AVERAGE(K1484:K1485)*('Front End'!$F$5*60)&gt;J1485,J1485,O1484+AVERAGE(K1484:K1485)*('Front End'!$F$5*60))</f>
        <v>0</v>
      </c>
      <c r="P1485" s="10">
        <f>P1484+(AVERAGE(L1484:L1485)*('Front End'!$F$5*60))-W1484</f>
        <v>3693.1751573288111</v>
      </c>
      <c r="Q1485" s="10">
        <f>(P1485/$AA$5)*($AA$4-'Front End'!$F$9)</f>
        <v>3.693175157328811E-2</v>
      </c>
      <c r="R1485" s="10">
        <f>'Front End'!$F$9+Q1485</f>
        <v>45.036931751573292</v>
      </c>
      <c r="S1485" s="8">
        <f>IF(R1485&gt;'Front End'!$F$9+'Front End'!$B$9,(((R1485-'Front End'!$F$9)/($AA$4-'Front End'!$F$9))*$AA$5)-((('Front End'!$F$9+'Front End'!$B$9-'Front End'!$F$9)/($AA$4-'Front End'!$F$9))*$AA$5),0)</f>
        <v>3693.1751573291654</v>
      </c>
      <c r="T1485" s="8">
        <f>ROUND(S1485/('Front End'!$B$3*24*60*60),6)</f>
        <v>4.2750000000000002E-3</v>
      </c>
      <c r="U1485" s="8">
        <f>IF(R1485&gt;'Front End'!$F$9+'Front End'!$B$10,(((R1485-'Front End'!$F$9)/($AA$4-'Front End'!$F$9))*$AA$5)-((('Front End'!$F$9+'Front End'!$B$10-'Front End'!$F$9)/($AA$4-'Front End'!$F$9))*$AA$5),0)</f>
        <v>1693.1751573288525</v>
      </c>
      <c r="V1485" s="8">
        <f>(U1485^0.5)/('Front End'!$B$4*24*60*60)</f>
        <v>4.7625242649457378E-3</v>
      </c>
      <c r="W1485" s="8">
        <f>(AVERAGE(T1484:T1485)*('Front End'!$F$5*60))+(AVERAGE(V1484:V1485)*('Front End'!$F$5*60))</f>
        <v>1.084647162550116</v>
      </c>
      <c r="X1485" s="8">
        <f t="shared" si="96"/>
        <v>4.7625242649457378E-3</v>
      </c>
    </row>
    <row r="1486" spans="1:24" x14ac:dyDescent="0.2">
      <c r="A1486" s="1">
        <v>1485</v>
      </c>
      <c r="B1486" s="1">
        <f>B1485+'Front End'!$F$5</f>
        <v>2968</v>
      </c>
      <c r="C1486" s="10">
        <f t="shared" si="93"/>
        <v>2.0611111111111109</v>
      </c>
      <c r="D1486" s="10">
        <f>ROUND(IF(B1486&lt;=$AA$2*1.25,('Front End'!$F$4/2)*(1-COS((PI()*B1486)/$AA$2)),(4.34*'Front End'!$F$4*EXP(-1.3*B1486/$AA$2))),6)</f>
        <v>6.96E-4</v>
      </c>
      <c r="E1486" s="10">
        <f>D1486*('Front End'!$F$3/100)</f>
        <v>0</v>
      </c>
      <c r="F1486" s="10">
        <f t="shared" si="94"/>
        <v>6.96E-4</v>
      </c>
      <c r="G1486" s="10">
        <f>IF((G1485+(AVERAGE(F1485:F1486)*('Front End'!$F$5*60))-(N1485))&gt;$AA$3,$AA$3,IF(G1485+(AVERAGE(F1485:F1486)*('Front End'!$F$5*60))-(N1485)&lt;0,0,G1485+(AVERAGE(F1485:F1486)*('Front End'!$F$5*60))-(N1485)))</f>
        <v>100.61779211593931</v>
      </c>
      <c r="H1486" s="10">
        <f>(G1486/$AA$3)*'Front End'!$B$1</f>
        <v>1.0061779211593931E-3</v>
      </c>
      <c r="I1486" s="10">
        <f>('Front End'!$F$10-'Front End'!$B$1)+Calcs!H1486</f>
        <v>46.731006177921167</v>
      </c>
      <c r="J1486" s="10">
        <f>IF(H1486&gt;'Front End'!$B$1*('Front End'!$B$5/100),G1486-((('Front End'!$B$1*('Front End'!$B$5/100))/'Front End'!$B$1)*$AA$3),0)</f>
        <v>0.61779211593930938</v>
      </c>
      <c r="K1486" s="10">
        <f>(J1486*('Front End'!$B$6/100))/('Front End'!$B$2*24*60*60)</f>
        <v>0</v>
      </c>
      <c r="L1486" s="10">
        <f>(J1486*((100-'Front End'!$B$6)/100))/('Front End'!$B$2*24*60*60)</f>
        <v>7.1503717122605262E-4</v>
      </c>
      <c r="M1486" s="10">
        <f t="shared" si="95"/>
        <v>7.1503717122605262E-4</v>
      </c>
      <c r="N1486" s="10">
        <f>AVERAGE(M1485:M1486)*('Front End'!$F$5*60)</f>
        <v>8.5989135435613984E-2</v>
      </c>
      <c r="O1486" s="10">
        <f>IF(O1485+AVERAGE(K1485:K1486)*('Front End'!$F$5*60)&gt;J1486,J1486,O1485+AVERAGE(K1485:K1486)*('Front End'!$F$5*60))</f>
        <v>0</v>
      </c>
      <c r="P1486" s="10">
        <f>P1485+(AVERAGE(L1485:L1486)*('Front End'!$F$5*60))-W1485</f>
        <v>3692.1764993016968</v>
      </c>
      <c r="Q1486" s="10">
        <f>(P1486/$AA$5)*($AA$4-'Front End'!$F$9)</f>
        <v>3.6921764993016963E-2</v>
      </c>
      <c r="R1486" s="10">
        <f>'Front End'!$F$9+Q1486</f>
        <v>45.036921764993018</v>
      </c>
      <c r="S1486" s="8">
        <f>IF(R1486&gt;'Front End'!$F$9+'Front End'!$B$9,(((R1486-'Front End'!$F$9)/($AA$4-'Front End'!$F$9))*$AA$5)-((('Front End'!$F$9+'Front End'!$B$9-'Front End'!$F$9)/($AA$4-'Front End'!$F$9))*$AA$5),0)</f>
        <v>3692.1764993017805</v>
      </c>
      <c r="T1486" s="8">
        <f>ROUND(S1486/('Front End'!$B$3*24*60*60),6)</f>
        <v>4.2729999999999999E-3</v>
      </c>
      <c r="U1486" s="8">
        <f>IF(R1486&gt;'Front End'!$F$9+'Front End'!$B$10,(((R1486-'Front End'!$F$9)/($AA$4-'Front End'!$F$9))*$AA$5)-((('Front End'!$F$9+'Front End'!$B$10-'Front End'!$F$9)/($AA$4-'Front End'!$F$9))*$AA$5),0)</f>
        <v>1692.1764993014676</v>
      </c>
      <c r="V1486" s="8">
        <f>(U1486^0.5)/('Front End'!$B$4*24*60*60)</f>
        <v>4.7611195565839624E-3</v>
      </c>
      <c r="W1486" s="8">
        <f>(AVERAGE(T1485:T1486)*('Front End'!$F$5*60))+(AVERAGE(V1485:V1486)*('Front End'!$F$5*60))</f>
        <v>1.084298629291782</v>
      </c>
      <c r="X1486" s="8">
        <f t="shared" si="96"/>
        <v>4.7611195565839624E-3</v>
      </c>
    </row>
    <row r="1487" spans="1:24" x14ac:dyDescent="0.2">
      <c r="A1487" s="1">
        <v>1486</v>
      </c>
      <c r="B1487" s="1">
        <f>B1486+'Front End'!$F$5</f>
        <v>2970</v>
      </c>
      <c r="C1487" s="10">
        <f t="shared" si="93"/>
        <v>2.0625</v>
      </c>
      <c r="D1487" s="10">
        <f>ROUND(IF(B1487&lt;=$AA$2*1.25,('Front End'!$F$4/2)*(1-COS((PI()*B1487)/$AA$2)),(4.34*'Front End'!$F$4*EXP(-1.3*B1487/$AA$2))),6)</f>
        <v>6.9300000000000004E-4</v>
      </c>
      <c r="E1487" s="10">
        <f>D1487*('Front End'!$F$3/100)</f>
        <v>0</v>
      </c>
      <c r="F1487" s="10">
        <f t="shared" si="94"/>
        <v>6.9300000000000004E-4</v>
      </c>
      <c r="G1487" s="10">
        <f>IF((G1486+(AVERAGE(F1486:F1487)*('Front End'!$F$5*60))-(N1486))&gt;$AA$3,$AA$3,IF(G1486+(AVERAGE(F1486:F1487)*('Front End'!$F$5*60))-(N1486)&lt;0,0,G1486+(AVERAGE(F1486:F1487)*('Front End'!$F$5*60))-(N1486)))</f>
        <v>100.61514298050371</v>
      </c>
      <c r="H1487" s="10">
        <f>(G1487/$AA$3)*'Front End'!$B$1</f>
        <v>1.0061514298050371E-3</v>
      </c>
      <c r="I1487" s="10">
        <f>('Front End'!$F$10-'Front End'!$B$1)+Calcs!H1487</f>
        <v>46.73100615142981</v>
      </c>
      <c r="J1487" s="10">
        <f>IF(H1487&gt;'Front End'!$B$1*('Front End'!$B$5/100),G1487-((('Front End'!$B$1*('Front End'!$B$5/100))/'Front End'!$B$1)*$AA$3),0)</f>
        <v>0.61514298050370542</v>
      </c>
      <c r="K1487" s="10">
        <f>(J1487*('Front End'!$B$6/100))/('Front End'!$B$2*24*60*60)</f>
        <v>0</v>
      </c>
      <c r="L1487" s="10">
        <f>(J1487*((100-'Front End'!$B$6)/100))/('Front End'!$B$2*24*60*60)</f>
        <v>7.1197104224965911E-4</v>
      </c>
      <c r="M1487" s="10">
        <f t="shared" si="95"/>
        <v>7.1197104224965911E-4</v>
      </c>
      <c r="N1487" s="10">
        <f>AVERAGE(M1486:M1487)*('Front End'!$F$5*60)</f>
        <v>8.5620492808542698E-2</v>
      </c>
      <c r="O1487" s="10">
        <f>IF(O1486+AVERAGE(K1486:K1487)*('Front End'!$F$5*60)&gt;J1487,J1487,O1486+AVERAGE(K1486:K1487)*('Front End'!$F$5*60))</f>
        <v>0</v>
      </c>
      <c r="P1487" s="10">
        <f>P1486+(AVERAGE(L1486:L1487)*('Front End'!$F$5*60))-W1486</f>
        <v>3691.1778211652136</v>
      </c>
      <c r="Q1487" s="10">
        <f>(P1487/$AA$5)*($AA$4-'Front End'!$F$9)</f>
        <v>3.6911778211652133E-2</v>
      </c>
      <c r="R1487" s="10">
        <f>'Front End'!$F$9+Q1487</f>
        <v>45.036911778211653</v>
      </c>
      <c r="S1487" s="8">
        <f>IF(R1487&gt;'Front End'!$F$9+'Front End'!$B$9,(((R1487-'Front End'!$F$9)/($AA$4-'Front End'!$F$9))*$AA$5)-((('Front End'!$F$9+'Front End'!$B$9-'Front End'!$F$9)/($AA$4-'Front End'!$F$9))*$AA$5),0)</f>
        <v>3691.1778211653259</v>
      </c>
      <c r="T1487" s="8">
        <f>ROUND(S1487/('Front End'!$B$3*24*60*60),6)</f>
        <v>4.2719999999999998E-3</v>
      </c>
      <c r="U1487" s="8">
        <f>IF(R1487&gt;'Front End'!$F$9+'Front End'!$B$10,(((R1487-'Front End'!$F$9)/($AA$4-'Front End'!$F$9))*$AA$5)-((('Front End'!$F$9+'Front End'!$B$10-'Front End'!$F$9)/($AA$4-'Front End'!$F$9))*$AA$5),0)</f>
        <v>1691.177821165013</v>
      </c>
      <c r="V1487" s="8">
        <f>(U1487^0.5)/('Front End'!$B$4*24*60*60)</f>
        <v>4.7597144053604856E-3</v>
      </c>
      <c r="W1487" s="8">
        <f>(AVERAGE(T1486:T1487)*('Front End'!$F$5*60))+(AVERAGE(V1486:V1487)*('Front End'!$F$5*60))</f>
        <v>1.0839500377166669</v>
      </c>
      <c r="X1487" s="8">
        <f t="shared" si="96"/>
        <v>4.7597144053604856E-3</v>
      </c>
    </row>
    <row r="1488" spans="1:24" x14ac:dyDescent="0.2">
      <c r="A1488" s="1">
        <v>1487</v>
      </c>
      <c r="B1488" s="1">
        <f>B1487+'Front End'!$F$5</f>
        <v>2972</v>
      </c>
      <c r="C1488" s="10">
        <f t="shared" si="93"/>
        <v>2.0638888888888891</v>
      </c>
      <c r="D1488" s="10">
        <f>ROUND(IF(B1488&lt;=$AA$2*1.25,('Front End'!$F$4/2)*(1-COS((PI()*B1488)/$AA$2)),(4.34*'Front End'!$F$4*EXP(-1.3*B1488/$AA$2))),6)</f>
        <v>6.8999999999999997E-4</v>
      </c>
      <c r="E1488" s="10">
        <f>D1488*('Front End'!$F$3/100)</f>
        <v>0</v>
      </c>
      <c r="F1488" s="10">
        <f t="shared" si="94"/>
        <v>6.8999999999999997E-4</v>
      </c>
      <c r="G1488" s="10">
        <f>IF((G1487+(AVERAGE(F1487:F1488)*('Front End'!$F$5*60))-(N1487))&gt;$AA$3,$AA$3,IF(G1487+(AVERAGE(F1487:F1488)*('Front End'!$F$5*60))-(N1487)&lt;0,0,G1487+(AVERAGE(F1487:F1488)*('Front End'!$F$5*60))-(N1487)))</f>
        <v>100.61250248769517</v>
      </c>
      <c r="H1488" s="10">
        <f>(G1488/$AA$3)*'Front End'!$B$1</f>
        <v>1.0061250248769517E-3</v>
      </c>
      <c r="I1488" s="10">
        <f>('Front End'!$F$10-'Front End'!$B$1)+Calcs!H1488</f>
        <v>46.731006125024884</v>
      </c>
      <c r="J1488" s="10">
        <f>IF(H1488&gt;'Front End'!$B$1*('Front End'!$B$5/100),G1488-((('Front End'!$B$1*('Front End'!$B$5/100))/'Front End'!$B$1)*$AA$3),0)</f>
        <v>0.61250248769516702</v>
      </c>
      <c r="K1488" s="10">
        <f>(J1488*('Front End'!$B$6/100))/('Front End'!$B$2*24*60*60)</f>
        <v>0</v>
      </c>
      <c r="L1488" s="10">
        <f>(J1488*((100-'Front End'!$B$6)/100))/('Front End'!$B$2*24*60*60)</f>
        <v>7.089149163138508E-4</v>
      </c>
      <c r="M1488" s="10">
        <f t="shared" si="95"/>
        <v>7.089149163138508E-4</v>
      </c>
      <c r="N1488" s="10">
        <f>AVERAGE(M1487:M1488)*('Front End'!$F$5*60)</f>
        <v>8.5253157513810601E-2</v>
      </c>
      <c r="O1488" s="10">
        <f>IF(O1487+AVERAGE(K1487:K1488)*('Front End'!$F$5*60)&gt;J1488,J1488,O1487+AVERAGE(K1487:K1488)*('Front End'!$F$5*60))</f>
        <v>0</v>
      </c>
      <c r="P1488" s="10">
        <f>P1487+(AVERAGE(L1487:L1488)*('Front End'!$F$5*60))-W1487</f>
        <v>3690.1791242850109</v>
      </c>
      <c r="Q1488" s="10">
        <f>(P1488/$AA$5)*($AA$4-'Front End'!$F$9)</f>
        <v>3.6901791242850104E-2</v>
      </c>
      <c r="R1488" s="10">
        <f>'Front End'!$F$9+Q1488</f>
        <v>45.036901791242848</v>
      </c>
      <c r="S1488" s="8">
        <f>IF(R1488&gt;'Front End'!$F$9+'Front End'!$B$9,(((R1488-'Front End'!$F$9)/($AA$4-'Front End'!$F$9))*$AA$5)-((('Front End'!$F$9+'Front End'!$B$9-'Front End'!$F$9)/($AA$4-'Front End'!$F$9))*$AA$5),0)</f>
        <v>3690.1791242847539</v>
      </c>
      <c r="T1488" s="8">
        <f>ROUND(S1488/('Front End'!$B$3*24*60*60),6)</f>
        <v>4.2709999999999996E-3</v>
      </c>
      <c r="U1488" s="8">
        <f>IF(R1488&gt;'Front End'!$F$9+'Front End'!$B$10,(((R1488-'Front End'!$F$9)/($AA$4-'Front End'!$F$9))*$AA$5)-((('Front End'!$F$9+'Front End'!$B$10-'Front End'!$F$9)/($AA$4-'Front End'!$F$9))*$AA$5),0)</f>
        <v>1690.1791242844411</v>
      </c>
      <c r="V1488" s="8">
        <f>(U1488^0.5)/('Front End'!$B$4*24*60*60)</f>
        <v>4.7583088128043249E-3</v>
      </c>
      <c r="W1488" s="8">
        <f>(AVERAGE(T1487:T1488)*('Front End'!$F$5*60))+(AVERAGE(V1487:V1488)*('Front End'!$F$5*60))</f>
        <v>1.0836613930898884</v>
      </c>
      <c r="X1488" s="8">
        <f t="shared" si="96"/>
        <v>4.7583088128043249E-3</v>
      </c>
    </row>
    <row r="1489" spans="1:24" x14ac:dyDescent="0.2">
      <c r="A1489" s="1">
        <v>1488</v>
      </c>
      <c r="B1489" s="1">
        <f>B1488+'Front End'!$F$5</f>
        <v>2974</v>
      </c>
      <c r="C1489" s="10">
        <f t="shared" si="93"/>
        <v>2.0652777777777778</v>
      </c>
      <c r="D1489" s="10">
        <f>ROUND(IF(B1489&lt;=$AA$2*1.25,('Front End'!$F$4/2)*(1-COS((PI()*B1489)/$AA$2)),(4.34*'Front End'!$F$4*EXP(-1.3*B1489/$AA$2))),6)</f>
        <v>6.87E-4</v>
      </c>
      <c r="E1489" s="10">
        <f>D1489*('Front End'!$F$3/100)</f>
        <v>0</v>
      </c>
      <c r="F1489" s="10">
        <f t="shared" si="94"/>
        <v>6.87E-4</v>
      </c>
      <c r="G1489" s="10">
        <f>IF((G1488+(AVERAGE(F1488:F1489)*('Front End'!$F$5*60))-(N1488))&gt;$AA$3,$AA$3,IF(G1488+(AVERAGE(F1488:F1489)*('Front End'!$F$5*60))-(N1488)&lt;0,0,G1488+(AVERAGE(F1488:F1489)*('Front End'!$F$5*60))-(N1488)))</f>
        <v>100.60986933018137</v>
      </c>
      <c r="H1489" s="10">
        <f>(G1489/$AA$3)*'Front End'!$B$1</f>
        <v>1.0060986933018137E-3</v>
      </c>
      <c r="I1489" s="10">
        <f>('Front End'!$F$10-'Front End'!$B$1)+Calcs!H1489</f>
        <v>46.731006098693307</v>
      </c>
      <c r="J1489" s="10">
        <f>IF(H1489&gt;'Front End'!$B$1*('Front End'!$B$5/100),G1489-((('Front End'!$B$1*('Front End'!$B$5/100))/'Front End'!$B$1)*$AA$3),0)</f>
        <v>0.60986933018136824</v>
      </c>
      <c r="K1489" s="10">
        <f>(J1489*('Front End'!$B$6/100))/('Front End'!$B$2*24*60*60)</f>
        <v>0</v>
      </c>
      <c r="L1489" s="10">
        <f>(J1489*((100-'Front End'!$B$6)/100))/('Front End'!$B$2*24*60*60)</f>
        <v>7.0586728030250961E-4</v>
      </c>
      <c r="M1489" s="10">
        <f t="shared" si="95"/>
        <v>7.0586728030250961E-4</v>
      </c>
      <c r="N1489" s="10">
        <f>AVERAGE(M1488:M1489)*('Front End'!$F$5*60)</f>
        <v>8.4886931796981618E-2</v>
      </c>
      <c r="O1489" s="10">
        <f>IF(O1488+AVERAGE(K1488:K1489)*('Front End'!$F$5*60)&gt;J1489,J1489,O1488+AVERAGE(K1488:K1489)*('Front End'!$F$5*60))</f>
        <v>0</v>
      </c>
      <c r="P1489" s="10">
        <f>P1488+(AVERAGE(L1488:L1489)*('Front End'!$F$5*60))-W1488</f>
        <v>3689.1803498237177</v>
      </c>
      <c r="Q1489" s="10">
        <f>(P1489/$AA$5)*($AA$4-'Front End'!$F$9)</f>
        <v>3.6891803498237175E-2</v>
      </c>
      <c r="R1489" s="10">
        <f>'Front End'!$F$9+Q1489</f>
        <v>45.036891803498236</v>
      </c>
      <c r="S1489" s="8">
        <f>IF(R1489&gt;'Front End'!$F$9+'Front End'!$B$9,(((R1489-'Front End'!$F$9)/($AA$4-'Front End'!$F$9))*$AA$5)-((('Front End'!$F$9+'Front End'!$B$9-'Front End'!$F$9)/($AA$4-'Front End'!$F$9))*$AA$5),0)</f>
        <v>3689.1803498235731</v>
      </c>
      <c r="T1489" s="8">
        <f>ROUND(S1489/('Front End'!$B$3*24*60*60),6)</f>
        <v>4.2700000000000004E-3</v>
      </c>
      <c r="U1489" s="8">
        <f>IF(R1489&gt;'Front End'!$F$9+'Front End'!$B$10,(((R1489-'Front End'!$F$9)/($AA$4-'Front End'!$F$9))*$AA$5)-((('Front End'!$F$9+'Front End'!$B$10-'Front End'!$F$9)/($AA$4-'Front End'!$F$9))*$AA$5),0)</f>
        <v>1689.1803498232603</v>
      </c>
      <c r="V1489" s="8">
        <f>(U1489^0.5)/('Front End'!$B$4*24*60*60)</f>
        <v>4.7569026956795031E-3</v>
      </c>
      <c r="W1489" s="8">
        <f>(AVERAGE(T1488:T1489)*('Front End'!$F$5*60))+(AVERAGE(V1488:V1489)*('Front End'!$F$5*60))</f>
        <v>1.0833726905090297</v>
      </c>
      <c r="X1489" s="8">
        <f t="shared" si="96"/>
        <v>4.7569026956795031E-3</v>
      </c>
    </row>
    <row r="1490" spans="1:24" x14ac:dyDescent="0.2">
      <c r="A1490" s="1">
        <v>1489</v>
      </c>
      <c r="B1490" s="1">
        <f>B1489+'Front End'!$F$5</f>
        <v>2976</v>
      </c>
      <c r="C1490" s="10">
        <f t="shared" si="93"/>
        <v>2.0666666666666669</v>
      </c>
      <c r="D1490" s="10">
        <f>ROUND(IF(B1490&lt;=$AA$2*1.25,('Front End'!$F$4/2)*(1-COS((PI()*B1490)/$AA$2)),(4.34*'Front End'!$F$4*EXP(-1.3*B1490/$AA$2))),6)</f>
        <v>6.8400000000000004E-4</v>
      </c>
      <c r="E1490" s="10">
        <f>D1490*('Front End'!$F$3/100)</f>
        <v>0</v>
      </c>
      <c r="F1490" s="10">
        <f t="shared" si="94"/>
        <v>6.8400000000000004E-4</v>
      </c>
      <c r="G1490" s="10">
        <f>IF((G1489+(AVERAGE(F1489:F1490)*('Front End'!$F$5*60))-(N1489))&gt;$AA$3,$AA$3,IF(G1489+(AVERAGE(F1489:F1490)*('Front End'!$F$5*60))-(N1489)&lt;0,0,G1489+(AVERAGE(F1489:F1490)*('Front End'!$F$5*60))-(N1489)))</f>
        <v>100.60724239838439</v>
      </c>
      <c r="H1490" s="10">
        <f>(G1490/$AA$3)*'Front End'!$B$1</f>
        <v>1.0060724239838439E-3</v>
      </c>
      <c r="I1490" s="10">
        <f>('Front End'!$F$10-'Front End'!$B$1)+Calcs!H1490</f>
        <v>46.731006072423988</v>
      </c>
      <c r="J1490" s="10">
        <f>IF(H1490&gt;'Front End'!$B$1*('Front End'!$B$5/100),G1490-((('Front End'!$B$1*('Front End'!$B$5/100))/'Front End'!$B$1)*$AA$3),0)</f>
        <v>0.60724239838438621</v>
      </c>
      <c r="K1490" s="10">
        <f>(J1490*('Front End'!$B$6/100))/('Front End'!$B$2*24*60*60)</f>
        <v>0</v>
      </c>
      <c r="L1490" s="10">
        <f>(J1490*((100-'Front End'!$B$6)/100))/('Front End'!$B$2*24*60*60)</f>
        <v>7.0282684998192852E-4</v>
      </c>
      <c r="M1490" s="10">
        <f t="shared" si="95"/>
        <v>7.0282684998192852E-4</v>
      </c>
      <c r="N1490" s="10">
        <f>AVERAGE(M1489:M1490)*('Front End'!$F$5*60)</f>
        <v>8.4521647817066281E-2</v>
      </c>
      <c r="O1490" s="10">
        <f>IF(O1489+AVERAGE(K1489:K1490)*('Front End'!$F$5*60)&gt;J1490,J1490,O1489+AVERAGE(K1489:K1490)*('Front End'!$F$5*60))</f>
        <v>0</v>
      </c>
      <c r="P1490" s="10">
        <f>P1489+(AVERAGE(L1489:L1490)*('Front End'!$F$5*60))-W1489</f>
        <v>3688.1814987810258</v>
      </c>
      <c r="Q1490" s="10">
        <f>(P1490/$AA$5)*($AA$4-'Front End'!$F$9)</f>
        <v>3.6881814987810256E-2</v>
      </c>
      <c r="R1490" s="10">
        <f>'Front End'!$F$9+Q1490</f>
        <v>45.036881814987808</v>
      </c>
      <c r="S1490" s="8">
        <f>IF(R1490&gt;'Front End'!$F$9+'Front End'!$B$9,(((R1490-'Front End'!$F$9)/($AA$4-'Front End'!$F$9))*$AA$5)-((('Front End'!$F$9+'Front End'!$B$9-'Front End'!$F$9)/($AA$4-'Front End'!$F$9))*$AA$5),0)</f>
        <v>3688.181498780807</v>
      </c>
      <c r="T1490" s="8">
        <f>ROUND(S1490/('Front End'!$B$3*24*60*60),6)</f>
        <v>4.2690000000000002E-3</v>
      </c>
      <c r="U1490" s="8">
        <f>IF(R1490&gt;'Front End'!$F$9+'Front End'!$B$10,(((R1490-'Front End'!$F$9)/($AA$4-'Front End'!$F$9))*$AA$5)-((('Front End'!$F$9+'Front End'!$B$10-'Front End'!$F$9)/($AA$4-'Front End'!$F$9))*$AA$5),0)</f>
        <v>1688.1814987804942</v>
      </c>
      <c r="V1490" s="8">
        <f>(U1490^0.5)/('Front End'!$B$4*24*60*60)</f>
        <v>4.7554960549277946E-3</v>
      </c>
      <c r="W1490" s="8">
        <f>(AVERAGE(T1489:T1490)*('Front End'!$F$5*60))+(AVERAGE(V1489:V1490)*('Front End'!$F$5*60))</f>
        <v>1.0830839250364379</v>
      </c>
      <c r="X1490" s="8">
        <f t="shared" si="96"/>
        <v>4.7554960549277946E-3</v>
      </c>
    </row>
    <row r="1491" spans="1:24" x14ac:dyDescent="0.2">
      <c r="A1491" s="1">
        <v>1490</v>
      </c>
      <c r="B1491" s="1">
        <f>B1490+'Front End'!$F$5</f>
        <v>2978</v>
      </c>
      <c r="C1491" s="10">
        <f t="shared" si="93"/>
        <v>2.0680555555555555</v>
      </c>
      <c r="D1491" s="10">
        <f>ROUND(IF(B1491&lt;=$AA$2*1.25,('Front End'!$F$4/2)*(1-COS((PI()*B1491)/$AA$2)),(4.34*'Front End'!$F$4*EXP(-1.3*B1491/$AA$2))),6)</f>
        <v>6.8099999999999996E-4</v>
      </c>
      <c r="E1491" s="10">
        <f>D1491*('Front End'!$F$3/100)</f>
        <v>0</v>
      </c>
      <c r="F1491" s="10">
        <f t="shared" si="94"/>
        <v>6.8099999999999996E-4</v>
      </c>
      <c r="G1491" s="10">
        <f>IF((G1490+(AVERAGE(F1490:F1491)*('Front End'!$F$5*60))-(N1490))&gt;$AA$3,$AA$3,IF(G1490+(AVERAGE(F1490:F1491)*('Front End'!$F$5*60))-(N1490)&lt;0,0,G1490+(AVERAGE(F1490:F1491)*('Front End'!$F$5*60))-(N1490)))</f>
        <v>100.60462075056732</v>
      </c>
      <c r="H1491" s="10">
        <f>(G1491/$AA$3)*'Front End'!$B$1</f>
        <v>1.0060462075056733E-3</v>
      </c>
      <c r="I1491" s="10">
        <f>('Front End'!$F$10-'Front End'!$B$1)+Calcs!H1491</f>
        <v>46.731006046207511</v>
      </c>
      <c r="J1491" s="10">
        <f>IF(H1491&gt;'Front End'!$B$1*('Front End'!$B$5/100),G1491-((('Front End'!$B$1*('Front End'!$B$5/100))/'Front End'!$B$1)*$AA$3),0)</f>
        <v>0.6046207505673209</v>
      </c>
      <c r="K1491" s="10">
        <f>(J1491*('Front End'!$B$6/100))/('Front End'!$B$2*24*60*60)</f>
        <v>0</v>
      </c>
      <c r="L1491" s="10">
        <f>(J1491*((100-'Front End'!$B$6)/100))/('Front End'!$B$2*24*60*60)</f>
        <v>6.9979253537884377E-4</v>
      </c>
      <c r="M1491" s="10">
        <f t="shared" si="95"/>
        <v>6.9979253537884377E-4</v>
      </c>
      <c r="N1491" s="10">
        <f>AVERAGE(M1490:M1491)*('Front End'!$F$5*60)</f>
        <v>8.4157163121646339E-2</v>
      </c>
      <c r="O1491" s="10">
        <f>IF(O1490+AVERAGE(K1490:K1491)*('Front End'!$F$5*60)&gt;J1491,J1491,O1490+AVERAGE(K1490:K1491)*('Front End'!$F$5*60))</f>
        <v>0</v>
      </c>
      <c r="P1491" s="10">
        <f>P1490+(AVERAGE(L1490:L1491)*('Front End'!$F$5*60))-W1490</f>
        <v>3687.1825720191109</v>
      </c>
      <c r="Q1491" s="10">
        <f>(P1491/$AA$5)*($AA$4-'Front End'!$F$9)</f>
        <v>3.6871825720191105E-2</v>
      </c>
      <c r="R1491" s="10">
        <f>'Front End'!$F$9+Q1491</f>
        <v>45.036871825720191</v>
      </c>
      <c r="S1491" s="8">
        <f>IF(R1491&gt;'Front End'!$F$9+'Front End'!$B$9,(((R1491-'Front End'!$F$9)/($AA$4-'Front End'!$F$9))*$AA$5)-((('Front End'!$F$9+'Front End'!$B$9-'Front End'!$F$9)/($AA$4-'Front End'!$F$9))*$AA$5),0)</f>
        <v>3687.1825720190545</v>
      </c>
      <c r="T1491" s="8">
        <f>ROUND(S1491/('Front End'!$B$3*24*60*60),6)</f>
        <v>4.2680000000000001E-3</v>
      </c>
      <c r="U1491" s="8">
        <f>IF(R1491&gt;'Front End'!$F$9+'Front End'!$B$10,(((R1491-'Front End'!$F$9)/($AA$4-'Front End'!$F$9))*$AA$5)-((('Front End'!$F$9+'Front End'!$B$10-'Front End'!$F$9)/($AA$4-'Front End'!$F$9))*$AA$5),0)</f>
        <v>1687.1825720187417</v>
      </c>
      <c r="V1491" s="8">
        <f>(U1491^0.5)/('Front End'!$B$4*24*60*60)</f>
        <v>4.7540888912997103E-3</v>
      </c>
      <c r="W1491" s="8">
        <f>(AVERAGE(T1490:T1491)*('Front End'!$F$5*60))+(AVERAGE(V1490:V1491)*('Front End'!$F$5*60))</f>
        <v>1.0827950967736504</v>
      </c>
      <c r="X1491" s="8">
        <f t="shared" si="96"/>
        <v>4.7540888912997103E-3</v>
      </c>
    </row>
    <row r="1492" spans="1:24" x14ac:dyDescent="0.2">
      <c r="A1492" s="1">
        <v>1491</v>
      </c>
      <c r="B1492" s="1">
        <f>B1491+'Front End'!$F$5</f>
        <v>2980</v>
      </c>
      <c r="C1492" s="10">
        <f t="shared" si="93"/>
        <v>2.0694444444444446</v>
      </c>
      <c r="D1492" s="10">
        <f>ROUND(IF(B1492&lt;=$AA$2*1.25,('Front End'!$F$4/2)*(1-COS((PI()*B1492)/$AA$2)),(4.34*'Front End'!$F$4*EXP(-1.3*B1492/$AA$2))),6)</f>
        <v>6.78E-4</v>
      </c>
      <c r="E1492" s="10">
        <f>D1492*('Front End'!$F$3/100)</f>
        <v>0</v>
      </c>
      <c r="F1492" s="10">
        <f t="shared" si="94"/>
        <v>6.78E-4</v>
      </c>
      <c r="G1492" s="10">
        <f>IF((G1491+(AVERAGE(F1491:F1492)*('Front End'!$F$5*60))-(N1491))&gt;$AA$3,$AA$3,IF(G1491+(AVERAGE(F1491:F1492)*('Front End'!$F$5*60))-(N1491)&lt;0,0,G1491+(AVERAGE(F1491:F1492)*('Front End'!$F$5*60))-(N1491)))</f>
        <v>100.60200358744568</v>
      </c>
      <c r="H1492" s="10">
        <f>(G1492/$AA$3)*'Front End'!$B$1</f>
        <v>1.0060200358744569E-3</v>
      </c>
      <c r="I1492" s="10">
        <f>('Front End'!$F$10-'Front End'!$B$1)+Calcs!H1492</f>
        <v>46.731006020035878</v>
      </c>
      <c r="J1492" s="10">
        <f>IF(H1492&gt;'Front End'!$B$1*('Front End'!$B$5/100),G1492-((('Front End'!$B$1*('Front End'!$B$5/100))/'Front End'!$B$1)*$AA$3),0)</f>
        <v>0.6020035874456795</v>
      </c>
      <c r="K1492" s="10">
        <f>(J1492*('Front End'!$B$6/100))/('Front End'!$B$2*24*60*60)</f>
        <v>0</v>
      </c>
      <c r="L1492" s="10">
        <f>(J1492*((100-'Front End'!$B$6)/100))/('Front End'!$B$2*24*60*60)</f>
        <v>6.9676341139546249E-4</v>
      </c>
      <c r="M1492" s="10">
        <f t="shared" si="95"/>
        <v>6.9676341139546249E-4</v>
      </c>
      <c r="N1492" s="10">
        <f>AVERAGE(M1491:M1492)*('Front End'!$F$5*60)</f>
        <v>8.3793356806458386E-2</v>
      </c>
      <c r="O1492" s="10">
        <f>IF(O1491+AVERAGE(K1491:K1492)*('Front End'!$F$5*60)&gt;J1492,J1492,O1491+AVERAGE(K1491:K1492)*('Front End'!$F$5*60))</f>
        <v>0</v>
      </c>
      <c r="P1492" s="10">
        <f>P1491+(AVERAGE(L1491:L1492)*('Front End'!$F$5*60))-W1491</f>
        <v>3686.1835702791436</v>
      </c>
      <c r="Q1492" s="10">
        <f>(P1492/$AA$5)*($AA$4-'Front End'!$F$9)</f>
        <v>3.6861835702791432E-2</v>
      </c>
      <c r="R1492" s="10">
        <f>'Front End'!$F$9+Q1492</f>
        <v>45.036861835702794</v>
      </c>
      <c r="S1492" s="8">
        <f>IF(R1492&gt;'Front End'!$F$9+'Front End'!$B$9,(((R1492-'Front End'!$F$9)/($AA$4-'Front End'!$F$9))*$AA$5)-((('Front End'!$F$9+'Front End'!$B$9-'Front End'!$F$9)/($AA$4-'Front End'!$F$9))*$AA$5),0)</f>
        <v>3686.183570279411</v>
      </c>
      <c r="T1492" s="8">
        <f>ROUND(S1492/('Front End'!$B$3*24*60*60),6)</f>
        <v>4.2659999999999998E-3</v>
      </c>
      <c r="U1492" s="8">
        <f>IF(R1492&gt;'Front End'!$F$9+'Front End'!$B$10,(((R1492-'Front End'!$F$9)/($AA$4-'Front End'!$F$9))*$AA$5)-((('Front End'!$F$9+'Front End'!$B$10-'Front End'!$F$9)/($AA$4-'Front End'!$F$9))*$AA$5),0)</f>
        <v>1686.1835702790981</v>
      </c>
      <c r="V1492" s="8">
        <f>(U1492^0.5)/('Front End'!$B$4*24*60*60)</f>
        <v>4.7526812053752393E-3</v>
      </c>
      <c r="W1492" s="8">
        <f>(AVERAGE(T1491:T1492)*('Front End'!$F$5*60))+(AVERAGE(V1491:V1492)*('Front End'!$F$5*60))</f>
        <v>1.0824462058004971</v>
      </c>
      <c r="X1492" s="8">
        <f t="shared" si="96"/>
        <v>4.7526812053752393E-3</v>
      </c>
    </row>
    <row r="1493" spans="1:24" x14ac:dyDescent="0.2">
      <c r="A1493" s="1">
        <v>1492</v>
      </c>
      <c r="B1493" s="1">
        <f>B1492+'Front End'!$F$5</f>
        <v>2982</v>
      </c>
      <c r="C1493" s="10">
        <f t="shared" si="93"/>
        <v>2.0708333333333333</v>
      </c>
      <c r="D1493" s="10">
        <f>ROUND(IF(B1493&lt;=$AA$2*1.25,('Front End'!$F$4/2)*(1-COS((PI()*B1493)/$AA$2)),(4.34*'Front End'!$F$4*EXP(-1.3*B1493/$AA$2))),6)</f>
        <v>6.7500000000000004E-4</v>
      </c>
      <c r="E1493" s="10">
        <f>D1493*('Front End'!$F$3/100)</f>
        <v>0</v>
      </c>
      <c r="F1493" s="10">
        <f t="shared" si="94"/>
        <v>6.7500000000000004E-4</v>
      </c>
      <c r="G1493" s="10">
        <f>IF((G1492+(AVERAGE(F1492:F1493)*('Front End'!$F$5*60))-(N1492))&gt;$AA$3,$AA$3,IF(G1492+(AVERAGE(F1492:F1493)*('Front End'!$F$5*60))-(N1492)&lt;0,0,G1492+(AVERAGE(F1492:F1493)*('Front End'!$F$5*60))-(N1492)))</f>
        <v>100.59939023063923</v>
      </c>
      <c r="H1493" s="10">
        <f>(G1493/$AA$3)*'Front End'!$B$1</f>
        <v>1.0059939023063923E-3</v>
      </c>
      <c r="I1493" s="10">
        <f>('Front End'!$F$10-'Front End'!$B$1)+Calcs!H1493</f>
        <v>46.731005993902308</v>
      </c>
      <c r="J1493" s="10">
        <f>IF(H1493&gt;'Front End'!$B$1*('Front End'!$B$5/100),G1493-((('Front End'!$B$1*('Front End'!$B$5/100))/'Front End'!$B$1)*$AA$3),0)</f>
        <v>0.59939023063923003</v>
      </c>
      <c r="K1493" s="10">
        <f>(J1493*('Front End'!$B$6/100))/('Front End'!$B$2*24*60*60)</f>
        <v>0</v>
      </c>
      <c r="L1493" s="10">
        <f>(J1493*((100-'Front End'!$B$6)/100))/('Front End'!$B$2*24*60*60)</f>
        <v>6.937386928694793E-4</v>
      </c>
      <c r="M1493" s="10">
        <f t="shared" si="95"/>
        <v>6.937386928694793E-4</v>
      </c>
      <c r="N1493" s="10">
        <f>AVERAGE(M1492:M1493)*('Front End'!$F$5*60)</f>
        <v>8.3430126255896506E-2</v>
      </c>
      <c r="O1493" s="10">
        <f>IF(O1492+AVERAGE(K1492:K1493)*('Front End'!$F$5*60)&gt;J1493,J1493,O1492+AVERAGE(K1492:K1493)*('Front End'!$F$5*60))</f>
        <v>0</v>
      </c>
      <c r="P1493" s="10">
        <f>P1492+(AVERAGE(L1492:L1493)*('Front End'!$F$5*60))-W1492</f>
        <v>3685.184554199599</v>
      </c>
      <c r="Q1493" s="10">
        <f>(P1493/$AA$5)*($AA$4-'Front End'!$F$9)</f>
        <v>3.6851845541995991E-2</v>
      </c>
      <c r="R1493" s="10">
        <f>'Front End'!$F$9+Q1493</f>
        <v>45.036851845541996</v>
      </c>
      <c r="S1493" s="8">
        <f>IF(R1493&gt;'Front End'!$F$9+'Front End'!$B$9,(((R1493-'Front End'!$F$9)/($AA$4-'Front End'!$F$9))*$AA$5)-((('Front End'!$F$9+'Front End'!$B$9-'Front End'!$F$9)/($AA$4-'Front End'!$F$9))*$AA$5),0)</f>
        <v>3685.1845541995945</v>
      </c>
      <c r="T1493" s="8">
        <f>ROUND(S1493/('Front End'!$B$3*24*60*60),6)</f>
        <v>4.2649999999999997E-3</v>
      </c>
      <c r="U1493" s="8">
        <f>IF(R1493&gt;'Front End'!$F$9+'Front End'!$B$10,(((R1493-'Front End'!$F$9)/($AA$4-'Front End'!$F$9))*$AA$5)-((('Front End'!$F$9+'Front End'!$B$10-'Front End'!$F$9)/($AA$4-'Front End'!$F$9))*$AA$5),0)</f>
        <v>1685.1845541992816</v>
      </c>
      <c r="V1493" s="8">
        <f>(U1493^0.5)/('Front End'!$B$4*24*60*60)</f>
        <v>4.7512730821722892E-3</v>
      </c>
      <c r="W1493" s="8">
        <f>(AVERAGE(T1492:T1493)*('Front End'!$F$5*60))+(AVERAGE(V1492:V1493)*('Front End'!$F$5*60))</f>
        <v>1.0820972572528518</v>
      </c>
      <c r="X1493" s="8">
        <f t="shared" si="96"/>
        <v>4.7512730821722892E-3</v>
      </c>
    </row>
    <row r="1494" spans="1:24" x14ac:dyDescent="0.2">
      <c r="A1494" s="1">
        <v>1493</v>
      </c>
      <c r="B1494" s="1">
        <f>B1493+'Front End'!$F$5</f>
        <v>2984</v>
      </c>
      <c r="C1494" s="10">
        <f t="shared" si="93"/>
        <v>2.0722222222222224</v>
      </c>
      <c r="D1494" s="10">
        <f>ROUND(IF(B1494&lt;=$AA$2*1.25,('Front End'!$F$4/2)*(1-COS((PI()*B1494)/$AA$2)),(4.34*'Front End'!$F$4*EXP(-1.3*B1494/$AA$2))),6)</f>
        <v>6.7199999999999996E-4</v>
      </c>
      <c r="E1494" s="10">
        <f>D1494*('Front End'!$F$3/100)</f>
        <v>0</v>
      </c>
      <c r="F1494" s="10">
        <f t="shared" si="94"/>
        <v>6.7199999999999996E-4</v>
      </c>
      <c r="G1494" s="10">
        <f>IF((G1493+(AVERAGE(F1493:F1494)*('Front End'!$F$5*60))-(N1493))&gt;$AA$3,$AA$3,IF(G1493+(AVERAGE(F1493:F1494)*('Front End'!$F$5*60))-(N1493)&lt;0,0,G1493+(AVERAGE(F1493:F1494)*('Front End'!$F$5*60))-(N1493)))</f>
        <v>100.59678010438334</v>
      </c>
      <c r="H1494" s="10">
        <f>(G1494/$AA$3)*'Front End'!$B$1</f>
        <v>1.0059678010438335E-3</v>
      </c>
      <c r="I1494" s="10">
        <f>('Front End'!$F$10-'Front End'!$B$1)+Calcs!H1494</f>
        <v>46.731005967801046</v>
      </c>
      <c r="J1494" s="10">
        <f>IF(H1494&gt;'Front End'!$B$1*('Front End'!$B$5/100),G1494-((('Front End'!$B$1*('Front End'!$B$5/100))/'Front End'!$B$1)*$AA$3),0)</f>
        <v>0.59678010438334184</v>
      </c>
      <c r="K1494" s="10">
        <f>(J1494*('Front End'!$B$6/100))/('Front End'!$B$2*24*60*60)</f>
        <v>0</v>
      </c>
      <c r="L1494" s="10">
        <f>(J1494*((100-'Front End'!$B$6)/100))/('Front End'!$B$2*24*60*60)</f>
        <v>6.907177134066457E-4</v>
      </c>
      <c r="M1494" s="10">
        <f t="shared" si="95"/>
        <v>6.907177134066457E-4</v>
      </c>
      <c r="N1494" s="10">
        <f>AVERAGE(M1493:M1494)*('Front End'!$F$5*60)</f>
        <v>8.3067384376567494E-2</v>
      </c>
      <c r="O1494" s="10">
        <f>IF(O1493+AVERAGE(K1493:K1494)*('Front End'!$F$5*60)&gt;J1494,J1494,O1493+AVERAGE(K1493:K1494)*('Front End'!$F$5*60))</f>
        <v>0</v>
      </c>
      <c r="P1494" s="10">
        <f>P1493+(AVERAGE(L1493:L1494)*('Front End'!$F$5*60))-W1493</f>
        <v>3684.1855243267228</v>
      </c>
      <c r="Q1494" s="10">
        <f>(P1494/$AA$5)*($AA$4-'Front End'!$F$9)</f>
        <v>3.6841855243267226E-2</v>
      </c>
      <c r="R1494" s="10">
        <f>'Front End'!$F$9+Q1494</f>
        <v>45.036841855243267</v>
      </c>
      <c r="S1494" s="8">
        <f>IF(R1494&gt;'Front End'!$F$9+'Front End'!$B$9,(((R1494-'Front End'!$F$9)/($AA$4-'Front End'!$F$9))*$AA$5)-((('Front End'!$F$9+'Front End'!$B$9-'Front End'!$F$9)/($AA$4-'Front End'!$F$9))*$AA$5),0)</f>
        <v>3684.1855243267219</v>
      </c>
      <c r="T1494" s="8">
        <f>ROUND(S1494/('Front End'!$B$3*24*60*60),6)</f>
        <v>4.2640000000000004E-3</v>
      </c>
      <c r="U1494" s="8">
        <f>IF(R1494&gt;'Front End'!$F$9+'Front End'!$B$10,(((R1494-'Front End'!$F$9)/($AA$4-'Front End'!$F$9))*$AA$5)-((('Front End'!$F$9+'Front End'!$B$10-'Front End'!$F$9)/($AA$4-'Front End'!$F$9))*$AA$5),0)</f>
        <v>1684.185524326409</v>
      </c>
      <c r="V1494" s="8">
        <f>(U1494^0.5)/('Front End'!$B$4*24*60*60)</f>
        <v>4.7498645220734707E-3</v>
      </c>
      <c r="W1494" s="8">
        <f>(AVERAGE(T1493:T1494)*('Front End'!$F$5*60))+(AVERAGE(V1493:V1494)*('Front End'!$F$5*60))</f>
        <v>1.0818082562547455</v>
      </c>
      <c r="X1494" s="8">
        <f t="shared" si="96"/>
        <v>4.7498645220734707E-3</v>
      </c>
    </row>
    <row r="1495" spans="1:24" x14ac:dyDescent="0.2">
      <c r="A1495" s="1">
        <v>1494</v>
      </c>
      <c r="B1495" s="1">
        <f>B1494+'Front End'!$F$5</f>
        <v>2986</v>
      </c>
      <c r="C1495" s="10">
        <f t="shared" si="93"/>
        <v>2.0736111111111111</v>
      </c>
      <c r="D1495" s="10">
        <f>ROUND(IF(B1495&lt;=$AA$2*1.25,('Front End'!$F$4/2)*(1-COS((PI()*B1495)/$AA$2)),(4.34*'Front End'!$F$4*EXP(-1.3*B1495/$AA$2))),6)</f>
        <v>6.69E-4</v>
      </c>
      <c r="E1495" s="10">
        <f>D1495*('Front End'!$F$3/100)</f>
        <v>0</v>
      </c>
      <c r="F1495" s="10">
        <f t="shared" si="94"/>
        <v>6.69E-4</v>
      </c>
      <c r="G1495" s="10">
        <f>IF((G1494+(AVERAGE(F1494:F1495)*('Front End'!$F$5*60))-(N1494))&gt;$AA$3,$AA$3,IF(G1494+(AVERAGE(F1494:F1495)*('Front End'!$F$5*60))-(N1494)&lt;0,0,G1494+(AVERAGE(F1494:F1495)*('Front End'!$F$5*60))-(N1494)))</f>
        <v>100.59417272000678</v>
      </c>
      <c r="H1495" s="10">
        <f>(G1495/$AA$3)*'Front End'!$B$1</f>
        <v>1.005941727200068E-3</v>
      </c>
      <c r="I1495" s="10">
        <f>('Front End'!$F$10-'Front End'!$B$1)+Calcs!H1495</f>
        <v>46.731005941727204</v>
      </c>
      <c r="J1495" s="10">
        <f>IF(H1495&gt;'Front End'!$B$1*('Front End'!$B$5/100),G1495-((('Front End'!$B$1*('Front End'!$B$5/100))/'Front End'!$B$1)*$AA$3),0)</f>
        <v>0.59417272000678167</v>
      </c>
      <c r="K1495" s="10">
        <f>(J1495*('Front End'!$B$6/100))/('Front End'!$B$2*24*60*60)</f>
        <v>0</v>
      </c>
      <c r="L1495" s="10">
        <f>(J1495*((100-'Front End'!$B$6)/100))/('Front End'!$B$2*24*60*60)</f>
        <v>6.8769990741525671E-4</v>
      </c>
      <c r="M1495" s="10">
        <f t="shared" si="95"/>
        <v>6.8769990741525671E-4</v>
      </c>
      <c r="N1495" s="10">
        <f>AVERAGE(M1494:M1495)*('Front End'!$F$5*60)</f>
        <v>8.2705057249314151E-2</v>
      </c>
      <c r="O1495" s="10">
        <f>IF(O1494+AVERAGE(K1494:K1495)*('Front End'!$F$5*60)&gt;J1495,J1495,O1494+AVERAGE(K1494:K1495)*('Front End'!$F$5*60))</f>
        <v>0</v>
      </c>
      <c r="P1495" s="10">
        <f>P1494+(AVERAGE(L1494:L1495)*('Front End'!$F$5*60))-W1494</f>
        <v>3683.1864211277175</v>
      </c>
      <c r="Q1495" s="10">
        <f>(P1495/$AA$5)*($AA$4-'Front End'!$F$9)</f>
        <v>3.6831864211277175E-2</v>
      </c>
      <c r="R1495" s="10">
        <f>'Front End'!$F$9+Q1495</f>
        <v>45.03683186421128</v>
      </c>
      <c r="S1495" s="8">
        <f>IF(R1495&gt;'Front End'!$F$9+'Front End'!$B$9,(((R1495-'Front End'!$F$9)/($AA$4-'Front End'!$F$9))*$AA$5)-((('Front End'!$F$9+'Front End'!$B$9-'Front End'!$F$9)/($AA$4-'Front End'!$F$9))*$AA$5),0)</f>
        <v>3683.1864211279708</v>
      </c>
      <c r="T1495" s="8">
        <f>ROUND(S1495/('Front End'!$B$3*24*60*60),6)</f>
        <v>4.2630000000000003E-3</v>
      </c>
      <c r="U1495" s="8">
        <f>IF(R1495&gt;'Front End'!$F$9+'Front End'!$B$10,(((R1495-'Front End'!$F$9)/($AA$4-'Front End'!$F$9))*$AA$5)-((('Front End'!$F$9+'Front End'!$B$10-'Front End'!$F$9)/($AA$4-'Front End'!$F$9))*$AA$5),0)</f>
        <v>1683.1864211276579</v>
      </c>
      <c r="V1495" s="8">
        <f>(U1495^0.5)/('Front End'!$B$4*24*60*60)</f>
        <v>4.7484554407156414E-3</v>
      </c>
      <c r="W1495" s="8">
        <f>(AVERAGE(T1494:T1495)*('Front End'!$F$5*60))+(AVERAGE(V1494:V1495)*('Front End'!$F$5*60))</f>
        <v>1.0815191977673466</v>
      </c>
      <c r="X1495" s="8">
        <f t="shared" si="96"/>
        <v>4.7484554407156414E-3</v>
      </c>
    </row>
    <row r="1496" spans="1:24" x14ac:dyDescent="0.2">
      <c r="A1496" s="1">
        <v>1495</v>
      </c>
      <c r="B1496" s="1">
        <f>B1495+'Front End'!$F$5</f>
        <v>2988</v>
      </c>
      <c r="C1496" s="10">
        <f t="shared" si="93"/>
        <v>2.0750000000000002</v>
      </c>
      <c r="D1496" s="10">
        <f>ROUND(IF(B1496&lt;=$AA$2*1.25,('Front End'!$F$4/2)*(1-COS((PI()*B1496)/$AA$2)),(4.34*'Front End'!$F$4*EXP(-1.3*B1496/$AA$2))),6)</f>
        <v>6.6600000000000003E-4</v>
      </c>
      <c r="E1496" s="10">
        <f>D1496*('Front End'!$F$3/100)</f>
        <v>0</v>
      </c>
      <c r="F1496" s="10">
        <f t="shared" si="94"/>
        <v>6.6600000000000003E-4</v>
      </c>
      <c r="G1496" s="10">
        <f>IF((G1495+(AVERAGE(F1495:F1496)*('Front End'!$F$5*60))-(N1495))&gt;$AA$3,$AA$3,IF(G1495+(AVERAGE(F1495:F1496)*('Front End'!$F$5*60))-(N1495)&lt;0,0,G1495+(AVERAGE(F1495:F1496)*('Front End'!$F$5*60))-(N1495)))</f>
        <v>100.59156766275747</v>
      </c>
      <c r="H1496" s="10">
        <f>(G1496/$AA$3)*'Front End'!$B$1</f>
        <v>1.0059156766275747E-3</v>
      </c>
      <c r="I1496" s="10">
        <f>('Front End'!$F$10-'Front End'!$B$1)+Calcs!H1496</f>
        <v>46.731005915676633</v>
      </c>
      <c r="J1496" s="10">
        <f>IF(H1496&gt;'Front End'!$B$1*('Front End'!$B$5/100),G1496-((('Front End'!$B$1*('Front End'!$B$5/100))/'Front End'!$B$1)*$AA$3),0)</f>
        <v>0.59156766275746975</v>
      </c>
      <c r="K1496" s="10">
        <f>(J1496*('Front End'!$B$6/100))/('Front End'!$B$2*24*60*60)</f>
        <v>0</v>
      </c>
      <c r="L1496" s="10">
        <f>(J1496*((100-'Front End'!$B$6)/100))/('Front End'!$B$2*24*60*60)</f>
        <v>6.8468479485818271E-4</v>
      </c>
      <c r="M1496" s="10">
        <f t="shared" si="95"/>
        <v>6.8468479485818271E-4</v>
      </c>
      <c r="N1496" s="10">
        <f>AVERAGE(M1495:M1496)*('Front End'!$F$5*60)</f>
        <v>8.234308213640637E-2</v>
      </c>
      <c r="O1496" s="10">
        <f>IF(O1495+AVERAGE(K1495:K1496)*('Front End'!$F$5*60)&gt;J1496,J1496,O1495+AVERAGE(K1495:K1496)*('Front End'!$F$5*60))</f>
        <v>0</v>
      </c>
      <c r="P1496" s="10">
        <f>P1495+(AVERAGE(L1495:L1496)*('Front End'!$F$5*60))-W1495</f>
        <v>3682.1872450120868</v>
      </c>
      <c r="Q1496" s="10">
        <f>(P1496/$AA$5)*($AA$4-'Front End'!$F$9)</f>
        <v>3.6821872450120863E-2</v>
      </c>
      <c r="R1496" s="10">
        <f>'Front End'!$F$9+Q1496</f>
        <v>45.036821872450119</v>
      </c>
      <c r="S1496" s="8">
        <f>IF(R1496&gt;'Front End'!$F$9+'Front End'!$B$9,(((R1496-'Front End'!$F$9)/($AA$4-'Front End'!$F$9))*$AA$5)-((('Front End'!$F$9+'Front End'!$B$9-'Front End'!$F$9)/($AA$4-'Front End'!$F$9))*$AA$5),0)</f>
        <v>3682.1872450119035</v>
      </c>
      <c r="T1496" s="8">
        <f>ROUND(S1496/('Front End'!$B$3*24*60*60),6)</f>
        <v>4.2620000000000002E-3</v>
      </c>
      <c r="U1496" s="8">
        <f>IF(R1496&gt;'Front End'!$F$9+'Front End'!$B$10,(((R1496-'Front End'!$F$9)/($AA$4-'Front End'!$F$9))*$AA$5)-((('Front End'!$F$9+'Front End'!$B$10-'Front End'!$F$9)/($AA$4-'Front End'!$F$9))*$AA$5),0)</f>
        <v>1682.1872450115907</v>
      </c>
      <c r="V1496" s="8">
        <f>(U1496^0.5)/('Front End'!$B$4*24*60*60)</f>
        <v>4.7470458382110909E-3</v>
      </c>
      <c r="W1496" s="8">
        <f>(AVERAGE(T1495:T1496)*('Front End'!$F$5*60))+(AVERAGE(V1495:V1496)*('Front End'!$F$5*60))</f>
        <v>1.081230076735604</v>
      </c>
      <c r="X1496" s="8">
        <f t="shared" si="96"/>
        <v>4.7470458382110909E-3</v>
      </c>
    </row>
    <row r="1497" spans="1:24" x14ac:dyDescent="0.2">
      <c r="A1497" s="1">
        <v>1496</v>
      </c>
      <c r="B1497" s="1">
        <f>B1496+'Front End'!$F$5</f>
        <v>2990</v>
      </c>
      <c r="C1497" s="10">
        <f t="shared" si="93"/>
        <v>2.0763888888888888</v>
      </c>
      <c r="D1497" s="10">
        <f>ROUND(IF(B1497&lt;=$AA$2*1.25,('Front End'!$F$4/2)*(1-COS((PI()*B1497)/$AA$2)),(4.34*'Front End'!$F$4*EXP(-1.3*B1497/$AA$2))),6)</f>
        <v>6.6299999999999996E-4</v>
      </c>
      <c r="E1497" s="10">
        <f>D1497*('Front End'!$F$3/100)</f>
        <v>0</v>
      </c>
      <c r="F1497" s="10">
        <f t="shared" si="94"/>
        <v>6.6299999999999996E-4</v>
      </c>
      <c r="G1497" s="10">
        <f>IF((G1496+(AVERAGE(F1496:F1497)*('Front End'!$F$5*60))-(N1496))&gt;$AA$3,$AA$3,IF(G1496+(AVERAGE(F1496:F1497)*('Front End'!$F$5*60))-(N1496)&lt;0,0,G1496+(AVERAGE(F1496:F1497)*('Front End'!$F$5*60))-(N1496)))</f>
        <v>100.58896458062107</v>
      </c>
      <c r="H1497" s="10">
        <f>(G1497/$AA$3)*'Front End'!$B$1</f>
        <v>1.0058896458062106E-3</v>
      </c>
      <c r="I1497" s="10">
        <f>('Front End'!$F$10-'Front End'!$B$1)+Calcs!H1497</f>
        <v>46.731005889645807</v>
      </c>
      <c r="J1497" s="10">
        <f>IF(H1497&gt;'Front End'!$B$1*('Front End'!$B$5/100),G1497-((('Front End'!$B$1*('Front End'!$B$5/100))/'Front End'!$B$1)*$AA$3),0)</f>
        <v>0.5889645806210666</v>
      </c>
      <c r="K1497" s="10">
        <f>(J1497*('Front End'!$B$6/100))/('Front End'!$B$2*24*60*60)</f>
        <v>0</v>
      </c>
      <c r="L1497" s="10">
        <f>(J1497*((100-'Front End'!$B$6)/100))/('Front End'!$B$2*24*60*60)</f>
        <v>6.8167196831141978E-4</v>
      </c>
      <c r="M1497" s="10">
        <f t="shared" si="95"/>
        <v>6.8167196831141978E-4</v>
      </c>
      <c r="N1497" s="10">
        <f>AVERAGE(M1496:M1497)*('Front End'!$F$5*60)</f>
        <v>8.1981405790176154E-2</v>
      </c>
      <c r="O1497" s="10">
        <f>IF(O1496+AVERAGE(K1496:K1497)*('Front End'!$F$5*60)&gt;J1497,J1497,O1496+AVERAGE(K1496:K1497)*('Front End'!$F$5*60))</f>
        <v>0</v>
      </c>
      <c r="P1497" s="10">
        <f>P1496+(AVERAGE(L1496:L1497)*('Front End'!$F$5*60))-W1496</f>
        <v>3681.1879963411411</v>
      </c>
      <c r="Q1497" s="10">
        <f>(P1497/$AA$5)*($AA$4-'Front End'!$F$9)</f>
        <v>3.6811879963411412E-2</v>
      </c>
      <c r="R1497" s="10">
        <f>'Front End'!$F$9+Q1497</f>
        <v>45.036811879963409</v>
      </c>
      <c r="S1497" s="8">
        <f>IF(R1497&gt;'Front End'!$F$9+'Front End'!$B$9,(((R1497-'Front End'!$F$9)/($AA$4-'Front End'!$F$9))*$AA$5)-((('Front End'!$F$9+'Front End'!$B$9-'Front End'!$F$9)/($AA$4-'Front End'!$F$9))*$AA$5),0)</f>
        <v>3681.187996340896</v>
      </c>
      <c r="T1497" s="8">
        <f>ROUND(S1497/('Front End'!$B$3*24*60*60),6)</f>
        <v>4.261E-3</v>
      </c>
      <c r="U1497" s="8">
        <f>IF(R1497&gt;'Front End'!$F$9+'Front End'!$B$10,(((R1497-'Front End'!$F$9)/($AA$4-'Front End'!$F$9))*$AA$5)-((('Front End'!$F$9+'Front End'!$B$10-'Front End'!$F$9)/($AA$4-'Front End'!$F$9))*$AA$5),0)</f>
        <v>1681.1879963405831</v>
      </c>
      <c r="V1497" s="8">
        <f>(U1497^0.5)/('Front End'!$B$4*24*60*60)</f>
        <v>4.7456357146068847E-3</v>
      </c>
      <c r="W1497" s="8">
        <f>(AVERAGE(T1496:T1497)*('Front End'!$F$5*60))+(AVERAGE(V1496:V1497)*('Front End'!$F$5*60))</f>
        <v>1.0809408931690785</v>
      </c>
      <c r="X1497" s="8">
        <f t="shared" si="96"/>
        <v>4.7456357146068847E-3</v>
      </c>
    </row>
    <row r="1498" spans="1:24" x14ac:dyDescent="0.2">
      <c r="A1498" s="1">
        <v>1497</v>
      </c>
      <c r="B1498" s="1">
        <f>B1497+'Front End'!$F$5</f>
        <v>2992</v>
      </c>
      <c r="C1498" s="10">
        <f t="shared" si="93"/>
        <v>2.0777777777777779</v>
      </c>
      <c r="D1498" s="10">
        <f>ROUND(IF(B1498&lt;=$AA$2*1.25,('Front End'!$F$4/2)*(1-COS((PI()*B1498)/$AA$2)),(4.34*'Front End'!$F$4*EXP(-1.3*B1498/$AA$2))),6)</f>
        <v>6.6E-4</v>
      </c>
      <c r="E1498" s="10">
        <f>D1498*('Front End'!$F$3/100)</f>
        <v>0</v>
      </c>
      <c r="F1498" s="10">
        <f t="shared" si="94"/>
        <v>6.6E-4</v>
      </c>
      <c r="G1498" s="10">
        <f>IF((G1497+(AVERAGE(F1497:F1498)*('Front End'!$F$5*60))-(N1497))&gt;$AA$3,$AA$3,IF(G1497+(AVERAGE(F1497:F1498)*('Front End'!$F$5*60))-(N1497)&lt;0,0,G1497+(AVERAGE(F1497:F1498)*('Front End'!$F$5*60))-(N1497)))</f>
        <v>100.58636317483089</v>
      </c>
      <c r="H1498" s="10">
        <f>(G1498/$AA$3)*'Front End'!$B$1</f>
        <v>1.0058636317483089E-3</v>
      </c>
      <c r="I1498" s="10">
        <f>('Front End'!$F$10-'Front End'!$B$1)+Calcs!H1498</f>
        <v>46.731005863631751</v>
      </c>
      <c r="J1498" s="10">
        <f>IF(H1498&gt;'Front End'!$B$1*('Front End'!$B$5/100),G1498-((('Front End'!$B$1*('Front End'!$B$5/100))/'Front End'!$B$1)*$AA$3),0)</f>
        <v>0.58636317483089329</v>
      </c>
      <c r="K1498" s="10">
        <f>(J1498*('Front End'!$B$6/100))/('Front End'!$B$2*24*60*60)</f>
        <v>0</v>
      </c>
      <c r="L1498" s="10">
        <f>(J1498*((100-'Front End'!$B$6)/100))/('Front End'!$B$2*24*60*60)</f>
        <v>6.7866108198020062E-4</v>
      </c>
      <c r="M1498" s="10">
        <f t="shared" si="95"/>
        <v>6.7866108198020062E-4</v>
      </c>
      <c r="N1498" s="10">
        <f>AVERAGE(M1497:M1498)*('Front End'!$F$5*60)</f>
        <v>8.1619983017497219E-2</v>
      </c>
      <c r="O1498" s="10">
        <f>IF(O1497+AVERAGE(K1497:K1498)*('Front End'!$F$5*60)&gt;J1498,J1498,O1497+AVERAGE(K1497:K1498)*('Front End'!$F$5*60))</f>
        <v>0</v>
      </c>
      <c r="P1498" s="10">
        <f>P1497+(AVERAGE(L1497:L1498)*('Front End'!$F$5*60))-W1497</f>
        <v>3680.1886754309894</v>
      </c>
      <c r="Q1498" s="10">
        <f>(P1498/$AA$5)*($AA$4-'Front End'!$F$9)</f>
        <v>3.6801886754309891E-2</v>
      </c>
      <c r="R1498" s="10">
        <f>'Front End'!$F$9+Q1498</f>
        <v>45.036801886754311</v>
      </c>
      <c r="S1498" s="8">
        <f>IF(R1498&gt;'Front End'!$F$9+'Front End'!$B$9,(((R1498-'Front End'!$F$9)/($AA$4-'Front End'!$F$9))*$AA$5)-((('Front End'!$F$9+'Front End'!$B$9-'Front End'!$F$9)/($AA$4-'Front End'!$F$9))*$AA$5),0)</f>
        <v>3680.1886754311395</v>
      </c>
      <c r="T1498" s="8">
        <f>ROUND(S1498/('Front End'!$B$3*24*60*60),6)</f>
        <v>4.2589999999999998E-3</v>
      </c>
      <c r="U1498" s="8">
        <f>IF(R1498&gt;'Front End'!$F$9+'Front End'!$B$10,(((R1498-'Front End'!$F$9)/($AA$4-'Front End'!$F$9))*$AA$5)-((('Front End'!$F$9+'Front End'!$B$10-'Front End'!$F$9)/($AA$4-'Front End'!$F$9))*$AA$5),0)</f>
        <v>1680.1886754308266</v>
      </c>
      <c r="V1498" s="8">
        <f>(U1498^0.5)/('Front End'!$B$4*24*60*60)</f>
        <v>4.7442250698847676E-3</v>
      </c>
      <c r="W1498" s="8">
        <f>(AVERAGE(T1497:T1498)*('Front End'!$F$5*60))+(AVERAGE(V1497:V1498)*('Front End'!$F$5*60))</f>
        <v>1.080591647069499</v>
      </c>
      <c r="X1498" s="8">
        <f t="shared" si="96"/>
        <v>4.7442250698847676E-3</v>
      </c>
    </row>
    <row r="1499" spans="1:24" x14ac:dyDescent="0.2">
      <c r="A1499" s="1">
        <v>1498</v>
      </c>
      <c r="B1499" s="1">
        <f>B1498+'Front End'!$F$5</f>
        <v>2994</v>
      </c>
      <c r="C1499" s="10">
        <f t="shared" si="93"/>
        <v>2.0791666666666666</v>
      </c>
      <c r="D1499" s="10">
        <f>ROUND(IF(B1499&lt;=$AA$2*1.25,('Front End'!$F$4/2)*(1-COS((PI()*B1499)/$AA$2)),(4.34*'Front End'!$F$4*EXP(-1.3*B1499/$AA$2))),6)</f>
        <v>6.5799999999999995E-4</v>
      </c>
      <c r="E1499" s="10">
        <f>D1499*('Front End'!$F$3/100)</f>
        <v>0</v>
      </c>
      <c r="F1499" s="10">
        <f t="shared" si="94"/>
        <v>6.5799999999999995E-4</v>
      </c>
      <c r="G1499" s="10">
        <f>IF((G1498+(AVERAGE(F1498:F1499)*('Front End'!$F$5*60))-(N1498))&gt;$AA$3,$AA$3,IF(G1498+(AVERAGE(F1498:F1499)*('Front End'!$F$5*60))-(N1498)&lt;0,0,G1498+(AVERAGE(F1498:F1499)*('Front End'!$F$5*60))-(N1498)))</f>
        <v>100.58382319181339</v>
      </c>
      <c r="H1499" s="10">
        <f>(G1499/$AA$3)*'Front End'!$B$1</f>
        <v>1.0058382319181338E-3</v>
      </c>
      <c r="I1499" s="10">
        <f>('Front End'!$F$10-'Front End'!$B$1)+Calcs!H1499</f>
        <v>46.731005838231923</v>
      </c>
      <c r="J1499" s="10">
        <f>IF(H1499&gt;'Front End'!$B$1*('Front End'!$B$5/100),G1499-((('Front End'!$B$1*('Front End'!$B$5/100))/'Front End'!$B$1)*$AA$3),0)</f>
        <v>0.58382319181339426</v>
      </c>
      <c r="K1499" s="10">
        <f>(J1499*('Front End'!$B$6/100))/('Front End'!$B$2*24*60*60)</f>
        <v>0</v>
      </c>
      <c r="L1499" s="10">
        <f>(J1499*((100-'Front End'!$B$6)/100))/('Front End'!$B$2*24*60*60)</f>
        <v>6.7572128682105823E-4</v>
      </c>
      <c r="M1499" s="10">
        <f t="shared" si="95"/>
        <v>6.7572128682105823E-4</v>
      </c>
      <c r="N1499" s="10">
        <f>AVERAGE(M1498:M1499)*('Front End'!$F$5*60)</f>
        <v>8.1262942128075541E-2</v>
      </c>
      <c r="O1499" s="10">
        <f>IF(O1498+AVERAGE(K1498:K1499)*('Front End'!$F$5*60)&gt;J1499,J1499,O1498+AVERAGE(K1498:K1499)*('Front End'!$F$5*60))</f>
        <v>0</v>
      </c>
      <c r="P1499" s="10">
        <f>P1498+(AVERAGE(L1498:L1499)*('Front End'!$F$5*60))-W1498</f>
        <v>3679.1893467260479</v>
      </c>
      <c r="Q1499" s="10">
        <f>(P1499/$AA$5)*($AA$4-'Front End'!$F$9)</f>
        <v>3.6791893467260472E-2</v>
      </c>
      <c r="R1499" s="10">
        <f>'Front End'!$F$9+Q1499</f>
        <v>45.03679189346726</v>
      </c>
      <c r="S1499" s="8">
        <f>IF(R1499&gt;'Front End'!$F$9+'Front End'!$B$9,(((R1499-'Front End'!$F$9)/($AA$4-'Front End'!$F$9))*$AA$5)-((('Front End'!$F$9+'Front End'!$B$9-'Front End'!$F$9)/($AA$4-'Front End'!$F$9))*$AA$5),0)</f>
        <v>3679.1893467260193</v>
      </c>
      <c r="T1499" s="8">
        <f>ROUND(S1499/('Front End'!$B$3*24*60*60),6)</f>
        <v>4.2579999999999996E-3</v>
      </c>
      <c r="U1499" s="8">
        <f>IF(R1499&gt;'Front End'!$F$9+'Front End'!$B$10,(((R1499-'Front End'!$F$9)/($AA$4-'Front End'!$F$9))*$AA$5)-((('Front End'!$F$9+'Front End'!$B$10-'Front End'!$F$9)/($AA$4-'Front End'!$F$9))*$AA$5),0)</f>
        <v>1679.1893467257064</v>
      </c>
      <c r="V1499" s="8">
        <f>(U1499^0.5)/('Front End'!$B$4*24*60*60)</f>
        <v>4.7428139945888438E-3</v>
      </c>
      <c r="W1499" s="8">
        <f>(AVERAGE(T1498:T1499)*('Front End'!$F$5*60))+(AVERAGE(V1498:V1499)*('Front End'!$F$5*60))</f>
        <v>1.0802423438684166</v>
      </c>
      <c r="X1499" s="8">
        <f t="shared" si="96"/>
        <v>4.7428139945888438E-3</v>
      </c>
    </row>
    <row r="1500" spans="1:24" x14ac:dyDescent="0.2">
      <c r="A1500" s="1">
        <v>1499</v>
      </c>
      <c r="B1500" s="1">
        <f>B1499+'Front End'!$F$5</f>
        <v>2996</v>
      </c>
      <c r="C1500" s="10">
        <f t="shared" si="93"/>
        <v>2.0805555555555557</v>
      </c>
      <c r="D1500" s="10">
        <f>ROUND(IF(B1500&lt;=$AA$2*1.25,('Front End'!$F$4/2)*(1-COS((PI()*B1500)/$AA$2)),(4.34*'Front End'!$F$4*EXP(-1.3*B1500/$AA$2))),6)</f>
        <v>6.5499999999999998E-4</v>
      </c>
      <c r="E1500" s="10">
        <f>D1500*('Front End'!$F$3/100)</f>
        <v>0</v>
      </c>
      <c r="F1500" s="10">
        <f t="shared" si="94"/>
        <v>6.5499999999999998E-4</v>
      </c>
      <c r="G1500" s="10">
        <f>IF((G1499+(AVERAGE(F1499:F1500)*('Front End'!$F$5*60))-(N1499))&gt;$AA$3,$AA$3,IF(G1499+(AVERAGE(F1499:F1500)*('Front End'!$F$5*60))-(N1499)&lt;0,0,G1499+(AVERAGE(F1499:F1500)*('Front End'!$F$5*60))-(N1499)))</f>
        <v>100.58134024968531</v>
      </c>
      <c r="H1500" s="10">
        <f>(G1500/$AA$3)*'Front End'!$B$1</f>
        <v>1.0058134024968531E-3</v>
      </c>
      <c r="I1500" s="10">
        <f>('Front End'!$F$10-'Front End'!$B$1)+Calcs!H1500</f>
        <v>46.731005813402504</v>
      </c>
      <c r="J1500" s="10">
        <f>IF(H1500&gt;'Front End'!$B$1*('Front End'!$B$5/100),G1500-((('Front End'!$B$1*('Front End'!$B$5/100))/'Front End'!$B$1)*$AA$3),0)</f>
        <v>0.58134024968531151</v>
      </c>
      <c r="K1500" s="10">
        <f>(J1500*('Front End'!$B$6/100))/('Front End'!$B$2*24*60*60)</f>
        <v>0</v>
      </c>
      <c r="L1500" s="10">
        <f>(J1500*((100-'Front End'!$B$6)/100))/('Front End'!$B$2*24*60*60)</f>
        <v>6.7284751120985132E-4</v>
      </c>
      <c r="M1500" s="10">
        <f t="shared" si="95"/>
        <v>6.7284751120985132E-4</v>
      </c>
      <c r="N1500" s="10">
        <f>AVERAGE(M1499:M1500)*('Front End'!$F$5*60)</f>
        <v>8.0914127881854578E-2</v>
      </c>
      <c r="O1500" s="10">
        <f>IF(O1499+AVERAGE(K1499:K1500)*('Front End'!$F$5*60)&gt;J1500,J1500,O1499+AVERAGE(K1499:K1500)*('Front End'!$F$5*60))</f>
        <v>0</v>
      </c>
      <c r="P1500" s="10">
        <f>P1499+(AVERAGE(L1499:L1500)*('Front End'!$F$5*60))-W1499</f>
        <v>3678.1900185100612</v>
      </c>
      <c r="Q1500" s="10">
        <f>(P1500/$AA$5)*($AA$4-'Front End'!$F$9)</f>
        <v>3.6781900185100615E-2</v>
      </c>
      <c r="R1500" s="10">
        <f>'Front End'!$F$9+Q1500</f>
        <v>45.036781900185098</v>
      </c>
      <c r="S1500" s="8">
        <f>IF(R1500&gt;'Front End'!$F$9+'Front End'!$B$9,(((R1500-'Front End'!$F$9)/($AA$4-'Front End'!$F$9))*$AA$5)-((('Front End'!$F$9+'Front End'!$B$9-'Front End'!$F$9)/($AA$4-'Front End'!$F$9))*$AA$5),0)</f>
        <v>3678.1900185097529</v>
      </c>
      <c r="T1500" s="8">
        <f>ROUND(S1500/('Front End'!$B$3*24*60*60),6)</f>
        <v>4.2570000000000004E-3</v>
      </c>
      <c r="U1500" s="8">
        <f>IF(R1500&gt;'Front End'!$F$9+'Front End'!$B$10,(((R1500-'Front End'!$F$9)/($AA$4-'Front End'!$F$9))*$AA$5)-((('Front End'!$F$9+'Front End'!$B$10-'Front End'!$F$9)/($AA$4-'Front End'!$F$9))*$AA$5),0)</f>
        <v>1678.1900185094401</v>
      </c>
      <c r="V1500" s="8">
        <f>(U1500^0.5)/('Front End'!$B$4*24*60*60)</f>
        <v>4.7414025000374208E-3</v>
      </c>
      <c r="W1500" s="8">
        <f>(AVERAGE(T1499:T1500)*('Front End'!$F$5*60))+(AVERAGE(V1499:V1500)*('Front End'!$F$5*60))</f>
        <v>1.0799529896775759</v>
      </c>
      <c r="X1500" s="8">
        <f t="shared" si="96"/>
        <v>4.7414025000374208E-3</v>
      </c>
    </row>
    <row r="1501" spans="1:24" x14ac:dyDescent="0.2">
      <c r="A1501" s="1">
        <v>1500</v>
      </c>
      <c r="B1501" s="1">
        <f>B1500+'Front End'!$F$5</f>
        <v>2998</v>
      </c>
      <c r="C1501" s="10">
        <f t="shared" si="93"/>
        <v>2.0819444444444444</v>
      </c>
      <c r="D1501" s="10">
        <f>ROUND(IF(B1501&lt;=$AA$2*1.25,('Front End'!$F$4/2)*(1-COS((PI()*B1501)/$AA$2)),(4.34*'Front End'!$F$4*EXP(-1.3*B1501/$AA$2))),6)</f>
        <v>6.5200000000000002E-4</v>
      </c>
      <c r="E1501" s="10">
        <f>D1501*('Front End'!$F$3/100)</f>
        <v>0</v>
      </c>
      <c r="F1501" s="10">
        <f t="shared" si="94"/>
        <v>6.5200000000000002E-4</v>
      </c>
      <c r="G1501" s="10">
        <f>IF((G1500+(AVERAGE(F1500:F1501)*('Front End'!$F$5*60))-(N1500))&gt;$AA$3,$AA$3,IF(G1500+(AVERAGE(F1500:F1501)*('Front End'!$F$5*60))-(N1500)&lt;0,0,G1500+(AVERAGE(F1500:F1501)*('Front End'!$F$5*60))-(N1500)))</f>
        <v>100.57884612180345</v>
      </c>
      <c r="H1501" s="10">
        <f>(G1501/$AA$3)*'Front End'!$B$1</f>
        <v>1.0057884612180345E-3</v>
      </c>
      <c r="I1501" s="10">
        <f>('Front End'!$F$10-'Front End'!$B$1)+Calcs!H1501</f>
        <v>46.731005788461225</v>
      </c>
      <c r="J1501" s="10">
        <f>IF(H1501&gt;'Front End'!$B$1*('Front End'!$B$5/100),G1501-((('Front End'!$B$1*('Front End'!$B$5/100))/'Front End'!$B$1)*$AA$3),0)</f>
        <v>0.5788461218034513</v>
      </c>
      <c r="K1501" s="10">
        <f>(J1501*('Front End'!$B$6/100))/('Front End'!$B$2*24*60*60)</f>
        <v>0</v>
      </c>
      <c r="L1501" s="10">
        <f>(J1501*((100-'Front End'!$B$6)/100))/('Front End'!$B$2*24*60*60)</f>
        <v>6.6996078912436496E-4</v>
      </c>
      <c r="M1501" s="10">
        <f t="shared" si="95"/>
        <v>6.6996078912436496E-4</v>
      </c>
      <c r="N1501" s="10">
        <f>AVERAGE(M1500:M1501)*('Front End'!$F$5*60)</f>
        <v>8.0568498020052975E-2</v>
      </c>
      <c r="O1501" s="10">
        <f>IF(O1500+AVERAGE(K1500:K1501)*('Front End'!$F$5*60)&gt;J1501,J1501,O1500+AVERAGE(K1500:K1501)*('Front End'!$F$5*60))</f>
        <v>0</v>
      </c>
      <c r="P1501" s="10">
        <f>P1500+(AVERAGE(L1500:L1501)*('Front End'!$F$5*60))-W1500</f>
        <v>3677.1906340184037</v>
      </c>
      <c r="Q1501" s="10">
        <f>(P1501/$AA$5)*($AA$4-'Front End'!$F$9)</f>
        <v>3.6771906340184034E-2</v>
      </c>
      <c r="R1501" s="10">
        <f>'Front End'!$F$9+Q1501</f>
        <v>45.036771906340185</v>
      </c>
      <c r="S1501" s="8">
        <f>IF(R1501&gt;'Front End'!$F$9+'Front End'!$B$9,(((R1501-'Front End'!$F$9)/($AA$4-'Front End'!$F$9))*$AA$5)-((('Front End'!$F$9+'Front End'!$B$9-'Front End'!$F$9)/($AA$4-'Front End'!$F$9))*$AA$5),0)</f>
        <v>3677.190634018501</v>
      </c>
      <c r="T1501" s="8">
        <f>ROUND(S1501/('Front End'!$B$3*24*60*60),6)</f>
        <v>4.2560000000000002E-3</v>
      </c>
      <c r="U1501" s="8">
        <f>IF(R1501&gt;'Front End'!$F$9+'Front End'!$B$10,(((R1501-'Front End'!$F$9)/($AA$4-'Front End'!$F$9))*$AA$5)-((('Front End'!$F$9+'Front End'!$B$10-'Front End'!$F$9)/($AA$4-'Front End'!$F$9))*$AA$5),0)</f>
        <v>1677.1906340181881</v>
      </c>
      <c r="V1501" s="8">
        <f>(U1501^0.5)/('Front End'!$B$4*24*60*60)</f>
        <v>4.7399905056444216E-3</v>
      </c>
      <c r="W1501" s="8">
        <f>(AVERAGE(T1500:T1501)*('Front End'!$F$5*60))+(AVERAGE(V1500:V1501)*('Front End'!$F$5*60))</f>
        <v>1.0796635803409105</v>
      </c>
      <c r="X1501" s="8">
        <f t="shared" si="96"/>
        <v>4.7399905056444216E-3</v>
      </c>
    </row>
    <row r="1502" spans="1:24" x14ac:dyDescent="0.2">
      <c r="A1502" s="1">
        <v>1501</v>
      </c>
      <c r="B1502" s="1">
        <f>B1501+'Front End'!$F$5</f>
        <v>3000</v>
      </c>
      <c r="C1502" s="10">
        <f t="shared" si="93"/>
        <v>2.0833333333333335</v>
      </c>
      <c r="D1502" s="10">
        <f>ROUND(IF(B1502&lt;=$AA$2*1.25,('Front End'!$F$4/2)*(1-COS((PI()*B1502)/$AA$2)),(4.34*'Front End'!$F$4*EXP(-1.3*B1502/$AA$2))),6)</f>
        <v>6.4899999999999995E-4</v>
      </c>
      <c r="E1502" s="10">
        <f>D1502*('Front End'!$F$3/100)</f>
        <v>0</v>
      </c>
      <c r="F1502" s="10">
        <f t="shared" si="94"/>
        <v>6.4899999999999995E-4</v>
      </c>
      <c r="G1502" s="10">
        <f>IF((G1501+(AVERAGE(F1501:F1502)*('Front End'!$F$5*60))-(N1501))&gt;$AA$3,$AA$3,IF(G1501+(AVERAGE(F1501:F1502)*('Front End'!$F$5*60))-(N1501)&lt;0,0,G1501+(AVERAGE(F1501:F1502)*('Front End'!$F$5*60))-(N1501)))</f>
        <v>100.57633762378339</v>
      </c>
      <c r="H1502" s="10">
        <f>(G1502/$AA$3)*'Front End'!$B$1</f>
        <v>1.0057633762378339E-3</v>
      </c>
      <c r="I1502" s="10">
        <f>('Front End'!$F$10-'Front End'!$B$1)+Calcs!H1502</f>
        <v>46.731005763376238</v>
      </c>
      <c r="J1502" s="10">
        <f>IF(H1502&gt;'Front End'!$B$1*('Front End'!$B$5/100),G1502-((('Front End'!$B$1*('Front End'!$B$5/100))/'Front End'!$B$1)*$AA$3),0)</f>
        <v>0.57633762378338815</v>
      </c>
      <c r="K1502" s="10">
        <f>(J1502*('Front End'!$B$6/100))/('Front End'!$B$2*24*60*60)</f>
        <v>0</v>
      </c>
      <c r="L1502" s="10">
        <f>(J1502*((100-'Front End'!$B$6)/100))/('Front End'!$B$2*24*60*60)</f>
        <v>6.6705743493447709E-4</v>
      </c>
      <c r="M1502" s="10">
        <f t="shared" si="95"/>
        <v>6.6705743493447709E-4</v>
      </c>
      <c r="N1502" s="10">
        <f>AVERAGE(M1501:M1502)*('Front End'!$F$5*60)</f>
        <v>8.0221093443530511E-2</v>
      </c>
      <c r="O1502" s="10">
        <f>IF(O1501+AVERAGE(K1501:K1502)*('Front End'!$F$5*60)&gt;J1502,J1502,O1501+AVERAGE(K1501:K1502)*('Front End'!$F$5*60))</f>
        <v>0</v>
      </c>
      <c r="P1502" s="10">
        <f>P1501+(AVERAGE(L1501:L1502)*('Front End'!$F$5*60))-W1501</f>
        <v>3676.1911915315063</v>
      </c>
      <c r="Q1502" s="10">
        <f>(P1502/$AA$5)*($AA$4-'Front End'!$F$9)</f>
        <v>3.6761911915315061E-2</v>
      </c>
      <c r="R1502" s="10">
        <f>'Front End'!$F$9+Q1502</f>
        <v>45.036761911915313</v>
      </c>
      <c r="S1502" s="8">
        <f>IF(R1502&gt;'Front End'!$F$9+'Front End'!$B$9,(((R1502-'Front End'!$F$9)/($AA$4-'Front End'!$F$9))*$AA$5)-((('Front End'!$F$9+'Front End'!$B$9-'Front End'!$F$9)/($AA$4-'Front End'!$F$9))*$AA$5),0)</f>
        <v>3676.1911915313312</v>
      </c>
      <c r="T1502" s="8">
        <f>ROUND(S1502/('Front End'!$B$3*24*60*60),6)</f>
        <v>4.2550000000000001E-3</v>
      </c>
      <c r="U1502" s="8">
        <f>IF(R1502&gt;'Front End'!$F$9+'Front End'!$B$10,(((R1502-'Front End'!$F$9)/($AA$4-'Front End'!$F$9))*$AA$5)-((('Front End'!$F$9+'Front End'!$B$10-'Front End'!$F$9)/($AA$4-'Front End'!$F$9))*$AA$5),0)</f>
        <v>1676.1911915310184</v>
      </c>
      <c r="V1502" s="8">
        <f>(U1502^0.5)/('Front End'!$B$4*24*60*60)</f>
        <v>4.7385780085304917E-3</v>
      </c>
      <c r="W1502" s="8">
        <f>(AVERAGE(T1501:T1502)*('Front End'!$F$5*60))+(AVERAGE(V1501:V1502)*('Front End'!$F$5*60))</f>
        <v>1.0793741108504951</v>
      </c>
      <c r="X1502" s="8">
        <f t="shared" si="96"/>
        <v>4.7385780085304917E-3</v>
      </c>
    </row>
    <row r="1503" spans="1:24" x14ac:dyDescent="0.2">
      <c r="A1503" s="1">
        <v>1502</v>
      </c>
      <c r="B1503" s="1">
        <f>B1502+'Front End'!$F$5</f>
        <v>3002</v>
      </c>
      <c r="C1503" s="10">
        <f t="shared" si="93"/>
        <v>2.0847222222222221</v>
      </c>
      <c r="D1503" s="10">
        <f>ROUND(IF(B1503&lt;=$AA$2*1.25,('Front End'!$F$4/2)*(1-COS((PI()*B1503)/$AA$2)),(4.34*'Front End'!$F$4*EXP(-1.3*B1503/$AA$2))),6)</f>
        <v>6.4599999999999998E-4</v>
      </c>
      <c r="E1503" s="10">
        <f>D1503*('Front End'!$F$3/100)</f>
        <v>0</v>
      </c>
      <c r="F1503" s="10">
        <f t="shared" si="94"/>
        <v>6.4599999999999998E-4</v>
      </c>
      <c r="G1503" s="10">
        <f>IF((G1502+(AVERAGE(F1502:F1503)*('Front End'!$F$5*60))-(N1502))&gt;$AA$3,$AA$3,IF(G1502+(AVERAGE(F1502:F1503)*('Front End'!$F$5*60))-(N1502)&lt;0,0,G1502+(AVERAGE(F1502:F1503)*('Front End'!$F$5*60))-(N1502)))</f>
        <v>100.57381653033985</v>
      </c>
      <c r="H1503" s="10">
        <f>(G1503/$AA$3)*'Front End'!$B$1</f>
        <v>1.0057381653033985E-3</v>
      </c>
      <c r="I1503" s="10">
        <f>('Front End'!$F$10-'Front End'!$B$1)+Calcs!H1503</f>
        <v>46.731005738165308</v>
      </c>
      <c r="J1503" s="10">
        <f>IF(H1503&gt;'Front End'!$B$1*('Front End'!$B$5/100),G1503-((('Front End'!$B$1*('Front End'!$B$5/100))/'Front End'!$B$1)*$AA$3),0)</f>
        <v>0.57381653033985458</v>
      </c>
      <c r="K1503" s="10">
        <f>(J1503*('Front End'!$B$6/100))/('Front End'!$B$2*24*60*60)</f>
        <v>0</v>
      </c>
      <c r="L1503" s="10">
        <f>(J1503*((100-'Front End'!$B$6)/100))/('Front End'!$B$2*24*60*60)</f>
        <v>6.6413950270816514E-4</v>
      </c>
      <c r="M1503" s="10">
        <f t="shared" si="95"/>
        <v>6.6413950270816514E-4</v>
      </c>
      <c r="N1503" s="10">
        <f>AVERAGE(M1502:M1503)*('Front End'!$F$5*60)</f>
        <v>7.987181625855852E-2</v>
      </c>
      <c r="O1503" s="10">
        <f>IF(O1502+AVERAGE(K1502:K1503)*('Front End'!$F$5*60)&gt;J1503,J1503,O1502+AVERAGE(K1502:K1503)*('Front End'!$F$5*60))</f>
        <v>0</v>
      </c>
      <c r="P1503" s="10">
        <f>P1502+(AVERAGE(L1502:L1503)*('Front End'!$F$5*60))-W1502</f>
        <v>3675.1916892369145</v>
      </c>
      <c r="Q1503" s="10">
        <f>(P1503/$AA$5)*($AA$4-'Front End'!$F$9)</f>
        <v>3.6751916892369146E-2</v>
      </c>
      <c r="R1503" s="10">
        <f>'Front End'!$F$9+Q1503</f>
        <v>45.036751916892371</v>
      </c>
      <c r="S1503" s="8">
        <f>IF(R1503&gt;'Front End'!$F$9+'Front End'!$B$9,(((R1503-'Front End'!$F$9)/($AA$4-'Front End'!$F$9))*$AA$5)-((('Front End'!$F$9+'Front End'!$B$9-'Front End'!$F$9)/($AA$4-'Front End'!$F$9))*$AA$5),0)</f>
        <v>3675.1916892370677</v>
      </c>
      <c r="T1503" s="8">
        <f>ROUND(S1503/('Front End'!$B$3*24*60*60),6)</f>
        <v>4.254E-3</v>
      </c>
      <c r="U1503" s="8">
        <f>IF(R1503&gt;'Front End'!$F$9+'Front End'!$B$10,(((R1503-'Front End'!$F$9)/($AA$4-'Front End'!$F$9))*$AA$5)-((('Front End'!$F$9+'Front End'!$B$10-'Front End'!$F$9)/($AA$4-'Front End'!$F$9))*$AA$5),0)</f>
        <v>1675.1916892367549</v>
      </c>
      <c r="V1503" s="8">
        <f>(U1503^0.5)/('Front End'!$B$4*24*60*60)</f>
        <v>4.7371650056850824E-3</v>
      </c>
      <c r="W1503" s="8">
        <f>(AVERAGE(T1502:T1503)*('Front End'!$F$5*60))+(AVERAGE(V1502:V1503)*('Front End'!$F$5*60))</f>
        <v>1.0790845808529346</v>
      </c>
      <c r="X1503" s="8">
        <f t="shared" si="96"/>
        <v>4.7371650056850824E-3</v>
      </c>
    </row>
    <row r="1504" spans="1:24" x14ac:dyDescent="0.2">
      <c r="A1504" s="1">
        <v>1503</v>
      </c>
      <c r="B1504" s="1">
        <f>B1503+'Front End'!$F$5</f>
        <v>3004</v>
      </c>
      <c r="C1504" s="10">
        <f t="shared" si="93"/>
        <v>2.0861111111111112</v>
      </c>
      <c r="D1504" s="10">
        <f>ROUND(IF(B1504&lt;=$AA$2*1.25,('Front End'!$F$4/2)*(1-COS((PI()*B1504)/$AA$2)),(4.34*'Front End'!$F$4*EXP(-1.3*B1504/$AA$2))),6)</f>
        <v>6.4400000000000004E-4</v>
      </c>
      <c r="E1504" s="10">
        <f>D1504*('Front End'!$F$3/100)</f>
        <v>0</v>
      </c>
      <c r="F1504" s="10">
        <f t="shared" si="94"/>
        <v>6.4400000000000004E-4</v>
      </c>
      <c r="G1504" s="10">
        <f>IF((G1503+(AVERAGE(F1503:F1504)*('Front End'!$F$5*60))-(N1503))&gt;$AA$3,$AA$3,IF(G1503+(AVERAGE(F1503:F1504)*('Front End'!$F$5*60))-(N1503)&lt;0,0,G1503+(AVERAGE(F1503:F1504)*('Front End'!$F$5*60))-(N1503)))</f>
        <v>100.57134471408129</v>
      </c>
      <c r="H1504" s="10">
        <f>(G1504/$AA$3)*'Front End'!$B$1</f>
        <v>1.005713447140813E-3</v>
      </c>
      <c r="I1504" s="10">
        <f>('Front End'!$F$10-'Front End'!$B$1)+Calcs!H1504</f>
        <v>46.731005713447146</v>
      </c>
      <c r="J1504" s="10">
        <f>IF(H1504&gt;'Front End'!$B$1*('Front End'!$B$5/100),G1504-((('Front End'!$B$1*('Front End'!$B$5/100))/'Front End'!$B$1)*$AA$3),0)</f>
        <v>0.57134471408129173</v>
      </c>
      <c r="K1504" s="10">
        <f>(J1504*('Front End'!$B$6/100))/('Front End'!$B$2*24*60*60)</f>
        <v>0</v>
      </c>
      <c r="L1504" s="10">
        <f>(J1504*((100-'Front End'!$B$6)/100))/('Front End'!$B$2*24*60*60)</f>
        <v>6.6127860426075445E-4</v>
      </c>
      <c r="M1504" s="10">
        <f t="shared" si="95"/>
        <v>6.6127860426075445E-4</v>
      </c>
      <c r="N1504" s="10">
        <f>AVERAGE(M1503:M1504)*('Front End'!$F$5*60)</f>
        <v>7.9525086418135174E-2</v>
      </c>
      <c r="O1504" s="10">
        <f>IF(O1503+AVERAGE(K1503:K1504)*('Front End'!$F$5*60)&gt;J1504,J1504,O1503+AVERAGE(K1503:K1504)*('Front End'!$F$5*60))</f>
        <v>0</v>
      </c>
      <c r="P1504" s="10">
        <f>P1503+(AVERAGE(L1503:L1504)*('Front End'!$F$5*60))-W1503</f>
        <v>3674.1921297424797</v>
      </c>
      <c r="Q1504" s="10">
        <f>(P1504/$AA$5)*($AA$4-'Front End'!$F$9)</f>
        <v>3.674192129742479E-2</v>
      </c>
      <c r="R1504" s="10">
        <f>'Front End'!$F$9+Q1504</f>
        <v>45.036741921297427</v>
      </c>
      <c r="S1504" s="8">
        <f>IF(R1504&gt;'Front End'!$F$9+'Front End'!$B$9,(((R1504-'Front End'!$F$9)/($AA$4-'Front End'!$F$9))*$AA$5)-((('Front End'!$F$9+'Front End'!$B$9-'Front End'!$F$9)/($AA$4-'Front End'!$F$9))*$AA$5),0)</f>
        <v>3674.1921297426929</v>
      </c>
      <c r="T1504" s="8">
        <f>ROUND(S1504/('Front End'!$B$3*24*60*60),6)</f>
        <v>4.2529999999999998E-3</v>
      </c>
      <c r="U1504" s="8">
        <f>IF(R1504&gt;'Front End'!$F$9+'Front End'!$B$10,(((R1504-'Front End'!$F$9)/($AA$4-'Front End'!$F$9))*$AA$5)-((('Front End'!$F$9+'Front End'!$B$10-'Front End'!$F$9)/($AA$4-'Front End'!$F$9))*$AA$5),0)</f>
        <v>1674.1921297423801</v>
      </c>
      <c r="V1504" s="8">
        <f>(U1504^0.5)/('Front End'!$B$4*24*60*60)</f>
        <v>4.7357515003426691E-3</v>
      </c>
      <c r="W1504" s="8">
        <f>(AVERAGE(T1503:T1504)*('Front End'!$F$5*60))+(AVERAGE(V1503:V1504)*('Front End'!$F$5*60))</f>
        <v>1.0787949903616654</v>
      </c>
      <c r="X1504" s="8">
        <f t="shared" si="96"/>
        <v>4.7357515003426691E-3</v>
      </c>
    </row>
    <row r="1505" spans="1:24" x14ac:dyDescent="0.2">
      <c r="A1505" s="1">
        <v>1504</v>
      </c>
      <c r="B1505" s="1">
        <f>B1504+'Front End'!$F$5</f>
        <v>3006</v>
      </c>
      <c r="C1505" s="10">
        <f t="shared" si="93"/>
        <v>2.0874999999999999</v>
      </c>
      <c r="D1505" s="10">
        <f>ROUND(IF(B1505&lt;=$AA$2*1.25,('Front End'!$F$4/2)*(1-COS((PI()*B1505)/$AA$2)),(4.34*'Front End'!$F$4*EXP(-1.3*B1505/$AA$2))),6)</f>
        <v>6.4099999999999997E-4</v>
      </c>
      <c r="E1505" s="10">
        <f>D1505*('Front End'!$F$3/100)</f>
        <v>0</v>
      </c>
      <c r="F1505" s="10">
        <f t="shared" si="94"/>
        <v>6.4099999999999997E-4</v>
      </c>
      <c r="G1505" s="10">
        <f>IF((G1504+(AVERAGE(F1504:F1505)*('Front End'!$F$5*60))-(N1504))&gt;$AA$3,$AA$3,IF(G1504+(AVERAGE(F1504:F1505)*('Front End'!$F$5*60))-(N1504)&lt;0,0,G1504+(AVERAGE(F1504:F1505)*('Front End'!$F$5*60))-(N1504)))</f>
        <v>100.56891962766316</v>
      </c>
      <c r="H1505" s="10">
        <f>(G1505/$AA$3)*'Front End'!$B$1</f>
        <v>1.0056891962766316E-3</v>
      </c>
      <c r="I1505" s="10">
        <f>('Front End'!$F$10-'Front End'!$B$1)+Calcs!H1505</f>
        <v>46.73100568919628</v>
      </c>
      <c r="J1505" s="10">
        <f>IF(H1505&gt;'Front End'!$B$1*('Front End'!$B$5/100),G1505-((('Front End'!$B$1*('Front End'!$B$5/100))/'Front End'!$B$1)*$AA$3),0)</f>
        <v>0.5689196276631634</v>
      </c>
      <c r="K1505" s="10">
        <f>(J1505*('Front End'!$B$6/100))/('Front End'!$B$2*24*60*60)</f>
        <v>0</v>
      </c>
      <c r="L1505" s="10">
        <f>(J1505*((100-'Front End'!$B$6)/100))/('Front End'!$B$2*24*60*60)</f>
        <v>6.5847179127680958E-4</v>
      </c>
      <c r="M1505" s="10">
        <f t="shared" si="95"/>
        <v>6.5847179127680958E-4</v>
      </c>
      <c r="N1505" s="10">
        <f>AVERAGE(M1504:M1505)*('Front End'!$F$5*60)</f>
        <v>7.9185023732253848E-2</v>
      </c>
      <c r="O1505" s="10">
        <f>IF(O1504+AVERAGE(K1504:K1505)*('Front End'!$F$5*60)&gt;J1505,J1505,O1504+AVERAGE(K1504:K1505)*('Front End'!$F$5*60))</f>
        <v>0</v>
      </c>
      <c r="P1505" s="10">
        <f>P1504+(AVERAGE(L1504:L1505)*('Front End'!$F$5*60))-W1504</f>
        <v>3673.1925197758505</v>
      </c>
      <c r="Q1505" s="10">
        <f>(P1505/$AA$5)*($AA$4-'Front End'!$F$9)</f>
        <v>3.6731925197758503E-2</v>
      </c>
      <c r="R1505" s="10">
        <f>'Front End'!$F$9+Q1505</f>
        <v>45.036731925197756</v>
      </c>
      <c r="S1505" s="8">
        <f>IF(R1505&gt;'Front End'!$F$9+'Front End'!$B$9,(((R1505-'Front End'!$F$9)/($AA$4-'Front End'!$F$9))*$AA$5)-((('Front End'!$F$9+'Front End'!$B$9-'Front End'!$F$9)/($AA$4-'Front End'!$F$9))*$AA$5),0)</f>
        <v>3673.1925197756259</v>
      </c>
      <c r="T1505" s="8">
        <f>ROUND(S1505/('Front End'!$B$3*24*60*60),6)</f>
        <v>4.2509999999999996E-3</v>
      </c>
      <c r="U1505" s="8">
        <f>IF(R1505&gt;'Front End'!$F$9+'Front End'!$B$10,(((R1505-'Front End'!$F$9)/($AA$4-'Front End'!$F$9))*$AA$5)-((('Front End'!$F$9+'Front End'!$B$10-'Front End'!$F$9)/($AA$4-'Front End'!$F$9))*$AA$5),0)</f>
        <v>1673.192519775313</v>
      </c>
      <c r="V1505" s="8">
        <f>(U1505^0.5)/('Front End'!$B$4*24*60*60)</f>
        <v>4.7343375015708612E-3</v>
      </c>
      <c r="W1505" s="8">
        <f>(AVERAGE(T1504:T1505)*('Front End'!$F$5*60))+(AVERAGE(V1504:V1505)*('Front End'!$F$5*60))</f>
        <v>1.0784453401148117</v>
      </c>
      <c r="X1505" s="8">
        <f t="shared" si="96"/>
        <v>4.7343375015708612E-3</v>
      </c>
    </row>
    <row r="1506" spans="1:24" x14ac:dyDescent="0.2">
      <c r="A1506" s="1">
        <v>1505</v>
      </c>
      <c r="B1506" s="1">
        <f>B1505+'Front End'!$F$5</f>
        <v>3008</v>
      </c>
      <c r="C1506" s="10">
        <f t="shared" si="93"/>
        <v>2.088888888888889</v>
      </c>
      <c r="D1506" s="10">
        <f>ROUND(IF(B1506&lt;=$AA$2*1.25,('Front End'!$F$4/2)*(1-COS((PI()*B1506)/$AA$2)),(4.34*'Front End'!$F$4*EXP(-1.3*B1506/$AA$2))),6)</f>
        <v>6.38E-4</v>
      </c>
      <c r="E1506" s="10">
        <f>D1506*('Front End'!$F$3/100)</f>
        <v>0</v>
      </c>
      <c r="F1506" s="10">
        <f t="shared" si="94"/>
        <v>6.38E-4</v>
      </c>
      <c r="G1506" s="10">
        <f>IF((G1505+(AVERAGE(F1505:F1506)*('Front End'!$F$5*60))-(N1505))&gt;$AA$3,$AA$3,IF(G1505+(AVERAGE(F1505:F1506)*('Front End'!$F$5*60))-(N1505)&lt;0,0,G1505+(AVERAGE(F1505:F1506)*('Front End'!$F$5*60))-(N1505)))</f>
        <v>100.56647460393091</v>
      </c>
      <c r="H1506" s="10">
        <f>(G1506/$AA$3)*'Front End'!$B$1</f>
        <v>1.0056647460393092E-3</v>
      </c>
      <c r="I1506" s="10">
        <f>('Front End'!$F$10-'Front End'!$B$1)+Calcs!H1506</f>
        <v>46.731005664746043</v>
      </c>
      <c r="J1506" s="10">
        <f>IF(H1506&gt;'Front End'!$B$1*('Front End'!$B$5/100),G1506-((('Front End'!$B$1*('Front End'!$B$5/100))/'Front End'!$B$1)*$AA$3),0)</f>
        <v>0.56647460393091364</v>
      </c>
      <c r="K1506" s="10">
        <f>(J1506*('Front End'!$B$6/100))/('Front End'!$B$2*24*60*60)</f>
        <v>0</v>
      </c>
      <c r="L1506" s="10">
        <f>(J1506*((100-'Front End'!$B$6)/100))/('Front End'!$B$2*24*60*60)</f>
        <v>6.5564190269781677E-4</v>
      </c>
      <c r="M1506" s="10">
        <f t="shared" si="95"/>
        <v>6.5564190269781677E-4</v>
      </c>
      <c r="N1506" s="10">
        <f>AVERAGE(M1505:M1506)*('Front End'!$F$5*60)</f>
        <v>7.8846821638477588E-2</v>
      </c>
      <c r="O1506" s="10">
        <f>IF(O1505+AVERAGE(K1505:K1506)*('Front End'!$F$5*60)&gt;J1506,J1506,O1505+AVERAGE(K1505:K1506)*('Front End'!$F$5*60))</f>
        <v>0</v>
      </c>
      <c r="P1506" s="10">
        <f>P1505+(AVERAGE(L1505:L1506)*('Front End'!$F$5*60))-W1505</f>
        <v>3672.1929212573741</v>
      </c>
      <c r="Q1506" s="10">
        <f>(P1506/$AA$5)*($AA$4-'Front End'!$F$9)</f>
        <v>3.6721929212573737E-2</v>
      </c>
      <c r="R1506" s="10">
        <f>'Front End'!$F$9+Q1506</f>
        <v>45.036721929212575</v>
      </c>
      <c r="S1506" s="8">
        <f>IF(R1506&gt;'Front End'!$F$9+'Front End'!$B$9,(((R1506-'Front End'!$F$9)/($AA$4-'Front End'!$F$9))*$AA$5)-((('Front End'!$F$9+'Front End'!$B$9-'Front End'!$F$9)/($AA$4-'Front End'!$F$9))*$AA$5),0)</f>
        <v>3672.1929212575333</v>
      </c>
      <c r="T1506" s="8">
        <f>ROUND(S1506/('Front End'!$B$3*24*60*60),6)</f>
        <v>4.2500000000000003E-3</v>
      </c>
      <c r="U1506" s="8">
        <f>IF(R1506&gt;'Front End'!$F$9+'Front End'!$B$10,(((R1506-'Front End'!$F$9)/($AA$4-'Front End'!$F$9))*$AA$5)-((('Front End'!$F$9+'Front End'!$B$10-'Front End'!$F$9)/($AA$4-'Front End'!$F$9))*$AA$5),0)</f>
        <v>1672.1929212572204</v>
      </c>
      <c r="V1506" s="8">
        <f>(U1506^0.5)/('Front End'!$B$4*24*60*60)</f>
        <v>4.7329230965579977E-3</v>
      </c>
      <c r="W1506" s="8">
        <f>(AVERAGE(T1505:T1506)*('Front End'!$F$5*60))+(AVERAGE(V1505:V1506)*('Front End'!$F$5*60))</f>
        <v>1.0780956358877316</v>
      </c>
      <c r="X1506" s="8">
        <f t="shared" si="96"/>
        <v>4.7329230965579977E-3</v>
      </c>
    </row>
    <row r="1507" spans="1:24" x14ac:dyDescent="0.2">
      <c r="A1507" s="1">
        <v>1506</v>
      </c>
      <c r="B1507" s="1">
        <f>B1506+'Front End'!$F$5</f>
        <v>3010</v>
      </c>
      <c r="C1507" s="10">
        <f t="shared" si="93"/>
        <v>2.0902777777777777</v>
      </c>
      <c r="D1507" s="10">
        <f>ROUND(IF(B1507&lt;=$AA$2*1.25,('Front End'!$F$4/2)*(1-COS((PI()*B1507)/$AA$2)),(4.34*'Front End'!$F$4*EXP(-1.3*B1507/$AA$2))),6)</f>
        <v>6.3500000000000004E-4</v>
      </c>
      <c r="E1507" s="10">
        <f>D1507*('Front End'!$F$3/100)</f>
        <v>0</v>
      </c>
      <c r="F1507" s="10">
        <f t="shared" si="94"/>
        <v>6.3500000000000004E-4</v>
      </c>
      <c r="G1507" s="10">
        <f>IF((G1506+(AVERAGE(F1506:F1507)*('Front End'!$F$5*60))-(N1506))&gt;$AA$3,$AA$3,IF(G1506+(AVERAGE(F1506:F1507)*('Front End'!$F$5*60))-(N1506)&lt;0,0,G1506+(AVERAGE(F1506:F1507)*('Front End'!$F$5*60))-(N1506)))</f>
        <v>100.56400778229244</v>
      </c>
      <c r="H1507" s="10">
        <f>(G1507/$AA$3)*'Front End'!$B$1</f>
        <v>1.0056400778229245E-3</v>
      </c>
      <c r="I1507" s="10">
        <f>('Front End'!$F$10-'Front End'!$B$1)+Calcs!H1507</f>
        <v>46.731005640077825</v>
      </c>
      <c r="J1507" s="10">
        <f>IF(H1507&gt;'Front End'!$B$1*('Front End'!$B$5/100),G1507-((('Front End'!$B$1*('Front End'!$B$5/100))/'Front End'!$B$1)*$AA$3),0)</f>
        <v>0.56400778229243542</v>
      </c>
      <c r="K1507" s="10">
        <f>(J1507*('Front End'!$B$6/100))/('Front End'!$B$2*24*60*60)</f>
        <v>0</v>
      </c>
      <c r="L1507" s="10">
        <f>(J1507*((100-'Front End'!$B$6)/100))/('Front End'!$B$2*24*60*60)</f>
        <v>6.5278678506068923E-4</v>
      </c>
      <c r="M1507" s="10">
        <f t="shared" si="95"/>
        <v>6.5278678506068923E-4</v>
      </c>
      <c r="N1507" s="10">
        <f>AVERAGE(M1506:M1507)*('Front End'!$F$5*60)</f>
        <v>7.850572126551035E-2</v>
      </c>
      <c r="O1507" s="10">
        <f>IF(O1506+AVERAGE(K1506:K1507)*('Front End'!$F$5*60)&gt;J1507,J1507,O1506+AVERAGE(K1506:K1507)*('Front End'!$F$5*60))</f>
        <v>0</v>
      </c>
      <c r="P1507" s="10">
        <f>P1506+(AVERAGE(L1506:L1507)*('Front End'!$F$5*60))-W1506</f>
        <v>3671.1933313427521</v>
      </c>
      <c r="Q1507" s="10">
        <f>(P1507/$AA$5)*($AA$4-'Front End'!$F$9)</f>
        <v>3.6711933313427515E-2</v>
      </c>
      <c r="R1507" s="10">
        <f>'Front End'!$F$9+Q1507</f>
        <v>45.036711933313427</v>
      </c>
      <c r="S1507" s="8">
        <f>IF(R1507&gt;'Front End'!$F$9+'Front End'!$B$9,(((R1507-'Front End'!$F$9)/($AA$4-'Front End'!$F$9))*$AA$5)-((('Front End'!$F$9+'Front End'!$B$9-'Front End'!$F$9)/($AA$4-'Front End'!$F$9))*$AA$5),0)</f>
        <v>3671.1933313426925</v>
      </c>
      <c r="T1507" s="8">
        <f>ROUND(S1507/('Front End'!$B$3*24*60*60),6)</f>
        <v>4.2490000000000002E-3</v>
      </c>
      <c r="U1507" s="8">
        <f>IF(R1507&gt;'Front End'!$F$9+'Front End'!$B$10,(((R1507-'Front End'!$F$9)/($AA$4-'Front End'!$F$9))*$AA$5)-((('Front End'!$F$9+'Front End'!$B$10-'Front End'!$F$9)/($AA$4-'Front End'!$F$9))*$AA$5),0)</f>
        <v>1671.1933313423797</v>
      </c>
      <c r="V1507" s="8">
        <f>(U1507^0.5)/('Front End'!$B$4*24*60*60)</f>
        <v>4.7315082809113347E-3</v>
      </c>
      <c r="W1507" s="8">
        <f>(AVERAGE(T1506:T1507)*('Front End'!$F$5*60))+(AVERAGE(V1506:V1507)*('Front End'!$F$5*60))</f>
        <v>1.07780588264816</v>
      </c>
      <c r="X1507" s="8">
        <f t="shared" si="96"/>
        <v>4.7315082809113347E-3</v>
      </c>
    </row>
    <row r="1508" spans="1:24" x14ac:dyDescent="0.2">
      <c r="A1508" s="1">
        <v>1507</v>
      </c>
      <c r="B1508" s="1">
        <f>B1507+'Front End'!$F$5</f>
        <v>3012</v>
      </c>
      <c r="C1508" s="10">
        <f t="shared" si="93"/>
        <v>2.0916666666666668</v>
      </c>
      <c r="D1508" s="10">
        <f>ROUND(IF(B1508&lt;=$AA$2*1.25,('Front End'!$F$4/2)*(1-COS((PI()*B1508)/$AA$2)),(4.34*'Front End'!$F$4*EXP(-1.3*B1508/$AA$2))),6)</f>
        <v>6.3199999999999997E-4</v>
      </c>
      <c r="E1508" s="10">
        <f>D1508*('Front End'!$F$3/100)</f>
        <v>0</v>
      </c>
      <c r="F1508" s="10">
        <f t="shared" si="94"/>
        <v>6.3199999999999997E-4</v>
      </c>
      <c r="G1508" s="10">
        <f>IF((G1507+(AVERAGE(F1507:F1508)*('Front End'!$F$5*60))-(N1507))&gt;$AA$3,$AA$3,IF(G1507+(AVERAGE(F1507:F1508)*('Front End'!$F$5*60))-(N1507)&lt;0,0,G1507+(AVERAGE(F1507:F1508)*('Front End'!$F$5*60))-(N1507)))</f>
        <v>100.56152206102692</v>
      </c>
      <c r="H1508" s="10">
        <f>(G1508/$AA$3)*'Front End'!$B$1</f>
        <v>1.0056152206102693E-3</v>
      </c>
      <c r="I1508" s="10">
        <f>('Front End'!$F$10-'Front End'!$B$1)+Calcs!H1508</f>
        <v>46.731005615220617</v>
      </c>
      <c r="J1508" s="10">
        <f>IF(H1508&gt;'Front End'!$B$1*('Front End'!$B$5/100),G1508-((('Front End'!$B$1*('Front End'!$B$5/100))/'Front End'!$B$1)*$AA$3),0)</f>
        <v>0.56152206102692048</v>
      </c>
      <c r="K1508" s="10">
        <f>(J1508*('Front End'!$B$6/100))/('Front End'!$B$2*24*60*60)</f>
        <v>0</v>
      </c>
      <c r="L1508" s="10">
        <f>(J1508*((100-'Front End'!$B$6)/100))/('Front End'!$B$2*24*60*60)</f>
        <v>6.4990979285523215E-4</v>
      </c>
      <c r="M1508" s="10">
        <f t="shared" si="95"/>
        <v>6.4990979285523215E-4</v>
      </c>
      <c r="N1508" s="10">
        <f>AVERAGE(M1507:M1508)*('Front End'!$F$5*60)</f>
        <v>7.8161794674955279E-2</v>
      </c>
      <c r="O1508" s="10">
        <f>IF(O1507+AVERAGE(K1507:K1508)*('Front End'!$F$5*60)&gt;J1508,J1508,O1507+AVERAGE(K1507:K1508)*('Front End'!$F$5*60))</f>
        <v>0</v>
      </c>
      <c r="P1508" s="10">
        <f>P1507+(AVERAGE(L1507:L1508)*('Front End'!$F$5*60))-W1507</f>
        <v>3670.193687254779</v>
      </c>
      <c r="Q1508" s="10">
        <f>(P1508/$AA$5)*($AA$4-'Front End'!$F$9)</f>
        <v>3.6701936872547788E-2</v>
      </c>
      <c r="R1508" s="10">
        <f>'Front End'!$F$9+Q1508</f>
        <v>45.036701936872547</v>
      </c>
      <c r="S1508" s="8">
        <f>IF(R1508&gt;'Front End'!$F$9+'Front End'!$B$9,(((R1508-'Front End'!$F$9)/($AA$4-'Front End'!$F$9))*$AA$5)-((('Front End'!$F$9+'Front End'!$B$9-'Front End'!$F$9)/($AA$4-'Front End'!$F$9))*$AA$5),0)</f>
        <v>3670.1936872546526</v>
      </c>
      <c r="T1508" s="8">
        <f>ROUND(S1508/('Front End'!$B$3*24*60*60),6)</f>
        <v>4.248E-3</v>
      </c>
      <c r="U1508" s="8">
        <f>IF(R1508&gt;'Front End'!$F$9+'Front End'!$B$10,(((R1508-'Front End'!$F$9)/($AA$4-'Front End'!$F$9))*$AA$5)-((('Front End'!$F$9+'Front End'!$B$10-'Front End'!$F$9)/($AA$4-'Front End'!$F$9))*$AA$5),0)</f>
        <v>1670.1936872543397</v>
      </c>
      <c r="V1508" s="8">
        <f>(U1508^0.5)/('Front End'!$B$4*24*60*60)</f>
        <v>4.7300929653689826E-3</v>
      </c>
      <c r="W1508" s="8">
        <f>(AVERAGE(T1507:T1508)*('Front End'!$F$5*60))+(AVERAGE(V1507:V1508)*('Front End'!$F$5*60))</f>
        <v>1.0775160747768191</v>
      </c>
      <c r="X1508" s="8">
        <f t="shared" si="96"/>
        <v>4.7300929653689826E-3</v>
      </c>
    </row>
    <row r="1509" spans="1:24" x14ac:dyDescent="0.2">
      <c r="A1509" s="1">
        <v>1508</v>
      </c>
      <c r="B1509" s="1">
        <f>B1508+'Front End'!$F$5</f>
        <v>3014</v>
      </c>
      <c r="C1509" s="10">
        <f t="shared" si="93"/>
        <v>2.0930555555555554</v>
      </c>
      <c r="D1509" s="10">
        <f>ROUND(IF(B1509&lt;=$AA$2*1.25,('Front End'!$F$4/2)*(1-COS((PI()*B1509)/$AA$2)),(4.34*'Front End'!$F$4*EXP(-1.3*B1509/$AA$2))),6)</f>
        <v>6.3000000000000003E-4</v>
      </c>
      <c r="E1509" s="10">
        <f>D1509*('Front End'!$F$3/100)</f>
        <v>0</v>
      </c>
      <c r="F1509" s="10">
        <f t="shared" si="94"/>
        <v>6.3000000000000003E-4</v>
      </c>
      <c r="G1509" s="10">
        <f>IF((G1508+(AVERAGE(F1508:F1509)*('Front End'!$F$5*60))-(N1508))&gt;$AA$3,$AA$3,IF(G1508+(AVERAGE(F1508:F1509)*('Front End'!$F$5*60))-(N1508)&lt;0,0,G1508+(AVERAGE(F1508:F1509)*('Front End'!$F$5*60))-(N1508)))</f>
        <v>100.55908026635197</v>
      </c>
      <c r="H1509" s="10">
        <f>(G1509/$AA$3)*'Front End'!$B$1</f>
        <v>1.0055908026635196E-3</v>
      </c>
      <c r="I1509" s="10">
        <f>('Front End'!$F$10-'Front End'!$B$1)+Calcs!H1509</f>
        <v>46.731005590802667</v>
      </c>
      <c r="J1509" s="10">
        <f>IF(H1509&gt;'Front End'!$B$1*('Front End'!$B$5/100),G1509-((('Front End'!$B$1*('Front End'!$B$5/100))/'Front End'!$B$1)*$AA$3),0)</f>
        <v>0.55908026635196961</v>
      </c>
      <c r="K1509" s="10">
        <f>(J1509*('Front End'!$B$6/100))/('Front End'!$B$2*24*60*60)</f>
        <v>0</v>
      </c>
      <c r="L1509" s="10">
        <f>(J1509*((100-'Front End'!$B$6)/100))/('Front End'!$B$2*24*60*60)</f>
        <v>6.4708364161107602E-4</v>
      </c>
      <c r="M1509" s="10">
        <f t="shared" si="95"/>
        <v>6.4708364161107602E-4</v>
      </c>
      <c r="N1509" s="10">
        <f>AVERAGE(M1508:M1509)*('Front End'!$F$5*60)</f>
        <v>7.7819606067978497E-2</v>
      </c>
      <c r="O1509" s="10">
        <f>IF(O1508+AVERAGE(K1508:K1509)*('Front End'!$F$5*60)&gt;J1509,J1509,O1508+AVERAGE(K1508:K1509)*('Front End'!$F$5*60))</f>
        <v>0</v>
      </c>
      <c r="P1509" s="10">
        <f>P1508+(AVERAGE(L1508:L1509)*('Front End'!$F$5*60))-W1508</f>
        <v>3669.1939907860701</v>
      </c>
      <c r="Q1509" s="10">
        <f>(P1509/$AA$5)*($AA$4-'Front End'!$F$9)</f>
        <v>3.6691939907860696E-2</v>
      </c>
      <c r="R1509" s="10">
        <f>'Front End'!$F$9+Q1509</f>
        <v>45.036691939907861</v>
      </c>
      <c r="S1509" s="8">
        <f>IF(R1509&gt;'Front End'!$F$9+'Front End'!$B$9,(((R1509-'Front End'!$F$9)/($AA$4-'Front End'!$F$9))*$AA$5)-((('Front End'!$F$9+'Front End'!$B$9-'Front End'!$F$9)/($AA$4-'Front End'!$F$9))*$AA$5),0)</f>
        <v>3669.1939907861124</v>
      </c>
      <c r="T1509" s="8">
        <f>ROUND(S1509/('Front End'!$B$3*24*60*60),6)</f>
        <v>4.2469999999999999E-3</v>
      </c>
      <c r="U1509" s="8">
        <f>IF(R1509&gt;'Front End'!$F$9+'Front End'!$B$10,(((R1509-'Front End'!$F$9)/($AA$4-'Front End'!$F$9))*$AA$5)-((('Front End'!$F$9+'Front End'!$B$10-'Front End'!$F$9)/($AA$4-'Front End'!$F$9))*$AA$5),0)</f>
        <v>1669.1939907857995</v>
      </c>
      <c r="V1509" s="8">
        <f>(U1509^0.5)/('Front End'!$B$4*24*60*60)</f>
        <v>4.7286771520213544E-3</v>
      </c>
      <c r="W1509" s="8">
        <f>(AVERAGE(T1508:T1509)*('Front End'!$F$5*60))+(AVERAGE(V1508:V1509)*('Front End'!$F$5*60))</f>
        <v>1.0772262070434202</v>
      </c>
      <c r="X1509" s="8">
        <f t="shared" si="96"/>
        <v>4.7286771520213544E-3</v>
      </c>
    </row>
    <row r="1510" spans="1:24" x14ac:dyDescent="0.2">
      <c r="A1510" s="1">
        <v>1509</v>
      </c>
      <c r="B1510" s="1">
        <f>B1509+'Front End'!$F$5</f>
        <v>3016</v>
      </c>
      <c r="C1510" s="10">
        <f t="shared" si="93"/>
        <v>2.0944444444444446</v>
      </c>
      <c r="D1510" s="10">
        <f>ROUND(IF(B1510&lt;=$AA$2*1.25,('Front End'!$F$4/2)*(1-COS((PI()*B1510)/$AA$2)),(4.34*'Front End'!$F$4*EXP(-1.3*B1510/$AA$2))),6)</f>
        <v>6.2699999999999995E-4</v>
      </c>
      <c r="E1510" s="10">
        <f>D1510*('Front End'!$F$3/100)</f>
        <v>0</v>
      </c>
      <c r="F1510" s="10">
        <f t="shared" si="94"/>
        <v>6.2699999999999995E-4</v>
      </c>
      <c r="G1510" s="10">
        <f>IF((G1509+(AVERAGE(F1509:F1510)*('Front End'!$F$5*60))-(N1509))&gt;$AA$3,$AA$3,IF(G1509+(AVERAGE(F1509:F1510)*('Front End'!$F$5*60))-(N1509)&lt;0,0,G1509+(AVERAGE(F1509:F1510)*('Front End'!$F$5*60))-(N1509)))</f>
        <v>100.55668066028399</v>
      </c>
      <c r="H1510" s="10">
        <f>(G1510/$AA$3)*'Front End'!$B$1</f>
        <v>1.0055668066028399E-3</v>
      </c>
      <c r="I1510" s="10">
        <f>('Front End'!$F$10-'Front End'!$B$1)+Calcs!H1510</f>
        <v>46.731005566806608</v>
      </c>
      <c r="J1510" s="10">
        <f>IF(H1510&gt;'Front End'!$B$1*('Front End'!$B$5/100),G1510-((('Front End'!$B$1*('Front End'!$B$5/100))/'Front End'!$B$1)*$AA$3),0)</f>
        <v>0.55668066028398755</v>
      </c>
      <c r="K1510" s="10">
        <f>(J1510*('Front End'!$B$6/100))/('Front End'!$B$2*24*60*60)</f>
        <v>0</v>
      </c>
      <c r="L1510" s="10">
        <f>(J1510*((100-'Front End'!$B$6)/100))/('Front End'!$B$2*24*60*60)</f>
        <v>6.4430631977313384E-4</v>
      </c>
      <c r="M1510" s="10">
        <f t="shared" si="95"/>
        <v>6.4430631977313384E-4</v>
      </c>
      <c r="N1510" s="10">
        <f>AVERAGE(M1509:M1510)*('Front End'!$F$5*60)</f>
        <v>7.7483397683052596E-2</v>
      </c>
      <c r="O1510" s="10">
        <f>IF(O1509+AVERAGE(K1509:K1510)*('Front End'!$F$5*60)&gt;J1510,J1510,O1509+AVERAGE(K1509:K1510)*('Front End'!$F$5*60))</f>
        <v>0</v>
      </c>
      <c r="P1510" s="10">
        <f>P1509+(AVERAGE(L1509:L1510)*('Front End'!$F$5*60))-W1509</f>
        <v>3668.1942479767094</v>
      </c>
      <c r="Q1510" s="10">
        <f>(P1510/$AA$5)*($AA$4-'Front End'!$F$9)</f>
        <v>3.6681942479767089E-2</v>
      </c>
      <c r="R1510" s="10">
        <f>'Front End'!$F$9+Q1510</f>
        <v>45.036681942479767</v>
      </c>
      <c r="S1510" s="8">
        <f>IF(R1510&gt;'Front End'!$F$9+'Front End'!$B$9,(((R1510-'Front End'!$F$9)/($AA$4-'Front End'!$F$9))*$AA$5)-((('Front End'!$F$9+'Front End'!$B$9-'Front End'!$F$9)/($AA$4-'Front End'!$F$9))*$AA$5),0)</f>
        <v>3668.1942479766867</v>
      </c>
      <c r="T1510" s="8">
        <f>ROUND(S1510/('Front End'!$B$3*24*60*60),6)</f>
        <v>4.2459999999999998E-3</v>
      </c>
      <c r="U1510" s="8">
        <f>IF(R1510&gt;'Front End'!$F$9+'Front End'!$B$10,(((R1510-'Front End'!$F$9)/($AA$4-'Front End'!$F$9))*$AA$5)-((('Front End'!$F$9+'Front End'!$B$10-'Front End'!$F$9)/($AA$4-'Front End'!$F$9))*$AA$5),0)</f>
        <v>1668.1942479763738</v>
      </c>
      <c r="V1510" s="8">
        <f>(U1510^0.5)/('Front End'!$B$4*24*60*60)</f>
        <v>4.7272608489785806E-3</v>
      </c>
      <c r="W1510" s="8">
        <f>(AVERAGE(T1509:T1510)*('Front End'!$F$5*60))+(AVERAGE(V1509:V1510)*('Front End'!$F$5*60))</f>
        <v>1.076936280059996</v>
      </c>
      <c r="X1510" s="8">
        <f t="shared" si="96"/>
        <v>4.7272608489785806E-3</v>
      </c>
    </row>
    <row r="1511" spans="1:24" x14ac:dyDescent="0.2">
      <c r="A1511" s="1">
        <v>1510</v>
      </c>
      <c r="B1511" s="1">
        <f>B1510+'Front End'!$F$5</f>
        <v>3018</v>
      </c>
      <c r="C1511" s="10">
        <f t="shared" si="93"/>
        <v>2.0958333333333332</v>
      </c>
      <c r="D1511" s="10">
        <f>ROUND(IF(B1511&lt;=$AA$2*1.25,('Front End'!$F$4/2)*(1-COS((PI()*B1511)/$AA$2)),(4.34*'Front End'!$F$4*EXP(-1.3*B1511/$AA$2))),6)</f>
        <v>6.2399999999999999E-4</v>
      </c>
      <c r="E1511" s="10">
        <f>D1511*('Front End'!$F$3/100)</f>
        <v>0</v>
      </c>
      <c r="F1511" s="10">
        <f t="shared" si="94"/>
        <v>6.2399999999999999E-4</v>
      </c>
      <c r="G1511" s="10">
        <f>IF((G1510+(AVERAGE(F1510:F1511)*('Front End'!$F$5*60))-(N1510))&gt;$AA$3,$AA$3,IF(G1510+(AVERAGE(F1510:F1511)*('Front End'!$F$5*60))-(N1510)&lt;0,0,G1510+(AVERAGE(F1510:F1511)*('Front End'!$F$5*60))-(N1510)))</f>
        <v>100.55425726260093</v>
      </c>
      <c r="H1511" s="10">
        <f>(G1511/$AA$3)*'Front End'!$B$1</f>
        <v>1.0055425726260092E-3</v>
      </c>
      <c r="I1511" s="10">
        <f>('Front End'!$F$10-'Front End'!$B$1)+Calcs!H1511</f>
        <v>46.731005542572632</v>
      </c>
      <c r="J1511" s="10">
        <f>IF(H1511&gt;'Front End'!$B$1*('Front End'!$B$5/100),G1511-((('Front End'!$B$1*('Front End'!$B$5/100))/'Front End'!$B$1)*$AA$3),0)</f>
        <v>0.55425726260092745</v>
      </c>
      <c r="K1511" s="10">
        <f>(J1511*('Front End'!$B$6/100))/('Front End'!$B$2*24*60*60)</f>
        <v>0</v>
      </c>
      <c r="L1511" s="10">
        <f>(J1511*((100-'Front End'!$B$6)/100))/('Front End'!$B$2*24*60*60)</f>
        <v>6.4150146134366612E-4</v>
      </c>
      <c r="M1511" s="10">
        <f t="shared" si="95"/>
        <v>6.4150146134366612E-4</v>
      </c>
      <c r="N1511" s="10">
        <f>AVERAGE(M1510:M1511)*('Front End'!$F$5*60)</f>
        <v>7.7148466867008006E-2</v>
      </c>
      <c r="O1511" s="10">
        <f>IF(O1510+AVERAGE(K1510:K1511)*('Front End'!$F$5*60)&gt;J1511,J1511,O1510+AVERAGE(K1510:K1511)*('Front End'!$F$5*60))</f>
        <v>0</v>
      </c>
      <c r="P1511" s="10">
        <f>P1510+(AVERAGE(L1510:L1511)*('Front End'!$F$5*60))-W1510</f>
        <v>3667.1944601635164</v>
      </c>
      <c r="Q1511" s="10">
        <f>(P1511/$AA$5)*($AA$4-'Front End'!$F$9)</f>
        <v>3.6671944601635163E-2</v>
      </c>
      <c r="R1511" s="10">
        <f>'Front End'!$F$9+Q1511</f>
        <v>45.036671944601636</v>
      </c>
      <c r="S1511" s="8">
        <f>IF(R1511&gt;'Front End'!$F$9+'Front End'!$B$9,(((R1511-'Front End'!$F$9)/($AA$4-'Front End'!$F$9))*$AA$5)-((('Front End'!$F$9+'Front End'!$B$9-'Front End'!$F$9)/($AA$4-'Front End'!$F$9))*$AA$5),0)</f>
        <v>3667.1944601636142</v>
      </c>
      <c r="T1511" s="8">
        <f>ROUND(S1511/('Front End'!$B$3*24*60*60),6)</f>
        <v>4.2440000000000004E-3</v>
      </c>
      <c r="U1511" s="8">
        <f>IF(R1511&gt;'Front End'!$F$9+'Front End'!$B$10,(((R1511-'Front End'!$F$9)/($AA$4-'Front End'!$F$9))*$AA$5)-((('Front End'!$F$9+'Front End'!$B$10-'Front End'!$F$9)/($AA$4-'Front End'!$F$9))*$AA$5),0)</f>
        <v>1667.1944601633013</v>
      </c>
      <c r="V1511" s="8">
        <f>(U1511^0.5)/('Front End'!$B$4*24*60*60)</f>
        <v>4.7258440576956598E-3</v>
      </c>
      <c r="W1511" s="8">
        <f>(AVERAGE(T1510:T1511)*('Front End'!$F$5*60))+(AVERAGE(V1510:V1511)*('Front End'!$F$5*60))</f>
        <v>1.0765862944004545</v>
      </c>
      <c r="X1511" s="8">
        <f t="shared" si="96"/>
        <v>4.7258440576956598E-3</v>
      </c>
    </row>
    <row r="1512" spans="1:24" x14ac:dyDescent="0.2">
      <c r="A1512" s="1">
        <v>1511</v>
      </c>
      <c r="B1512" s="1">
        <f>B1511+'Front End'!$F$5</f>
        <v>3020</v>
      </c>
      <c r="C1512" s="10">
        <f t="shared" si="93"/>
        <v>2.0972222222222223</v>
      </c>
      <c r="D1512" s="10">
        <f>ROUND(IF(B1512&lt;=$AA$2*1.25,('Front End'!$F$4/2)*(1-COS((PI()*B1512)/$AA$2)),(4.34*'Front End'!$F$4*EXP(-1.3*B1512/$AA$2))),6)</f>
        <v>6.2200000000000005E-4</v>
      </c>
      <c r="E1512" s="10">
        <f>D1512*('Front End'!$F$3/100)</f>
        <v>0</v>
      </c>
      <c r="F1512" s="10">
        <f t="shared" si="94"/>
        <v>6.2200000000000005E-4</v>
      </c>
      <c r="G1512" s="10">
        <f>IF((G1511+(AVERAGE(F1511:F1512)*('Front End'!$F$5*60))-(N1511))&gt;$AA$3,$AA$3,IF(G1511+(AVERAGE(F1511:F1512)*('Front End'!$F$5*60))-(N1511)&lt;0,0,G1511+(AVERAGE(F1511:F1512)*('Front End'!$F$5*60))-(N1511)))</f>
        <v>100.55186879573392</v>
      </c>
      <c r="H1512" s="10">
        <f>(G1512/$AA$3)*'Front End'!$B$1</f>
        <v>1.0055186879573393E-3</v>
      </c>
      <c r="I1512" s="10">
        <f>('Front End'!$F$10-'Front End'!$B$1)+Calcs!H1512</f>
        <v>46.731005518687958</v>
      </c>
      <c r="J1512" s="10">
        <f>IF(H1512&gt;'Front End'!$B$1*('Front End'!$B$5/100),G1512-((('Front End'!$B$1*('Front End'!$B$5/100))/'Front End'!$B$1)*$AA$3),0)</f>
        <v>0.55186879573392389</v>
      </c>
      <c r="K1512" s="10">
        <f>(J1512*('Front End'!$B$6/100))/('Front End'!$B$2*24*60*60)</f>
        <v>0</v>
      </c>
      <c r="L1512" s="10">
        <f>(J1512*((100-'Front End'!$B$6)/100))/('Front End'!$B$2*24*60*60)</f>
        <v>6.3873703209944908E-4</v>
      </c>
      <c r="M1512" s="10">
        <f t="shared" si="95"/>
        <v>6.3873703209944908E-4</v>
      </c>
      <c r="N1512" s="10">
        <f>AVERAGE(M1511:M1512)*('Front End'!$F$5*60)</f>
        <v>7.6814309606586917E-2</v>
      </c>
      <c r="O1512" s="10">
        <f>IF(O1511+AVERAGE(K1511:K1512)*('Front End'!$F$5*60)&gt;J1512,J1512,O1511+AVERAGE(K1511:K1512)*('Front End'!$F$5*60))</f>
        <v>0</v>
      </c>
      <c r="P1512" s="10">
        <f>P1511+(AVERAGE(L1511:L1512)*('Front End'!$F$5*60))-W1511</f>
        <v>3666.1946881787226</v>
      </c>
      <c r="Q1512" s="10">
        <f>(P1512/$AA$5)*($AA$4-'Front End'!$F$9)</f>
        <v>3.666194688178722E-2</v>
      </c>
      <c r="R1512" s="10">
        <f>'Front End'!$F$9+Q1512</f>
        <v>45.036661946881786</v>
      </c>
      <c r="S1512" s="8">
        <f>IF(R1512&gt;'Front End'!$F$9+'Front End'!$B$9,(((R1512-'Front End'!$F$9)/($AA$4-'Front End'!$F$9))*$AA$5)-((('Front End'!$F$9+'Front End'!$B$9-'Front End'!$F$9)/($AA$4-'Front End'!$F$9))*$AA$5),0)</f>
        <v>3666.1946881785925</v>
      </c>
      <c r="T1512" s="8">
        <f>ROUND(S1512/('Front End'!$B$3*24*60*60),6)</f>
        <v>4.2430000000000002E-3</v>
      </c>
      <c r="U1512" s="8">
        <f>IF(R1512&gt;'Front End'!$F$9+'Front End'!$B$10,(((R1512-'Front End'!$F$9)/($AA$4-'Front End'!$F$9))*$AA$5)-((('Front End'!$F$9+'Front End'!$B$10-'Front End'!$F$9)/($AA$4-'Front End'!$F$9))*$AA$5),0)</f>
        <v>1666.1946881782796</v>
      </c>
      <c r="V1512" s="8">
        <f>(U1512^0.5)/('Front End'!$B$4*24*60*60)</f>
        <v>4.724426863976239E-3</v>
      </c>
      <c r="W1512" s="8">
        <f>(AVERAGE(T1511:T1512)*('Front End'!$F$5*60))+(AVERAGE(V1511:V1512)*('Front End'!$F$5*60))</f>
        <v>1.076236255300314</v>
      </c>
      <c r="X1512" s="8">
        <f t="shared" si="96"/>
        <v>4.724426863976239E-3</v>
      </c>
    </row>
    <row r="1513" spans="1:24" x14ac:dyDescent="0.2">
      <c r="A1513" s="1">
        <v>1512</v>
      </c>
      <c r="B1513" s="1">
        <f>B1512+'Front End'!$F$5</f>
        <v>3022</v>
      </c>
      <c r="C1513" s="10">
        <f t="shared" si="93"/>
        <v>2.098611111111111</v>
      </c>
      <c r="D1513" s="10">
        <f>ROUND(IF(B1513&lt;=$AA$2*1.25,('Front End'!$F$4/2)*(1-COS((PI()*B1513)/$AA$2)),(4.34*'Front End'!$F$4*EXP(-1.3*B1513/$AA$2))),6)</f>
        <v>6.1899999999999998E-4</v>
      </c>
      <c r="E1513" s="10">
        <f>D1513*('Front End'!$F$3/100)</f>
        <v>0</v>
      </c>
      <c r="F1513" s="10">
        <f t="shared" si="94"/>
        <v>6.1899999999999998E-4</v>
      </c>
      <c r="G1513" s="10">
        <f>IF((G1512+(AVERAGE(F1512:F1513)*('Front End'!$F$5*60))-(N1512))&gt;$AA$3,$AA$3,IF(G1512+(AVERAGE(F1512:F1513)*('Front End'!$F$5*60))-(N1512)&lt;0,0,G1512+(AVERAGE(F1512:F1513)*('Front End'!$F$5*60))-(N1512)))</f>
        <v>100.54951448612734</v>
      </c>
      <c r="H1513" s="10">
        <f>(G1513/$AA$3)*'Front End'!$B$1</f>
        <v>1.0054951448612735E-3</v>
      </c>
      <c r="I1513" s="10">
        <f>('Front End'!$F$10-'Front End'!$B$1)+Calcs!H1513</f>
        <v>46.731005495144863</v>
      </c>
      <c r="J1513" s="10">
        <f>IF(H1513&gt;'Front End'!$B$1*('Front End'!$B$5/100),G1513-((('Front End'!$B$1*('Front End'!$B$5/100))/'Front End'!$B$1)*$AA$3),0)</f>
        <v>0.549514486127336</v>
      </c>
      <c r="K1513" s="10">
        <f>(J1513*('Front End'!$B$6/100))/('Front End'!$B$2*24*60*60)</f>
        <v>0</v>
      </c>
      <c r="L1513" s="10">
        <f>(J1513*((100-'Front End'!$B$6)/100))/('Front End'!$B$2*24*60*60)</f>
        <v>6.3601213672145375E-4</v>
      </c>
      <c r="M1513" s="10">
        <f t="shared" si="95"/>
        <v>6.3601213672145375E-4</v>
      </c>
      <c r="N1513" s="10">
        <f>AVERAGE(M1512:M1513)*('Front End'!$F$5*60)</f>
        <v>7.6484950129254173E-2</v>
      </c>
      <c r="O1513" s="10">
        <f>IF(O1512+AVERAGE(K1512:K1513)*('Front End'!$F$5*60)&gt;J1513,J1513,O1512+AVERAGE(K1512:K1513)*('Front End'!$F$5*60))</f>
        <v>0</v>
      </c>
      <c r="P1513" s="10">
        <f>P1512+(AVERAGE(L1512:L1513)*('Front End'!$F$5*60))-W1512</f>
        <v>3665.1949368735513</v>
      </c>
      <c r="Q1513" s="10">
        <f>(P1513/$AA$5)*($AA$4-'Front End'!$F$9)</f>
        <v>3.6651949368735511E-2</v>
      </c>
      <c r="R1513" s="10">
        <f>'Front End'!$F$9+Q1513</f>
        <v>45.036651949368732</v>
      </c>
      <c r="S1513" s="8">
        <f>IF(R1513&gt;'Front End'!$F$9+'Front End'!$B$9,(((R1513-'Front End'!$F$9)/($AA$4-'Front End'!$F$9))*$AA$5)-((('Front End'!$F$9+'Front End'!$B$9-'Front End'!$F$9)/($AA$4-'Front End'!$F$9))*$AA$5),0)</f>
        <v>3665.1949368732062</v>
      </c>
      <c r="T1513" s="8">
        <f>ROUND(S1513/('Front End'!$B$3*24*60*60),6)</f>
        <v>4.2420000000000001E-3</v>
      </c>
      <c r="U1513" s="8">
        <f>IF(R1513&gt;'Front End'!$F$9+'Front End'!$B$10,(((R1513-'Front End'!$F$9)/($AA$4-'Front End'!$F$9))*$AA$5)-((('Front End'!$F$9+'Front End'!$B$10-'Front End'!$F$9)/($AA$4-'Front End'!$F$9))*$AA$5),0)</f>
        <v>1665.1949368728933</v>
      </c>
      <c r="V1513" s="8">
        <f>(U1513^0.5)/('Front End'!$B$4*24*60*60)</f>
        <v>4.72300927433835E-3</v>
      </c>
      <c r="W1513" s="8">
        <f>(AVERAGE(T1512:T1513)*('Front End'!$F$5*60))+(AVERAGE(V1512:V1513)*('Front End'!$F$5*60))</f>
        <v>1.0759461682988753</v>
      </c>
      <c r="X1513" s="8">
        <f t="shared" si="96"/>
        <v>4.72300927433835E-3</v>
      </c>
    </row>
    <row r="1514" spans="1:24" x14ac:dyDescent="0.2">
      <c r="A1514" s="1">
        <v>1513</v>
      </c>
      <c r="B1514" s="1">
        <f>B1513+'Front End'!$F$5</f>
        <v>3024</v>
      </c>
      <c r="C1514" s="10">
        <f t="shared" ref="C1514:C1577" si="97">B1514/(60*24)</f>
        <v>2.1</v>
      </c>
      <c r="D1514" s="10">
        <f>ROUND(IF(B1514&lt;=$AA$2*1.25,('Front End'!$F$4/2)*(1-COS((PI()*B1514)/$AA$2)),(4.34*'Front End'!$F$4*EXP(-1.3*B1514/$AA$2))),6)</f>
        <v>6.1600000000000001E-4</v>
      </c>
      <c r="E1514" s="10">
        <f>D1514*('Front End'!$F$3/100)</f>
        <v>0</v>
      </c>
      <c r="F1514" s="10">
        <f t="shared" ref="F1514:F1577" si="98">D1514-E1514</f>
        <v>6.1600000000000001E-4</v>
      </c>
      <c r="G1514" s="10">
        <f>IF((G1513+(AVERAGE(F1513:F1514)*('Front End'!$F$5*60))-(N1513))&gt;$AA$3,$AA$3,IF(G1513+(AVERAGE(F1513:F1514)*('Front End'!$F$5*60))-(N1513)&lt;0,0,G1513+(AVERAGE(F1513:F1514)*('Front End'!$F$5*60))-(N1513)))</f>
        <v>100.54712953599808</v>
      </c>
      <c r="H1514" s="10">
        <f>(G1514/$AA$3)*'Front End'!$B$1</f>
        <v>1.0054712953599808E-3</v>
      </c>
      <c r="I1514" s="10">
        <f>('Front End'!$F$10-'Front End'!$B$1)+Calcs!H1514</f>
        <v>46.731005471295362</v>
      </c>
      <c r="J1514" s="10">
        <f>IF(H1514&gt;'Front End'!$B$1*('Front End'!$B$5/100),G1514-((('Front End'!$B$1*('Front End'!$B$5/100))/'Front End'!$B$1)*$AA$3),0)</f>
        <v>0.54712953599808145</v>
      </c>
      <c r="K1514" s="10">
        <f>(J1514*('Front End'!$B$6/100))/('Front End'!$B$2*24*60*60)</f>
        <v>0</v>
      </c>
      <c r="L1514" s="10">
        <f>(J1514*((100-'Front End'!$B$6)/100))/('Front End'!$B$2*24*60*60)</f>
        <v>6.3325177777555732E-4</v>
      </c>
      <c r="M1514" s="10">
        <f t="shared" ref="M1514:M1577" si="99">K1514+L1514</f>
        <v>6.3325177777555732E-4</v>
      </c>
      <c r="N1514" s="10">
        <f>AVERAGE(M1513:M1514)*('Front End'!$F$5*60)</f>
        <v>7.6155834869820666E-2</v>
      </c>
      <c r="O1514" s="10">
        <f>IF(O1513+AVERAGE(K1513:K1514)*('Front End'!$F$5*60)&gt;J1514,J1514,O1513+AVERAGE(K1513:K1514)*('Front End'!$F$5*60))</f>
        <v>0</v>
      </c>
      <c r="P1514" s="10">
        <f>P1513+(AVERAGE(L1513:L1514)*('Front End'!$F$5*60))-W1513</f>
        <v>3664.1951465401226</v>
      </c>
      <c r="Q1514" s="10">
        <f>(P1514/$AA$5)*($AA$4-'Front End'!$F$9)</f>
        <v>3.6641951465401223E-2</v>
      </c>
      <c r="R1514" s="10">
        <f>'Front End'!$F$9+Q1514</f>
        <v>45.036641951465398</v>
      </c>
      <c r="S1514" s="8">
        <f>IF(R1514&gt;'Front End'!$F$9+'Front End'!$B$9,(((R1514-'Front End'!$F$9)/($AA$4-'Front End'!$F$9))*$AA$5)-((('Front End'!$F$9+'Front End'!$B$9-'Front End'!$F$9)/($AA$4-'Front End'!$F$9))*$AA$5),0)</f>
        <v>3664.1951465398397</v>
      </c>
      <c r="T1514" s="8">
        <f>ROUND(S1514/('Front End'!$B$3*24*60*60),6)</f>
        <v>4.241E-3</v>
      </c>
      <c r="U1514" s="8">
        <f>IF(R1514&gt;'Front End'!$F$9+'Front End'!$B$10,(((R1514-'Front End'!$F$9)/($AA$4-'Front End'!$F$9))*$AA$5)-((('Front End'!$F$9+'Front End'!$B$10-'Front End'!$F$9)/($AA$4-'Front End'!$F$9))*$AA$5),0)</f>
        <v>1664.1951465395268</v>
      </c>
      <c r="V1514" s="8">
        <f>(U1514^0.5)/('Front End'!$B$4*24*60*60)</f>
        <v>4.7215912037252977E-3</v>
      </c>
      <c r="W1514" s="8">
        <f>(AVERAGE(T1513:T1514)*('Front End'!$F$5*60))+(AVERAGE(V1513:V1514)*('Front End'!$F$5*60))</f>
        <v>1.075656028683819</v>
      </c>
      <c r="X1514" s="8">
        <f t="shared" ref="X1514:X1577" si="100">V1514+K1514+E1514</f>
        <v>4.7215912037252977E-3</v>
      </c>
    </row>
    <row r="1515" spans="1:24" x14ac:dyDescent="0.2">
      <c r="A1515" s="1">
        <v>1514</v>
      </c>
      <c r="B1515" s="1">
        <f>B1514+'Front End'!$F$5</f>
        <v>3026</v>
      </c>
      <c r="C1515" s="10">
        <f t="shared" si="97"/>
        <v>2.1013888888888888</v>
      </c>
      <c r="D1515" s="10">
        <f>ROUND(IF(B1515&lt;=$AA$2*1.25,('Front End'!$F$4/2)*(1-COS((PI()*B1515)/$AA$2)),(4.34*'Front End'!$F$4*EXP(-1.3*B1515/$AA$2))),6)</f>
        <v>6.1399999999999996E-4</v>
      </c>
      <c r="E1515" s="10">
        <f>D1515*('Front End'!$F$3/100)</f>
        <v>0</v>
      </c>
      <c r="F1515" s="10">
        <f t="shared" si="98"/>
        <v>6.1399999999999996E-4</v>
      </c>
      <c r="G1515" s="10">
        <f>IF((G1514+(AVERAGE(F1514:F1515)*('Front End'!$F$5*60))-(N1514))&gt;$AA$3,$AA$3,IF(G1514+(AVERAGE(F1514:F1515)*('Front End'!$F$5*60))-(N1514)&lt;0,0,G1514+(AVERAGE(F1514:F1515)*('Front End'!$F$5*60))-(N1514)))</f>
        <v>100.54477370112826</v>
      </c>
      <c r="H1515" s="10">
        <f>(G1515/$AA$3)*'Front End'!$B$1</f>
        <v>1.0054477370112828E-3</v>
      </c>
      <c r="I1515" s="10">
        <f>('Front End'!$F$10-'Front End'!$B$1)+Calcs!H1515</f>
        <v>46.731005447737019</v>
      </c>
      <c r="J1515" s="10">
        <f>IF(H1515&gt;'Front End'!$B$1*('Front End'!$B$5/100),G1515-((('Front End'!$B$1*('Front End'!$B$5/100))/'Front End'!$B$1)*$AA$3),0)</f>
        <v>0.54477370112826407</v>
      </c>
      <c r="K1515" s="10">
        <f>(J1515*('Front End'!$B$6/100))/('Front End'!$B$2*24*60*60)</f>
        <v>0</v>
      </c>
      <c r="L1515" s="10">
        <f>(J1515*((100-'Front End'!$B$6)/100))/('Front End'!$B$2*24*60*60)</f>
        <v>6.3052511704660206E-4</v>
      </c>
      <c r="M1515" s="10">
        <f t="shared" si="99"/>
        <v>6.3052511704660206E-4</v>
      </c>
      <c r="N1515" s="10">
        <f>AVERAGE(M1514:M1515)*('Front End'!$F$5*60)</f>
        <v>7.5826613689329567E-2</v>
      </c>
      <c r="O1515" s="10">
        <f>IF(O1514+AVERAGE(K1514:K1515)*('Front End'!$F$5*60)&gt;J1515,J1515,O1514+AVERAGE(K1514:K1515)*('Front End'!$F$5*60))</f>
        <v>0</v>
      </c>
      <c r="P1515" s="10">
        <f>P1514+(AVERAGE(L1514:L1515)*('Front End'!$F$5*60))-W1514</f>
        <v>3663.1953171251284</v>
      </c>
      <c r="Q1515" s="10">
        <f>(P1515/$AA$5)*($AA$4-'Front End'!$F$9)</f>
        <v>3.6631953171251279E-2</v>
      </c>
      <c r="R1515" s="10">
        <f>'Front End'!$F$9+Q1515</f>
        <v>45.036631953171252</v>
      </c>
      <c r="S1515" s="8">
        <f>IF(R1515&gt;'Front End'!$F$9+'Front End'!$B$9,(((R1515-'Front End'!$F$9)/($AA$4-'Front End'!$F$9))*$AA$5)-((('Front End'!$F$9+'Front End'!$B$9-'Front End'!$F$9)/($AA$4-'Front End'!$F$9))*$AA$5),0)</f>
        <v>3663.1953171252007</v>
      </c>
      <c r="T1515" s="8">
        <f>ROUND(S1515/('Front End'!$B$3*24*60*60),6)</f>
        <v>4.2399999999999998E-3</v>
      </c>
      <c r="U1515" s="8">
        <f>IF(R1515&gt;'Front End'!$F$9+'Front End'!$B$10,(((R1515-'Front End'!$F$9)/($AA$4-'Front End'!$F$9))*$AA$5)-((('Front End'!$F$9+'Front End'!$B$10-'Front End'!$F$9)/($AA$4-'Front End'!$F$9))*$AA$5),0)</f>
        <v>1663.1953171248879</v>
      </c>
      <c r="V1515" s="8">
        <f>(U1515^0.5)/('Front End'!$B$4*24*60*60)</f>
        <v>4.720172651627965E-3</v>
      </c>
      <c r="W1515" s="8">
        <f>(AVERAGE(T1514:T1515)*('Front End'!$F$5*60))+(AVERAGE(V1514:V1515)*('Front End'!$F$5*60))</f>
        <v>1.0753658313211958</v>
      </c>
      <c r="X1515" s="8">
        <f t="shared" si="100"/>
        <v>4.720172651627965E-3</v>
      </c>
    </row>
    <row r="1516" spans="1:24" x14ac:dyDescent="0.2">
      <c r="A1516" s="1">
        <v>1515</v>
      </c>
      <c r="B1516" s="1">
        <f>B1515+'Front End'!$F$5</f>
        <v>3028</v>
      </c>
      <c r="C1516" s="10">
        <f t="shared" si="97"/>
        <v>2.1027777777777779</v>
      </c>
      <c r="D1516" s="10">
        <f>ROUND(IF(B1516&lt;=$AA$2*1.25,('Front End'!$F$4/2)*(1-COS((PI()*B1516)/$AA$2)),(4.34*'Front End'!$F$4*EXP(-1.3*B1516/$AA$2))),6)</f>
        <v>6.11E-4</v>
      </c>
      <c r="E1516" s="10">
        <f>D1516*('Front End'!$F$3/100)</f>
        <v>0</v>
      </c>
      <c r="F1516" s="10">
        <f t="shared" si="98"/>
        <v>6.11E-4</v>
      </c>
      <c r="G1516" s="10">
        <f>IF((G1515+(AVERAGE(F1515:F1516)*('Front End'!$F$5*60))-(N1515))&gt;$AA$3,$AA$3,IF(G1515+(AVERAGE(F1515:F1516)*('Front End'!$F$5*60))-(N1515)&lt;0,0,G1515+(AVERAGE(F1515:F1516)*('Front End'!$F$5*60))-(N1515)))</f>
        <v>100.54244708743893</v>
      </c>
      <c r="H1516" s="10">
        <f>(G1516/$AA$3)*'Front End'!$B$1</f>
        <v>1.0054244708743892E-3</v>
      </c>
      <c r="I1516" s="10">
        <f>('Front End'!$F$10-'Front End'!$B$1)+Calcs!H1516</f>
        <v>46.731005424470879</v>
      </c>
      <c r="J1516" s="10">
        <f>IF(H1516&gt;'Front End'!$B$1*('Front End'!$B$5/100),G1516-((('Front End'!$B$1*('Front End'!$B$5/100))/'Front End'!$B$1)*$AA$3),0)</f>
        <v>0.54244708743893</v>
      </c>
      <c r="K1516" s="10">
        <f>(J1516*('Front End'!$B$6/100))/('Front End'!$B$2*24*60*60)</f>
        <v>0</v>
      </c>
      <c r="L1516" s="10">
        <f>(J1516*((100-'Front End'!$B$6)/100))/('Front End'!$B$2*24*60*60)</f>
        <v>6.2783227712839124E-4</v>
      </c>
      <c r="M1516" s="10">
        <f t="shared" si="99"/>
        <v>6.2783227712839124E-4</v>
      </c>
      <c r="N1516" s="10">
        <f>AVERAGE(M1515:M1516)*('Front End'!$F$5*60)</f>
        <v>7.55014436504996E-2</v>
      </c>
      <c r="O1516" s="10">
        <f>IF(O1515+AVERAGE(K1515:K1516)*('Front End'!$F$5*60)&gt;J1516,J1516,O1515+AVERAGE(K1515:K1516)*('Front End'!$F$5*60))</f>
        <v>0</v>
      </c>
      <c r="P1516" s="10">
        <f>P1515+(AVERAGE(L1515:L1516)*('Front End'!$F$5*60))-W1515</f>
        <v>3662.1954527374578</v>
      </c>
      <c r="Q1516" s="10">
        <f>(P1516/$AA$5)*($AA$4-'Front End'!$F$9)</f>
        <v>3.662195452737458E-2</v>
      </c>
      <c r="R1516" s="10">
        <f>'Front End'!$F$9+Q1516</f>
        <v>45.036621954527376</v>
      </c>
      <c r="S1516" s="8">
        <f>IF(R1516&gt;'Front End'!$F$9+'Front End'!$B$9,(((R1516-'Front End'!$F$9)/($AA$4-'Front End'!$F$9))*$AA$5)-((('Front End'!$F$9+'Front End'!$B$9-'Front End'!$F$9)/($AA$4-'Front End'!$F$9))*$AA$5),0)</f>
        <v>3662.1954527376488</v>
      </c>
      <c r="T1516" s="8">
        <f>ROUND(S1516/('Front End'!$B$3*24*60*60),6)</f>
        <v>4.2389999999999997E-3</v>
      </c>
      <c r="U1516" s="8">
        <f>IF(R1516&gt;'Front End'!$F$9+'Front End'!$B$10,(((R1516-'Front End'!$F$9)/($AA$4-'Front End'!$F$9))*$AA$5)-((('Front End'!$F$9+'Front End'!$B$10-'Front End'!$F$9)/($AA$4-'Front End'!$F$9))*$AA$5),0)</f>
        <v>1662.1954527373359</v>
      </c>
      <c r="V1516" s="8">
        <f>(U1516^0.5)/('Front End'!$B$4*24*60*60)</f>
        <v>4.7187536234436682E-3</v>
      </c>
      <c r="W1516" s="8">
        <f>(AVERAGE(T1515:T1516)*('Front End'!$F$5*60))+(AVERAGE(V1515:V1516)*('Front End'!$F$5*60))</f>
        <v>1.0750755765042979</v>
      </c>
      <c r="X1516" s="8">
        <f t="shared" si="100"/>
        <v>4.7187536234436682E-3</v>
      </c>
    </row>
    <row r="1517" spans="1:24" x14ac:dyDescent="0.2">
      <c r="A1517" s="1">
        <v>1516</v>
      </c>
      <c r="B1517" s="1">
        <f>B1516+'Front End'!$F$5</f>
        <v>3030</v>
      </c>
      <c r="C1517" s="10">
        <f t="shared" si="97"/>
        <v>2.1041666666666665</v>
      </c>
      <c r="D1517" s="10">
        <f>ROUND(IF(B1517&lt;=$AA$2*1.25,('Front End'!$F$4/2)*(1-COS((PI()*B1517)/$AA$2)),(4.34*'Front End'!$F$4*EXP(-1.3*B1517/$AA$2))),6)</f>
        <v>6.0800000000000003E-4</v>
      </c>
      <c r="E1517" s="10">
        <f>D1517*('Front End'!$F$3/100)</f>
        <v>0</v>
      </c>
      <c r="F1517" s="10">
        <f t="shared" si="98"/>
        <v>6.0800000000000003E-4</v>
      </c>
      <c r="G1517" s="10">
        <f>IF((G1516+(AVERAGE(F1516:F1517)*('Front End'!$F$5*60))-(N1516))&gt;$AA$3,$AA$3,IF(G1516+(AVERAGE(F1516:F1517)*('Front End'!$F$5*60))-(N1516)&lt;0,0,G1516+(AVERAGE(F1516:F1517)*('Front End'!$F$5*60))-(N1516)))</f>
        <v>100.54008564378843</v>
      </c>
      <c r="H1517" s="10">
        <f>(G1517/$AA$3)*'Front End'!$B$1</f>
        <v>1.0054008564378842E-3</v>
      </c>
      <c r="I1517" s="10">
        <f>('Front End'!$F$10-'Front End'!$B$1)+Calcs!H1517</f>
        <v>46.731005400856439</v>
      </c>
      <c r="J1517" s="10">
        <f>IF(H1517&gt;'Front End'!$B$1*('Front End'!$B$5/100),G1517-((('Front End'!$B$1*('Front End'!$B$5/100))/'Front End'!$B$1)*$AA$3),0)</f>
        <v>0.54008564378843005</v>
      </c>
      <c r="K1517" s="10">
        <f>(J1517*('Front End'!$B$6/100))/('Front End'!$B$2*24*60*60)</f>
        <v>0</v>
      </c>
      <c r="L1517" s="10">
        <f>(J1517*((100-'Front End'!$B$6)/100))/('Front End'!$B$2*24*60*60)</f>
        <v>6.250991247551274E-4</v>
      </c>
      <c r="M1517" s="10">
        <f t="shared" si="99"/>
        <v>6.250991247551274E-4</v>
      </c>
      <c r="N1517" s="10">
        <f>AVERAGE(M1516:M1517)*('Front End'!$F$5*60)</f>
        <v>7.5175884113011127E-2</v>
      </c>
      <c r="O1517" s="10">
        <f>IF(O1516+AVERAGE(K1516:K1517)*('Front End'!$F$5*60)&gt;J1517,J1517,O1516+AVERAGE(K1516:K1517)*('Front End'!$F$5*60))</f>
        <v>0</v>
      </c>
      <c r="P1517" s="10">
        <f>P1516+(AVERAGE(L1516:L1517)*('Front End'!$F$5*60))-W1516</f>
        <v>3661.1955530450664</v>
      </c>
      <c r="Q1517" s="10">
        <f>(P1517/$AA$5)*($AA$4-'Front End'!$F$9)</f>
        <v>3.6611955530450664E-2</v>
      </c>
      <c r="R1517" s="10">
        <f>'Front End'!$F$9+Q1517</f>
        <v>45.036611955530454</v>
      </c>
      <c r="S1517" s="8">
        <f>IF(R1517&gt;'Front End'!$F$9+'Front End'!$B$9,(((R1517-'Front End'!$F$9)/($AA$4-'Front End'!$F$9))*$AA$5)-((('Front End'!$F$9+'Front End'!$B$9-'Front End'!$F$9)/($AA$4-'Front End'!$F$9))*$AA$5),0)</f>
        <v>3661.1955530453597</v>
      </c>
      <c r="T1517" s="8">
        <f>ROUND(S1517/('Front End'!$B$3*24*60*60),6)</f>
        <v>4.2370000000000003E-3</v>
      </c>
      <c r="U1517" s="8">
        <f>IF(R1517&gt;'Front End'!$F$9+'Front End'!$B$10,(((R1517-'Front End'!$F$9)/($AA$4-'Front End'!$F$9))*$AA$5)-((('Front End'!$F$9+'Front End'!$B$10-'Front End'!$F$9)/($AA$4-'Front End'!$F$9))*$AA$5),0)</f>
        <v>1661.1955530450468</v>
      </c>
      <c r="V1517" s="8">
        <f>(U1517^0.5)/('Front End'!$B$4*24*60*60)</f>
        <v>4.7173341182716226E-3</v>
      </c>
      <c r="W1517" s="8">
        <f>(AVERAGE(T1516:T1517)*('Front End'!$F$5*60))+(AVERAGE(V1516:V1517)*('Front End'!$F$5*60))</f>
        <v>1.0747252645029175</v>
      </c>
      <c r="X1517" s="8">
        <f t="shared" si="100"/>
        <v>4.7173341182716226E-3</v>
      </c>
    </row>
    <row r="1518" spans="1:24" x14ac:dyDescent="0.2">
      <c r="A1518" s="1">
        <v>1517</v>
      </c>
      <c r="B1518" s="1">
        <f>B1517+'Front End'!$F$5</f>
        <v>3032</v>
      </c>
      <c r="C1518" s="10">
        <f t="shared" si="97"/>
        <v>2.1055555555555556</v>
      </c>
      <c r="D1518" s="10">
        <f>ROUND(IF(B1518&lt;=$AA$2*1.25,('Front End'!$F$4/2)*(1-COS((PI()*B1518)/$AA$2)),(4.34*'Front End'!$F$4*EXP(-1.3*B1518/$AA$2))),6)</f>
        <v>6.0599999999999998E-4</v>
      </c>
      <c r="E1518" s="10">
        <f>D1518*('Front End'!$F$3/100)</f>
        <v>0</v>
      </c>
      <c r="F1518" s="10">
        <f t="shared" si="98"/>
        <v>6.0599999999999998E-4</v>
      </c>
      <c r="G1518" s="10">
        <f>IF((G1517+(AVERAGE(F1517:F1518)*('Front End'!$F$5*60))-(N1517))&gt;$AA$3,$AA$3,IF(G1517+(AVERAGE(F1517:F1518)*('Front End'!$F$5*60))-(N1517)&lt;0,0,G1517+(AVERAGE(F1517:F1518)*('Front End'!$F$5*60))-(N1517)))</f>
        <v>100.53774975967542</v>
      </c>
      <c r="H1518" s="10">
        <f>(G1518/$AA$3)*'Front End'!$B$1</f>
        <v>1.0053774975967542E-3</v>
      </c>
      <c r="I1518" s="10">
        <f>('Front End'!$F$10-'Front End'!$B$1)+Calcs!H1518</f>
        <v>46.731005377497603</v>
      </c>
      <c r="J1518" s="10">
        <f>IF(H1518&gt;'Front End'!$B$1*('Front End'!$B$5/100),G1518-((('Front End'!$B$1*('Front End'!$B$5/100))/'Front End'!$B$1)*$AA$3),0)</f>
        <v>0.53774975967542105</v>
      </c>
      <c r="K1518" s="10">
        <f>(J1518*('Front End'!$B$6/100))/('Front End'!$B$2*24*60*60)</f>
        <v>0</v>
      </c>
      <c r="L1518" s="10">
        <f>(J1518*((100-'Front End'!$B$6)/100))/('Front End'!$B$2*24*60*60)</f>
        <v>6.2239555517988555E-4</v>
      </c>
      <c r="M1518" s="10">
        <f t="shared" si="99"/>
        <v>6.2239555517988555E-4</v>
      </c>
      <c r="N1518" s="10">
        <f>AVERAGE(M1517:M1518)*('Front End'!$F$5*60)</f>
        <v>7.484968079610077E-2</v>
      </c>
      <c r="O1518" s="10">
        <f>IF(O1517+AVERAGE(K1517:K1518)*('Front End'!$F$5*60)&gt;J1518,J1518,O1517+AVERAGE(K1517:K1518)*('Front End'!$F$5*60))</f>
        <v>0</v>
      </c>
      <c r="P1518" s="10">
        <f>P1517+(AVERAGE(L1517:L1518)*('Front End'!$F$5*60))-W1517</f>
        <v>3660.1956774613595</v>
      </c>
      <c r="Q1518" s="10">
        <f>(P1518/$AA$5)*($AA$4-'Front End'!$F$9)</f>
        <v>3.6601956774613593E-2</v>
      </c>
      <c r="R1518" s="10">
        <f>'Front End'!$F$9+Q1518</f>
        <v>45.036601956774611</v>
      </c>
      <c r="S1518" s="8">
        <f>IF(R1518&gt;'Front End'!$F$9+'Front End'!$B$9,(((R1518-'Front End'!$F$9)/($AA$4-'Front End'!$F$9))*$AA$5)-((('Front End'!$F$9+'Front End'!$B$9-'Front End'!$F$9)/($AA$4-'Front End'!$F$9))*$AA$5),0)</f>
        <v>3660.1956774610758</v>
      </c>
      <c r="T1518" s="8">
        <f>ROUND(S1518/('Front End'!$B$3*24*60*60),6)</f>
        <v>4.2360000000000002E-3</v>
      </c>
      <c r="U1518" s="8">
        <f>IF(R1518&gt;'Front End'!$F$9+'Front End'!$B$10,(((R1518-'Front End'!$F$9)/($AA$4-'Front End'!$F$9))*$AA$5)-((('Front End'!$F$9+'Front End'!$B$10-'Front End'!$F$9)/($AA$4-'Front End'!$F$9))*$AA$5),0)</f>
        <v>1660.1956774607629</v>
      </c>
      <c r="V1518" s="8">
        <f>(U1518^0.5)/('Front End'!$B$4*24*60*60)</f>
        <v>4.7159142200643503E-3</v>
      </c>
      <c r="W1518" s="8">
        <f>(AVERAGE(T1517:T1518)*('Front End'!$F$5*60))+(AVERAGE(V1517:V1518)*('Front End'!$F$5*60))</f>
        <v>1.0743749003001584</v>
      </c>
      <c r="X1518" s="8">
        <f t="shared" si="100"/>
        <v>4.7159142200643503E-3</v>
      </c>
    </row>
    <row r="1519" spans="1:24" x14ac:dyDescent="0.2">
      <c r="A1519" s="1">
        <v>1518</v>
      </c>
      <c r="B1519" s="1">
        <f>B1518+'Front End'!$F$5</f>
        <v>3034</v>
      </c>
      <c r="C1519" s="10">
        <f t="shared" si="97"/>
        <v>2.1069444444444443</v>
      </c>
      <c r="D1519" s="10">
        <f>ROUND(IF(B1519&lt;=$AA$2*1.25,('Front End'!$F$4/2)*(1-COS((PI()*B1519)/$AA$2)),(4.34*'Front End'!$F$4*EXP(-1.3*B1519/$AA$2))),6)</f>
        <v>6.0300000000000002E-4</v>
      </c>
      <c r="E1519" s="10">
        <f>D1519*('Front End'!$F$3/100)</f>
        <v>0</v>
      </c>
      <c r="F1519" s="10">
        <f t="shared" si="98"/>
        <v>6.0300000000000002E-4</v>
      </c>
      <c r="G1519" s="10">
        <f>IF((G1518+(AVERAGE(F1518:F1519)*('Front End'!$F$5*60))-(N1518))&gt;$AA$3,$AA$3,IF(G1518+(AVERAGE(F1518:F1519)*('Front End'!$F$5*60))-(N1518)&lt;0,0,G1518+(AVERAGE(F1518:F1519)*('Front End'!$F$5*60))-(N1518)))</f>
        <v>100.53544007887932</v>
      </c>
      <c r="H1519" s="10">
        <f>(G1519/$AA$3)*'Front End'!$B$1</f>
        <v>1.0053544007887932E-3</v>
      </c>
      <c r="I1519" s="10">
        <f>('Front End'!$F$10-'Front End'!$B$1)+Calcs!H1519</f>
        <v>46.731005354400793</v>
      </c>
      <c r="J1519" s="10">
        <f>IF(H1519&gt;'Front End'!$B$1*('Front End'!$B$5/100),G1519-((('Front End'!$B$1*('Front End'!$B$5/100))/'Front End'!$B$1)*$AA$3),0)</f>
        <v>0.53544007887931855</v>
      </c>
      <c r="K1519" s="10">
        <f>(J1519*('Front End'!$B$6/100))/('Front End'!$B$2*24*60*60)</f>
        <v>0</v>
      </c>
      <c r="L1519" s="10">
        <f>(J1519*((100-'Front End'!$B$6)/100))/('Front End'!$B$2*24*60*60)</f>
        <v>6.1972231351772986E-4</v>
      </c>
      <c r="M1519" s="10">
        <f t="shared" si="99"/>
        <v>6.1972231351772986E-4</v>
      </c>
      <c r="N1519" s="10">
        <f>AVERAGE(M1518:M1519)*('Front End'!$F$5*60)</f>
        <v>7.4527072121856927E-2</v>
      </c>
      <c r="O1519" s="10">
        <f>IF(O1518+AVERAGE(K1518:K1519)*('Front End'!$F$5*60)&gt;J1519,J1519,O1518+AVERAGE(K1518:K1519)*('Front End'!$F$5*60))</f>
        <v>0</v>
      </c>
      <c r="P1519" s="10">
        <f>P1518+(AVERAGE(L1518:L1519)*('Front End'!$F$5*60))-W1518</f>
        <v>3659.1958296331813</v>
      </c>
      <c r="Q1519" s="10">
        <f>(P1519/$AA$5)*($AA$4-'Front End'!$F$9)</f>
        <v>3.6591958296331814E-2</v>
      </c>
      <c r="R1519" s="10">
        <f>'Front End'!$F$9+Q1519</f>
        <v>45.036591958296334</v>
      </c>
      <c r="S1519" s="8">
        <f>IF(R1519&gt;'Front End'!$F$9+'Front End'!$B$9,(((R1519-'Front End'!$F$9)/($AA$4-'Front End'!$F$9))*$AA$5)-((('Front End'!$F$9+'Front End'!$B$9-'Front End'!$F$9)/($AA$4-'Front End'!$F$9))*$AA$5),0)</f>
        <v>3659.1958296334328</v>
      </c>
      <c r="T1519" s="8">
        <f>ROUND(S1519/('Front End'!$B$3*24*60*60),6)</f>
        <v>4.235E-3</v>
      </c>
      <c r="U1519" s="8">
        <f>IF(R1519&gt;'Front End'!$F$9+'Front End'!$B$10,(((R1519-'Front End'!$F$9)/($AA$4-'Front End'!$F$9))*$AA$5)-((('Front End'!$F$9+'Front End'!$B$10-'Front End'!$F$9)/($AA$4-'Front End'!$F$9))*$AA$5),0)</f>
        <v>1659.19582963312</v>
      </c>
      <c r="V1519" s="8">
        <f>(U1519^0.5)/('Front End'!$B$4*24*60*60)</f>
        <v>4.7144939336504097E-3</v>
      </c>
      <c r="W1519" s="8">
        <f>(AVERAGE(T1518:T1519)*('Front End'!$F$5*60))+(AVERAGE(V1518:V1519)*('Front End'!$F$5*60))</f>
        <v>1.0740844892228856</v>
      </c>
      <c r="X1519" s="8">
        <f t="shared" si="100"/>
        <v>4.7144939336504097E-3</v>
      </c>
    </row>
    <row r="1520" spans="1:24" x14ac:dyDescent="0.2">
      <c r="A1520" s="1">
        <v>1519</v>
      </c>
      <c r="B1520" s="1">
        <f>B1519+'Front End'!$F$5</f>
        <v>3036</v>
      </c>
      <c r="C1520" s="10">
        <f t="shared" si="97"/>
        <v>2.1083333333333334</v>
      </c>
      <c r="D1520" s="10">
        <f>ROUND(IF(B1520&lt;=$AA$2*1.25,('Front End'!$F$4/2)*(1-COS((PI()*B1520)/$AA$2)),(4.34*'Front End'!$F$4*EXP(-1.3*B1520/$AA$2))),6)</f>
        <v>5.9999999999999995E-4</v>
      </c>
      <c r="E1520" s="10">
        <f>D1520*('Front End'!$F$3/100)</f>
        <v>0</v>
      </c>
      <c r="F1520" s="10">
        <f t="shared" si="98"/>
        <v>5.9999999999999995E-4</v>
      </c>
      <c r="G1520" s="10">
        <f>IF((G1519+(AVERAGE(F1519:F1520)*('Front End'!$F$5*60))-(N1519))&gt;$AA$3,$AA$3,IF(G1519+(AVERAGE(F1519:F1520)*('Front End'!$F$5*60))-(N1519)&lt;0,0,G1519+(AVERAGE(F1519:F1520)*('Front End'!$F$5*60))-(N1519)))</f>
        <v>100.53309300675747</v>
      </c>
      <c r="H1520" s="10">
        <f>(G1520/$AA$3)*'Front End'!$B$1</f>
        <v>1.0053309300675748E-3</v>
      </c>
      <c r="I1520" s="10">
        <f>('Front End'!$F$10-'Front End'!$B$1)+Calcs!H1520</f>
        <v>46.731005330930074</v>
      </c>
      <c r="J1520" s="10">
        <f>IF(H1520&gt;'Front End'!$B$1*('Front End'!$B$5/100),G1520-((('Front End'!$B$1*('Front End'!$B$5/100))/'Front End'!$B$1)*$AA$3),0)</f>
        <v>0.5330930067574684</v>
      </c>
      <c r="K1520" s="10">
        <f>(J1520*('Front End'!$B$6/100))/('Front End'!$B$2*24*60*60)</f>
        <v>0</v>
      </c>
      <c r="L1520" s="10">
        <f>(J1520*((100-'Front End'!$B$6)/100))/('Front End'!$B$2*24*60*60)</f>
        <v>6.1700579485818112E-4</v>
      </c>
      <c r="M1520" s="10">
        <f t="shared" si="99"/>
        <v>6.1700579485818112E-4</v>
      </c>
      <c r="N1520" s="10">
        <f>AVERAGE(M1519:M1520)*('Front End'!$F$5*60)</f>
        <v>7.4203686502554655E-2</v>
      </c>
      <c r="O1520" s="10">
        <f>IF(O1519+AVERAGE(K1519:K1520)*('Front End'!$F$5*60)&gt;J1520,J1520,O1519+AVERAGE(K1519:K1520)*('Front End'!$F$5*60))</f>
        <v>0</v>
      </c>
      <c r="P1520" s="10">
        <f>P1519+(AVERAGE(L1519:L1520)*('Front End'!$F$5*60))-W1519</f>
        <v>3658.195948830461</v>
      </c>
      <c r="Q1520" s="10">
        <f>(P1520/$AA$5)*($AA$4-'Front End'!$F$9)</f>
        <v>3.6581959488304609E-2</v>
      </c>
      <c r="R1520" s="10">
        <f>'Front End'!$F$9+Q1520</f>
        <v>45.036581959488302</v>
      </c>
      <c r="S1520" s="8">
        <f>IF(R1520&gt;'Front End'!$F$9+'Front End'!$B$9,(((R1520-'Front End'!$F$9)/($AA$4-'Front End'!$F$9))*$AA$5)-((('Front End'!$F$9+'Front End'!$B$9-'Front End'!$F$9)/($AA$4-'Front End'!$F$9))*$AA$5),0)</f>
        <v>3658.1959488302123</v>
      </c>
      <c r="T1520" s="8">
        <f>ROUND(S1520/('Front End'!$B$3*24*60*60),6)</f>
        <v>4.2339999999999999E-3</v>
      </c>
      <c r="U1520" s="8">
        <f>IF(R1520&gt;'Front End'!$F$9+'Front End'!$B$10,(((R1520-'Front End'!$F$9)/($AA$4-'Front End'!$F$9))*$AA$5)-((('Front End'!$F$9+'Front End'!$B$10-'Front End'!$F$9)/($AA$4-'Front End'!$F$9))*$AA$5),0)</f>
        <v>1658.1959488298994</v>
      </c>
      <c r="V1520" s="8">
        <f>(U1520^0.5)/('Front End'!$B$4*24*60*60)</f>
        <v>4.7130731723695638E-3</v>
      </c>
      <c r="W1520" s="8">
        <f>(AVERAGE(T1519:T1520)*('Front End'!$F$5*60))+(AVERAGE(V1519:V1520)*('Front End'!$F$5*60))</f>
        <v>1.0737940263611985</v>
      </c>
      <c r="X1520" s="8">
        <f t="shared" si="100"/>
        <v>4.7130731723695638E-3</v>
      </c>
    </row>
    <row r="1521" spans="1:24" x14ac:dyDescent="0.2">
      <c r="A1521" s="1">
        <v>1520</v>
      </c>
      <c r="B1521" s="1">
        <f>B1520+'Front End'!$F$5</f>
        <v>3038</v>
      </c>
      <c r="C1521" s="10">
        <f t="shared" si="97"/>
        <v>2.1097222222222221</v>
      </c>
      <c r="D1521" s="10">
        <f>ROUND(IF(B1521&lt;=$AA$2*1.25,('Front End'!$F$4/2)*(1-COS((PI()*B1521)/$AA$2)),(4.34*'Front End'!$F$4*EXP(-1.3*B1521/$AA$2))),6)</f>
        <v>5.9800000000000001E-4</v>
      </c>
      <c r="E1521" s="10">
        <f>D1521*('Front End'!$F$3/100)</f>
        <v>0</v>
      </c>
      <c r="F1521" s="10">
        <f t="shared" si="98"/>
        <v>5.9800000000000001E-4</v>
      </c>
      <c r="G1521" s="10">
        <f>IF((G1520+(AVERAGE(F1520:F1521)*('Front End'!$F$5*60))-(N1520))&gt;$AA$3,$AA$3,IF(G1520+(AVERAGE(F1520:F1521)*('Front End'!$F$5*60))-(N1520)&lt;0,0,G1520+(AVERAGE(F1520:F1521)*('Front End'!$F$5*60))-(N1520)))</f>
        <v>100.5307693202549</v>
      </c>
      <c r="H1521" s="10">
        <f>(G1521/$AA$3)*'Front End'!$B$1</f>
        <v>1.005307693202549E-3</v>
      </c>
      <c r="I1521" s="10">
        <f>('Front End'!$F$10-'Front End'!$B$1)+Calcs!H1521</f>
        <v>46.731005307693209</v>
      </c>
      <c r="J1521" s="10">
        <f>IF(H1521&gt;'Front End'!$B$1*('Front End'!$B$5/100),G1521-((('Front End'!$B$1*('Front End'!$B$5/100))/'Front End'!$B$1)*$AA$3),0)</f>
        <v>0.53076932025490464</v>
      </c>
      <c r="K1521" s="10">
        <f>(J1521*('Front End'!$B$6/100))/('Front End'!$B$2*24*60*60)</f>
        <v>0</v>
      </c>
      <c r="L1521" s="10">
        <f>(J1521*((100-'Front End'!$B$6)/100))/('Front End'!$B$2*24*60*60)</f>
        <v>6.1431634288762124E-4</v>
      </c>
      <c r="M1521" s="10">
        <f t="shared" si="99"/>
        <v>6.1431634288762124E-4</v>
      </c>
      <c r="N1521" s="10">
        <f>AVERAGE(M1520:M1521)*('Front End'!$F$5*60)</f>
        <v>7.3879328264748148E-2</v>
      </c>
      <c r="O1521" s="10">
        <f>IF(O1520+AVERAGE(K1520:K1521)*('Front End'!$F$5*60)&gt;J1521,J1521,O1520+AVERAGE(K1520:K1521)*('Front End'!$F$5*60))</f>
        <v>0</v>
      </c>
      <c r="P1521" s="10">
        <f>P1520+(AVERAGE(L1520:L1521)*('Front End'!$F$5*60))-W1520</f>
        <v>3657.1960341323647</v>
      </c>
      <c r="Q1521" s="10">
        <f>(P1521/$AA$5)*($AA$4-'Front End'!$F$9)</f>
        <v>3.657196034132365E-2</v>
      </c>
      <c r="R1521" s="10">
        <f>'Front End'!$F$9+Q1521</f>
        <v>45.036571960341327</v>
      </c>
      <c r="S1521" s="8">
        <f>IF(R1521&gt;'Front End'!$F$9+'Front End'!$B$9,(((R1521-'Front End'!$F$9)/($AA$4-'Front End'!$F$9))*$AA$5)-((('Front End'!$F$9+'Front End'!$B$9-'Front End'!$F$9)/($AA$4-'Front End'!$F$9))*$AA$5),0)</f>
        <v>3657.1960341326817</v>
      </c>
      <c r="T1521" s="8">
        <f>ROUND(S1521/('Front End'!$B$3*24*60*60),6)</f>
        <v>4.2329999999999998E-3</v>
      </c>
      <c r="U1521" s="8">
        <f>IF(R1521&gt;'Front End'!$F$9+'Front End'!$B$10,(((R1521-'Front End'!$F$9)/($AA$4-'Front End'!$F$9))*$AA$5)-((('Front End'!$F$9+'Front End'!$B$10-'Front End'!$F$9)/($AA$4-'Front End'!$F$9))*$AA$5),0)</f>
        <v>1657.1960341323688</v>
      </c>
      <c r="V1521" s="8">
        <f>(U1521^0.5)/('Front End'!$B$4*24*60*60)</f>
        <v>4.7116519344861914E-3</v>
      </c>
      <c r="W1521" s="8">
        <f>(AVERAGE(T1520:T1521)*('Front End'!$F$5*60))+(AVERAGE(V1520:V1521)*('Front End'!$F$5*60))</f>
        <v>1.0735035064113452</v>
      </c>
      <c r="X1521" s="8">
        <f t="shared" si="100"/>
        <v>4.7116519344861914E-3</v>
      </c>
    </row>
    <row r="1522" spans="1:24" x14ac:dyDescent="0.2">
      <c r="A1522" s="1">
        <v>1521</v>
      </c>
      <c r="B1522" s="1">
        <f>B1521+'Front End'!$F$5</f>
        <v>3040</v>
      </c>
      <c r="C1522" s="10">
        <f t="shared" si="97"/>
        <v>2.1111111111111112</v>
      </c>
      <c r="D1522" s="10">
        <f>ROUND(IF(B1522&lt;=$AA$2*1.25,('Front End'!$F$4/2)*(1-COS((PI()*B1522)/$AA$2)),(4.34*'Front End'!$F$4*EXP(-1.3*B1522/$AA$2))),6)</f>
        <v>5.9500000000000004E-4</v>
      </c>
      <c r="E1522" s="10">
        <f>D1522*('Front End'!$F$3/100)</f>
        <v>0</v>
      </c>
      <c r="F1522" s="10">
        <f t="shared" si="98"/>
        <v>5.9500000000000004E-4</v>
      </c>
      <c r="G1522" s="10">
        <f>IF((G1521+(AVERAGE(F1521:F1522)*('Front End'!$F$5*60))-(N1521))&gt;$AA$3,$AA$3,IF(G1521+(AVERAGE(F1521:F1522)*('Front End'!$F$5*60))-(N1521)&lt;0,0,G1521+(AVERAGE(F1521:F1522)*('Front End'!$F$5*60))-(N1521)))</f>
        <v>100.52846999199015</v>
      </c>
      <c r="H1522" s="10">
        <f>(G1522/$AA$3)*'Front End'!$B$1</f>
        <v>1.0052846999199015E-3</v>
      </c>
      <c r="I1522" s="10">
        <f>('Front End'!$F$10-'Front End'!$B$1)+Calcs!H1522</f>
        <v>46.731005284699926</v>
      </c>
      <c r="J1522" s="10">
        <f>IF(H1522&gt;'Front End'!$B$1*('Front End'!$B$5/100),G1522-((('Front End'!$B$1*('Front End'!$B$5/100))/'Front End'!$B$1)*$AA$3),0)</f>
        <v>0.52846999199014988</v>
      </c>
      <c r="K1522" s="10">
        <f>(J1522*('Front End'!$B$6/100))/('Front End'!$B$2*24*60*60)</f>
        <v>0</v>
      </c>
      <c r="L1522" s="10">
        <f>(J1522*((100-'Front End'!$B$6)/100))/('Front End'!$B$2*24*60*60)</f>
        <v>6.1165508332193281E-4</v>
      </c>
      <c r="M1522" s="10">
        <f t="shared" si="99"/>
        <v>6.1165508332193281E-4</v>
      </c>
      <c r="N1522" s="10">
        <f>AVERAGE(M1521:M1522)*('Front End'!$F$5*60)</f>
        <v>7.355828557257324E-2</v>
      </c>
      <c r="O1522" s="10">
        <f>IF(O1521+AVERAGE(K1521:K1522)*('Front End'!$F$5*60)&gt;J1522,J1522,O1521+AVERAGE(K1521:K1522)*('Front End'!$F$5*60))</f>
        <v>0</v>
      </c>
      <c r="P1522" s="10">
        <f>P1521+(AVERAGE(L1521:L1522)*('Front End'!$F$5*60))-W1521</f>
        <v>3656.1960889115262</v>
      </c>
      <c r="Q1522" s="10">
        <f>(P1522/$AA$5)*($AA$4-'Front End'!$F$9)</f>
        <v>3.6561960889115258E-2</v>
      </c>
      <c r="R1522" s="10">
        <f>'Front End'!$F$9+Q1522</f>
        <v>45.036561960889117</v>
      </c>
      <c r="S1522" s="8">
        <f>IF(R1522&gt;'Front End'!$F$9+'Front End'!$B$9,(((R1522-'Front End'!$F$9)/($AA$4-'Front End'!$F$9))*$AA$5)-((('Front End'!$F$9+'Front End'!$B$9-'Front End'!$F$9)/($AA$4-'Front End'!$F$9))*$AA$5),0)</f>
        <v>3656.1960889116563</v>
      </c>
      <c r="T1522" s="8">
        <f>ROUND(S1522/('Front End'!$B$3*24*60*60),6)</f>
        <v>4.2319999999999997E-3</v>
      </c>
      <c r="U1522" s="8">
        <f>IF(R1522&gt;'Front End'!$F$9+'Front End'!$B$10,(((R1522-'Front End'!$F$9)/($AA$4-'Front End'!$F$9))*$AA$5)-((('Front End'!$F$9+'Front End'!$B$10-'Front End'!$F$9)/($AA$4-'Front End'!$F$9))*$AA$5),0)</f>
        <v>1656.1960889113434</v>
      </c>
      <c r="V1522" s="8">
        <f>(U1522^0.5)/('Front End'!$B$4*24*60*60)</f>
        <v>4.7102302243621774E-3</v>
      </c>
      <c r="W1522" s="8">
        <f>(AVERAGE(T1521:T1522)*('Front End'!$F$5*60))+(AVERAGE(V1521:V1522)*('Front End'!$F$5*60))</f>
        <v>1.0732129295309021</v>
      </c>
      <c r="X1522" s="8">
        <f t="shared" si="100"/>
        <v>4.7102302243621774E-3</v>
      </c>
    </row>
    <row r="1523" spans="1:24" x14ac:dyDescent="0.2">
      <c r="A1523" s="1">
        <v>1522</v>
      </c>
      <c r="B1523" s="1">
        <f>B1522+'Front End'!$F$5</f>
        <v>3042</v>
      </c>
      <c r="C1523" s="10">
        <f t="shared" si="97"/>
        <v>2.1124999999999998</v>
      </c>
      <c r="D1523" s="10">
        <f>ROUND(IF(B1523&lt;=$AA$2*1.25,('Front End'!$F$4/2)*(1-COS((PI()*B1523)/$AA$2)),(4.34*'Front End'!$F$4*EXP(-1.3*B1523/$AA$2))),6)</f>
        <v>5.9299999999999999E-4</v>
      </c>
      <c r="E1523" s="10">
        <f>D1523*('Front End'!$F$3/100)</f>
        <v>0</v>
      </c>
      <c r="F1523" s="10">
        <f t="shared" si="98"/>
        <v>5.9299999999999999E-4</v>
      </c>
      <c r="G1523" s="10">
        <f>IF((G1522+(AVERAGE(F1522:F1523)*('Front End'!$F$5*60))-(N1522))&gt;$AA$3,$AA$3,IF(G1522+(AVERAGE(F1522:F1523)*('Front End'!$F$5*60))-(N1522)&lt;0,0,G1522+(AVERAGE(F1522:F1523)*('Front End'!$F$5*60))-(N1522)))</f>
        <v>100.52619170641758</v>
      </c>
      <c r="H1523" s="10">
        <f>(G1523/$AA$3)*'Front End'!$B$1</f>
        <v>1.0052619170641758E-3</v>
      </c>
      <c r="I1523" s="10">
        <f>('Front End'!$F$10-'Front End'!$B$1)+Calcs!H1523</f>
        <v>46.731005261917069</v>
      </c>
      <c r="J1523" s="10">
        <f>IF(H1523&gt;'Front End'!$B$1*('Front End'!$B$5/100),G1523-((('Front End'!$B$1*('Front End'!$B$5/100))/'Front End'!$B$1)*$AA$3),0)</f>
        <v>0.52619170641757762</v>
      </c>
      <c r="K1523" s="10">
        <f>(J1523*('Front End'!$B$6/100))/('Front End'!$B$2*24*60*60)</f>
        <v>0</v>
      </c>
      <c r="L1523" s="10">
        <f>(J1523*((100-'Front End'!$B$6)/100))/('Front End'!$B$2*24*60*60)</f>
        <v>6.0901817872404827E-4</v>
      </c>
      <c r="M1523" s="10">
        <f t="shared" si="99"/>
        <v>6.0901817872404827E-4</v>
      </c>
      <c r="N1523" s="10">
        <f>AVERAGE(M1522:M1523)*('Front End'!$F$5*60)</f>
        <v>7.3240395722758866E-2</v>
      </c>
      <c r="O1523" s="10">
        <f>IF(O1522+AVERAGE(K1522:K1523)*('Front End'!$F$5*60)&gt;J1523,J1523,O1522+AVERAGE(K1522:K1523)*('Front End'!$F$5*60))</f>
        <v>0</v>
      </c>
      <c r="P1523" s="10">
        <f>P1522+(AVERAGE(L1522:L1523)*('Front End'!$F$5*60))-W1522</f>
        <v>3655.1961163777178</v>
      </c>
      <c r="Q1523" s="10">
        <f>(P1523/$AA$5)*($AA$4-'Front End'!$F$9)</f>
        <v>3.6551961163777173E-2</v>
      </c>
      <c r="R1523" s="10">
        <f>'Front End'!$F$9+Q1523</f>
        <v>45.036551961163774</v>
      </c>
      <c r="S1523" s="8">
        <f>IF(R1523&gt;'Front End'!$F$9+'Front End'!$B$9,(((R1523-'Front End'!$F$9)/($AA$4-'Front End'!$F$9))*$AA$5)-((('Front End'!$F$9+'Front End'!$B$9-'Front End'!$F$9)/($AA$4-'Front End'!$F$9))*$AA$5),0)</f>
        <v>3655.1961163773685</v>
      </c>
      <c r="T1523" s="8">
        <f>ROUND(S1523/('Front End'!$B$3*24*60*60),6)</f>
        <v>4.2310000000000004E-3</v>
      </c>
      <c r="U1523" s="8">
        <f>IF(R1523&gt;'Front End'!$F$9+'Front End'!$B$10,(((R1523-'Front End'!$F$9)/($AA$4-'Front End'!$F$9))*$AA$5)-((('Front End'!$F$9+'Front End'!$B$10-'Front End'!$F$9)/($AA$4-'Front End'!$F$9))*$AA$5),0)</f>
        <v>1655.1961163770557</v>
      </c>
      <c r="V1523" s="8">
        <f>(U1523^0.5)/('Front End'!$B$4*24*60*60)</f>
        <v>4.708808046136115E-3</v>
      </c>
      <c r="W1523" s="8">
        <f>(AVERAGE(T1522:T1523)*('Front End'!$F$5*60))+(AVERAGE(V1522:V1523)*('Front End'!$F$5*60))</f>
        <v>1.0729222962298977</v>
      </c>
      <c r="X1523" s="8">
        <f t="shared" si="100"/>
        <v>4.708808046136115E-3</v>
      </c>
    </row>
    <row r="1524" spans="1:24" x14ac:dyDescent="0.2">
      <c r="A1524" s="1">
        <v>1523</v>
      </c>
      <c r="B1524" s="1">
        <f>B1523+'Front End'!$F$5</f>
        <v>3044</v>
      </c>
      <c r="C1524" s="10">
        <f t="shared" si="97"/>
        <v>2.1138888888888889</v>
      </c>
      <c r="D1524" s="10">
        <f>ROUND(IF(B1524&lt;=$AA$2*1.25,('Front End'!$F$4/2)*(1-COS((PI()*B1524)/$AA$2)),(4.34*'Front End'!$F$4*EXP(-1.3*B1524/$AA$2))),6)</f>
        <v>5.9000000000000003E-4</v>
      </c>
      <c r="E1524" s="10">
        <f>D1524*('Front End'!$F$3/100)</f>
        <v>0</v>
      </c>
      <c r="F1524" s="10">
        <f t="shared" si="98"/>
        <v>5.9000000000000003E-4</v>
      </c>
      <c r="G1524" s="10">
        <f>IF((G1523+(AVERAGE(F1523:F1524)*('Front End'!$F$5*60))-(N1523))&gt;$AA$3,$AA$3,IF(G1523+(AVERAGE(F1523:F1524)*('Front End'!$F$5*60))-(N1523)&lt;0,0,G1523+(AVERAGE(F1523:F1524)*('Front End'!$F$5*60))-(N1523)))</f>
        <v>100.52393131069482</v>
      </c>
      <c r="H1524" s="10">
        <f>(G1524/$AA$3)*'Front End'!$B$1</f>
        <v>1.0052393131069481E-3</v>
      </c>
      <c r="I1524" s="10">
        <f>('Front End'!$F$10-'Front End'!$B$1)+Calcs!H1524</f>
        <v>46.731005239313113</v>
      </c>
      <c r="J1524" s="10">
        <f>IF(H1524&gt;'Front End'!$B$1*('Front End'!$B$5/100),G1524-((('Front End'!$B$1*('Front End'!$B$5/100))/'Front End'!$B$1)*$AA$3),0)</f>
        <v>0.52393131069482024</v>
      </c>
      <c r="K1524" s="10">
        <f>(J1524*('Front End'!$B$6/100))/('Front End'!$B$2*24*60*60)</f>
        <v>0</v>
      </c>
      <c r="L1524" s="10">
        <f>(J1524*((100-'Front End'!$B$6)/100))/('Front End'!$B$2*24*60*60)</f>
        <v>6.0640197997085686E-4</v>
      </c>
      <c r="M1524" s="10">
        <f t="shared" si="99"/>
        <v>6.0640197997085686E-4</v>
      </c>
      <c r="N1524" s="10">
        <f>AVERAGE(M1523:M1524)*('Front End'!$F$5*60)</f>
        <v>7.2925209521694304E-2</v>
      </c>
      <c r="O1524" s="10">
        <f>IF(O1523+AVERAGE(K1523:K1524)*('Front End'!$F$5*60)&gt;J1524,J1524,O1523+AVERAGE(K1523:K1524)*('Front End'!$F$5*60))</f>
        <v>0</v>
      </c>
      <c r="P1524" s="10">
        <f>P1523+(AVERAGE(L1523:L1524)*('Front End'!$F$5*60))-W1523</f>
        <v>3654.1961192910094</v>
      </c>
      <c r="Q1524" s="10">
        <f>(P1524/$AA$5)*($AA$4-'Front End'!$F$9)</f>
        <v>3.6541961192910088E-2</v>
      </c>
      <c r="R1524" s="10">
        <f>'Front End'!$F$9+Q1524</f>
        <v>45.03654196119291</v>
      </c>
      <c r="S1524" s="8">
        <f>IF(R1524&gt;'Front End'!$F$9+'Front End'!$B$9,(((R1524-'Front End'!$F$9)/($AA$4-'Front End'!$F$9))*$AA$5)-((('Front End'!$F$9+'Front End'!$B$9-'Front End'!$F$9)/($AA$4-'Front End'!$F$9))*$AA$5),0)</f>
        <v>3654.1961192909871</v>
      </c>
      <c r="T1524" s="8">
        <f>ROUND(S1524/('Front End'!$B$3*24*60*60),6)</f>
        <v>4.2290000000000001E-3</v>
      </c>
      <c r="U1524" s="8">
        <f>IF(R1524&gt;'Front End'!$F$9+'Front End'!$B$10,(((R1524-'Front End'!$F$9)/($AA$4-'Front End'!$F$9))*$AA$5)-((('Front End'!$F$9+'Front End'!$B$10-'Front End'!$F$9)/($AA$4-'Front End'!$F$9))*$AA$5),0)</f>
        <v>1654.1961192906742</v>
      </c>
      <c r="V1524" s="8">
        <f>(U1524^0.5)/('Front End'!$B$4*24*60*60)</f>
        <v>4.7073854033125003E-3</v>
      </c>
      <c r="W1524" s="8">
        <f>(AVERAGE(T1523:T1524)*('Front End'!$F$5*60))+(AVERAGE(V1523:V1524)*('Front End'!$F$5*60))</f>
        <v>1.0725716069669171</v>
      </c>
      <c r="X1524" s="8">
        <f t="shared" si="100"/>
        <v>4.7073854033125003E-3</v>
      </c>
    </row>
    <row r="1525" spans="1:24" x14ac:dyDescent="0.2">
      <c r="A1525" s="1">
        <v>1524</v>
      </c>
      <c r="B1525" s="1">
        <f>B1524+'Front End'!$F$5</f>
        <v>3046</v>
      </c>
      <c r="C1525" s="10">
        <f t="shared" si="97"/>
        <v>2.1152777777777776</v>
      </c>
      <c r="D1525" s="10">
        <f>ROUND(IF(B1525&lt;=$AA$2*1.25,('Front End'!$F$4/2)*(1-COS((PI()*B1525)/$AA$2)),(4.34*'Front End'!$F$4*EXP(-1.3*B1525/$AA$2))),6)</f>
        <v>5.8699999999999996E-4</v>
      </c>
      <c r="E1525" s="10">
        <f>D1525*('Front End'!$F$3/100)</f>
        <v>0</v>
      </c>
      <c r="F1525" s="10">
        <f t="shared" si="98"/>
        <v>5.8699999999999996E-4</v>
      </c>
      <c r="G1525" s="10">
        <f>IF((G1524+(AVERAGE(F1524:F1525)*('Front End'!$F$5*60))-(N1524))&gt;$AA$3,$AA$3,IF(G1524+(AVERAGE(F1524:F1525)*('Front End'!$F$5*60))-(N1524)&lt;0,0,G1524+(AVERAGE(F1524:F1525)*('Front End'!$F$5*60))-(N1524)))</f>
        <v>100.52162610117313</v>
      </c>
      <c r="H1525" s="10">
        <f>(G1525/$AA$3)*'Front End'!$B$1</f>
        <v>1.0052162610117313E-3</v>
      </c>
      <c r="I1525" s="10">
        <f>('Front End'!$F$10-'Front End'!$B$1)+Calcs!H1525</f>
        <v>46.731005216261018</v>
      </c>
      <c r="J1525" s="10">
        <f>IF(H1525&gt;'Front End'!$B$1*('Front End'!$B$5/100),G1525-((('Front End'!$B$1*('Front End'!$B$5/100))/'Front End'!$B$1)*$AA$3),0)</f>
        <v>0.52162610117312624</v>
      </c>
      <c r="K1525" s="10">
        <f>(J1525*('Front End'!$B$6/100))/('Front End'!$B$2*24*60*60)</f>
        <v>0</v>
      </c>
      <c r="L1525" s="10">
        <f>(J1525*((100-'Front End'!$B$6)/100))/('Front End'!$B$2*24*60*60)</f>
        <v>6.0373391339482209E-4</v>
      </c>
      <c r="M1525" s="10">
        <f t="shared" si="99"/>
        <v>6.0373391339482209E-4</v>
      </c>
      <c r="N1525" s="10">
        <f>AVERAGE(M1524:M1525)*('Front End'!$F$5*60)</f>
        <v>7.2608153601940742E-2</v>
      </c>
      <c r="O1525" s="10">
        <f>IF(O1524+AVERAGE(K1524:K1525)*('Front End'!$F$5*60)&gt;J1525,J1525,O1524+AVERAGE(K1524:K1525)*('Front End'!$F$5*60))</f>
        <v>0</v>
      </c>
      <c r="P1525" s="10">
        <f>P1524+(AVERAGE(L1524:L1525)*('Front End'!$F$5*60))-W1524</f>
        <v>3653.1961558376443</v>
      </c>
      <c r="Q1525" s="10">
        <f>(P1525/$AA$5)*($AA$4-'Front End'!$F$9)</f>
        <v>3.6531961558376437E-2</v>
      </c>
      <c r="R1525" s="10">
        <f>'Front End'!$F$9+Q1525</f>
        <v>45.036531961558374</v>
      </c>
      <c r="S1525" s="8">
        <f>IF(R1525&gt;'Front End'!$F$9+'Front End'!$B$9,(((R1525-'Front End'!$F$9)/($AA$4-'Front End'!$F$9))*$AA$5)-((('Front End'!$F$9+'Front End'!$B$9-'Front End'!$F$9)/($AA$4-'Front End'!$F$9))*$AA$5),0)</f>
        <v>3653.1961558374355</v>
      </c>
      <c r="T1525" s="8">
        <f>ROUND(S1525/('Front End'!$B$3*24*60*60),6)</f>
        <v>4.228E-3</v>
      </c>
      <c r="U1525" s="8">
        <f>IF(R1525&gt;'Front End'!$F$9+'Front End'!$B$10,(((R1525-'Front End'!$F$9)/($AA$4-'Front End'!$F$9))*$AA$5)-((('Front End'!$F$9+'Front End'!$B$10-'Front End'!$F$9)/($AA$4-'Front End'!$F$9))*$AA$5),0)</f>
        <v>1653.1961558371227</v>
      </c>
      <c r="V1525" s="8">
        <f>(U1525^0.5)/('Front End'!$B$4*24*60*60)</f>
        <v>4.7059623782841316E-3</v>
      </c>
      <c r="W1525" s="8">
        <f>(AVERAGE(T1524:T1525)*('Front End'!$F$5*60))+(AVERAGE(V1524:V1525)*('Front End'!$F$5*60))</f>
        <v>1.072220866895798</v>
      </c>
      <c r="X1525" s="8">
        <f t="shared" si="100"/>
        <v>4.7059623782841316E-3</v>
      </c>
    </row>
    <row r="1526" spans="1:24" x14ac:dyDescent="0.2">
      <c r="A1526" s="1">
        <v>1525</v>
      </c>
      <c r="B1526" s="1">
        <f>B1525+'Front End'!$F$5</f>
        <v>3048</v>
      </c>
      <c r="C1526" s="10">
        <f t="shared" si="97"/>
        <v>2.1166666666666667</v>
      </c>
      <c r="D1526" s="10">
        <f>ROUND(IF(B1526&lt;=$AA$2*1.25,('Front End'!$F$4/2)*(1-COS((PI()*B1526)/$AA$2)),(4.34*'Front End'!$F$4*EXP(-1.3*B1526/$AA$2))),6)</f>
        <v>5.8500000000000002E-4</v>
      </c>
      <c r="E1526" s="10">
        <f>D1526*('Front End'!$F$3/100)</f>
        <v>0</v>
      </c>
      <c r="F1526" s="10">
        <f t="shared" si="98"/>
        <v>5.8500000000000002E-4</v>
      </c>
      <c r="G1526" s="10">
        <f>IF((G1525+(AVERAGE(F1525:F1526)*('Front End'!$F$5*60))-(N1525))&gt;$AA$3,$AA$3,IF(G1525+(AVERAGE(F1525:F1526)*('Front End'!$F$5*60))-(N1525)&lt;0,0,G1525+(AVERAGE(F1525:F1526)*('Front End'!$F$5*60))-(N1525)))</f>
        <v>100.51933794757117</v>
      </c>
      <c r="H1526" s="10">
        <f>(G1526/$AA$3)*'Front End'!$B$1</f>
        <v>1.0051933794757118E-3</v>
      </c>
      <c r="I1526" s="10">
        <f>('Front End'!$F$10-'Front End'!$B$1)+Calcs!H1526</f>
        <v>46.731005193379481</v>
      </c>
      <c r="J1526" s="10">
        <f>IF(H1526&gt;'Front End'!$B$1*('Front End'!$B$5/100),G1526-((('Front End'!$B$1*('Front End'!$B$5/100))/'Front End'!$B$1)*$AA$3),0)</f>
        <v>0.51933794757117369</v>
      </c>
      <c r="K1526" s="10">
        <f>(J1526*('Front End'!$B$6/100))/('Front End'!$B$2*24*60*60)</f>
        <v>0</v>
      </c>
      <c r="L1526" s="10">
        <f>(J1526*((100-'Front End'!$B$6)/100))/('Front End'!$B$2*24*60*60)</f>
        <v>6.0108558746663633E-4</v>
      </c>
      <c r="M1526" s="10">
        <f t="shared" si="99"/>
        <v>6.0108558746663633E-4</v>
      </c>
      <c r="N1526" s="10">
        <f>AVERAGE(M1525:M1526)*('Front End'!$F$5*60)</f>
        <v>7.2289170051687501E-2</v>
      </c>
      <c r="O1526" s="10">
        <f>IF(O1525+AVERAGE(K1525:K1526)*('Front End'!$F$5*60)&gt;J1526,J1526,O1525+AVERAGE(K1525:K1526)*('Front End'!$F$5*60))</f>
        <v>0</v>
      </c>
      <c r="P1526" s="10">
        <f>P1525+(AVERAGE(L1525:L1526)*('Front End'!$F$5*60))-W1525</f>
        <v>3652.1962241408</v>
      </c>
      <c r="Q1526" s="10">
        <f>(P1526/$AA$5)*($AA$4-'Front End'!$F$9)</f>
        <v>3.6521962241408003E-2</v>
      </c>
      <c r="R1526" s="10">
        <f>'Front End'!$F$9+Q1526</f>
        <v>45.036521962241409</v>
      </c>
      <c r="S1526" s="8">
        <f>IF(R1526&gt;'Front End'!$F$9+'Front End'!$B$9,(((R1526-'Front End'!$F$9)/($AA$4-'Front End'!$F$9))*$AA$5)-((('Front End'!$F$9+'Front End'!$B$9-'Front End'!$F$9)/($AA$4-'Front End'!$F$9))*$AA$5),0)</f>
        <v>3652.1962241408801</v>
      </c>
      <c r="T1526" s="8">
        <f>ROUND(S1526/('Front End'!$B$3*24*60*60),6)</f>
        <v>4.2269999999999999E-3</v>
      </c>
      <c r="U1526" s="8">
        <f>IF(R1526&gt;'Front End'!$F$9+'Front End'!$B$10,(((R1526-'Front End'!$F$9)/($AA$4-'Front End'!$F$9))*$AA$5)-((('Front End'!$F$9+'Front End'!$B$10-'Front End'!$F$9)/($AA$4-'Front End'!$F$9))*$AA$5),0)</f>
        <v>1652.1962241405672</v>
      </c>
      <c r="V1526" s="8">
        <f>(U1526^0.5)/('Front End'!$B$4*24*60*60)</f>
        <v>4.7045389680335148E-3</v>
      </c>
      <c r="W1526" s="8">
        <f>(AVERAGE(T1525:T1526)*('Front End'!$F$5*60))+(AVERAGE(V1525:V1526)*('Front End'!$F$5*60))</f>
        <v>1.0719300807790588</v>
      </c>
      <c r="X1526" s="8">
        <f t="shared" si="100"/>
        <v>4.7045389680335148E-3</v>
      </c>
    </row>
    <row r="1527" spans="1:24" x14ac:dyDescent="0.2">
      <c r="A1527" s="1">
        <v>1526</v>
      </c>
      <c r="B1527" s="1">
        <f>B1526+'Front End'!$F$5</f>
        <v>3050</v>
      </c>
      <c r="C1527" s="10">
        <f t="shared" si="97"/>
        <v>2.1180555555555554</v>
      </c>
      <c r="D1527" s="10">
        <f>ROUND(IF(B1527&lt;=$AA$2*1.25,('Front End'!$F$4/2)*(1-COS((PI()*B1527)/$AA$2)),(4.34*'Front End'!$F$4*EXP(-1.3*B1527/$AA$2))),6)</f>
        <v>5.8200000000000005E-4</v>
      </c>
      <c r="E1527" s="10">
        <f>D1527*('Front End'!$F$3/100)</f>
        <v>0</v>
      </c>
      <c r="F1527" s="10">
        <f t="shared" si="98"/>
        <v>5.8200000000000005E-4</v>
      </c>
      <c r="G1527" s="10">
        <f>IF((G1526+(AVERAGE(F1526:F1527)*('Front End'!$F$5*60))-(N1526))&gt;$AA$3,$AA$3,IF(G1526+(AVERAGE(F1526:F1527)*('Front End'!$F$5*60))-(N1526)&lt;0,0,G1526+(AVERAGE(F1526:F1527)*('Front End'!$F$5*60))-(N1526)))</f>
        <v>100.51706877751948</v>
      </c>
      <c r="H1527" s="10">
        <f>(G1527/$AA$3)*'Front End'!$B$1</f>
        <v>1.0051706877751948E-3</v>
      </c>
      <c r="I1527" s="10">
        <f>('Front End'!$F$10-'Front End'!$B$1)+Calcs!H1527</f>
        <v>46.73100517068778</v>
      </c>
      <c r="J1527" s="10">
        <f>IF(H1527&gt;'Front End'!$B$1*('Front End'!$B$5/100),G1527-((('Front End'!$B$1*('Front End'!$B$5/100))/'Front End'!$B$1)*$AA$3),0)</f>
        <v>0.51706877751948355</v>
      </c>
      <c r="K1527" s="10">
        <f>(J1527*('Front End'!$B$6/100))/('Front End'!$B$2*24*60*60)</f>
        <v>0</v>
      </c>
      <c r="L1527" s="10">
        <f>(J1527*((100-'Front End'!$B$6)/100))/('Front End'!$B$2*24*60*60)</f>
        <v>5.984592332401431E-4</v>
      </c>
      <c r="M1527" s="10">
        <f t="shared" si="99"/>
        <v>5.984592332401431E-4</v>
      </c>
      <c r="N1527" s="10">
        <f>AVERAGE(M1526:M1527)*('Front End'!$F$5*60)</f>
        <v>7.1972689242406754E-2</v>
      </c>
      <c r="O1527" s="10">
        <f>IF(O1526+AVERAGE(K1526:K1527)*('Front End'!$F$5*60)&gt;J1527,J1527,O1526+AVERAGE(K1526:K1527)*('Front End'!$F$5*60))</f>
        <v>0</v>
      </c>
      <c r="P1527" s="10">
        <f>P1526+(AVERAGE(L1526:L1527)*('Front End'!$F$5*60))-W1526</f>
        <v>3651.1962667492635</v>
      </c>
      <c r="Q1527" s="10">
        <f>(P1527/$AA$5)*($AA$4-'Front End'!$F$9)</f>
        <v>3.6511962667492633E-2</v>
      </c>
      <c r="R1527" s="10">
        <f>'Front End'!$F$9+Q1527</f>
        <v>45.03651196266749</v>
      </c>
      <c r="S1527" s="8">
        <f>IF(R1527&gt;'Front End'!$F$9+'Front End'!$B$9,(((R1527-'Front End'!$F$9)/($AA$4-'Front End'!$F$9))*$AA$5)-((('Front End'!$F$9+'Front End'!$B$9-'Front End'!$F$9)/($AA$4-'Front End'!$F$9))*$AA$5),0)</f>
        <v>3651.1962667489684</v>
      </c>
      <c r="T1527" s="8">
        <f>ROUND(S1527/('Front End'!$B$3*24*60*60),6)</f>
        <v>4.2259999999999997E-3</v>
      </c>
      <c r="U1527" s="8">
        <f>IF(R1527&gt;'Front End'!$F$9+'Front End'!$B$10,(((R1527-'Front End'!$F$9)/($AA$4-'Front End'!$F$9))*$AA$5)-((('Front End'!$F$9+'Front End'!$B$10-'Front End'!$F$9)/($AA$4-'Front End'!$F$9))*$AA$5),0)</f>
        <v>1651.1962667486555</v>
      </c>
      <c r="V1527" s="8">
        <f>(U1527^0.5)/('Front End'!$B$4*24*60*60)</f>
        <v>4.7031150903898925E-3</v>
      </c>
      <c r="W1527" s="8">
        <f>(AVERAGE(T1526:T1527)*('Front End'!$F$5*60))+(AVERAGE(V1526:V1527)*('Front End'!$F$5*60))</f>
        <v>1.0716392435054043</v>
      </c>
      <c r="X1527" s="8">
        <f t="shared" si="100"/>
        <v>4.7031150903898925E-3</v>
      </c>
    </row>
    <row r="1528" spans="1:24" x14ac:dyDescent="0.2">
      <c r="A1528" s="1">
        <v>1527</v>
      </c>
      <c r="B1528" s="1">
        <f>B1527+'Front End'!$F$5</f>
        <v>3052</v>
      </c>
      <c r="C1528" s="10">
        <f t="shared" si="97"/>
        <v>2.1194444444444445</v>
      </c>
      <c r="D1528" s="10">
        <f>ROUND(IF(B1528&lt;=$AA$2*1.25,('Front End'!$F$4/2)*(1-COS((PI()*B1528)/$AA$2)),(4.34*'Front End'!$F$4*EXP(-1.3*B1528/$AA$2))),6)</f>
        <v>5.8E-4</v>
      </c>
      <c r="E1528" s="10">
        <f>D1528*('Front End'!$F$3/100)</f>
        <v>0</v>
      </c>
      <c r="F1528" s="10">
        <f t="shared" si="98"/>
        <v>5.8E-4</v>
      </c>
      <c r="G1528" s="10">
        <f>IF((G1527+(AVERAGE(F1527:F1528)*('Front End'!$F$5*60))-(N1527))&gt;$AA$3,$AA$3,IF(G1527+(AVERAGE(F1527:F1528)*('Front End'!$F$5*60))-(N1527)&lt;0,0,G1527+(AVERAGE(F1527:F1528)*('Front End'!$F$5*60))-(N1527)))</f>
        <v>100.51481608827709</v>
      </c>
      <c r="H1528" s="10">
        <f>(G1528/$AA$3)*'Front End'!$B$1</f>
        <v>1.0051481608827708E-3</v>
      </c>
      <c r="I1528" s="10">
        <f>('Front End'!$F$10-'Front End'!$B$1)+Calcs!H1528</f>
        <v>46.731005148160889</v>
      </c>
      <c r="J1528" s="10">
        <f>IF(H1528&gt;'Front End'!$B$1*('Front End'!$B$5/100),G1528-((('Front End'!$B$1*('Front End'!$B$5/100))/'Front End'!$B$1)*$AA$3),0)</f>
        <v>0.51481608827708669</v>
      </c>
      <c r="K1528" s="10">
        <f>(J1528*('Front End'!$B$6/100))/('Front End'!$B$2*24*60*60)</f>
        <v>0</v>
      </c>
      <c r="L1528" s="10">
        <f>(J1528*((100-'Front End'!$B$6)/100))/('Front End'!$B$2*24*60*60)</f>
        <v>5.9585195402440602E-4</v>
      </c>
      <c r="M1528" s="10">
        <f t="shared" si="99"/>
        <v>5.9585195402440602E-4</v>
      </c>
      <c r="N1528" s="10">
        <f>AVERAGE(M1527:M1528)*('Front End'!$F$5*60)</f>
        <v>7.1658671235872953E-2</v>
      </c>
      <c r="O1528" s="10">
        <f>IF(O1527+AVERAGE(K1527:K1528)*('Front End'!$F$5*60)&gt;J1528,J1528,O1527+AVERAGE(K1527:K1528)*('Front End'!$F$5*60))</f>
        <v>0</v>
      </c>
      <c r="P1528" s="10">
        <f>P1527+(AVERAGE(L1527:L1528)*('Front End'!$F$5*60))-W1527</f>
        <v>3650.1962861769939</v>
      </c>
      <c r="Q1528" s="10">
        <f>(P1528/$AA$5)*($AA$4-'Front End'!$F$9)</f>
        <v>3.6501962861769932E-2</v>
      </c>
      <c r="R1528" s="10">
        <f>'Front End'!$F$9+Q1528</f>
        <v>45.03650196286177</v>
      </c>
      <c r="S1528" s="8">
        <f>IF(R1528&gt;'Front End'!$F$9+'Front End'!$B$9,(((R1528-'Front End'!$F$9)/($AA$4-'Front End'!$F$9))*$AA$5)-((('Front End'!$F$9+'Front End'!$B$9-'Front End'!$F$9)/($AA$4-'Front End'!$F$9))*$AA$5),0)</f>
        <v>3650.1962861770212</v>
      </c>
      <c r="T1528" s="8">
        <f>ROUND(S1528/('Front End'!$B$3*24*60*60),6)</f>
        <v>4.2249999999999996E-3</v>
      </c>
      <c r="U1528" s="8">
        <f>IF(R1528&gt;'Front End'!$F$9+'Front End'!$B$10,(((R1528-'Front End'!$F$9)/($AA$4-'Front End'!$F$9))*$AA$5)-((('Front End'!$F$9+'Front End'!$B$10-'Front End'!$F$9)/($AA$4-'Front End'!$F$9))*$AA$5),0)</f>
        <v>1650.1962861767083</v>
      </c>
      <c r="V1528" s="8">
        <f>(U1528^0.5)/('Front End'!$B$4*24*60*60)</f>
        <v>4.7016907485119162E-3</v>
      </c>
      <c r="W1528" s="8">
        <f>(AVERAGE(T1527:T1528)*('Front End'!$F$5*60))+(AVERAGE(V1527:V1528)*('Front End'!$F$5*60))</f>
        <v>1.0713483503341086</v>
      </c>
      <c r="X1528" s="8">
        <f t="shared" si="100"/>
        <v>4.7016907485119162E-3</v>
      </c>
    </row>
    <row r="1529" spans="1:24" x14ac:dyDescent="0.2">
      <c r="A1529" s="1">
        <v>1528</v>
      </c>
      <c r="B1529" s="1">
        <f>B1528+'Front End'!$F$5</f>
        <v>3054</v>
      </c>
      <c r="C1529" s="10">
        <f t="shared" si="97"/>
        <v>2.1208333333333331</v>
      </c>
      <c r="D1529" s="10">
        <f>ROUND(IF(B1529&lt;=$AA$2*1.25,('Front End'!$F$4/2)*(1-COS((PI()*B1529)/$AA$2)),(4.34*'Front End'!$F$4*EXP(-1.3*B1529/$AA$2))),6)</f>
        <v>5.7700000000000004E-4</v>
      </c>
      <c r="E1529" s="10">
        <f>D1529*('Front End'!$F$3/100)</f>
        <v>0</v>
      </c>
      <c r="F1529" s="10">
        <f t="shared" si="98"/>
        <v>5.7700000000000004E-4</v>
      </c>
      <c r="G1529" s="10">
        <f>IF((G1528+(AVERAGE(F1528:F1529)*('Front End'!$F$5*60))-(N1528))&gt;$AA$3,$AA$3,IF(G1528+(AVERAGE(F1528:F1529)*('Front End'!$F$5*60))-(N1528)&lt;0,0,G1528+(AVERAGE(F1528:F1529)*('Front End'!$F$5*60))-(N1528)))</f>
        <v>100.51257741704121</v>
      </c>
      <c r="H1529" s="10">
        <f>(G1529/$AA$3)*'Front End'!$B$1</f>
        <v>1.0051257741704122E-3</v>
      </c>
      <c r="I1529" s="10">
        <f>('Front End'!$F$10-'Front End'!$B$1)+Calcs!H1529</f>
        <v>46.731005125774175</v>
      </c>
      <c r="J1529" s="10">
        <f>IF(H1529&gt;'Front End'!$B$1*('Front End'!$B$5/100),G1529-((('Front End'!$B$1*('Front End'!$B$5/100))/'Front End'!$B$1)*$AA$3),0)</f>
        <v>0.51257741704121429</v>
      </c>
      <c r="K1529" s="10">
        <f>(J1529*('Front End'!$B$6/100))/('Front End'!$B$2*24*60*60)</f>
        <v>0</v>
      </c>
      <c r="L1529" s="10">
        <f>(J1529*((100-'Front End'!$B$6)/100))/('Front End'!$B$2*24*60*60)</f>
        <v>5.9326089935325731E-4</v>
      </c>
      <c r="M1529" s="10">
        <f t="shared" si="99"/>
        <v>5.9326089935325731E-4</v>
      </c>
      <c r="N1529" s="10">
        <f>AVERAGE(M1528:M1529)*('Front End'!$F$5*60)</f>
        <v>7.1346771202659795E-2</v>
      </c>
      <c r="O1529" s="10">
        <f>IF(O1528+AVERAGE(K1528:K1529)*('Front End'!$F$5*60)&gt;J1529,J1529,O1528+AVERAGE(K1528:K1529)*('Front End'!$F$5*60))</f>
        <v>0</v>
      </c>
      <c r="P1529" s="10">
        <f>P1528+(AVERAGE(L1528:L1529)*('Front End'!$F$5*60))-W1528</f>
        <v>3649.1962845978624</v>
      </c>
      <c r="Q1529" s="10">
        <f>(P1529/$AA$5)*($AA$4-'Front End'!$F$9)</f>
        <v>3.6491962845978623E-2</v>
      </c>
      <c r="R1529" s="10">
        <f>'Front End'!$F$9+Q1529</f>
        <v>45.036491962845979</v>
      </c>
      <c r="S1529" s="8">
        <f>IF(R1529&gt;'Front End'!$F$9+'Front End'!$B$9,(((R1529-'Front End'!$F$9)/($AA$4-'Front End'!$F$9))*$AA$5)-((('Front End'!$F$9+'Front End'!$B$9-'Front End'!$F$9)/($AA$4-'Front End'!$F$9))*$AA$5),0)</f>
        <v>3649.1962845978778</v>
      </c>
      <c r="T1529" s="8">
        <f>ROUND(S1529/('Front End'!$B$3*24*60*60),6)</f>
        <v>4.2240000000000003E-3</v>
      </c>
      <c r="U1529" s="8">
        <f>IF(R1529&gt;'Front End'!$F$9+'Front End'!$B$10,(((R1529-'Front End'!$F$9)/($AA$4-'Front End'!$F$9))*$AA$5)-((('Front End'!$F$9+'Front End'!$B$10-'Front End'!$F$9)/($AA$4-'Front End'!$F$9))*$AA$5),0)</f>
        <v>1649.196284597565</v>
      </c>
      <c r="V1529" s="8">
        <f>(U1529^0.5)/('Front End'!$B$4*24*60*60)</f>
        <v>4.7002659450738789E-3</v>
      </c>
      <c r="W1529" s="8">
        <f>(AVERAGE(T1528:T1529)*('Front End'!$F$5*60))+(AVERAGE(V1528:V1529)*('Front End'!$F$5*60))</f>
        <v>1.0710574016151477</v>
      </c>
      <c r="X1529" s="8">
        <f t="shared" si="100"/>
        <v>4.7002659450738789E-3</v>
      </c>
    </row>
    <row r="1530" spans="1:24" x14ac:dyDescent="0.2">
      <c r="A1530" s="1">
        <v>1529</v>
      </c>
      <c r="B1530" s="1">
        <f>B1529+'Front End'!$F$5</f>
        <v>3056</v>
      </c>
      <c r="C1530" s="10">
        <f t="shared" si="97"/>
        <v>2.1222222222222222</v>
      </c>
      <c r="D1530" s="10">
        <f>ROUND(IF(B1530&lt;=$AA$2*1.25,('Front End'!$F$4/2)*(1-COS((PI()*B1530)/$AA$2)),(4.34*'Front End'!$F$4*EXP(-1.3*B1530/$AA$2))),6)</f>
        <v>5.7499999999999999E-4</v>
      </c>
      <c r="E1530" s="10">
        <f>D1530*('Front End'!$F$3/100)</f>
        <v>0</v>
      </c>
      <c r="F1530" s="10">
        <f t="shared" si="98"/>
        <v>5.7499999999999999E-4</v>
      </c>
      <c r="G1530" s="10">
        <f>IF((G1529+(AVERAGE(F1529:F1530)*('Front End'!$F$5*60))-(N1529))&gt;$AA$3,$AA$3,IF(G1529+(AVERAGE(F1529:F1530)*('Front End'!$F$5*60))-(N1529)&lt;0,0,G1529+(AVERAGE(F1529:F1530)*('Front End'!$F$5*60))-(N1529)))</f>
        <v>100.51035064583856</v>
      </c>
      <c r="H1530" s="10">
        <f>(G1530/$AA$3)*'Front End'!$B$1</f>
        <v>1.0051035064583857E-3</v>
      </c>
      <c r="I1530" s="10">
        <f>('Front End'!$F$10-'Front End'!$B$1)+Calcs!H1530</f>
        <v>46.731005103506462</v>
      </c>
      <c r="J1530" s="10">
        <f>IF(H1530&gt;'Front End'!$B$1*('Front End'!$B$5/100),G1530-((('Front End'!$B$1*('Front End'!$B$5/100))/'Front End'!$B$1)*$AA$3),0)</f>
        <v>0.51035064583855672</v>
      </c>
      <c r="K1530" s="10">
        <f>(J1530*('Front End'!$B$6/100))/('Front End'!$B$2*24*60*60)</f>
        <v>0</v>
      </c>
      <c r="L1530" s="10">
        <f>(J1530*((100-'Front End'!$B$6)/100))/('Front End'!$B$2*24*60*60)</f>
        <v>5.9068361786869994E-4</v>
      </c>
      <c r="M1530" s="10">
        <f t="shared" si="99"/>
        <v>5.9068361786869994E-4</v>
      </c>
      <c r="N1530" s="10">
        <f>AVERAGE(M1529:M1530)*('Front End'!$F$5*60)</f>
        <v>7.1036671033317428E-2</v>
      </c>
      <c r="O1530" s="10">
        <f>IF(O1529+AVERAGE(K1529:K1530)*('Front End'!$F$5*60)&gt;J1530,J1530,O1529+AVERAGE(K1529:K1530)*('Front End'!$F$5*60))</f>
        <v>0</v>
      </c>
      <c r="P1530" s="10">
        <f>P1529+(AVERAGE(L1529:L1530)*('Front End'!$F$5*60))-W1529</f>
        <v>3648.1962638672803</v>
      </c>
      <c r="Q1530" s="10">
        <f>(P1530/$AA$5)*($AA$4-'Front End'!$F$9)</f>
        <v>3.6481962638672802E-2</v>
      </c>
      <c r="R1530" s="10">
        <f>'Front End'!$F$9+Q1530</f>
        <v>45.036481962638675</v>
      </c>
      <c r="S1530" s="8">
        <f>IF(R1530&gt;'Front End'!$F$9+'Front End'!$B$9,(((R1530-'Front End'!$F$9)/($AA$4-'Front End'!$F$9))*$AA$5)-((('Front End'!$F$9+'Front End'!$B$9-'Front End'!$F$9)/($AA$4-'Front End'!$F$9))*$AA$5),0)</f>
        <v>3648.1962638674759</v>
      </c>
      <c r="T1530" s="8">
        <f>ROUND(S1530/('Front End'!$B$3*24*60*60),6)</f>
        <v>4.2220000000000001E-3</v>
      </c>
      <c r="U1530" s="8">
        <f>IF(R1530&gt;'Front End'!$F$9+'Front End'!$B$10,(((R1530-'Front End'!$F$9)/($AA$4-'Front End'!$F$9))*$AA$5)-((('Front End'!$F$9+'Front End'!$B$10-'Front End'!$F$9)/($AA$4-'Front End'!$F$9))*$AA$5),0)</f>
        <v>1648.196263867163</v>
      </c>
      <c r="V1530" s="8">
        <f>(U1530^0.5)/('Front End'!$B$4*24*60*60)</f>
        <v>4.6988406823014594E-3</v>
      </c>
      <c r="W1530" s="8">
        <f>(AVERAGE(T1529:T1530)*('Front End'!$F$5*60))+(AVERAGE(V1529:V1530)*('Front End'!$F$5*60))</f>
        <v>1.0707063976425202</v>
      </c>
      <c r="X1530" s="8">
        <f t="shared" si="100"/>
        <v>4.6988406823014594E-3</v>
      </c>
    </row>
    <row r="1531" spans="1:24" x14ac:dyDescent="0.2">
      <c r="A1531" s="1">
        <v>1530</v>
      </c>
      <c r="B1531" s="1">
        <f>B1530+'Front End'!$F$5</f>
        <v>3058</v>
      </c>
      <c r="C1531" s="10">
        <f t="shared" si="97"/>
        <v>2.1236111111111109</v>
      </c>
      <c r="D1531" s="10">
        <f>ROUND(IF(B1531&lt;=$AA$2*1.25,('Front End'!$F$4/2)*(1-COS((PI()*B1531)/$AA$2)),(4.34*'Front End'!$F$4*EXP(-1.3*B1531/$AA$2))),6)</f>
        <v>5.7200000000000003E-4</v>
      </c>
      <c r="E1531" s="10">
        <f>D1531*('Front End'!$F$3/100)</f>
        <v>0</v>
      </c>
      <c r="F1531" s="10">
        <f t="shared" si="98"/>
        <v>5.7200000000000003E-4</v>
      </c>
      <c r="G1531" s="10">
        <f>IF((G1530+(AVERAGE(F1530:F1531)*('Front End'!$F$5*60))-(N1530))&gt;$AA$3,$AA$3,IF(G1530+(AVERAGE(F1530:F1531)*('Front End'!$F$5*60))-(N1530)&lt;0,0,G1530+(AVERAGE(F1530:F1531)*('Front End'!$F$5*60))-(N1530)))</f>
        <v>100.50813397480525</v>
      </c>
      <c r="H1531" s="10">
        <f>(G1531/$AA$3)*'Front End'!$B$1</f>
        <v>1.0050813397480525E-3</v>
      </c>
      <c r="I1531" s="10">
        <f>('Front End'!$F$10-'Front End'!$B$1)+Calcs!H1531</f>
        <v>46.731005081339752</v>
      </c>
      <c r="J1531" s="10">
        <f>IF(H1531&gt;'Front End'!$B$1*('Front End'!$B$5/100),G1531-((('Front End'!$B$1*('Front End'!$B$5/100))/'Front End'!$B$1)*$AA$3),0)</f>
        <v>0.50813397480524714</v>
      </c>
      <c r="K1531" s="10">
        <f>(J1531*('Front End'!$B$6/100))/('Front End'!$B$2*24*60*60)</f>
        <v>0</v>
      </c>
      <c r="L1531" s="10">
        <f>(J1531*((100-'Front End'!$B$6)/100))/('Front End'!$B$2*24*60*60)</f>
        <v>5.8811802639496206E-4</v>
      </c>
      <c r="M1531" s="10">
        <f t="shared" si="99"/>
        <v>5.8811802639496206E-4</v>
      </c>
      <c r="N1531" s="10">
        <f>AVERAGE(M1530:M1531)*('Front End'!$F$5*60)</f>
        <v>7.0728098655819721E-2</v>
      </c>
      <c r="O1531" s="10">
        <f>IF(O1530+AVERAGE(K1530:K1531)*('Front End'!$F$5*60)&gt;J1531,J1531,O1530+AVERAGE(K1530:K1531)*('Front End'!$F$5*60))</f>
        <v>0</v>
      </c>
      <c r="P1531" s="10">
        <f>P1530+(AVERAGE(L1530:L1531)*('Front End'!$F$5*60))-W1530</f>
        <v>3647.1962855682937</v>
      </c>
      <c r="Q1531" s="10">
        <f>(P1531/$AA$5)*($AA$4-'Front End'!$F$9)</f>
        <v>3.6471962855682938E-2</v>
      </c>
      <c r="R1531" s="10">
        <f>'Front End'!$F$9+Q1531</f>
        <v>45.036471962855686</v>
      </c>
      <c r="S1531" s="8">
        <f>IF(R1531&gt;'Front End'!$F$9+'Front End'!$B$9,(((R1531-'Front End'!$F$9)/($AA$4-'Front End'!$F$9))*$AA$5)-((('Front End'!$F$9+'Front End'!$B$9-'Front End'!$F$9)/($AA$4-'Front End'!$F$9))*$AA$5),0)</f>
        <v>3647.1962855685551</v>
      </c>
      <c r="T1531" s="8">
        <f>ROUND(S1531/('Front End'!$B$3*24*60*60),6)</f>
        <v>4.2209999999999999E-3</v>
      </c>
      <c r="U1531" s="8">
        <f>IF(R1531&gt;'Front End'!$F$9+'Front End'!$B$10,(((R1531-'Front End'!$F$9)/($AA$4-'Front End'!$F$9))*$AA$5)-((('Front End'!$F$9+'Front End'!$B$10-'Front End'!$F$9)/($AA$4-'Front End'!$F$9))*$AA$5),0)</f>
        <v>1647.1962855682423</v>
      </c>
      <c r="V1531" s="8">
        <f>(U1531^0.5)/('Front End'!$B$4*24*60*60)</f>
        <v>4.6974150475862717E-3</v>
      </c>
      <c r="W1531" s="8">
        <f>(AVERAGE(T1530:T1531)*('Front End'!$F$5*60))+(AVERAGE(V1530:V1531)*('Front End'!$F$5*60))</f>
        <v>1.0703553437932638</v>
      </c>
      <c r="X1531" s="8">
        <f t="shared" si="100"/>
        <v>4.6974150475862717E-3</v>
      </c>
    </row>
    <row r="1532" spans="1:24" x14ac:dyDescent="0.2">
      <c r="A1532" s="1">
        <v>1531</v>
      </c>
      <c r="B1532" s="1">
        <f>B1531+'Front End'!$F$5</f>
        <v>3060</v>
      </c>
      <c r="C1532" s="10">
        <f t="shared" si="97"/>
        <v>2.125</v>
      </c>
      <c r="D1532" s="10">
        <f>ROUND(IF(B1532&lt;=$AA$2*1.25,('Front End'!$F$4/2)*(1-COS((PI()*B1532)/$AA$2)),(4.34*'Front End'!$F$4*EXP(-1.3*B1532/$AA$2))),6)</f>
        <v>5.6999999999999998E-4</v>
      </c>
      <c r="E1532" s="10">
        <f>D1532*('Front End'!$F$3/100)</f>
        <v>0</v>
      </c>
      <c r="F1532" s="10">
        <f t="shared" si="98"/>
        <v>5.6999999999999998E-4</v>
      </c>
      <c r="G1532" s="10">
        <f>IF((G1531+(AVERAGE(F1531:F1532)*('Front End'!$F$5*60))-(N1531))&gt;$AA$3,$AA$3,IF(G1531+(AVERAGE(F1531:F1532)*('Front End'!$F$5*60))-(N1531)&lt;0,0,G1531+(AVERAGE(F1531:F1532)*('Front End'!$F$5*60))-(N1531)))</f>
        <v>100.50592587614943</v>
      </c>
      <c r="H1532" s="10">
        <f>(G1532/$AA$3)*'Front End'!$B$1</f>
        <v>1.0050592587614942E-3</v>
      </c>
      <c r="I1532" s="10">
        <f>('Front End'!$F$10-'Front End'!$B$1)+Calcs!H1532</f>
        <v>46.731005059258763</v>
      </c>
      <c r="J1532" s="10">
        <f>IF(H1532&gt;'Front End'!$B$1*('Front End'!$B$5/100),G1532-((('Front End'!$B$1*('Front End'!$B$5/100))/'Front End'!$B$1)*$AA$3),0)</f>
        <v>0.50592587614943341</v>
      </c>
      <c r="K1532" s="10">
        <f>(J1532*('Front End'!$B$6/100))/('Front End'!$B$2*24*60*60)</f>
        <v>0</v>
      </c>
      <c r="L1532" s="10">
        <f>(J1532*((100-'Front End'!$B$6)/100))/('Front End'!$B$2*24*60*60)</f>
        <v>5.8556235665443686E-4</v>
      </c>
      <c r="M1532" s="10">
        <f t="shared" si="99"/>
        <v>5.8556235665443686E-4</v>
      </c>
      <c r="N1532" s="10">
        <f>AVERAGE(M1531:M1532)*('Front End'!$F$5*60)</f>
        <v>7.042082298296394E-2</v>
      </c>
      <c r="O1532" s="10">
        <f>IF(O1531+AVERAGE(K1531:K1532)*('Front End'!$F$5*60)&gt;J1532,J1532,O1531+AVERAGE(K1531:K1532)*('Front End'!$F$5*60))</f>
        <v>0</v>
      </c>
      <c r="P1532" s="10">
        <f>P1531+(AVERAGE(L1531:L1532)*('Front End'!$F$5*60))-W1531</f>
        <v>3646.1963510474834</v>
      </c>
      <c r="Q1532" s="10">
        <f>(P1532/$AA$5)*($AA$4-'Front End'!$F$9)</f>
        <v>3.6461963510474836E-2</v>
      </c>
      <c r="R1532" s="10">
        <f>'Front End'!$F$9+Q1532</f>
        <v>45.036461963510476</v>
      </c>
      <c r="S1532" s="8">
        <f>IF(R1532&gt;'Front End'!$F$9+'Front End'!$B$9,(((R1532-'Front End'!$F$9)/($AA$4-'Front End'!$F$9))*$AA$5)-((('Front End'!$F$9+'Front End'!$B$9-'Front End'!$F$9)/($AA$4-'Front End'!$F$9))*$AA$5),0)</f>
        <v>3646.196351047593</v>
      </c>
      <c r="T1532" s="8">
        <f>ROUND(S1532/('Front End'!$B$3*24*60*60),6)</f>
        <v>4.2199999999999998E-3</v>
      </c>
      <c r="U1532" s="8">
        <f>IF(R1532&gt;'Front End'!$F$9+'Front End'!$B$10,(((R1532-'Front End'!$F$9)/($AA$4-'Front End'!$F$9))*$AA$5)-((('Front End'!$F$9+'Front End'!$B$10-'Front End'!$F$9)/($AA$4-'Front End'!$F$9))*$AA$5),0)</f>
        <v>1646.1963510472801</v>
      </c>
      <c r="V1532" s="8">
        <f>(U1532^0.5)/('Front End'!$B$4*24*60*60)</f>
        <v>4.695989042510066E-3</v>
      </c>
      <c r="W1532" s="8">
        <f>(AVERAGE(T1531:T1532)*('Front End'!$F$5*60))+(AVERAGE(V1531:V1532)*('Front End'!$F$5*60))</f>
        <v>1.0700642454057803</v>
      </c>
      <c r="X1532" s="8">
        <f t="shared" si="100"/>
        <v>4.695989042510066E-3</v>
      </c>
    </row>
    <row r="1533" spans="1:24" x14ac:dyDescent="0.2">
      <c r="A1533" s="1">
        <v>1532</v>
      </c>
      <c r="B1533" s="1">
        <f>B1532+'Front End'!$F$5</f>
        <v>3062</v>
      </c>
      <c r="C1533" s="10">
        <f t="shared" si="97"/>
        <v>2.1263888888888891</v>
      </c>
      <c r="D1533" s="10">
        <f>ROUND(IF(B1533&lt;=$AA$2*1.25,('Front End'!$F$4/2)*(1-COS((PI()*B1533)/$AA$2)),(4.34*'Front End'!$F$4*EXP(-1.3*B1533/$AA$2))),6)</f>
        <v>5.6700000000000001E-4</v>
      </c>
      <c r="E1533" s="10">
        <f>D1533*('Front End'!$F$3/100)</f>
        <v>0</v>
      </c>
      <c r="F1533" s="10">
        <f t="shared" si="98"/>
        <v>5.6700000000000001E-4</v>
      </c>
      <c r="G1533" s="10">
        <f>IF((G1532+(AVERAGE(F1532:F1533)*('Front End'!$F$5*60))-(N1532))&gt;$AA$3,$AA$3,IF(G1532+(AVERAGE(F1532:F1533)*('Front End'!$F$5*60))-(N1532)&lt;0,0,G1532+(AVERAGE(F1532:F1533)*('Front End'!$F$5*60))-(N1532)))</f>
        <v>100.50372505316646</v>
      </c>
      <c r="H1533" s="10">
        <f>(G1533/$AA$3)*'Front End'!$B$1</f>
        <v>1.0050372505316647E-3</v>
      </c>
      <c r="I1533" s="10">
        <f>('Front End'!$F$10-'Front End'!$B$1)+Calcs!H1533</f>
        <v>46.731005037250533</v>
      </c>
      <c r="J1533" s="10">
        <f>IF(H1533&gt;'Front End'!$B$1*('Front End'!$B$5/100),G1533-((('Front End'!$B$1*('Front End'!$B$5/100))/'Front End'!$B$1)*$AA$3),0)</f>
        <v>0.50372505316646254</v>
      </c>
      <c r="K1533" s="10">
        <f>(J1533*('Front End'!$B$6/100))/('Front End'!$B$2*24*60*60)</f>
        <v>0</v>
      </c>
      <c r="L1533" s="10">
        <f>(J1533*((100-'Front End'!$B$6)/100))/('Front End'!$B$2*24*60*60)</f>
        <v>5.8301510783155389E-4</v>
      </c>
      <c r="M1533" s="10">
        <f t="shared" si="99"/>
        <v>5.8301510783155389E-4</v>
      </c>
      <c r="N1533" s="10">
        <f>AVERAGE(M1532:M1533)*('Front End'!$F$5*60)</f>
        <v>7.0114647869159441E-2</v>
      </c>
      <c r="O1533" s="10">
        <f>IF(O1532+AVERAGE(K1532:K1533)*('Front End'!$F$5*60)&gt;J1533,J1533,O1532+AVERAGE(K1532:K1533)*('Front End'!$F$5*60))</f>
        <v>0</v>
      </c>
      <c r="P1533" s="10">
        <f>P1532+(AVERAGE(L1532:L1533)*('Front End'!$F$5*60))-W1532</f>
        <v>3645.1964014499467</v>
      </c>
      <c r="Q1533" s="10">
        <f>(P1533/$AA$5)*($AA$4-'Front End'!$F$9)</f>
        <v>3.6451964014499467E-2</v>
      </c>
      <c r="R1533" s="10">
        <f>'Front End'!$F$9+Q1533</f>
        <v>45.036451964014496</v>
      </c>
      <c r="S1533" s="8">
        <f>IF(R1533&gt;'Front End'!$F$9+'Front End'!$B$9,(((R1533-'Front End'!$F$9)/($AA$4-'Front End'!$F$9))*$AA$5)-((('Front End'!$F$9+'Front End'!$B$9-'Front End'!$F$9)/($AA$4-'Front End'!$F$9))*$AA$5),0)</f>
        <v>3645.1964014496243</v>
      </c>
      <c r="T1533" s="8">
        <f>ROUND(S1533/('Front End'!$B$3*24*60*60),6)</f>
        <v>4.2189999999999997E-3</v>
      </c>
      <c r="U1533" s="8">
        <f>IF(R1533&gt;'Front End'!$F$9+'Front End'!$B$10,(((R1533-'Front End'!$F$9)/($AA$4-'Front End'!$F$9))*$AA$5)-((('Front End'!$F$9+'Front End'!$B$10-'Front End'!$F$9)/($AA$4-'Front End'!$F$9))*$AA$5),0)</f>
        <v>1645.1964014493115</v>
      </c>
      <c r="V1533" s="8">
        <f>(U1533^0.5)/('Front End'!$B$4*24*60*60)</f>
        <v>4.6945625827641193E-3</v>
      </c>
      <c r="W1533" s="8">
        <f>(AVERAGE(T1532:T1533)*('Front End'!$F$5*60))+(AVERAGE(V1532:V1533)*('Front End'!$F$5*60))</f>
        <v>1.069773097516451</v>
      </c>
      <c r="X1533" s="8">
        <f t="shared" si="100"/>
        <v>4.6945625827641193E-3</v>
      </c>
    </row>
    <row r="1534" spans="1:24" x14ac:dyDescent="0.2">
      <c r="A1534" s="1">
        <v>1533</v>
      </c>
      <c r="B1534" s="1">
        <f>B1533+'Front End'!$F$5</f>
        <v>3064</v>
      </c>
      <c r="C1534" s="10">
        <f t="shared" si="97"/>
        <v>2.1277777777777778</v>
      </c>
      <c r="D1534" s="10">
        <f>ROUND(IF(B1534&lt;=$AA$2*1.25,('Front End'!$F$4/2)*(1-COS((PI()*B1534)/$AA$2)),(4.34*'Front End'!$F$4*EXP(-1.3*B1534/$AA$2))),6)</f>
        <v>5.6499999999999996E-4</v>
      </c>
      <c r="E1534" s="10">
        <f>D1534*('Front End'!$F$3/100)</f>
        <v>0</v>
      </c>
      <c r="F1534" s="10">
        <f t="shared" si="98"/>
        <v>5.6499999999999996E-4</v>
      </c>
      <c r="G1534" s="10">
        <f>IF((G1533+(AVERAGE(F1533:F1534)*('Front End'!$F$5*60))-(N1533))&gt;$AA$3,$AA$3,IF(G1533+(AVERAGE(F1533:F1534)*('Front End'!$F$5*60))-(N1533)&lt;0,0,G1533+(AVERAGE(F1533:F1534)*('Front End'!$F$5*60))-(N1533)))</f>
        <v>100.5015304052973</v>
      </c>
      <c r="H1534" s="10">
        <f>(G1534/$AA$3)*'Front End'!$B$1</f>
        <v>1.0050153040529731E-3</v>
      </c>
      <c r="I1534" s="10">
        <f>('Front End'!$F$10-'Front End'!$B$1)+Calcs!H1534</f>
        <v>46.731005015304056</v>
      </c>
      <c r="J1534" s="10">
        <f>IF(H1534&gt;'Front End'!$B$1*('Front End'!$B$5/100),G1534-((('Front End'!$B$1*('Front End'!$B$5/100))/'Front End'!$B$1)*$AA$3),0)</f>
        <v>0.5015304052973022</v>
      </c>
      <c r="K1534" s="10">
        <f>(J1534*('Front End'!$B$6/100))/('Front End'!$B$2*24*60*60)</f>
        <v>0</v>
      </c>
      <c r="L1534" s="10">
        <f>(J1534*((100-'Front End'!$B$6)/100))/('Front End'!$B$2*24*60*60)</f>
        <v>5.8047500613113683E-4</v>
      </c>
      <c r="M1534" s="10">
        <f t="shared" si="99"/>
        <v>5.8047500613113683E-4</v>
      </c>
      <c r="N1534" s="10">
        <f>AVERAGE(M1533:M1534)*('Front End'!$F$5*60)</f>
        <v>6.9809406837761448E-2</v>
      </c>
      <c r="O1534" s="10">
        <f>IF(O1533+AVERAGE(K1533:K1534)*('Front End'!$F$5*60)&gt;J1534,J1534,O1533+AVERAGE(K1533:K1534)*('Front End'!$F$5*60))</f>
        <v>0</v>
      </c>
      <c r="P1534" s="10">
        <f>P1533+(AVERAGE(L1533:L1534)*('Front End'!$F$5*60))-W1533</f>
        <v>3644.1964377592681</v>
      </c>
      <c r="Q1534" s="10">
        <f>(P1534/$AA$5)*($AA$4-'Front End'!$F$9)</f>
        <v>3.644196437759268E-2</v>
      </c>
      <c r="R1534" s="10">
        <f>'Front End'!$F$9+Q1534</f>
        <v>45.036441964377595</v>
      </c>
      <c r="S1534" s="8">
        <f>IF(R1534&gt;'Front End'!$F$9+'Front End'!$B$9,(((R1534-'Front End'!$F$9)/($AA$4-'Front End'!$F$9))*$AA$5)-((('Front End'!$F$9+'Front End'!$B$9-'Front End'!$F$9)/($AA$4-'Front End'!$F$9))*$AA$5),0)</f>
        <v>3644.1964377594622</v>
      </c>
      <c r="T1534" s="8">
        <f>ROUND(S1534/('Front End'!$B$3*24*60*60),6)</f>
        <v>4.2180000000000004E-3</v>
      </c>
      <c r="U1534" s="8">
        <f>IF(R1534&gt;'Front End'!$F$9+'Front End'!$B$10,(((R1534-'Front End'!$F$9)/($AA$4-'Front End'!$F$9))*$AA$5)-((('Front End'!$F$9+'Front End'!$B$10-'Front End'!$F$9)/($AA$4-'Front End'!$F$9))*$AA$5),0)</f>
        <v>1644.1964377591494</v>
      </c>
      <c r="V1534" s="8">
        <f>(U1534^0.5)/('Front End'!$B$4*24*60*60)</f>
        <v>4.693135669339355E-3</v>
      </c>
      <c r="W1534" s="8">
        <f>(AVERAGE(T1533:T1534)*('Front End'!$F$5*60))+(AVERAGE(V1533:V1534)*('Front End'!$F$5*60))</f>
        <v>1.0694818951262084</v>
      </c>
      <c r="X1534" s="8">
        <f t="shared" si="100"/>
        <v>4.693135669339355E-3</v>
      </c>
    </row>
    <row r="1535" spans="1:24" x14ac:dyDescent="0.2">
      <c r="A1535" s="1">
        <v>1534</v>
      </c>
      <c r="B1535" s="1">
        <f>B1534+'Front End'!$F$5</f>
        <v>3066</v>
      </c>
      <c r="C1535" s="10">
        <f t="shared" si="97"/>
        <v>2.1291666666666669</v>
      </c>
      <c r="D1535" s="10">
        <f>ROUND(IF(B1535&lt;=$AA$2*1.25,('Front End'!$F$4/2)*(1-COS((PI()*B1535)/$AA$2)),(4.34*'Front End'!$F$4*EXP(-1.3*B1535/$AA$2))),6)</f>
        <v>5.6300000000000002E-4</v>
      </c>
      <c r="E1535" s="10">
        <f>D1535*('Front End'!$F$3/100)</f>
        <v>0</v>
      </c>
      <c r="F1535" s="10">
        <f t="shared" si="98"/>
        <v>5.6300000000000002E-4</v>
      </c>
      <c r="G1535" s="10">
        <f>IF((G1534+(AVERAGE(F1534:F1535)*('Front End'!$F$5*60))-(N1534))&gt;$AA$3,$AA$3,IF(G1534+(AVERAGE(F1534:F1535)*('Front End'!$F$5*60))-(N1534)&lt;0,0,G1534+(AVERAGE(F1534:F1535)*('Front End'!$F$5*60))-(N1534)))</f>
        <v>100.49940099845954</v>
      </c>
      <c r="H1535" s="10">
        <f>(G1535/$AA$3)*'Front End'!$B$1</f>
        <v>1.0049940099845953E-3</v>
      </c>
      <c r="I1535" s="10">
        <f>('Front End'!$F$10-'Front End'!$B$1)+Calcs!H1535</f>
        <v>46.731004994009986</v>
      </c>
      <c r="J1535" s="10">
        <f>IF(H1535&gt;'Front End'!$B$1*('Front End'!$B$5/100),G1535-((('Front End'!$B$1*('Front End'!$B$5/100))/'Front End'!$B$1)*$AA$3),0)</f>
        <v>0.49940099845953512</v>
      </c>
      <c r="K1535" s="10">
        <f>(J1535*('Front End'!$B$6/100))/('Front End'!$B$2*24*60*60)</f>
        <v>0</v>
      </c>
      <c r="L1535" s="10">
        <f>(J1535*((100-'Front End'!$B$6)/100))/('Front End'!$B$2*24*60*60)</f>
        <v>5.7801041488372124E-4</v>
      </c>
      <c r="M1535" s="10">
        <f t="shared" si="99"/>
        <v>5.7801041488372124E-4</v>
      </c>
      <c r="N1535" s="10">
        <f>AVERAGE(M1534:M1535)*('Front End'!$F$5*60)</f>
        <v>6.950912526089148E-2</v>
      </c>
      <c r="O1535" s="10">
        <f>IF(O1534+AVERAGE(K1534:K1535)*('Front End'!$F$5*60)&gt;J1535,J1535,O1534+AVERAGE(K1534:K1535)*('Front End'!$F$5*60))</f>
        <v>0</v>
      </c>
      <c r="P1535" s="10">
        <f>P1534+(AVERAGE(L1534:L1535)*('Front End'!$F$5*60))-W1534</f>
        <v>3643.196464989403</v>
      </c>
      <c r="Q1535" s="10">
        <f>(P1535/$AA$5)*($AA$4-'Front End'!$F$9)</f>
        <v>3.6431964649894025E-2</v>
      </c>
      <c r="R1535" s="10">
        <f>'Front End'!$F$9+Q1535</f>
        <v>45.036431964649893</v>
      </c>
      <c r="S1535" s="8">
        <f>IF(R1535&gt;'Front End'!$F$9+'Front End'!$B$9,(((R1535-'Front End'!$F$9)/($AA$4-'Front End'!$F$9))*$AA$5)-((('Front End'!$F$9+'Front End'!$B$9-'Front End'!$F$9)/($AA$4-'Front End'!$F$9))*$AA$5),0)</f>
        <v>3643.1964649892739</v>
      </c>
      <c r="T1535" s="8">
        <f>ROUND(S1535/('Front End'!$B$3*24*60*60),6)</f>
        <v>4.2170000000000003E-3</v>
      </c>
      <c r="U1535" s="8">
        <f>IF(R1535&gt;'Front End'!$F$9+'Front End'!$B$10,(((R1535-'Front End'!$F$9)/($AA$4-'Front End'!$F$9))*$AA$5)-((('Front End'!$F$9+'Front End'!$B$10-'Front End'!$F$9)/($AA$4-'Front End'!$F$9))*$AA$5),0)</f>
        <v>1643.196464988961</v>
      </c>
      <c r="V1535" s="8">
        <f>(U1535^0.5)/('Front End'!$B$4*24*60*60)</f>
        <v>4.6917083089772858E-3</v>
      </c>
      <c r="W1535" s="8">
        <f>(AVERAGE(T1534:T1535)*('Front End'!$F$5*60))+(AVERAGE(V1534:V1535)*('Front End'!$F$5*60))</f>
        <v>1.0691906386989984</v>
      </c>
      <c r="X1535" s="8">
        <f t="shared" si="100"/>
        <v>4.6917083089772858E-3</v>
      </c>
    </row>
    <row r="1536" spans="1:24" x14ac:dyDescent="0.2">
      <c r="A1536" s="1">
        <v>1535</v>
      </c>
      <c r="B1536" s="1">
        <f>B1535+'Front End'!$F$5</f>
        <v>3068</v>
      </c>
      <c r="C1536" s="10">
        <f t="shared" si="97"/>
        <v>2.1305555555555555</v>
      </c>
      <c r="D1536" s="10">
        <f>ROUND(IF(B1536&lt;=$AA$2*1.25,('Front End'!$F$4/2)*(1-COS((PI()*B1536)/$AA$2)),(4.34*'Front End'!$F$4*EXP(-1.3*B1536/$AA$2))),6)</f>
        <v>5.5999999999999995E-4</v>
      </c>
      <c r="E1536" s="10">
        <f>D1536*('Front End'!$F$3/100)</f>
        <v>0</v>
      </c>
      <c r="F1536" s="10">
        <f t="shared" si="98"/>
        <v>5.5999999999999995E-4</v>
      </c>
      <c r="G1536" s="10">
        <f>IF((G1535+(AVERAGE(F1535:F1536)*('Front End'!$F$5*60))-(N1535))&gt;$AA$3,$AA$3,IF(G1535+(AVERAGE(F1535:F1536)*('Front End'!$F$5*60))-(N1535)&lt;0,0,G1535+(AVERAGE(F1535:F1536)*('Front End'!$F$5*60))-(N1535)))</f>
        <v>100.49727187319864</v>
      </c>
      <c r="H1536" s="10">
        <f>(G1536/$AA$3)*'Front End'!$B$1</f>
        <v>1.0049727187319865E-3</v>
      </c>
      <c r="I1536" s="10">
        <f>('Front End'!$F$10-'Front End'!$B$1)+Calcs!H1536</f>
        <v>46.731004972718736</v>
      </c>
      <c r="J1536" s="10">
        <f>IF(H1536&gt;'Front End'!$B$1*('Front End'!$B$5/100),G1536-((('Front End'!$B$1*('Front End'!$B$5/100))/'Front End'!$B$1)*$AA$3),0)</f>
        <v>0.49727187319864186</v>
      </c>
      <c r="K1536" s="10">
        <f>(J1536*('Front End'!$B$6/100))/('Front End'!$B$2*24*60*60)</f>
        <v>0</v>
      </c>
      <c r="L1536" s="10">
        <f>(J1536*((100-'Front End'!$B$6)/100))/('Front End'!$B$2*24*60*60)</f>
        <v>5.755461495354652E-4</v>
      </c>
      <c r="M1536" s="10">
        <f t="shared" si="99"/>
        <v>5.755461495354652E-4</v>
      </c>
      <c r="N1536" s="10">
        <f>AVERAGE(M1535:M1536)*('Front End'!$F$5*60)</f>
        <v>6.9213393865151185E-2</v>
      </c>
      <c r="O1536" s="10">
        <f>IF(O1535+AVERAGE(K1535:K1536)*('Front End'!$F$5*60)&gt;J1536,J1536,O1535+AVERAGE(K1535:K1536)*('Front End'!$F$5*60))</f>
        <v>0</v>
      </c>
      <c r="P1536" s="10">
        <f>P1535+(AVERAGE(L1535:L1536)*('Front End'!$F$5*60))-W1535</f>
        <v>3642.1964877445689</v>
      </c>
      <c r="Q1536" s="10">
        <f>(P1536/$AA$5)*($AA$4-'Front End'!$F$9)</f>
        <v>3.6421964877445687E-2</v>
      </c>
      <c r="R1536" s="10">
        <f>'Front End'!$F$9+Q1536</f>
        <v>45.036421964877448</v>
      </c>
      <c r="S1536" s="8">
        <f>IF(R1536&gt;'Front End'!$F$9+'Front End'!$B$9,(((R1536-'Front End'!$F$9)/($AA$4-'Front End'!$F$9))*$AA$5)-((('Front End'!$F$9+'Front End'!$B$9-'Front End'!$F$9)/($AA$4-'Front End'!$F$9))*$AA$5),0)</f>
        <v>3642.1964877447981</v>
      </c>
      <c r="T1536" s="8">
        <f>ROUND(S1536/('Front End'!$B$3*24*60*60),6)</f>
        <v>4.2160000000000001E-3</v>
      </c>
      <c r="U1536" s="8">
        <f>IF(R1536&gt;'Front End'!$F$9+'Front End'!$B$10,(((R1536-'Front End'!$F$9)/($AA$4-'Front End'!$F$9))*$AA$5)-((('Front End'!$F$9+'Front End'!$B$10-'Front End'!$F$9)/($AA$4-'Front End'!$F$9))*$AA$5),0)</f>
        <v>1642.1964877444852</v>
      </c>
      <c r="V1536" s="8">
        <f>(U1536^0.5)/('Front End'!$B$4*24*60*60)</f>
        <v>4.6902805078470992E-3</v>
      </c>
      <c r="W1536" s="8">
        <f>(AVERAGE(T1535:T1536)*('Front End'!$F$5*60))+(AVERAGE(V1535:V1536)*('Front End'!$F$5*60))</f>
        <v>1.0688993290094631</v>
      </c>
      <c r="X1536" s="8">
        <f t="shared" si="100"/>
        <v>4.6902805078470992E-3</v>
      </c>
    </row>
    <row r="1537" spans="1:24" x14ac:dyDescent="0.2">
      <c r="A1537" s="1">
        <v>1536</v>
      </c>
      <c r="B1537" s="1">
        <f>B1536+'Front End'!$F$5</f>
        <v>3070</v>
      </c>
      <c r="C1537" s="10">
        <f t="shared" si="97"/>
        <v>2.1319444444444446</v>
      </c>
      <c r="D1537" s="10">
        <f>ROUND(IF(B1537&lt;=$AA$2*1.25,('Front End'!$F$4/2)*(1-COS((PI()*B1537)/$AA$2)),(4.34*'Front End'!$F$4*EXP(-1.3*B1537/$AA$2))),6)</f>
        <v>5.5800000000000001E-4</v>
      </c>
      <c r="E1537" s="10">
        <f>D1537*('Front End'!$F$3/100)</f>
        <v>0</v>
      </c>
      <c r="F1537" s="10">
        <f t="shared" si="98"/>
        <v>5.5800000000000001E-4</v>
      </c>
      <c r="G1537" s="10">
        <f>IF((G1536+(AVERAGE(F1536:F1537)*('Front End'!$F$5*60))-(N1536))&gt;$AA$3,$AA$3,IF(G1536+(AVERAGE(F1536:F1537)*('Front End'!$F$5*60))-(N1536)&lt;0,0,G1536+(AVERAGE(F1536:F1537)*('Front End'!$F$5*60))-(N1536)))</f>
        <v>100.49513847933349</v>
      </c>
      <c r="H1537" s="10">
        <f>(G1537/$AA$3)*'Front End'!$B$1</f>
        <v>1.0049513847933348E-3</v>
      </c>
      <c r="I1537" s="10">
        <f>('Front End'!$F$10-'Front End'!$B$1)+Calcs!H1537</f>
        <v>46.731004951384797</v>
      </c>
      <c r="J1537" s="10">
        <f>IF(H1537&gt;'Front End'!$B$1*('Front End'!$B$5/100),G1537-((('Front End'!$B$1*('Front End'!$B$5/100))/'Front End'!$B$1)*$AA$3),0)</f>
        <v>0.49513847933349098</v>
      </c>
      <c r="K1537" s="10">
        <f>(J1537*('Front End'!$B$6/100))/('Front End'!$B$2*24*60*60)</f>
        <v>0</v>
      </c>
      <c r="L1537" s="10">
        <f>(J1537*((100-'Front End'!$B$6)/100))/('Front End'!$B$2*24*60*60)</f>
        <v>5.7307694367302205E-4</v>
      </c>
      <c r="M1537" s="10">
        <f t="shared" si="99"/>
        <v>5.7307694367302205E-4</v>
      </c>
      <c r="N1537" s="10">
        <f>AVERAGE(M1536:M1537)*('Front End'!$F$5*60)</f>
        <v>6.8917385592509234E-2</v>
      </c>
      <c r="O1537" s="10">
        <f>IF(O1536+AVERAGE(K1536:K1537)*('Front End'!$F$5*60)&gt;J1537,J1537,O1536+AVERAGE(K1536:K1537)*('Front End'!$F$5*60))</f>
        <v>0</v>
      </c>
      <c r="P1537" s="10">
        <f>P1536+(AVERAGE(L1536:L1537)*('Front End'!$F$5*60))-W1536</f>
        <v>3641.1965058011519</v>
      </c>
      <c r="Q1537" s="10">
        <f>(P1537/$AA$5)*($AA$4-'Front End'!$F$9)</f>
        <v>3.6411965058011517E-2</v>
      </c>
      <c r="R1537" s="10">
        <f>'Front End'!$F$9+Q1537</f>
        <v>45.036411965058015</v>
      </c>
      <c r="S1537" s="8">
        <f>IF(R1537&gt;'Front End'!$F$9+'Front End'!$B$9,(((R1537-'Front End'!$F$9)/($AA$4-'Front End'!$F$9))*$AA$5)-((('Front End'!$F$9+'Front End'!$B$9-'Front End'!$F$9)/($AA$4-'Front End'!$F$9))*$AA$5),0)</f>
        <v>3641.196505801503</v>
      </c>
      <c r="T1537" s="8">
        <f>ROUND(S1537/('Front End'!$B$3*24*60*60),6)</f>
        <v>4.2139999999999999E-3</v>
      </c>
      <c r="U1537" s="8">
        <f>IF(R1537&gt;'Front End'!$F$9+'Front End'!$B$10,(((R1537-'Front End'!$F$9)/($AA$4-'Front End'!$F$9))*$AA$5)-((('Front End'!$F$9+'Front End'!$B$10-'Front End'!$F$9)/($AA$4-'Front End'!$F$9))*$AA$5),0)</f>
        <v>1641.1965058011901</v>
      </c>
      <c r="V1537" s="8">
        <f>(U1537^0.5)/('Front End'!$B$4*24*60*60)</f>
        <v>4.6888522652254018E-3</v>
      </c>
      <c r="W1537" s="8">
        <f>(AVERAGE(T1536:T1537)*('Front End'!$F$5*60))+(AVERAGE(V1536:V1537)*('Front End'!$F$5*60))</f>
        <v>1.06854796638435</v>
      </c>
      <c r="X1537" s="8">
        <f t="shared" si="100"/>
        <v>4.6888522652254018E-3</v>
      </c>
    </row>
    <row r="1538" spans="1:24" x14ac:dyDescent="0.2">
      <c r="A1538" s="1">
        <v>1537</v>
      </c>
      <c r="B1538" s="1">
        <f>B1537+'Front End'!$F$5</f>
        <v>3072</v>
      </c>
      <c r="C1538" s="10">
        <f t="shared" si="97"/>
        <v>2.1333333333333333</v>
      </c>
      <c r="D1538" s="10">
        <f>ROUND(IF(B1538&lt;=$AA$2*1.25,('Front End'!$F$4/2)*(1-COS((PI()*B1538)/$AA$2)),(4.34*'Front End'!$F$4*EXP(-1.3*B1538/$AA$2))),6)</f>
        <v>5.5500000000000005E-4</v>
      </c>
      <c r="E1538" s="10">
        <f>D1538*('Front End'!$F$3/100)</f>
        <v>0</v>
      </c>
      <c r="F1538" s="10">
        <f t="shared" si="98"/>
        <v>5.5500000000000005E-4</v>
      </c>
      <c r="G1538" s="10">
        <f>IF((G1537+(AVERAGE(F1537:F1538)*('Front End'!$F$5*60))-(N1537))&gt;$AA$3,$AA$3,IF(G1537+(AVERAGE(F1537:F1538)*('Front End'!$F$5*60))-(N1537)&lt;0,0,G1537+(AVERAGE(F1537:F1538)*('Front End'!$F$5*60))-(N1537)))</f>
        <v>100.49300109374097</v>
      </c>
      <c r="H1538" s="10">
        <f>(G1538/$AA$3)*'Front End'!$B$1</f>
        <v>1.0049300109374096E-3</v>
      </c>
      <c r="I1538" s="10">
        <f>('Front End'!$F$10-'Front End'!$B$1)+Calcs!H1538</f>
        <v>46.73100493001094</v>
      </c>
      <c r="J1538" s="10">
        <f>IF(H1538&gt;'Front End'!$B$1*('Front End'!$B$5/100),G1538-((('Front End'!$B$1*('Front End'!$B$5/100))/'Front End'!$B$1)*$AA$3),0)</f>
        <v>0.4930010937409719</v>
      </c>
      <c r="K1538" s="10">
        <f>(J1538*('Front End'!$B$6/100))/('Front End'!$B$2*24*60*60)</f>
        <v>0</v>
      </c>
      <c r="L1538" s="10">
        <f>(J1538*((100-'Front End'!$B$6)/100))/('Front End'!$B$2*24*60*60)</f>
        <v>5.7060311775575462E-4</v>
      </c>
      <c r="M1538" s="10">
        <f t="shared" si="99"/>
        <v>5.7060311775575462E-4</v>
      </c>
      <c r="N1538" s="10">
        <f>AVERAGE(M1537:M1538)*('Front End'!$F$5*60)</f>
        <v>6.8620803685726608E-2</v>
      </c>
      <c r="O1538" s="10">
        <f>IF(O1537+AVERAGE(K1537:K1538)*('Front End'!$F$5*60)&gt;J1538,J1538,O1537+AVERAGE(K1537:K1538)*('Front End'!$F$5*60))</f>
        <v>0</v>
      </c>
      <c r="P1538" s="10">
        <f>P1537+(AVERAGE(L1537:L1538)*('Front End'!$F$5*60))-W1537</f>
        <v>3640.1965786384535</v>
      </c>
      <c r="Q1538" s="10">
        <f>(P1538/$AA$5)*($AA$4-'Front End'!$F$9)</f>
        <v>3.6401965786384528E-2</v>
      </c>
      <c r="R1538" s="10">
        <f>'Front End'!$F$9+Q1538</f>
        <v>45.036401965786382</v>
      </c>
      <c r="S1538" s="8">
        <f>IF(R1538&gt;'Front End'!$F$9+'Front End'!$B$9,(((R1538-'Front End'!$F$9)/($AA$4-'Front End'!$F$9))*$AA$5)-((('Front End'!$F$9+'Front End'!$B$9-'Front End'!$F$9)/($AA$4-'Front End'!$F$9))*$AA$5),0)</f>
        <v>3640.1965786382107</v>
      </c>
      <c r="T1538" s="8">
        <f>ROUND(S1538/('Front End'!$B$3*24*60*60),6)</f>
        <v>4.2129999999999997E-3</v>
      </c>
      <c r="U1538" s="8">
        <f>IF(R1538&gt;'Front End'!$F$9+'Front End'!$B$10,(((R1538-'Front End'!$F$9)/($AA$4-'Front End'!$F$9))*$AA$5)-((('Front End'!$F$9+'Front End'!$B$10-'Front End'!$F$9)/($AA$4-'Front End'!$F$9))*$AA$5),0)</f>
        <v>1640.1965786378978</v>
      </c>
      <c r="V1538" s="8">
        <f>(U1538^0.5)/('Front End'!$B$4*24*60*60)</f>
        <v>4.6874236656991881E-3</v>
      </c>
      <c r="W1538" s="8">
        <f>(AVERAGE(T1537:T1538)*('Front End'!$F$5*60))+(AVERAGE(V1537:V1538)*('Front End'!$F$5*60))</f>
        <v>1.0681965558554753</v>
      </c>
      <c r="X1538" s="8">
        <f t="shared" si="100"/>
        <v>4.6874236656991881E-3</v>
      </c>
    </row>
    <row r="1539" spans="1:24" x14ac:dyDescent="0.2">
      <c r="A1539" s="1">
        <v>1538</v>
      </c>
      <c r="B1539" s="1">
        <f>B1538+'Front End'!$F$5</f>
        <v>3074</v>
      </c>
      <c r="C1539" s="10">
        <f t="shared" si="97"/>
        <v>2.1347222222222224</v>
      </c>
      <c r="D1539" s="10">
        <f>ROUND(IF(B1539&lt;=$AA$2*1.25,('Front End'!$F$4/2)*(1-COS((PI()*B1539)/$AA$2)),(4.34*'Front End'!$F$4*EXP(-1.3*B1539/$AA$2))),6)</f>
        <v>5.53E-4</v>
      </c>
      <c r="E1539" s="10">
        <f>D1539*('Front End'!$F$3/100)</f>
        <v>0</v>
      </c>
      <c r="F1539" s="10">
        <f t="shared" si="98"/>
        <v>5.53E-4</v>
      </c>
      <c r="G1539" s="10">
        <f>IF((G1538+(AVERAGE(F1538:F1539)*('Front End'!$F$5*60))-(N1538))&gt;$AA$3,$AA$3,IF(G1538+(AVERAGE(F1538:F1539)*('Front End'!$F$5*60))-(N1538)&lt;0,0,G1538+(AVERAGE(F1538:F1539)*('Front End'!$F$5*60))-(N1538)))</f>
        <v>100.49086029005524</v>
      </c>
      <c r="H1539" s="10">
        <f>(G1539/$AA$3)*'Front End'!$B$1</f>
        <v>1.0049086029005525E-3</v>
      </c>
      <c r="I1539" s="10">
        <f>('Front End'!$F$10-'Front End'!$B$1)+Calcs!H1539</f>
        <v>46.731004908602905</v>
      </c>
      <c r="J1539" s="10">
        <f>IF(H1539&gt;'Front End'!$B$1*('Front End'!$B$5/100),G1539-((('Front End'!$B$1*('Front End'!$B$5/100))/'Front End'!$B$1)*$AA$3),0)</f>
        <v>0.49086029005523812</v>
      </c>
      <c r="K1539" s="10">
        <f>(J1539*('Front End'!$B$6/100))/('Front End'!$B$2*24*60*60)</f>
        <v>0</v>
      </c>
      <c r="L1539" s="10">
        <f>(J1539*((100-'Front End'!$B$6)/100))/('Front End'!$B$2*24*60*60)</f>
        <v>5.6812533571208123E-4</v>
      </c>
      <c r="M1539" s="10">
        <f t="shared" si="99"/>
        <v>5.6812533571208123E-4</v>
      </c>
      <c r="N1539" s="10">
        <f>AVERAGE(M1538:M1539)*('Front End'!$F$5*60)</f>
        <v>6.8323707208070156E-2</v>
      </c>
      <c r="O1539" s="10">
        <f>IF(O1538+AVERAGE(K1538:K1539)*('Front End'!$F$5*60)&gt;J1539,J1539,O1538+AVERAGE(K1538:K1539)*('Front End'!$F$5*60))</f>
        <v>0</v>
      </c>
      <c r="P1539" s="10">
        <f>P1538+(AVERAGE(L1538:L1539)*('Front End'!$F$5*60))-W1538</f>
        <v>3639.1967057898059</v>
      </c>
      <c r="Q1539" s="10">
        <f>(P1539/$AA$5)*($AA$4-'Front End'!$F$9)</f>
        <v>3.6391967057898052E-2</v>
      </c>
      <c r="R1539" s="10">
        <f>'Front End'!$F$9+Q1539</f>
        <v>45.036391967057895</v>
      </c>
      <c r="S1539" s="8">
        <f>IF(R1539&gt;'Front End'!$F$9+'Front End'!$B$9,(((R1539-'Front End'!$F$9)/($AA$4-'Front End'!$F$9))*$AA$5)-((('Front End'!$F$9+'Front End'!$B$9-'Front End'!$F$9)/($AA$4-'Front End'!$F$9))*$AA$5),0)</f>
        <v>3639.1967057895158</v>
      </c>
      <c r="T1539" s="8">
        <f>ROUND(S1539/('Front End'!$B$3*24*60*60),6)</f>
        <v>4.2119999999999996E-3</v>
      </c>
      <c r="U1539" s="8">
        <f>IF(R1539&gt;'Front End'!$F$9+'Front End'!$B$10,(((R1539-'Front End'!$F$9)/($AA$4-'Front End'!$F$9))*$AA$5)-((('Front End'!$F$9+'Front End'!$B$10-'Front End'!$F$9)/($AA$4-'Front End'!$F$9))*$AA$5),0)</f>
        <v>1639.196705789203</v>
      </c>
      <c r="V1539" s="8">
        <f>(U1539^0.5)/('Front End'!$B$4*24*60*60)</f>
        <v>4.6859947082768015E-3</v>
      </c>
      <c r="W1539" s="8">
        <f>(AVERAGE(T1538:T1539)*('Front End'!$F$5*60))+(AVERAGE(V1538:V1539)*('Front End'!$F$5*60))</f>
        <v>1.0679051024385595</v>
      </c>
      <c r="X1539" s="8">
        <f t="shared" si="100"/>
        <v>4.6859947082768015E-3</v>
      </c>
    </row>
    <row r="1540" spans="1:24" x14ac:dyDescent="0.2">
      <c r="A1540" s="1">
        <v>1539</v>
      </c>
      <c r="B1540" s="1">
        <f>B1539+'Front End'!$F$5</f>
        <v>3076</v>
      </c>
      <c r="C1540" s="10">
        <f t="shared" si="97"/>
        <v>2.1361111111111111</v>
      </c>
      <c r="D1540" s="10">
        <f>ROUND(IF(B1540&lt;=$AA$2*1.25,('Front End'!$F$4/2)*(1-COS((PI()*B1540)/$AA$2)),(4.34*'Front End'!$F$4*EXP(-1.3*B1540/$AA$2))),6)</f>
        <v>5.5000000000000003E-4</v>
      </c>
      <c r="E1540" s="10">
        <f>D1540*('Front End'!$F$3/100)</f>
        <v>0</v>
      </c>
      <c r="F1540" s="10">
        <f t="shared" si="98"/>
        <v>5.5000000000000003E-4</v>
      </c>
      <c r="G1540" s="10">
        <f>IF((G1539+(AVERAGE(F1539:F1540)*('Front End'!$F$5*60))-(N1539))&gt;$AA$3,$AA$3,IF(G1539+(AVERAGE(F1539:F1540)*('Front End'!$F$5*60))-(N1539)&lt;0,0,G1539+(AVERAGE(F1539:F1540)*('Front End'!$F$5*60))-(N1539)))</f>
        <v>100.48871658284718</v>
      </c>
      <c r="H1540" s="10">
        <f>(G1540/$AA$3)*'Front End'!$B$1</f>
        <v>1.0048871658284717E-3</v>
      </c>
      <c r="I1540" s="10">
        <f>('Front End'!$F$10-'Front End'!$B$1)+Calcs!H1540</f>
        <v>46.731004887165831</v>
      </c>
      <c r="J1540" s="10">
        <f>IF(H1540&gt;'Front End'!$B$1*('Front End'!$B$5/100),G1540-((('Front End'!$B$1*('Front End'!$B$5/100))/'Front End'!$B$1)*$AA$3),0)</f>
        <v>0.48871658284717512</v>
      </c>
      <c r="K1540" s="10">
        <f>(J1540*('Front End'!$B$6/100))/('Front End'!$B$2*24*60*60)</f>
        <v>0</v>
      </c>
      <c r="L1540" s="10">
        <f>(J1540*((100-'Front End'!$B$6)/100))/('Front End'!$B$2*24*60*60)</f>
        <v>5.6564419311015647E-4</v>
      </c>
      <c r="M1540" s="10">
        <f t="shared" si="99"/>
        <v>5.6564419311015647E-4</v>
      </c>
      <c r="N1540" s="10">
        <f>AVERAGE(M1539:M1540)*('Front End'!$F$5*60)</f>
        <v>6.8026171729334256E-2</v>
      </c>
      <c r="O1540" s="10">
        <f>IF(O1539+AVERAGE(K1539:K1540)*('Front End'!$F$5*60)&gt;J1540,J1540,O1539+AVERAGE(K1539:K1540)*('Front End'!$F$5*60))</f>
        <v>0</v>
      </c>
      <c r="P1540" s="10">
        <f>P1539+(AVERAGE(L1539:L1540)*('Front End'!$F$5*60))-W1539</f>
        <v>3638.1968268590967</v>
      </c>
      <c r="Q1540" s="10">
        <f>(P1540/$AA$5)*($AA$4-'Front End'!$F$9)</f>
        <v>3.638196826859097E-2</v>
      </c>
      <c r="R1540" s="10">
        <f>'Front End'!$F$9+Q1540</f>
        <v>45.036381968268593</v>
      </c>
      <c r="S1540" s="8">
        <f>IF(R1540&gt;'Front End'!$F$9+'Front End'!$B$9,(((R1540-'Front End'!$F$9)/($AA$4-'Front End'!$F$9))*$AA$5)-((('Front End'!$F$9+'Front End'!$B$9-'Front End'!$F$9)/($AA$4-'Front End'!$F$9))*$AA$5),0)</f>
        <v>3638.1968268592859</v>
      </c>
      <c r="T1540" s="8">
        <f>ROUND(S1540/('Front End'!$B$3*24*60*60),6)</f>
        <v>4.2110000000000003E-3</v>
      </c>
      <c r="U1540" s="8">
        <f>IF(R1540&gt;'Front End'!$F$9+'Front End'!$B$10,(((R1540-'Front End'!$F$9)/($AA$4-'Front End'!$F$9))*$AA$5)-((('Front End'!$F$9+'Front End'!$B$10-'Front End'!$F$9)/($AA$4-'Front End'!$F$9))*$AA$5),0)</f>
        <v>1638.1968268589731</v>
      </c>
      <c r="V1540" s="8">
        <f>(U1540^0.5)/('Front End'!$B$4*24*60*60)</f>
        <v>4.684565306276753E-3</v>
      </c>
      <c r="W1540" s="8">
        <f>(AVERAGE(T1539:T1540)*('Front End'!$F$5*60))+(AVERAGE(V1539:V1540)*('Front End'!$F$5*60))</f>
        <v>1.0676136008732131</v>
      </c>
      <c r="X1540" s="8">
        <f t="shared" si="100"/>
        <v>4.684565306276753E-3</v>
      </c>
    </row>
    <row r="1541" spans="1:24" x14ac:dyDescent="0.2">
      <c r="A1541" s="1">
        <v>1540</v>
      </c>
      <c r="B1541" s="1">
        <f>B1540+'Front End'!$F$5</f>
        <v>3078</v>
      </c>
      <c r="C1541" s="10">
        <f t="shared" si="97"/>
        <v>2.1375000000000002</v>
      </c>
      <c r="D1541" s="10">
        <f>ROUND(IF(B1541&lt;=$AA$2*1.25,('Front End'!$F$4/2)*(1-COS((PI()*B1541)/$AA$2)),(4.34*'Front End'!$F$4*EXP(-1.3*B1541/$AA$2))),6)</f>
        <v>5.4799999999999998E-4</v>
      </c>
      <c r="E1541" s="10">
        <f>D1541*('Front End'!$F$3/100)</f>
        <v>0</v>
      </c>
      <c r="F1541" s="10">
        <f t="shared" si="98"/>
        <v>5.4799999999999998E-4</v>
      </c>
      <c r="G1541" s="10">
        <f>IF((G1540+(AVERAGE(F1540:F1541)*('Front End'!$F$5*60))-(N1540))&gt;$AA$3,$AA$3,IF(G1540+(AVERAGE(F1540:F1541)*('Front End'!$F$5*60))-(N1540)&lt;0,0,G1540+(AVERAGE(F1540:F1541)*('Front End'!$F$5*60))-(N1540)))</f>
        <v>100.48657041111785</v>
      </c>
      <c r="H1541" s="10">
        <f>(G1541/$AA$3)*'Front End'!$B$1</f>
        <v>1.0048657041111786E-3</v>
      </c>
      <c r="I1541" s="10">
        <f>('Front End'!$F$10-'Front End'!$B$1)+Calcs!H1541</f>
        <v>46.731004865704115</v>
      </c>
      <c r="J1541" s="10">
        <f>IF(H1541&gt;'Front End'!$B$1*('Front End'!$B$5/100),G1541-((('Front End'!$B$1*('Front End'!$B$5/100))/'Front End'!$B$1)*$AA$3),0)</f>
        <v>0.48657041111785304</v>
      </c>
      <c r="K1541" s="10">
        <f>(J1541*('Front End'!$B$6/100))/('Front End'!$B$2*24*60*60)</f>
        <v>0</v>
      </c>
      <c r="L1541" s="10">
        <f>(J1541*((100-'Front End'!$B$6)/100))/('Front End'!$B$2*24*60*60)</f>
        <v>5.6316019805307074E-4</v>
      </c>
      <c r="M1541" s="10">
        <f t="shared" si="99"/>
        <v>5.6316019805307074E-4</v>
      </c>
      <c r="N1541" s="10">
        <f>AVERAGE(M1540:M1541)*('Front End'!$F$5*60)</f>
        <v>6.7728263469793631E-2</v>
      </c>
      <c r="O1541" s="10">
        <f>IF(O1540+AVERAGE(K1540:K1541)*('Front End'!$F$5*60)&gt;J1541,J1541,O1540+AVERAGE(K1540:K1541)*('Front End'!$F$5*60))</f>
        <v>0</v>
      </c>
      <c r="P1541" s="10">
        <f>P1540+(AVERAGE(L1540:L1541)*('Front End'!$F$5*60))-W1540</f>
        <v>3637.1969415216931</v>
      </c>
      <c r="Q1541" s="10">
        <f>(P1541/$AA$5)*($AA$4-'Front End'!$F$9)</f>
        <v>3.6371969415216927E-2</v>
      </c>
      <c r="R1541" s="10">
        <f>'Front End'!$F$9+Q1541</f>
        <v>45.036371969415214</v>
      </c>
      <c r="S1541" s="8">
        <f>IF(R1541&gt;'Front End'!$F$9+'Front End'!$B$9,(((R1541-'Front End'!$F$9)/($AA$4-'Front End'!$F$9))*$AA$5)-((('Front End'!$F$9+'Front End'!$B$9-'Front End'!$F$9)/($AA$4-'Front End'!$F$9))*$AA$5),0)</f>
        <v>3637.1969415213816</v>
      </c>
      <c r="T1541" s="8">
        <f>ROUND(S1541/('Front End'!$B$3*24*60*60),6)</f>
        <v>4.2100000000000002E-3</v>
      </c>
      <c r="U1541" s="8">
        <f>IF(R1541&gt;'Front End'!$F$9+'Front End'!$B$10,(((R1541-'Front End'!$F$9)/($AA$4-'Front End'!$F$9))*$AA$5)-((('Front End'!$F$9+'Front End'!$B$10-'Front End'!$F$9)/($AA$4-'Front End'!$F$9))*$AA$5),0)</f>
        <v>1637.1969415210688</v>
      </c>
      <c r="V1541" s="8">
        <f>(U1541^0.5)/('Front End'!$B$4*24*60*60)</f>
        <v>4.6831354588255034E-3</v>
      </c>
      <c r="W1541" s="8">
        <f>(AVERAGE(T1540:T1541)*('Front End'!$F$5*60))+(AVERAGE(V1540:V1541)*('Front End'!$F$5*60))</f>
        <v>1.0673220459061352</v>
      </c>
      <c r="X1541" s="8">
        <f t="shared" si="100"/>
        <v>4.6831354588255034E-3</v>
      </c>
    </row>
    <row r="1542" spans="1:24" x14ac:dyDescent="0.2">
      <c r="A1542" s="1">
        <v>1541</v>
      </c>
      <c r="B1542" s="1">
        <f>B1541+'Front End'!$F$5</f>
        <v>3080</v>
      </c>
      <c r="C1542" s="10">
        <f t="shared" si="97"/>
        <v>2.1388888888888888</v>
      </c>
      <c r="D1542" s="10">
        <f>ROUND(IF(B1542&lt;=$AA$2*1.25,('Front End'!$F$4/2)*(1-COS((PI()*B1542)/$AA$2)),(4.34*'Front End'!$F$4*EXP(-1.3*B1542/$AA$2))),6)</f>
        <v>5.4600000000000004E-4</v>
      </c>
      <c r="E1542" s="10">
        <f>D1542*('Front End'!$F$3/100)</f>
        <v>0</v>
      </c>
      <c r="F1542" s="10">
        <f t="shared" si="98"/>
        <v>5.4600000000000004E-4</v>
      </c>
      <c r="G1542" s="10">
        <f>IF((G1541+(AVERAGE(F1541:F1542)*('Front End'!$F$5*60))-(N1541))&gt;$AA$3,$AA$3,IF(G1541+(AVERAGE(F1541:F1542)*('Front End'!$F$5*60))-(N1541)&lt;0,0,G1541+(AVERAGE(F1541:F1542)*('Front End'!$F$5*60))-(N1541)))</f>
        <v>100.48448214764807</v>
      </c>
      <c r="H1542" s="10">
        <f>(G1542/$AA$3)*'Front End'!$B$1</f>
        <v>1.0048448214764806E-3</v>
      </c>
      <c r="I1542" s="10">
        <f>('Front End'!$F$10-'Front End'!$B$1)+Calcs!H1542</f>
        <v>46.731004844821477</v>
      </c>
      <c r="J1542" s="10">
        <f>IF(H1542&gt;'Front End'!$B$1*('Front End'!$B$5/100),G1542-((('Front End'!$B$1*('Front End'!$B$5/100))/'Front End'!$B$1)*$AA$3),0)</f>
        <v>0.48448214764806607</v>
      </c>
      <c r="K1542" s="10">
        <f>(J1542*('Front End'!$B$6/100))/('Front End'!$B$2*24*60*60)</f>
        <v>0</v>
      </c>
      <c r="L1542" s="10">
        <f>(J1542*((100-'Front End'!$B$6)/100))/('Front End'!$B$2*24*60*60)</f>
        <v>5.6074322644452095E-4</v>
      </c>
      <c r="M1542" s="10">
        <f t="shared" si="99"/>
        <v>5.6074322644452095E-4</v>
      </c>
      <c r="N1542" s="10">
        <f>AVERAGE(M1541:M1542)*('Front End'!$F$5*60)</f>
        <v>6.7434205469855499E-2</v>
      </c>
      <c r="O1542" s="10">
        <f>IF(O1541+AVERAGE(K1541:K1542)*('Front End'!$F$5*60)&gt;J1542,J1542,O1541+AVERAGE(K1541:K1542)*('Front End'!$F$5*60))</f>
        <v>0</v>
      </c>
      <c r="P1542" s="10">
        <f>P1541+(AVERAGE(L1541:L1542)*('Front End'!$F$5*60))-W1541</f>
        <v>3636.1970536812569</v>
      </c>
      <c r="Q1542" s="10">
        <f>(P1542/$AA$5)*($AA$4-'Front End'!$F$9)</f>
        <v>3.6361970536812567E-2</v>
      </c>
      <c r="R1542" s="10">
        <f>'Front End'!$F$9+Q1542</f>
        <v>45.036361970536809</v>
      </c>
      <c r="S1542" s="8">
        <f>IF(R1542&gt;'Front End'!$F$9+'Front End'!$B$9,(((R1542-'Front End'!$F$9)/($AA$4-'Front End'!$F$9))*$AA$5)-((('Front End'!$F$9+'Front End'!$B$9-'Front End'!$F$9)/($AA$4-'Front End'!$F$9))*$AA$5),0)</f>
        <v>3636.1970536809454</v>
      </c>
      <c r="T1542" s="8">
        <f>ROUND(S1542/('Front End'!$B$3*24*60*60),6)</f>
        <v>4.2090000000000001E-3</v>
      </c>
      <c r="U1542" s="8">
        <f>IF(R1542&gt;'Front End'!$F$9+'Front End'!$B$10,(((R1542-'Front End'!$F$9)/($AA$4-'Front End'!$F$9))*$AA$5)-((('Front End'!$F$9+'Front End'!$B$10-'Front End'!$F$9)/($AA$4-'Front End'!$F$9))*$AA$5),0)</f>
        <v>1636.1970536806325</v>
      </c>
      <c r="V1542" s="8">
        <f>(U1542^0.5)/('Front End'!$B$4*24*60*60)</f>
        <v>4.6817051711018683E-3</v>
      </c>
      <c r="W1542" s="8">
        <f>(AVERAGE(T1541:T1542)*('Front End'!$F$5*60))+(AVERAGE(V1541:V1542)*('Front End'!$F$5*60))</f>
        <v>1.0670304377956423</v>
      </c>
      <c r="X1542" s="8">
        <f t="shared" si="100"/>
        <v>4.6817051711018683E-3</v>
      </c>
    </row>
    <row r="1543" spans="1:24" x14ac:dyDescent="0.2">
      <c r="A1543" s="1">
        <v>1542</v>
      </c>
      <c r="B1543" s="1">
        <f>B1542+'Front End'!$F$5</f>
        <v>3082</v>
      </c>
      <c r="C1543" s="10">
        <f t="shared" si="97"/>
        <v>2.1402777777777779</v>
      </c>
      <c r="D1543" s="10">
        <f>ROUND(IF(B1543&lt;=$AA$2*1.25,('Front End'!$F$4/2)*(1-COS((PI()*B1543)/$AA$2)),(4.34*'Front End'!$F$4*EXP(-1.3*B1543/$AA$2))),6)</f>
        <v>5.4299999999999997E-4</v>
      </c>
      <c r="E1543" s="10">
        <f>D1543*('Front End'!$F$3/100)</f>
        <v>0</v>
      </c>
      <c r="F1543" s="10">
        <f t="shared" si="98"/>
        <v>5.4299999999999997E-4</v>
      </c>
      <c r="G1543" s="10">
        <f>IF((G1542+(AVERAGE(F1542:F1543)*('Front End'!$F$5*60))-(N1542))&gt;$AA$3,$AA$3,IF(G1542+(AVERAGE(F1542:F1543)*('Front End'!$F$5*60))-(N1542)&lt;0,0,G1542+(AVERAGE(F1542:F1543)*('Front End'!$F$5*60))-(N1542)))</f>
        <v>100.48238794217822</v>
      </c>
      <c r="H1543" s="10">
        <f>(G1543/$AA$3)*'Front End'!$B$1</f>
        <v>1.0048238794217821E-3</v>
      </c>
      <c r="I1543" s="10">
        <f>('Front End'!$F$10-'Front End'!$B$1)+Calcs!H1543</f>
        <v>46.731004823879424</v>
      </c>
      <c r="J1543" s="10">
        <f>IF(H1543&gt;'Front End'!$B$1*('Front End'!$B$5/100),G1543-((('Front End'!$B$1*('Front End'!$B$5/100))/'Front End'!$B$1)*$AA$3),0)</f>
        <v>0.4823879421782209</v>
      </c>
      <c r="K1543" s="10">
        <f>(J1543*('Front End'!$B$6/100))/('Front End'!$B$2*24*60*60)</f>
        <v>0</v>
      </c>
      <c r="L1543" s="10">
        <f>(J1543*((100-'Front End'!$B$6)/100))/('Front End'!$B$2*24*60*60)</f>
        <v>5.5831937752108909E-4</v>
      </c>
      <c r="M1543" s="10">
        <f t="shared" si="99"/>
        <v>5.5831937752108909E-4</v>
      </c>
      <c r="N1543" s="10">
        <f>AVERAGE(M1542:M1543)*('Front End'!$F$5*60)</f>
        <v>6.71437562379366E-2</v>
      </c>
      <c r="O1543" s="10">
        <f>IF(O1542+AVERAGE(K1542:K1543)*('Front End'!$F$5*60)&gt;J1543,J1543,O1542+AVERAGE(K1542:K1543)*('Front End'!$F$5*60))</f>
        <v>0</v>
      </c>
      <c r="P1543" s="10">
        <f>P1542+(AVERAGE(L1542:L1543)*('Front End'!$F$5*60))-W1542</f>
        <v>3635.1971669996992</v>
      </c>
      <c r="Q1543" s="10">
        <f>(P1543/$AA$5)*($AA$4-'Front End'!$F$9)</f>
        <v>3.6351971669996992E-2</v>
      </c>
      <c r="R1543" s="10">
        <f>'Front End'!$F$9+Q1543</f>
        <v>45.036351971669994</v>
      </c>
      <c r="S1543" s="8">
        <f>IF(R1543&gt;'Front End'!$F$9+'Front End'!$B$9,(((R1543-'Front End'!$F$9)/($AA$4-'Front End'!$F$9))*$AA$5)-((('Front End'!$F$9+'Front End'!$B$9-'Front End'!$F$9)/($AA$4-'Front End'!$F$9))*$AA$5),0)</f>
        <v>3635.1971669994045</v>
      </c>
      <c r="T1543" s="8">
        <f>ROUND(S1543/('Front End'!$B$3*24*60*60),6)</f>
        <v>4.2069999999999998E-3</v>
      </c>
      <c r="U1543" s="8">
        <f>IF(R1543&gt;'Front End'!$F$9+'Front End'!$B$10,(((R1543-'Front End'!$F$9)/($AA$4-'Front End'!$F$9))*$AA$5)-((('Front End'!$F$9+'Front End'!$B$10-'Front End'!$F$9)/($AA$4-'Front End'!$F$9))*$AA$5),0)</f>
        <v>1635.1971669990917</v>
      </c>
      <c r="V1543" s="8">
        <f>(U1543^0.5)/('Front End'!$B$4*24*60*60)</f>
        <v>4.680274447942093E-3</v>
      </c>
      <c r="W1543" s="8">
        <f>(AVERAGE(T1542:T1543)*('Front End'!$F$5*60))+(AVERAGE(V1542:V1543)*('Front End'!$F$5*60))</f>
        <v>1.0666787771426378</v>
      </c>
      <c r="X1543" s="8">
        <f t="shared" si="100"/>
        <v>4.680274447942093E-3</v>
      </c>
    </row>
    <row r="1544" spans="1:24" x14ac:dyDescent="0.2">
      <c r="A1544" s="1">
        <v>1543</v>
      </c>
      <c r="B1544" s="1">
        <f>B1543+'Front End'!$F$5</f>
        <v>3084</v>
      </c>
      <c r="C1544" s="10">
        <f t="shared" si="97"/>
        <v>2.1416666666666666</v>
      </c>
      <c r="D1544" s="10">
        <f>ROUND(IF(B1544&lt;=$AA$2*1.25,('Front End'!$F$4/2)*(1-COS((PI()*B1544)/$AA$2)),(4.34*'Front End'!$F$4*EXP(-1.3*B1544/$AA$2))),6)</f>
        <v>5.4100000000000003E-4</v>
      </c>
      <c r="E1544" s="10">
        <f>D1544*('Front End'!$F$3/100)</f>
        <v>0</v>
      </c>
      <c r="F1544" s="10">
        <f t="shared" si="98"/>
        <v>5.4100000000000003E-4</v>
      </c>
      <c r="G1544" s="10">
        <f>IF((G1543+(AVERAGE(F1543:F1544)*('Front End'!$F$5*60))-(N1543))&gt;$AA$3,$AA$3,IF(G1543+(AVERAGE(F1543:F1544)*('Front End'!$F$5*60))-(N1543)&lt;0,0,G1543+(AVERAGE(F1543:F1544)*('Front End'!$F$5*60))-(N1543)))</f>
        <v>100.48028418594028</v>
      </c>
      <c r="H1544" s="10">
        <f>(G1544/$AA$3)*'Front End'!$B$1</f>
        <v>1.0048028418594029E-3</v>
      </c>
      <c r="I1544" s="10">
        <f>('Front End'!$F$10-'Front End'!$B$1)+Calcs!H1544</f>
        <v>46.731004802841866</v>
      </c>
      <c r="J1544" s="10">
        <f>IF(H1544&gt;'Front End'!$B$1*('Front End'!$B$5/100),G1544-((('Front End'!$B$1*('Front End'!$B$5/100))/'Front End'!$B$1)*$AA$3),0)</f>
        <v>0.48028418594027755</v>
      </c>
      <c r="K1544" s="10">
        <f>(J1544*('Front End'!$B$6/100))/('Front End'!$B$2*24*60*60)</f>
        <v>0</v>
      </c>
      <c r="L1544" s="10">
        <f>(J1544*((100-'Front End'!$B$6)/100))/('Front End'!$B$2*24*60*60)</f>
        <v>5.5588447446791394E-4</v>
      </c>
      <c r="M1544" s="10">
        <f t="shared" si="99"/>
        <v>5.5588447446791394E-4</v>
      </c>
      <c r="N1544" s="10">
        <f>AVERAGE(M1543:M1544)*('Front End'!$F$5*60)</f>
        <v>6.6852231119340189E-2</v>
      </c>
      <c r="O1544" s="10">
        <f>IF(O1543+AVERAGE(K1543:K1544)*('Front End'!$F$5*60)&gt;J1544,J1544,O1543+AVERAGE(K1543:K1544)*('Front End'!$F$5*60))</f>
        <v>0</v>
      </c>
      <c r="P1544" s="10">
        <f>P1543+(AVERAGE(L1543:L1544)*('Front End'!$F$5*60))-W1543</f>
        <v>3634.1973404536761</v>
      </c>
      <c r="Q1544" s="10">
        <f>(P1544/$AA$5)*($AA$4-'Front End'!$F$9)</f>
        <v>3.6341973404536758E-2</v>
      </c>
      <c r="R1544" s="10">
        <f>'Front End'!$F$9+Q1544</f>
        <v>45.036341973404539</v>
      </c>
      <c r="S1544" s="8">
        <f>IF(R1544&gt;'Front End'!$F$9+'Front End'!$B$9,(((R1544-'Front End'!$F$9)/($AA$4-'Front End'!$F$9))*$AA$5)-((('Front End'!$F$9+'Front End'!$B$9-'Front End'!$F$9)/($AA$4-'Front End'!$F$9))*$AA$5),0)</f>
        <v>3634.1973404539376</v>
      </c>
      <c r="T1544" s="8">
        <f>ROUND(S1544/('Front End'!$B$3*24*60*60),6)</f>
        <v>4.2059999999999997E-3</v>
      </c>
      <c r="U1544" s="8">
        <f>IF(R1544&gt;'Front End'!$F$9+'Front End'!$B$10,(((R1544-'Front End'!$F$9)/($AA$4-'Front End'!$F$9))*$AA$5)-((('Front End'!$F$9+'Front End'!$B$10-'Front End'!$F$9)/($AA$4-'Front End'!$F$9))*$AA$5),0)</f>
        <v>1634.1973404536247</v>
      </c>
      <c r="V1544" s="8">
        <f>(U1544^0.5)/('Front End'!$B$4*24*60*60)</f>
        <v>4.6788433733750204E-3</v>
      </c>
      <c r="W1544" s="8">
        <f>(AVERAGE(T1543:T1544)*('Front End'!$F$5*60))+(AVERAGE(V1543:V1544)*('Front End'!$F$5*60))</f>
        <v>1.0663270692790268</v>
      </c>
      <c r="X1544" s="8">
        <f t="shared" si="100"/>
        <v>4.6788433733750204E-3</v>
      </c>
    </row>
    <row r="1545" spans="1:24" x14ac:dyDescent="0.2">
      <c r="A1545" s="1">
        <v>1544</v>
      </c>
      <c r="B1545" s="1">
        <f>B1544+'Front End'!$F$5</f>
        <v>3086</v>
      </c>
      <c r="C1545" s="10">
        <f t="shared" si="97"/>
        <v>2.1430555555555557</v>
      </c>
      <c r="D1545" s="10">
        <f>ROUND(IF(B1545&lt;=$AA$2*1.25,('Front End'!$F$4/2)*(1-COS((PI()*B1545)/$AA$2)),(4.34*'Front End'!$F$4*EXP(-1.3*B1545/$AA$2))),6)</f>
        <v>5.3899999999999998E-4</v>
      </c>
      <c r="E1545" s="10">
        <f>D1545*('Front End'!$F$3/100)</f>
        <v>0</v>
      </c>
      <c r="F1545" s="10">
        <f t="shared" si="98"/>
        <v>5.3899999999999998E-4</v>
      </c>
      <c r="G1545" s="10">
        <f>IF((G1544+(AVERAGE(F1544:F1545)*('Front End'!$F$5*60))-(N1544))&gt;$AA$3,$AA$3,IF(G1544+(AVERAGE(F1544:F1545)*('Front End'!$F$5*60))-(N1544)&lt;0,0,G1544+(AVERAGE(F1544:F1545)*('Front End'!$F$5*60))-(N1544)))</f>
        <v>100.47823195482094</v>
      </c>
      <c r="H1545" s="10">
        <f>(G1545/$AA$3)*'Front End'!$B$1</f>
        <v>1.0047823195482096E-3</v>
      </c>
      <c r="I1545" s="10">
        <f>('Front End'!$F$10-'Front End'!$B$1)+Calcs!H1545</f>
        <v>46.731004782319552</v>
      </c>
      <c r="J1545" s="10">
        <f>IF(H1545&gt;'Front End'!$B$1*('Front End'!$B$5/100),G1545-((('Front End'!$B$1*('Front End'!$B$5/100))/'Front End'!$B$1)*$AA$3),0)</f>
        <v>0.4782319548209415</v>
      </c>
      <c r="K1545" s="10">
        <f>(J1545*('Front End'!$B$6/100))/('Front End'!$B$2*24*60*60)</f>
        <v>0</v>
      </c>
      <c r="L1545" s="10">
        <f>(J1545*((100-'Front End'!$B$6)/100))/('Front End'!$B$2*24*60*60)</f>
        <v>5.5350920696868231E-4</v>
      </c>
      <c r="M1545" s="10">
        <f t="shared" si="99"/>
        <v>5.5350920696868231E-4</v>
      </c>
      <c r="N1545" s="10">
        <f>AVERAGE(M1544:M1545)*('Front End'!$F$5*60)</f>
        <v>6.6563620886195773E-2</v>
      </c>
      <c r="O1545" s="10">
        <f>IF(O1544+AVERAGE(K1544:K1545)*('Front End'!$F$5*60)&gt;J1545,J1545,O1544+AVERAGE(K1544:K1545)*('Front End'!$F$5*60))</f>
        <v>0</v>
      </c>
      <c r="P1545" s="10">
        <f>P1544+(AVERAGE(L1544:L1545)*('Front End'!$F$5*60))-W1544</f>
        <v>3633.1975770052832</v>
      </c>
      <c r="Q1545" s="10">
        <f>(P1545/$AA$5)*($AA$4-'Front End'!$F$9)</f>
        <v>3.633197577005283E-2</v>
      </c>
      <c r="R1545" s="10">
        <f>'Front End'!$F$9+Q1545</f>
        <v>45.036331975770054</v>
      </c>
      <c r="S1545" s="8">
        <f>IF(R1545&gt;'Front End'!$F$9+'Front End'!$B$9,(((R1545-'Front End'!$F$9)/($AA$4-'Front End'!$F$9))*$AA$5)-((('Front End'!$F$9+'Front End'!$B$9-'Front End'!$F$9)/($AA$4-'Front End'!$F$9))*$AA$5),0)</f>
        <v>3633.1975770053764</v>
      </c>
      <c r="T1545" s="8">
        <f>ROUND(S1545/('Front End'!$B$3*24*60*60),6)</f>
        <v>4.2050000000000004E-3</v>
      </c>
      <c r="U1545" s="8">
        <f>IF(R1545&gt;'Front End'!$F$9+'Front End'!$B$10,(((R1545-'Front End'!$F$9)/($AA$4-'Front End'!$F$9))*$AA$5)-((('Front End'!$F$9+'Front End'!$B$10-'Front End'!$F$9)/($AA$4-'Front End'!$F$9))*$AA$5),0)</f>
        <v>1633.1975770050635</v>
      </c>
      <c r="V1545" s="8">
        <f>(U1545^0.5)/('Front End'!$B$4*24*60*60)</f>
        <v>4.6774119513179569E-3</v>
      </c>
      <c r="W1545" s="8">
        <f>(AVERAGE(T1544:T1545)*('Front End'!$F$5*60))+(AVERAGE(V1544:V1545)*('Front End'!$F$5*60))</f>
        <v>1.0660353194815788</v>
      </c>
      <c r="X1545" s="8">
        <f t="shared" si="100"/>
        <v>4.6774119513179569E-3</v>
      </c>
    </row>
    <row r="1546" spans="1:24" x14ac:dyDescent="0.2">
      <c r="A1546" s="1">
        <v>1545</v>
      </c>
      <c r="B1546" s="1">
        <f>B1545+'Front End'!$F$5</f>
        <v>3088</v>
      </c>
      <c r="C1546" s="10">
        <f t="shared" si="97"/>
        <v>2.1444444444444444</v>
      </c>
      <c r="D1546" s="10">
        <f>ROUND(IF(B1546&lt;=$AA$2*1.25,('Front End'!$F$4/2)*(1-COS((PI()*B1546)/$AA$2)),(4.34*'Front End'!$F$4*EXP(-1.3*B1546/$AA$2))),6)</f>
        <v>5.3600000000000002E-4</v>
      </c>
      <c r="E1546" s="10">
        <f>D1546*('Front End'!$F$3/100)</f>
        <v>0</v>
      </c>
      <c r="F1546" s="10">
        <f t="shared" si="98"/>
        <v>5.3600000000000002E-4</v>
      </c>
      <c r="G1546" s="10">
        <f>IF((G1545+(AVERAGE(F1545:F1546)*('Front End'!$F$5*60))-(N1545))&gt;$AA$3,$AA$3,IF(G1545+(AVERAGE(F1545:F1546)*('Front End'!$F$5*60))-(N1545)&lt;0,0,G1545+(AVERAGE(F1545:F1546)*('Front End'!$F$5*60))-(N1545)))</f>
        <v>100.47616833393474</v>
      </c>
      <c r="H1546" s="10">
        <f>(G1546/$AA$3)*'Front End'!$B$1</f>
        <v>1.0047616833393474E-3</v>
      </c>
      <c r="I1546" s="10">
        <f>('Front End'!$F$10-'Front End'!$B$1)+Calcs!H1546</f>
        <v>46.731004761683344</v>
      </c>
      <c r="J1546" s="10">
        <f>IF(H1546&gt;'Front End'!$B$1*('Front End'!$B$5/100),G1546-((('Front End'!$B$1*('Front End'!$B$5/100))/'Front End'!$B$1)*$AA$3),0)</f>
        <v>0.47616833393473712</v>
      </c>
      <c r="K1546" s="10">
        <f>(J1546*('Front End'!$B$6/100))/('Front End'!$B$2*24*60*60)</f>
        <v>0</v>
      </c>
      <c r="L1546" s="10">
        <f>(J1546*((100-'Front End'!$B$6)/100))/('Front End'!$B$2*24*60*60)</f>
        <v>5.511207568689088E-4</v>
      </c>
      <c r="M1546" s="10">
        <f t="shared" si="99"/>
        <v>5.511207568689088E-4</v>
      </c>
      <c r="N1546" s="10">
        <f>AVERAGE(M1545:M1546)*('Front End'!$F$5*60)</f>
        <v>6.6277797830255461E-2</v>
      </c>
      <c r="O1546" s="10">
        <f>IF(O1545+AVERAGE(K1545:K1546)*('Front End'!$F$5*60)&gt;J1546,J1546,O1545+AVERAGE(K1545:K1546)*('Front End'!$F$5*60))</f>
        <v>0</v>
      </c>
      <c r="P1546" s="10">
        <f>P1545+(AVERAGE(L1545:L1546)*('Front End'!$F$5*60))-W1545</f>
        <v>3632.197819483632</v>
      </c>
      <c r="Q1546" s="10">
        <f>(P1546/$AA$5)*($AA$4-'Front End'!$F$9)</f>
        <v>3.6321978194836319E-2</v>
      </c>
      <c r="R1546" s="10">
        <f>'Front End'!$F$9+Q1546</f>
        <v>45.036321978194835</v>
      </c>
      <c r="S1546" s="8">
        <f>IF(R1546&gt;'Front End'!$F$9+'Front End'!$B$9,(((R1546-'Front End'!$F$9)/($AA$4-'Front End'!$F$9))*$AA$5)-((('Front End'!$F$9+'Front End'!$B$9-'Front End'!$F$9)/($AA$4-'Front End'!$F$9))*$AA$5),0)</f>
        <v>3632.1978194834519</v>
      </c>
      <c r="T1546" s="8">
        <f>ROUND(S1546/('Front End'!$B$3*24*60*60),6)</f>
        <v>4.2040000000000003E-3</v>
      </c>
      <c r="U1546" s="8">
        <f>IF(R1546&gt;'Front End'!$F$9+'Front End'!$B$10,(((R1546-'Front End'!$F$9)/($AA$4-'Front End'!$F$9))*$AA$5)-((('Front End'!$F$9+'Front End'!$B$10-'Front End'!$F$9)/($AA$4-'Front End'!$F$9))*$AA$5),0)</f>
        <v>1632.197819483139</v>
      </c>
      <c r="V1546" s="8">
        <f>(U1546^0.5)/('Front End'!$B$4*24*60*60)</f>
        <v>4.6759800995600396E-3</v>
      </c>
      <c r="W1546" s="8">
        <f>(AVERAGE(T1545:T1546)*('Front End'!$F$5*60))+(AVERAGE(V1545:V1546)*('Front End'!$F$5*60))</f>
        <v>1.0657435230526797</v>
      </c>
      <c r="X1546" s="8">
        <f t="shared" si="100"/>
        <v>4.6759800995600396E-3</v>
      </c>
    </row>
    <row r="1547" spans="1:24" x14ac:dyDescent="0.2">
      <c r="A1547" s="1">
        <v>1546</v>
      </c>
      <c r="B1547" s="1">
        <f>B1546+'Front End'!$F$5</f>
        <v>3090</v>
      </c>
      <c r="C1547" s="10">
        <f t="shared" si="97"/>
        <v>2.1458333333333335</v>
      </c>
      <c r="D1547" s="10">
        <f>ROUND(IF(B1547&lt;=$AA$2*1.25,('Front End'!$F$4/2)*(1-COS((PI()*B1547)/$AA$2)),(4.34*'Front End'!$F$4*EXP(-1.3*B1547/$AA$2))),6)</f>
        <v>5.3399999999999997E-4</v>
      </c>
      <c r="E1547" s="10">
        <f>D1547*('Front End'!$F$3/100)</f>
        <v>0</v>
      </c>
      <c r="F1547" s="10">
        <f t="shared" si="98"/>
        <v>5.3399999999999997E-4</v>
      </c>
      <c r="G1547" s="10">
        <f>IF((G1546+(AVERAGE(F1546:F1547)*('Front End'!$F$5*60))-(N1546))&gt;$AA$3,$AA$3,IF(G1546+(AVERAGE(F1546:F1547)*('Front End'!$F$5*60))-(N1546)&lt;0,0,G1546+(AVERAGE(F1546:F1547)*('Front End'!$F$5*60))-(N1546)))</f>
        <v>100.47409053610448</v>
      </c>
      <c r="H1547" s="10">
        <f>(G1547/$AA$3)*'Front End'!$B$1</f>
        <v>1.0047409053610449E-3</v>
      </c>
      <c r="I1547" s="10">
        <f>('Front End'!$F$10-'Front End'!$B$1)+Calcs!H1547</f>
        <v>46.731004740905362</v>
      </c>
      <c r="J1547" s="10">
        <f>IF(H1547&gt;'Front End'!$B$1*('Front End'!$B$5/100),G1547-((('Front End'!$B$1*('Front End'!$B$5/100))/'Front End'!$B$1)*$AA$3),0)</f>
        <v>0.47409053610448382</v>
      </c>
      <c r="K1547" s="10">
        <f>(J1547*('Front End'!$B$6/100))/('Front End'!$B$2*24*60*60)</f>
        <v>0</v>
      </c>
      <c r="L1547" s="10">
        <f>(J1547*((100-'Front End'!$B$6)/100))/('Front End'!$B$2*24*60*60)</f>
        <v>5.4871589826907855E-4</v>
      </c>
      <c r="M1547" s="10">
        <f t="shared" si="99"/>
        <v>5.4871589826907855E-4</v>
      </c>
      <c r="N1547" s="10">
        <f>AVERAGE(M1546:M1547)*('Front End'!$F$5*60)</f>
        <v>6.5990199308279235E-2</v>
      </c>
      <c r="O1547" s="10">
        <f>IF(O1546+AVERAGE(K1546:K1547)*('Front End'!$F$5*60)&gt;J1547,J1547,O1546+AVERAGE(K1546:K1547)*('Front End'!$F$5*60))</f>
        <v>0</v>
      </c>
      <c r="P1547" s="10">
        <f>P1546+(AVERAGE(L1546:L1547)*('Front End'!$F$5*60))-W1546</f>
        <v>3631.1980661598873</v>
      </c>
      <c r="Q1547" s="10">
        <f>(P1547/$AA$5)*($AA$4-'Front End'!$F$9)</f>
        <v>3.6311980661598874E-2</v>
      </c>
      <c r="R1547" s="10">
        <f>'Front End'!$F$9+Q1547</f>
        <v>45.036311980661601</v>
      </c>
      <c r="S1547" s="8">
        <f>IF(R1547&gt;'Front End'!$F$9+'Front End'!$B$9,(((R1547-'Front End'!$F$9)/($AA$4-'Front End'!$F$9))*$AA$5)-((('Front End'!$F$9+'Front End'!$B$9-'Front End'!$F$9)/($AA$4-'Front End'!$F$9))*$AA$5),0)</f>
        <v>3631.1980661601242</v>
      </c>
      <c r="T1547" s="8">
        <f>ROUND(S1547/('Front End'!$B$3*24*60*60),6)</f>
        <v>4.2030000000000001E-3</v>
      </c>
      <c r="U1547" s="8">
        <f>IF(R1547&gt;'Front End'!$F$9+'Front End'!$B$10,(((R1547-'Front End'!$F$9)/($AA$4-'Front End'!$F$9))*$AA$5)-((('Front End'!$F$9+'Front End'!$B$10-'Front End'!$F$9)/($AA$4-'Front End'!$F$9))*$AA$5),0)</f>
        <v>1631.1980661598113</v>
      </c>
      <c r="V1547" s="8">
        <f>(U1547^0.5)/('Front End'!$B$4*24*60*60)</f>
        <v>4.6745478152303713E-3</v>
      </c>
      <c r="W1547" s="8">
        <f>(AVERAGE(T1546:T1547)*('Front End'!$F$5*60))+(AVERAGE(V1546:V1547)*('Front End'!$F$5*60))</f>
        <v>1.0654516748874248</v>
      </c>
      <c r="X1547" s="8">
        <f t="shared" si="100"/>
        <v>4.6745478152303713E-3</v>
      </c>
    </row>
    <row r="1548" spans="1:24" x14ac:dyDescent="0.2">
      <c r="A1548" s="1">
        <v>1547</v>
      </c>
      <c r="B1548" s="1">
        <f>B1547+'Front End'!$F$5</f>
        <v>3092</v>
      </c>
      <c r="C1548" s="10">
        <f t="shared" si="97"/>
        <v>2.1472222222222221</v>
      </c>
      <c r="D1548" s="10">
        <f>ROUND(IF(B1548&lt;=$AA$2*1.25,('Front End'!$F$4/2)*(1-COS((PI()*B1548)/$AA$2)),(4.34*'Front End'!$F$4*EXP(-1.3*B1548/$AA$2))),6)</f>
        <v>5.3200000000000003E-4</v>
      </c>
      <c r="E1548" s="10">
        <f>D1548*('Front End'!$F$3/100)</f>
        <v>0</v>
      </c>
      <c r="F1548" s="10">
        <f t="shared" si="98"/>
        <v>5.3200000000000003E-4</v>
      </c>
      <c r="G1548" s="10">
        <f>IF((G1547+(AVERAGE(F1547:F1548)*('Front End'!$F$5*60))-(N1547))&gt;$AA$3,$AA$3,IF(G1547+(AVERAGE(F1547:F1548)*('Front End'!$F$5*60))-(N1547)&lt;0,0,G1547+(AVERAGE(F1547:F1548)*('Front End'!$F$5*60))-(N1547)))</f>
        <v>100.4720603367962</v>
      </c>
      <c r="H1548" s="10">
        <f>(G1548/$AA$3)*'Front End'!$B$1</f>
        <v>1.0047206033679621E-3</v>
      </c>
      <c r="I1548" s="10">
        <f>('Front End'!$F$10-'Front End'!$B$1)+Calcs!H1548</f>
        <v>46.731004720603373</v>
      </c>
      <c r="J1548" s="10">
        <f>IF(H1548&gt;'Front End'!$B$1*('Front End'!$B$5/100),G1548-((('Front End'!$B$1*('Front End'!$B$5/100))/'Front End'!$B$1)*$AA$3),0)</f>
        <v>0.47206033679620418</v>
      </c>
      <c r="K1548" s="10">
        <f>(J1548*('Front End'!$B$6/100))/('Front End'!$B$2*24*60*60)</f>
        <v>0</v>
      </c>
      <c r="L1548" s="10">
        <f>(J1548*((100-'Front End'!$B$6)/100))/('Front End'!$B$2*24*60*60)</f>
        <v>5.4636613055116228E-4</v>
      </c>
      <c r="M1548" s="10">
        <f t="shared" si="99"/>
        <v>5.4636613055116228E-4</v>
      </c>
      <c r="N1548" s="10">
        <f>AVERAGE(M1547:M1548)*('Front End'!$F$5*60)</f>
        <v>6.5704921729214438E-2</v>
      </c>
      <c r="O1548" s="10">
        <f>IF(O1547+AVERAGE(K1547:K1548)*('Front End'!$F$5*60)&gt;J1548,J1548,O1547+AVERAGE(K1547:K1548)*('Front End'!$F$5*60))</f>
        <v>0</v>
      </c>
      <c r="P1548" s="10">
        <f>P1547+(AVERAGE(L1547:L1548)*('Front End'!$F$5*60))-W1547</f>
        <v>3630.1983194067293</v>
      </c>
      <c r="Q1548" s="10">
        <f>(P1548/$AA$5)*($AA$4-'Front End'!$F$9)</f>
        <v>3.6301983194067293E-2</v>
      </c>
      <c r="R1548" s="10">
        <f>'Front End'!$F$9+Q1548</f>
        <v>45.036301983194065</v>
      </c>
      <c r="S1548" s="8">
        <f>IF(R1548&gt;'Front End'!$F$9+'Front End'!$B$9,(((R1548-'Front End'!$F$9)/($AA$4-'Front End'!$F$9))*$AA$5)-((('Front End'!$F$9+'Front End'!$B$9-'Front End'!$F$9)/($AA$4-'Front End'!$F$9))*$AA$5),0)</f>
        <v>3630.1983194064751</v>
      </c>
      <c r="T1548" s="8">
        <f>ROUND(S1548/('Front End'!$B$3*24*60*60),6)</f>
        <v>4.202E-3</v>
      </c>
      <c r="U1548" s="8">
        <f>IF(R1548&gt;'Front End'!$F$9+'Front End'!$B$10,(((R1548-'Front End'!$F$9)/($AA$4-'Front End'!$F$9))*$AA$5)-((('Front End'!$F$9+'Front End'!$B$10-'Front End'!$F$9)/($AA$4-'Front End'!$F$9))*$AA$5),0)</f>
        <v>1630.1983194061622</v>
      </c>
      <c r="V1548" s="8">
        <f>(U1548^0.5)/('Front End'!$B$4*24*60*60)</f>
        <v>4.6731151013296732E-3</v>
      </c>
      <c r="W1548" s="8">
        <f>(AVERAGE(T1547:T1548)*('Front End'!$F$5*60))+(AVERAGE(V1547:V1548)*('Front End'!$F$5*60))</f>
        <v>1.0651597749936026</v>
      </c>
      <c r="X1548" s="8">
        <f t="shared" si="100"/>
        <v>4.6731151013296732E-3</v>
      </c>
    </row>
    <row r="1549" spans="1:24" x14ac:dyDescent="0.2">
      <c r="A1549" s="1">
        <v>1548</v>
      </c>
      <c r="B1549" s="1">
        <f>B1548+'Front End'!$F$5</f>
        <v>3094</v>
      </c>
      <c r="C1549" s="10">
        <f t="shared" si="97"/>
        <v>2.1486111111111112</v>
      </c>
      <c r="D1549" s="10">
        <f>ROUND(IF(B1549&lt;=$AA$2*1.25,('Front End'!$F$4/2)*(1-COS((PI()*B1549)/$AA$2)),(4.34*'Front End'!$F$4*EXP(-1.3*B1549/$AA$2))),6)</f>
        <v>5.2899999999999996E-4</v>
      </c>
      <c r="E1549" s="10">
        <f>D1549*('Front End'!$F$3/100)</f>
        <v>0</v>
      </c>
      <c r="F1549" s="10">
        <f t="shared" si="98"/>
        <v>5.2899999999999996E-4</v>
      </c>
      <c r="G1549" s="10">
        <f>IF((G1548+(AVERAGE(F1548:F1549)*('Front End'!$F$5*60))-(N1548))&gt;$AA$3,$AA$3,IF(G1548+(AVERAGE(F1548:F1549)*('Front End'!$F$5*60))-(N1548)&lt;0,0,G1548+(AVERAGE(F1548:F1549)*('Front End'!$F$5*60))-(N1548)))</f>
        <v>100.47001541506698</v>
      </c>
      <c r="H1549" s="10">
        <f>(G1549/$AA$3)*'Front End'!$B$1</f>
        <v>1.0047001541506697E-3</v>
      </c>
      <c r="I1549" s="10">
        <f>('Front End'!$F$10-'Front End'!$B$1)+Calcs!H1549</f>
        <v>46.731004700154152</v>
      </c>
      <c r="J1549" s="10">
        <f>IF(H1549&gt;'Front End'!$B$1*('Front End'!$B$5/100),G1549-((('Front End'!$B$1*('Front End'!$B$5/100))/'Front End'!$B$1)*$AA$3),0)</f>
        <v>0.47001541506698175</v>
      </c>
      <c r="K1549" s="10">
        <f>(J1549*('Front End'!$B$6/100))/('Front End'!$B$2*24*60*60)</f>
        <v>0</v>
      </c>
      <c r="L1549" s="10">
        <f>(J1549*((100-'Front End'!$B$6)/100))/('Front End'!$B$2*24*60*60)</f>
        <v>5.4399932299419192E-4</v>
      </c>
      <c r="M1549" s="10">
        <f t="shared" si="99"/>
        <v>5.4399932299419192E-4</v>
      </c>
      <c r="N1549" s="10">
        <f>AVERAGE(M1548:M1549)*('Front End'!$F$5*60)</f>
        <v>6.5421927212721262E-2</v>
      </c>
      <c r="O1549" s="10">
        <f>IF(O1548+AVERAGE(K1548:K1549)*('Front End'!$F$5*60)&gt;J1549,J1549,O1548+AVERAGE(K1548:K1549)*('Front End'!$F$5*60))</f>
        <v>0</v>
      </c>
      <c r="P1549" s="10">
        <f>P1548+(AVERAGE(L1548:L1549)*('Front End'!$F$5*60))-W1548</f>
        <v>3629.1985815589487</v>
      </c>
      <c r="Q1549" s="10">
        <f>(P1549/$AA$5)*($AA$4-'Front End'!$F$9)</f>
        <v>3.6291985815589484E-2</v>
      </c>
      <c r="R1549" s="10">
        <f>'Front End'!$F$9+Q1549</f>
        <v>45.036291985815588</v>
      </c>
      <c r="S1549" s="8">
        <f>IF(R1549&gt;'Front End'!$F$9+'Front End'!$B$9,(((R1549-'Front End'!$F$9)/($AA$4-'Front End'!$F$9))*$AA$5)-((('Front End'!$F$9+'Front End'!$B$9-'Front End'!$F$9)/($AA$4-'Front End'!$F$9))*$AA$5),0)</f>
        <v>3629.1985815587682</v>
      </c>
      <c r="T1549" s="8">
        <f>ROUND(S1549/('Front End'!$B$3*24*60*60),6)</f>
        <v>4.1999999999999997E-3</v>
      </c>
      <c r="U1549" s="8">
        <f>IF(R1549&gt;'Front End'!$F$9+'Front End'!$B$10,(((R1549-'Front End'!$F$9)/($AA$4-'Front End'!$F$9))*$AA$5)-((('Front End'!$F$9+'Front End'!$B$10-'Front End'!$F$9)/($AA$4-'Front End'!$F$9))*$AA$5),0)</f>
        <v>1629.1985815584553</v>
      </c>
      <c r="V1549" s="8">
        <f>(U1549^0.5)/('Front End'!$B$4*24*60*60)</f>
        <v>4.6716819608123078E-3</v>
      </c>
      <c r="W1549" s="8">
        <f>(AVERAGE(T1548:T1549)*('Front End'!$F$5*60))+(AVERAGE(V1548:V1549)*('Front End'!$F$5*60))</f>
        <v>1.0648078237285188</v>
      </c>
      <c r="X1549" s="8">
        <f t="shared" si="100"/>
        <v>4.6716819608123078E-3</v>
      </c>
    </row>
    <row r="1550" spans="1:24" x14ac:dyDescent="0.2">
      <c r="A1550" s="1">
        <v>1549</v>
      </c>
      <c r="B1550" s="1">
        <f>B1549+'Front End'!$F$5</f>
        <v>3096</v>
      </c>
      <c r="C1550" s="10">
        <f t="shared" si="97"/>
        <v>2.15</v>
      </c>
      <c r="D1550" s="10">
        <f>ROUND(IF(B1550&lt;=$AA$2*1.25,('Front End'!$F$4/2)*(1-COS((PI()*B1550)/$AA$2)),(4.34*'Front End'!$F$4*EXP(-1.3*B1550/$AA$2))),6)</f>
        <v>5.2700000000000002E-4</v>
      </c>
      <c r="E1550" s="10">
        <f>D1550*('Front End'!$F$3/100)</f>
        <v>0</v>
      </c>
      <c r="F1550" s="10">
        <f t="shared" si="98"/>
        <v>5.2700000000000002E-4</v>
      </c>
      <c r="G1550" s="10">
        <f>IF((G1549+(AVERAGE(F1549:F1550)*('Front End'!$F$5*60))-(N1549))&gt;$AA$3,$AA$3,IF(G1549+(AVERAGE(F1549:F1550)*('Front End'!$F$5*60))-(N1549)&lt;0,0,G1549+(AVERAGE(F1549:F1550)*('Front End'!$F$5*60))-(N1549)))</f>
        <v>100.46795348785426</v>
      </c>
      <c r="H1550" s="10">
        <f>(G1550/$AA$3)*'Front End'!$B$1</f>
        <v>1.0046795348785426E-3</v>
      </c>
      <c r="I1550" s="10">
        <f>('Front End'!$F$10-'Front End'!$B$1)+Calcs!H1550</f>
        <v>46.731004679534884</v>
      </c>
      <c r="J1550" s="10">
        <f>IF(H1550&gt;'Front End'!$B$1*('Front End'!$B$5/100),G1550-((('Front End'!$B$1*('Front End'!$B$5/100))/'Front End'!$B$1)*$AA$3),0)</f>
        <v>0.46795348785425972</v>
      </c>
      <c r="K1550" s="10">
        <f>(J1550*('Front End'!$B$6/100))/('Front End'!$B$2*24*60*60)</f>
        <v>0</v>
      </c>
      <c r="L1550" s="10">
        <f>(J1550*((100-'Front End'!$B$6)/100))/('Front End'!$B$2*24*60*60)</f>
        <v>5.4161283316465252E-4</v>
      </c>
      <c r="M1550" s="10">
        <f t="shared" si="99"/>
        <v>5.4161283316465252E-4</v>
      </c>
      <c r="N1550" s="10">
        <f>AVERAGE(M1549:M1550)*('Front End'!$F$5*60)</f>
        <v>6.513672936953066E-2</v>
      </c>
      <c r="O1550" s="10">
        <f>IF(O1549+AVERAGE(K1549:K1550)*('Front End'!$F$5*60)&gt;J1550,J1550,O1549+AVERAGE(K1549:K1550)*('Front End'!$F$5*60))</f>
        <v>0</v>
      </c>
      <c r="P1550" s="10">
        <f>P1549+(AVERAGE(L1549:L1550)*('Front End'!$F$5*60))-W1549</f>
        <v>3628.1989104645895</v>
      </c>
      <c r="Q1550" s="10">
        <f>(P1550/$AA$5)*($AA$4-'Front End'!$F$9)</f>
        <v>3.6281989104645897E-2</v>
      </c>
      <c r="R1550" s="10">
        <f>'Front End'!$F$9+Q1550</f>
        <v>45.036281989104644</v>
      </c>
      <c r="S1550" s="8">
        <f>IF(R1550&gt;'Front End'!$F$9+'Front End'!$B$9,(((R1550-'Front End'!$F$9)/($AA$4-'Front End'!$F$9))*$AA$5)-((('Front End'!$F$9+'Front End'!$B$9-'Front End'!$F$9)/($AA$4-'Front End'!$F$9))*$AA$5),0)</f>
        <v>3628.1989104644199</v>
      </c>
      <c r="T1550" s="8">
        <f>ROUND(S1550/('Front End'!$B$3*24*60*60),6)</f>
        <v>4.1989999999999996E-3</v>
      </c>
      <c r="U1550" s="8">
        <f>IF(R1550&gt;'Front End'!$F$9+'Front End'!$B$10,(((R1550-'Front End'!$F$9)/($AA$4-'Front End'!$F$9))*$AA$5)-((('Front End'!$F$9+'Front End'!$B$10-'Front End'!$F$9)/($AA$4-'Front End'!$F$9))*$AA$5),0)</f>
        <v>1628.198910464107</v>
      </c>
      <c r="V1550" s="8">
        <f>(U1550^0.5)/('Front End'!$B$4*24*60*60)</f>
        <v>4.670248476248925E-3</v>
      </c>
      <c r="W1550" s="8">
        <f>(AVERAGE(T1549:T1550)*('Front End'!$F$5*60))+(AVERAGE(V1549:V1550)*('Front End'!$F$5*60))</f>
        <v>1.0644558262236741</v>
      </c>
      <c r="X1550" s="8">
        <f t="shared" si="100"/>
        <v>4.670248476248925E-3</v>
      </c>
    </row>
    <row r="1551" spans="1:24" x14ac:dyDescent="0.2">
      <c r="A1551" s="1">
        <v>1550</v>
      </c>
      <c r="B1551" s="1">
        <f>B1550+'Front End'!$F$5</f>
        <v>3098</v>
      </c>
      <c r="C1551" s="10">
        <f t="shared" si="97"/>
        <v>2.151388888888889</v>
      </c>
      <c r="D1551" s="10">
        <f>ROUND(IF(B1551&lt;=$AA$2*1.25,('Front End'!$F$4/2)*(1-COS((PI()*B1551)/$AA$2)),(4.34*'Front End'!$F$4*EXP(-1.3*B1551/$AA$2))),6)</f>
        <v>5.2499999999999997E-4</v>
      </c>
      <c r="E1551" s="10">
        <f>D1551*('Front End'!$F$3/100)</f>
        <v>0</v>
      </c>
      <c r="F1551" s="10">
        <f t="shared" si="98"/>
        <v>5.2499999999999997E-4</v>
      </c>
      <c r="G1551" s="10">
        <f>IF((G1550+(AVERAGE(F1550:F1551)*('Front End'!$F$5*60))-(N1550))&gt;$AA$3,$AA$3,IF(G1550+(AVERAGE(F1550:F1551)*('Front End'!$F$5*60))-(N1550)&lt;0,0,G1550+(AVERAGE(F1550:F1551)*('Front End'!$F$5*60))-(N1550)))</f>
        <v>100.46593675848473</v>
      </c>
      <c r="H1551" s="10">
        <f>(G1551/$AA$3)*'Front End'!$B$1</f>
        <v>1.0046593675848473E-3</v>
      </c>
      <c r="I1551" s="10">
        <f>('Front End'!$F$10-'Front End'!$B$1)+Calcs!H1551</f>
        <v>46.731004659367592</v>
      </c>
      <c r="J1551" s="10">
        <f>IF(H1551&gt;'Front End'!$B$1*('Front End'!$B$5/100),G1551-((('Front End'!$B$1*('Front End'!$B$5/100))/'Front End'!$B$1)*$AA$3),0)</f>
        <v>0.46593675848473026</v>
      </c>
      <c r="K1551" s="10">
        <f>(J1551*('Front End'!$B$6/100))/('Front End'!$B$2*24*60*60)</f>
        <v>0</v>
      </c>
      <c r="L1551" s="10">
        <f>(J1551*((100-'Front End'!$B$6)/100))/('Front End'!$B$2*24*60*60)</f>
        <v>5.3927865565362311E-4</v>
      </c>
      <c r="M1551" s="10">
        <f t="shared" si="99"/>
        <v>5.3927865565362311E-4</v>
      </c>
      <c r="N1551" s="10">
        <f>AVERAGE(M1550:M1551)*('Front End'!$F$5*60)</f>
        <v>6.4853489329096542E-2</v>
      </c>
      <c r="O1551" s="10">
        <f>IF(O1550+AVERAGE(K1550:K1551)*('Front End'!$F$5*60)&gt;J1551,J1551,O1550+AVERAGE(K1550:K1551)*('Front End'!$F$5*60))</f>
        <v>0</v>
      </c>
      <c r="P1551" s="10">
        <f>P1550+(AVERAGE(L1550:L1551)*('Front End'!$F$5*60))-W1550</f>
        <v>3627.1993081276946</v>
      </c>
      <c r="Q1551" s="10">
        <f>(P1551/$AA$5)*($AA$4-'Front End'!$F$9)</f>
        <v>3.6271993081276946E-2</v>
      </c>
      <c r="R1551" s="10">
        <f>'Front End'!$F$9+Q1551</f>
        <v>45.036271993081279</v>
      </c>
      <c r="S1551" s="8">
        <f>IF(R1551&gt;'Front End'!$F$9+'Front End'!$B$9,(((R1551-'Front End'!$F$9)/($AA$4-'Front End'!$F$9))*$AA$5)-((('Front End'!$F$9+'Front End'!$B$9-'Front End'!$F$9)/($AA$4-'Front End'!$F$9))*$AA$5),0)</f>
        <v>3627.1993081278711</v>
      </c>
      <c r="T1551" s="8">
        <f>ROUND(S1551/('Front End'!$B$3*24*60*60),6)</f>
        <v>4.1980000000000003E-3</v>
      </c>
      <c r="U1551" s="8">
        <f>IF(R1551&gt;'Front End'!$F$9+'Front End'!$B$10,(((R1551-'Front End'!$F$9)/($AA$4-'Front End'!$F$9))*$AA$5)-((('Front End'!$F$9+'Front End'!$B$10-'Front End'!$F$9)/($AA$4-'Front End'!$F$9))*$AA$5),0)</f>
        <v>1627.1993081275582</v>
      </c>
      <c r="V1551" s="8">
        <f>(U1551^0.5)/('Front End'!$B$4*24*60*60)</f>
        <v>4.6688146501982272E-3</v>
      </c>
      <c r="W1551" s="8">
        <f>(AVERAGE(T1550:T1551)*('Front End'!$F$5*60))+(AVERAGE(V1550:V1551)*('Front End'!$F$5*60))</f>
        <v>1.0641637875868293</v>
      </c>
      <c r="X1551" s="8">
        <f t="shared" si="100"/>
        <v>4.6688146501982272E-3</v>
      </c>
    </row>
    <row r="1552" spans="1:24" x14ac:dyDescent="0.2">
      <c r="A1552" s="1">
        <v>1551</v>
      </c>
      <c r="B1552" s="1">
        <f>B1551+'Front End'!$F$5</f>
        <v>3100</v>
      </c>
      <c r="C1552" s="10">
        <f t="shared" si="97"/>
        <v>2.1527777777777777</v>
      </c>
      <c r="D1552" s="10">
        <f>ROUND(IF(B1552&lt;=$AA$2*1.25,('Front End'!$F$4/2)*(1-COS((PI()*B1552)/$AA$2)),(4.34*'Front End'!$F$4*EXP(-1.3*B1552/$AA$2))),6)</f>
        <v>5.2300000000000003E-4</v>
      </c>
      <c r="E1552" s="10">
        <f>D1552*('Front End'!$F$3/100)</f>
        <v>0</v>
      </c>
      <c r="F1552" s="10">
        <f t="shared" si="98"/>
        <v>5.2300000000000003E-4</v>
      </c>
      <c r="G1552" s="10">
        <f>IF((G1551+(AVERAGE(F1551:F1552)*('Front End'!$F$5*60))-(N1551))&gt;$AA$3,$AA$3,IF(G1551+(AVERAGE(F1551:F1552)*('Front End'!$F$5*60))-(N1551)&lt;0,0,G1551+(AVERAGE(F1551:F1552)*('Front End'!$F$5*60))-(N1551)))</f>
        <v>100.46396326915564</v>
      </c>
      <c r="H1552" s="10">
        <f>(G1552/$AA$3)*'Front End'!$B$1</f>
        <v>1.0046396326915566E-3</v>
      </c>
      <c r="I1552" s="10">
        <f>('Front End'!$F$10-'Front End'!$B$1)+Calcs!H1552</f>
        <v>46.731004639632694</v>
      </c>
      <c r="J1552" s="10">
        <f>IF(H1552&gt;'Front End'!$B$1*('Front End'!$B$5/100),G1552-((('Front End'!$B$1*('Front End'!$B$5/100))/'Front End'!$B$1)*$AA$3),0)</f>
        <v>0.46396326915564146</v>
      </c>
      <c r="K1552" s="10">
        <f>(J1552*('Front End'!$B$6/100))/('Front End'!$B$2*24*60*60)</f>
        <v>0</v>
      </c>
      <c r="L1552" s="10">
        <f>(J1552*((100-'Front End'!$B$6)/100))/('Front End'!$B$2*24*60*60)</f>
        <v>5.3699452448569625E-4</v>
      </c>
      <c r="M1552" s="10">
        <f t="shared" si="99"/>
        <v>5.3699452448569625E-4</v>
      </c>
      <c r="N1552" s="10">
        <f>AVERAGE(M1551:M1552)*('Front End'!$F$5*60)</f>
        <v>6.4576390808359155E-2</v>
      </c>
      <c r="O1552" s="10">
        <f>IF(O1551+AVERAGE(K1551:K1552)*('Front End'!$F$5*60)&gt;J1552,J1552,O1551+AVERAGE(K1551:K1552)*('Front End'!$F$5*60))</f>
        <v>0</v>
      </c>
      <c r="P1552" s="10">
        <f>P1551+(AVERAGE(L1551:L1552)*('Front End'!$F$5*60))-W1551</f>
        <v>3626.1997207309159</v>
      </c>
      <c r="Q1552" s="10">
        <f>(P1552/$AA$5)*($AA$4-'Front End'!$F$9)</f>
        <v>3.6261997207309153E-2</v>
      </c>
      <c r="R1552" s="10">
        <f>'Front End'!$F$9+Q1552</f>
        <v>45.036261997207312</v>
      </c>
      <c r="S1552" s="8">
        <f>IF(R1552&gt;'Front End'!$F$9+'Front End'!$B$9,(((R1552-'Front End'!$F$9)/($AA$4-'Front End'!$F$9))*$AA$5)-((('Front End'!$F$9+'Front End'!$B$9-'Front End'!$F$9)/($AA$4-'Front End'!$F$9))*$AA$5),0)</f>
        <v>3626.1997207311938</v>
      </c>
      <c r="T1552" s="8">
        <f>ROUND(S1552/('Front End'!$B$3*24*60*60),6)</f>
        <v>4.1970000000000002E-3</v>
      </c>
      <c r="U1552" s="8">
        <f>IF(R1552&gt;'Front End'!$F$9+'Front End'!$B$10,(((R1552-'Front End'!$F$9)/($AA$4-'Front End'!$F$9))*$AA$5)-((('Front End'!$F$9+'Front End'!$B$10-'Front End'!$F$9)/($AA$4-'Front End'!$F$9))*$AA$5),0)</f>
        <v>1626.1997207308809</v>
      </c>
      <c r="V1552" s="8">
        <f>(U1552^0.5)/('Front End'!$B$4*24*60*60)</f>
        <v>4.6673804051136757E-3</v>
      </c>
      <c r="W1552" s="8">
        <f>(AVERAGE(T1551:T1552)*('Front End'!$F$5*60))+(AVERAGE(V1551:V1552)*('Front End'!$F$5*60))</f>
        <v>1.0638717033187142</v>
      </c>
      <c r="X1552" s="8">
        <f t="shared" si="100"/>
        <v>4.6673804051136757E-3</v>
      </c>
    </row>
    <row r="1553" spans="1:24" x14ac:dyDescent="0.2">
      <c r="A1553" s="1">
        <v>1552</v>
      </c>
      <c r="B1553" s="1">
        <f>B1552+'Front End'!$F$5</f>
        <v>3102</v>
      </c>
      <c r="C1553" s="10">
        <f t="shared" si="97"/>
        <v>2.1541666666666668</v>
      </c>
      <c r="D1553" s="10">
        <f>ROUND(IF(B1553&lt;=$AA$2*1.25,('Front End'!$F$4/2)*(1-COS((PI()*B1553)/$AA$2)),(4.34*'Front End'!$F$4*EXP(-1.3*B1553/$AA$2))),6)</f>
        <v>5.1999999999999995E-4</v>
      </c>
      <c r="E1553" s="10">
        <f>D1553*('Front End'!$F$3/100)</f>
        <v>0</v>
      </c>
      <c r="F1553" s="10">
        <f t="shared" si="98"/>
        <v>5.1999999999999995E-4</v>
      </c>
      <c r="G1553" s="10">
        <f>IF((G1552+(AVERAGE(F1552:F1553)*('Front End'!$F$5*60))-(N1552))&gt;$AA$3,$AA$3,IF(G1552+(AVERAGE(F1552:F1553)*('Front End'!$F$5*60))-(N1552)&lt;0,0,G1552+(AVERAGE(F1552:F1553)*('Front End'!$F$5*60))-(N1552)))</f>
        <v>100.46196687834728</v>
      </c>
      <c r="H1553" s="10">
        <f>(G1553/$AA$3)*'Front End'!$B$1</f>
        <v>1.0046196687834728E-3</v>
      </c>
      <c r="I1553" s="10">
        <f>('Front End'!$F$10-'Front End'!$B$1)+Calcs!H1553</f>
        <v>46.731004619668788</v>
      </c>
      <c r="J1553" s="10">
        <f>IF(H1553&gt;'Front End'!$B$1*('Front End'!$B$5/100),G1553-((('Front End'!$B$1*('Front End'!$B$5/100))/'Front End'!$B$1)*$AA$3),0)</f>
        <v>0.46196687834728323</v>
      </c>
      <c r="K1553" s="10">
        <f>(J1553*('Front End'!$B$6/100))/('Front End'!$B$2*24*60*60)</f>
        <v>0</v>
      </c>
      <c r="L1553" s="10">
        <f>(J1553*((100-'Front End'!$B$6)/100))/('Front End'!$B$2*24*60*60)</f>
        <v>5.3468388697602235E-4</v>
      </c>
      <c r="M1553" s="10">
        <f t="shared" si="99"/>
        <v>5.3468388697602235E-4</v>
      </c>
      <c r="N1553" s="10">
        <f>AVERAGE(M1552:M1553)*('Front End'!$F$5*60)</f>
        <v>6.4300704687703117E-2</v>
      </c>
      <c r="O1553" s="10">
        <f>IF(O1552+AVERAGE(K1552:K1553)*('Front End'!$F$5*60)&gt;J1553,J1553,O1552+AVERAGE(K1552:K1553)*('Front End'!$F$5*60))</f>
        <v>0</v>
      </c>
      <c r="P1553" s="10">
        <f>P1552+(AVERAGE(L1552:L1553)*('Front End'!$F$5*60))-W1552</f>
        <v>3625.2001497322849</v>
      </c>
      <c r="Q1553" s="10">
        <f>(P1553/$AA$5)*($AA$4-'Front End'!$F$9)</f>
        <v>3.6252001497322849E-2</v>
      </c>
      <c r="R1553" s="10">
        <f>'Front End'!$F$9+Q1553</f>
        <v>45.036252001497324</v>
      </c>
      <c r="S1553" s="8">
        <f>IF(R1553&gt;'Front End'!$F$9+'Front End'!$B$9,(((R1553-'Front End'!$F$9)/($AA$4-'Front End'!$F$9))*$AA$5)-((('Front End'!$F$9+'Front End'!$B$9-'Front End'!$F$9)/($AA$4-'Front End'!$F$9))*$AA$5),0)</f>
        <v>3625.2001497324218</v>
      </c>
      <c r="T1553" s="8">
        <f>ROUND(S1553/('Front End'!$B$3*24*60*60),6)</f>
        <v>4.1960000000000001E-3</v>
      </c>
      <c r="U1553" s="8">
        <f>IF(R1553&gt;'Front End'!$F$9+'Front End'!$B$10,(((R1553-'Front End'!$F$9)/($AA$4-'Front End'!$F$9))*$AA$5)-((('Front End'!$F$9+'Front End'!$B$10-'Front End'!$F$9)/($AA$4-'Front End'!$F$9))*$AA$5),0)</f>
        <v>1625.2001497321089</v>
      </c>
      <c r="V1553" s="8">
        <f>(U1553^0.5)/('Front End'!$B$4*24*60*60)</f>
        <v>4.6659457427018595E-3</v>
      </c>
      <c r="W1553" s="8">
        <f>(AVERAGE(T1552:T1553)*('Front End'!$F$5*60))+(AVERAGE(V1552:V1553)*('Front End'!$F$5*60))</f>
        <v>1.0635795688689322</v>
      </c>
      <c r="X1553" s="8">
        <f t="shared" si="100"/>
        <v>4.6659457427018595E-3</v>
      </c>
    </row>
    <row r="1554" spans="1:24" x14ac:dyDescent="0.2">
      <c r="A1554" s="1">
        <v>1553</v>
      </c>
      <c r="B1554" s="1">
        <f>B1553+'Front End'!$F$5</f>
        <v>3104</v>
      </c>
      <c r="C1554" s="10">
        <f t="shared" si="97"/>
        <v>2.1555555555555554</v>
      </c>
      <c r="D1554" s="10">
        <f>ROUND(IF(B1554&lt;=$AA$2*1.25,('Front End'!$F$4/2)*(1-COS((PI()*B1554)/$AA$2)),(4.34*'Front End'!$F$4*EXP(-1.3*B1554/$AA$2))),6)</f>
        <v>5.1800000000000001E-4</v>
      </c>
      <c r="E1554" s="10">
        <f>D1554*('Front End'!$F$3/100)</f>
        <v>0</v>
      </c>
      <c r="F1554" s="10">
        <f t="shared" si="98"/>
        <v>5.1800000000000001E-4</v>
      </c>
      <c r="G1554" s="10">
        <f>IF((G1553+(AVERAGE(F1553:F1554)*('Front End'!$F$5*60))-(N1553))&gt;$AA$3,$AA$3,IF(G1553+(AVERAGE(F1553:F1554)*('Front End'!$F$5*60))-(N1553)&lt;0,0,G1553+(AVERAGE(F1553:F1554)*('Front End'!$F$5*60))-(N1553)))</f>
        <v>100.45994617365957</v>
      </c>
      <c r="H1554" s="10">
        <f>(G1554/$AA$3)*'Front End'!$B$1</f>
        <v>1.0045994617365959E-3</v>
      </c>
      <c r="I1554" s="10">
        <f>('Front End'!$F$10-'Front End'!$B$1)+Calcs!H1554</f>
        <v>46.731004599461741</v>
      </c>
      <c r="J1554" s="10">
        <f>IF(H1554&gt;'Front End'!$B$1*('Front End'!$B$5/100),G1554-((('Front End'!$B$1*('Front End'!$B$5/100))/'Front End'!$B$1)*$AA$3),0)</f>
        <v>0.45994617365957424</v>
      </c>
      <c r="K1554" s="10">
        <f>(J1554*('Front End'!$B$6/100))/('Front End'!$B$2*24*60*60)</f>
        <v>0</v>
      </c>
      <c r="L1554" s="10">
        <f>(J1554*((100-'Front End'!$B$6)/100))/('Front End'!$B$2*24*60*60)</f>
        <v>5.3234510840228502E-4</v>
      </c>
      <c r="M1554" s="10">
        <f t="shared" si="99"/>
        <v>5.3234510840228502E-4</v>
      </c>
      <c r="N1554" s="10">
        <f>AVERAGE(M1553:M1554)*('Front End'!$F$5*60)</f>
        <v>6.4021739722698437E-2</v>
      </c>
      <c r="O1554" s="10">
        <f>IF(O1553+AVERAGE(K1553:K1554)*('Front End'!$F$5*60)&gt;J1554,J1554,O1553+AVERAGE(K1553:K1554)*('Front End'!$F$5*60))</f>
        <v>0</v>
      </c>
      <c r="P1554" s="10">
        <f>P1553+(AVERAGE(L1553:L1554)*('Front End'!$F$5*60))-W1553</f>
        <v>3624.2005919031385</v>
      </c>
      <c r="Q1554" s="10">
        <f>(P1554/$AA$5)*($AA$4-'Front End'!$F$9)</f>
        <v>3.624200591903138E-2</v>
      </c>
      <c r="R1554" s="10">
        <f>'Front End'!$F$9+Q1554</f>
        <v>45.036242005919028</v>
      </c>
      <c r="S1554" s="8">
        <f>IF(R1554&gt;'Front End'!$F$9+'Front End'!$B$9,(((R1554-'Front End'!$F$9)/($AA$4-'Front End'!$F$9))*$AA$5)-((('Front End'!$F$9+'Front End'!$B$9-'Front End'!$F$9)/($AA$4-'Front End'!$F$9))*$AA$5),0)</f>
        <v>3624.2005919028484</v>
      </c>
      <c r="T1554" s="8">
        <f>ROUND(S1554/('Front End'!$B$3*24*60*60),6)</f>
        <v>4.1949999999999999E-3</v>
      </c>
      <c r="U1554" s="8">
        <f>IF(R1554&gt;'Front End'!$F$9+'Front End'!$B$10,(((R1554-'Front End'!$F$9)/($AA$4-'Front End'!$F$9))*$AA$5)-((('Front End'!$F$9+'Front End'!$B$10-'Front End'!$F$9)/($AA$4-'Front End'!$F$9))*$AA$5),0)</f>
        <v>1624.2005919025355</v>
      </c>
      <c r="V1554" s="8">
        <f>(U1554^0.5)/('Front End'!$B$4*24*60*60)</f>
        <v>4.6645106579414784E-3</v>
      </c>
      <c r="W1554" s="8">
        <f>(AVERAGE(T1553:T1554)*('Front End'!$F$5*60))+(AVERAGE(V1553:V1554)*('Front End'!$F$5*60))</f>
        <v>1.0632873840386003</v>
      </c>
      <c r="X1554" s="8">
        <f t="shared" si="100"/>
        <v>4.6645106579414784E-3</v>
      </c>
    </row>
    <row r="1555" spans="1:24" x14ac:dyDescent="0.2">
      <c r="A1555" s="1">
        <v>1554</v>
      </c>
      <c r="B1555" s="1">
        <f>B1554+'Front End'!$F$5</f>
        <v>3106</v>
      </c>
      <c r="C1555" s="10">
        <f t="shared" si="97"/>
        <v>2.1569444444444446</v>
      </c>
      <c r="D1555" s="10">
        <f>ROUND(IF(B1555&lt;=$AA$2*1.25,('Front End'!$F$4/2)*(1-COS((PI()*B1555)/$AA$2)),(4.34*'Front End'!$F$4*EXP(-1.3*B1555/$AA$2))),6)</f>
        <v>5.1599999999999997E-4</v>
      </c>
      <c r="E1555" s="10">
        <f>D1555*('Front End'!$F$3/100)</f>
        <v>0</v>
      </c>
      <c r="F1555" s="10">
        <f t="shared" si="98"/>
        <v>5.1599999999999997E-4</v>
      </c>
      <c r="G1555" s="10">
        <f>IF((G1554+(AVERAGE(F1554:F1555)*('Front End'!$F$5*60))-(N1554))&gt;$AA$3,$AA$3,IF(G1554+(AVERAGE(F1554:F1555)*('Front End'!$F$5*60))-(N1554)&lt;0,0,G1554+(AVERAGE(F1554:F1555)*('Front End'!$F$5*60))-(N1554)))</f>
        <v>100.45796443393687</v>
      </c>
      <c r="H1555" s="10">
        <f>(G1555/$AA$3)*'Front End'!$B$1</f>
        <v>1.0045796443393688E-3</v>
      </c>
      <c r="I1555" s="10">
        <f>('Front End'!$F$10-'Front End'!$B$1)+Calcs!H1555</f>
        <v>46.731004579644342</v>
      </c>
      <c r="J1555" s="10">
        <f>IF(H1555&gt;'Front End'!$B$1*('Front End'!$B$5/100),G1555-((('Front End'!$B$1*('Front End'!$B$5/100))/'Front End'!$B$1)*$AA$3),0)</f>
        <v>0.45796443393686559</v>
      </c>
      <c r="K1555" s="10">
        <f>(J1555*('Front End'!$B$6/100))/('Front End'!$B$2*24*60*60)</f>
        <v>0</v>
      </c>
      <c r="L1555" s="10">
        <f>(J1555*((100-'Front End'!$B$6)/100))/('Front End'!$B$2*24*60*60)</f>
        <v>5.3005142816766855E-4</v>
      </c>
      <c r="M1555" s="10">
        <f t="shared" si="99"/>
        <v>5.3005142816766855E-4</v>
      </c>
      <c r="N1555" s="10">
        <f>AVERAGE(M1554:M1555)*('Front End'!$F$5*60)</f>
        <v>6.3743792194197207E-2</v>
      </c>
      <c r="O1555" s="10">
        <f>IF(O1554+AVERAGE(K1554:K1555)*('Front End'!$F$5*60)&gt;J1555,J1555,O1554+AVERAGE(K1554:K1555)*('Front End'!$F$5*60))</f>
        <v>0</v>
      </c>
      <c r="P1555" s="10">
        <f>P1554+(AVERAGE(L1554:L1555)*('Front End'!$F$5*60))-W1554</f>
        <v>3623.201048311294</v>
      </c>
      <c r="Q1555" s="10">
        <f>(P1555/$AA$5)*($AA$4-'Front End'!$F$9)</f>
        <v>3.6232010483112941E-2</v>
      </c>
      <c r="R1555" s="10">
        <f>'Front End'!$F$9+Q1555</f>
        <v>45.036232010483111</v>
      </c>
      <c r="S1555" s="8">
        <f>IF(R1555&gt;'Front End'!$F$9+'Front End'!$B$9,(((R1555-'Front End'!$F$9)/($AA$4-'Front End'!$F$9))*$AA$5)-((('Front End'!$F$9+'Front End'!$B$9-'Front End'!$F$9)/($AA$4-'Front End'!$F$9))*$AA$5),0)</f>
        <v>3623.2010483111308</v>
      </c>
      <c r="T1555" s="8">
        <f>ROUND(S1555/('Front End'!$B$3*24*60*60),6)</f>
        <v>4.1939999999999998E-3</v>
      </c>
      <c r="U1555" s="8">
        <f>IF(R1555&gt;'Front End'!$F$9+'Front End'!$B$10,(((R1555-'Front End'!$F$9)/($AA$4-'Front End'!$F$9))*$AA$5)-((('Front End'!$F$9+'Front End'!$B$10-'Front End'!$F$9)/($AA$4-'Front End'!$F$9))*$AA$5),0)</f>
        <v>1623.2010483108179</v>
      </c>
      <c r="V1555" s="8">
        <f>(U1555^0.5)/('Front End'!$B$4*24*60*60)</f>
        <v>4.663075151977592E-3</v>
      </c>
      <c r="W1555" s="8">
        <f>(AVERAGE(T1554:T1555)*('Front End'!$F$5*60))+(AVERAGE(V1554:V1555)*('Front End'!$F$5*60))</f>
        <v>1.0629951485951441</v>
      </c>
      <c r="X1555" s="8">
        <f t="shared" si="100"/>
        <v>4.663075151977592E-3</v>
      </c>
    </row>
    <row r="1556" spans="1:24" x14ac:dyDescent="0.2">
      <c r="A1556" s="1">
        <v>1555</v>
      </c>
      <c r="B1556" s="1">
        <f>B1555+'Front End'!$F$5</f>
        <v>3108</v>
      </c>
      <c r="C1556" s="10">
        <f t="shared" si="97"/>
        <v>2.1583333333333332</v>
      </c>
      <c r="D1556" s="10">
        <f>ROUND(IF(B1556&lt;=$AA$2*1.25,('Front End'!$F$4/2)*(1-COS((PI()*B1556)/$AA$2)),(4.34*'Front End'!$F$4*EXP(-1.3*B1556/$AA$2))),6)</f>
        <v>5.1400000000000003E-4</v>
      </c>
      <c r="E1556" s="10">
        <f>D1556*('Front End'!$F$3/100)</f>
        <v>0</v>
      </c>
      <c r="F1556" s="10">
        <f t="shared" si="98"/>
        <v>5.1400000000000003E-4</v>
      </c>
      <c r="G1556" s="10">
        <f>IF((G1555+(AVERAGE(F1555:F1556)*('Front End'!$F$5*60))-(N1555))&gt;$AA$3,$AA$3,IF(G1555+(AVERAGE(F1555:F1556)*('Front End'!$F$5*60))-(N1555)&lt;0,0,G1555+(AVERAGE(F1555:F1556)*('Front End'!$F$5*60))-(N1555)))</f>
        <v>100.45602064174267</v>
      </c>
      <c r="H1556" s="10">
        <f>(G1556/$AA$3)*'Front End'!$B$1</f>
        <v>1.0045602064174266E-3</v>
      </c>
      <c r="I1556" s="10">
        <f>('Front End'!$F$10-'Front End'!$B$1)+Calcs!H1556</f>
        <v>46.731004560206422</v>
      </c>
      <c r="J1556" s="10">
        <f>IF(H1556&gt;'Front End'!$B$1*('Front End'!$B$5/100),G1556-((('Front End'!$B$1*('Front End'!$B$5/100))/'Front End'!$B$1)*$AA$3),0)</f>
        <v>0.45602064174266843</v>
      </c>
      <c r="K1556" s="10">
        <f>(J1556*('Front End'!$B$6/100))/('Front End'!$B$2*24*60*60)</f>
        <v>0</v>
      </c>
      <c r="L1556" s="10">
        <f>(J1556*((100-'Front End'!$B$6)/100))/('Front End'!$B$2*24*60*60)</f>
        <v>5.278016686836441E-4</v>
      </c>
      <c r="M1556" s="10">
        <f t="shared" si="99"/>
        <v>5.278016686836441E-4</v>
      </c>
      <c r="N1556" s="10">
        <f>AVERAGE(M1555:M1556)*('Front End'!$F$5*60)</f>
        <v>6.3471185811078759E-2</v>
      </c>
      <c r="O1556" s="10">
        <f>IF(O1555+AVERAGE(K1555:K1556)*('Front End'!$F$5*60)&gt;J1556,J1556,O1555+AVERAGE(K1555:K1556)*('Front End'!$F$5*60))</f>
        <v>0</v>
      </c>
      <c r="P1556" s="10">
        <f>P1555+(AVERAGE(L1555:L1556)*('Front End'!$F$5*60))-W1555</f>
        <v>3622.2015243485098</v>
      </c>
      <c r="Q1556" s="10">
        <f>(P1556/$AA$5)*($AA$4-'Front End'!$F$9)</f>
        <v>3.6222015243485096E-2</v>
      </c>
      <c r="R1556" s="10">
        <f>'Front End'!$F$9+Q1556</f>
        <v>45.036222015243482</v>
      </c>
      <c r="S1556" s="8">
        <f>IF(R1556&gt;'Front End'!$F$9+'Front End'!$B$9,(((R1556-'Front End'!$F$9)/($AA$4-'Front End'!$F$9))*$AA$5)-((('Front End'!$F$9+'Front End'!$B$9-'Front End'!$F$9)/($AA$4-'Front End'!$F$9))*$AA$5),0)</f>
        <v>3622.2015243481569</v>
      </c>
      <c r="T1556" s="8">
        <f>ROUND(S1556/('Front End'!$B$3*24*60*60),6)</f>
        <v>4.1920000000000004E-3</v>
      </c>
      <c r="U1556" s="8">
        <f>IF(R1556&gt;'Front End'!$F$9+'Front End'!$B$10,(((R1556-'Front End'!$F$9)/($AA$4-'Front End'!$F$9))*$AA$5)-((('Front End'!$F$9+'Front End'!$B$10-'Front End'!$F$9)/($AA$4-'Front End'!$F$9))*$AA$5),0)</f>
        <v>1622.201524347844</v>
      </c>
      <c r="V1556" s="8">
        <f>(U1556^0.5)/('Front End'!$B$4*24*60*60)</f>
        <v>4.6616392321668461E-3</v>
      </c>
      <c r="W1556" s="8">
        <f>(AVERAGE(T1555:T1556)*('Front End'!$F$5*60))+(AVERAGE(V1555:V1556)*('Front End'!$F$5*60))</f>
        <v>1.0626428630486662</v>
      </c>
      <c r="X1556" s="8">
        <f t="shared" si="100"/>
        <v>4.6616392321668461E-3</v>
      </c>
    </row>
    <row r="1557" spans="1:24" x14ac:dyDescent="0.2">
      <c r="A1557" s="1">
        <v>1556</v>
      </c>
      <c r="B1557" s="1">
        <f>B1556+'Front End'!$F$5</f>
        <v>3110</v>
      </c>
      <c r="C1557" s="10">
        <f t="shared" si="97"/>
        <v>2.1597222222222223</v>
      </c>
      <c r="D1557" s="10">
        <f>ROUND(IF(B1557&lt;=$AA$2*1.25,('Front End'!$F$4/2)*(1-COS((PI()*B1557)/$AA$2)),(4.34*'Front End'!$F$4*EXP(-1.3*B1557/$AA$2))),6)</f>
        <v>5.1099999999999995E-4</v>
      </c>
      <c r="E1557" s="10">
        <f>D1557*('Front End'!$F$3/100)</f>
        <v>0</v>
      </c>
      <c r="F1557" s="10">
        <f t="shared" si="98"/>
        <v>5.1099999999999995E-4</v>
      </c>
      <c r="G1557" s="10">
        <f>IF((G1556+(AVERAGE(F1556:F1557)*('Front End'!$F$5*60))-(N1556))&gt;$AA$3,$AA$3,IF(G1556+(AVERAGE(F1556:F1557)*('Front End'!$F$5*60))-(N1556)&lt;0,0,G1556+(AVERAGE(F1556:F1557)*('Front End'!$F$5*60))-(N1556)))</f>
        <v>100.45404945593158</v>
      </c>
      <c r="H1557" s="10">
        <f>(G1557/$AA$3)*'Front End'!$B$1</f>
        <v>1.004540494559316E-3</v>
      </c>
      <c r="I1557" s="10">
        <f>('Front End'!$F$10-'Front End'!$B$1)+Calcs!H1557</f>
        <v>46.73100454049456</v>
      </c>
      <c r="J1557" s="10">
        <f>IF(H1557&gt;'Front End'!$B$1*('Front End'!$B$5/100),G1557-((('Front End'!$B$1*('Front End'!$B$5/100))/'Front End'!$B$1)*$AA$3),0)</f>
        <v>0.45404945593158175</v>
      </c>
      <c r="K1557" s="10">
        <f>(J1557*('Front End'!$B$6/100))/('Front End'!$B$2*24*60*60)</f>
        <v>0</v>
      </c>
      <c r="L1557" s="10">
        <f>(J1557*((100-'Front End'!$B$6)/100))/('Front End'!$B$2*24*60*60)</f>
        <v>5.2552020362451593E-4</v>
      </c>
      <c r="M1557" s="10">
        <f t="shared" si="99"/>
        <v>5.2552020362451593E-4</v>
      </c>
      <c r="N1557" s="10">
        <f>AVERAGE(M1556:M1557)*('Front End'!$F$5*60)</f>
        <v>6.3199312338489605E-2</v>
      </c>
      <c r="O1557" s="10">
        <f>IF(O1556+AVERAGE(K1556:K1557)*('Front End'!$F$5*60)&gt;J1557,J1557,O1556+AVERAGE(K1556:K1557)*('Front End'!$F$5*60))</f>
        <v>0</v>
      </c>
      <c r="P1557" s="10">
        <f>P1556+(AVERAGE(L1556:L1557)*('Front End'!$F$5*60))-W1556</f>
        <v>3621.2020807977997</v>
      </c>
      <c r="Q1557" s="10">
        <f>(P1557/$AA$5)*($AA$4-'Front End'!$F$9)</f>
        <v>3.6212020807977995E-2</v>
      </c>
      <c r="R1557" s="10">
        <f>'Front End'!$F$9+Q1557</f>
        <v>45.03621202080798</v>
      </c>
      <c r="S1557" s="8">
        <f>IF(R1557&gt;'Front End'!$F$9+'Front End'!$B$9,(((R1557-'Front End'!$F$9)/($AA$4-'Front End'!$F$9))*$AA$5)-((('Front End'!$F$9+'Front End'!$B$9-'Front End'!$F$9)/($AA$4-'Front End'!$F$9))*$AA$5),0)</f>
        <v>3621.2020807980139</v>
      </c>
      <c r="T1557" s="8">
        <f>ROUND(S1557/('Front End'!$B$3*24*60*60),6)</f>
        <v>4.1910000000000003E-3</v>
      </c>
      <c r="U1557" s="8">
        <f>IF(R1557&gt;'Front End'!$F$9+'Front End'!$B$10,(((R1557-'Front End'!$F$9)/($AA$4-'Front End'!$F$9))*$AA$5)-((('Front End'!$F$9+'Front End'!$B$10-'Front End'!$F$9)/($AA$4-'Front End'!$F$9))*$AA$5),0)</f>
        <v>1621.202080797701</v>
      </c>
      <c r="V1557" s="8">
        <f>(U1557^0.5)/('Front End'!$B$4*24*60*60)</f>
        <v>4.6602029854897024E-3</v>
      </c>
      <c r="W1557" s="8">
        <f>(AVERAGE(T1556:T1557)*('Front End'!$F$5*60))+(AVERAGE(V1556:V1557)*('Front End'!$F$5*60))</f>
        <v>1.062290533059393</v>
      </c>
      <c r="X1557" s="8">
        <f t="shared" si="100"/>
        <v>4.6602029854897024E-3</v>
      </c>
    </row>
    <row r="1558" spans="1:24" x14ac:dyDescent="0.2">
      <c r="A1558" s="1">
        <v>1557</v>
      </c>
      <c r="B1558" s="1">
        <f>B1557+'Front End'!$F$5</f>
        <v>3112</v>
      </c>
      <c r="C1558" s="10">
        <f t="shared" si="97"/>
        <v>2.161111111111111</v>
      </c>
      <c r="D1558" s="10">
        <f>ROUND(IF(B1558&lt;=$AA$2*1.25,('Front End'!$F$4/2)*(1-COS((PI()*B1558)/$AA$2)),(4.34*'Front End'!$F$4*EXP(-1.3*B1558/$AA$2))),6)</f>
        <v>5.0900000000000001E-4</v>
      </c>
      <c r="E1558" s="10">
        <f>D1558*('Front End'!$F$3/100)</f>
        <v>0</v>
      </c>
      <c r="F1558" s="10">
        <f t="shared" si="98"/>
        <v>5.0900000000000001E-4</v>
      </c>
      <c r="G1558" s="10">
        <f>IF((G1557+(AVERAGE(F1557:F1558)*('Front End'!$F$5*60))-(N1557))&gt;$AA$3,$AA$3,IF(G1557+(AVERAGE(F1557:F1558)*('Front End'!$F$5*60))-(N1557)&lt;0,0,G1557+(AVERAGE(F1557:F1558)*('Front End'!$F$5*60))-(N1557)))</f>
        <v>100.4520501435931</v>
      </c>
      <c r="H1558" s="10">
        <f>(G1558/$AA$3)*'Front End'!$B$1</f>
        <v>1.004520501435931E-3</v>
      </c>
      <c r="I1558" s="10">
        <f>('Front End'!$F$10-'Front End'!$B$1)+Calcs!H1558</f>
        <v>46.731004520501443</v>
      </c>
      <c r="J1558" s="10">
        <f>IF(H1558&gt;'Front End'!$B$1*('Front End'!$B$5/100),G1558-((('Front End'!$B$1*('Front End'!$B$5/100))/'Front End'!$B$1)*$AA$3),0)</f>
        <v>0.45205014359309814</v>
      </c>
      <c r="K1558" s="10">
        <f>(J1558*('Front End'!$B$6/100))/('Front End'!$B$2*24*60*60)</f>
        <v>0</v>
      </c>
      <c r="L1558" s="10">
        <f>(J1558*((100-'Front End'!$B$6)/100))/('Front End'!$B$2*24*60*60)</f>
        <v>5.2320618471423405E-4</v>
      </c>
      <c r="M1558" s="10">
        <f t="shared" si="99"/>
        <v>5.2320618471423405E-4</v>
      </c>
      <c r="N1558" s="10">
        <f>AVERAGE(M1557:M1558)*('Front End'!$F$5*60)</f>
        <v>6.2923583300324992E-2</v>
      </c>
      <c r="O1558" s="10">
        <f>IF(O1557+AVERAGE(K1557:K1558)*('Front End'!$F$5*60)&gt;J1558,J1558,O1557+AVERAGE(K1557:K1558)*('Front End'!$F$5*60))</f>
        <v>0</v>
      </c>
      <c r="P1558" s="10">
        <f>P1557+(AVERAGE(L1557:L1558)*('Front End'!$F$5*60))-W1557</f>
        <v>3620.2027138480407</v>
      </c>
      <c r="Q1558" s="10">
        <f>(P1558/$AA$5)*($AA$4-'Front End'!$F$9)</f>
        <v>3.6202027138480405E-2</v>
      </c>
      <c r="R1558" s="10">
        <f>'Front End'!$F$9+Q1558</f>
        <v>45.036202027138479</v>
      </c>
      <c r="S1558" s="8">
        <f>IF(R1558&gt;'Front End'!$F$9+'Front End'!$B$9,(((R1558-'Front End'!$F$9)/($AA$4-'Front End'!$F$9))*$AA$5)-((('Front End'!$F$9+'Front End'!$B$9-'Front End'!$F$9)/($AA$4-'Front End'!$F$9))*$AA$5),0)</f>
        <v>3620.2027138479307</v>
      </c>
      <c r="T1558" s="8">
        <f>ROUND(S1558/('Front End'!$B$3*24*60*60),6)</f>
        <v>4.1900000000000001E-3</v>
      </c>
      <c r="U1558" s="8">
        <f>IF(R1558&gt;'Front End'!$F$9+'Front End'!$B$10,(((R1558-'Front End'!$F$9)/($AA$4-'Front End'!$F$9))*$AA$5)-((('Front End'!$F$9+'Front End'!$B$10-'Front End'!$F$9)/($AA$4-'Front End'!$F$9))*$AA$5),0)</f>
        <v>1620.2027138476178</v>
      </c>
      <c r="V1558" s="8">
        <f>(U1558^0.5)/('Front End'!$B$4*24*60*60)</f>
        <v>4.6587664061621906E-3</v>
      </c>
      <c r="W1558" s="8">
        <f>(AVERAGE(T1557:T1558)*('Front End'!$F$5*60))+(AVERAGE(V1557:V1558)*('Front End'!$F$5*60))</f>
        <v>1.0619981634991136</v>
      </c>
      <c r="X1558" s="8">
        <f t="shared" si="100"/>
        <v>4.6587664061621906E-3</v>
      </c>
    </row>
    <row r="1559" spans="1:24" x14ac:dyDescent="0.2">
      <c r="A1559" s="1">
        <v>1558</v>
      </c>
      <c r="B1559" s="1">
        <f>B1558+'Front End'!$F$5</f>
        <v>3114</v>
      </c>
      <c r="C1559" s="10">
        <f t="shared" si="97"/>
        <v>2.1625000000000001</v>
      </c>
      <c r="D1559" s="10">
        <f>ROUND(IF(B1559&lt;=$AA$2*1.25,('Front End'!$F$4/2)*(1-COS((PI()*B1559)/$AA$2)),(4.34*'Front End'!$F$4*EXP(-1.3*B1559/$AA$2))),6)</f>
        <v>5.0699999999999996E-4</v>
      </c>
      <c r="E1559" s="10">
        <f>D1559*('Front End'!$F$3/100)</f>
        <v>0</v>
      </c>
      <c r="F1559" s="10">
        <f t="shared" si="98"/>
        <v>5.0699999999999996E-4</v>
      </c>
      <c r="G1559" s="10">
        <f>IF((G1558+(AVERAGE(F1558:F1559)*('Front End'!$F$5*60))-(N1558))&gt;$AA$3,$AA$3,IF(G1558+(AVERAGE(F1558:F1559)*('Front End'!$F$5*60))-(N1558)&lt;0,0,G1558+(AVERAGE(F1558:F1559)*('Front End'!$F$5*60))-(N1558)))</f>
        <v>100.45008656029276</v>
      </c>
      <c r="H1559" s="10">
        <f>(G1559/$AA$3)*'Front End'!$B$1</f>
        <v>1.0045008656029276E-3</v>
      </c>
      <c r="I1559" s="10">
        <f>('Front End'!$F$10-'Front End'!$B$1)+Calcs!H1559</f>
        <v>46.731004500865609</v>
      </c>
      <c r="J1559" s="10">
        <f>IF(H1559&gt;'Front End'!$B$1*('Front End'!$B$5/100),G1559-((('Front End'!$B$1*('Front End'!$B$5/100))/'Front End'!$B$1)*$AA$3),0)</f>
        <v>0.4500865602927604</v>
      </c>
      <c r="K1559" s="10">
        <f>(J1559*('Front End'!$B$6/100))/('Front End'!$B$2*24*60*60)</f>
        <v>0</v>
      </c>
      <c r="L1559" s="10">
        <f>(J1559*((100-'Front End'!$B$6)/100))/('Front End'!$B$2*24*60*60)</f>
        <v>5.209335188573616E-4</v>
      </c>
      <c r="M1559" s="10">
        <f t="shared" si="99"/>
        <v>5.209335188573616E-4</v>
      </c>
      <c r="N1559" s="10">
        <f>AVERAGE(M1558:M1559)*('Front End'!$F$5*60)</f>
        <v>6.2648382214295736E-2</v>
      </c>
      <c r="O1559" s="10">
        <f>IF(O1558+AVERAGE(K1558:K1559)*('Front End'!$F$5*60)&gt;J1559,J1559,O1558+AVERAGE(K1558:K1559)*('Front End'!$F$5*60))</f>
        <v>0</v>
      </c>
      <c r="P1559" s="10">
        <f>P1558+(AVERAGE(L1558:L1559)*('Front End'!$F$5*60))-W1558</f>
        <v>3619.203364066756</v>
      </c>
      <c r="Q1559" s="10">
        <f>(P1559/$AA$5)*($AA$4-'Front End'!$F$9)</f>
        <v>3.6192033640667559E-2</v>
      </c>
      <c r="R1559" s="10">
        <f>'Front End'!$F$9+Q1559</f>
        <v>45.036192033640667</v>
      </c>
      <c r="S1559" s="8">
        <f>IF(R1559&gt;'Front End'!$F$9+'Front End'!$B$9,(((R1559-'Front End'!$F$9)/($AA$4-'Front End'!$F$9))*$AA$5)-((('Front End'!$F$9+'Front End'!$B$9-'Front End'!$F$9)/($AA$4-'Front End'!$F$9))*$AA$5),0)</f>
        <v>3619.2033640666923</v>
      </c>
      <c r="T1559" s="8">
        <f>ROUND(S1559/('Front End'!$B$3*24*60*60),6)</f>
        <v>4.189E-3</v>
      </c>
      <c r="U1559" s="8">
        <f>IF(R1559&gt;'Front End'!$F$9+'Front End'!$B$10,(((R1559-'Front End'!$F$9)/($AA$4-'Front End'!$F$9))*$AA$5)-((('Front End'!$F$9+'Front End'!$B$10-'Front End'!$F$9)/($AA$4-'Front End'!$F$9))*$AA$5),0)</f>
        <v>1619.2033640663794</v>
      </c>
      <c r="V1559" s="8">
        <f>(U1559^0.5)/('Front End'!$B$4*24*60*60)</f>
        <v>4.657329408405215E-3</v>
      </c>
      <c r="W1559" s="8">
        <f>(AVERAGE(T1558:T1559)*('Front End'!$F$5*60))+(AVERAGE(V1558:V1559)*('Front End'!$F$5*60))</f>
        <v>1.0617057488740445</v>
      </c>
      <c r="X1559" s="8">
        <f t="shared" si="100"/>
        <v>4.657329408405215E-3</v>
      </c>
    </row>
    <row r="1560" spans="1:24" x14ac:dyDescent="0.2">
      <c r="A1560" s="1">
        <v>1559</v>
      </c>
      <c r="B1560" s="1">
        <f>B1559+'Front End'!$F$5</f>
        <v>3116</v>
      </c>
      <c r="C1560" s="10">
        <f t="shared" si="97"/>
        <v>2.1638888888888888</v>
      </c>
      <c r="D1560" s="10">
        <f>ROUND(IF(B1560&lt;=$AA$2*1.25,('Front End'!$F$4/2)*(1-COS((PI()*B1560)/$AA$2)),(4.34*'Front End'!$F$4*EXP(-1.3*B1560/$AA$2))),6)</f>
        <v>5.0500000000000002E-4</v>
      </c>
      <c r="E1560" s="10">
        <f>D1560*('Front End'!$F$3/100)</f>
        <v>0</v>
      </c>
      <c r="F1560" s="10">
        <f t="shared" si="98"/>
        <v>5.0500000000000002E-4</v>
      </c>
      <c r="G1560" s="10">
        <f>IF((G1559+(AVERAGE(F1559:F1560)*('Front End'!$F$5*60))-(N1559))&gt;$AA$3,$AA$3,IF(G1559+(AVERAGE(F1559:F1560)*('Front End'!$F$5*60))-(N1559)&lt;0,0,G1559+(AVERAGE(F1559:F1560)*('Front End'!$F$5*60))-(N1559)))</f>
        <v>100.44815817807847</v>
      </c>
      <c r="H1560" s="10">
        <f>(G1560/$AA$3)*'Front End'!$B$1</f>
        <v>1.0044815817807848E-3</v>
      </c>
      <c r="I1560" s="10">
        <f>('Front End'!$F$10-'Front End'!$B$1)+Calcs!H1560</f>
        <v>46.731004481581785</v>
      </c>
      <c r="J1560" s="10">
        <f>IF(H1560&gt;'Front End'!$B$1*('Front End'!$B$5/100),G1560-((('Front End'!$B$1*('Front End'!$B$5/100))/'Front End'!$B$1)*$AA$3),0)</f>
        <v>0.44815817807847225</v>
      </c>
      <c r="K1560" s="10">
        <f>(J1560*('Front End'!$B$6/100))/('Front End'!$B$2*24*60*60)</f>
        <v>0</v>
      </c>
      <c r="L1560" s="10">
        <f>(J1560*((100-'Front End'!$B$6)/100))/('Front End'!$B$2*24*60*60)</f>
        <v>5.1870159499823188E-4</v>
      </c>
      <c r="M1560" s="10">
        <f t="shared" si="99"/>
        <v>5.1870159499823188E-4</v>
      </c>
      <c r="N1560" s="10">
        <f>AVERAGE(M1559:M1560)*('Front End'!$F$5*60)</f>
        <v>6.2378106831335607E-2</v>
      </c>
      <c r="O1560" s="10">
        <f>IF(O1559+AVERAGE(K1559:K1560)*('Front End'!$F$5*60)&gt;J1560,J1560,O1559+AVERAGE(K1559:K1560)*('Front End'!$F$5*60))</f>
        <v>0</v>
      </c>
      <c r="P1560" s="10">
        <f>P1559+(AVERAGE(L1559:L1560)*('Front End'!$F$5*60))-W1559</f>
        <v>3618.2040364247132</v>
      </c>
      <c r="Q1560" s="10">
        <f>(P1560/$AA$5)*($AA$4-'Front End'!$F$9)</f>
        <v>3.6182040364247131E-2</v>
      </c>
      <c r="R1560" s="10">
        <f>'Front End'!$F$9+Q1560</f>
        <v>45.036182040364245</v>
      </c>
      <c r="S1560" s="8">
        <f>IF(R1560&gt;'Front End'!$F$9+'Front End'!$B$9,(((R1560-'Front End'!$F$9)/($AA$4-'Front End'!$F$9))*$AA$5)-((('Front End'!$F$9+'Front End'!$B$9-'Front End'!$F$9)/($AA$4-'Front End'!$F$9))*$AA$5),0)</f>
        <v>3618.204036424544</v>
      </c>
      <c r="T1560" s="8">
        <f>ROUND(S1560/('Front End'!$B$3*24*60*60),6)</f>
        <v>4.1879999999999999E-3</v>
      </c>
      <c r="U1560" s="8">
        <f>IF(R1560&gt;'Front End'!$F$9+'Front End'!$B$10,(((R1560-'Front End'!$F$9)/($AA$4-'Front End'!$F$9))*$AA$5)-((('Front End'!$F$9+'Front End'!$B$10-'Front End'!$F$9)/($AA$4-'Front End'!$F$9))*$AA$5),0)</f>
        <v>1618.2040364242312</v>
      </c>
      <c r="V1560" s="8">
        <f>(U1560^0.5)/('Front End'!$B$4*24*60*60)</f>
        <v>4.6558919989815283E-3</v>
      </c>
      <c r="W1560" s="8">
        <f>(AVERAGE(T1559:T1560)*('Front End'!$F$5*60))+(AVERAGE(V1559:V1560)*('Front End'!$F$5*60))</f>
        <v>1.0614132844432045</v>
      </c>
      <c r="X1560" s="8">
        <f t="shared" si="100"/>
        <v>4.6558919989815283E-3</v>
      </c>
    </row>
    <row r="1561" spans="1:24" x14ac:dyDescent="0.2">
      <c r="A1561" s="1">
        <v>1560</v>
      </c>
      <c r="B1561" s="1">
        <f>B1560+'Front End'!$F$5</f>
        <v>3118</v>
      </c>
      <c r="C1561" s="10">
        <f t="shared" si="97"/>
        <v>2.1652777777777779</v>
      </c>
      <c r="D1561" s="10">
        <f>ROUND(IF(B1561&lt;=$AA$2*1.25,('Front End'!$F$4/2)*(1-COS((PI()*B1561)/$AA$2)),(4.34*'Front End'!$F$4*EXP(-1.3*B1561/$AA$2))),6)</f>
        <v>5.0299999999999997E-4</v>
      </c>
      <c r="E1561" s="10">
        <f>D1561*('Front End'!$F$3/100)</f>
        <v>0</v>
      </c>
      <c r="F1561" s="10">
        <f t="shared" si="98"/>
        <v>5.0299999999999997E-4</v>
      </c>
      <c r="G1561" s="10">
        <f>IF((G1560+(AVERAGE(F1560:F1561)*('Front End'!$F$5*60))-(N1560))&gt;$AA$3,$AA$3,IF(G1560+(AVERAGE(F1560:F1561)*('Front End'!$F$5*60))-(N1560)&lt;0,0,G1560+(AVERAGE(F1560:F1561)*('Front End'!$F$5*60))-(N1560)))</f>
        <v>100.44626007124714</v>
      </c>
      <c r="H1561" s="10">
        <f>(G1561/$AA$3)*'Front End'!$B$1</f>
        <v>1.0044626007124715E-3</v>
      </c>
      <c r="I1561" s="10">
        <f>('Front End'!$F$10-'Front End'!$B$1)+Calcs!H1561</f>
        <v>46.731004462600715</v>
      </c>
      <c r="J1561" s="10">
        <f>IF(H1561&gt;'Front End'!$B$1*('Front End'!$B$5/100),G1561-((('Front End'!$B$1*('Front End'!$B$5/100))/'Front End'!$B$1)*$AA$3),0)</f>
        <v>0.44626007124713851</v>
      </c>
      <c r="K1561" s="10">
        <f>(J1561*('Front End'!$B$6/100))/('Front End'!$B$2*24*60*60)</f>
        <v>0</v>
      </c>
      <c r="L1561" s="10">
        <f>(J1561*((100-'Front End'!$B$6)/100))/('Front End'!$B$2*24*60*60)</f>
        <v>5.1650471209159553E-4</v>
      </c>
      <c r="M1561" s="10">
        <f t="shared" si="99"/>
        <v>5.1650471209159553E-4</v>
      </c>
      <c r="N1561" s="10">
        <f>AVERAGE(M1560:M1561)*('Front End'!$F$5*60)</f>
        <v>6.2112378425389643E-2</v>
      </c>
      <c r="O1561" s="10">
        <f>IF(O1560+AVERAGE(K1560:K1561)*('Front End'!$F$5*60)&gt;J1561,J1561,O1560+AVERAGE(K1560:K1561)*('Front End'!$F$5*60))</f>
        <v>0</v>
      </c>
      <c r="P1561" s="10">
        <f>P1560+(AVERAGE(L1560:L1561)*('Front End'!$F$5*60))-W1560</f>
        <v>3617.2047355186955</v>
      </c>
      <c r="Q1561" s="10">
        <f>(P1561/$AA$5)*($AA$4-'Front End'!$F$9)</f>
        <v>3.6172047355186948E-2</v>
      </c>
      <c r="R1561" s="10">
        <f>'Front End'!$F$9+Q1561</f>
        <v>45.036172047355187</v>
      </c>
      <c r="S1561" s="8">
        <f>IF(R1561&gt;'Front End'!$F$9+'Front End'!$B$9,(((R1561-'Front End'!$F$9)/($AA$4-'Front End'!$F$9))*$AA$5)-((('Front End'!$F$9+'Front End'!$B$9-'Front End'!$F$9)/($AA$4-'Front End'!$F$9))*$AA$5),0)</f>
        <v>3617.2047355186978</v>
      </c>
      <c r="T1561" s="8">
        <f>ROUND(S1561/('Front End'!$B$3*24*60*60),6)</f>
        <v>4.1869999999999997E-3</v>
      </c>
      <c r="U1561" s="8">
        <f>IF(R1561&gt;'Front End'!$F$9+'Front End'!$B$10,(((R1561-'Front End'!$F$9)/($AA$4-'Front End'!$F$9))*$AA$5)-((('Front End'!$F$9+'Front End'!$B$10-'Front End'!$F$9)/($AA$4-'Front End'!$F$9))*$AA$5),0)</f>
        <v>1617.204735518385</v>
      </c>
      <c r="V1561" s="8">
        <f>(U1561^0.5)/('Front End'!$B$4*24*60*60)</f>
        <v>4.6544541841253206E-3</v>
      </c>
      <c r="W1561" s="8">
        <f>(AVERAGE(T1560:T1561)*('Front End'!$F$5*60))+(AVERAGE(V1560:V1561)*('Front End'!$F$5*60))</f>
        <v>1.061120770986411</v>
      </c>
      <c r="X1561" s="8">
        <f t="shared" si="100"/>
        <v>4.6544541841253206E-3</v>
      </c>
    </row>
    <row r="1562" spans="1:24" x14ac:dyDescent="0.2">
      <c r="A1562" s="1">
        <v>1561</v>
      </c>
      <c r="B1562" s="1">
        <f>B1561+'Front End'!$F$5</f>
        <v>3120</v>
      </c>
      <c r="C1562" s="10">
        <f t="shared" si="97"/>
        <v>2.1666666666666665</v>
      </c>
      <c r="D1562" s="10">
        <f>ROUND(IF(B1562&lt;=$AA$2*1.25,('Front End'!$F$4/2)*(1-COS((PI()*B1562)/$AA$2)),(4.34*'Front End'!$F$4*EXP(-1.3*B1562/$AA$2))),6)</f>
        <v>5.0000000000000001E-4</v>
      </c>
      <c r="E1562" s="10">
        <f>D1562*('Front End'!$F$3/100)</f>
        <v>0</v>
      </c>
      <c r="F1562" s="10">
        <f t="shared" si="98"/>
        <v>5.0000000000000001E-4</v>
      </c>
      <c r="G1562" s="10">
        <f>IF((G1561+(AVERAGE(F1561:F1562)*('Front End'!$F$5*60))-(N1561))&gt;$AA$3,$AA$3,IF(G1561+(AVERAGE(F1561:F1562)*('Front End'!$F$5*60))-(N1561)&lt;0,0,G1561+(AVERAGE(F1561:F1562)*('Front End'!$F$5*60))-(N1561)))</f>
        <v>100.44432769282174</v>
      </c>
      <c r="H1562" s="10">
        <f>(G1562/$AA$3)*'Front End'!$B$1</f>
        <v>1.0044432769282174E-3</v>
      </c>
      <c r="I1562" s="10">
        <f>('Front End'!$F$10-'Front End'!$B$1)+Calcs!H1562</f>
        <v>46.73100444327693</v>
      </c>
      <c r="J1562" s="10">
        <f>IF(H1562&gt;'Front End'!$B$1*('Front End'!$B$5/100),G1562-((('Front End'!$B$1*('Front End'!$B$5/100))/'Front End'!$B$1)*$AA$3),0)</f>
        <v>0.44432769282174434</v>
      </c>
      <c r="K1562" s="10">
        <f>(J1562*('Front End'!$B$6/100))/('Front End'!$B$2*24*60*60)</f>
        <v>0</v>
      </c>
      <c r="L1562" s="10">
        <f>(J1562*((100-'Front End'!$B$6)/100))/('Front End'!$B$2*24*60*60)</f>
        <v>5.1426816298813006E-4</v>
      </c>
      <c r="M1562" s="10">
        <f t="shared" si="99"/>
        <v>5.1426816298813006E-4</v>
      </c>
      <c r="N1562" s="10">
        <f>AVERAGE(M1561:M1562)*('Front End'!$F$5*60)</f>
        <v>6.1846372504783538E-2</v>
      </c>
      <c r="O1562" s="10">
        <f>IF(O1561+AVERAGE(K1561:K1562)*('Front End'!$F$5*60)&gt;J1562,J1562,O1561+AVERAGE(K1561:K1562)*('Front End'!$F$5*60))</f>
        <v>0</v>
      </c>
      <c r="P1562" s="10">
        <f>P1561+(AVERAGE(L1561:L1562)*('Front End'!$F$5*60))-W1561</f>
        <v>3616.2054611202143</v>
      </c>
      <c r="Q1562" s="10">
        <f>(P1562/$AA$5)*($AA$4-'Front End'!$F$9)</f>
        <v>3.6162054611202143E-2</v>
      </c>
      <c r="R1562" s="10">
        <f>'Front End'!$F$9+Q1562</f>
        <v>45.036162054611204</v>
      </c>
      <c r="S1562" s="8">
        <f>IF(R1562&gt;'Front End'!$F$9+'Front End'!$B$9,(((R1562-'Front End'!$F$9)/($AA$4-'Front End'!$F$9))*$AA$5)-((('Front End'!$F$9+'Front End'!$B$9-'Front End'!$F$9)/($AA$4-'Front End'!$F$9))*$AA$5),0)</f>
        <v>3616.2054611203589</v>
      </c>
      <c r="T1562" s="8">
        <f>ROUND(S1562/('Front End'!$B$3*24*60*60),6)</f>
        <v>4.1850000000000004E-3</v>
      </c>
      <c r="U1562" s="8">
        <f>IF(R1562&gt;'Front End'!$F$9+'Front End'!$B$10,(((R1562-'Front End'!$F$9)/($AA$4-'Front End'!$F$9))*$AA$5)-((('Front End'!$F$9+'Front End'!$B$10-'Front End'!$F$9)/($AA$4-'Front End'!$F$9))*$AA$5),0)</f>
        <v>1616.205461120046</v>
      </c>
      <c r="V1562" s="8">
        <f>(U1562^0.5)/('Front End'!$B$4*24*60*60)</f>
        <v>4.6530159631313983E-3</v>
      </c>
      <c r="W1562" s="8">
        <f>(AVERAGE(T1561:T1562)*('Front End'!$F$5*60))+(AVERAGE(V1561:V1562)*('Front End'!$F$5*60))</f>
        <v>1.0607682088354031</v>
      </c>
      <c r="X1562" s="8">
        <f t="shared" si="100"/>
        <v>4.6530159631313983E-3</v>
      </c>
    </row>
    <row r="1563" spans="1:24" x14ac:dyDescent="0.2">
      <c r="A1563" s="1">
        <v>1562</v>
      </c>
      <c r="B1563" s="1">
        <f>B1562+'Front End'!$F$5</f>
        <v>3122</v>
      </c>
      <c r="C1563" s="10">
        <f t="shared" si="97"/>
        <v>2.1680555555555556</v>
      </c>
      <c r="D1563" s="10">
        <f>ROUND(IF(B1563&lt;=$AA$2*1.25,('Front End'!$F$4/2)*(1-COS((PI()*B1563)/$AA$2)),(4.34*'Front End'!$F$4*EXP(-1.3*B1563/$AA$2))),6)</f>
        <v>4.9799999999999996E-4</v>
      </c>
      <c r="E1563" s="10">
        <f>D1563*('Front End'!$F$3/100)</f>
        <v>0</v>
      </c>
      <c r="F1563" s="10">
        <f t="shared" si="98"/>
        <v>4.9799999999999996E-4</v>
      </c>
      <c r="G1563" s="10">
        <f>IF((G1562+(AVERAGE(F1562:F1563)*('Front End'!$F$5*60))-(N1562))&gt;$AA$3,$AA$3,IF(G1562+(AVERAGE(F1562:F1563)*('Front End'!$F$5*60))-(N1562)&lt;0,0,G1562+(AVERAGE(F1562:F1563)*('Front End'!$F$5*60))-(N1562)))</f>
        <v>100.44236132031696</v>
      </c>
      <c r="H1563" s="10">
        <f>(G1563/$AA$3)*'Front End'!$B$1</f>
        <v>1.0044236132031696E-3</v>
      </c>
      <c r="I1563" s="10">
        <f>('Front End'!$F$10-'Front End'!$B$1)+Calcs!H1563</f>
        <v>46.731004423613207</v>
      </c>
      <c r="J1563" s="10">
        <f>IF(H1563&gt;'Front End'!$B$1*('Front End'!$B$5/100),G1563-((('Front End'!$B$1*('Front End'!$B$5/100))/'Front End'!$B$1)*$AA$3),0)</f>
        <v>0.44236132031696229</v>
      </c>
      <c r="K1563" s="10">
        <f>(J1563*('Front End'!$B$6/100))/('Front End'!$B$2*24*60*60)</f>
        <v>0</v>
      </c>
      <c r="L1563" s="10">
        <f>(J1563*((100-'Front End'!$B$6)/100))/('Front End'!$B$2*24*60*60)</f>
        <v>5.1199226888537313E-4</v>
      </c>
      <c r="M1563" s="10">
        <f t="shared" si="99"/>
        <v>5.1199226888537313E-4</v>
      </c>
      <c r="N1563" s="10">
        <f>AVERAGE(M1562:M1563)*('Front End'!$F$5*60)</f>
        <v>6.1575625912410198E-2</v>
      </c>
      <c r="O1563" s="10">
        <f>IF(O1562+AVERAGE(K1562:K1563)*('Front End'!$F$5*60)&gt;J1563,J1563,O1562+AVERAGE(K1562:K1563)*('Front End'!$F$5*60))</f>
        <v>0</v>
      </c>
      <c r="P1563" s="10">
        <f>P1562+(AVERAGE(L1562:L1563)*('Front End'!$F$5*60))-W1562</f>
        <v>3615.2062685372916</v>
      </c>
      <c r="Q1563" s="10">
        <f>(P1563/$AA$5)*($AA$4-'Front End'!$F$9)</f>
        <v>3.6152062685372917E-2</v>
      </c>
      <c r="R1563" s="10">
        <f>'Front End'!$F$9+Q1563</f>
        <v>45.036152062685375</v>
      </c>
      <c r="S1563" s="8">
        <f>IF(R1563&gt;'Front End'!$F$9+'Front End'!$B$9,(((R1563-'Front End'!$F$9)/($AA$4-'Front End'!$F$9))*$AA$5)-((('Front End'!$F$9+'Front End'!$B$9-'Front End'!$F$9)/($AA$4-'Front End'!$F$9))*$AA$5),0)</f>
        <v>3615.2062685374635</v>
      </c>
      <c r="T1563" s="8">
        <f>ROUND(S1563/('Front End'!$B$3*24*60*60),6)</f>
        <v>4.1840000000000002E-3</v>
      </c>
      <c r="U1563" s="8">
        <f>IF(R1563&gt;'Front End'!$F$9+'Front End'!$B$10,(((R1563-'Front End'!$F$9)/($AA$4-'Front End'!$F$9))*$AA$5)-((('Front End'!$F$9+'Front End'!$B$10-'Front End'!$F$9)/($AA$4-'Front End'!$F$9))*$AA$5),0)</f>
        <v>1615.2062685371507</v>
      </c>
      <c r="V1563" s="8">
        <f>(U1563^0.5)/('Front End'!$B$4*24*60*60)</f>
        <v>4.6515774152627604E-3</v>
      </c>
      <c r="W1563" s="8">
        <f>(AVERAGE(T1562:T1563)*('Front End'!$F$5*60))+(AVERAGE(V1562:V1563)*('Front End'!$F$5*60))</f>
        <v>1.0604156027036495</v>
      </c>
      <c r="X1563" s="8">
        <f t="shared" si="100"/>
        <v>4.6515774152627604E-3</v>
      </c>
    </row>
    <row r="1564" spans="1:24" x14ac:dyDescent="0.2">
      <c r="A1564" s="1">
        <v>1563</v>
      </c>
      <c r="B1564" s="1">
        <f>B1563+'Front End'!$F$5</f>
        <v>3124</v>
      </c>
      <c r="C1564" s="10">
        <f t="shared" si="97"/>
        <v>2.1694444444444443</v>
      </c>
      <c r="D1564" s="10">
        <f>ROUND(IF(B1564&lt;=$AA$2*1.25,('Front End'!$F$4/2)*(1-COS((PI()*B1564)/$AA$2)),(4.34*'Front End'!$F$4*EXP(-1.3*B1564/$AA$2))),6)</f>
        <v>4.9600000000000002E-4</v>
      </c>
      <c r="E1564" s="10">
        <f>D1564*('Front End'!$F$3/100)</f>
        <v>0</v>
      </c>
      <c r="F1564" s="10">
        <f t="shared" si="98"/>
        <v>4.9600000000000002E-4</v>
      </c>
      <c r="G1564" s="10">
        <f>IF((G1563+(AVERAGE(F1563:F1564)*('Front End'!$F$5*60))-(N1563))&gt;$AA$3,$AA$3,IF(G1563+(AVERAGE(F1563:F1564)*('Front End'!$F$5*60))-(N1563)&lt;0,0,G1563+(AVERAGE(F1563:F1564)*('Front End'!$F$5*60))-(N1563)))</f>
        <v>100.44042569440455</v>
      </c>
      <c r="H1564" s="10">
        <f>(G1564/$AA$3)*'Front End'!$B$1</f>
        <v>1.0044042569440454E-3</v>
      </c>
      <c r="I1564" s="10">
        <f>('Front End'!$F$10-'Front End'!$B$1)+Calcs!H1564</f>
        <v>46.73100440425695</v>
      </c>
      <c r="J1564" s="10">
        <f>IF(H1564&gt;'Front End'!$B$1*('Front End'!$B$5/100),G1564-((('Front End'!$B$1*('Front End'!$B$5/100))/'Front End'!$B$1)*$AA$3),0)</f>
        <v>0.44042569440455281</v>
      </c>
      <c r="K1564" s="10">
        <f>(J1564*('Front End'!$B$6/100))/('Front End'!$B$2*24*60*60)</f>
        <v>0</v>
      </c>
      <c r="L1564" s="10">
        <f>(J1564*((100-'Front End'!$B$6)/100))/('Front End'!$B$2*24*60*60)</f>
        <v>5.0975196111638062E-4</v>
      </c>
      <c r="M1564" s="10">
        <f t="shared" si="99"/>
        <v>5.0975196111638062E-4</v>
      </c>
      <c r="N1564" s="10">
        <f>AVERAGE(M1563:M1564)*('Front End'!$F$5*60)</f>
        <v>6.1304653800105226E-2</v>
      </c>
      <c r="O1564" s="10">
        <f>IF(O1563+AVERAGE(K1563:K1564)*('Front End'!$F$5*60)&gt;J1564,J1564,O1563+AVERAGE(K1563:K1564)*('Front End'!$F$5*60))</f>
        <v>0</v>
      </c>
      <c r="P1564" s="10">
        <f>P1563+(AVERAGE(L1563:L1564)*('Front End'!$F$5*60))-W1563</f>
        <v>3614.2071575883879</v>
      </c>
      <c r="Q1564" s="10">
        <f>(P1564/$AA$5)*($AA$4-'Front End'!$F$9)</f>
        <v>3.6142071575883873E-2</v>
      </c>
      <c r="R1564" s="10">
        <f>'Front End'!$F$9+Q1564</f>
        <v>45.036142071575881</v>
      </c>
      <c r="S1564" s="8">
        <f>IF(R1564&gt;'Front End'!$F$9+'Front End'!$B$9,(((R1564-'Front End'!$F$9)/($AA$4-'Front End'!$F$9))*$AA$5)-((('Front End'!$F$9+'Front End'!$B$9-'Front End'!$F$9)/($AA$4-'Front End'!$F$9))*$AA$5),0)</f>
        <v>3614.2071575881123</v>
      </c>
      <c r="T1564" s="8">
        <f>ROUND(S1564/('Front End'!$B$3*24*60*60),6)</f>
        <v>4.1830000000000001E-3</v>
      </c>
      <c r="U1564" s="8">
        <f>IF(R1564&gt;'Front End'!$F$9+'Front End'!$B$10,(((R1564-'Front End'!$F$9)/($AA$4-'Front End'!$F$9))*$AA$5)-((('Front End'!$F$9+'Front End'!$B$10-'Front End'!$F$9)/($AA$4-'Front End'!$F$9))*$AA$5),0)</f>
        <v>1614.2071575877994</v>
      </c>
      <c r="V1564" s="8">
        <f>(U1564^0.5)/('Front End'!$B$4*24*60*60)</f>
        <v>4.6501385399540423E-3</v>
      </c>
      <c r="W1564" s="8">
        <f>(AVERAGE(T1563:T1564)*('Front End'!$F$5*60))+(AVERAGE(V1563:V1564)*('Front End'!$F$5*60))</f>
        <v>1.0601229573130082</v>
      </c>
      <c r="X1564" s="8">
        <f t="shared" si="100"/>
        <v>4.6501385399540423E-3</v>
      </c>
    </row>
    <row r="1565" spans="1:24" x14ac:dyDescent="0.2">
      <c r="A1565" s="1">
        <v>1564</v>
      </c>
      <c r="B1565" s="1">
        <f>B1564+'Front End'!$F$5</f>
        <v>3126</v>
      </c>
      <c r="C1565" s="10">
        <f t="shared" si="97"/>
        <v>2.1708333333333334</v>
      </c>
      <c r="D1565" s="10">
        <f>ROUND(IF(B1565&lt;=$AA$2*1.25,('Front End'!$F$4/2)*(1-COS((PI()*B1565)/$AA$2)),(4.34*'Front End'!$F$4*EXP(-1.3*B1565/$AA$2))),6)</f>
        <v>4.9399999999999997E-4</v>
      </c>
      <c r="E1565" s="10">
        <f>D1565*('Front End'!$F$3/100)</f>
        <v>0</v>
      </c>
      <c r="F1565" s="10">
        <f t="shared" si="98"/>
        <v>4.9399999999999997E-4</v>
      </c>
      <c r="G1565" s="10">
        <f>IF((G1564+(AVERAGE(F1564:F1565)*('Front End'!$F$5*60))-(N1564))&gt;$AA$3,$AA$3,IF(G1564+(AVERAGE(F1564:F1565)*('Front End'!$F$5*60))-(N1564)&lt;0,0,G1564+(AVERAGE(F1564:F1565)*('Front End'!$F$5*60))-(N1564)))</f>
        <v>100.43852104060444</v>
      </c>
      <c r="H1565" s="10">
        <f>(G1565/$AA$3)*'Front End'!$B$1</f>
        <v>1.0043852104060444E-3</v>
      </c>
      <c r="I1565" s="10">
        <f>('Front End'!$F$10-'Front End'!$B$1)+Calcs!H1565</f>
        <v>46.731004385210412</v>
      </c>
      <c r="J1565" s="10">
        <f>IF(H1565&gt;'Front End'!$B$1*('Front End'!$B$5/100),G1565-((('Front End'!$B$1*('Front End'!$B$5/100))/'Front End'!$B$1)*$AA$3),0)</f>
        <v>0.43852104060444219</v>
      </c>
      <c r="K1565" s="10">
        <f>(J1565*('Front End'!$B$6/100))/('Front End'!$B$2*24*60*60)</f>
        <v>0</v>
      </c>
      <c r="L1565" s="10">
        <f>(J1565*((100-'Front End'!$B$6)/100))/('Front End'!$B$2*24*60*60)</f>
        <v>5.0754750069958597E-4</v>
      </c>
      <c r="M1565" s="10">
        <f t="shared" si="99"/>
        <v>5.0754750069958597E-4</v>
      </c>
      <c r="N1565" s="10">
        <f>AVERAGE(M1564:M1565)*('Front End'!$F$5*60)</f>
        <v>6.1037967708958002E-2</v>
      </c>
      <c r="O1565" s="10">
        <f>IF(O1564+AVERAGE(K1564:K1565)*('Front End'!$F$5*60)&gt;J1565,J1565,O1564+AVERAGE(K1564:K1565)*('Front End'!$F$5*60))</f>
        <v>0</v>
      </c>
      <c r="P1565" s="10">
        <f>P1564+(AVERAGE(L1564:L1565)*('Front End'!$F$5*60))-W1564</f>
        <v>3613.2080725987839</v>
      </c>
      <c r="Q1565" s="10">
        <f>(P1565/$AA$5)*($AA$4-'Front End'!$F$9)</f>
        <v>3.6132080725987836E-2</v>
      </c>
      <c r="R1565" s="10">
        <f>'Front End'!$F$9+Q1565</f>
        <v>45.036132080725984</v>
      </c>
      <c r="S1565" s="8">
        <f>IF(R1565&gt;'Front End'!$F$9+'Front End'!$B$9,(((R1565-'Front End'!$F$9)/($AA$4-'Front End'!$F$9))*$AA$5)-((('Front End'!$F$9+'Front End'!$B$9-'Front End'!$F$9)/($AA$4-'Front End'!$F$9))*$AA$5),0)</f>
        <v>3613.2080725984397</v>
      </c>
      <c r="T1565" s="8">
        <f>ROUND(S1565/('Front End'!$B$3*24*60*60),6)</f>
        <v>4.182E-3</v>
      </c>
      <c r="U1565" s="8">
        <f>IF(R1565&gt;'Front End'!$F$9+'Front End'!$B$10,(((R1565-'Front End'!$F$9)/($AA$4-'Front End'!$F$9))*$AA$5)-((('Front End'!$F$9+'Front End'!$B$10-'Front End'!$F$9)/($AA$4-'Front End'!$F$9))*$AA$5),0)</f>
        <v>1613.2080725981268</v>
      </c>
      <c r="V1565" s="8">
        <f>(U1565^0.5)/('Front End'!$B$4*24*60*60)</f>
        <v>4.6486992566849268E-3</v>
      </c>
      <c r="W1565" s="8">
        <f>(AVERAGE(T1564:T1565)*('Front End'!$F$5*60))+(AVERAGE(V1564:V1565)*('Front End'!$F$5*60))</f>
        <v>1.059830267798338</v>
      </c>
      <c r="X1565" s="8">
        <f t="shared" si="100"/>
        <v>4.6486992566849268E-3</v>
      </c>
    </row>
    <row r="1566" spans="1:24" x14ac:dyDescent="0.2">
      <c r="A1566" s="1">
        <v>1565</v>
      </c>
      <c r="B1566" s="1">
        <f>B1565+'Front End'!$F$5</f>
        <v>3128</v>
      </c>
      <c r="C1566" s="10">
        <f t="shared" si="97"/>
        <v>2.1722222222222221</v>
      </c>
      <c r="D1566" s="10">
        <f>ROUND(IF(B1566&lt;=$AA$2*1.25,('Front End'!$F$4/2)*(1-COS((PI()*B1566)/$AA$2)),(4.34*'Front End'!$F$4*EXP(-1.3*B1566/$AA$2))),6)</f>
        <v>4.9200000000000003E-4</v>
      </c>
      <c r="E1566" s="10">
        <f>D1566*('Front End'!$F$3/100)</f>
        <v>0</v>
      </c>
      <c r="F1566" s="10">
        <f t="shared" si="98"/>
        <v>4.9200000000000003E-4</v>
      </c>
      <c r="G1566" s="10">
        <f>IF((G1565+(AVERAGE(F1565:F1566)*('Front End'!$F$5*60))-(N1565))&gt;$AA$3,$AA$3,IF(G1565+(AVERAGE(F1565:F1566)*('Front End'!$F$5*60))-(N1565)&lt;0,0,G1565+(AVERAGE(F1565:F1566)*('Front End'!$F$5*60))-(N1565)))</f>
        <v>100.43664307289549</v>
      </c>
      <c r="H1566" s="10">
        <f>(G1566/$AA$3)*'Front End'!$B$1</f>
        <v>1.0043664307289549E-3</v>
      </c>
      <c r="I1566" s="10">
        <f>('Front End'!$F$10-'Front End'!$B$1)+Calcs!H1566</f>
        <v>46.731004366430732</v>
      </c>
      <c r="J1566" s="10">
        <f>IF(H1566&gt;'Front End'!$B$1*('Front End'!$B$5/100),G1566-((('Front End'!$B$1*('Front End'!$B$5/100))/'Front End'!$B$1)*$AA$3),0)</f>
        <v>0.43664307289549242</v>
      </c>
      <c r="K1566" s="10">
        <f>(J1566*('Front End'!$B$6/100))/('Front End'!$B$2*24*60*60)</f>
        <v>0</v>
      </c>
      <c r="L1566" s="10">
        <f>(J1566*((100-'Front End'!$B$6)/100))/('Front End'!$B$2*24*60*60)</f>
        <v>5.0537392696237561E-4</v>
      </c>
      <c r="M1566" s="10">
        <f t="shared" si="99"/>
        <v>5.0537392696237561E-4</v>
      </c>
      <c r="N1566" s="10">
        <f>AVERAGE(M1565:M1566)*('Front End'!$F$5*60)</f>
        <v>6.0775285659717695E-2</v>
      </c>
      <c r="O1566" s="10">
        <f>IF(O1565+AVERAGE(K1565:K1566)*('Front End'!$F$5*60)&gt;J1566,J1566,O1565+AVERAGE(K1565:K1566)*('Front End'!$F$5*60))</f>
        <v>0</v>
      </c>
      <c r="P1566" s="10">
        <f>P1565+(AVERAGE(L1565:L1566)*('Front End'!$F$5*60))-W1565</f>
        <v>3612.2090176166457</v>
      </c>
      <c r="Q1566" s="10">
        <f>(P1566/$AA$5)*($AA$4-'Front End'!$F$9)</f>
        <v>3.6122090176166452E-2</v>
      </c>
      <c r="R1566" s="10">
        <f>'Front End'!$F$9+Q1566</f>
        <v>45.036122090176164</v>
      </c>
      <c r="S1566" s="8">
        <f>IF(R1566&gt;'Front End'!$F$9+'Front End'!$B$9,(((R1566-'Front End'!$F$9)/($AA$4-'Front End'!$F$9))*$AA$5)-((('Front End'!$F$9+'Front End'!$B$9-'Front End'!$F$9)/($AA$4-'Front End'!$F$9))*$AA$5),0)</f>
        <v>3612.2090176164079</v>
      </c>
      <c r="T1566" s="8">
        <f>ROUND(S1566/('Front End'!$B$3*24*60*60),6)</f>
        <v>4.1809999999999998E-3</v>
      </c>
      <c r="U1566" s="8">
        <f>IF(R1566&gt;'Front End'!$F$9+'Front End'!$B$10,(((R1566-'Front End'!$F$9)/($AA$4-'Front End'!$F$9))*$AA$5)-((('Front End'!$F$9+'Front End'!$B$10-'Front End'!$F$9)/($AA$4-'Front End'!$F$9))*$AA$5),0)</f>
        <v>1612.209017616095</v>
      </c>
      <c r="V1566" s="8">
        <f>(U1566^0.5)/('Front End'!$B$4*24*60*60)</f>
        <v>4.64725957091058E-3</v>
      </c>
      <c r="W1566" s="8">
        <f>(AVERAGE(T1565:T1566)*('Front End'!$F$5*60))+(AVERAGE(V1565:V1566)*('Front End'!$F$5*60))</f>
        <v>1.0595375296557301</v>
      </c>
      <c r="X1566" s="8">
        <f t="shared" si="100"/>
        <v>4.64725957091058E-3</v>
      </c>
    </row>
    <row r="1567" spans="1:24" x14ac:dyDescent="0.2">
      <c r="A1567" s="1">
        <v>1566</v>
      </c>
      <c r="B1567" s="1">
        <f>B1566+'Front End'!$F$5</f>
        <v>3130</v>
      </c>
      <c r="C1567" s="10">
        <f t="shared" si="97"/>
        <v>2.1736111111111112</v>
      </c>
      <c r="D1567" s="10">
        <f>ROUND(IF(B1567&lt;=$AA$2*1.25,('Front End'!$F$4/2)*(1-COS((PI()*B1567)/$AA$2)),(4.34*'Front End'!$F$4*EXP(-1.3*B1567/$AA$2))),6)</f>
        <v>4.8999999999999998E-4</v>
      </c>
      <c r="E1567" s="10">
        <f>D1567*('Front End'!$F$3/100)</f>
        <v>0</v>
      </c>
      <c r="F1567" s="10">
        <f t="shared" si="98"/>
        <v>4.8999999999999998E-4</v>
      </c>
      <c r="G1567" s="10">
        <f>IF((G1566+(AVERAGE(F1566:F1567)*('Front End'!$F$5*60))-(N1566))&gt;$AA$3,$AA$3,IF(G1566+(AVERAGE(F1566:F1567)*('Front End'!$F$5*60))-(N1566)&lt;0,0,G1566+(AVERAGE(F1566:F1567)*('Front End'!$F$5*60))-(N1566)))</f>
        <v>100.43478778723578</v>
      </c>
      <c r="H1567" s="10">
        <f>(G1567/$AA$3)*'Front End'!$B$1</f>
        <v>1.0043478778723578E-3</v>
      </c>
      <c r="I1567" s="10">
        <f>('Front End'!$F$10-'Front End'!$B$1)+Calcs!H1567</f>
        <v>46.731004347877878</v>
      </c>
      <c r="J1567" s="10">
        <f>IF(H1567&gt;'Front End'!$B$1*('Front End'!$B$5/100),G1567-((('Front End'!$B$1*('Front End'!$B$5/100))/'Front End'!$B$1)*$AA$3),0)</f>
        <v>0.43478778723577705</v>
      </c>
      <c r="K1567" s="10">
        <f>(J1567*('Front End'!$B$6/100))/('Front End'!$B$2*24*60*60)</f>
        <v>0</v>
      </c>
      <c r="L1567" s="10">
        <f>(J1567*((100-'Front End'!$B$6)/100))/('Front End'!$B$2*24*60*60)</f>
        <v>5.0322660559696424E-4</v>
      </c>
      <c r="M1567" s="10">
        <f t="shared" si="99"/>
        <v>5.0322660559696424E-4</v>
      </c>
      <c r="N1567" s="10">
        <f>AVERAGE(M1566:M1567)*('Front End'!$F$5*60)</f>
        <v>6.0516031953560388E-2</v>
      </c>
      <c r="O1567" s="10">
        <f>IF(O1566+AVERAGE(K1566:K1567)*('Front End'!$F$5*60)&gt;J1567,J1567,O1566+AVERAGE(K1566:K1567)*('Front End'!$F$5*60))</f>
        <v>0</v>
      </c>
      <c r="P1567" s="10">
        <f>P1566+(AVERAGE(L1566:L1567)*('Front End'!$F$5*60))-W1566</f>
        <v>3611.2099961189438</v>
      </c>
      <c r="Q1567" s="10">
        <f>(P1567/$AA$5)*($AA$4-'Front End'!$F$9)</f>
        <v>3.6112099961189435E-2</v>
      </c>
      <c r="R1567" s="10">
        <f>'Front End'!$F$9+Q1567</f>
        <v>45.036112099961187</v>
      </c>
      <c r="S1567" s="8">
        <f>IF(R1567&gt;'Front End'!$F$9+'Front End'!$B$9,(((R1567-'Front End'!$F$9)/($AA$4-'Front End'!$F$9))*$AA$5)-((('Front End'!$F$9+'Front End'!$B$9-'Front End'!$F$9)/($AA$4-'Front End'!$F$9))*$AA$5),0)</f>
        <v>3611.2099961187032</v>
      </c>
      <c r="T1567" s="8">
        <f>ROUND(S1567/('Front End'!$B$3*24*60*60),6)</f>
        <v>4.1799999999999997E-3</v>
      </c>
      <c r="U1567" s="8">
        <f>IF(R1567&gt;'Front End'!$F$9+'Front End'!$B$10,(((R1567-'Front End'!$F$9)/($AA$4-'Front End'!$F$9))*$AA$5)-((('Front End'!$F$9+'Front End'!$B$10-'Front End'!$F$9)/($AA$4-'Front End'!$F$9))*$AA$5),0)</f>
        <v>1611.2099961183903</v>
      </c>
      <c r="V1567" s="8">
        <f>(U1567^0.5)/('Front End'!$B$4*24*60*60)</f>
        <v>4.6458194872692083E-3</v>
      </c>
      <c r="W1567" s="8">
        <f>(AVERAGE(T1566:T1567)*('Front End'!$F$5*60))+(AVERAGE(V1566:V1567)*('Front End'!$F$5*60))</f>
        <v>1.0592447434907872</v>
      </c>
      <c r="X1567" s="8">
        <f t="shared" si="100"/>
        <v>4.6458194872692083E-3</v>
      </c>
    </row>
    <row r="1568" spans="1:24" x14ac:dyDescent="0.2">
      <c r="A1568" s="1">
        <v>1567</v>
      </c>
      <c r="B1568" s="1">
        <f>B1567+'Front End'!$F$5</f>
        <v>3132</v>
      </c>
      <c r="C1568" s="10">
        <f t="shared" si="97"/>
        <v>2.1749999999999998</v>
      </c>
      <c r="D1568" s="10">
        <f>ROUND(IF(B1568&lt;=$AA$2*1.25,('Front End'!$F$4/2)*(1-COS((PI()*B1568)/$AA$2)),(4.34*'Front End'!$F$4*EXP(-1.3*B1568/$AA$2))),6)</f>
        <v>4.8799999999999999E-4</v>
      </c>
      <c r="E1568" s="10">
        <f>D1568*('Front End'!$F$3/100)</f>
        <v>0</v>
      </c>
      <c r="F1568" s="10">
        <f t="shared" si="98"/>
        <v>4.8799999999999999E-4</v>
      </c>
      <c r="G1568" s="10">
        <f>IF((G1567+(AVERAGE(F1567:F1568)*('Front End'!$F$5*60))-(N1567))&gt;$AA$3,$AA$3,IF(G1567+(AVERAGE(F1567:F1568)*('Front End'!$F$5*60))-(N1567)&lt;0,0,G1567+(AVERAGE(F1567:F1568)*('Front End'!$F$5*60))-(N1567)))</f>
        <v>100.43295175528222</v>
      </c>
      <c r="H1568" s="10">
        <f>(G1568/$AA$3)*'Front End'!$B$1</f>
        <v>1.0043295175528222E-3</v>
      </c>
      <c r="I1568" s="10">
        <f>('Front End'!$F$10-'Front End'!$B$1)+Calcs!H1568</f>
        <v>46.73100432951756</v>
      </c>
      <c r="J1568" s="10">
        <f>IF(H1568&gt;'Front End'!$B$1*('Front End'!$B$5/100),G1568-((('Front End'!$B$1*('Front End'!$B$5/100))/'Front End'!$B$1)*$AA$3),0)</f>
        <v>0.43295175528221819</v>
      </c>
      <c r="K1568" s="10">
        <f>(J1568*('Front End'!$B$6/100))/('Front End'!$B$2*24*60*60)</f>
        <v>0</v>
      </c>
      <c r="L1568" s="10">
        <f>(J1568*((100-'Front End'!$B$6)/100))/('Front End'!$B$2*24*60*60)</f>
        <v>5.0110156861367849E-4</v>
      </c>
      <c r="M1568" s="10">
        <f t="shared" si="99"/>
        <v>5.0110156861367849E-4</v>
      </c>
      <c r="N1568" s="10">
        <f>AVERAGE(M1567:M1568)*('Front End'!$F$5*60)</f>
        <v>6.0259690452638563E-2</v>
      </c>
      <c r="O1568" s="10">
        <f>IF(O1567+AVERAGE(K1567:K1568)*('Front End'!$F$5*60)&gt;J1568,J1568,O1567+AVERAGE(K1567:K1568)*('Front End'!$F$5*60))</f>
        <v>0</v>
      </c>
      <c r="P1568" s="10">
        <f>P1567+(AVERAGE(L1567:L1568)*('Front End'!$F$5*60))-W1567</f>
        <v>3610.211011065906</v>
      </c>
      <c r="Q1568" s="10">
        <f>(P1568/$AA$5)*($AA$4-'Front End'!$F$9)</f>
        <v>3.6102110110659058E-2</v>
      </c>
      <c r="R1568" s="10">
        <f>'Front End'!$F$9+Q1568</f>
        <v>45.036102110110662</v>
      </c>
      <c r="S1568" s="8">
        <f>IF(R1568&gt;'Front End'!$F$9+'Front End'!$B$9,(((R1568-'Front End'!$F$9)/($AA$4-'Front End'!$F$9))*$AA$5)-((('Front End'!$F$9+'Front End'!$B$9-'Front End'!$F$9)/($AA$4-'Front End'!$F$9))*$AA$5),0)</f>
        <v>3610.2110110661561</v>
      </c>
      <c r="T1568" s="8">
        <f>ROUND(S1568/('Front End'!$B$3*24*60*60),6)</f>
        <v>4.1780000000000003E-3</v>
      </c>
      <c r="U1568" s="8">
        <f>IF(R1568&gt;'Front End'!$F$9+'Front End'!$B$10,(((R1568-'Front End'!$F$9)/($AA$4-'Front End'!$F$9))*$AA$5)-((('Front End'!$F$9+'Front End'!$B$10-'Front End'!$F$9)/($AA$4-'Front End'!$F$9))*$AA$5),0)</f>
        <v>1610.2110110658432</v>
      </c>
      <c r="V1568" s="8">
        <f>(U1568^0.5)/('Front End'!$B$4*24*60*60)</f>
        <v>4.6443790096607155E-3</v>
      </c>
      <c r="W1568" s="8">
        <f>(AVERAGE(T1567:T1568)*('Front End'!$F$5*60))+(AVERAGE(V1567:V1568)*('Front End'!$F$5*60))</f>
        <v>1.0588919098157956</v>
      </c>
      <c r="X1568" s="8">
        <f t="shared" si="100"/>
        <v>4.6443790096607155E-3</v>
      </c>
    </row>
    <row r="1569" spans="1:24" x14ac:dyDescent="0.2">
      <c r="A1569" s="1">
        <v>1568</v>
      </c>
      <c r="B1569" s="1">
        <f>B1568+'Front End'!$F$5</f>
        <v>3134</v>
      </c>
      <c r="C1569" s="10">
        <f t="shared" si="97"/>
        <v>2.1763888888888889</v>
      </c>
      <c r="D1569" s="10">
        <f>ROUND(IF(B1569&lt;=$AA$2*1.25,('Front End'!$F$4/2)*(1-COS((PI()*B1569)/$AA$2)),(4.34*'Front End'!$F$4*EXP(-1.3*B1569/$AA$2))),6)</f>
        <v>4.8500000000000003E-4</v>
      </c>
      <c r="E1569" s="10">
        <f>D1569*('Front End'!$F$3/100)</f>
        <v>0</v>
      </c>
      <c r="F1569" s="10">
        <f t="shared" si="98"/>
        <v>4.8500000000000003E-4</v>
      </c>
      <c r="G1569" s="10">
        <f>IF((G1568+(AVERAGE(F1568:F1569)*('Front End'!$F$5*60))-(N1568))&gt;$AA$3,$AA$3,IF(G1568+(AVERAGE(F1568:F1569)*('Front End'!$F$5*60))-(N1568)&lt;0,0,G1568+(AVERAGE(F1568:F1569)*('Front End'!$F$5*60))-(N1568)))</f>
        <v>100.43107206482958</v>
      </c>
      <c r="H1569" s="10">
        <f>(G1569/$AA$3)*'Front End'!$B$1</f>
        <v>1.0043107206482958E-3</v>
      </c>
      <c r="I1569" s="10">
        <f>('Front End'!$F$10-'Front End'!$B$1)+Calcs!H1569</f>
        <v>46.73100431072065</v>
      </c>
      <c r="J1569" s="10">
        <f>IF(H1569&gt;'Front End'!$B$1*('Front End'!$B$5/100),G1569-((('Front End'!$B$1*('Front End'!$B$5/100))/'Front End'!$B$1)*$AA$3),0)</f>
        <v>0.43107206482957849</v>
      </c>
      <c r="K1569" s="10">
        <f>(J1569*('Front End'!$B$6/100))/('Front End'!$B$2*24*60*60)</f>
        <v>0</v>
      </c>
      <c r="L1569" s="10">
        <f>(J1569*((100-'Front End'!$B$6)/100))/('Front End'!$B$2*24*60*60)</f>
        <v>4.9892600096016035E-4</v>
      </c>
      <c r="M1569" s="10">
        <f t="shared" si="99"/>
        <v>4.9892600096016035E-4</v>
      </c>
      <c r="N1569" s="10">
        <f>AVERAGE(M1568:M1569)*('Front End'!$F$5*60)</f>
        <v>6.0001654174430326E-2</v>
      </c>
      <c r="O1569" s="10">
        <f>IF(O1568+AVERAGE(K1568:K1569)*('Front End'!$F$5*60)&gt;J1569,J1569,O1568+AVERAGE(K1568:K1569)*('Front End'!$F$5*60))</f>
        <v>0</v>
      </c>
      <c r="P1569" s="10">
        <f>P1568+(AVERAGE(L1568:L1569)*('Front End'!$F$5*60))-W1568</f>
        <v>3609.2121208102644</v>
      </c>
      <c r="Q1569" s="10">
        <f>(P1569/$AA$5)*($AA$4-'Front End'!$F$9)</f>
        <v>3.6092121208102644E-2</v>
      </c>
      <c r="R1569" s="10">
        <f>'Front End'!$F$9+Q1569</f>
        <v>45.0360921212081</v>
      </c>
      <c r="S1569" s="8">
        <f>IF(R1569&gt;'Front End'!$F$9+'Front End'!$B$9,(((R1569-'Front End'!$F$9)/($AA$4-'Front End'!$F$9))*$AA$5)-((('Front End'!$F$9+'Front End'!$B$9-'Front End'!$F$9)/($AA$4-'Front End'!$F$9))*$AA$5),0)</f>
        <v>3609.212120809957</v>
      </c>
      <c r="T1569" s="8">
        <f>ROUND(S1569/('Front End'!$B$3*24*60*60),6)</f>
        <v>4.1770000000000002E-3</v>
      </c>
      <c r="U1569" s="8">
        <f>IF(R1569&gt;'Front End'!$F$9+'Front End'!$B$10,(((R1569-'Front End'!$F$9)/($AA$4-'Front End'!$F$9))*$AA$5)-((('Front End'!$F$9+'Front End'!$B$10-'Front End'!$F$9)/($AA$4-'Front End'!$F$9))*$AA$5),0)</f>
        <v>1609.2121208096441</v>
      </c>
      <c r="V1569" s="8">
        <f>(U1569^0.5)/('Front End'!$B$4*24*60*60)</f>
        <v>4.6429382218965585E-3</v>
      </c>
      <c r="W1569" s="8">
        <f>(AVERAGE(T1568:T1569)*('Front End'!$F$5*60))+(AVERAGE(V1568:V1569)*('Front End'!$F$5*60))</f>
        <v>1.0585390338934366</v>
      </c>
      <c r="X1569" s="8">
        <f t="shared" si="100"/>
        <v>4.6429382218965585E-3</v>
      </c>
    </row>
    <row r="1570" spans="1:24" x14ac:dyDescent="0.2">
      <c r="A1570" s="1">
        <v>1569</v>
      </c>
      <c r="B1570" s="1">
        <f>B1569+'Front End'!$F$5</f>
        <v>3136</v>
      </c>
      <c r="C1570" s="10">
        <f t="shared" si="97"/>
        <v>2.1777777777777776</v>
      </c>
      <c r="D1570" s="10">
        <f>ROUND(IF(B1570&lt;=$AA$2*1.25,('Front End'!$F$4/2)*(1-COS((PI()*B1570)/$AA$2)),(4.34*'Front End'!$F$4*EXP(-1.3*B1570/$AA$2))),6)</f>
        <v>4.8299999999999998E-4</v>
      </c>
      <c r="E1570" s="10">
        <f>D1570*('Front End'!$F$3/100)</f>
        <v>0</v>
      </c>
      <c r="F1570" s="10">
        <f t="shared" si="98"/>
        <v>4.8299999999999998E-4</v>
      </c>
      <c r="G1570" s="10">
        <f>IF((G1569+(AVERAGE(F1569:F1570)*('Front End'!$F$5*60))-(N1569))&gt;$AA$3,$AA$3,IF(G1569+(AVERAGE(F1569:F1570)*('Front End'!$F$5*60))-(N1569)&lt;0,0,G1569+(AVERAGE(F1569:F1570)*('Front End'!$F$5*60))-(N1569)))</f>
        <v>100.42915041065515</v>
      </c>
      <c r="H1570" s="10">
        <f>(G1570/$AA$3)*'Front End'!$B$1</f>
        <v>1.0042915041065517E-3</v>
      </c>
      <c r="I1570" s="10">
        <f>('Front End'!$F$10-'Front End'!$B$1)+Calcs!H1570</f>
        <v>46.731004291504114</v>
      </c>
      <c r="J1570" s="10">
        <f>IF(H1570&gt;'Front End'!$B$1*('Front End'!$B$5/100),G1570-((('Front End'!$B$1*('Front End'!$B$5/100))/'Front End'!$B$1)*$AA$3),0)</f>
        <v>0.42915041065515425</v>
      </c>
      <c r="K1570" s="10">
        <f>(J1570*('Front End'!$B$6/100))/('Front End'!$B$2*24*60*60)</f>
        <v>0</v>
      </c>
      <c r="L1570" s="10">
        <f>(J1570*((100-'Front End'!$B$6)/100))/('Front End'!$B$2*24*60*60)</f>
        <v>4.967018641842064E-4</v>
      </c>
      <c r="M1570" s="10">
        <f t="shared" si="99"/>
        <v>4.967018641842064E-4</v>
      </c>
      <c r="N1570" s="10">
        <f>AVERAGE(M1569:M1570)*('Front End'!$F$5*60)</f>
        <v>5.9737671908662006E-2</v>
      </c>
      <c r="O1570" s="10">
        <f>IF(O1569+AVERAGE(K1569:K1570)*('Front End'!$F$5*60)&gt;J1570,J1570,O1569+AVERAGE(K1569:K1570)*('Front End'!$F$5*60))</f>
        <v>0</v>
      </c>
      <c r="P1570" s="10">
        <f>P1569+(AVERAGE(L1569:L1570)*('Front End'!$F$5*60))-W1569</f>
        <v>3608.2133194482799</v>
      </c>
      <c r="Q1570" s="10">
        <f>(P1570/$AA$5)*($AA$4-'Front End'!$F$9)</f>
        <v>3.6082133194482793E-2</v>
      </c>
      <c r="R1570" s="10">
        <f>'Front End'!$F$9+Q1570</f>
        <v>45.036082133194483</v>
      </c>
      <c r="S1570" s="8">
        <f>IF(R1570&gt;'Front End'!$F$9+'Front End'!$B$9,(((R1570-'Front End'!$F$9)/($AA$4-'Front End'!$F$9))*$AA$5)-((('Front End'!$F$9+'Front End'!$B$9-'Front End'!$F$9)/($AA$4-'Front End'!$F$9))*$AA$5),0)</f>
        <v>3608.213319448339</v>
      </c>
      <c r="T1570" s="8">
        <f>ROUND(S1570/('Front End'!$B$3*24*60*60),6)</f>
        <v>4.176E-3</v>
      </c>
      <c r="U1570" s="8">
        <f>IF(R1570&gt;'Front End'!$F$9+'Front End'!$B$10,(((R1570-'Front End'!$F$9)/($AA$4-'Front End'!$F$9))*$AA$5)-((('Front End'!$F$9+'Front End'!$B$10-'Front End'!$F$9)/($AA$4-'Front End'!$F$9))*$AA$5),0)</f>
        <v>1608.2133194480261</v>
      </c>
      <c r="V1570" s="8">
        <f>(U1570^0.5)/('Front End'!$B$4*24*60*60)</f>
        <v>4.6414971151713018E-3</v>
      </c>
      <c r="W1570" s="8">
        <f>(AVERAGE(T1569:T1570)*('Front End'!$F$5*60))+(AVERAGE(V1569:V1570)*('Front End'!$F$5*60))</f>
        <v>1.0582461202240716</v>
      </c>
      <c r="X1570" s="8">
        <f t="shared" si="100"/>
        <v>4.6414971151713018E-3</v>
      </c>
    </row>
    <row r="1571" spans="1:24" x14ac:dyDescent="0.2">
      <c r="A1571" s="1">
        <v>1570</v>
      </c>
      <c r="B1571" s="1">
        <f>B1570+'Front End'!$F$5</f>
        <v>3138</v>
      </c>
      <c r="C1571" s="10">
        <f t="shared" si="97"/>
        <v>2.1791666666666667</v>
      </c>
      <c r="D1571" s="10">
        <f>ROUND(IF(B1571&lt;=$AA$2*1.25,('Front End'!$F$4/2)*(1-COS((PI()*B1571)/$AA$2)),(4.34*'Front End'!$F$4*EXP(-1.3*B1571/$AA$2))),6)</f>
        <v>4.8099999999999998E-4</v>
      </c>
      <c r="E1571" s="10">
        <f>D1571*('Front End'!$F$3/100)</f>
        <v>0</v>
      </c>
      <c r="F1571" s="10">
        <f t="shared" si="98"/>
        <v>4.8099999999999998E-4</v>
      </c>
      <c r="G1571" s="10">
        <f>IF((G1570+(AVERAGE(F1570:F1571)*('Front End'!$F$5*60))-(N1570))&gt;$AA$3,$AA$3,IF(G1570+(AVERAGE(F1570:F1571)*('Front End'!$F$5*60))-(N1570)&lt;0,0,G1570+(AVERAGE(F1570:F1571)*('Front End'!$F$5*60))-(N1570)))</f>
        <v>100.42725273874649</v>
      </c>
      <c r="H1571" s="10">
        <f>(G1571/$AA$3)*'Front End'!$B$1</f>
        <v>1.0042725273874649E-3</v>
      </c>
      <c r="I1571" s="10">
        <f>('Front End'!$F$10-'Front End'!$B$1)+Calcs!H1571</f>
        <v>46.731004272527393</v>
      </c>
      <c r="J1571" s="10">
        <f>IF(H1571&gt;'Front End'!$B$1*('Front End'!$B$5/100),G1571-((('Front End'!$B$1*('Front End'!$B$5/100))/'Front End'!$B$1)*$AA$3),0)</f>
        <v>0.42725273874648906</v>
      </c>
      <c r="K1571" s="10">
        <f>(J1571*('Front End'!$B$6/100))/('Front End'!$B$2*24*60*60)</f>
        <v>0</v>
      </c>
      <c r="L1571" s="10">
        <f>(J1571*((100-'Front End'!$B$6)/100))/('Front End'!$B$2*24*60*60)</f>
        <v>4.9450548466028837E-4</v>
      </c>
      <c r="M1571" s="10">
        <f t="shared" si="99"/>
        <v>4.9450548466028837E-4</v>
      </c>
      <c r="N1571" s="10">
        <f>AVERAGE(M1570:M1571)*('Front End'!$F$5*60)</f>
        <v>5.9472440930669689E-2</v>
      </c>
      <c r="O1571" s="10">
        <f>IF(O1570+AVERAGE(K1570:K1571)*('Front End'!$F$5*60)&gt;J1571,J1571,O1570+AVERAGE(K1570:K1571)*('Front End'!$F$5*60))</f>
        <v>0</v>
      </c>
      <c r="P1571" s="10">
        <f>P1570+(AVERAGE(L1570:L1571)*('Front End'!$F$5*60))-W1570</f>
        <v>3607.2145457689867</v>
      </c>
      <c r="Q1571" s="10">
        <f>(P1571/$AA$5)*($AA$4-'Front End'!$F$9)</f>
        <v>3.6072145457689865E-2</v>
      </c>
      <c r="R1571" s="10">
        <f>'Front End'!$F$9+Q1571</f>
        <v>45.036072145457688</v>
      </c>
      <c r="S1571" s="8">
        <f>IF(R1571&gt;'Front End'!$F$9+'Front End'!$B$9,(((R1571-'Front End'!$F$9)/($AA$4-'Front End'!$F$9))*$AA$5)-((('Front End'!$F$9+'Front End'!$B$9-'Front End'!$F$9)/($AA$4-'Front End'!$F$9))*$AA$5),0)</f>
        <v>3607.2145457687557</v>
      </c>
      <c r="T1571" s="8">
        <f>ROUND(S1571/('Front End'!$B$3*24*60*60),6)</f>
        <v>4.1749999999999999E-3</v>
      </c>
      <c r="U1571" s="8">
        <f>IF(R1571&gt;'Front End'!$F$9+'Front End'!$B$10,(((R1571-'Front End'!$F$9)/($AA$4-'Front End'!$F$9))*$AA$5)-((('Front End'!$F$9+'Front End'!$B$10-'Front End'!$F$9)/($AA$4-'Front End'!$F$9))*$AA$5),0)</f>
        <v>1607.2145457684428</v>
      </c>
      <c r="V1571" s="8">
        <f>(U1571^0.5)/('Front End'!$B$4*24*60*60)</f>
        <v>4.6400556008269287E-3</v>
      </c>
      <c r="W1571" s="8">
        <f>(AVERAGE(T1570:T1571)*('Front End'!$F$5*60))+(AVERAGE(V1570:V1571)*('Front End'!$F$5*60))</f>
        <v>1.0579531629598939</v>
      </c>
      <c r="X1571" s="8">
        <f t="shared" si="100"/>
        <v>4.6400556008269287E-3</v>
      </c>
    </row>
    <row r="1572" spans="1:24" x14ac:dyDescent="0.2">
      <c r="A1572" s="1">
        <v>1571</v>
      </c>
      <c r="B1572" s="1">
        <f>B1571+'Front End'!$F$5</f>
        <v>3140</v>
      </c>
      <c r="C1572" s="10">
        <f t="shared" si="97"/>
        <v>2.1805555555555554</v>
      </c>
      <c r="D1572" s="10">
        <f>ROUND(IF(B1572&lt;=$AA$2*1.25,('Front End'!$F$4/2)*(1-COS((PI()*B1572)/$AA$2)),(4.34*'Front End'!$F$4*EXP(-1.3*B1572/$AA$2))),6)</f>
        <v>4.7899999999999999E-4</v>
      </c>
      <c r="E1572" s="10">
        <f>D1572*('Front End'!$F$3/100)</f>
        <v>0</v>
      </c>
      <c r="F1572" s="10">
        <f t="shared" si="98"/>
        <v>4.7899999999999999E-4</v>
      </c>
      <c r="G1572" s="10">
        <f>IF((G1571+(AVERAGE(F1571:F1572)*('Front End'!$F$5*60))-(N1571))&gt;$AA$3,$AA$3,IF(G1571+(AVERAGE(F1571:F1572)*('Front End'!$F$5*60))-(N1571)&lt;0,0,G1571+(AVERAGE(F1571:F1572)*('Front End'!$F$5*60))-(N1571)))</f>
        <v>100.42538029781581</v>
      </c>
      <c r="H1572" s="10">
        <f>(G1572/$AA$3)*'Front End'!$B$1</f>
        <v>1.004253802978158E-3</v>
      </c>
      <c r="I1572" s="10">
        <f>('Front End'!$F$10-'Front End'!$B$1)+Calcs!H1572</f>
        <v>46.731004253802979</v>
      </c>
      <c r="J1572" s="10">
        <f>IF(H1572&gt;'Front End'!$B$1*('Front End'!$B$5/100),G1572-((('Front End'!$B$1*('Front End'!$B$5/100))/'Front End'!$B$1)*$AA$3),0)</f>
        <v>0.42538029781580633</v>
      </c>
      <c r="K1572" s="10">
        <f>(J1572*('Front End'!$B$6/100))/('Front End'!$B$2*24*60*60)</f>
        <v>0</v>
      </c>
      <c r="L1572" s="10">
        <f>(J1572*((100-'Front End'!$B$6)/100))/('Front End'!$B$2*24*60*60)</f>
        <v>4.923383076571833E-4</v>
      </c>
      <c r="M1572" s="10">
        <f t="shared" si="99"/>
        <v>4.923383076571833E-4</v>
      </c>
      <c r="N1572" s="10">
        <f>AVERAGE(M1571:M1572)*('Front End'!$F$5*60)</f>
        <v>5.9210627539048301E-2</v>
      </c>
      <c r="O1572" s="10">
        <f>IF(O1571+AVERAGE(K1571:K1572)*('Front End'!$F$5*60)&gt;J1572,J1572,O1571+AVERAGE(K1571:K1572)*('Front End'!$F$5*60))</f>
        <v>0</v>
      </c>
      <c r="P1572" s="10">
        <f>P1571+(AVERAGE(L1571:L1572)*('Front End'!$F$5*60))-W1571</f>
        <v>3606.2158032335656</v>
      </c>
      <c r="Q1572" s="10">
        <f>(P1572/$AA$5)*($AA$4-'Front End'!$F$9)</f>
        <v>3.6062158032335652E-2</v>
      </c>
      <c r="R1572" s="10">
        <f>'Front End'!$F$9+Q1572</f>
        <v>45.036062158032337</v>
      </c>
      <c r="S1572" s="8">
        <f>IF(R1572&gt;'Front End'!$F$9+'Front End'!$B$9,(((R1572-'Front End'!$F$9)/($AA$4-'Front End'!$F$9))*$AA$5)-((('Front End'!$F$9+'Front End'!$B$9-'Front End'!$F$9)/($AA$4-'Front End'!$F$9))*$AA$5),0)</f>
        <v>3606.2158032336815</v>
      </c>
      <c r="T1572" s="8">
        <f>ROUND(S1572/('Front End'!$B$3*24*60*60),6)</f>
        <v>4.1739999999999998E-3</v>
      </c>
      <c r="U1572" s="8">
        <f>IF(R1572&gt;'Front End'!$F$9+'Front End'!$B$10,(((R1572-'Front End'!$F$9)/($AA$4-'Front End'!$F$9))*$AA$5)-((('Front End'!$F$9+'Front End'!$B$10-'Front End'!$F$9)/($AA$4-'Front End'!$F$9))*$AA$5),0)</f>
        <v>1606.2158032333687</v>
      </c>
      <c r="V1572" s="8">
        <f>(U1572^0.5)/('Front End'!$B$4*24*60*60)</f>
        <v>4.638613683483085E-3</v>
      </c>
      <c r="W1572" s="8">
        <f>(AVERAGE(T1571:T1572)*('Front End'!$F$5*60))+(AVERAGE(V1571:V1572)*('Front End'!$F$5*60))</f>
        <v>1.0576601570586006</v>
      </c>
      <c r="X1572" s="8">
        <f t="shared" si="100"/>
        <v>4.638613683483085E-3</v>
      </c>
    </row>
    <row r="1573" spans="1:24" x14ac:dyDescent="0.2">
      <c r="A1573" s="1">
        <v>1572</v>
      </c>
      <c r="B1573" s="1">
        <f>B1572+'Front End'!$F$5</f>
        <v>3142</v>
      </c>
      <c r="C1573" s="10">
        <f t="shared" si="97"/>
        <v>2.1819444444444445</v>
      </c>
      <c r="D1573" s="10">
        <f>ROUND(IF(B1573&lt;=$AA$2*1.25,('Front End'!$F$4/2)*(1-COS((PI()*B1573)/$AA$2)),(4.34*'Front End'!$F$4*EXP(-1.3*B1573/$AA$2))),6)</f>
        <v>4.7699999999999999E-4</v>
      </c>
      <c r="E1573" s="10">
        <f>D1573*('Front End'!$F$3/100)</f>
        <v>0</v>
      </c>
      <c r="F1573" s="10">
        <f t="shared" si="98"/>
        <v>4.7699999999999999E-4</v>
      </c>
      <c r="G1573" s="10">
        <f>IF((G1572+(AVERAGE(F1572:F1573)*('Front End'!$F$5*60))-(N1572))&gt;$AA$3,$AA$3,IF(G1572+(AVERAGE(F1572:F1573)*('Front End'!$F$5*60))-(N1572)&lt;0,0,G1572+(AVERAGE(F1572:F1573)*('Front End'!$F$5*60))-(N1572)))</f>
        <v>100.42352967027676</v>
      </c>
      <c r="H1573" s="10">
        <f>(G1573/$AA$3)*'Front End'!$B$1</f>
        <v>1.0042352967027676E-3</v>
      </c>
      <c r="I1573" s="10">
        <f>('Front End'!$F$10-'Front End'!$B$1)+Calcs!H1573</f>
        <v>46.731004235296709</v>
      </c>
      <c r="J1573" s="10">
        <f>IF(H1573&gt;'Front End'!$B$1*('Front End'!$B$5/100),G1573-((('Front End'!$B$1*('Front End'!$B$5/100))/'Front End'!$B$1)*$AA$3),0)</f>
        <v>0.42352967027676414</v>
      </c>
      <c r="K1573" s="10">
        <f>(J1573*('Front End'!$B$6/100))/('Front End'!$B$2*24*60*60)</f>
        <v>0</v>
      </c>
      <c r="L1573" s="10">
        <f>(J1573*((100-'Front End'!$B$6)/100))/('Front End'!$B$2*24*60*60)</f>
        <v>4.9019637763514378E-4</v>
      </c>
      <c r="M1573" s="10">
        <f t="shared" si="99"/>
        <v>4.9019637763514378E-4</v>
      </c>
      <c r="N1573" s="10">
        <f>AVERAGE(M1572:M1573)*('Front End'!$F$5*60)</f>
        <v>5.895208111753962E-2</v>
      </c>
      <c r="O1573" s="10">
        <f>IF(O1572+AVERAGE(K1572:K1573)*('Front End'!$F$5*60)&gt;J1573,J1573,O1572+AVERAGE(K1572:K1573)*('Front End'!$F$5*60))</f>
        <v>0</v>
      </c>
      <c r="P1573" s="10">
        <f>P1572+(AVERAGE(L1572:L1573)*('Front End'!$F$5*60))-W1572</f>
        <v>3605.2170951576245</v>
      </c>
      <c r="Q1573" s="10">
        <f>(P1573/$AA$5)*($AA$4-'Front End'!$F$9)</f>
        <v>3.6052170951576243E-2</v>
      </c>
      <c r="R1573" s="10">
        <f>'Front End'!$F$9+Q1573</f>
        <v>45.036052170951578</v>
      </c>
      <c r="S1573" s="8">
        <f>IF(R1573&gt;'Front End'!$F$9+'Front End'!$B$9,(((R1573-'Front End'!$F$9)/($AA$4-'Front End'!$F$9))*$AA$5)-((('Front End'!$F$9+'Front End'!$B$9-'Front End'!$F$9)/($AA$4-'Front End'!$F$9))*$AA$5),0)</f>
        <v>3605.2170951577978</v>
      </c>
      <c r="T1573" s="8">
        <f>ROUND(S1573/('Front End'!$B$3*24*60*60),6)</f>
        <v>4.1729999999999996E-3</v>
      </c>
      <c r="U1573" s="8">
        <f>IF(R1573&gt;'Front End'!$F$9+'Front End'!$B$10,(((R1573-'Front End'!$F$9)/($AA$4-'Front End'!$F$9))*$AA$5)-((('Front End'!$F$9+'Front End'!$B$10-'Front End'!$F$9)/($AA$4-'Front End'!$F$9))*$AA$5),0)</f>
        <v>1605.2170951574849</v>
      </c>
      <c r="V1573" s="8">
        <f>(U1573^0.5)/('Front End'!$B$4*24*60*60)</f>
        <v>4.637171367551581E-3</v>
      </c>
      <c r="W1573" s="8">
        <f>(AVERAGE(T1572:T1573)*('Front End'!$F$5*60))+(AVERAGE(V1572:V1573)*('Front End'!$F$5*60))</f>
        <v>1.0573671030620799</v>
      </c>
      <c r="X1573" s="8">
        <f t="shared" si="100"/>
        <v>4.637171367551581E-3</v>
      </c>
    </row>
    <row r="1574" spans="1:24" x14ac:dyDescent="0.2">
      <c r="A1574" s="1">
        <v>1573</v>
      </c>
      <c r="B1574" s="1">
        <f>B1573+'Front End'!$F$5</f>
        <v>3144</v>
      </c>
      <c r="C1574" s="10">
        <f t="shared" si="97"/>
        <v>2.1833333333333331</v>
      </c>
      <c r="D1574" s="10">
        <f>ROUND(IF(B1574&lt;=$AA$2*1.25,('Front End'!$F$4/2)*(1-COS((PI()*B1574)/$AA$2)),(4.34*'Front End'!$F$4*EXP(-1.3*B1574/$AA$2))),6)</f>
        <v>4.75E-4</v>
      </c>
      <c r="E1574" s="10">
        <f>D1574*('Front End'!$F$3/100)</f>
        <v>0</v>
      </c>
      <c r="F1574" s="10">
        <f t="shared" si="98"/>
        <v>4.75E-4</v>
      </c>
      <c r="G1574" s="10">
        <f>IF((G1573+(AVERAGE(F1573:F1574)*('Front End'!$F$5*60))-(N1573))&gt;$AA$3,$AA$3,IF(G1573+(AVERAGE(F1573:F1574)*('Front End'!$F$5*60))-(N1573)&lt;0,0,G1573+(AVERAGE(F1573:F1574)*('Front End'!$F$5*60))-(N1573)))</f>
        <v>100.42169758915922</v>
      </c>
      <c r="H1574" s="10">
        <f>(G1574/$AA$3)*'Front End'!$B$1</f>
        <v>1.0042169758915922E-3</v>
      </c>
      <c r="I1574" s="10">
        <f>('Front End'!$F$10-'Front End'!$B$1)+Calcs!H1574</f>
        <v>46.731004216975897</v>
      </c>
      <c r="J1574" s="10">
        <f>IF(H1574&gt;'Front End'!$B$1*('Front End'!$B$5/100),G1574-((('Front End'!$B$1*('Front End'!$B$5/100))/'Front End'!$B$1)*$AA$3),0)</f>
        <v>0.42169758915922273</v>
      </c>
      <c r="K1574" s="10">
        <f>(J1574*('Front End'!$B$6/100))/('Front End'!$B$2*24*60*60)</f>
        <v>0</v>
      </c>
      <c r="L1574" s="10">
        <f>(J1574*((100-'Front End'!$B$6)/100))/('Front End'!$B$2*24*60*60)</f>
        <v>4.8807591337873005E-4</v>
      </c>
      <c r="M1574" s="10">
        <f t="shared" si="99"/>
        <v>4.8807591337873005E-4</v>
      </c>
      <c r="N1574" s="10">
        <f>AVERAGE(M1573:M1574)*('Front End'!$F$5*60)</f>
        <v>5.8696337460832436E-2</v>
      </c>
      <c r="O1574" s="10">
        <f>IF(O1573+AVERAGE(K1573:K1574)*('Front End'!$F$5*60)&gt;J1574,J1574,O1573+AVERAGE(K1573:K1574)*('Front End'!$F$5*60))</f>
        <v>0</v>
      </c>
      <c r="P1574" s="10">
        <f>P1573+(AVERAGE(L1573:L1574)*('Front End'!$F$5*60))-W1573</f>
        <v>3604.2184243920233</v>
      </c>
      <c r="Q1574" s="10">
        <f>(P1574/$AA$5)*($AA$4-'Front End'!$F$9)</f>
        <v>3.6042184243920229E-2</v>
      </c>
      <c r="R1574" s="10">
        <f>'Front End'!$F$9+Q1574</f>
        <v>45.036042184243918</v>
      </c>
      <c r="S1574" s="8">
        <f>IF(R1574&gt;'Front End'!$F$9+'Front End'!$B$9,(((R1574-'Front End'!$F$9)/($AA$4-'Front End'!$F$9))*$AA$5)-((('Front End'!$F$9+'Front End'!$B$9-'Front End'!$F$9)/($AA$4-'Front End'!$F$9))*$AA$5),0)</f>
        <v>3604.2184243918032</v>
      </c>
      <c r="T1574" s="8">
        <f>ROUND(S1574/('Front End'!$B$3*24*60*60),6)</f>
        <v>4.1720000000000004E-3</v>
      </c>
      <c r="U1574" s="8">
        <f>IF(R1574&gt;'Front End'!$F$9+'Front End'!$B$10,(((R1574-'Front End'!$F$9)/($AA$4-'Front End'!$F$9))*$AA$5)-((('Front End'!$F$9+'Front End'!$B$10-'Front End'!$F$9)/($AA$4-'Front End'!$F$9))*$AA$5),0)</f>
        <v>1604.2184243914903</v>
      </c>
      <c r="V1574" s="8">
        <f>(U1574^0.5)/('Front End'!$B$4*24*60*60)</f>
        <v>4.6357286567792286E-3</v>
      </c>
      <c r="W1574" s="8">
        <f>(AVERAGE(T1573:T1574)*('Front End'!$F$5*60))+(AVERAGE(V1573:V1574)*('Front End'!$F$5*60))</f>
        <v>1.0570740014598485</v>
      </c>
      <c r="X1574" s="8">
        <f t="shared" si="100"/>
        <v>4.6357286567792286E-3</v>
      </c>
    </row>
    <row r="1575" spans="1:24" x14ac:dyDescent="0.2">
      <c r="A1575" s="1">
        <v>1574</v>
      </c>
      <c r="B1575" s="1">
        <f>B1574+'Front End'!$F$5</f>
        <v>3146</v>
      </c>
      <c r="C1575" s="10">
        <f t="shared" si="97"/>
        <v>2.1847222222222222</v>
      </c>
      <c r="D1575" s="10">
        <f>ROUND(IF(B1575&lt;=$AA$2*1.25,('Front End'!$F$4/2)*(1-COS((PI()*B1575)/$AA$2)),(4.34*'Front End'!$F$4*EXP(-1.3*B1575/$AA$2))),6)</f>
        <v>4.73E-4</v>
      </c>
      <c r="E1575" s="10">
        <f>D1575*('Front End'!$F$3/100)</f>
        <v>0</v>
      </c>
      <c r="F1575" s="10">
        <f t="shared" si="98"/>
        <v>4.73E-4</v>
      </c>
      <c r="G1575" s="10">
        <f>IF((G1574+(AVERAGE(F1574:F1575)*('Front End'!$F$5*60))-(N1574))&gt;$AA$3,$AA$3,IF(G1574+(AVERAGE(F1574:F1575)*('Front End'!$F$5*60))-(N1574)&lt;0,0,G1574+(AVERAGE(F1574:F1575)*('Front End'!$F$5*60))-(N1574)))</f>
        <v>100.4198812516984</v>
      </c>
      <c r="H1575" s="10">
        <f>(G1575/$AA$3)*'Front End'!$B$1</f>
        <v>1.004198812516984E-3</v>
      </c>
      <c r="I1575" s="10">
        <f>('Front End'!$F$10-'Front End'!$B$1)+Calcs!H1575</f>
        <v>46.731004198812521</v>
      </c>
      <c r="J1575" s="10">
        <f>IF(H1575&gt;'Front End'!$B$1*('Front End'!$B$5/100),G1575-((('Front End'!$B$1*('Front End'!$B$5/100))/'Front End'!$B$1)*$AA$3),0)</f>
        <v>0.41988125169839918</v>
      </c>
      <c r="K1575" s="10">
        <f>(J1575*('Front End'!$B$6/100))/('Front End'!$B$2*24*60*60)</f>
        <v>0</v>
      </c>
      <c r="L1575" s="10">
        <f>(J1575*((100-'Front End'!$B$6)/100))/('Front End'!$B$2*24*60*60)</f>
        <v>4.8597367094722134E-4</v>
      </c>
      <c r="M1575" s="10">
        <f t="shared" si="99"/>
        <v>4.8597367094722134E-4</v>
      </c>
      <c r="N1575" s="10">
        <f>AVERAGE(M1574:M1575)*('Front End'!$F$5*60)</f>
        <v>5.8442975059557083E-2</v>
      </c>
      <c r="O1575" s="10">
        <f>IF(O1574+AVERAGE(K1574:K1575)*('Front End'!$F$5*60)&gt;J1575,J1575,O1574+AVERAGE(K1574:K1575)*('Front End'!$F$5*60))</f>
        <v>0</v>
      </c>
      <c r="P1575" s="10">
        <f>P1574+(AVERAGE(L1574:L1575)*('Front End'!$F$5*60))-W1574</f>
        <v>3603.219793365623</v>
      </c>
      <c r="Q1575" s="10">
        <f>(P1575/$AA$5)*($AA$4-'Front End'!$F$9)</f>
        <v>3.6032197933656231E-2</v>
      </c>
      <c r="R1575" s="10">
        <f>'Front End'!$F$9+Q1575</f>
        <v>45.036032197933658</v>
      </c>
      <c r="S1575" s="8">
        <f>IF(R1575&gt;'Front End'!$F$9+'Front End'!$B$9,(((R1575-'Front End'!$F$9)/($AA$4-'Front End'!$F$9))*$AA$5)-((('Front End'!$F$9+'Front End'!$B$9-'Front End'!$F$9)/($AA$4-'Front End'!$F$9))*$AA$5),0)</f>
        <v>3603.2197933657535</v>
      </c>
      <c r="T1575" s="8">
        <f>ROUND(S1575/('Front End'!$B$3*24*60*60),6)</f>
        <v>4.1700000000000001E-3</v>
      </c>
      <c r="U1575" s="8">
        <f>IF(R1575&gt;'Front End'!$F$9+'Front End'!$B$10,(((R1575-'Front End'!$F$9)/($AA$4-'Front End'!$F$9))*$AA$5)-((('Front End'!$F$9+'Front End'!$B$10-'Front End'!$F$9)/($AA$4-'Front End'!$F$9))*$AA$5),0)</f>
        <v>1603.2197933654406</v>
      </c>
      <c r="V1575" s="8">
        <f>(U1575^0.5)/('Front End'!$B$4*24*60*60)</f>
        <v>4.6342855543094422E-3</v>
      </c>
      <c r="W1575" s="8">
        <f>(AVERAGE(T1574:T1575)*('Front End'!$F$5*60))+(AVERAGE(V1574:V1575)*('Front End'!$F$5*60))</f>
        <v>1.0567208526653205</v>
      </c>
      <c r="X1575" s="8">
        <f t="shared" si="100"/>
        <v>4.6342855543094422E-3</v>
      </c>
    </row>
    <row r="1576" spans="1:24" x14ac:dyDescent="0.2">
      <c r="A1576" s="1">
        <v>1575</v>
      </c>
      <c r="B1576" s="1">
        <f>B1575+'Front End'!$F$5</f>
        <v>3148</v>
      </c>
      <c r="C1576" s="10">
        <f t="shared" si="97"/>
        <v>2.1861111111111109</v>
      </c>
      <c r="D1576" s="10">
        <f>ROUND(IF(B1576&lt;=$AA$2*1.25,('Front End'!$F$4/2)*(1-COS((PI()*B1576)/$AA$2)),(4.34*'Front End'!$F$4*EXP(-1.3*B1576/$AA$2))),6)</f>
        <v>4.7100000000000001E-4</v>
      </c>
      <c r="E1576" s="10">
        <f>D1576*('Front End'!$F$3/100)</f>
        <v>0</v>
      </c>
      <c r="F1576" s="10">
        <f t="shared" si="98"/>
        <v>4.7100000000000001E-4</v>
      </c>
      <c r="G1576" s="10">
        <f>IF((G1575+(AVERAGE(F1575:F1576)*('Front End'!$F$5*60))-(N1575))&gt;$AA$3,$AA$3,IF(G1575+(AVERAGE(F1575:F1576)*('Front End'!$F$5*60))-(N1575)&lt;0,0,G1575+(AVERAGE(F1575:F1576)*('Front End'!$F$5*60))-(N1575)))</f>
        <v>100.41807827663884</v>
      </c>
      <c r="H1576" s="10">
        <f>(G1576/$AA$3)*'Front End'!$B$1</f>
        <v>1.0041807827663883E-3</v>
      </c>
      <c r="I1576" s="10">
        <f>('Front End'!$F$10-'Front End'!$B$1)+Calcs!H1576</f>
        <v>46.731004180782769</v>
      </c>
      <c r="J1576" s="10">
        <f>IF(H1576&gt;'Front End'!$B$1*('Front End'!$B$5/100),G1576-((('Front End'!$B$1*('Front End'!$B$5/100))/'Front End'!$B$1)*$AA$3),0)</f>
        <v>0.41807827663883756</v>
      </c>
      <c r="K1576" s="10">
        <f>(J1576*('Front End'!$B$6/100))/('Front End'!$B$2*24*60*60)</f>
        <v>0</v>
      </c>
      <c r="L1576" s="10">
        <f>(J1576*((100-'Front End'!$B$6)/100))/('Front End'!$B$2*24*60*60)</f>
        <v>4.8388689425791392E-4</v>
      </c>
      <c r="M1576" s="10">
        <f t="shared" si="99"/>
        <v>4.8388689425791392E-4</v>
      </c>
      <c r="N1576" s="10">
        <f>AVERAGE(M1575:M1576)*('Front End'!$F$5*60)</f>
        <v>5.8191633912308111E-2</v>
      </c>
      <c r="O1576" s="10">
        <f>IF(O1575+AVERAGE(K1575:K1576)*('Front End'!$F$5*60)&gt;J1576,J1576,O1575+AVERAGE(K1575:K1576)*('Front End'!$F$5*60))</f>
        <v>0</v>
      </c>
      <c r="P1576" s="10">
        <f>P1575+(AVERAGE(L1575:L1576)*('Front End'!$F$5*60))-W1575</f>
        <v>3602.22126414687</v>
      </c>
      <c r="Q1576" s="10">
        <f>(P1576/$AA$5)*($AA$4-'Front End'!$F$9)</f>
        <v>3.6022212641468702E-2</v>
      </c>
      <c r="R1576" s="10">
        <f>'Front End'!$F$9+Q1576</f>
        <v>45.03602221264147</v>
      </c>
      <c r="S1576" s="8">
        <f>IF(R1576&gt;'Front End'!$F$9+'Front End'!$B$9,(((R1576-'Front End'!$F$9)/($AA$4-'Front End'!$F$9))*$AA$5)-((('Front End'!$F$9+'Front End'!$B$9-'Front End'!$F$9)/($AA$4-'Front End'!$F$9))*$AA$5),0)</f>
        <v>3602.2212641469764</v>
      </c>
      <c r="T1576" s="8">
        <f>ROUND(S1576/('Front End'!$B$3*24*60*60),6)</f>
        <v>4.169E-3</v>
      </c>
      <c r="U1576" s="8">
        <f>IF(R1576&gt;'Front End'!$F$9+'Front End'!$B$10,(((R1576-'Front End'!$F$9)/($AA$4-'Front End'!$F$9))*$AA$5)-((('Front End'!$F$9+'Front End'!$B$10-'Front End'!$F$9)/($AA$4-'Front End'!$F$9))*$AA$5),0)</f>
        <v>1602.2212641466635</v>
      </c>
      <c r="V1576" s="8">
        <f>(U1576^0.5)/('Front End'!$B$4*24*60*60)</f>
        <v>4.6328421495104039E-3</v>
      </c>
      <c r="W1576" s="8">
        <f>(AVERAGE(T1575:T1576)*('Front End'!$F$5*60))+(AVERAGE(V1575:V1576)*('Front End'!$F$5*60))</f>
        <v>1.0563676622291909</v>
      </c>
      <c r="X1576" s="8">
        <f t="shared" si="100"/>
        <v>4.6328421495104039E-3</v>
      </c>
    </row>
    <row r="1577" spans="1:24" x14ac:dyDescent="0.2">
      <c r="A1577" s="1">
        <v>1576</v>
      </c>
      <c r="B1577" s="1">
        <f>B1576+'Front End'!$F$5</f>
        <v>3150</v>
      </c>
      <c r="C1577" s="10">
        <f t="shared" si="97"/>
        <v>2.1875</v>
      </c>
      <c r="D1577" s="10">
        <f>ROUND(IF(B1577&lt;=$AA$2*1.25,('Front End'!$F$4/2)*(1-COS((PI()*B1577)/$AA$2)),(4.34*'Front End'!$F$4*EXP(-1.3*B1577/$AA$2))),6)</f>
        <v>4.6900000000000002E-4</v>
      </c>
      <c r="E1577" s="10">
        <f>D1577*('Front End'!$F$3/100)</f>
        <v>0</v>
      </c>
      <c r="F1577" s="10">
        <f t="shared" si="98"/>
        <v>4.6900000000000002E-4</v>
      </c>
      <c r="G1577" s="10">
        <f>IF((G1576+(AVERAGE(F1576:F1577)*('Front End'!$F$5*60))-(N1576))&gt;$AA$3,$AA$3,IF(G1576+(AVERAGE(F1576:F1577)*('Front End'!$F$5*60))-(N1576)&lt;0,0,G1576+(AVERAGE(F1576:F1577)*('Front End'!$F$5*60))-(N1576)))</f>
        <v>100.41628664272653</v>
      </c>
      <c r="H1577" s="10">
        <f>(G1577/$AA$3)*'Front End'!$B$1</f>
        <v>1.0041628664272653E-3</v>
      </c>
      <c r="I1577" s="10">
        <f>('Front End'!$F$10-'Front End'!$B$1)+Calcs!H1577</f>
        <v>46.731004162866434</v>
      </c>
      <c r="J1577" s="10">
        <f>IF(H1577&gt;'Front End'!$B$1*('Front End'!$B$5/100),G1577-((('Front End'!$B$1*('Front End'!$B$5/100))/'Front End'!$B$1)*$AA$3),0)</f>
        <v>0.41628664272653282</v>
      </c>
      <c r="K1577" s="10">
        <f>(J1577*('Front End'!$B$6/100))/('Front End'!$B$2*24*60*60)</f>
        <v>0</v>
      </c>
      <c r="L1577" s="10">
        <f>(J1577*((100-'Front End'!$B$6)/100))/('Front End'!$B$2*24*60*60)</f>
        <v>4.8181324389645006E-4</v>
      </c>
      <c r="M1577" s="10">
        <f t="shared" si="99"/>
        <v>4.8181324389645006E-4</v>
      </c>
      <c r="N1577" s="10">
        <f>AVERAGE(M1576:M1577)*('Front End'!$F$5*60)</f>
        <v>5.7942008289261833E-2</v>
      </c>
      <c r="O1577" s="10">
        <f>IF(O1576+AVERAGE(K1576:K1577)*('Front End'!$F$5*60)&gt;J1577,J1577,O1576+AVERAGE(K1576:K1577)*('Front End'!$F$5*60))</f>
        <v>0</v>
      </c>
      <c r="P1577" s="10">
        <f>P1576+(AVERAGE(L1576:L1577)*('Front End'!$F$5*60))-W1576</f>
        <v>3601.2228384929299</v>
      </c>
      <c r="Q1577" s="10">
        <f>(P1577/$AA$5)*($AA$4-'Front End'!$F$9)</f>
        <v>3.6012228384929297E-2</v>
      </c>
      <c r="R1577" s="10">
        <f>'Front End'!$F$9+Q1577</f>
        <v>45.036012228384926</v>
      </c>
      <c r="S1577" s="8">
        <f>IF(R1577&gt;'Front End'!$F$9+'Front End'!$B$9,(((R1577-'Front End'!$F$9)/($AA$4-'Front End'!$F$9))*$AA$5)-((('Front End'!$F$9+'Front End'!$B$9-'Front End'!$F$9)/($AA$4-'Front End'!$F$9))*$AA$5),0)</f>
        <v>3601.2228384926461</v>
      </c>
      <c r="T1577" s="8">
        <f>ROUND(S1577/('Front End'!$B$3*24*60*60),6)</f>
        <v>4.1679999999999998E-3</v>
      </c>
      <c r="U1577" s="8">
        <f>IF(R1577&gt;'Front End'!$F$9+'Front End'!$B$10,(((R1577-'Front End'!$F$9)/($AA$4-'Front End'!$F$9))*$AA$5)-((('Front End'!$F$9+'Front End'!$B$10-'Front End'!$F$9)/($AA$4-'Front End'!$F$9))*$AA$5),0)</f>
        <v>1601.2228384923333</v>
      </c>
      <c r="V1577" s="8">
        <f>(U1577^0.5)/('Front End'!$B$4*24*60*60)</f>
        <v>4.6313984446406838E-3</v>
      </c>
      <c r="W1577" s="8">
        <f>(AVERAGE(T1576:T1577)*('Front End'!$F$5*60))+(AVERAGE(V1576:V1577)*('Front End'!$F$5*60))</f>
        <v>1.0560744356490652</v>
      </c>
      <c r="X1577" s="8">
        <f t="shared" si="100"/>
        <v>4.6313984446406838E-3</v>
      </c>
    </row>
    <row r="1578" spans="1:24" x14ac:dyDescent="0.2">
      <c r="A1578" s="1">
        <v>1577</v>
      </c>
      <c r="B1578" s="1">
        <f>B1577+'Front End'!$F$5</f>
        <v>3152</v>
      </c>
      <c r="C1578" s="10">
        <f t="shared" ref="C1578:C1641" si="101">B1578/(60*24)</f>
        <v>2.1888888888888891</v>
      </c>
      <c r="D1578" s="10">
        <f>ROUND(IF(B1578&lt;=$AA$2*1.25,('Front End'!$F$4/2)*(1-COS((PI()*B1578)/$AA$2)),(4.34*'Front End'!$F$4*EXP(-1.3*B1578/$AA$2))),6)</f>
        <v>4.6700000000000002E-4</v>
      </c>
      <c r="E1578" s="10">
        <f>D1578*('Front End'!$F$3/100)</f>
        <v>0</v>
      </c>
      <c r="F1578" s="10">
        <f t="shared" ref="F1578:F1641" si="102">D1578-E1578</f>
        <v>4.6700000000000002E-4</v>
      </c>
      <c r="G1578" s="10">
        <f>IF((G1577+(AVERAGE(F1577:F1578)*('Front End'!$F$5*60))-(N1577))&gt;$AA$3,$AA$3,IF(G1577+(AVERAGE(F1577:F1578)*('Front End'!$F$5*60))-(N1577)&lt;0,0,G1577+(AVERAGE(F1577:F1578)*('Front End'!$F$5*60))-(N1577)))</f>
        <v>100.41450463443728</v>
      </c>
      <c r="H1578" s="10">
        <f>(G1578/$AA$3)*'Front End'!$B$1</f>
        <v>1.0041450463443729E-3</v>
      </c>
      <c r="I1578" s="10">
        <f>('Front End'!$F$10-'Front End'!$B$1)+Calcs!H1578</f>
        <v>46.731004145046349</v>
      </c>
      <c r="J1578" s="10">
        <f>IF(H1578&gt;'Front End'!$B$1*('Front End'!$B$5/100),G1578-((('Front End'!$B$1*('Front End'!$B$5/100))/'Front End'!$B$1)*$AA$3),0)</f>
        <v>0.4145046344372787</v>
      </c>
      <c r="K1578" s="10">
        <f>(J1578*('Front End'!$B$6/100))/('Front End'!$B$2*24*60*60)</f>
        <v>0</v>
      </c>
      <c r="L1578" s="10">
        <f>(J1578*((100-'Front End'!$B$6)/100))/('Front End'!$B$2*24*60*60)</f>
        <v>4.7975073430240597E-4</v>
      </c>
      <c r="M1578" s="10">
        <f t="shared" ref="M1578:M1641" si="103">K1578+L1578</f>
        <v>4.7975073430240597E-4</v>
      </c>
      <c r="N1578" s="10">
        <f>AVERAGE(M1577:M1578)*('Front End'!$F$5*60)</f>
        <v>5.7693838691931364E-2</v>
      </c>
      <c r="O1578" s="10">
        <f>IF(O1577+AVERAGE(K1577:K1578)*('Front End'!$F$5*60)&gt;J1578,J1578,O1577+AVERAGE(K1577:K1578)*('Front End'!$F$5*60))</f>
        <v>0</v>
      </c>
      <c r="P1578" s="10">
        <f>P1577+(AVERAGE(L1577:L1578)*('Front End'!$F$5*60))-W1577</f>
        <v>3600.224457895973</v>
      </c>
      <c r="Q1578" s="10">
        <f>(P1578/$AA$5)*($AA$4-'Front End'!$F$9)</f>
        <v>3.600224457895973E-2</v>
      </c>
      <c r="R1578" s="10">
        <f>'Front End'!$F$9+Q1578</f>
        <v>45.03600224457896</v>
      </c>
      <c r="S1578" s="8">
        <f>IF(R1578&gt;'Front End'!$F$9+'Front End'!$B$9,(((R1578-'Front End'!$F$9)/($AA$4-'Front End'!$F$9))*$AA$5)-((('Front End'!$F$9+'Front End'!$B$9-'Front End'!$F$9)/($AA$4-'Front End'!$F$9))*$AA$5),0)</f>
        <v>3600.2244578959626</v>
      </c>
      <c r="T1578" s="8">
        <f>ROUND(S1578/('Front End'!$B$3*24*60*60),6)</f>
        <v>4.1669999999999997E-3</v>
      </c>
      <c r="U1578" s="8">
        <f>IF(R1578&gt;'Front End'!$F$9+'Front End'!$B$10,(((R1578-'Front End'!$F$9)/($AA$4-'Front End'!$F$9))*$AA$5)-((('Front End'!$F$9+'Front End'!$B$10-'Front End'!$F$9)/($AA$4-'Front End'!$F$9))*$AA$5),0)</f>
        <v>1600.2244578956497</v>
      </c>
      <c r="V1578" s="8">
        <f>(U1578^0.5)/('Front End'!$B$4*24*60*60)</f>
        <v>4.6299543547802602E-3</v>
      </c>
      <c r="W1578" s="8">
        <f>(AVERAGE(T1577:T1578)*('Front End'!$F$5*60))+(AVERAGE(V1577:V1578)*('Front End'!$F$5*60))</f>
        <v>1.0557811679652565</v>
      </c>
      <c r="X1578" s="8">
        <f t="shared" ref="X1578:X1641" si="104">V1578+K1578+E1578</f>
        <v>4.6299543547802602E-3</v>
      </c>
    </row>
    <row r="1579" spans="1:24" x14ac:dyDescent="0.2">
      <c r="A1579" s="1">
        <v>1578</v>
      </c>
      <c r="B1579" s="1">
        <f>B1578+'Front End'!$F$5</f>
        <v>3154</v>
      </c>
      <c r="C1579" s="10">
        <f t="shared" si="101"/>
        <v>2.1902777777777778</v>
      </c>
      <c r="D1579" s="10">
        <f>ROUND(IF(B1579&lt;=$AA$2*1.25,('Front End'!$F$4/2)*(1-COS((PI()*B1579)/$AA$2)),(4.34*'Front End'!$F$4*EXP(-1.3*B1579/$AA$2))),6)</f>
        <v>4.6500000000000003E-4</v>
      </c>
      <c r="E1579" s="10">
        <f>D1579*('Front End'!$F$3/100)</f>
        <v>0</v>
      </c>
      <c r="F1579" s="10">
        <f t="shared" si="102"/>
        <v>4.6500000000000003E-4</v>
      </c>
      <c r="G1579" s="10">
        <f>IF((G1578+(AVERAGE(F1578:F1579)*('Front End'!$F$5*60))-(N1578))&gt;$AA$3,$AA$3,IF(G1578+(AVERAGE(F1578:F1579)*('Front End'!$F$5*60))-(N1578)&lt;0,0,G1578+(AVERAGE(F1578:F1579)*('Front End'!$F$5*60))-(N1578)))</f>
        <v>100.41273079574535</v>
      </c>
      <c r="H1579" s="10">
        <f>(G1579/$AA$3)*'Front End'!$B$1</f>
        <v>1.0041273079574534E-3</v>
      </c>
      <c r="I1579" s="10">
        <f>('Front End'!$F$10-'Front End'!$B$1)+Calcs!H1579</f>
        <v>46.731004127307962</v>
      </c>
      <c r="J1579" s="10">
        <f>IF(H1579&gt;'Front End'!$B$1*('Front End'!$B$5/100),G1579-((('Front End'!$B$1*('Front End'!$B$5/100))/'Front End'!$B$1)*$AA$3),0)</f>
        <v>0.41273079574534677</v>
      </c>
      <c r="K1579" s="10">
        <f>(J1579*('Front End'!$B$6/100))/('Front End'!$B$2*24*60*60)</f>
        <v>0</v>
      </c>
      <c r="L1579" s="10">
        <f>(J1579*((100-'Front End'!$B$6)/100))/('Front End'!$B$2*24*60*60)</f>
        <v>4.7769768026081807E-4</v>
      </c>
      <c r="M1579" s="10">
        <f t="shared" si="103"/>
        <v>4.7769768026081807E-4</v>
      </c>
      <c r="N1579" s="10">
        <f>AVERAGE(M1578:M1579)*('Front End'!$F$5*60)</f>
        <v>5.7446904873793447E-2</v>
      </c>
      <c r="O1579" s="10">
        <f>IF(O1578+AVERAGE(K1578:K1579)*('Front End'!$F$5*60)&gt;J1579,J1579,O1578+AVERAGE(K1578:K1579)*('Front End'!$F$5*60))</f>
        <v>0</v>
      </c>
      <c r="P1579" s="10">
        <f>P1578+(AVERAGE(L1578:L1579)*('Front End'!$F$5*60))-W1578</f>
        <v>3599.2261236328818</v>
      </c>
      <c r="Q1579" s="10">
        <f>(P1579/$AA$5)*($AA$4-'Front End'!$F$9)</f>
        <v>3.5992261236328815E-2</v>
      </c>
      <c r="R1579" s="10">
        <f>'Front End'!$F$9+Q1579</f>
        <v>45.035992261236331</v>
      </c>
      <c r="S1579" s="8">
        <f>IF(R1579&gt;'Front End'!$F$9+'Front End'!$B$9,(((R1579-'Front End'!$F$9)/($AA$4-'Front End'!$F$9))*$AA$5)-((('Front End'!$F$9+'Front End'!$B$9-'Front End'!$F$9)/($AA$4-'Front End'!$F$9))*$AA$5),0)</f>
        <v>3599.2261236330596</v>
      </c>
      <c r="T1579" s="8">
        <f>ROUND(S1579/('Front End'!$B$3*24*60*60),6)</f>
        <v>4.1660000000000004E-3</v>
      </c>
      <c r="U1579" s="8">
        <f>IF(R1579&gt;'Front End'!$F$9+'Front End'!$B$10,(((R1579-'Front End'!$F$9)/($AA$4-'Front End'!$F$9))*$AA$5)-((('Front End'!$F$9+'Front End'!$B$10-'Front End'!$F$9)/($AA$4-'Front End'!$F$9))*$AA$5),0)</f>
        <v>1599.2261236327467</v>
      </c>
      <c r="V1579" s="8">
        <f>(U1579^0.5)/('Front End'!$B$4*24*60*60)</f>
        <v>4.6285098814154877E-3</v>
      </c>
      <c r="W1579" s="8">
        <f>(AVERAGE(T1578:T1579)*('Front End'!$F$5*60))+(AVERAGE(V1578:V1579)*('Front End'!$F$5*60))</f>
        <v>1.0554878541717447</v>
      </c>
      <c r="X1579" s="8">
        <f t="shared" si="104"/>
        <v>4.6285098814154877E-3</v>
      </c>
    </row>
    <row r="1580" spans="1:24" x14ac:dyDescent="0.2">
      <c r="A1580" s="1">
        <v>1579</v>
      </c>
      <c r="B1580" s="1">
        <f>B1579+'Front End'!$F$5</f>
        <v>3156</v>
      </c>
      <c r="C1580" s="10">
        <f t="shared" si="101"/>
        <v>2.1916666666666669</v>
      </c>
      <c r="D1580" s="10">
        <f>ROUND(IF(B1580&lt;=$AA$2*1.25,('Front End'!$F$4/2)*(1-COS((PI()*B1580)/$AA$2)),(4.34*'Front End'!$F$4*EXP(-1.3*B1580/$AA$2))),6)</f>
        <v>4.6299999999999998E-4</v>
      </c>
      <c r="E1580" s="10">
        <f>D1580*('Front End'!$F$3/100)</f>
        <v>0</v>
      </c>
      <c r="F1580" s="10">
        <f t="shared" si="102"/>
        <v>4.6299999999999998E-4</v>
      </c>
      <c r="G1580" s="10">
        <f>IF((G1579+(AVERAGE(F1579:F1580)*('Front End'!$F$5*60))-(N1579))&gt;$AA$3,$AA$3,IF(G1579+(AVERAGE(F1579:F1580)*('Front End'!$F$5*60))-(N1579)&lt;0,0,G1579+(AVERAGE(F1579:F1580)*('Front End'!$F$5*60))-(N1579)))</f>
        <v>100.41096389087154</v>
      </c>
      <c r="H1580" s="10">
        <f>(G1580/$AA$3)*'Front End'!$B$1</f>
        <v>1.0041096389087154E-3</v>
      </c>
      <c r="I1580" s="10">
        <f>('Front End'!$F$10-'Front End'!$B$1)+Calcs!H1580</f>
        <v>46.73100410963891</v>
      </c>
      <c r="J1580" s="10">
        <f>IF(H1580&gt;'Front End'!$B$1*('Front End'!$B$5/100),G1580-((('Front End'!$B$1*('Front End'!$B$5/100))/'Front End'!$B$1)*$AA$3),0)</f>
        <v>0.4109638908715425</v>
      </c>
      <c r="K1580" s="10">
        <f>(J1580*('Front End'!$B$6/100))/('Front End'!$B$2*24*60*60)</f>
        <v>0</v>
      </c>
      <c r="L1580" s="10">
        <f>(J1580*((100-'Front End'!$B$6)/100))/('Front End'!$B$2*24*60*60)</f>
        <v>4.756526514716928E-4</v>
      </c>
      <c r="M1580" s="10">
        <f t="shared" si="103"/>
        <v>4.756526514716928E-4</v>
      </c>
      <c r="N1580" s="10">
        <f>AVERAGE(M1579:M1580)*('Front End'!$F$5*60)</f>
        <v>5.7201019903950649E-2</v>
      </c>
      <c r="O1580" s="10">
        <f>IF(O1579+AVERAGE(K1579:K1580)*('Front End'!$F$5*60)&gt;J1580,J1580,O1579+AVERAGE(K1579:K1580)*('Front End'!$F$5*60))</f>
        <v>0</v>
      </c>
      <c r="P1580" s="10">
        <f>P1579+(AVERAGE(L1579:L1580)*('Front End'!$F$5*60))-W1579</f>
        <v>3598.2278367986141</v>
      </c>
      <c r="Q1580" s="10">
        <f>(P1580/$AA$5)*($AA$4-'Front End'!$F$9)</f>
        <v>3.5982278367986141E-2</v>
      </c>
      <c r="R1580" s="10">
        <f>'Front End'!$F$9+Q1580</f>
        <v>45.035982278367989</v>
      </c>
      <c r="S1580" s="8">
        <f>IF(R1580&gt;'Front End'!$F$9+'Front End'!$B$9,(((R1580-'Front End'!$F$9)/($AA$4-'Front End'!$F$9))*$AA$5)-((('Front End'!$F$9+'Front End'!$B$9-'Front End'!$F$9)/($AA$4-'Front End'!$F$9))*$AA$5),0)</f>
        <v>3598.2278367988843</v>
      </c>
      <c r="T1580" s="8">
        <f>ROUND(S1580/('Front End'!$B$3*24*60*60),6)</f>
        <v>4.1650000000000003E-3</v>
      </c>
      <c r="U1580" s="8">
        <f>IF(R1580&gt;'Front End'!$F$9+'Front End'!$B$10,(((R1580-'Front End'!$F$9)/($AA$4-'Front End'!$F$9))*$AA$5)-((('Front End'!$F$9+'Front End'!$B$10-'Front End'!$F$9)/($AA$4-'Front End'!$F$9))*$AA$5),0)</f>
        <v>1598.2278367985714</v>
      </c>
      <c r="V1580" s="8">
        <f>(U1580^0.5)/('Front End'!$B$4*24*60*60)</f>
        <v>4.6270650257722052E-3</v>
      </c>
      <c r="W1580" s="8">
        <f>(AVERAGE(T1579:T1580)*('Front End'!$F$5*60))+(AVERAGE(V1579:V1580)*('Front End'!$F$5*60))</f>
        <v>1.0551944944312615</v>
      </c>
      <c r="X1580" s="8">
        <f t="shared" si="104"/>
        <v>4.6270650257722052E-3</v>
      </c>
    </row>
    <row r="1581" spans="1:24" x14ac:dyDescent="0.2">
      <c r="A1581" s="1">
        <v>1580</v>
      </c>
      <c r="B1581" s="1">
        <f>B1580+'Front End'!$F$5</f>
        <v>3158</v>
      </c>
      <c r="C1581" s="10">
        <f t="shared" si="101"/>
        <v>2.1930555555555555</v>
      </c>
      <c r="D1581" s="10">
        <f>ROUND(IF(B1581&lt;=$AA$2*1.25,('Front End'!$F$4/2)*(1-COS((PI()*B1581)/$AA$2)),(4.34*'Front End'!$F$4*EXP(-1.3*B1581/$AA$2))),6)</f>
        <v>4.6099999999999998E-4</v>
      </c>
      <c r="E1581" s="10">
        <f>D1581*('Front End'!$F$3/100)</f>
        <v>0</v>
      </c>
      <c r="F1581" s="10">
        <f t="shared" si="102"/>
        <v>4.6099999999999998E-4</v>
      </c>
      <c r="G1581" s="10">
        <f>IF((G1580+(AVERAGE(F1580:F1581)*('Front End'!$F$5*60))-(N1580))&gt;$AA$3,$AA$3,IF(G1580+(AVERAGE(F1580:F1581)*('Front End'!$F$5*60))-(N1580)&lt;0,0,G1580+(AVERAGE(F1580:F1581)*('Front End'!$F$5*60))-(N1580)))</f>
        <v>100.40920287096759</v>
      </c>
      <c r="H1581" s="10">
        <f>(G1581/$AA$3)*'Front End'!$B$1</f>
        <v>1.004092028709676E-3</v>
      </c>
      <c r="I1581" s="10">
        <f>('Front End'!$F$10-'Front End'!$B$1)+Calcs!H1581</f>
        <v>46.731004092028712</v>
      </c>
      <c r="J1581" s="10">
        <f>IF(H1581&gt;'Front End'!$B$1*('Front End'!$B$5/100),G1581-((('Front End'!$B$1*('Front End'!$B$5/100))/'Front End'!$B$1)*$AA$3),0)</f>
        <v>0.40920287096759012</v>
      </c>
      <c r="K1581" s="10">
        <f>(J1581*('Front End'!$B$6/100))/('Front End'!$B$2*24*60*60)</f>
        <v>0</v>
      </c>
      <c r="L1581" s="10">
        <f>(J1581*((100-'Front End'!$B$6)/100))/('Front End'!$B$2*24*60*60)</f>
        <v>4.7361443399026638E-4</v>
      </c>
      <c r="M1581" s="10">
        <f t="shared" si="103"/>
        <v>4.7361443399026638E-4</v>
      </c>
      <c r="N1581" s="10">
        <f>AVERAGE(M1580:M1581)*('Front End'!$F$5*60)</f>
        <v>5.6956025127717552E-2</v>
      </c>
      <c r="O1581" s="10">
        <f>IF(O1580+AVERAGE(K1580:K1581)*('Front End'!$F$5*60)&gt;J1581,J1581,O1580+AVERAGE(K1580:K1581)*('Front End'!$F$5*60))</f>
        <v>0</v>
      </c>
      <c r="P1581" s="10">
        <f>P1580+(AVERAGE(L1580:L1581)*('Front End'!$F$5*60))-W1580</f>
        <v>3597.2295983293106</v>
      </c>
      <c r="Q1581" s="10">
        <f>(P1581/$AA$5)*($AA$4-'Front End'!$F$9)</f>
        <v>3.5972295983293101E-2</v>
      </c>
      <c r="R1581" s="10">
        <f>'Front End'!$F$9+Q1581</f>
        <v>45.035972295983292</v>
      </c>
      <c r="S1581" s="8">
        <f>IF(R1581&gt;'Front End'!$F$9+'Front End'!$B$9,(((R1581-'Front End'!$F$9)/($AA$4-'Front End'!$F$9))*$AA$5)-((('Front End'!$F$9+'Front End'!$B$9-'Front End'!$F$9)/($AA$4-'Front End'!$F$9))*$AA$5),0)</f>
        <v>3597.2295983292215</v>
      </c>
      <c r="T1581" s="8">
        <f>ROUND(S1581/('Front End'!$B$3*24*60*60),6)</f>
        <v>4.163E-3</v>
      </c>
      <c r="U1581" s="8">
        <f>IF(R1581&gt;'Front End'!$F$9+'Front End'!$B$10,(((R1581-'Front End'!$F$9)/($AA$4-'Front End'!$F$9))*$AA$5)-((('Front End'!$F$9+'Front End'!$B$10-'Front End'!$F$9)/($AA$4-'Front End'!$F$9))*$AA$5),0)</f>
        <v>1597.2295983289087</v>
      </c>
      <c r="V1581" s="8">
        <f>(U1581^0.5)/('Front End'!$B$4*24*60*60)</f>
        <v>4.6256197888472151E-3</v>
      </c>
      <c r="W1581" s="8">
        <f>(AVERAGE(T1580:T1581)*('Front End'!$F$5*60))+(AVERAGE(V1580:V1581)*('Front End'!$F$5*60))</f>
        <v>1.0548410888771653</v>
      </c>
      <c r="X1581" s="8">
        <f t="shared" si="104"/>
        <v>4.6256197888472151E-3</v>
      </c>
    </row>
    <row r="1582" spans="1:24" x14ac:dyDescent="0.2">
      <c r="A1582" s="1">
        <v>1581</v>
      </c>
      <c r="B1582" s="1">
        <f>B1581+'Front End'!$F$5</f>
        <v>3160</v>
      </c>
      <c r="C1582" s="10">
        <f t="shared" si="101"/>
        <v>2.1944444444444446</v>
      </c>
      <c r="D1582" s="10">
        <f>ROUND(IF(B1582&lt;=$AA$2*1.25,('Front End'!$F$4/2)*(1-COS((PI()*B1582)/$AA$2)),(4.34*'Front End'!$F$4*EXP(-1.3*B1582/$AA$2))),6)</f>
        <v>4.5899999999999999E-4</v>
      </c>
      <c r="E1582" s="10">
        <f>D1582*('Front End'!$F$3/100)</f>
        <v>0</v>
      </c>
      <c r="F1582" s="10">
        <f t="shared" si="102"/>
        <v>4.5899999999999999E-4</v>
      </c>
      <c r="G1582" s="10">
        <f>IF((G1581+(AVERAGE(F1581:F1582)*('Front End'!$F$5*60))-(N1581))&gt;$AA$3,$AA$3,IF(G1581+(AVERAGE(F1581:F1582)*('Front End'!$F$5*60))-(N1581)&lt;0,0,G1581+(AVERAGE(F1581:F1582)*('Front End'!$F$5*60))-(N1581)))</f>
        <v>100.40744684583987</v>
      </c>
      <c r="H1582" s="10">
        <f>(G1582/$AA$3)*'Front End'!$B$1</f>
        <v>1.0040744684583988E-3</v>
      </c>
      <c r="I1582" s="10">
        <f>('Front End'!$F$10-'Front End'!$B$1)+Calcs!H1582</f>
        <v>46.731004074468466</v>
      </c>
      <c r="J1582" s="10">
        <f>IF(H1582&gt;'Front End'!$B$1*('Front End'!$B$5/100),G1582-((('Front End'!$B$1*('Front End'!$B$5/100))/'Front End'!$B$1)*$AA$3),0)</f>
        <v>0.40744684583987123</v>
      </c>
      <c r="K1582" s="10">
        <f>(J1582*('Front End'!$B$6/100))/('Front End'!$B$2*24*60*60)</f>
        <v>0</v>
      </c>
      <c r="L1582" s="10">
        <f>(J1582*((100-'Front End'!$B$6)/100))/('Front End'!$B$2*24*60*60)</f>
        <v>4.71581997499851E-4</v>
      </c>
      <c r="M1582" s="10">
        <f t="shared" si="103"/>
        <v>4.71581997499851E-4</v>
      </c>
      <c r="N1582" s="10">
        <f>AVERAGE(M1581:M1582)*('Front End'!$F$5*60)</f>
        <v>5.6711785889407049E-2</v>
      </c>
      <c r="O1582" s="10">
        <f>IF(O1581+AVERAGE(K1581:K1582)*('Front End'!$F$5*60)&gt;J1582,J1582,O1581+AVERAGE(K1581:K1582)*('Front End'!$F$5*60))</f>
        <v>0</v>
      </c>
      <c r="P1582" s="10">
        <f>P1581+(AVERAGE(L1581:L1582)*('Front End'!$F$5*60))-W1581</f>
        <v>3596.2314690263229</v>
      </c>
      <c r="Q1582" s="10">
        <f>(P1582/$AA$5)*($AA$4-'Front End'!$F$9)</f>
        <v>3.5962314690263224E-2</v>
      </c>
      <c r="R1582" s="10">
        <f>'Front End'!$F$9+Q1582</f>
        <v>45.035962314690266</v>
      </c>
      <c r="S1582" s="8">
        <f>IF(R1582&gt;'Front End'!$F$9+'Front End'!$B$9,(((R1582-'Front End'!$F$9)/($AA$4-'Front End'!$F$9))*$AA$5)-((('Front End'!$F$9+'Front End'!$B$9-'Front End'!$F$9)/($AA$4-'Front End'!$F$9))*$AA$5),0)</f>
        <v>3596.2314690266344</v>
      </c>
      <c r="T1582" s="8">
        <f>ROUND(S1582/('Front End'!$B$3*24*60*60),6)</f>
        <v>4.1619999999999999E-3</v>
      </c>
      <c r="U1582" s="8">
        <f>IF(R1582&gt;'Front End'!$F$9+'Front End'!$B$10,(((R1582-'Front End'!$F$9)/($AA$4-'Front End'!$F$9))*$AA$5)-((('Front End'!$F$9+'Front End'!$B$10-'Front End'!$F$9)/($AA$4-'Front End'!$F$9))*$AA$5),0)</f>
        <v>1596.2314690263215</v>
      </c>
      <c r="V1582" s="8">
        <f>(U1582^0.5)/('Front End'!$B$4*24*60*60)</f>
        <v>4.6241742583534723E-3</v>
      </c>
      <c r="W1582" s="8">
        <f>(AVERAGE(T1581:T1582)*('Front End'!$F$5*60))+(AVERAGE(V1581:V1582)*('Front End'!$F$5*60))</f>
        <v>1.0544876428320411</v>
      </c>
      <c r="X1582" s="8">
        <f t="shared" si="104"/>
        <v>4.6241742583534723E-3</v>
      </c>
    </row>
    <row r="1583" spans="1:24" x14ac:dyDescent="0.2">
      <c r="A1583" s="1">
        <v>1582</v>
      </c>
      <c r="B1583" s="1">
        <f>B1582+'Front End'!$F$5</f>
        <v>3162</v>
      </c>
      <c r="C1583" s="10">
        <f t="shared" si="101"/>
        <v>2.1958333333333333</v>
      </c>
      <c r="D1583" s="10">
        <f>ROUND(IF(B1583&lt;=$AA$2*1.25,('Front End'!$F$4/2)*(1-COS((PI()*B1583)/$AA$2)),(4.34*'Front End'!$F$4*EXP(-1.3*B1583/$AA$2))),6)</f>
        <v>4.57E-4</v>
      </c>
      <c r="E1583" s="10">
        <f>D1583*('Front End'!$F$3/100)</f>
        <v>0</v>
      </c>
      <c r="F1583" s="10">
        <f t="shared" si="102"/>
        <v>4.57E-4</v>
      </c>
      <c r="G1583" s="10">
        <f>IF((G1582+(AVERAGE(F1582:F1583)*('Front End'!$F$5*60))-(N1582))&gt;$AA$3,$AA$3,IF(G1582+(AVERAGE(F1582:F1583)*('Front End'!$F$5*60))-(N1582)&lt;0,0,G1582+(AVERAGE(F1582:F1583)*('Front End'!$F$5*60))-(N1582)))</f>
        <v>100.40569505995046</v>
      </c>
      <c r="H1583" s="10">
        <f>(G1583/$AA$3)*'Front End'!$B$1</f>
        <v>1.0040569505995046E-3</v>
      </c>
      <c r="I1583" s="10">
        <f>('Front End'!$F$10-'Front End'!$B$1)+Calcs!H1583</f>
        <v>46.731004056950603</v>
      </c>
      <c r="J1583" s="10">
        <f>IF(H1583&gt;'Front End'!$B$1*('Front End'!$B$5/100),G1583-((('Front End'!$B$1*('Front End'!$B$5/100))/'Front End'!$B$1)*$AA$3),0)</f>
        <v>0.40569505995046029</v>
      </c>
      <c r="K1583" s="10">
        <f>(J1583*('Front End'!$B$6/100))/('Front End'!$B$2*24*60*60)</f>
        <v>0</v>
      </c>
      <c r="L1583" s="10">
        <f>(J1583*((100-'Front End'!$B$6)/100))/('Front End'!$B$2*24*60*60)</f>
        <v>4.6955446753525504E-4</v>
      </c>
      <c r="M1583" s="10">
        <f t="shared" si="103"/>
        <v>4.6955446753525504E-4</v>
      </c>
      <c r="N1583" s="10">
        <f>AVERAGE(M1582:M1583)*('Front End'!$F$5*60)</f>
        <v>5.6468187902106365E-2</v>
      </c>
      <c r="O1583" s="10">
        <f>IF(O1582+AVERAGE(K1582:K1583)*('Front End'!$F$5*60)&gt;J1583,J1583,O1582+AVERAGE(K1582:K1583)*('Front End'!$F$5*60))</f>
        <v>0</v>
      </c>
      <c r="P1583" s="10">
        <f>P1582+(AVERAGE(L1582:L1583)*('Front End'!$F$5*60))-W1582</f>
        <v>3595.2334495713931</v>
      </c>
      <c r="Q1583" s="10">
        <f>(P1583/$AA$5)*($AA$4-'Front End'!$F$9)</f>
        <v>3.5952334495713931E-2</v>
      </c>
      <c r="R1583" s="10">
        <f>'Front End'!$F$9+Q1583</f>
        <v>45.035952334495711</v>
      </c>
      <c r="S1583" s="8">
        <f>IF(R1583&gt;'Front End'!$F$9+'Front End'!$B$9,(((R1583-'Front End'!$F$9)/($AA$4-'Front End'!$F$9))*$AA$5)-((('Front End'!$F$9+'Front End'!$B$9-'Front End'!$F$9)/($AA$4-'Front End'!$F$9))*$AA$5),0)</f>
        <v>3595.2334495711116</v>
      </c>
      <c r="T1583" s="8">
        <f>ROUND(S1583/('Front End'!$B$3*24*60*60),6)</f>
        <v>4.1609999999999998E-3</v>
      </c>
      <c r="U1583" s="8">
        <f>IF(R1583&gt;'Front End'!$F$9+'Front End'!$B$10,(((R1583-'Front End'!$F$9)/($AA$4-'Front End'!$F$9))*$AA$5)-((('Front End'!$F$9+'Front End'!$B$10-'Front End'!$F$9)/($AA$4-'Front End'!$F$9))*$AA$5),0)</f>
        <v>1595.2334495707987</v>
      </c>
      <c r="V1583" s="8">
        <f>(U1583^0.5)/('Front End'!$B$4*24*60*60)</f>
        <v>4.6227284350008266E-3</v>
      </c>
      <c r="W1583" s="8">
        <f>(AVERAGE(T1582:T1583)*('Front End'!$F$5*60))+(AVERAGE(V1582:V1583)*('Front End'!$F$5*60))</f>
        <v>1.054194161601258</v>
      </c>
      <c r="X1583" s="8">
        <f t="shared" si="104"/>
        <v>4.6227284350008266E-3</v>
      </c>
    </row>
    <row r="1584" spans="1:24" x14ac:dyDescent="0.2">
      <c r="A1584" s="1">
        <v>1583</v>
      </c>
      <c r="B1584" s="1">
        <f>B1583+'Front End'!$F$5</f>
        <v>3164</v>
      </c>
      <c r="C1584" s="10">
        <f t="shared" si="101"/>
        <v>2.1972222222222224</v>
      </c>
      <c r="D1584" s="10">
        <f>ROUND(IF(B1584&lt;=$AA$2*1.25,('Front End'!$F$4/2)*(1-COS((PI()*B1584)/$AA$2)),(4.34*'Front End'!$F$4*EXP(-1.3*B1584/$AA$2))),6)</f>
        <v>4.55E-4</v>
      </c>
      <c r="E1584" s="10">
        <f>D1584*('Front End'!$F$3/100)</f>
        <v>0</v>
      </c>
      <c r="F1584" s="10">
        <f t="shared" si="102"/>
        <v>4.55E-4</v>
      </c>
      <c r="G1584" s="10">
        <f>IF((G1583+(AVERAGE(F1583:F1584)*('Front End'!$F$5*60))-(N1583))&gt;$AA$3,$AA$3,IF(G1583+(AVERAGE(F1583:F1584)*('Front End'!$F$5*60))-(N1583)&lt;0,0,G1583+(AVERAGE(F1583:F1584)*('Front End'!$F$5*60))-(N1583)))</f>
        <v>100.40394687204835</v>
      </c>
      <c r="H1584" s="10">
        <f>(G1584/$AA$3)*'Front End'!$B$1</f>
        <v>1.0040394687204836E-3</v>
      </c>
      <c r="I1584" s="10">
        <f>('Front End'!$F$10-'Front End'!$B$1)+Calcs!H1584</f>
        <v>46.731004039468722</v>
      </c>
      <c r="J1584" s="10">
        <f>IF(H1584&gt;'Front End'!$B$1*('Front End'!$B$5/100),G1584-((('Front End'!$B$1*('Front End'!$B$5/100))/'Front End'!$B$1)*$AA$3),0)</f>
        <v>0.40394687204835122</v>
      </c>
      <c r="K1584" s="10">
        <f>(J1584*('Front End'!$B$6/100))/('Front End'!$B$2*24*60*60)</f>
        <v>0</v>
      </c>
      <c r="L1584" s="10">
        <f>(J1584*((100-'Front End'!$B$6)/100))/('Front End'!$B$2*24*60*60)</f>
        <v>4.6753110190781398E-4</v>
      </c>
      <c r="M1584" s="10">
        <f t="shared" si="103"/>
        <v>4.6753110190781398E-4</v>
      </c>
      <c r="N1584" s="10">
        <f>AVERAGE(M1583:M1584)*('Front End'!$F$5*60)</f>
        <v>5.6225134166584138E-2</v>
      </c>
      <c r="O1584" s="10">
        <f>IF(O1583+AVERAGE(K1583:K1584)*('Front End'!$F$5*60)&gt;J1584,J1584,O1583+AVERAGE(K1583:K1584)*('Front End'!$F$5*60))</f>
        <v>0</v>
      </c>
      <c r="P1584" s="10">
        <f>P1583+(AVERAGE(L1583:L1584)*('Front End'!$F$5*60))-W1583</f>
        <v>3594.2354805439586</v>
      </c>
      <c r="Q1584" s="10">
        <f>(P1584/$AA$5)*($AA$4-'Front End'!$F$9)</f>
        <v>3.5942354805439586E-2</v>
      </c>
      <c r="R1584" s="10">
        <f>'Front End'!$F$9+Q1584</f>
        <v>45.035942354805442</v>
      </c>
      <c r="S1584" s="8">
        <f>IF(R1584&gt;'Front End'!$F$9+'Front End'!$B$9,(((R1584-'Front End'!$F$9)/($AA$4-'Front End'!$F$9))*$AA$5)-((('Front End'!$F$9+'Front End'!$B$9-'Front End'!$F$9)/($AA$4-'Front End'!$F$9))*$AA$5),0)</f>
        <v>3594.2354805442283</v>
      </c>
      <c r="T1584" s="8">
        <f>ROUND(S1584/('Front End'!$B$3*24*60*60),6)</f>
        <v>4.1599999999999996E-3</v>
      </c>
      <c r="U1584" s="8">
        <f>IF(R1584&gt;'Front End'!$F$9+'Front End'!$B$10,(((R1584-'Front End'!$F$9)/($AA$4-'Front End'!$F$9))*$AA$5)-((('Front End'!$F$9+'Front End'!$B$10-'Front End'!$F$9)/($AA$4-'Front End'!$F$9))*$AA$5),0)</f>
        <v>1594.2354805439154</v>
      </c>
      <c r="V1584" s="8">
        <f>(U1584^0.5)/('Front End'!$B$4*24*60*60)</f>
        <v>4.6212822323949739E-3</v>
      </c>
      <c r="W1584" s="8">
        <f>(AVERAGE(T1583:T1584)*('Front End'!$F$5*60))+(AVERAGE(V1583:V1584)*('Front End'!$F$5*60))</f>
        <v>1.0539006400437478</v>
      </c>
      <c r="X1584" s="8">
        <f t="shared" si="104"/>
        <v>4.6212822323949739E-3</v>
      </c>
    </row>
    <row r="1585" spans="1:24" x14ac:dyDescent="0.2">
      <c r="A1585" s="1">
        <v>1584</v>
      </c>
      <c r="B1585" s="1">
        <f>B1584+'Front End'!$F$5</f>
        <v>3166</v>
      </c>
      <c r="C1585" s="10">
        <f t="shared" si="101"/>
        <v>2.1986111111111111</v>
      </c>
      <c r="D1585" s="10">
        <f>ROUND(IF(B1585&lt;=$AA$2*1.25,('Front End'!$F$4/2)*(1-COS((PI()*B1585)/$AA$2)),(4.34*'Front End'!$F$4*EXP(-1.3*B1585/$AA$2))),6)</f>
        <v>4.5300000000000001E-4</v>
      </c>
      <c r="E1585" s="10">
        <f>D1585*('Front End'!$F$3/100)</f>
        <v>0</v>
      </c>
      <c r="F1585" s="10">
        <f t="shared" si="102"/>
        <v>4.5300000000000001E-4</v>
      </c>
      <c r="G1585" s="10">
        <f>IF((G1584+(AVERAGE(F1584:F1585)*('Front End'!$F$5*60))-(N1584))&gt;$AA$3,$AA$3,IF(G1584+(AVERAGE(F1584:F1585)*('Front End'!$F$5*60))-(N1584)&lt;0,0,G1584+(AVERAGE(F1584:F1585)*('Front End'!$F$5*60))-(N1584)))</f>
        <v>100.40220173788177</v>
      </c>
      <c r="H1585" s="10">
        <f>(G1585/$AA$3)*'Front End'!$B$1</f>
        <v>1.0040220173788176E-3</v>
      </c>
      <c r="I1585" s="10">
        <f>('Front End'!$F$10-'Front End'!$B$1)+Calcs!H1585</f>
        <v>46.73100402201738</v>
      </c>
      <c r="J1585" s="10">
        <f>IF(H1585&gt;'Front End'!$B$1*('Front End'!$B$5/100),G1585-((('Front End'!$B$1*('Front End'!$B$5/100))/'Front End'!$B$1)*$AA$3),0)</f>
        <v>0.40220173788176794</v>
      </c>
      <c r="K1585" s="10">
        <f>(J1585*('Front End'!$B$6/100))/('Front End'!$B$2*24*60*60)</f>
        <v>0</v>
      </c>
      <c r="L1585" s="10">
        <f>(J1585*((100-'Front End'!$B$6)/100))/('Front End'!$B$2*24*60*60)</f>
        <v>4.6551127069649072E-4</v>
      </c>
      <c r="M1585" s="10">
        <f t="shared" si="103"/>
        <v>4.6551127069649072E-4</v>
      </c>
      <c r="N1585" s="10">
        <f>AVERAGE(M1584:M1585)*('Front End'!$F$5*60)</f>
        <v>5.5982542356258276E-2</v>
      </c>
      <c r="O1585" s="10">
        <f>IF(O1584+AVERAGE(K1584:K1585)*('Front End'!$F$5*60)&gt;J1585,J1585,O1584+AVERAGE(K1584:K1585)*('Front End'!$F$5*60))</f>
        <v>0</v>
      </c>
      <c r="P1585" s="10">
        <f>P1584+(AVERAGE(L1584:L1585)*('Front End'!$F$5*60))-W1584</f>
        <v>3593.2375624462711</v>
      </c>
      <c r="Q1585" s="10">
        <f>(P1585/$AA$5)*($AA$4-'Front End'!$F$9)</f>
        <v>3.5932375624462706E-2</v>
      </c>
      <c r="R1585" s="10">
        <f>'Front End'!$F$9+Q1585</f>
        <v>45.035932375624462</v>
      </c>
      <c r="S1585" s="8">
        <f>IF(R1585&gt;'Front End'!$F$9+'Front End'!$B$9,(((R1585-'Front End'!$F$9)/($AA$4-'Front End'!$F$9))*$AA$5)-((('Front End'!$F$9+'Front End'!$B$9-'Front End'!$F$9)/($AA$4-'Front End'!$F$9))*$AA$5),0)</f>
        <v>3593.2375624462056</v>
      </c>
      <c r="T1585" s="8">
        <f>ROUND(S1585/('Front End'!$B$3*24*60*60),6)</f>
        <v>4.1590000000000004E-3</v>
      </c>
      <c r="U1585" s="8">
        <f>IF(R1585&gt;'Front End'!$F$9+'Front End'!$B$10,(((R1585-'Front End'!$F$9)/($AA$4-'Front End'!$F$9))*$AA$5)-((('Front End'!$F$9+'Front End'!$B$10-'Front End'!$F$9)/($AA$4-'Front End'!$F$9))*$AA$5),0)</f>
        <v>1593.2375624458928</v>
      </c>
      <c r="V1585" s="8">
        <f>(U1585^0.5)/('Front End'!$B$4*24*60*60)</f>
        <v>4.619835650904981E-3</v>
      </c>
      <c r="W1585" s="8">
        <f>(AVERAGE(T1584:T1585)*('Front End'!$F$5*60))+(AVERAGE(V1584:V1585)*('Front End'!$F$5*60))</f>
        <v>1.0536070729979974</v>
      </c>
      <c r="X1585" s="8">
        <f t="shared" si="104"/>
        <v>4.619835650904981E-3</v>
      </c>
    </row>
    <row r="1586" spans="1:24" x14ac:dyDescent="0.2">
      <c r="A1586" s="1">
        <v>1585</v>
      </c>
      <c r="B1586" s="1">
        <f>B1585+'Front End'!$F$5</f>
        <v>3168</v>
      </c>
      <c r="C1586" s="10">
        <f t="shared" si="101"/>
        <v>2.2000000000000002</v>
      </c>
      <c r="D1586" s="10">
        <f>ROUND(IF(B1586&lt;=$AA$2*1.25,('Front End'!$F$4/2)*(1-COS((PI()*B1586)/$AA$2)),(4.34*'Front End'!$F$4*EXP(-1.3*B1586/$AA$2))),6)</f>
        <v>4.5100000000000001E-4</v>
      </c>
      <c r="E1586" s="10">
        <f>D1586*('Front End'!$F$3/100)</f>
        <v>0</v>
      </c>
      <c r="F1586" s="10">
        <f t="shared" si="102"/>
        <v>4.5100000000000001E-4</v>
      </c>
      <c r="G1586" s="10">
        <f>IF((G1585+(AVERAGE(F1585:F1586)*('Front End'!$F$5*60))-(N1585))&gt;$AA$3,$AA$3,IF(G1585+(AVERAGE(F1585:F1586)*('Front End'!$F$5*60))-(N1585)&lt;0,0,G1585+(AVERAGE(F1585:F1586)*('Front End'!$F$5*60))-(N1585)))</f>
        <v>100.4004591955255</v>
      </c>
      <c r="H1586" s="10">
        <f>(G1586/$AA$3)*'Front End'!$B$1</f>
        <v>1.004004591955255E-3</v>
      </c>
      <c r="I1586" s="10">
        <f>('Front End'!$F$10-'Front End'!$B$1)+Calcs!H1586</f>
        <v>46.731004004591959</v>
      </c>
      <c r="J1586" s="10">
        <f>IF(H1586&gt;'Front End'!$B$1*('Front End'!$B$5/100),G1586-((('Front End'!$B$1*('Front End'!$B$5/100))/'Front End'!$B$1)*$AA$3),0)</f>
        <v>0.40045919552549947</v>
      </c>
      <c r="K1586" s="10">
        <f>(J1586*('Front End'!$B$6/100))/('Front End'!$B$2*24*60*60)</f>
        <v>0</v>
      </c>
      <c r="L1586" s="10">
        <f>(J1586*((100-'Front End'!$B$6)/100))/('Front End'!$B$2*24*60*60)</f>
        <v>4.6349443926562442E-4</v>
      </c>
      <c r="M1586" s="10">
        <f t="shared" si="103"/>
        <v>4.6349443926562442E-4</v>
      </c>
      <c r="N1586" s="10">
        <f>AVERAGE(M1585:M1586)*('Front End'!$F$5*60)</f>
        <v>5.5740342597726908E-2</v>
      </c>
      <c r="O1586" s="10">
        <f>IF(O1585+AVERAGE(K1585:K1586)*('Front End'!$F$5*60)&gt;J1586,J1586,O1585+AVERAGE(K1585:K1586)*('Front End'!$F$5*60))</f>
        <v>0</v>
      </c>
      <c r="P1586" s="10">
        <f>P1585+(AVERAGE(L1585:L1586)*('Front End'!$F$5*60))-W1585</f>
        <v>3592.2396957158708</v>
      </c>
      <c r="Q1586" s="10">
        <f>(P1586/$AA$5)*($AA$4-'Front End'!$F$9)</f>
        <v>3.5922396957158709E-2</v>
      </c>
      <c r="R1586" s="10">
        <f>'Front End'!$F$9+Q1586</f>
        <v>45.035922396957162</v>
      </c>
      <c r="S1586" s="8">
        <f>IF(R1586&gt;'Front End'!$F$9+'Front End'!$B$9,(((R1586-'Front End'!$F$9)/($AA$4-'Front End'!$F$9))*$AA$5)-((('Front End'!$F$9+'Front End'!$B$9-'Front End'!$F$9)/($AA$4-'Front End'!$F$9))*$AA$5),0)</f>
        <v>3592.2396957161595</v>
      </c>
      <c r="T1586" s="8">
        <f>ROUND(S1586/('Front End'!$B$3*24*60*60),6)</f>
        <v>4.1580000000000002E-3</v>
      </c>
      <c r="U1586" s="8">
        <f>IF(R1586&gt;'Front End'!$F$9+'Front End'!$B$10,(((R1586-'Front End'!$F$9)/($AA$4-'Front End'!$F$9))*$AA$5)-((('Front End'!$F$9+'Front End'!$B$10-'Front End'!$F$9)/($AA$4-'Front End'!$F$9))*$AA$5),0)</f>
        <v>1592.2396957158467</v>
      </c>
      <c r="V1586" s="8">
        <f>(U1586^0.5)/('Front End'!$B$4*24*60*60)</f>
        <v>4.618388690811665E-3</v>
      </c>
      <c r="W1586" s="8">
        <f>(AVERAGE(T1585:T1586)*('Front End'!$F$5*60))+(AVERAGE(V1585:V1586)*('Front End'!$F$5*60))</f>
        <v>1.0533134605029988</v>
      </c>
      <c r="X1586" s="8">
        <f t="shared" si="104"/>
        <v>4.618388690811665E-3</v>
      </c>
    </row>
    <row r="1587" spans="1:24" x14ac:dyDescent="0.2">
      <c r="A1587" s="1">
        <v>1586</v>
      </c>
      <c r="B1587" s="1">
        <f>B1586+'Front End'!$F$5</f>
        <v>3170</v>
      </c>
      <c r="C1587" s="10">
        <f t="shared" si="101"/>
        <v>2.2013888888888888</v>
      </c>
      <c r="D1587" s="10">
        <f>ROUND(IF(B1587&lt;=$AA$2*1.25,('Front End'!$F$4/2)*(1-COS((PI()*B1587)/$AA$2)),(4.34*'Front End'!$F$4*EXP(-1.3*B1587/$AA$2))),6)</f>
        <v>4.4900000000000002E-4</v>
      </c>
      <c r="E1587" s="10">
        <f>D1587*('Front End'!$F$3/100)</f>
        <v>0</v>
      </c>
      <c r="F1587" s="10">
        <f t="shared" si="102"/>
        <v>4.4900000000000002E-4</v>
      </c>
      <c r="G1587" s="10">
        <f>IF((G1586+(AVERAGE(F1586:F1587)*('Front End'!$F$5*60))-(N1586))&gt;$AA$3,$AA$3,IF(G1586+(AVERAGE(F1586:F1587)*('Front End'!$F$5*60))-(N1586)&lt;0,0,G1586+(AVERAGE(F1586:F1587)*('Front End'!$F$5*60))-(N1586)))</f>
        <v>100.39871885292777</v>
      </c>
      <c r="H1587" s="10">
        <f>(G1587/$AA$3)*'Front End'!$B$1</f>
        <v>1.0039871885292777E-3</v>
      </c>
      <c r="I1587" s="10">
        <f>('Front End'!$F$10-'Front End'!$B$1)+Calcs!H1587</f>
        <v>46.731003987188537</v>
      </c>
      <c r="J1587" s="10">
        <f>IF(H1587&gt;'Front End'!$B$1*('Front End'!$B$5/100),G1587-((('Front End'!$B$1*('Front End'!$B$5/100))/'Front End'!$B$1)*$AA$3),0)</f>
        <v>0.39871885292777165</v>
      </c>
      <c r="K1587" s="10">
        <f>(J1587*('Front End'!$B$6/100))/('Front End'!$B$2*24*60*60)</f>
        <v>0</v>
      </c>
      <c r="L1587" s="10">
        <f>(J1587*((100-'Front End'!$B$6)/100))/('Front End'!$B$2*24*60*60)</f>
        <v>4.6148015385158762E-4</v>
      </c>
      <c r="M1587" s="10">
        <f t="shared" si="103"/>
        <v>4.6148015385158762E-4</v>
      </c>
      <c r="N1587" s="10">
        <f>AVERAGE(M1586:M1587)*('Front End'!$F$5*60)</f>
        <v>5.5498475587032726E-2</v>
      </c>
      <c r="O1587" s="10">
        <f>IF(O1586+AVERAGE(K1586:K1587)*('Front End'!$F$5*60)&gt;J1587,J1587,O1586+AVERAGE(K1586:K1587)*('Front End'!$F$5*60))</f>
        <v>0</v>
      </c>
      <c r="P1587" s="10">
        <f>P1586+(AVERAGE(L1586:L1587)*('Front End'!$F$5*60))-W1586</f>
        <v>3591.241880730955</v>
      </c>
      <c r="Q1587" s="10">
        <f>(P1587/$AA$5)*($AA$4-'Front End'!$F$9)</f>
        <v>3.5912418807309554E-2</v>
      </c>
      <c r="R1587" s="10">
        <f>'Front End'!$F$9+Q1587</f>
        <v>45.035912418807307</v>
      </c>
      <c r="S1587" s="8">
        <f>IF(R1587&gt;'Front End'!$F$9+'Front End'!$B$9,(((R1587-'Front End'!$F$9)/($AA$4-'Front End'!$F$9))*$AA$5)-((('Front End'!$F$9+'Front End'!$B$9-'Front End'!$F$9)/($AA$4-'Front End'!$F$9))*$AA$5),0)</f>
        <v>3591.2418807306781</v>
      </c>
      <c r="T1587" s="8">
        <f>ROUND(S1587/('Front End'!$B$3*24*60*60),6)</f>
        <v>4.1570000000000001E-3</v>
      </c>
      <c r="U1587" s="8">
        <f>IF(R1587&gt;'Front End'!$F$9+'Front End'!$B$10,(((R1587-'Front End'!$F$9)/($AA$4-'Front End'!$F$9))*$AA$5)-((('Front End'!$F$9+'Front End'!$B$10-'Front End'!$F$9)/($AA$4-'Front End'!$F$9))*$AA$5),0)</f>
        <v>1591.2418807303652</v>
      </c>
      <c r="V1587" s="8">
        <f>(U1587^0.5)/('Front End'!$B$4*24*60*60)</f>
        <v>4.61694135230539E-3</v>
      </c>
      <c r="W1587" s="8">
        <f>(AVERAGE(T1586:T1587)*('Front End'!$F$5*60))+(AVERAGE(V1586:V1587)*('Front End'!$F$5*60))</f>
        <v>1.0530198025870232</v>
      </c>
      <c r="X1587" s="8">
        <f t="shared" si="104"/>
        <v>4.61694135230539E-3</v>
      </c>
    </row>
    <row r="1588" spans="1:24" x14ac:dyDescent="0.2">
      <c r="A1588" s="1">
        <v>1587</v>
      </c>
      <c r="B1588" s="1">
        <f>B1587+'Front End'!$F$5</f>
        <v>3172</v>
      </c>
      <c r="C1588" s="10">
        <f t="shared" si="101"/>
        <v>2.2027777777777779</v>
      </c>
      <c r="D1588" s="10">
        <f>ROUND(IF(B1588&lt;=$AA$2*1.25,('Front End'!$F$4/2)*(1-COS((PI()*B1588)/$AA$2)),(4.34*'Front End'!$F$4*EXP(-1.3*B1588/$AA$2))),6)</f>
        <v>4.4700000000000002E-4</v>
      </c>
      <c r="E1588" s="10">
        <f>D1588*('Front End'!$F$3/100)</f>
        <v>0</v>
      </c>
      <c r="F1588" s="10">
        <f t="shared" si="102"/>
        <v>4.4700000000000002E-4</v>
      </c>
      <c r="G1588" s="10">
        <f>IF((G1587+(AVERAGE(F1587:F1588)*('Front End'!$F$5*60))-(N1587))&gt;$AA$3,$AA$3,IF(G1587+(AVERAGE(F1587:F1588)*('Front End'!$F$5*60))-(N1587)&lt;0,0,G1587+(AVERAGE(F1587:F1588)*('Front End'!$F$5*60))-(N1587)))</f>
        <v>100.39698037734074</v>
      </c>
      <c r="H1588" s="10">
        <f>(G1588/$AA$3)*'Front End'!$B$1</f>
        <v>1.0039698037734074E-3</v>
      </c>
      <c r="I1588" s="10">
        <f>('Front End'!$F$10-'Front End'!$B$1)+Calcs!H1588</f>
        <v>46.73100396980378</v>
      </c>
      <c r="J1588" s="10">
        <f>IF(H1588&gt;'Front End'!$B$1*('Front End'!$B$5/100),G1588-((('Front End'!$B$1*('Front End'!$B$5/100))/'Front End'!$B$1)*$AA$3),0)</f>
        <v>0.39698037734073921</v>
      </c>
      <c r="K1588" s="10">
        <f>(J1588*('Front End'!$B$6/100))/('Front End'!$B$2*24*60*60)</f>
        <v>0</v>
      </c>
      <c r="L1588" s="10">
        <f>(J1588*((100-'Front End'!$B$6)/100))/('Front End'!$B$2*24*60*60)</f>
        <v>4.5946802932955933E-4</v>
      </c>
      <c r="M1588" s="10">
        <f t="shared" si="103"/>
        <v>4.5946802932955933E-4</v>
      </c>
      <c r="N1588" s="10">
        <f>AVERAGE(M1587:M1588)*('Front End'!$F$5*60)</f>
        <v>5.5256890990868814E-2</v>
      </c>
      <c r="O1588" s="10">
        <f>IF(O1587+AVERAGE(K1587:K1588)*('Front End'!$F$5*60)&gt;J1588,J1588,O1587+AVERAGE(K1587:K1588)*('Front End'!$F$5*60))</f>
        <v>0</v>
      </c>
      <c r="P1588" s="10">
        <f>P1587+(AVERAGE(L1587:L1588)*('Front End'!$F$5*60))-W1587</f>
        <v>3590.2441178193585</v>
      </c>
      <c r="Q1588" s="10">
        <f>(P1588/$AA$5)*($AA$4-'Front End'!$F$9)</f>
        <v>3.5902441178193578E-2</v>
      </c>
      <c r="R1588" s="10">
        <f>'Front End'!$F$9+Q1588</f>
        <v>45.035902441178195</v>
      </c>
      <c r="S1588" s="8">
        <f>IF(R1588&gt;'Front End'!$F$9+'Front End'!$B$9,(((R1588-'Front End'!$F$9)/($AA$4-'Front End'!$F$9))*$AA$5)-((('Front End'!$F$9+'Front End'!$B$9-'Front End'!$F$9)/($AA$4-'Front End'!$F$9))*$AA$5),0)</f>
        <v>3590.2441178194526</v>
      </c>
      <c r="T1588" s="8">
        <f>ROUND(S1588/('Front End'!$B$3*24*60*60),6)</f>
        <v>4.1549999999999998E-3</v>
      </c>
      <c r="U1588" s="8">
        <f>IF(R1588&gt;'Front End'!$F$9+'Front End'!$B$10,(((R1588-'Front End'!$F$9)/($AA$4-'Front End'!$F$9))*$AA$5)-((('Front End'!$F$9+'Front End'!$B$10-'Front End'!$F$9)/($AA$4-'Front End'!$F$9))*$AA$5),0)</f>
        <v>1590.2441178191398</v>
      </c>
      <c r="V1588" s="8">
        <f>(U1588^0.5)/('Front End'!$B$4*24*60*60)</f>
        <v>4.6154936355086093E-3</v>
      </c>
      <c r="W1588" s="8">
        <f>(AVERAGE(T1587:T1588)*('Front End'!$F$5*60))+(AVERAGE(V1587:V1588)*('Front End'!$F$5*60))</f>
        <v>1.0526660992688399</v>
      </c>
      <c r="X1588" s="8">
        <f t="shared" si="104"/>
        <v>4.6154936355086093E-3</v>
      </c>
    </row>
    <row r="1589" spans="1:24" x14ac:dyDescent="0.2">
      <c r="A1589" s="1">
        <v>1588</v>
      </c>
      <c r="B1589" s="1">
        <f>B1588+'Front End'!$F$5</f>
        <v>3174</v>
      </c>
      <c r="C1589" s="10">
        <f t="shared" si="101"/>
        <v>2.2041666666666666</v>
      </c>
      <c r="D1589" s="10">
        <f>ROUND(IF(B1589&lt;=$AA$2*1.25,('Front End'!$F$4/2)*(1-COS((PI()*B1589)/$AA$2)),(4.34*'Front End'!$F$4*EXP(-1.3*B1589/$AA$2))),6)</f>
        <v>4.4499999999999997E-4</v>
      </c>
      <c r="E1589" s="10">
        <f>D1589*('Front End'!$F$3/100)</f>
        <v>0</v>
      </c>
      <c r="F1589" s="10">
        <f t="shared" si="102"/>
        <v>4.4499999999999997E-4</v>
      </c>
      <c r="G1589" s="10">
        <f>IF((G1588+(AVERAGE(F1588:F1589)*('Front End'!$F$5*60))-(N1588))&gt;$AA$3,$AA$3,IF(G1588+(AVERAGE(F1588:F1589)*('Front End'!$F$5*60))-(N1588)&lt;0,0,G1588+(AVERAGE(F1588:F1589)*('Front End'!$F$5*60))-(N1588)))</f>
        <v>100.39524348634987</v>
      </c>
      <c r="H1589" s="10">
        <f>(G1589/$AA$3)*'Front End'!$B$1</f>
        <v>1.0039524348634987E-3</v>
      </c>
      <c r="I1589" s="10">
        <f>('Front End'!$F$10-'Front End'!$B$1)+Calcs!H1589</f>
        <v>46.731003952434868</v>
      </c>
      <c r="J1589" s="10">
        <f>IF(H1589&gt;'Front End'!$B$1*('Front End'!$B$5/100),G1589-((('Front End'!$B$1*('Front End'!$B$5/100))/'Front End'!$B$1)*$AA$3),0)</f>
        <v>0.3952434863498695</v>
      </c>
      <c r="K1589" s="10">
        <f>(J1589*('Front End'!$B$6/100))/('Front End'!$B$2*24*60*60)</f>
        <v>0</v>
      </c>
      <c r="L1589" s="10">
        <f>(J1589*((100-'Front End'!$B$6)/100))/('Front End'!$B$2*24*60*60)</f>
        <v>4.5745773883086756E-4</v>
      </c>
      <c r="M1589" s="10">
        <f t="shared" si="103"/>
        <v>4.5745773883086756E-4</v>
      </c>
      <c r="N1589" s="10">
        <f>AVERAGE(M1588:M1589)*('Front End'!$F$5*60)</f>
        <v>5.5015546089625611E-2</v>
      </c>
      <c r="O1589" s="10">
        <f>IF(O1588+AVERAGE(K1588:K1589)*('Front End'!$F$5*60)&gt;J1589,J1589,O1588+AVERAGE(K1588:K1589)*('Front End'!$F$5*60))</f>
        <v>0</v>
      </c>
      <c r="P1589" s="10">
        <f>P1588+(AVERAGE(L1588:L1589)*('Front End'!$F$5*60))-W1588</f>
        <v>3589.2464672661795</v>
      </c>
      <c r="Q1589" s="10">
        <f>(P1589/$AA$5)*($AA$4-'Front End'!$F$9)</f>
        <v>3.5892464672661793E-2</v>
      </c>
      <c r="R1589" s="10">
        <f>'Front End'!$F$9+Q1589</f>
        <v>45.035892464672663</v>
      </c>
      <c r="S1589" s="8">
        <f>IF(R1589&gt;'Front End'!$F$9+'Front End'!$B$9,(((R1589-'Front End'!$F$9)/($AA$4-'Front End'!$F$9))*$AA$5)-((('Front End'!$F$9+'Front End'!$B$9-'Front End'!$F$9)/($AA$4-'Front End'!$F$9))*$AA$5),0)</f>
        <v>3589.2464672663496</v>
      </c>
      <c r="T1589" s="8">
        <f>ROUND(S1589/('Front End'!$B$3*24*60*60),6)</f>
        <v>4.1539999999999997E-3</v>
      </c>
      <c r="U1589" s="8">
        <f>IF(R1589&gt;'Front End'!$F$9+'Front End'!$B$10,(((R1589-'Front End'!$F$9)/($AA$4-'Front End'!$F$9))*$AA$5)-((('Front End'!$F$9+'Front End'!$B$10-'Front End'!$F$9)/($AA$4-'Front End'!$F$9))*$AA$5),0)</f>
        <v>1589.2464672660367</v>
      </c>
      <c r="V1589" s="8">
        <f>(U1589^0.5)/('Front End'!$B$4*24*60*60)</f>
        <v>4.6140456275760595E-3</v>
      </c>
      <c r="W1589" s="8">
        <f>(AVERAGE(T1588:T1589)*('Front End'!$F$5*60))+(AVERAGE(V1588:V1589)*('Front End'!$F$5*60))</f>
        <v>1.0523123557850802</v>
      </c>
      <c r="X1589" s="8">
        <f t="shared" si="104"/>
        <v>4.6140456275760595E-3</v>
      </c>
    </row>
    <row r="1590" spans="1:24" x14ac:dyDescent="0.2">
      <c r="A1590" s="1">
        <v>1589</v>
      </c>
      <c r="B1590" s="1">
        <f>B1589+'Front End'!$F$5</f>
        <v>3176</v>
      </c>
      <c r="C1590" s="10">
        <f t="shared" si="101"/>
        <v>2.2055555555555557</v>
      </c>
      <c r="D1590" s="10">
        <f>ROUND(IF(B1590&lt;=$AA$2*1.25,('Front End'!$F$4/2)*(1-COS((PI()*B1590)/$AA$2)),(4.34*'Front End'!$F$4*EXP(-1.3*B1590/$AA$2))),6)</f>
        <v>4.4299999999999998E-4</v>
      </c>
      <c r="E1590" s="10">
        <f>D1590*('Front End'!$F$3/100)</f>
        <v>0</v>
      </c>
      <c r="F1590" s="10">
        <f t="shared" si="102"/>
        <v>4.4299999999999998E-4</v>
      </c>
      <c r="G1590" s="10">
        <f>IF((G1589+(AVERAGE(F1589:F1590)*('Front End'!$F$5*60))-(N1589))&gt;$AA$3,$AA$3,IF(G1589+(AVERAGE(F1589:F1590)*('Front End'!$F$5*60))-(N1589)&lt;0,0,G1589+(AVERAGE(F1589:F1590)*('Front End'!$F$5*60))-(N1589)))</f>
        <v>100.39350794026025</v>
      </c>
      <c r="H1590" s="10">
        <f>(G1590/$AA$3)*'Front End'!$B$1</f>
        <v>1.0039350794026026E-3</v>
      </c>
      <c r="I1590" s="10">
        <f>('Front End'!$F$10-'Front End'!$B$1)+Calcs!H1590</f>
        <v>46.731003935079407</v>
      </c>
      <c r="J1590" s="10">
        <f>IF(H1590&gt;'Front End'!$B$1*('Front End'!$B$5/100),G1590-((('Front End'!$B$1*('Front End'!$B$5/100))/'Front End'!$B$1)*$AA$3),0)</f>
        <v>0.39350794026024971</v>
      </c>
      <c r="K1590" s="10">
        <f>(J1590*('Front End'!$B$6/100))/('Front End'!$B$2*24*60*60)</f>
        <v>0</v>
      </c>
      <c r="L1590" s="10">
        <f>(J1590*((100-'Front End'!$B$6)/100))/('Front End'!$B$2*24*60*60)</f>
        <v>4.5544900493084466E-4</v>
      </c>
      <c r="M1590" s="10">
        <f t="shared" si="103"/>
        <v>4.5544900493084466E-4</v>
      </c>
      <c r="N1590" s="10">
        <f>AVERAGE(M1589:M1590)*('Front End'!$F$5*60)</f>
        <v>5.4774404625702731E-2</v>
      </c>
      <c r="O1590" s="10">
        <f>IF(O1589+AVERAGE(K1589:K1590)*('Front End'!$F$5*60)&gt;J1590,J1590,O1589+AVERAGE(K1589:K1590)*('Front End'!$F$5*60))</f>
        <v>0</v>
      </c>
      <c r="P1590" s="10">
        <f>P1589+(AVERAGE(L1589:L1590)*('Front End'!$F$5*60))-W1589</f>
        <v>3588.2489293150202</v>
      </c>
      <c r="Q1590" s="10">
        <f>(P1590/$AA$5)*($AA$4-'Front End'!$F$9)</f>
        <v>3.5882489293150195E-2</v>
      </c>
      <c r="R1590" s="10">
        <f>'Front End'!$F$9+Q1590</f>
        <v>45.035882489293151</v>
      </c>
      <c r="S1590" s="8">
        <f>IF(R1590&gt;'Front End'!$F$9+'Front End'!$B$9,(((R1590-'Front End'!$F$9)/($AA$4-'Front End'!$F$9))*$AA$5)-((('Front End'!$F$9+'Front End'!$B$9-'Front End'!$F$9)/($AA$4-'Front End'!$F$9))*$AA$5),0)</f>
        <v>3588.2489293150852</v>
      </c>
      <c r="T1590" s="8">
        <f>ROUND(S1590/('Front End'!$B$3*24*60*60),6)</f>
        <v>4.1529999999999996E-3</v>
      </c>
      <c r="U1590" s="8">
        <f>IF(R1590&gt;'Front End'!$F$9+'Front End'!$B$10,(((R1590-'Front End'!$F$9)/($AA$4-'Front End'!$F$9))*$AA$5)-((('Front End'!$F$9+'Front End'!$B$10-'Front End'!$F$9)/($AA$4-'Front End'!$F$9))*$AA$5),0)</f>
        <v>1588.2489293147723</v>
      </c>
      <c r="V1590" s="8">
        <f>(U1590^0.5)/('Front End'!$B$4*24*60*60)</f>
        <v>4.6125973285874563E-3</v>
      </c>
      <c r="W1590" s="8">
        <f>(AVERAGE(T1589:T1590)*('Front End'!$F$5*60))+(AVERAGE(V1589:V1590)*('Front End'!$F$5*60))</f>
        <v>1.052018577369811</v>
      </c>
      <c r="X1590" s="8">
        <f t="shared" si="104"/>
        <v>4.6125973285874563E-3</v>
      </c>
    </row>
    <row r="1591" spans="1:24" x14ac:dyDescent="0.2">
      <c r="A1591" s="1">
        <v>1590</v>
      </c>
      <c r="B1591" s="1">
        <f>B1590+'Front End'!$F$5</f>
        <v>3178</v>
      </c>
      <c r="C1591" s="10">
        <f t="shared" si="101"/>
        <v>2.2069444444444444</v>
      </c>
      <c r="D1591" s="10">
        <f>ROUND(IF(B1591&lt;=$AA$2*1.25,('Front End'!$F$4/2)*(1-COS((PI()*B1591)/$AA$2)),(4.34*'Front End'!$F$4*EXP(-1.3*B1591/$AA$2))),6)</f>
        <v>4.4099999999999999E-4</v>
      </c>
      <c r="E1591" s="10">
        <f>D1591*('Front End'!$F$3/100)</f>
        <v>0</v>
      </c>
      <c r="F1591" s="10">
        <f t="shared" si="102"/>
        <v>4.4099999999999999E-4</v>
      </c>
      <c r="G1591" s="10">
        <f>IF((G1590+(AVERAGE(F1590:F1591)*('Front End'!$F$5*60))-(N1590))&gt;$AA$3,$AA$3,IF(G1590+(AVERAGE(F1590:F1591)*('Front End'!$F$5*60))-(N1590)&lt;0,0,G1590+(AVERAGE(F1590:F1591)*('Front End'!$F$5*60))-(N1590)))</f>
        <v>100.39177353563454</v>
      </c>
      <c r="H1591" s="10">
        <f>(G1591/$AA$3)*'Front End'!$B$1</f>
        <v>1.0039177353563455E-3</v>
      </c>
      <c r="I1591" s="10">
        <f>('Front End'!$F$10-'Front End'!$B$1)+Calcs!H1591</f>
        <v>46.731003917735357</v>
      </c>
      <c r="J1591" s="10">
        <f>IF(H1591&gt;'Front End'!$B$1*('Front End'!$B$5/100),G1591-((('Front End'!$B$1*('Front End'!$B$5/100))/'Front End'!$B$1)*$AA$3),0)</f>
        <v>0.39177353563454176</v>
      </c>
      <c r="K1591" s="10">
        <f>(J1591*('Front End'!$B$6/100))/('Front End'!$B$2*24*60*60)</f>
        <v>0</v>
      </c>
      <c r="L1591" s="10">
        <f>(J1591*((100-'Front End'!$B$6)/100))/('Front End'!$B$2*24*60*60)</f>
        <v>4.5344159216960855E-4</v>
      </c>
      <c r="M1591" s="10">
        <f t="shared" si="103"/>
        <v>4.5344159216960855E-4</v>
      </c>
      <c r="N1591" s="10">
        <f>AVERAGE(M1590:M1591)*('Front End'!$F$5*60)</f>
        <v>5.4533435826027189E-2</v>
      </c>
      <c r="O1591" s="10">
        <f>IF(O1590+AVERAGE(K1590:K1591)*('Front End'!$F$5*60)&gt;J1591,J1591,O1590+AVERAGE(K1590:K1591)*('Front End'!$F$5*60))</f>
        <v>0</v>
      </c>
      <c r="P1591" s="10">
        <f>P1590+(AVERAGE(L1590:L1591)*('Front End'!$F$5*60))-W1590</f>
        <v>3587.2514441734766</v>
      </c>
      <c r="Q1591" s="10">
        <f>(P1591/$AA$5)*($AA$4-'Front End'!$F$9)</f>
        <v>3.5872514441734761E-2</v>
      </c>
      <c r="R1591" s="10">
        <f>'Front End'!$F$9+Q1591</f>
        <v>45.035872514441735</v>
      </c>
      <c r="S1591" s="8">
        <f>IF(R1591&gt;'Front End'!$F$9+'Front End'!$B$9,(((R1591-'Front End'!$F$9)/($AA$4-'Front End'!$F$9))*$AA$5)-((('Front End'!$F$9+'Front End'!$B$9-'Front End'!$F$9)/($AA$4-'Front End'!$F$9))*$AA$5),0)</f>
        <v>3587.2514441734893</v>
      </c>
      <c r="T1591" s="8">
        <f>ROUND(S1591/('Front End'!$B$3*24*60*60),6)</f>
        <v>4.1520000000000003E-3</v>
      </c>
      <c r="U1591" s="8">
        <f>IF(R1591&gt;'Front End'!$F$9+'Front End'!$B$10,(((R1591-'Front End'!$F$9)/($AA$4-'Front End'!$F$9))*$AA$5)-((('Front End'!$F$9+'Front End'!$B$10-'Front End'!$F$9)/($AA$4-'Front End'!$F$9))*$AA$5),0)</f>
        <v>1587.2514441731764</v>
      </c>
      <c r="V1591" s="8">
        <f>(U1591^0.5)/('Front End'!$B$4*24*60*60)</f>
        <v>4.6111486514169731E-3</v>
      </c>
      <c r="W1591" s="8">
        <f>(AVERAGE(T1590:T1591)*('Front End'!$F$5*60))+(AVERAGE(V1590:V1591)*('Front End'!$F$5*60))</f>
        <v>1.0517247588002658</v>
      </c>
      <c r="X1591" s="8">
        <f t="shared" si="104"/>
        <v>4.6111486514169731E-3</v>
      </c>
    </row>
    <row r="1592" spans="1:24" x14ac:dyDescent="0.2">
      <c r="A1592" s="1">
        <v>1591</v>
      </c>
      <c r="B1592" s="1">
        <f>B1591+'Front End'!$F$5</f>
        <v>3180</v>
      </c>
      <c r="C1592" s="10">
        <f t="shared" si="101"/>
        <v>2.2083333333333335</v>
      </c>
      <c r="D1592" s="10">
        <f>ROUND(IF(B1592&lt;=$AA$2*1.25,('Front End'!$F$4/2)*(1-COS((PI()*B1592)/$AA$2)),(4.34*'Front End'!$F$4*EXP(-1.3*B1592/$AA$2))),6)</f>
        <v>4.3899999999999999E-4</v>
      </c>
      <c r="E1592" s="10">
        <f>D1592*('Front End'!$F$3/100)</f>
        <v>0</v>
      </c>
      <c r="F1592" s="10">
        <f t="shared" si="102"/>
        <v>4.3899999999999999E-4</v>
      </c>
      <c r="G1592" s="10">
        <f>IF((G1591+(AVERAGE(F1591:F1592)*('Front End'!$F$5*60))-(N1591))&gt;$AA$3,$AA$3,IF(G1591+(AVERAGE(F1591:F1592)*('Front End'!$F$5*60))-(N1591)&lt;0,0,G1591+(AVERAGE(F1591:F1592)*('Front End'!$F$5*60))-(N1591)))</f>
        <v>100.39004009980852</v>
      </c>
      <c r="H1592" s="10">
        <f>(G1592/$AA$3)*'Front End'!$B$1</f>
        <v>1.0039004009980853E-3</v>
      </c>
      <c r="I1592" s="10">
        <f>('Front End'!$F$10-'Front End'!$B$1)+Calcs!H1592</f>
        <v>46.731003900400999</v>
      </c>
      <c r="J1592" s="10">
        <f>IF(H1592&gt;'Front End'!$B$1*('Front End'!$B$5/100),G1592-((('Front End'!$B$1*('Front End'!$B$5/100))/'Front End'!$B$1)*$AA$3),0)</f>
        <v>0.39004009980851606</v>
      </c>
      <c r="K1592" s="10">
        <f>(J1592*('Front End'!$B$6/100))/('Front End'!$B$2*24*60*60)</f>
        <v>0</v>
      </c>
      <c r="L1592" s="10">
        <f>(J1592*((100-'Front End'!$B$6)/100))/('Front End'!$B$2*24*60*60)</f>
        <v>4.5143530070430106E-4</v>
      </c>
      <c r="M1592" s="10">
        <f t="shared" si="103"/>
        <v>4.5143530070430106E-4</v>
      </c>
      <c r="N1592" s="10">
        <f>AVERAGE(M1591:M1592)*('Front End'!$F$5*60)</f>
        <v>5.4292613572434575E-2</v>
      </c>
      <c r="O1592" s="10">
        <f>IF(O1591+AVERAGE(K1591:K1592)*('Front End'!$F$5*60)&gt;J1592,J1592,O1591+AVERAGE(K1591:K1592)*('Front End'!$F$5*60))</f>
        <v>0</v>
      </c>
      <c r="P1592" s="10">
        <f>P1591+(AVERAGE(L1591:L1592)*('Front End'!$F$5*60))-W1591</f>
        <v>3586.2540120282483</v>
      </c>
      <c r="Q1592" s="10">
        <f>(P1592/$AA$5)*($AA$4-'Front End'!$F$9)</f>
        <v>3.5862540120282477E-2</v>
      </c>
      <c r="R1592" s="10">
        <f>'Front End'!$F$9+Q1592</f>
        <v>45.035862540120284</v>
      </c>
      <c r="S1592" s="8">
        <f>IF(R1592&gt;'Front End'!$F$9+'Front End'!$B$9,(((R1592-'Front End'!$F$9)/($AA$4-'Front End'!$F$9))*$AA$5)-((('Front End'!$F$9+'Front End'!$B$9-'Front End'!$F$9)/($AA$4-'Front End'!$F$9))*$AA$5),0)</f>
        <v>3586.2540120284334</v>
      </c>
      <c r="T1592" s="8">
        <f>ROUND(S1592/('Front End'!$B$3*24*60*60),6)</f>
        <v>4.1510000000000002E-3</v>
      </c>
      <c r="U1592" s="8">
        <f>IF(R1592&gt;'Front End'!$F$9+'Front End'!$B$10,(((R1592-'Front End'!$F$9)/($AA$4-'Front End'!$F$9))*$AA$5)-((('Front End'!$F$9+'Front End'!$B$10-'Front End'!$F$9)/($AA$4-'Front End'!$F$9))*$AA$5),0)</f>
        <v>1586.2540120281205</v>
      </c>
      <c r="V1592" s="8">
        <f>(U1592^0.5)/('Front End'!$B$4*24*60*60)</f>
        <v>4.6096995959795861E-3</v>
      </c>
      <c r="W1592" s="8">
        <f>(AVERAGE(T1591:T1592)*('Front End'!$F$5*60))+(AVERAGE(V1591:V1592)*('Front End'!$F$5*60))</f>
        <v>1.0514308948437936</v>
      </c>
      <c r="X1592" s="8">
        <f t="shared" si="104"/>
        <v>4.6096995959795861E-3</v>
      </c>
    </row>
    <row r="1593" spans="1:24" x14ac:dyDescent="0.2">
      <c r="A1593" s="1">
        <v>1592</v>
      </c>
      <c r="B1593" s="1">
        <f>B1592+'Front End'!$F$5</f>
        <v>3182</v>
      </c>
      <c r="C1593" s="10">
        <f t="shared" si="101"/>
        <v>2.2097222222222221</v>
      </c>
      <c r="D1593" s="10">
        <f>ROUND(IF(B1593&lt;=$AA$2*1.25,('Front End'!$F$4/2)*(1-COS((PI()*B1593)/$AA$2)),(4.34*'Front End'!$F$4*EXP(-1.3*B1593/$AA$2))),6)</f>
        <v>4.37E-4</v>
      </c>
      <c r="E1593" s="10">
        <f>D1593*('Front End'!$F$3/100)</f>
        <v>0</v>
      </c>
      <c r="F1593" s="10">
        <f t="shared" si="102"/>
        <v>4.37E-4</v>
      </c>
      <c r="G1593" s="10">
        <f>IF((G1592+(AVERAGE(F1592:F1593)*('Front End'!$F$5*60))-(N1592))&gt;$AA$3,$AA$3,IF(G1592+(AVERAGE(F1592:F1593)*('Front End'!$F$5*60))-(N1592)&lt;0,0,G1592+(AVERAGE(F1592:F1593)*('Front End'!$F$5*60))-(N1592)))</f>
        <v>100.38830748623609</v>
      </c>
      <c r="H1593" s="10">
        <f>(G1593/$AA$3)*'Front End'!$B$1</f>
        <v>1.003883074862361E-3</v>
      </c>
      <c r="I1593" s="10">
        <f>('Front End'!$F$10-'Front End'!$B$1)+Calcs!H1593</f>
        <v>46.73100388307487</v>
      </c>
      <c r="J1593" s="10">
        <f>IF(H1593&gt;'Front End'!$B$1*('Front End'!$B$5/100),G1593-((('Front End'!$B$1*('Front End'!$B$5/100))/'Front End'!$B$1)*$AA$3),0)</f>
        <v>0.38830748623608713</v>
      </c>
      <c r="K1593" s="10">
        <f>(J1593*('Front End'!$B$6/100))/('Front End'!$B$2*24*60*60)</f>
        <v>0</v>
      </c>
      <c r="L1593" s="10">
        <f>(J1593*((100-'Front End'!$B$6)/100))/('Front End'!$B$2*24*60*60)</f>
        <v>4.4942996092139719E-4</v>
      </c>
      <c r="M1593" s="10">
        <f t="shared" si="103"/>
        <v>4.4942996092139719E-4</v>
      </c>
      <c r="N1593" s="10">
        <f>AVERAGE(M1592:M1593)*('Front End'!$F$5*60)</f>
        <v>5.4051915697541898E-2</v>
      </c>
      <c r="O1593" s="10">
        <f>IF(O1592+AVERAGE(K1592:K1593)*('Front End'!$F$5*60)&gt;J1593,J1593,O1592+AVERAGE(K1592:K1593)*('Front End'!$F$5*60))</f>
        <v>0</v>
      </c>
      <c r="P1593" s="10">
        <f>P1592+(AVERAGE(L1592:L1593)*('Front End'!$F$5*60))-W1592</f>
        <v>3585.2566330491022</v>
      </c>
      <c r="Q1593" s="10">
        <f>(P1593/$AA$5)*($AA$4-'Front End'!$F$9)</f>
        <v>3.5852566330491026E-2</v>
      </c>
      <c r="R1593" s="10">
        <f>'Front End'!$F$9+Q1593</f>
        <v>45.03585256633049</v>
      </c>
      <c r="S1593" s="8">
        <f>IF(R1593&gt;'Front End'!$F$9+'Front End'!$B$9,(((R1593-'Front End'!$F$9)/($AA$4-'Front End'!$F$9))*$AA$5)-((('Front End'!$F$9+'Front End'!$B$9-'Front End'!$F$9)/($AA$4-'Front End'!$F$9))*$AA$5),0)</f>
        <v>3585.2566330490281</v>
      </c>
      <c r="T1593" s="8">
        <f>ROUND(S1593/('Front End'!$B$3*24*60*60),6)</f>
        <v>4.15E-3</v>
      </c>
      <c r="U1593" s="8">
        <f>IF(R1593&gt;'Front End'!$F$9+'Front End'!$B$10,(((R1593-'Front End'!$F$9)/($AA$4-'Front End'!$F$9))*$AA$5)-((('Front End'!$F$9+'Front End'!$B$10-'Front End'!$F$9)/($AA$4-'Front End'!$F$9))*$AA$5),0)</f>
        <v>1585.2566330487152</v>
      </c>
      <c r="V1593" s="8">
        <f>(U1593^0.5)/('Front End'!$B$4*24*60*60)</f>
        <v>4.6082501621642572E-3</v>
      </c>
      <c r="W1593" s="8">
        <f>(AVERAGE(T1592:T1593)*('Front End'!$F$5*60))+(AVERAGE(V1592:V1593)*('Front End'!$F$5*60))</f>
        <v>1.0511369854886305</v>
      </c>
      <c r="X1593" s="8">
        <f t="shared" si="104"/>
        <v>4.6082501621642572E-3</v>
      </c>
    </row>
    <row r="1594" spans="1:24" x14ac:dyDescent="0.2">
      <c r="A1594" s="1">
        <v>1593</v>
      </c>
      <c r="B1594" s="1">
        <f>B1593+'Front End'!$F$5</f>
        <v>3184</v>
      </c>
      <c r="C1594" s="10">
        <f t="shared" si="101"/>
        <v>2.2111111111111112</v>
      </c>
      <c r="D1594" s="10">
        <f>ROUND(IF(B1594&lt;=$AA$2*1.25,('Front End'!$F$4/2)*(1-COS((PI()*B1594)/$AA$2)),(4.34*'Front End'!$F$4*EXP(-1.3*B1594/$AA$2))),6)</f>
        <v>4.3600000000000003E-4</v>
      </c>
      <c r="E1594" s="10">
        <f>D1594*('Front End'!$F$3/100)</f>
        <v>0</v>
      </c>
      <c r="F1594" s="10">
        <f t="shared" si="102"/>
        <v>4.3600000000000003E-4</v>
      </c>
      <c r="G1594" s="10">
        <f>IF((G1593+(AVERAGE(F1593:F1594)*('Front End'!$F$5*60))-(N1593))&gt;$AA$3,$AA$3,IF(G1593+(AVERAGE(F1593:F1594)*('Front End'!$F$5*60))-(N1593)&lt;0,0,G1593+(AVERAGE(F1593:F1594)*('Front End'!$F$5*60))-(N1593)))</f>
        <v>100.38663557053854</v>
      </c>
      <c r="H1594" s="10">
        <f>(G1594/$AA$3)*'Front End'!$B$1</f>
        <v>1.0038663557053855E-3</v>
      </c>
      <c r="I1594" s="10">
        <f>('Front End'!$F$10-'Front End'!$B$1)+Calcs!H1594</f>
        <v>46.731003866355707</v>
      </c>
      <c r="J1594" s="10">
        <f>IF(H1594&gt;'Front End'!$B$1*('Front End'!$B$5/100),G1594-((('Front End'!$B$1*('Front End'!$B$5/100))/'Front End'!$B$1)*$AA$3),0)</f>
        <v>0.38663557053854447</v>
      </c>
      <c r="K1594" s="10">
        <f>(J1594*('Front End'!$B$6/100))/('Front End'!$B$2*24*60*60)</f>
        <v>0</v>
      </c>
      <c r="L1594" s="10">
        <f>(J1594*((100-'Front End'!$B$6)/100))/('Front End'!$B$2*24*60*60)</f>
        <v>4.474948733085006E-4</v>
      </c>
      <c r="M1594" s="10">
        <f t="shared" si="103"/>
        <v>4.474948733085006E-4</v>
      </c>
      <c r="N1594" s="10">
        <f>AVERAGE(M1593:M1594)*('Front End'!$F$5*60)</f>
        <v>5.3815490053793866E-2</v>
      </c>
      <c r="O1594" s="10">
        <f>IF(O1593+AVERAGE(K1593:K1594)*('Front End'!$F$5*60)&gt;J1594,J1594,O1593+AVERAGE(K1593:K1594)*('Front End'!$F$5*60))</f>
        <v>0</v>
      </c>
      <c r="P1594" s="10">
        <f>P1593+(AVERAGE(L1593:L1594)*('Front End'!$F$5*60))-W1593</f>
        <v>3584.2593115536674</v>
      </c>
      <c r="Q1594" s="10">
        <f>(P1594/$AA$5)*($AA$4-'Front End'!$F$9)</f>
        <v>3.5842593115536669E-2</v>
      </c>
      <c r="R1594" s="10">
        <f>'Front End'!$F$9+Q1594</f>
        <v>45.03584259311554</v>
      </c>
      <c r="S1594" s="8">
        <f>IF(R1594&gt;'Front End'!$F$9+'Front End'!$B$9,(((R1594-'Front End'!$F$9)/($AA$4-'Front End'!$F$9))*$AA$5)-((('Front End'!$F$9+'Front End'!$B$9-'Front End'!$F$9)/($AA$4-'Front End'!$F$9))*$AA$5),0)</f>
        <v>3584.2593115539503</v>
      </c>
      <c r="T1594" s="8">
        <f>ROUND(S1594/('Front End'!$B$3*24*60*60),6)</f>
        <v>4.1479999999999998E-3</v>
      </c>
      <c r="U1594" s="8">
        <f>IF(R1594&gt;'Front End'!$F$9+'Front End'!$B$10,(((R1594-'Front End'!$F$9)/($AA$4-'Front End'!$F$9))*$AA$5)-((('Front End'!$F$9+'Front End'!$B$10-'Front End'!$F$9)/($AA$4-'Front End'!$F$9))*$AA$5),0)</f>
        <v>1584.2593115536374</v>
      </c>
      <c r="V1594" s="8">
        <f>(U1594^0.5)/('Front End'!$B$4*24*60*60)</f>
        <v>4.6068003558928892E-3</v>
      </c>
      <c r="W1594" s="8">
        <f>(AVERAGE(T1593:T1594)*('Front End'!$F$5*60))+(AVERAGE(V1593:V1594)*('Front End'!$F$5*60))</f>
        <v>1.0507830310834287</v>
      </c>
      <c r="X1594" s="8">
        <f t="shared" si="104"/>
        <v>4.6068003558928892E-3</v>
      </c>
    </row>
    <row r="1595" spans="1:24" x14ac:dyDescent="0.2">
      <c r="A1595" s="1">
        <v>1594</v>
      </c>
      <c r="B1595" s="1">
        <f>B1594+'Front End'!$F$5</f>
        <v>3186</v>
      </c>
      <c r="C1595" s="10">
        <f t="shared" si="101"/>
        <v>2.2124999999999999</v>
      </c>
      <c r="D1595" s="10">
        <f>ROUND(IF(B1595&lt;=$AA$2*1.25,('Front End'!$F$4/2)*(1-COS((PI()*B1595)/$AA$2)),(4.34*'Front End'!$F$4*EXP(-1.3*B1595/$AA$2))),6)</f>
        <v>4.3399999999999998E-4</v>
      </c>
      <c r="E1595" s="10">
        <f>D1595*('Front End'!$F$3/100)</f>
        <v>0</v>
      </c>
      <c r="F1595" s="10">
        <f t="shared" si="102"/>
        <v>4.3399999999999998E-4</v>
      </c>
      <c r="G1595" s="10">
        <f>IF((G1594+(AVERAGE(F1594:F1595)*('Front End'!$F$5*60))-(N1594))&gt;$AA$3,$AA$3,IF(G1594+(AVERAGE(F1594:F1595)*('Front End'!$F$5*60))-(N1594)&lt;0,0,G1594+(AVERAGE(F1594:F1595)*('Front End'!$F$5*60))-(N1594)))</f>
        <v>100.38502008048475</v>
      </c>
      <c r="H1595" s="10">
        <f>(G1595/$AA$3)*'Front End'!$B$1</f>
        <v>1.0038502008048475E-3</v>
      </c>
      <c r="I1595" s="10">
        <f>('Front End'!$F$10-'Front End'!$B$1)+Calcs!H1595</f>
        <v>46.731003850200807</v>
      </c>
      <c r="J1595" s="10">
        <f>IF(H1595&gt;'Front End'!$B$1*('Front End'!$B$5/100),G1595-((('Front End'!$B$1*('Front End'!$B$5/100))/'Front End'!$B$1)*$AA$3),0)</f>
        <v>0.38502008048475034</v>
      </c>
      <c r="K1595" s="10">
        <f>(J1595*('Front End'!$B$6/100))/('Front End'!$B$2*24*60*60)</f>
        <v>0</v>
      </c>
      <c r="L1595" s="10">
        <f>(J1595*((100-'Front End'!$B$6)/100))/('Front End'!$B$2*24*60*60)</f>
        <v>4.4562509315364626E-4</v>
      </c>
      <c r="M1595" s="10">
        <f t="shared" si="103"/>
        <v>4.4562509315364626E-4</v>
      </c>
      <c r="N1595" s="10">
        <f>AVERAGE(M1594:M1595)*('Front End'!$F$5*60)</f>
        <v>5.3587197987728805E-2</v>
      </c>
      <c r="O1595" s="10">
        <f>IF(O1594+AVERAGE(K1594:K1595)*('Front End'!$F$5*60)&gt;J1595,J1595,O1594+AVERAGE(K1594:K1595)*('Front End'!$F$5*60))</f>
        <v>0</v>
      </c>
      <c r="P1595" s="10">
        <f>P1594+(AVERAGE(L1594:L1595)*('Front End'!$F$5*60))-W1594</f>
        <v>3583.2621157205717</v>
      </c>
      <c r="Q1595" s="10">
        <f>(P1595/$AA$5)*($AA$4-'Front End'!$F$9)</f>
        <v>3.5832621157205716E-2</v>
      </c>
      <c r="R1595" s="10">
        <f>'Front End'!$F$9+Q1595</f>
        <v>45.035832621157205</v>
      </c>
      <c r="S1595" s="8">
        <f>IF(R1595&gt;'Front End'!$F$9+'Front End'!$B$9,(((R1595-'Front End'!$F$9)/($AA$4-'Front End'!$F$9))*$AA$5)-((('Front End'!$F$9+'Front End'!$B$9-'Front End'!$F$9)/($AA$4-'Front End'!$F$9))*$AA$5),0)</f>
        <v>3583.2621157204871</v>
      </c>
      <c r="T1595" s="8">
        <f>ROUND(S1595/('Front End'!$B$3*24*60*60),6)</f>
        <v>4.1469999999999996E-3</v>
      </c>
      <c r="U1595" s="8">
        <f>IF(R1595&gt;'Front End'!$F$9+'Front End'!$B$10,(((R1595-'Front End'!$F$9)/($AA$4-'Front End'!$F$9))*$AA$5)-((('Front End'!$F$9+'Front End'!$B$10-'Front End'!$F$9)/($AA$4-'Front End'!$F$9))*$AA$5),0)</f>
        <v>1583.2621157201743</v>
      </c>
      <c r="V1595" s="8">
        <f>(U1595^0.5)/('Front End'!$B$4*24*60*60)</f>
        <v>4.6053502759698548E-3</v>
      </c>
      <c r="W1595" s="8">
        <f>(AVERAGE(T1594:T1595)*('Front End'!$F$5*60))+(AVERAGE(V1594:V1595)*('Front End'!$F$5*60))</f>
        <v>1.0504290379117647</v>
      </c>
      <c r="X1595" s="8">
        <f t="shared" si="104"/>
        <v>4.6053502759698548E-3</v>
      </c>
    </row>
    <row r="1596" spans="1:24" x14ac:dyDescent="0.2">
      <c r="A1596" s="1">
        <v>1595</v>
      </c>
      <c r="B1596" s="1">
        <f>B1595+'Front End'!$F$5</f>
        <v>3188</v>
      </c>
      <c r="C1596" s="10">
        <f t="shared" si="101"/>
        <v>2.213888888888889</v>
      </c>
      <c r="D1596" s="10">
        <f>ROUND(IF(B1596&lt;=$AA$2*1.25,('Front End'!$F$4/2)*(1-COS((PI()*B1596)/$AA$2)),(4.34*'Front End'!$F$4*EXP(-1.3*B1596/$AA$2))),6)</f>
        <v>4.3199999999999998E-4</v>
      </c>
      <c r="E1596" s="10">
        <f>D1596*('Front End'!$F$3/100)</f>
        <v>0</v>
      </c>
      <c r="F1596" s="10">
        <f t="shared" si="102"/>
        <v>4.3199999999999998E-4</v>
      </c>
      <c r="G1596" s="10">
        <f>IF((G1595+(AVERAGE(F1595:F1596)*('Front End'!$F$5*60))-(N1595))&gt;$AA$3,$AA$3,IF(G1595+(AVERAGE(F1595:F1596)*('Front End'!$F$5*60))-(N1595)&lt;0,0,G1595+(AVERAGE(F1595:F1596)*('Front End'!$F$5*60))-(N1595)))</f>
        <v>100.38339288249702</v>
      </c>
      <c r="H1596" s="10">
        <f>(G1596/$AA$3)*'Front End'!$B$1</f>
        <v>1.0038339288249703E-3</v>
      </c>
      <c r="I1596" s="10">
        <f>('Front End'!$F$10-'Front End'!$B$1)+Calcs!H1596</f>
        <v>46.731003833928831</v>
      </c>
      <c r="J1596" s="10">
        <f>IF(H1596&gt;'Front End'!$B$1*('Front End'!$B$5/100),G1596-((('Front End'!$B$1*('Front End'!$B$5/100))/'Front End'!$B$1)*$AA$3),0)</f>
        <v>0.38339288249702008</v>
      </c>
      <c r="K1596" s="10">
        <f>(J1596*('Front End'!$B$6/100))/('Front End'!$B$2*24*60*60)</f>
        <v>0</v>
      </c>
      <c r="L1596" s="10">
        <f>(J1596*((100-'Front End'!$B$6)/100))/('Front End'!$B$2*24*60*60)</f>
        <v>4.4374176214932888E-4</v>
      </c>
      <c r="M1596" s="10">
        <f t="shared" si="103"/>
        <v>4.4374176214932888E-4</v>
      </c>
      <c r="N1596" s="10">
        <f>AVERAGE(M1595:M1596)*('Front End'!$F$5*60)</f>
        <v>5.3362011318178505E-2</v>
      </c>
      <c r="O1596" s="10">
        <f>IF(O1595+AVERAGE(K1595:K1596)*('Front End'!$F$5*60)&gt;J1596,J1596,O1595+AVERAGE(K1595:K1596)*('Front End'!$F$5*60))</f>
        <v>0</v>
      </c>
      <c r="P1596" s="10">
        <f>P1595+(AVERAGE(L1595:L1596)*('Front End'!$F$5*60))-W1595</f>
        <v>3582.2650486939783</v>
      </c>
      <c r="Q1596" s="10">
        <f>(P1596/$AA$5)*($AA$4-'Front End'!$F$9)</f>
        <v>3.5822650486939785E-2</v>
      </c>
      <c r="R1596" s="10">
        <f>'Front End'!$F$9+Q1596</f>
        <v>45.035822650486942</v>
      </c>
      <c r="S1596" s="8">
        <f>IF(R1596&gt;'Front End'!$F$9+'Front End'!$B$9,(((R1596-'Front End'!$F$9)/($AA$4-'Front End'!$F$9))*$AA$5)-((('Front End'!$F$9+'Front End'!$B$9-'Front End'!$F$9)/($AA$4-'Front End'!$F$9))*$AA$5),0)</f>
        <v>3582.2650486942111</v>
      </c>
      <c r="T1596" s="8">
        <f>ROUND(S1596/('Front End'!$B$3*24*60*60),6)</f>
        <v>4.1460000000000004E-3</v>
      </c>
      <c r="U1596" s="8">
        <f>IF(R1596&gt;'Front End'!$F$9+'Front End'!$B$10,(((R1596-'Front End'!$F$9)/($AA$4-'Front End'!$F$9))*$AA$5)-((('Front End'!$F$9+'Front End'!$B$10-'Front End'!$F$9)/($AA$4-'Front End'!$F$9))*$AA$5),0)</f>
        <v>1582.2650486938983</v>
      </c>
      <c r="V1596" s="8">
        <f>(U1596^0.5)/('Front End'!$B$4*24*60*60)</f>
        <v>4.6038999267128981E-3</v>
      </c>
      <c r="W1596" s="8">
        <f>(AVERAGE(T1595:T1596)*('Front End'!$F$5*60))+(AVERAGE(V1595:V1596)*('Front End'!$F$5*60))</f>
        <v>1.0501350121609652</v>
      </c>
      <c r="X1596" s="8">
        <f t="shared" si="104"/>
        <v>4.6038999267128981E-3</v>
      </c>
    </row>
    <row r="1597" spans="1:24" x14ac:dyDescent="0.2">
      <c r="A1597" s="1">
        <v>1596</v>
      </c>
      <c r="B1597" s="1">
        <f>B1596+'Front End'!$F$5</f>
        <v>3190</v>
      </c>
      <c r="C1597" s="10">
        <f t="shared" si="101"/>
        <v>2.2152777777777777</v>
      </c>
      <c r="D1597" s="10">
        <f>ROUND(IF(B1597&lt;=$AA$2*1.25,('Front End'!$F$4/2)*(1-COS((PI()*B1597)/$AA$2)),(4.34*'Front End'!$F$4*EXP(-1.3*B1597/$AA$2))),6)</f>
        <v>4.2999999999999999E-4</v>
      </c>
      <c r="E1597" s="10">
        <f>D1597*('Front End'!$F$3/100)</f>
        <v>0</v>
      </c>
      <c r="F1597" s="10">
        <f t="shared" si="102"/>
        <v>4.2999999999999999E-4</v>
      </c>
      <c r="G1597" s="10">
        <f>IF((G1596+(AVERAGE(F1596:F1597)*('Front End'!$F$5*60))-(N1596))&gt;$AA$3,$AA$3,IF(G1596+(AVERAGE(F1596:F1597)*('Front End'!$F$5*60))-(N1596)&lt;0,0,G1596+(AVERAGE(F1596:F1597)*('Front End'!$F$5*60))-(N1596)))</f>
        <v>100.38175087117884</v>
      </c>
      <c r="H1597" s="10">
        <f>(G1597/$AA$3)*'Front End'!$B$1</f>
        <v>1.0038175087117884E-3</v>
      </c>
      <c r="I1597" s="10">
        <f>('Front End'!$F$10-'Front End'!$B$1)+Calcs!H1597</f>
        <v>46.731003817508714</v>
      </c>
      <c r="J1597" s="10">
        <f>IF(H1597&gt;'Front End'!$B$1*('Front End'!$B$5/100),G1597-((('Front End'!$B$1*('Front End'!$B$5/100))/'Front End'!$B$1)*$AA$3),0)</f>
        <v>0.38175087117883777</v>
      </c>
      <c r="K1597" s="10">
        <f>(J1597*('Front End'!$B$6/100))/('Front End'!$B$2*24*60*60)</f>
        <v>0</v>
      </c>
      <c r="L1597" s="10">
        <f>(J1597*((100-'Front End'!$B$6)/100))/('Front End'!$B$2*24*60*60)</f>
        <v>4.4184128608661783E-4</v>
      </c>
      <c r="M1597" s="10">
        <f t="shared" si="103"/>
        <v>4.4184128608661783E-4</v>
      </c>
      <c r="N1597" s="10">
        <f>AVERAGE(M1596:M1597)*('Front End'!$F$5*60)</f>
        <v>5.3134982894156801E-2</v>
      </c>
      <c r="O1597" s="10">
        <f>IF(O1596+AVERAGE(K1596:K1597)*('Front End'!$F$5*60)&gt;J1597,J1597,O1596+AVERAGE(K1596:K1597)*('Front End'!$F$5*60))</f>
        <v>0</v>
      </c>
      <c r="P1597" s="10">
        <f>P1596+(AVERAGE(L1596:L1597)*('Front End'!$F$5*60))-W1596</f>
        <v>3581.2680486647118</v>
      </c>
      <c r="Q1597" s="10">
        <f>(P1597/$AA$5)*($AA$4-'Front End'!$F$9)</f>
        <v>3.5812680486647118E-2</v>
      </c>
      <c r="R1597" s="10">
        <f>'Front End'!$F$9+Q1597</f>
        <v>45.03581268048665</v>
      </c>
      <c r="S1597" s="8">
        <f>IF(R1597&gt;'Front End'!$F$9+'Front End'!$B$9,(((R1597-'Front End'!$F$9)/($AA$4-'Front End'!$F$9))*$AA$5)-((('Front End'!$F$9+'Front End'!$B$9-'Front End'!$F$9)/($AA$4-'Front End'!$F$9))*$AA$5),0)</f>
        <v>3581.2680486650097</v>
      </c>
      <c r="T1597" s="8">
        <f>ROUND(S1597/('Front End'!$B$3*24*60*60),6)</f>
        <v>4.1450000000000002E-3</v>
      </c>
      <c r="U1597" s="8">
        <f>IF(R1597&gt;'Front End'!$F$9+'Front End'!$B$10,(((R1597-'Front End'!$F$9)/($AA$4-'Front End'!$F$9))*$AA$5)-((('Front End'!$F$9+'Front End'!$B$10-'Front End'!$F$9)/($AA$4-'Front End'!$F$9))*$AA$5),0)</f>
        <v>1581.2680486646968</v>
      </c>
      <c r="V1597" s="8">
        <f>(U1597^0.5)/('Front End'!$B$4*24*60*60)</f>
        <v>4.6024492179149393E-3</v>
      </c>
      <c r="W1597" s="8">
        <f>(AVERAGE(T1596:T1597)*('Front End'!$F$5*60))+(AVERAGE(V1596:V1597)*('Front End'!$F$5*60))</f>
        <v>1.0498409486776703</v>
      </c>
      <c r="X1597" s="8">
        <f t="shared" si="104"/>
        <v>4.6024492179149393E-3</v>
      </c>
    </row>
    <row r="1598" spans="1:24" x14ac:dyDescent="0.2">
      <c r="A1598" s="1">
        <v>1597</v>
      </c>
      <c r="B1598" s="1">
        <f>B1597+'Front End'!$F$5</f>
        <v>3192</v>
      </c>
      <c r="C1598" s="10">
        <f t="shared" si="101"/>
        <v>2.2166666666666668</v>
      </c>
      <c r="D1598" s="10">
        <f>ROUND(IF(B1598&lt;=$AA$2*1.25,('Front End'!$F$4/2)*(1-COS((PI()*B1598)/$AA$2)),(4.34*'Front End'!$F$4*EXP(-1.3*B1598/$AA$2))),6)</f>
        <v>4.28E-4</v>
      </c>
      <c r="E1598" s="10">
        <f>D1598*('Front End'!$F$3/100)</f>
        <v>0</v>
      </c>
      <c r="F1598" s="10">
        <f t="shared" si="102"/>
        <v>4.28E-4</v>
      </c>
      <c r="G1598" s="10">
        <f>IF((G1597+(AVERAGE(F1597:F1598)*('Front End'!$F$5*60))-(N1597))&gt;$AA$3,$AA$3,IF(G1597+(AVERAGE(F1597:F1598)*('Front End'!$F$5*60))-(N1597)&lt;0,0,G1597+(AVERAGE(F1597:F1598)*('Front End'!$F$5*60))-(N1597)))</f>
        <v>100.38009588828469</v>
      </c>
      <c r="H1598" s="10">
        <f>(G1598/$AA$3)*'Front End'!$B$1</f>
        <v>1.0038009588828468E-3</v>
      </c>
      <c r="I1598" s="10">
        <f>('Front End'!$F$10-'Front End'!$B$1)+Calcs!H1598</f>
        <v>46.731003800958888</v>
      </c>
      <c r="J1598" s="10">
        <f>IF(H1598&gt;'Front End'!$B$1*('Front End'!$B$5/100),G1598-((('Front End'!$B$1*('Front End'!$B$5/100))/'Front End'!$B$1)*$AA$3),0)</f>
        <v>0.38009588828468566</v>
      </c>
      <c r="K1598" s="10">
        <f>(J1598*('Front End'!$B$6/100))/('Front End'!$B$2*24*60*60)</f>
        <v>0</v>
      </c>
      <c r="L1598" s="10">
        <f>(J1598*((100-'Front End'!$B$6)/100))/('Front End'!$B$2*24*60*60)</f>
        <v>4.3992579662579362E-4</v>
      </c>
      <c r="M1598" s="10">
        <f t="shared" si="103"/>
        <v>4.3992579662579362E-4</v>
      </c>
      <c r="N1598" s="10">
        <f>AVERAGE(M1597:M1598)*('Front End'!$F$5*60)</f>
        <v>5.2906024962744685E-2</v>
      </c>
      <c r="O1598" s="10">
        <f>IF(O1597+AVERAGE(K1597:K1598)*('Front End'!$F$5*60)&gt;J1598,J1598,O1597+AVERAGE(K1597:K1598)*('Front End'!$F$5*60))</f>
        <v>0</v>
      </c>
      <c r="P1598" s="10">
        <f>P1597+(AVERAGE(L1597:L1598)*('Front End'!$F$5*60))-W1597</f>
        <v>3580.271113740997</v>
      </c>
      <c r="Q1598" s="10">
        <f>(P1598/$AA$5)*($AA$4-'Front End'!$F$9)</f>
        <v>3.5802711137409966E-2</v>
      </c>
      <c r="R1598" s="10">
        <f>'Front End'!$F$9+Q1598</f>
        <v>45.035802711137407</v>
      </c>
      <c r="S1598" s="8">
        <f>IF(R1598&gt;'Front End'!$F$9+'Front End'!$B$9,(((R1598-'Front End'!$F$9)/($AA$4-'Front End'!$F$9))*$AA$5)-((('Front End'!$F$9+'Front End'!$B$9-'Front End'!$F$9)/($AA$4-'Front End'!$F$9))*$AA$5),0)</f>
        <v>3580.2711137407073</v>
      </c>
      <c r="T1598" s="8">
        <f>ROUND(S1598/('Front End'!$B$3*24*60*60),6)</f>
        <v>4.1440000000000001E-3</v>
      </c>
      <c r="U1598" s="8">
        <f>IF(R1598&gt;'Front End'!$F$9+'Front End'!$B$10,(((R1598-'Front End'!$F$9)/($AA$4-'Front End'!$F$9))*$AA$5)-((('Front End'!$F$9+'Front End'!$B$10-'Front End'!$F$9)/($AA$4-'Front End'!$F$9))*$AA$5),0)</f>
        <v>1580.2711137403944</v>
      </c>
      <c r="V1598" s="8">
        <f>(U1598^0.5)/('Front End'!$B$4*24*60*60)</f>
        <v>4.6009981464813264E-3</v>
      </c>
      <c r="W1598" s="8">
        <f>(AVERAGE(T1597:T1598)*('Front End'!$F$5*60))+(AVERAGE(V1597:V1598)*('Front End'!$F$5*60))</f>
        <v>1.0495468418637761</v>
      </c>
      <c r="X1598" s="8">
        <f t="shared" si="104"/>
        <v>4.6009981464813264E-3</v>
      </c>
    </row>
    <row r="1599" spans="1:24" x14ac:dyDescent="0.2">
      <c r="A1599" s="1">
        <v>1598</v>
      </c>
      <c r="B1599" s="1">
        <f>B1598+'Front End'!$F$5</f>
        <v>3194</v>
      </c>
      <c r="C1599" s="10">
        <f t="shared" si="101"/>
        <v>2.2180555555555554</v>
      </c>
      <c r="D1599" s="10">
        <f>ROUND(IF(B1599&lt;=$AA$2*1.25,('Front End'!$F$4/2)*(1-COS((PI()*B1599)/$AA$2)),(4.34*'Front End'!$F$4*EXP(-1.3*B1599/$AA$2))),6)</f>
        <v>4.26E-4</v>
      </c>
      <c r="E1599" s="10">
        <f>D1599*('Front End'!$F$3/100)</f>
        <v>0</v>
      </c>
      <c r="F1599" s="10">
        <f t="shared" si="102"/>
        <v>4.26E-4</v>
      </c>
      <c r="G1599" s="10">
        <f>IF((G1598+(AVERAGE(F1598:F1599)*('Front End'!$F$5*60))-(N1598))&gt;$AA$3,$AA$3,IF(G1598+(AVERAGE(F1598:F1599)*('Front End'!$F$5*60))-(N1598)&lt;0,0,G1598+(AVERAGE(F1598:F1599)*('Front End'!$F$5*60))-(N1598)))</f>
        <v>100.37842986332195</v>
      </c>
      <c r="H1599" s="10">
        <f>(G1599/$AA$3)*'Front End'!$B$1</f>
        <v>1.0037842986332197E-3</v>
      </c>
      <c r="I1599" s="10">
        <f>('Front End'!$F$10-'Front End'!$B$1)+Calcs!H1599</f>
        <v>46.731003784298636</v>
      </c>
      <c r="J1599" s="10">
        <f>IF(H1599&gt;'Front End'!$B$1*('Front End'!$B$5/100),G1599-((('Front End'!$B$1*('Front End'!$B$5/100))/'Front End'!$B$1)*$AA$3),0)</f>
        <v>0.37842986332195494</v>
      </c>
      <c r="K1599" s="10">
        <f>(J1599*('Front End'!$B$6/100))/('Front End'!$B$2*24*60*60)</f>
        <v>0</v>
      </c>
      <c r="L1599" s="10">
        <f>(J1599*((100-'Front End'!$B$6)/100))/('Front End'!$B$2*24*60*60)</f>
        <v>4.3799752699300346E-4</v>
      </c>
      <c r="M1599" s="10">
        <f t="shared" si="103"/>
        <v>4.3799752699300346E-4</v>
      </c>
      <c r="N1599" s="10">
        <f>AVERAGE(M1598:M1599)*('Front End'!$F$5*60)</f>
        <v>5.2675399417127823E-2</v>
      </c>
      <c r="O1599" s="10">
        <f>IF(O1598+AVERAGE(K1598:K1599)*('Front End'!$F$5*60)&gt;J1599,J1599,O1598+AVERAGE(K1598:K1599)*('Front End'!$F$5*60))</f>
        <v>0</v>
      </c>
      <c r="P1599" s="10">
        <f>P1598+(AVERAGE(L1598:L1599)*('Front End'!$F$5*60))-W1598</f>
        <v>3579.2742422985502</v>
      </c>
      <c r="Q1599" s="10">
        <f>(P1599/$AA$5)*($AA$4-'Front End'!$F$9)</f>
        <v>3.5792742422985496E-2</v>
      </c>
      <c r="R1599" s="10">
        <f>'Front End'!$F$9+Q1599</f>
        <v>45.035792742422984</v>
      </c>
      <c r="S1599" s="8">
        <f>IF(R1599&gt;'Front End'!$F$9+'Front End'!$B$9,(((R1599-'Front End'!$F$9)/($AA$4-'Front End'!$F$9))*$AA$5)-((('Front End'!$F$9+'Front End'!$B$9-'Front End'!$F$9)/($AA$4-'Front End'!$F$9))*$AA$5),0)</f>
        <v>3579.2742422984247</v>
      </c>
      <c r="T1599" s="8">
        <f>ROUND(S1599/('Front End'!$B$3*24*60*60),6)</f>
        <v>4.143E-3</v>
      </c>
      <c r="U1599" s="8">
        <f>IF(R1599&gt;'Front End'!$F$9+'Front End'!$B$10,(((R1599-'Front End'!$F$9)/($AA$4-'Front End'!$F$9))*$AA$5)-((('Front End'!$F$9+'Front End'!$B$10-'Front End'!$F$9)/($AA$4-'Front End'!$F$9))*$AA$5),0)</f>
        <v>1579.2742422981119</v>
      </c>
      <c r="V1599" s="8">
        <f>(U1599^0.5)/('Front End'!$B$4*24*60*60)</f>
        <v>4.5995467097055733E-3</v>
      </c>
      <c r="W1599" s="8">
        <f>(AVERAGE(T1598:T1599)*('Front End'!$F$5*60))+(AVERAGE(V1598:V1599)*('Front End'!$F$5*60))</f>
        <v>1.0492526913712139</v>
      </c>
      <c r="X1599" s="8">
        <f t="shared" si="104"/>
        <v>4.5995467097055733E-3</v>
      </c>
    </row>
    <row r="1600" spans="1:24" x14ac:dyDescent="0.2">
      <c r="A1600" s="1">
        <v>1599</v>
      </c>
      <c r="B1600" s="1">
        <f>B1599+'Front End'!$F$5</f>
        <v>3196</v>
      </c>
      <c r="C1600" s="10">
        <f t="shared" si="101"/>
        <v>2.2194444444444446</v>
      </c>
      <c r="D1600" s="10">
        <f>ROUND(IF(B1600&lt;=$AA$2*1.25,('Front End'!$F$4/2)*(1-COS((PI()*B1600)/$AA$2)),(4.34*'Front End'!$F$4*EXP(-1.3*B1600/$AA$2))),6)</f>
        <v>4.2400000000000001E-4</v>
      </c>
      <c r="E1600" s="10">
        <f>D1600*('Front End'!$F$3/100)</f>
        <v>0</v>
      </c>
      <c r="F1600" s="10">
        <f t="shared" si="102"/>
        <v>4.2400000000000001E-4</v>
      </c>
      <c r="G1600" s="10">
        <f>IF((G1599+(AVERAGE(F1599:F1600)*('Front End'!$F$5*60))-(N1599))&gt;$AA$3,$AA$3,IF(G1599+(AVERAGE(F1599:F1600)*('Front End'!$F$5*60))-(N1599)&lt;0,0,G1599+(AVERAGE(F1599:F1600)*('Front End'!$F$5*60))-(N1599)))</f>
        <v>100.37675446390483</v>
      </c>
      <c r="H1600" s="10">
        <f>(G1600/$AA$3)*'Front End'!$B$1</f>
        <v>1.0037675446390483E-3</v>
      </c>
      <c r="I1600" s="10">
        <f>('Front End'!$F$10-'Front End'!$B$1)+Calcs!H1600</f>
        <v>46.731003767544642</v>
      </c>
      <c r="J1600" s="10">
        <f>IF(H1600&gt;'Front End'!$B$1*('Front End'!$B$5/100),G1600-((('Front End'!$B$1*('Front End'!$B$5/100))/'Front End'!$B$1)*$AA$3),0)</f>
        <v>0.37675446390483103</v>
      </c>
      <c r="K1600" s="10">
        <f>(J1600*('Front End'!$B$6/100))/('Front End'!$B$2*24*60*60)</f>
        <v>0</v>
      </c>
      <c r="L1600" s="10">
        <f>(J1600*((100-'Front End'!$B$6)/100))/('Front End'!$B$2*24*60*60)</f>
        <v>4.3605840729725817E-4</v>
      </c>
      <c r="M1600" s="10">
        <f t="shared" si="103"/>
        <v>4.3605840729725817E-4</v>
      </c>
      <c r="N1600" s="10">
        <f>AVERAGE(M1599:M1600)*('Front End'!$F$5*60)</f>
        <v>5.2443356057415694E-2</v>
      </c>
      <c r="O1600" s="10">
        <f>IF(O1599+AVERAGE(K1599:K1600)*('Front End'!$F$5*60)&gt;J1600,J1600,O1599+AVERAGE(K1599:K1600)*('Front End'!$F$5*60))</f>
        <v>0</v>
      </c>
      <c r="P1600" s="10">
        <f>P1599+(AVERAGE(L1599:L1600)*('Front End'!$F$5*60))-W1599</f>
        <v>3578.2774329632362</v>
      </c>
      <c r="Q1600" s="10">
        <f>(P1600/$AA$5)*($AA$4-'Front End'!$F$9)</f>
        <v>3.5782774329632359E-2</v>
      </c>
      <c r="R1600" s="10">
        <f>'Front End'!$F$9+Q1600</f>
        <v>45.035782774329633</v>
      </c>
      <c r="S1600" s="8">
        <f>IF(R1600&gt;'Front End'!$F$9+'Front End'!$B$9,(((R1600-'Front End'!$F$9)/($AA$4-'Front End'!$F$9))*$AA$5)-((('Front End'!$F$9+'Front End'!$B$9-'Front End'!$F$9)/($AA$4-'Front End'!$F$9))*$AA$5),0)</f>
        <v>3578.2774329632621</v>
      </c>
      <c r="T1600" s="8">
        <f>ROUND(S1600/('Front End'!$B$3*24*60*60),6)</f>
        <v>4.1419999999999998E-3</v>
      </c>
      <c r="U1600" s="8">
        <f>IF(R1600&gt;'Front End'!$F$9+'Front End'!$B$10,(((R1600-'Front End'!$F$9)/($AA$4-'Front End'!$F$9))*$AA$5)-((('Front End'!$F$9+'Front End'!$B$10-'Front End'!$F$9)/($AA$4-'Front End'!$F$9))*$AA$5),0)</f>
        <v>1578.2774329629492</v>
      </c>
      <c r="V1600" s="8">
        <f>(U1600^0.5)/('Front End'!$B$4*24*60*60)</f>
        <v>4.5980949052389164E-3</v>
      </c>
      <c r="W1600" s="8">
        <f>(AVERAGE(T1599:T1600)*('Front End'!$F$5*60))+(AVERAGE(V1599:V1600)*('Front End'!$F$5*60))</f>
        <v>1.0489584968966694</v>
      </c>
      <c r="X1600" s="8">
        <f t="shared" si="104"/>
        <v>4.5980949052389164E-3</v>
      </c>
    </row>
    <row r="1601" spans="1:24" x14ac:dyDescent="0.2">
      <c r="A1601" s="1">
        <v>1600</v>
      </c>
      <c r="B1601" s="1">
        <f>B1600+'Front End'!$F$5</f>
        <v>3198</v>
      </c>
      <c r="C1601" s="10">
        <f t="shared" si="101"/>
        <v>2.2208333333333332</v>
      </c>
      <c r="D1601" s="10">
        <f>ROUND(IF(B1601&lt;=$AA$2*1.25,('Front End'!$F$4/2)*(1-COS((PI()*B1601)/$AA$2)),(4.34*'Front End'!$F$4*EXP(-1.3*B1601/$AA$2))),6)</f>
        <v>4.2299999999999998E-4</v>
      </c>
      <c r="E1601" s="10">
        <f>D1601*('Front End'!$F$3/100)</f>
        <v>0</v>
      </c>
      <c r="F1601" s="10">
        <f t="shared" si="102"/>
        <v>4.2299999999999998E-4</v>
      </c>
      <c r="G1601" s="10">
        <f>IF((G1600+(AVERAGE(F1600:F1601)*('Front End'!$F$5*60))-(N1600))&gt;$AA$3,$AA$3,IF(G1600+(AVERAGE(F1600:F1601)*('Front End'!$F$5*60))-(N1600)&lt;0,0,G1600+(AVERAGE(F1600:F1601)*('Front End'!$F$5*60))-(N1600)))</f>
        <v>100.37513110784742</v>
      </c>
      <c r="H1601" s="10">
        <f>(G1601/$AA$3)*'Front End'!$B$1</f>
        <v>1.0037513110784742E-3</v>
      </c>
      <c r="I1601" s="10">
        <f>('Front End'!$F$10-'Front End'!$B$1)+Calcs!H1601</f>
        <v>46.731003751311086</v>
      </c>
      <c r="J1601" s="10">
        <f>IF(H1601&gt;'Front End'!$B$1*('Front End'!$B$5/100),G1601-((('Front End'!$B$1*('Front End'!$B$5/100))/'Front End'!$B$1)*$AA$3),0)</f>
        <v>0.3751311078474231</v>
      </c>
      <c r="K1601" s="10">
        <f>(J1601*('Front End'!$B$6/100))/('Front End'!$B$2*24*60*60)</f>
        <v>0</v>
      </c>
      <c r="L1601" s="10">
        <f>(J1601*((100-'Front End'!$B$6)/100))/('Front End'!$B$2*24*60*60)</f>
        <v>4.3417952297155455E-4</v>
      </c>
      <c r="M1601" s="10">
        <f t="shared" si="103"/>
        <v>4.3417952297155455E-4</v>
      </c>
      <c r="N1601" s="10">
        <f>AVERAGE(M1600:M1601)*('Front End'!$F$5*60)</f>
        <v>5.2214275816128766E-2</v>
      </c>
      <c r="O1601" s="10">
        <f>IF(O1600+AVERAGE(K1600:K1601)*('Front End'!$F$5*60)&gt;J1601,J1601,O1600+AVERAGE(K1600:K1601)*('Front End'!$F$5*60))</f>
        <v>0</v>
      </c>
      <c r="P1601" s="10">
        <f>P1600+(AVERAGE(L1600:L1601)*('Front End'!$F$5*60))-W1600</f>
        <v>3577.2806887421552</v>
      </c>
      <c r="Q1601" s="10">
        <f>(P1601/$AA$5)*($AA$4-'Front End'!$F$9)</f>
        <v>3.577280688742155E-2</v>
      </c>
      <c r="R1601" s="10">
        <f>'Front End'!$F$9+Q1601</f>
        <v>45.035772806887422</v>
      </c>
      <c r="S1601" s="8">
        <f>IF(R1601&gt;'Front End'!$F$9+'Front End'!$B$9,(((R1601-'Front End'!$F$9)/($AA$4-'Front End'!$F$9))*$AA$5)-((('Front End'!$F$9+'Front End'!$B$9-'Front End'!$F$9)/($AA$4-'Front End'!$F$9))*$AA$5),0)</f>
        <v>3577.2806887422348</v>
      </c>
      <c r="T1601" s="8">
        <f>ROUND(S1601/('Front End'!$B$3*24*60*60),6)</f>
        <v>4.1399999999999996E-3</v>
      </c>
      <c r="U1601" s="8">
        <f>IF(R1601&gt;'Front End'!$F$9+'Front End'!$B$10,(((R1601-'Front End'!$F$9)/($AA$4-'Front End'!$F$9))*$AA$5)-((('Front End'!$F$9+'Front End'!$B$10-'Front End'!$F$9)/($AA$4-'Front End'!$F$9))*$AA$5),0)</f>
        <v>1577.2806887419219</v>
      </c>
      <c r="V1601" s="8">
        <f>(U1601^0.5)/('Front End'!$B$4*24*60*60)</f>
        <v>4.5966427371146095E-3</v>
      </c>
      <c r="W1601" s="8">
        <f>(AVERAGE(T1600:T1601)*('Front End'!$F$5*60))+(AVERAGE(V1600:V1601)*('Front End'!$F$5*60))</f>
        <v>1.0486042585412116</v>
      </c>
      <c r="X1601" s="8">
        <f t="shared" si="104"/>
        <v>4.5966427371146095E-3</v>
      </c>
    </row>
    <row r="1602" spans="1:24" x14ac:dyDescent="0.2">
      <c r="A1602" s="1">
        <v>1601</v>
      </c>
      <c r="B1602" s="1">
        <f>B1601+'Front End'!$F$5</f>
        <v>3200</v>
      </c>
      <c r="C1602" s="10">
        <f t="shared" si="101"/>
        <v>2.2222222222222223</v>
      </c>
      <c r="D1602" s="10">
        <f>ROUND(IF(B1602&lt;=$AA$2*1.25,('Front End'!$F$4/2)*(1-COS((PI()*B1602)/$AA$2)),(4.34*'Front End'!$F$4*EXP(-1.3*B1602/$AA$2))),6)</f>
        <v>4.2099999999999999E-4</v>
      </c>
      <c r="E1602" s="10">
        <f>D1602*('Front End'!$F$3/100)</f>
        <v>0</v>
      </c>
      <c r="F1602" s="10">
        <f t="shared" si="102"/>
        <v>4.2099999999999999E-4</v>
      </c>
      <c r="G1602" s="10">
        <f>IF((G1601+(AVERAGE(F1601:F1602)*('Front End'!$F$5*60))-(N1601))&gt;$AA$3,$AA$3,IF(G1601+(AVERAGE(F1601:F1602)*('Front End'!$F$5*60))-(N1601)&lt;0,0,G1601+(AVERAGE(F1601:F1602)*('Front End'!$F$5*60))-(N1601)))</f>
        <v>100.3735568320313</v>
      </c>
      <c r="H1602" s="10">
        <f>(G1602/$AA$3)*'Front End'!$B$1</f>
        <v>1.0037355683203129E-3</v>
      </c>
      <c r="I1602" s="10">
        <f>('Front End'!$F$10-'Front End'!$B$1)+Calcs!H1602</f>
        <v>46.731003735568322</v>
      </c>
      <c r="J1602" s="10">
        <f>IF(H1602&gt;'Front End'!$B$1*('Front End'!$B$5/100),G1602-((('Front End'!$B$1*('Front End'!$B$5/100))/'Front End'!$B$1)*$AA$3),0)</f>
        <v>0.37355683203129786</v>
      </c>
      <c r="K1602" s="10">
        <f>(J1602*('Front End'!$B$6/100))/('Front End'!$B$2*24*60*60)</f>
        <v>0</v>
      </c>
      <c r="L1602" s="10">
        <f>(J1602*((100-'Front End'!$B$6)/100))/('Front End'!$B$2*24*60*60)</f>
        <v>4.3235744448066887E-4</v>
      </c>
      <c r="M1602" s="10">
        <f t="shared" si="103"/>
        <v>4.3235744448066887E-4</v>
      </c>
      <c r="N1602" s="10">
        <f>AVERAGE(M1601:M1602)*('Front End'!$F$5*60)</f>
        <v>5.1992218047133401E-2</v>
      </c>
      <c r="O1602" s="10">
        <f>IF(O1601+AVERAGE(K1601:K1602)*('Front End'!$F$5*60)&gt;J1602,J1602,O1601+AVERAGE(K1601:K1602)*('Front End'!$F$5*60))</f>
        <v>0</v>
      </c>
      <c r="P1602" s="10">
        <f>P1601+(AVERAGE(L1601:L1602)*('Front End'!$F$5*60))-W1601</f>
        <v>3576.284076701661</v>
      </c>
      <c r="Q1602" s="10">
        <f>(P1602/$AA$5)*($AA$4-'Front End'!$F$9)</f>
        <v>3.5762840767016607E-2</v>
      </c>
      <c r="R1602" s="10">
        <f>'Front End'!$F$9+Q1602</f>
        <v>45.035762840767013</v>
      </c>
      <c r="S1602" s="8">
        <f>IF(R1602&gt;'Front End'!$F$9+'Front End'!$B$9,(((R1602-'Front End'!$F$9)/($AA$4-'Front End'!$F$9))*$AA$5)-((('Front End'!$F$9+'Front End'!$B$9-'Front End'!$F$9)/($AA$4-'Front End'!$F$9))*$AA$5),0)</f>
        <v>3576.2840767013417</v>
      </c>
      <c r="T1602" s="8">
        <f>ROUND(S1602/('Front End'!$B$3*24*60*60),6)</f>
        <v>4.1390000000000003E-3</v>
      </c>
      <c r="U1602" s="8">
        <f>IF(R1602&gt;'Front End'!$F$9+'Front End'!$B$10,(((R1602-'Front End'!$F$9)/($AA$4-'Front End'!$F$9))*$AA$5)-((('Front End'!$F$9+'Front End'!$B$10-'Front End'!$F$9)/($AA$4-'Front End'!$F$9))*$AA$5),0)</f>
        <v>1576.2840767010289</v>
      </c>
      <c r="V1602" s="8">
        <f>(U1602^0.5)/('Front End'!$B$4*24*60*60)</f>
        <v>4.5951903027434309E-3</v>
      </c>
      <c r="W1602" s="8">
        <f>(AVERAGE(T1601:T1602)*('Front End'!$F$5*60))+(AVERAGE(V1601:V1602)*('Front End'!$F$5*60))</f>
        <v>1.0482499823914824</v>
      </c>
      <c r="X1602" s="8">
        <f t="shared" si="104"/>
        <v>4.5951903027434309E-3</v>
      </c>
    </row>
    <row r="1603" spans="1:24" x14ac:dyDescent="0.2">
      <c r="A1603" s="1">
        <v>1602</v>
      </c>
      <c r="B1603" s="1">
        <f>B1602+'Front End'!$F$5</f>
        <v>3202</v>
      </c>
      <c r="C1603" s="10">
        <f t="shared" si="101"/>
        <v>2.223611111111111</v>
      </c>
      <c r="D1603" s="10">
        <f>ROUND(IF(B1603&lt;=$AA$2*1.25,('Front End'!$F$4/2)*(1-COS((PI()*B1603)/$AA$2)),(4.34*'Front End'!$F$4*EXP(-1.3*B1603/$AA$2))),6)</f>
        <v>4.1899999999999999E-4</v>
      </c>
      <c r="E1603" s="10">
        <f>D1603*('Front End'!$F$3/100)</f>
        <v>0</v>
      </c>
      <c r="F1603" s="10">
        <f t="shared" si="102"/>
        <v>4.1899999999999999E-4</v>
      </c>
      <c r="G1603" s="10">
        <f>IF((G1602+(AVERAGE(F1602:F1603)*('Front End'!$F$5*60))-(N1602))&gt;$AA$3,$AA$3,IF(G1602+(AVERAGE(F1602:F1603)*('Front End'!$F$5*60))-(N1602)&lt;0,0,G1602+(AVERAGE(F1602:F1603)*('Front End'!$F$5*60))-(N1602)))</f>
        <v>100.37196461398416</v>
      </c>
      <c r="H1603" s="10">
        <f>(G1603/$AA$3)*'Front End'!$B$1</f>
        <v>1.0037196461398416E-3</v>
      </c>
      <c r="I1603" s="10">
        <f>('Front End'!$F$10-'Front End'!$B$1)+Calcs!H1603</f>
        <v>46.731003719646147</v>
      </c>
      <c r="J1603" s="10">
        <f>IF(H1603&gt;'Front End'!$B$1*('Front End'!$B$5/100),G1603-((('Front End'!$B$1*('Front End'!$B$5/100))/'Front End'!$B$1)*$AA$3),0)</f>
        <v>0.37196461398416147</v>
      </c>
      <c r="K1603" s="10">
        <f>(J1603*('Front End'!$B$6/100))/('Front End'!$B$2*24*60*60)</f>
        <v>0</v>
      </c>
      <c r="L1603" s="10">
        <f>(J1603*((100-'Front End'!$B$6)/100))/('Front End'!$B$2*24*60*60)</f>
        <v>4.3051459951870546E-4</v>
      </c>
      <c r="M1603" s="10">
        <f t="shared" si="103"/>
        <v>4.3051459951870546E-4</v>
      </c>
      <c r="N1603" s="10">
        <f>AVERAGE(M1602:M1603)*('Front End'!$F$5*60)</f>
        <v>5.1772322639962461E-2</v>
      </c>
      <c r="O1603" s="10">
        <f>IF(O1602+AVERAGE(K1602:K1603)*('Front End'!$F$5*60)&gt;J1603,J1603,O1602+AVERAGE(K1602:K1603)*('Front End'!$F$5*60))</f>
        <v>0</v>
      </c>
      <c r="P1603" s="10">
        <f>P1602+(AVERAGE(L1602:L1603)*('Front End'!$F$5*60))-W1602</f>
        <v>3575.2875990419093</v>
      </c>
      <c r="Q1603" s="10">
        <f>(P1603/$AA$5)*($AA$4-'Front End'!$F$9)</f>
        <v>3.575287599041909E-2</v>
      </c>
      <c r="R1603" s="10">
        <f>'Front End'!$F$9+Q1603</f>
        <v>45.035752875990418</v>
      </c>
      <c r="S1603" s="8">
        <f>IF(R1603&gt;'Front End'!$F$9+'Front End'!$B$9,(((R1603-'Front End'!$F$9)/($AA$4-'Front End'!$F$9))*$AA$5)-((('Front End'!$F$9+'Front End'!$B$9-'Front End'!$F$9)/($AA$4-'Front End'!$F$9))*$AA$5),0)</f>
        <v>3575.2875990418429</v>
      </c>
      <c r="T1603" s="8">
        <f>ROUND(S1603/('Front End'!$B$3*24*60*60),6)</f>
        <v>4.1380000000000002E-3</v>
      </c>
      <c r="U1603" s="8">
        <f>IF(R1603&gt;'Front End'!$F$9+'Front End'!$B$10,(((R1603-'Front End'!$F$9)/($AA$4-'Front End'!$F$9))*$AA$5)-((('Front End'!$F$9+'Front End'!$B$10-'Front End'!$F$9)/($AA$4-'Front End'!$F$9))*$AA$5),0)</f>
        <v>1575.28759904153</v>
      </c>
      <c r="V1603" s="8">
        <f>(U1603^0.5)/('Front End'!$B$4*24*60*60)</f>
        <v>4.5937376050824161E-3</v>
      </c>
      <c r="W1603" s="8">
        <f>(AVERAGE(T1602:T1603)*('Front End'!$F$5*60))+(AVERAGE(V1602:V1603)*('Front End'!$F$5*60))</f>
        <v>1.0479556744695508</v>
      </c>
      <c r="X1603" s="8">
        <f t="shared" si="104"/>
        <v>4.5937376050824161E-3</v>
      </c>
    </row>
    <row r="1604" spans="1:24" x14ac:dyDescent="0.2">
      <c r="A1604" s="1">
        <v>1603</v>
      </c>
      <c r="B1604" s="1">
        <f>B1603+'Front End'!$F$5</f>
        <v>3204</v>
      </c>
      <c r="C1604" s="10">
        <f t="shared" si="101"/>
        <v>2.2250000000000001</v>
      </c>
      <c r="D1604" s="10">
        <f>ROUND(IF(B1604&lt;=$AA$2*1.25,('Front End'!$F$4/2)*(1-COS((PI()*B1604)/$AA$2)),(4.34*'Front End'!$F$4*EXP(-1.3*B1604/$AA$2))),6)</f>
        <v>4.17E-4</v>
      </c>
      <c r="E1604" s="10">
        <f>D1604*('Front End'!$F$3/100)</f>
        <v>0</v>
      </c>
      <c r="F1604" s="10">
        <f t="shared" si="102"/>
        <v>4.17E-4</v>
      </c>
      <c r="G1604" s="10">
        <f>IF((G1603+(AVERAGE(F1603:F1604)*('Front End'!$F$5*60))-(N1603))&gt;$AA$3,$AA$3,IF(G1603+(AVERAGE(F1603:F1604)*('Front End'!$F$5*60))-(N1603)&lt;0,0,G1603+(AVERAGE(F1603:F1604)*('Front End'!$F$5*60))-(N1603)))</f>
        <v>100.3703522913442</v>
      </c>
      <c r="H1604" s="10">
        <f>(G1604/$AA$3)*'Front End'!$B$1</f>
        <v>1.003703522913442E-3</v>
      </c>
      <c r="I1604" s="10">
        <f>('Front End'!$F$10-'Front End'!$B$1)+Calcs!H1604</f>
        <v>46.731003703522916</v>
      </c>
      <c r="J1604" s="10">
        <f>IF(H1604&gt;'Front End'!$B$1*('Front End'!$B$5/100),G1604-((('Front End'!$B$1*('Front End'!$B$5/100))/'Front End'!$B$1)*$AA$3),0)</f>
        <v>0.37035229134420433</v>
      </c>
      <c r="K1604" s="10">
        <f>(J1604*('Front End'!$B$6/100))/('Front End'!$B$2*24*60*60)</f>
        <v>0</v>
      </c>
      <c r="L1604" s="10">
        <f>(J1604*((100-'Front End'!$B$6)/100))/('Front End'!$B$2*24*60*60)</f>
        <v>4.2864848535208839E-4</v>
      </c>
      <c r="M1604" s="10">
        <f t="shared" si="103"/>
        <v>4.2864848535208839E-4</v>
      </c>
      <c r="N1604" s="10">
        <f>AVERAGE(M1603:M1604)*('Front End'!$F$5*60)</f>
        <v>5.1549785092247627E-2</v>
      </c>
      <c r="O1604" s="10">
        <f>IF(O1603+AVERAGE(K1603:K1604)*('Front End'!$F$5*60)&gt;J1604,J1604,O1603+AVERAGE(K1603:K1604)*('Front End'!$F$5*60))</f>
        <v>0</v>
      </c>
      <c r="P1604" s="10">
        <f>P1603+(AVERAGE(L1603:L1604)*('Front End'!$F$5*60))-W1603</f>
        <v>3574.2911931525323</v>
      </c>
      <c r="Q1604" s="10">
        <f>(P1604/$AA$5)*($AA$4-'Front End'!$F$9)</f>
        <v>3.5742911931525317E-2</v>
      </c>
      <c r="R1604" s="10">
        <f>'Front End'!$F$9+Q1604</f>
        <v>45.035742911931528</v>
      </c>
      <c r="S1604" s="8">
        <f>IF(R1604&gt;'Front End'!$F$9+'Front End'!$B$9,(((R1604-'Front End'!$F$9)/($AA$4-'Front End'!$F$9))*$AA$5)-((('Front End'!$F$9+'Front End'!$B$9-'Front End'!$F$9)/($AA$4-'Front End'!$F$9))*$AA$5),0)</f>
        <v>3574.2911931528456</v>
      </c>
      <c r="T1604" s="8">
        <f>ROUND(S1604/('Front End'!$B$3*24*60*60),6)</f>
        <v>4.1370000000000001E-3</v>
      </c>
      <c r="U1604" s="8">
        <f>IF(R1604&gt;'Front End'!$F$9+'Front End'!$B$10,(((R1604-'Front End'!$F$9)/($AA$4-'Front End'!$F$9))*$AA$5)-((('Front End'!$F$9+'Front End'!$B$10-'Front End'!$F$9)/($AA$4-'Front End'!$F$9))*$AA$5),0)</f>
        <v>1574.2911931525327</v>
      </c>
      <c r="V1604" s="8">
        <f>(U1604^0.5)/('Front End'!$B$4*24*60*60)</f>
        <v>4.5922845525621803E-3</v>
      </c>
      <c r="W1604" s="8">
        <f>(AVERAGE(T1603:T1604)*('Front End'!$F$5*60))+(AVERAGE(V1603:V1604)*('Front End'!$F$5*60))</f>
        <v>1.0476613294586758</v>
      </c>
      <c r="X1604" s="8">
        <f t="shared" si="104"/>
        <v>4.5922845525621803E-3</v>
      </c>
    </row>
    <row r="1605" spans="1:24" x14ac:dyDescent="0.2">
      <c r="A1605" s="1">
        <v>1604</v>
      </c>
      <c r="B1605" s="1">
        <f>B1604+'Front End'!$F$5</f>
        <v>3206</v>
      </c>
      <c r="C1605" s="10">
        <f t="shared" si="101"/>
        <v>2.2263888888888888</v>
      </c>
      <c r="D1605" s="10">
        <f>ROUND(IF(B1605&lt;=$AA$2*1.25,('Front End'!$F$4/2)*(1-COS((PI()*B1605)/$AA$2)),(4.34*'Front End'!$F$4*EXP(-1.3*B1605/$AA$2))),6)</f>
        <v>4.15E-4</v>
      </c>
      <c r="E1605" s="10">
        <f>D1605*('Front End'!$F$3/100)</f>
        <v>0</v>
      </c>
      <c r="F1605" s="10">
        <f t="shared" si="102"/>
        <v>4.15E-4</v>
      </c>
      <c r="G1605" s="10">
        <f>IF((G1604+(AVERAGE(F1604:F1605)*('Front End'!$F$5*60))-(N1604))&gt;$AA$3,$AA$3,IF(G1604+(AVERAGE(F1604:F1605)*('Front End'!$F$5*60))-(N1604)&lt;0,0,G1604+(AVERAGE(F1604:F1605)*('Front End'!$F$5*60))-(N1604)))</f>
        <v>100.36872250625196</v>
      </c>
      <c r="H1605" s="10">
        <f>(G1605/$AA$3)*'Front End'!$B$1</f>
        <v>1.0036872250625195E-3</v>
      </c>
      <c r="I1605" s="10">
        <f>('Front End'!$F$10-'Front End'!$B$1)+Calcs!H1605</f>
        <v>46.731003687225069</v>
      </c>
      <c r="J1605" s="10">
        <f>IF(H1605&gt;'Front End'!$B$1*('Front End'!$B$5/100),G1605-((('Front End'!$B$1*('Front End'!$B$5/100))/'Front End'!$B$1)*$AA$3),0)</f>
        <v>0.36872250625195591</v>
      </c>
      <c r="K1605" s="10">
        <f>(J1605*('Front End'!$B$6/100))/('Front End'!$B$2*24*60*60)</f>
        <v>0</v>
      </c>
      <c r="L1605" s="10">
        <f>(J1605*((100-'Front End'!$B$6)/100))/('Front End'!$B$2*24*60*60)</f>
        <v>4.2676216001383792E-4</v>
      </c>
      <c r="M1605" s="10">
        <f t="shared" si="103"/>
        <v>4.2676216001383792E-4</v>
      </c>
      <c r="N1605" s="10">
        <f>AVERAGE(M1604:M1605)*('Front End'!$F$5*60)</f>
        <v>5.1324638721955577E-2</v>
      </c>
      <c r="O1605" s="10">
        <f>IF(O1604+AVERAGE(K1604:K1605)*('Front End'!$F$5*60)&gt;J1605,J1605,O1604+AVERAGE(K1604:K1605)*('Front End'!$F$5*60))</f>
        <v>0</v>
      </c>
      <c r="P1605" s="10">
        <f>P1604+(AVERAGE(L1604:L1605)*('Front End'!$F$5*60))-W1604</f>
        <v>3573.2948564617955</v>
      </c>
      <c r="Q1605" s="10">
        <f>(P1605/$AA$5)*($AA$4-'Front End'!$F$9)</f>
        <v>3.5732948564617957E-2</v>
      </c>
      <c r="R1605" s="10">
        <f>'Front End'!$F$9+Q1605</f>
        <v>45.035732948564615</v>
      </c>
      <c r="S1605" s="8">
        <f>IF(R1605&gt;'Front End'!$F$9+'Front End'!$B$9,(((R1605-'Front End'!$F$9)/($AA$4-'Front End'!$F$9))*$AA$5)-((('Front End'!$F$9+'Front End'!$B$9-'Front End'!$F$9)/($AA$4-'Front End'!$F$9))*$AA$5),0)</f>
        <v>3573.294856461473</v>
      </c>
      <c r="T1605" s="8">
        <f>ROUND(S1605/('Front End'!$B$3*24*60*60),6)</f>
        <v>4.1359999999999999E-3</v>
      </c>
      <c r="U1605" s="8">
        <f>IF(R1605&gt;'Front End'!$F$9+'Front End'!$B$10,(((R1605-'Front End'!$F$9)/($AA$4-'Front End'!$F$9))*$AA$5)-((('Front End'!$F$9+'Front End'!$B$10-'Front End'!$F$9)/($AA$4-'Front End'!$F$9))*$AA$5),0)</f>
        <v>1573.2948564611602</v>
      </c>
      <c r="V1605" s="8">
        <f>(U1605^0.5)/('Front End'!$B$4*24*60*60)</f>
        <v>4.5908311410919819E-3</v>
      </c>
      <c r="W1605" s="8">
        <f>(AVERAGE(T1604:T1605)*('Front End'!$F$5*60))+(AVERAGE(V1604:V1605)*('Front End'!$F$5*60))</f>
        <v>1.0473669416192497</v>
      </c>
      <c r="X1605" s="8">
        <f t="shared" si="104"/>
        <v>4.5908311410919819E-3</v>
      </c>
    </row>
    <row r="1606" spans="1:24" x14ac:dyDescent="0.2">
      <c r="A1606" s="1">
        <v>1605</v>
      </c>
      <c r="B1606" s="1">
        <f>B1605+'Front End'!$F$5</f>
        <v>3208</v>
      </c>
      <c r="C1606" s="10">
        <f t="shared" si="101"/>
        <v>2.2277777777777779</v>
      </c>
      <c r="D1606" s="10">
        <f>ROUND(IF(B1606&lt;=$AA$2*1.25,('Front End'!$F$4/2)*(1-COS((PI()*B1606)/$AA$2)),(4.34*'Front End'!$F$4*EXP(-1.3*B1606/$AA$2))),6)</f>
        <v>4.1300000000000001E-4</v>
      </c>
      <c r="E1606" s="10">
        <f>D1606*('Front End'!$F$3/100)</f>
        <v>0</v>
      </c>
      <c r="F1606" s="10">
        <f t="shared" si="102"/>
        <v>4.1300000000000001E-4</v>
      </c>
      <c r="G1606" s="10">
        <f>IF((G1605+(AVERAGE(F1605:F1606)*('Front End'!$F$5*60))-(N1605))&gt;$AA$3,$AA$3,IF(G1605+(AVERAGE(F1605:F1606)*('Front End'!$F$5*60))-(N1605)&lt;0,0,G1605+(AVERAGE(F1605:F1606)*('Front End'!$F$5*60))-(N1605)))</f>
        <v>100.36707786753</v>
      </c>
      <c r="H1606" s="10">
        <f>(G1606/$AA$3)*'Front End'!$B$1</f>
        <v>1.0036707786753001E-3</v>
      </c>
      <c r="I1606" s="10">
        <f>('Front End'!$F$10-'Front End'!$B$1)+Calcs!H1606</f>
        <v>46.731003670778676</v>
      </c>
      <c r="J1606" s="10">
        <f>IF(H1606&gt;'Front End'!$B$1*('Front End'!$B$5/100),G1606-((('Front End'!$B$1*('Front End'!$B$5/100))/'Front End'!$B$1)*$AA$3),0)</f>
        <v>0.36707786752999993</v>
      </c>
      <c r="K1606" s="10">
        <f>(J1606*('Front End'!$B$6/100))/('Front End'!$B$2*24*60*60)</f>
        <v>0</v>
      </c>
      <c r="L1606" s="10">
        <f>(J1606*((100-'Front End'!$B$6)/100))/('Front End'!$B$2*24*60*60)</f>
        <v>4.2485864297453702E-4</v>
      </c>
      <c r="M1606" s="10">
        <f t="shared" si="103"/>
        <v>4.2485864297453702E-4</v>
      </c>
      <c r="N1606" s="10">
        <f>AVERAGE(M1605:M1606)*('Front End'!$F$5*60)</f>
        <v>5.1097248179302501E-2</v>
      </c>
      <c r="O1606" s="10">
        <f>IF(O1605+AVERAGE(K1605:K1606)*('Front End'!$F$5*60)&gt;J1606,J1606,O1605+AVERAGE(K1605:K1606)*('Front End'!$F$5*60))</f>
        <v>0</v>
      </c>
      <c r="P1606" s="10">
        <f>P1605+(AVERAGE(L1605:L1606)*('Front End'!$F$5*60))-W1605</f>
        <v>3572.2985867683556</v>
      </c>
      <c r="Q1606" s="10">
        <f>(P1606/$AA$5)*($AA$4-'Front End'!$F$9)</f>
        <v>3.5722985867683556E-2</v>
      </c>
      <c r="R1606" s="10">
        <f>'Front End'!$F$9+Q1606</f>
        <v>45.035722985867686</v>
      </c>
      <c r="S1606" s="8">
        <f>IF(R1606&gt;'Front End'!$F$9+'Front End'!$B$9,(((R1606-'Front End'!$F$9)/($AA$4-'Front End'!$F$9))*$AA$5)-((('Front End'!$F$9+'Front End'!$B$9-'Front End'!$F$9)/($AA$4-'Front End'!$F$9))*$AA$5),0)</f>
        <v>3572.2985867685966</v>
      </c>
      <c r="T1606" s="8">
        <f>ROUND(S1606/('Front End'!$B$3*24*60*60),6)</f>
        <v>4.1349999999999998E-3</v>
      </c>
      <c r="U1606" s="8">
        <f>IF(R1606&gt;'Front End'!$F$9+'Front End'!$B$10,(((R1606-'Front End'!$F$9)/($AA$4-'Front End'!$F$9))*$AA$5)-((('Front End'!$F$9+'Front End'!$B$10-'Front End'!$F$9)/($AA$4-'Front End'!$F$9))*$AA$5),0)</f>
        <v>1572.2985867682837</v>
      </c>
      <c r="V1606" s="8">
        <f>(U1606^0.5)/('Front End'!$B$4*24*60*60)</f>
        <v>4.5893773671212756E-3</v>
      </c>
      <c r="W1606" s="8">
        <f>(AVERAGE(T1605:T1606)*('Front End'!$F$5*60))+(AVERAGE(V1605:V1606)*('Front End'!$F$5*60))</f>
        <v>1.0470725104927956</v>
      </c>
      <c r="X1606" s="8">
        <f t="shared" si="104"/>
        <v>4.5893773671212756E-3</v>
      </c>
    </row>
    <row r="1607" spans="1:24" x14ac:dyDescent="0.2">
      <c r="A1607" s="1">
        <v>1606</v>
      </c>
      <c r="B1607" s="1">
        <f>B1606+'Front End'!$F$5</f>
        <v>3210</v>
      </c>
      <c r="C1607" s="10">
        <f t="shared" si="101"/>
        <v>2.2291666666666665</v>
      </c>
      <c r="D1607" s="10">
        <f>ROUND(IF(B1607&lt;=$AA$2*1.25,('Front End'!$F$4/2)*(1-COS((PI()*B1607)/$AA$2)),(4.34*'Front End'!$F$4*EXP(-1.3*B1607/$AA$2))),6)</f>
        <v>4.1199999999999999E-4</v>
      </c>
      <c r="E1607" s="10">
        <f>D1607*('Front End'!$F$3/100)</f>
        <v>0</v>
      </c>
      <c r="F1607" s="10">
        <f t="shared" si="102"/>
        <v>4.1199999999999999E-4</v>
      </c>
      <c r="G1607" s="10">
        <f>IF((G1606+(AVERAGE(F1606:F1607)*('Front End'!$F$5*60))-(N1606))&gt;$AA$3,$AA$3,IF(G1606+(AVERAGE(F1606:F1607)*('Front End'!$F$5*60))-(N1606)&lt;0,0,G1606+(AVERAGE(F1606:F1607)*('Front End'!$F$5*60))-(N1606)))</f>
        <v>100.36548061935069</v>
      </c>
      <c r="H1607" s="10">
        <f>(G1607/$AA$3)*'Front End'!$B$1</f>
        <v>1.003654806193507E-3</v>
      </c>
      <c r="I1607" s="10">
        <f>('Front End'!$F$10-'Front End'!$B$1)+Calcs!H1607</f>
        <v>46.731003654806194</v>
      </c>
      <c r="J1607" s="10">
        <f>IF(H1607&gt;'Front End'!$B$1*('Front End'!$B$5/100),G1607-((('Front End'!$B$1*('Front End'!$B$5/100))/'Front End'!$B$1)*$AA$3),0)</f>
        <v>0.36548061935069143</v>
      </c>
      <c r="K1607" s="10">
        <f>(J1607*('Front End'!$B$6/100))/('Front End'!$B$2*24*60*60)</f>
        <v>0</v>
      </c>
      <c r="L1607" s="10">
        <f>(J1607*((100-'Front End'!$B$6)/100))/('Front End'!$B$2*24*60*60)</f>
        <v>4.2300997610033735E-4</v>
      </c>
      <c r="M1607" s="10">
        <f t="shared" si="103"/>
        <v>4.2300997610033735E-4</v>
      </c>
      <c r="N1607" s="10">
        <f>AVERAGE(M1606:M1607)*('Front End'!$F$5*60)</f>
        <v>5.0872117144492461E-2</v>
      </c>
      <c r="O1607" s="10">
        <f>IF(O1606+AVERAGE(K1606:K1607)*('Front End'!$F$5*60)&gt;J1607,J1607,O1606+AVERAGE(K1606:K1607)*('Front End'!$F$5*60))</f>
        <v>0</v>
      </c>
      <c r="P1607" s="10">
        <f>P1606+(AVERAGE(L1606:L1607)*('Front End'!$F$5*60))-W1606</f>
        <v>3571.3023863750072</v>
      </c>
      <c r="Q1607" s="10">
        <f>(P1607/$AA$5)*($AA$4-'Front End'!$F$9)</f>
        <v>3.5713023863750075E-2</v>
      </c>
      <c r="R1607" s="10">
        <f>'Front End'!$F$9+Q1607</f>
        <v>45.03571302386375</v>
      </c>
      <c r="S1607" s="8">
        <f>IF(R1607&gt;'Front End'!$F$9+'Front End'!$B$9,(((R1607-'Front End'!$F$9)/($AA$4-'Front End'!$F$9))*$AA$5)-((('Front End'!$F$9+'Front End'!$B$9-'Front End'!$F$9)/($AA$4-'Front End'!$F$9))*$AA$5),0)</f>
        <v>3571.3023863749527</v>
      </c>
      <c r="T1607" s="8">
        <f>ROUND(S1607/('Front End'!$B$3*24*60*60),6)</f>
        <v>4.1330000000000004E-3</v>
      </c>
      <c r="U1607" s="8">
        <f>IF(R1607&gt;'Front End'!$F$9+'Front End'!$B$10,(((R1607-'Front End'!$F$9)/($AA$4-'Front End'!$F$9))*$AA$5)-((('Front End'!$F$9+'Front End'!$B$10-'Front End'!$F$9)/($AA$4-'Front End'!$F$9))*$AA$5),0)</f>
        <v>1571.3023863746398</v>
      </c>
      <c r="V1607" s="8">
        <f>(U1607^0.5)/('Front End'!$B$4*24*60*60)</f>
        <v>4.5879232336643377E-3</v>
      </c>
      <c r="W1607" s="8">
        <f>(AVERAGE(T1606:T1607)*('Front End'!$F$5*60))+(AVERAGE(V1606:V1607)*('Front End'!$F$5*60))</f>
        <v>1.0467180360471369</v>
      </c>
      <c r="X1607" s="8">
        <f t="shared" si="104"/>
        <v>4.5879232336643377E-3</v>
      </c>
    </row>
    <row r="1608" spans="1:24" x14ac:dyDescent="0.2">
      <c r="A1608" s="1">
        <v>1607</v>
      </c>
      <c r="B1608" s="1">
        <f>B1607+'Front End'!$F$5</f>
        <v>3212</v>
      </c>
      <c r="C1608" s="10">
        <f t="shared" si="101"/>
        <v>2.2305555555555556</v>
      </c>
      <c r="D1608" s="10">
        <f>ROUND(IF(B1608&lt;=$AA$2*1.25,('Front End'!$F$4/2)*(1-COS((PI()*B1608)/$AA$2)),(4.34*'Front End'!$F$4*EXP(-1.3*B1608/$AA$2))),6)</f>
        <v>4.0999999999999999E-4</v>
      </c>
      <c r="E1608" s="10">
        <f>D1608*('Front End'!$F$3/100)</f>
        <v>0</v>
      </c>
      <c r="F1608" s="10">
        <f t="shared" si="102"/>
        <v>4.0999999999999999E-4</v>
      </c>
      <c r="G1608" s="10">
        <f>IF((G1607+(AVERAGE(F1607:F1608)*('Front End'!$F$5*60))-(N1607))&gt;$AA$3,$AA$3,IF(G1607+(AVERAGE(F1607:F1608)*('Front End'!$F$5*60))-(N1607)&lt;0,0,G1607+(AVERAGE(F1607:F1608)*('Front End'!$F$5*60))-(N1607)))</f>
        <v>100.36392850220619</v>
      </c>
      <c r="H1608" s="10">
        <f>(G1608/$AA$3)*'Front End'!$B$1</f>
        <v>1.0036392850220619E-3</v>
      </c>
      <c r="I1608" s="10">
        <f>('Front End'!$F$10-'Front End'!$B$1)+Calcs!H1608</f>
        <v>46.731003639285028</v>
      </c>
      <c r="J1608" s="10">
        <f>IF(H1608&gt;'Front End'!$B$1*('Front End'!$B$5/100),G1608-((('Front End'!$B$1*('Front End'!$B$5/100))/'Front End'!$B$1)*$AA$3),0)</f>
        <v>0.36392850220619266</v>
      </c>
      <c r="K1608" s="10">
        <f>(J1608*('Front End'!$B$6/100))/('Front End'!$B$2*24*60*60)</f>
        <v>0</v>
      </c>
      <c r="L1608" s="10">
        <f>(J1608*((100-'Front End'!$B$6)/100))/('Front End'!$B$2*24*60*60)</f>
        <v>4.2121354422013048E-4</v>
      </c>
      <c r="M1608" s="10">
        <f t="shared" si="103"/>
        <v>4.2121354422013048E-4</v>
      </c>
      <c r="N1608" s="10">
        <f>AVERAGE(M1607:M1608)*('Front End'!$F$5*60)</f>
        <v>5.0653411219228069E-2</v>
      </c>
      <c r="O1608" s="10">
        <f>IF(O1607+AVERAGE(K1607:K1608)*('Front End'!$F$5*60)&gt;J1608,J1608,O1607+AVERAGE(K1607:K1608)*('Front End'!$F$5*60))</f>
        <v>0</v>
      </c>
      <c r="P1608" s="10">
        <f>P1607+(AVERAGE(L1607:L1608)*('Front End'!$F$5*60))-W1607</f>
        <v>3570.3063217501794</v>
      </c>
      <c r="Q1608" s="10">
        <f>(P1608/$AA$5)*($AA$4-'Front End'!$F$9)</f>
        <v>3.5703063217501795E-2</v>
      </c>
      <c r="R1608" s="10">
        <f>'Front End'!$F$9+Q1608</f>
        <v>45.035703063217504</v>
      </c>
      <c r="S1608" s="8">
        <f>IF(R1608&gt;'Front End'!$F$9+'Front End'!$B$9,(((R1608-'Front End'!$F$9)/($AA$4-'Front End'!$F$9))*$AA$5)-((('Front End'!$F$9+'Front End'!$B$9-'Front End'!$F$9)/($AA$4-'Front End'!$F$9))*$AA$5),0)</f>
        <v>3570.3063217503936</v>
      </c>
      <c r="T1608" s="8">
        <f>ROUND(S1608/('Front End'!$B$3*24*60*60),6)</f>
        <v>4.1320000000000003E-3</v>
      </c>
      <c r="U1608" s="8">
        <f>IF(R1608&gt;'Front End'!$F$9+'Front End'!$B$10,(((R1608-'Front End'!$F$9)/($AA$4-'Front End'!$F$9))*$AA$5)-((('Front End'!$F$9+'Front End'!$B$10-'Front End'!$F$9)/($AA$4-'Front End'!$F$9))*$AA$5),0)</f>
        <v>1570.3063217500808</v>
      </c>
      <c r="V1608" s="8">
        <f>(U1608^0.5)/('Front End'!$B$4*24*60*60)</f>
        <v>4.5864688374500839E-3</v>
      </c>
      <c r="W1608" s="8">
        <f>(AVERAGE(T1607:T1608)*('Front End'!$F$5*60))+(AVERAGE(V1607:V1608)*('Front End'!$F$5*60))</f>
        <v>1.0463635242668654</v>
      </c>
      <c r="X1608" s="8">
        <f t="shared" si="104"/>
        <v>4.5864688374500839E-3</v>
      </c>
    </row>
    <row r="1609" spans="1:24" x14ac:dyDescent="0.2">
      <c r="A1609" s="1">
        <v>1608</v>
      </c>
      <c r="B1609" s="1">
        <f>B1608+'Front End'!$F$5</f>
        <v>3214</v>
      </c>
      <c r="C1609" s="10">
        <f t="shared" si="101"/>
        <v>2.2319444444444443</v>
      </c>
      <c r="D1609" s="10">
        <f>ROUND(IF(B1609&lt;=$AA$2*1.25,('Front End'!$F$4/2)*(1-COS((PI()*B1609)/$AA$2)),(4.34*'Front End'!$F$4*EXP(-1.3*B1609/$AA$2))),6)</f>
        <v>4.08E-4</v>
      </c>
      <c r="E1609" s="10">
        <f>D1609*('Front End'!$F$3/100)</f>
        <v>0</v>
      </c>
      <c r="F1609" s="10">
        <f t="shared" si="102"/>
        <v>4.08E-4</v>
      </c>
      <c r="G1609" s="10">
        <f>IF((G1608+(AVERAGE(F1608:F1609)*('Front End'!$F$5*60))-(N1608))&gt;$AA$3,$AA$3,IF(G1608+(AVERAGE(F1608:F1609)*('Front End'!$F$5*60))-(N1608)&lt;0,0,G1608+(AVERAGE(F1608:F1609)*('Front End'!$F$5*60))-(N1608)))</f>
        <v>100.36235509098697</v>
      </c>
      <c r="H1609" s="10">
        <f>(G1609/$AA$3)*'Front End'!$B$1</f>
        <v>1.0036235509098697E-3</v>
      </c>
      <c r="I1609" s="10">
        <f>('Front End'!$F$10-'Front End'!$B$1)+Calcs!H1609</f>
        <v>46.731003623550912</v>
      </c>
      <c r="J1609" s="10">
        <f>IF(H1609&gt;'Front End'!$B$1*('Front End'!$B$5/100),G1609-((('Front End'!$B$1*('Front End'!$B$5/100))/'Front End'!$B$1)*$AA$3),0)</f>
        <v>0.36235509098696639</v>
      </c>
      <c r="K1609" s="10">
        <f>(J1609*('Front End'!$B$6/100))/('Front End'!$B$2*24*60*60)</f>
        <v>0</v>
      </c>
      <c r="L1609" s="10">
        <f>(J1609*((100-'Front End'!$B$6)/100))/('Front End'!$B$2*24*60*60)</f>
        <v>4.1939246642010006E-4</v>
      </c>
      <c r="M1609" s="10">
        <f t="shared" si="103"/>
        <v>4.1939246642010006E-4</v>
      </c>
      <c r="N1609" s="10">
        <f>AVERAGE(M1608:M1609)*('Front End'!$F$5*60)</f>
        <v>5.0436360638413828E-2</v>
      </c>
      <c r="O1609" s="10">
        <f>IF(O1608+AVERAGE(K1608:K1609)*('Front End'!$F$5*60)&gt;J1609,J1609,O1608+AVERAGE(K1608:K1609)*('Front End'!$F$5*60))</f>
        <v>0</v>
      </c>
      <c r="P1609" s="10">
        <f>P1608+(AVERAGE(L1608:L1609)*('Front End'!$F$5*60))-W1608</f>
        <v>3569.310394586551</v>
      </c>
      <c r="Q1609" s="10">
        <f>(P1609/$AA$5)*($AA$4-'Front End'!$F$9)</f>
        <v>3.5693103945865508E-2</v>
      </c>
      <c r="R1609" s="10">
        <f>'Front End'!$F$9+Q1609</f>
        <v>45.035693103945867</v>
      </c>
      <c r="S1609" s="8">
        <f>IF(R1609&gt;'Front End'!$F$9+'Front End'!$B$9,(((R1609-'Front End'!$F$9)/($AA$4-'Front End'!$F$9))*$AA$5)-((('Front End'!$F$9+'Front End'!$B$9-'Front End'!$F$9)/($AA$4-'Front End'!$F$9))*$AA$5),0)</f>
        <v>3569.3103945867224</v>
      </c>
      <c r="T1609" s="8">
        <f>ROUND(S1609/('Front End'!$B$3*24*60*60),6)</f>
        <v>4.1310000000000001E-3</v>
      </c>
      <c r="U1609" s="8">
        <f>IF(R1609&gt;'Front End'!$F$9+'Front End'!$B$10,(((R1609-'Front End'!$F$9)/($AA$4-'Front End'!$F$9))*$AA$5)-((('Front End'!$F$9+'Front End'!$B$10-'Front End'!$F$9)/($AA$4-'Front End'!$F$9))*$AA$5),0)</f>
        <v>1569.3103945864095</v>
      </c>
      <c r="V1609" s="8">
        <f>(U1609^0.5)/('Front End'!$B$4*24*60*60)</f>
        <v>4.5850141806999187E-3</v>
      </c>
      <c r="W1609" s="8">
        <f>(AVERAGE(T1608:T1609)*('Front End'!$F$5*60))+(AVERAGE(V1608:V1609)*('Front End'!$F$5*60))</f>
        <v>1.0460689810890003</v>
      </c>
      <c r="X1609" s="8">
        <f t="shared" si="104"/>
        <v>4.5850141806999187E-3</v>
      </c>
    </row>
    <row r="1610" spans="1:24" x14ac:dyDescent="0.2">
      <c r="A1610" s="1">
        <v>1609</v>
      </c>
      <c r="B1610" s="1">
        <f>B1609+'Front End'!$F$5</f>
        <v>3216</v>
      </c>
      <c r="C1610" s="10">
        <f t="shared" si="101"/>
        <v>2.2333333333333334</v>
      </c>
      <c r="D1610" s="10">
        <f>ROUND(IF(B1610&lt;=$AA$2*1.25,('Front End'!$F$4/2)*(1-COS((PI()*B1610)/$AA$2)),(4.34*'Front End'!$F$4*EXP(-1.3*B1610/$AA$2))),6)</f>
        <v>4.06E-4</v>
      </c>
      <c r="E1610" s="10">
        <f>D1610*('Front End'!$F$3/100)</f>
        <v>0</v>
      </c>
      <c r="F1610" s="10">
        <f t="shared" si="102"/>
        <v>4.06E-4</v>
      </c>
      <c r="G1610" s="10">
        <f>IF((G1609+(AVERAGE(F1609:F1610)*('Front End'!$F$5*60))-(N1609))&gt;$AA$3,$AA$3,IF(G1609+(AVERAGE(F1609:F1610)*('Front End'!$F$5*60))-(N1609)&lt;0,0,G1609+(AVERAGE(F1609:F1610)*('Front End'!$F$5*60))-(N1609)))</f>
        <v>100.36075873034855</v>
      </c>
      <c r="H1610" s="10">
        <f>(G1610/$AA$3)*'Front End'!$B$1</f>
        <v>1.0036075873034855E-3</v>
      </c>
      <c r="I1610" s="10">
        <f>('Front End'!$F$10-'Front End'!$B$1)+Calcs!H1610</f>
        <v>46.731003607587304</v>
      </c>
      <c r="J1610" s="10">
        <f>IF(H1610&gt;'Front End'!$B$1*('Front End'!$B$5/100),G1610-((('Front End'!$B$1*('Front End'!$B$5/100))/'Front End'!$B$1)*$AA$3),0)</f>
        <v>0.36075873034855022</v>
      </c>
      <c r="K1610" s="10">
        <f>(J1610*('Front End'!$B$6/100))/('Front End'!$B$2*24*60*60)</f>
        <v>0</v>
      </c>
      <c r="L1610" s="10">
        <f>(J1610*((100-'Front End'!$B$6)/100))/('Front End'!$B$2*24*60*60)</f>
        <v>4.1754482679230357E-4</v>
      </c>
      <c r="M1610" s="10">
        <f t="shared" si="103"/>
        <v>4.1754482679230357E-4</v>
      </c>
      <c r="N1610" s="10">
        <f>AVERAGE(M1609:M1610)*('Front End'!$F$5*60)</f>
        <v>5.0216237592744219E-2</v>
      </c>
      <c r="O1610" s="10">
        <f>IF(O1609+AVERAGE(K1609:K1610)*('Front End'!$F$5*60)&gt;J1610,J1610,O1609+AVERAGE(K1609:K1610)*('Front End'!$F$5*60))</f>
        <v>0</v>
      </c>
      <c r="P1610" s="10">
        <f>P1609+(AVERAGE(L1609:L1610)*('Front End'!$F$5*60))-W1609</f>
        <v>3568.3145418430549</v>
      </c>
      <c r="Q1610" s="10">
        <f>(P1610/$AA$5)*($AA$4-'Front End'!$F$9)</f>
        <v>3.5683145418430547E-2</v>
      </c>
      <c r="R1610" s="10">
        <f>'Front End'!$F$9+Q1610</f>
        <v>45.035683145418432</v>
      </c>
      <c r="S1610" s="8">
        <f>IF(R1610&gt;'Front End'!$F$9+'Front End'!$B$9,(((R1610-'Front End'!$F$9)/($AA$4-'Front End'!$F$9))*$AA$5)-((('Front End'!$F$9+'Front End'!$B$9-'Front End'!$F$9)/($AA$4-'Front End'!$F$9))*$AA$5),0)</f>
        <v>3568.314541843165</v>
      </c>
      <c r="T1610" s="8">
        <f>ROUND(S1610/('Front End'!$B$3*24*60*60),6)</f>
        <v>4.13E-3</v>
      </c>
      <c r="U1610" s="8">
        <f>IF(R1610&gt;'Front End'!$F$9+'Front End'!$B$10,(((R1610-'Front End'!$F$9)/($AA$4-'Front End'!$F$9))*$AA$5)-((('Front End'!$F$9+'Front End'!$B$10-'Front End'!$F$9)/($AA$4-'Front End'!$F$9))*$AA$5),0)</f>
        <v>1568.3145418428521</v>
      </c>
      <c r="V1610" s="8">
        <f>(U1610^0.5)/('Front End'!$B$4*24*60*60)</f>
        <v>4.5835591710442422E-3</v>
      </c>
      <c r="W1610" s="8">
        <f>(AVERAGE(T1609:T1610)*('Front End'!$F$5*60))+(AVERAGE(V1609:V1610)*('Front End'!$F$5*60))</f>
        <v>1.0457744011046497</v>
      </c>
      <c r="X1610" s="8">
        <f t="shared" si="104"/>
        <v>4.5835591710442422E-3</v>
      </c>
    </row>
    <row r="1611" spans="1:24" x14ac:dyDescent="0.2">
      <c r="A1611" s="1">
        <v>1610</v>
      </c>
      <c r="B1611" s="1">
        <f>B1610+'Front End'!$F$5</f>
        <v>3218</v>
      </c>
      <c r="C1611" s="10">
        <f t="shared" si="101"/>
        <v>2.2347222222222221</v>
      </c>
      <c r="D1611" s="10">
        <f>ROUND(IF(B1611&lt;=$AA$2*1.25,('Front End'!$F$4/2)*(1-COS((PI()*B1611)/$AA$2)),(4.34*'Front End'!$F$4*EXP(-1.3*B1611/$AA$2))),6)</f>
        <v>4.0499999999999998E-4</v>
      </c>
      <c r="E1611" s="10">
        <f>D1611*('Front End'!$F$3/100)</f>
        <v>0</v>
      </c>
      <c r="F1611" s="10">
        <f t="shared" si="102"/>
        <v>4.0499999999999998E-4</v>
      </c>
      <c r="G1611" s="10">
        <f>IF((G1610+(AVERAGE(F1610:F1611)*('Front End'!$F$5*60))-(N1610))&gt;$AA$3,$AA$3,IF(G1610+(AVERAGE(F1610:F1611)*('Front End'!$F$5*60))-(N1610)&lt;0,0,G1610+(AVERAGE(F1610:F1611)*('Front End'!$F$5*60))-(N1610)))</f>
        <v>100.3592024927558</v>
      </c>
      <c r="H1611" s="10">
        <f>(G1611/$AA$3)*'Front End'!$B$1</f>
        <v>1.003592024927558E-3</v>
      </c>
      <c r="I1611" s="10">
        <f>('Front End'!$F$10-'Front End'!$B$1)+Calcs!H1611</f>
        <v>46.731003592024933</v>
      </c>
      <c r="J1611" s="10">
        <f>IF(H1611&gt;'Front End'!$B$1*('Front End'!$B$5/100),G1611-((('Front End'!$B$1*('Front End'!$B$5/100))/'Front End'!$B$1)*$AA$3),0)</f>
        <v>0.35920249275579863</v>
      </c>
      <c r="K1611" s="10">
        <f>(J1611*('Front End'!$B$6/100))/('Front End'!$B$2*24*60*60)</f>
        <v>0</v>
      </c>
      <c r="L1611" s="10">
        <f>(J1611*((100-'Front End'!$B$6)/100))/('Front End'!$B$2*24*60*60)</f>
        <v>4.1574362587476699E-4</v>
      </c>
      <c r="M1611" s="10">
        <f t="shared" si="103"/>
        <v>4.1574362587476699E-4</v>
      </c>
      <c r="N1611" s="10">
        <f>AVERAGE(M1610:M1611)*('Front End'!$F$5*60)</f>
        <v>4.9997307160024235E-2</v>
      </c>
      <c r="O1611" s="10">
        <f>IF(O1610+AVERAGE(K1610:K1611)*('Front End'!$F$5*60)&gt;J1611,J1611,O1610+AVERAGE(K1610:K1611)*('Front End'!$F$5*60))</f>
        <v>0</v>
      </c>
      <c r="P1611" s="10">
        <f>P1610+(AVERAGE(L1610:L1611)*('Front End'!$F$5*60))-W1610</f>
        <v>3567.3187647491104</v>
      </c>
      <c r="Q1611" s="10">
        <f>(P1611/$AA$5)*($AA$4-'Front End'!$F$9)</f>
        <v>3.5673187647491104E-2</v>
      </c>
      <c r="R1611" s="10">
        <f>'Front End'!$F$9+Q1611</f>
        <v>45.03567318764749</v>
      </c>
      <c r="S1611" s="8">
        <f>IF(R1611&gt;'Front End'!$F$9+'Front End'!$B$9,(((R1611-'Front End'!$F$9)/($AA$4-'Front End'!$F$9))*$AA$5)-((('Front End'!$F$9+'Front End'!$B$9-'Front End'!$F$9)/($AA$4-'Front End'!$F$9))*$AA$5),0)</f>
        <v>3567.3187647489613</v>
      </c>
      <c r="T1611" s="8">
        <f>ROUND(S1611/('Front End'!$B$3*24*60*60),6)</f>
        <v>4.1289999999999999E-3</v>
      </c>
      <c r="U1611" s="8">
        <f>IF(R1611&gt;'Front End'!$F$9+'Front End'!$B$10,(((R1611-'Front End'!$F$9)/($AA$4-'Front End'!$F$9))*$AA$5)-((('Front End'!$F$9+'Front End'!$B$10-'Front End'!$F$9)/($AA$4-'Front End'!$F$9))*$AA$5),0)</f>
        <v>1567.3187647486484</v>
      </c>
      <c r="V1611" s="8">
        <f>(U1611^0.5)/('Front End'!$B$4*24*60*60)</f>
        <v>4.5821038099437298E-3</v>
      </c>
      <c r="W1611" s="8">
        <f>(AVERAGE(T1610:T1611)*('Front End'!$F$5*60))+(AVERAGE(V1610:V1611)*('Front End'!$F$5*60))</f>
        <v>1.0454797788592782</v>
      </c>
      <c r="X1611" s="8">
        <f t="shared" si="104"/>
        <v>4.5821038099437298E-3</v>
      </c>
    </row>
    <row r="1612" spans="1:24" x14ac:dyDescent="0.2">
      <c r="A1612" s="1">
        <v>1611</v>
      </c>
      <c r="B1612" s="1">
        <f>B1611+'Front End'!$F$5</f>
        <v>3220</v>
      </c>
      <c r="C1612" s="10">
        <f t="shared" si="101"/>
        <v>2.2361111111111112</v>
      </c>
      <c r="D1612" s="10">
        <f>ROUND(IF(B1612&lt;=$AA$2*1.25,('Front End'!$F$4/2)*(1-COS((PI()*B1612)/$AA$2)),(4.34*'Front End'!$F$4*EXP(-1.3*B1612/$AA$2))),6)</f>
        <v>4.0299999999999998E-4</v>
      </c>
      <c r="E1612" s="10">
        <f>D1612*('Front End'!$F$3/100)</f>
        <v>0</v>
      </c>
      <c r="F1612" s="10">
        <f t="shared" si="102"/>
        <v>4.0299999999999998E-4</v>
      </c>
      <c r="G1612" s="10">
        <f>IF((G1611+(AVERAGE(F1611:F1612)*('Front End'!$F$5*60))-(N1611))&gt;$AA$3,$AA$3,IF(G1611+(AVERAGE(F1611:F1612)*('Front End'!$F$5*60))-(N1611)&lt;0,0,G1611+(AVERAGE(F1611:F1612)*('Front End'!$F$5*60))-(N1611)))</f>
        <v>100.35768518559577</v>
      </c>
      <c r="H1612" s="10">
        <f>(G1612/$AA$3)*'Front End'!$B$1</f>
        <v>1.0035768518559577E-3</v>
      </c>
      <c r="I1612" s="10">
        <f>('Front End'!$F$10-'Front End'!$B$1)+Calcs!H1612</f>
        <v>46.731003576851862</v>
      </c>
      <c r="J1612" s="10">
        <f>IF(H1612&gt;'Front End'!$B$1*('Front End'!$B$5/100),G1612-((('Front End'!$B$1*('Front End'!$B$5/100))/'Front End'!$B$1)*$AA$3),0)</f>
        <v>0.35768518559576989</v>
      </c>
      <c r="K1612" s="10">
        <f>(J1612*('Front End'!$B$6/100))/('Front End'!$B$2*24*60*60)</f>
        <v>0</v>
      </c>
      <c r="L1612" s="10">
        <f>(J1612*((100-'Front End'!$B$6)/100))/('Front End'!$B$2*24*60*60)</f>
        <v>4.1398748332843743E-4</v>
      </c>
      <c r="M1612" s="10">
        <f t="shared" si="103"/>
        <v>4.1398748332843743E-4</v>
      </c>
      <c r="N1612" s="10">
        <f>AVERAGE(M1611:M1612)*('Front End'!$F$5*60)</f>
        <v>4.9783866552192267E-2</v>
      </c>
      <c r="O1612" s="10">
        <f>IF(O1611+AVERAGE(K1611:K1612)*('Front End'!$F$5*60)&gt;J1612,J1612,O1611+AVERAGE(K1611:K1612)*('Front End'!$F$5*60))</f>
        <v>0</v>
      </c>
      <c r="P1612" s="10">
        <f>P1611+(AVERAGE(L1611:L1612)*('Front End'!$F$5*60))-W1611</f>
        <v>3566.3230688368035</v>
      </c>
      <c r="Q1612" s="10">
        <f>(P1612/$AA$5)*($AA$4-'Front End'!$F$9)</f>
        <v>3.5663230688368033E-2</v>
      </c>
      <c r="R1612" s="10">
        <f>'Front End'!$F$9+Q1612</f>
        <v>45.035663230688371</v>
      </c>
      <c r="S1612" s="8">
        <f>IF(R1612&gt;'Front End'!$F$9+'Front End'!$B$9,(((R1612-'Front End'!$F$9)/($AA$4-'Front End'!$F$9))*$AA$5)-((('Front End'!$F$9+'Front End'!$B$9-'Front End'!$F$9)/($AA$4-'Front End'!$F$9))*$AA$5),0)</f>
        <v>3566.3230688371077</v>
      </c>
      <c r="T1612" s="8">
        <f>ROUND(S1612/('Front End'!$B$3*24*60*60),6)</f>
        <v>4.1279999999999997E-3</v>
      </c>
      <c r="U1612" s="8">
        <f>IF(R1612&gt;'Front End'!$F$9+'Front End'!$B$10,(((R1612-'Front End'!$F$9)/($AA$4-'Front End'!$F$9))*$AA$5)-((('Front End'!$F$9+'Front End'!$B$10-'Front End'!$F$9)/($AA$4-'Front End'!$F$9))*$AA$5),0)</f>
        <v>1566.3230688367948</v>
      </c>
      <c r="V1612" s="8">
        <f>(U1612^0.5)/('Front End'!$B$4*24*60*60)</f>
        <v>4.5806481051539087E-3</v>
      </c>
      <c r="W1612" s="8">
        <f>(AVERAGE(T1611:T1612)*('Front End'!$F$5*60))+(AVERAGE(V1611:V1612)*('Front End'!$F$5*60))</f>
        <v>1.0451851149058584</v>
      </c>
      <c r="X1612" s="8">
        <f t="shared" si="104"/>
        <v>4.5806481051539087E-3</v>
      </c>
    </row>
    <row r="1613" spans="1:24" x14ac:dyDescent="0.2">
      <c r="A1613" s="1">
        <v>1612</v>
      </c>
      <c r="B1613" s="1">
        <f>B1612+'Front End'!$F$5</f>
        <v>3222</v>
      </c>
      <c r="C1613" s="10">
        <f t="shared" si="101"/>
        <v>2.2374999999999998</v>
      </c>
      <c r="D1613" s="10">
        <f>ROUND(IF(B1613&lt;=$AA$2*1.25,('Front End'!$F$4/2)*(1-COS((PI()*B1613)/$AA$2)),(4.34*'Front End'!$F$4*EXP(-1.3*B1613/$AA$2))),6)</f>
        <v>4.0099999999999999E-4</v>
      </c>
      <c r="E1613" s="10">
        <f>D1613*('Front End'!$F$3/100)</f>
        <v>0</v>
      </c>
      <c r="F1613" s="10">
        <f t="shared" si="102"/>
        <v>4.0099999999999999E-4</v>
      </c>
      <c r="G1613" s="10">
        <f>IF((G1612+(AVERAGE(F1612:F1613)*('Front End'!$F$5*60))-(N1612))&gt;$AA$3,$AA$3,IF(G1612+(AVERAGE(F1612:F1613)*('Front End'!$F$5*60))-(N1612)&lt;0,0,G1612+(AVERAGE(F1612:F1613)*('Front End'!$F$5*60))-(N1612)))</f>
        <v>100.35614131904359</v>
      </c>
      <c r="H1613" s="10">
        <f>(G1613/$AA$3)*'Front End'!$B$1</f>
        <v>1.0035614131904359E-3</v>
      </c>
      <c r="I1613" s="10">
        <f>('Front End'!$F$10-'Front End'!$B$1)+Calcs!H1613</f>
        <v>46.731003561413196</v>
      </c>
      <c r="J1613" s="10">
        <f>IF(H1613&gt;'Front End'!$B$1*('Front End'!$B$5/100),G1613-((('Front End'!$B$1*('Front End'!$B$5/100))/'Front End'!$B$1)*$AA$3),0)</f>
        <v>0.35614131904358715</v>
      </c>
      <c r="K1613" s="10">
        <f>(J1613*('Front End'!$B$6/100))/('Front End'!$B$2*24*60*60)</f>
        <v>0</v>
      </c>
      <c r="L1613" s="10">
        <f>(J1613*((100-'Front End'!$B$6)/100))/('Front End'!$B$2*24*60*60)</f>
        <v>4.1220060074489257E-4</v>
      </c>
      <c r="M1613" s="10">
        <f t="shared" si="103"/>
        <v>4.1220060074489257E-4</v>
      </c>
      <c r="N1613" s="10">
        <f>AVERAGE(M1612:M1613)*('Front End'!$F$5*60)</f>
        <v>4.9571285044399796E-2</v>
      </c>
      <c r="O1613" s="10">
        <f>IF(O1612+AVERAGE(K1612:K1613)*('Front End'!$F$5*60)&gt;J1613,J1613,O1612+AVERAGE(K1612:K1613)*('Front End'!$F$5*60))</f>
        <v>0</v>
      </c>
      <c r="P1613" s="10">
        <f>P1612+(AVERAGE(L1612:L1613)*('Front End'!$F$5*60))-W1612</f>
        <v>3565.3274550069418</v>
      </c>
      <c r="Q1613" s="10">
        <f>(P1613/$AA$5)*($AA$4-'Front End'!$F$9)</f>
        <v>3.5653274550069412E-2</v>
      </c>
      <c r="R1613" s="10">
        <f>'Front End'!$F$9+Q1613</f>
        <v>45.035653274550072</v>
      </c>
      <c r="S1613" s="8">
        <f>IF(R1613&gt;'Front End'!$F$9+'Front End'!$B$9,(((R1613-'Front End'!$F$9)/($AA$4-'Front End'!$F$9))*$AA$5)-((('Front End'!$F$9+'Front End'!$B$9-'Front End'!$F$9)/($AA$4-'Front End'!$F$9))*$AA$5),0)</f>
        <v>3565.3274550071505</v>
      </c>
      <c r="T1613" s="8">
        <f>ROUND(S1613/('Front End'!$B$3*24*60*60),6)</f>
        <v>4.1269999999999996E-3</v>
      </c>
      <c r="U1613" s="8">
        <f>IF(R1613&gt;'Front End'!$F$9+'Front End'!$B$10,(((R1613-'Front End'!$F$9)/($AA$4-'Front End'!$F$9))*$AA$5)-((('Front End'!$F$9+'Front End'!$B$10-'Front End'!$F$9)/($AA$4-'Front End'!$F$9))*$AA$5),0)</f>
        <v>1565.3274550068377</v>
      </c>
      <c r="V1613" s="8">
        <f>(U1613^0.5)/('Front End'!$B$4*24*60*60)</f>
        <v>4.5791920576627688E-3</v>
      </c>
      <c r="W1613" s="8">
        <f>(AVERAGE(T1612:T1613)*('Front End'!$F$5*60))+(AVERAGE(V1612:V1613)*('Front End'!$F$5*60))</f>
        <v>1.0448904097690006</v>
      </c>
      <c r="X1613" s="8">
        <f t="shared" si="104"/>
        <v>4.5791920576627688E-3</v>
      </c>
    </row>
    <row r="1614" spans="1:24" x14ac:dyDescent="0.2">
      <c r="A1614" s="1">
        <v>1613</v>
      </c>
      <c r="B1614" s="1">
        <f>B1613+'Front End'!$F$5</f>
        <v>3224</v>
      </c>
      <c r="C1614" s="10">
        <f t="shared" si="101"/>
        <v>2.2388888888888889</v>
      </c>
      <c r="D1614" s="10">
        <f>ROUND(IF(B1614&lt;=$AA$2*1.25,('Front End'!$F$4/2)*(1-COS((PI()*B1614)/$AA$2)),(4.34*'Front End'!$F$4*EXP(-1.3*B1614/$AA$2))),6)</f>
        <v>3.9899999999999999E-4</v>
      </c>
      <c r="E1614" s="10">
        <f>D1614*('Front End'!$F$3/100)</f>
        <v>0</v>
      </c>
      <c r="F1614" s="10">
        <f t="shared" si="102"/>
        <v>3.9899999999999999E-4</v>
      </c>
      <c r="G1614" s="10">
        <f>IF((G1613+(AVERAGE(F1613:F1614)*('Front End'!$F$5*60))-(N1613))&gt;$AA$3,$AA$3,IF(G1613+(AVERAGE(F1613:F1614)*('Front End'!$F$5*60))-(N1613)&lt;0,0,G1613+(AVERAGE(F1613:F1614)*('Front End'!$F$5*60))-(N1613)))</f>
        <v>100.3545700339992</v>
      </c>
      <c r="H1614" s="10">
        <f>(G1614/$AA$3)*'Front End'!$B$1</f>
        <v>1.0035457003399919E-3</v>
      </c>
      <c r="I1614" s="10">
        <f>('Front End'!$F$10-'Front End'!$B$1)+Calcs!H1614</f>
        <v>46.731003545700347</v>
      </c>
      <c r="J1614" s="10">
        <f>IF(H1614&gt;'Front End'!$B$1*('Front End'!$B$5/100),G1614-((('Front End'!$B$1*('Front End'!$B$5/100))/'Front End'!$B$1)*$AA$3),0)</f>
        <v>0.35457003399919529</v>
      </c>
      <c r="K1614" s="10">
        <f>(J1614*('Front End'!$B$6/100))/('Front End'!$B$2*24*60*60)</f>
        <v>0</v>
      </c>
      <c r="L1614" s="10">
        <f>(J1614*((100-'Front End'!$B$6)/100))/('Front End'!$B$2*24*60*60)</f>
        <v>4.1038198379536497E-4</v>
      </c>
      <c r="M1614" s="10">
        <f t="shared" si="103"/>
        <v>4.1038198379536497E-4</v>
      </c>
      <c r="N1614" s="10">
        <f>AVERAGE(M1613:M1614)*('Front End'!$F$5*60)</f>
        <v>4.9354955072415455E-2</v>
      </c>
      <c r="O1614" s="10">
        <f>IF(O1613+AVERAGE(K1613:K1614)*('Front End'!$F$5*60)&gt;J1614,J1614,O1613+AVERAGE(K1613:K1614)*('Front End'!$F$5*60))</f>
        <v>0</v>
      </c>
      <c r="P1614" s="10">
        <f>P1613+(AVERAGE(L1613:L1614)*('Front End'!$F$5*60))-W1613</f>
        <v>3564.3319195522454</v>
      </c>
      <c r="Q1614" s="10">
        <f>(P1614/$AA$5)*($AA$4-'Front End'!$F$9)</f>
        <v>3.5643319195522452E-2</v>
      </c>
      <c r="R1614" s="10">
        <f>'Front End'!$F$9+Q1614</f>
        <v>45.035643319195522</v>
      </c>
      <c r="S1614" s="8">
        <f>IF(R1614&gt;'Front End'!$F$9+'Front End'!$B$9,(((R1614-'Front End'!$F$9)/($AA$4-'Front End'!$F$9))*$AA$5)-((('Front End'!$F$9+'Front End'!$B$9-'Front End'!$F$9)/($AA$4-'Front End'!$F$9))*$AA$5),0)</f>
        <v>3564.3319195521885</v>
      </c>
      <c r="T1614" s="8">
        <f>ROUND(S1614/('Front End'!$B$3*24*60*60),6)</f>
        <v>4.1250000000000002E-3</v>
      </c>
      <c r="U1614" s="8">
        <f>IF(R1614&gt;'Front End'!$F$9+'Front End'!$B$10,(((R1614-'Front End'!$F$9)/($AA$4-'Front End'!$F$9))*$AA$5)-((('Front End'!$F$9+'Front End'!$B$10-'Front End'!$F$9)/($AA$4-'Front End'!$F$9))*$AA$5),0)</f>
        <v>1564.3319195518757</v>
      </c>
      <c r="V1614" s="8">
        <f>(U1614^0.5)/('Front End'!$B$4*24*60*60)</f>
        <v>4.5777356617195111E-3</v>
      </c>
      <c r="W1614" s="8">
        <f>(AVERAGE(T1613:T1614)*('Front End'!$F$5*60))+(AVERAGE(V1613:V1614)*('Front End'!$F$5*60))</f>
        <v>1.0445356631629368</v>
      </c>
      <c r="X1614" s="8">
        <f t="shared" si="104"/>
        <v>4.5777356617195111E-3</v>
      </c>
    </row>
    <row r="1615" spans="1:24" x14ac:dyDescent="0.2">
      <c r="A1615" s="1">
        <v>1614</v>
      </c>
      <c r="B1615" s="1">
        <f>B1614+'Front End'!$F$5</f>
        <v>3226</v>
      </c>
      <c r="C1615" s="10">
        <f t="shared" si="101"/>
        <v>2.2402777777777776</v>
      </c>
      <c r="D1615" s="10">
        <f>ROUND(IF(B1615&lt;=$AA$2*1.25,('Front End'!$F$4/2)*(1-COS((PI()*B1615)/$AA$2)),(4.34*'Front End'!$F$4*EXP(-1.3*B1615/$AA$2))),6)</f>
        <v>3.9800000000000002E-4</v>
      </c>
      <c r="E1615" s="10">
        <f>D1615*('Front End'!$F$3/100)</f>
        <v>0</v>
      </c>
      <c r="F1615" s="10">
        <f t="shared" si="102"/>
        <v>3.9800000000000002E-4</v>
      </c>
      <c r="G1615" s="10">
        <f>IF((G1614+(AVERAGE(F1614:F1615)*('Front End'!$F$5*60))-(N1614))&gt;$AA$3,$AA$3,IF(G1614+(AVERAGE(F1614:F1615)*('Front End'!$F$5*60))-(N1614)&lt;0,0,G1614+(AVERAGE(F1614:F1615)*('Front End'!$F$5*60))-(N1614)))</f>
        <v>100.35303507892678</v>
      </c>
      <c r="H1615" s="10">
        <f>(G1615/$AA$3)*'Front End'!$B$1</f>
        <v>1.0035303507892677E-3</v>
      </c>
      <c r="I1615" s="10">
        <f>('Front End'!$F$10-'Front End'!$B$1)+Calcs!H1615</f>
        <v>46.73100353035079</v>
      </c>
      <c r="J1615" s="10">
        <f>IF(H1615&gt;'Front End'!$B$1*('Front End'!$B$5/100),G1615-((('Front End'!$B$1*('Front End'!$B$5/100))/'Front End'!$B$1)*$AA$3),0)</f>
        <v>0.35303507892677999</v>
      </c>
      <c r="K1615" s="10">
        <f>(J1615*('Front End'!$B$6/100))/('Front End'!$B$2*24*60*60)</f>
        <v>0</v>
      </c>
      <c r="L1615" s="10">
        <f>(J1615*((100-'Front End'!$B$6)/100))/('Front End'!$B$2*24*60*60)</f>
        <v>4.0860541542451394E-4</v>
      </c>
      <c r="M1615" s="10">
        <f t="shared" si="103"/>
        <v>4.0860541542451394E-4</v>
      </c>
      <c r="N1615" s="10">
        <f>AVERAGE(M1614:M1615)*('Front End'!$F$5*60)</f>
        <v>4.9139243953192732E-2</v>
      </c>
      <c r="O1615" s="10">
        <f>IF(O1614+AVERAGE(K1614:K1615)*('Front End'!$F$5*60)&gt;J1615,J1615,O1614+AVERAGE(K1614:K1615)*('Front End'!$F$5*60))</f>
        <v>0</v>
      </c>
      <c r="P1615" s="10">
        <f>P1614+(AVERAGE(L1614:L1615)*('Front End'!$F$5*60))-W1614</f>
        <v>3563.3365231330354</v>
      </c>
      <c r="Q1615" s="10">
        <f>(P1615/$AA$5)*($AA$4-'Front End'!$F$9)</f>
        <v>3.5633365231330351E-2</v>
      </c>
      <c r="R1615" s="10">
        <f>'Front End'!$F$9+Q1615</f>
        <v>45.035633365231334</v>
      </c>
      <c r="S1615" s="8">
        <f>IF(R1615&gt;'Front End'!$F$9+'Front End'!$B$9,(((R1615-'Front End'!$F$9)/($AA$4-'Front End'!$F$9))*$AA$5)-((('Front End'!$F$9+'Front End'!$B$9-'Front End'!$F$9)/($AA$4-'Front End'!$F$9))*$AA$5),0)</f>
        <v>3563.3365231333873</v>
      </c>
      <c r="T1615" s="8">
        <f>ROUND(S1615/('Front End'!$B$3*24*60*60),6)</f>
        <v>4.1240000000000001E-3</v>
      </c>
      <c r="U1615" s="8">
        <f>IF(R1615&gt;'Front End'!$F$9+'Front End'!$B$10,(((R1615-'Front End'!$F$9)/($AA$4-'Front End'!$F$9))*$AA$5)-((('Front End'!$F$9+'Front End'!$B$10-'Front End'!$F$9)/($AA$4-'Front End'!$F$9))*$AA$5),0)</f>
        <v>1563.3365231330745</v>
      </c>
      <c r="V1615" s="8">
        <f>(U1615^0.5)/('Front End'!$B$4*24*60*60)</f>
        <v>4.5762790057766924E-3</v>
      </c>
      <c r="W1615" s="8">
        <f>(AVERAGE(T1614:T1615)*('Front End'!$F$5*60))+(AVERAGE(V1614:V1615)*('Front End'!$F$5*60))</f>
        <v>1.0441808800497721</v>
      </c>
      <c r="X1615" s="8">
        <f t="shared" si="104"/>
        <v>4.5762790057766924E-3</v>
      </c>
    </row>
    <row r="1616" spans="1:24" x14ac:dyDescent="0.2">
      <c r="A1616" s="1">
        <v>1615</v>
      </c>
      <c r="B1616" s="1">
        <f>B1615+'Front End'!$F$5</f>
        <v>3228</v>
      </c>
      <c r="C1616" s="10">
        <f t="shared" si="101"/>
        <v>2.2416666666666667</v>
      </c>
      <c r="D1616" s="10">
        <f>ROUND(IF(B1616&lt;=$AA$2*1.25,('Front End'!$F$4/2)*(1-COS((PI()*B1616)/$AA$2)),(4.34*'Front End'!$F$4*EXP(-1.3*B1616/$AA$2))),6)</f>
        <v>3.9599999999999998E-4</v>
      </c>
      <c r="E1616" s="10">
        <f>D1616*('Front End'!$F$3/100)</f>
        <v>0</v>
      </c>
      <c r="F1616" s="10">
        <f t="shared" si="102"/>
        <v>3.9599999999999998E-4</v>
      </c>
      <c r="G1616" s="10">
        <f>IF((G1615+(AVERAGE(F1615:F1616)*('Front End'!$F$5*60))-(N1615))&gt;$AA$3,$AA$3,IF(G1615+(AVERAGE(F1615:F1616)*('Front End'!$F$5*60))-(N1615)&lt;0,0,G1615+(AVERAGE(F1615:F1616)*('Front End'!$F$5*60))-(N1615)))</f>
        <v>100.35153583497359</v>
      </c>
      <c r="H1616" s="10">
        <f>(G1616/$AA$3)*'Front End'!$B$1</f>
        <v>1.0035153583497359E-3</v>
      </c>
      <c r="I1616" s="10">
        <f>('Front End'!$F$10-'Front End'!$B$1)+Calcs!H1616</f>
        <v>46.731003515358353</v>
      </c>
      <c r="J1616" s="10">
        <f>IF(H1616&gt;'Front End'!$B$1*('Front End'!$B$5/100),G1616-((('Front End'!$B$1*('Front End'!$B$5/100))/'Front End'!$B$1)*$AA$3),0)</f>
        <v>0.35153583497358909</v>
      </c>
      <c r="K1616" s="10">
        <f>(J1616*('Front End'!$B$6/100))/('Front End'!$B$2*24*60*60)</f>
        <v>0</v>
      </c>
      <c r="L1616" s="10">
        <f>(J1616*((100-'Front End'!$B$6)/100))/('Front End'!$B$2*24*60*60)</f>
        <v>4.0687017936758002E-4</v>
      </c>
      <c r="M1616" s="10">
        <f t="shared" si="103"/>
        <v>4.0687017936758002E-4</v>
      </c>
      <c r="N1616" s="10">
        <f>AVERAGE(M1615:M1616)*('Front End'!$F$5*60)</f>
        <v>4.8928535687525643E-2</v>
      </c>
      <c r="O1616" s="10">
        <f>IF(O1615+AVERAGE(K1615:K1616)*('Front End'!$F$5*60)&gt;J1616,J1616,O1615+AVERAGE(K1615:K1616)*('Front End'!$F$5*60))</f>
        <v>0</v>
      </c>
      <c r="P1616" s="10">
        <f>P1615+(AVERAGE(L1615:L1616)*('Front End'!$F$5*60))-W1615</f>
        <v>3562.3412707886732</v>
      </c>
      <c r="Q1616" s="10">
        <f>(P1616/$AA$5)*($AA$4-'Front End'!$F$9)</f>
        <v>3.5623412707886729E-2</v>
      </c>
      <c r="R1616" s="10">
        <f>'Front End'!$F$9+Q1616</f>
        <v>45.035623412707885</v>
      </c>
      <c r="S1616" s="8">
        <f>IF(R1616&gt;'Front End'!$F$9+'Front End'!$B$9,(((R1616-'Front End'!$F$9)/($AA$4-'Front End'!$F$9))*$AA$5)-((('Front End'!$F$9+'Front End'!$B$9-'Front End'!$F$9)/($AA$4-'Front End'!$F$9))*$AA$5),0)</f>
        <v>3562.3412707884936</v>
      </c>
      <c r="T1616" s="8">
        <f>ROUND(S1616/('Front End'!$B$3*24*60*60),6)</f>
        <v>4.1229999999999999E-3</v>
      </c>
      <c r="U1616" s="8">
        <f>IF(R1616&gt;'Front End'!$F$9+'Front End'!$B$10,(((R1616-'Front End'!$F$9)/($AA$4-'Front End'!$F$9))*$AA$5)-((('Front End'!$F$9+'Front End'!$B$10-'Front End'!$F$9)/($AA$4-'Front End'!$F$9))*$AA$5),0)</f>
        <v>1562.3412707881807</v>
      </c>
      <c r="V1616" s="8">
        <f>(U1616^0.5)/('Front End'!$B$4*24*60*60)</f>
        <v>4.5748220969616801E-3</v>
      </c>
      <c r="W1616" s="8">
        <f>(AVERAGE(T1615:T1616)*('Front End'!$F$5*60))+(AVERAGE(V1615:V1616)*('Front End'!$F$5*60))</f>
        <v>1.0438860661643024</v>
      </c>
      <c r="X1616" s="8">
        <f t="shared" si="104"/>
        <v>4.5748220969616801E-3</v>
      </c>
    </row>
    <row r="1617" spans="1:24" x14ac:dyDescent="0.2">
      <c r="A1617" s="1">
        <v>1616</v>
      </c>
      <c r="B1617" s="1">
        <f>B1616+'Front End'!$F$5</f>
        <v>3230</v>
      </c>
      <c r="C1617" s="10">
        <f t="shared" si="101"/>
        <v>2.2430555555555554</v>
      </c>
      <c r="D1617" s="10">
        <f>ROUND(IF(B1617&lt;=$AA$2*1.25,('Front End'!$F$4/2)*(1-COS((PI()*B1617)/$AA$2)),(4.34*'Front End'!$F$4*EXP(-1.3*B1617/$AA$2))),6)</f>
        <v>3.9399999999999998E-4</v>
      </c>
      <c r="E1617" s="10">
        <f>D1617*('Front End'!$F$3/100)</f>
        <v>0</v>
      </c>
      <c r="F1617" s="10">
        <f t="shared" si="102"/>
        <v>3.9399999999999998E-4</v>
      </c>
      <c r="G1617" s="10">
        <f>IF((G1616+(AVERAGE(F1616:F1617)*('Front End'!$F$5*60))-(N1616))&gt;$AA$3,$AA$3,IF(G1616+(AVERAGE(F1616:F1617)*('Front End'!$F$5*60))-(N1616)&lt;0,0,G1616+(AVERAGE(F1616:F1617)*('Front End'!$F$5*60))-(N1616)))</f>
        <v>100.35000729928606</v>
      </c>
      <c r="H1617" s="10">
        <f>(G1617/$AA$3)*'Front End'!$B$1</f>
        <v>1.0035000729928605E-3</v>
      </c>
      <c r="I1617" s="10">
        <f>('Front End'!$F$10-'Front End'!$B$1)+Calcs!H1617</f>
        <v>46.731003500072994</v>
      </c>
      <c r="J1617" s="10">
        <f>IF(H1617&gt;'Front End'!$B$1*('Front End'!$B$5/100),G1617-((('Front End'!$B$1*('Front End'!$B$5/100))/'Front End'!$B$1)*$AA$3),0)</f>
        <v>0.35000729928606233</v>
      </c>
      <c r="K1617" s="10">
        <f>(J1617*('Front End'!$B$6/100))/('Front End'!$B$2*24*60*60)</f>
        <v>0</v>
      </c>
      <c r="L1617" s="10">
        <f>(J1617*((100-'Front End'!$B$6)/100))/('Front End'!$B$2*24*60*60)</f>
        <v>4.0510104084034998E-4</v>
      </c>
      <c r="M1617" s="10">
        <f t="shared" si="103"/>
        <v>4.0510104084034998E-4</v>
      </c>
      <c r="N1617" s="10">
        <f>AVERAGE(M1616:M1617)*('Front End'!$F$5*60)</f>
        <v>4.87182732124758E-2</v>
      </c>
      <c r="O1617" s="10">
        <f>IF(O1616+AVERAGE(K1616:K1617)*('Front End'!$F$5*60)&gt;J1617,J1617,O1616+AVERAGE(K1616:K1617)*('Front End'!$F$5*60))</f>
        <v>0</v>
      </c>
      <c r="P1617" s="10">
        <f>P1616+(AVERAGE(L1616:L1617)*('Front End'!$F$5*60))-W1616</f>
        <v>3561.3461029957216</v>
      </c>
      <c r="Q1617" s="10">
        <f>(P1617/$AA$5)*($AA$4-'Front End'!$F$9)</f>
        <v>3.5613461029957216E-2</v>
      </c>
      <c r="R1617" s="10">
        <f>'Front End'!$F$9+Q1617</f>
        <v>45.035613461029961</v>
      </c>
      <c r="S1617" s="8">
        <f>IF(R1617&gt;'Front End'!$F$9+'Front End'!$B$9,(((R1617-'Front End'!$F$9)/($AA$4-'Front End'!$F$9))*$AA$5)-((('Front End'!$F$9+'Front End'!$B$9-'Front End'!$F$9)/($AA$4-'Front End'!$F$9))*$AA$5),0)</f>
        <v>3561.3461029960549</v>
      </c>
      <c r="T1617" s="8">
        <f>ROUND(S1617/('Front End'!$B$3*24*60*60),6)</f>
        <v>4.1219999999999998E-3</v>
      </c>
      <c r="U1617" s="8">
        <f>IF(R1617&gt;'Front End'!$F$9+'Front End'!$B$10,(((R1617-'Front End'!$F$9)/($AA$4-'Front End'!$F$9))*$AA$5)-((('Front End'!$F$9+'Front End'!$B$10-'Front End'!$F$9)/($AA$4-'Front End'!$F$9))*$AA$5),0)</f>
        <v>1561.3461029957421</v>
      </c>
      <c r="V1617" s="8">
        <f>(U1617^0.5)/('Front End'!$B$4*24*60*60)</f>
        <v>4.5733648478601683E-3</v>
      </c>
      <c r="W1617" s="8">
        <f>(AVERAGE(T1616:T1617)*('Front End'!$F$5*60))+(AVERAGE(V1616:V1617)*('Front End'!$F$5*60))</f>
        <v>1.0435912166893109</v>
      </c>
      <c r="X1617" s="8">
        <f t="shared" si="104"/>
        <v>4.5733648478601683E-3</v>
      </c>
    </row>
    <row r="1618" spans="1:24" x14ac:dyDescent="0.2">
      <c r="A1618" s="1">
        <v>1617</v>
      </c>
      <c r="B1618" s="1">
        <f>B1617+'Front End'!$F$5</f>
        <v>3232</v>
      </c>
      <c r="C1618" s="10">
        <f t="shared" si="101"/>
        <v>2.2444444444444445</v>
      </c>
      <c r="D1618" s="10">
        <f>ROUND(IF(B1618&lt;=$AA$2*1.25,('Front End'!$F$4/2)*(1-COS((PI()*B1618)/$AA$2)),(4.34*'Front End'!$F$4*EXP(-1.3*B1618/$AA$2))),6)</f>
        <v>3.9199999999999999E-4</v>
      </c>
      <c r="E1618" s="10">
        <f>D1618*('Front End'!$F$3/100)</f>
        <v>0</v>
      </c>
      <c r="F1618" s="10">
        <f t="shared" si="102"/>
        <v>3.9199999999999999E-4</v>
      </c>
      <c r="G1618" s="10">
        <f>IF((G1617+(AVERAGE(F1617:F1618)*('Front End'!$F$5*60))-(N1617))&gt;$AA$3,$AA$3,IF(G1617+(AVERAGE(F1617:F1618)*('Front End'!$F$5*60))-(N1617)&lt;0,0,G1617+(AVERAGE(F1617:F1618)*('Front End'!$F$5*60))-(N1617)))</f>
        <v>100.3484490260736</v>
      </c>
      <c r="H1618" s="10">
        <f>(G1618/$AA$3)*'Front End'!$B$1</f>
        <v>1.0034844902607359E-3</v>
      </c>
      <c r="I1618" s="10">
        <f>('Front End'!$F$10-'Front End'!$B$1)+Calcs!H1618</f>
        <v>46.731003484490266</v>
      </c>
      <c r="J1618" s="10">
        <f>IF(H1618&gt;'Front End'!$B$1*('Front End'!$B$5/100),G1618-((('Front End'!$B$1*('Front End'!$B$5/100))/'Front End'!$B$1)*$AA$3),0)</f>
        <v>0.34844902607359529</v>
      </c>
      <c r="K1618" s="10">
        <f>(J1618*('Front End'!$B$6/100))/('Front End'!$B$2*24*60*60)</f>
        <v>0</v>
      </c>
      <c r="L1618" s="10">
        <f>(J1618*((100-'Front End'!$B$6)/100))/('Front End'!$B$2*24*60*60)</f>
        <v>4.0329748388147606E-4</v>
      </c>
      <c r="M1618" s="10">
        <f t="shared" si="103"/>
        <v>4.0329748388147606E-4</v>
      </c>
      <c r="N1618" s="10">
        <f>AVERAGE(M1617:M1618)*('Front End'!$F$5*60)</f>
        <v>4.8503911483309556E-2</v>
      </c>
      <c r="O1618" s="10">
        <f>IF(O1617+AVERAGE(K1617:K1618)*('Front End'!$F$5*60)&gt;J1618,J1618,O1617+AVERAGE(K1617:K1618)*('Front End'!$F$5*60))</f>
        <v>0</v>
      </c>
      <c r="P1618" s="10">
        <f>P1617+(AVERAGE(L1617:L1618)*('Front End'!$F$5*60))-W1617</f>
        <v>3560.3510156905154</v>
      </c>
      <c r="Q1618" s="10">
        <f>(P1618/$AA$5)*($AA$4-'Front End'!$F$9)</f>
        <v>3.5603510156905153E-2</v>
      </c>
      <c r="R1618" s="10">
        <f>'Front End'!$F$9+Q1618</f>
        <v>45.035603510156903</v>
      </c>
      <c r="S1618" s="8">
        <f>IF(R1618&gt;'Front End'!$F$9+'Front End'!$B$9,(((R1618-'Front End'!$F$9)/($AA$4-'Front End'!$F$9))*$AA$5)-((('Front End'!$F$9+'Front End'!$B$9-'Front End'!$F$9)/($AA$4-'Front End'!$F$9))*$AA$5),0)</f>
        <v>3560.351015690344</v>
      </c>
      <c r="T1618" s="8">
        <f>ROUND(S1618/('Front End'!$B$3*24*60*60),6)</f>
        <v>4.1209999999999997E-3</v>
      </c>
      <c r="U1618" s="8">
        <f>IF(R1618&gt;'Front End'!$F$9+'Front End'!$B$10,(((R1618-'Front End'!$F$9)/($AA$4-'Front End'!$F$9))*$AA$5)-((('Front End'!$F$9+'Front End'!$B$10-'Front End'!$F$9)/($AA$4-'Front End'!$F$9))*$AA$5),0)</f>
        <v>1560.3510156900311</v>
      </c>
      <c r="V1618" s="8">
        <f>(U1618^0.5)/('Front End'!$B$4*24*60*60)</f>
        <v>4.5719072521903737E-3</v>
      </c>
      <c r="W1618" s="8">
        <f>(AVERAGE(T1617:T1618)*('Front End'!$F$5*60))+(AVERAGE(V1617:V1618)*('Front End'!$F$5*60))</f>
        <v>1.0432963260030326</v>
      </c>
      <c r="X1618" s="8">
        <f t="shared" si="104"/>
        <v>4.5719072521903737E-3</v>
      </c>
    </row>
    <row r="1619" spans="1:24" x14ac:dyDescent="0.2">
      <c r="A1619" s="1">
        <v>1618</v>
      </c>
      <c r="B1619" s="1">
        <f>B1618+'Front End'!$F$5</f>
        <v>3234</v>
      </c>
      <c r="C1619" s="10">
        <f t="shared" si="101"/>
        <v>2.2458333333333331</v>
      </c>
      <c r="D1619" s="10">
        <f>ROUND(IF(B1619&lt;=$AA$2*1.25,('Front End'!$F$4/2)*(1-COS((PI()*B1619)/$AA$2)),(4.34*'Front End'!$F$4*EXP(-1.3*B1619/$AA$2))),6)</f>
        <v>3.9100000000000002E-4</v>
      </c>
      <c r="E1619" s="10">
        <f>D1619*('Front End'!$F$3/100)</f>
        <v>0</v>
      </c>
      <c r="F1619" s="10">
        <f t="shared" si="102"/>
        <v>3.9100000000000002E-4</v>
      </c>
      <c r="G1619" s="10">
        <f>IF((G1618+(AVERAGE(F1618:F1619)*('Front End'!$F$5*60))-(N1618))&gt;$AA$3,$AA$3,IF(G1618+(AVERAGE(F1618:F1619)*('Front End'!$F$5*60))-(N1618)&lt;0,0,G1618+(AVERAGE(F1618:F1619)*('Front End'!$F$5*60))-(N1618)))</f>
        <v>100.34692511459029</v>
      </c>
      <c r="H1619" s="10">
        <f>(G1619/$AA$3)*'Front End'!$B$1</f>
        <v>1.0034692511459028E-3</v>
      </c>
      <c r="I1619" s="10">
        <f>('Front End'!$F$10-'Front End'!$B$1)+Calcs!H1619</f>
        <v>46.731003469251149</v>
      </c>
      <c r="J1619" s="10">
        <f>IF(H1619&gt;'Front End'!$B$1*('Front End'!$B$5/100),G1619-((('Front End'!$B$1*('Front End'!$B$5/100))/'Front End'!$B$1)*$AA$3),0)</f>
        <v>0.34692511459029163</v>
      </c>
      <c r="K1619" s="10">
        <f>(J1619*('Front End'!$B$6/100))/('Front End'!$B$2*24*60*60)</f>
        <v>0</v>
      </c>
      <c r="L1619" s="10">
        <f>(J1619*((100-'Front End'!$B$6)/100))/('Front End'!$B$2*24*60*60)</f>
        <v>4.015336974424672E-4</v>
      </c>
      <c r="M1619" s="10">
        <f t="shared" si="103"/>
        <v>4.015336974424672E-4</v>
      </c>
      <c r="N1619" s="10">
        <f>AVERAGE(M1618:M1619)*('Front End'!$F$5*60)</f>
        <v>4.8289870879436599E-2</v>
      </c>
      <c r="O1619" s="10">
        <f>IF(O1618+AVERAGE(K1618:K1619)*('Front End'!$F$5*60)&gt;J1619,J1619,O1618+AVERAGE(K1618:K1619)*('Front End'!$F$5*60))</f>
        <v>0</v>
      </c>
      <c r="P1619" s="10">
        <f>P1618+(AVERAGE(L1618:L1619)*('Front End'!$F$5*60))-W1618</f>
        <v>3559.3560092353914</v>
      </c>
      <c r="Q1619" s="10">
        <f>(P1619/$AA$5)*($AA$4-'Front End'!$F$9)</f>
        <v>3.5593560092353912E-2</v>
      </c>
      <c r="R1619" s="10">
        <f>'Front End'!$F$9+Q1619</f>
        <v>45.035593560092352</v>
      </c>
      <c r="S1619" s="8">
        <f>IF(R1619&gt;'Front End'!$F$9+'Front End'!$B$9,(((R1619-'Front End'!$F$9)/($AA$4-'Front End'!$F$9))*$AA$5)-((('Front End'!$F$9+'Front End'!$B$9-'Front End'!$F$9)/($AA$4-'Front End'!$F$9))*$AA$5),0)</f>
        <v>3559.3560092351595</v>
      </c>
      <c r="T1619" s="8">
        <f>ROUND(S1619/('Front End'!$B$3*24*60*60),6)</f>
        <v>4.1200000000000004E-3</v>
      </c>
      <c r="U1619" s="8">
        <f>IF(R1619&gt;'Front End'!$F$9+'Front End'!$B$10,(((R1619-'Front End'!$F$9)/($AA$4-'Front End'!$F$9))*$AA$5)-((('Front End'!$F$9+'Front End'!$B$10-'Front End'!$F$9)/($AA$4-'Front End'!$F$9))*$AA$5),0)</f>
        <v>1559.3560092348466</v>
      </c>
      <c r="V1619" s="8">
        <f>(U1619^0.5)/('Front End'!$B$4*24*60*60)</f>
        <v>4.5704493101538634E-3</v>
      </c>
      <c r="W1619" s="8">
        <f>(AVERAGE(T1618:T1619)*('Front End'!$F$5*60))+(AVERAGE(V1618:V1619)*('Front End'!$F$5*60))</f>
        <v>1.0430013937406541</v>
      </c>
      <c r="X1619" s="8">
        <f t="shared" si="104"/>
        <v>4.5704493101538634E-3</v>
      </c>
    </row>
    <row r="1620" spans="1:24" x14ac:dyDescent="0.2">
      <c r="A1620" s="1">
        <v>1619</v>
      </c>
      <c r="B1620" s="1">
        <f>B1619+'Front End'!$F$5</f>
        <v>3236</v>
      </c>
      <c r="C1620" s="10">
        <f t="shared" si="101"/>
        <v>2.2472222222222222</v>
      </c>
      <c r="D1620" s="10">
        <f>ROUND(IF(B1620&lt;=$AA$2*1.25,('Front End'!$F$4/2)*(1-COS((PI()*B1620)/$AA$2)),(4.34*'Front End'!$F$4*EXP(-1.3*B1620/$AA$2))),6)</f>
        <v>3.8900000000000002E-4</v>
      </c>
      <c r="E1620" s="10">
        <f>D1620*('Front End'!$F$3/100)</f>
        <v>0</v>
      </c>
      <c r="F1620" s="10">
        <f t="shared" si="102"/>
        <v>3.8900000000000002E-4</v>
      </c>
      <c r="G1620" s="10">
        <f>IF((G1619+(AVERAGE(F1619:F1620)*('Front End'!$F$5*60))-(N1619))&gt;$AA$3,$AA$3,IF(G1619+(AVERAGE(F1619:F1620)*('Front End'!$F$5*60))-(N1619)&lt;0,0,G1619+(AVERAGE(F1619:F1620)*('Front End'!$F$5*60))-(N1619)))</f>
        <v>100.34543524371085</v>
      </c>
      <c r="H1620" s="10">
        <f>(G1620/$AA$3)*'Front End'!$B$1</f>
        <v>1.0034543524371086E-3</v>
      </c>
      <c r="I1620" s="10">
        <f>('Front End'!$F$10-'Front End'!$B$1)+Calcs!H1620</f>
        <v>46.73100345435244</v>
      </c>
      <c r="J1620" s="10">
        <f>IF(H1620&gt;'Front End'!$B$1*('Front End'!$B$5/100),G1620-((('Front End'!$B$1*('Front End'!$B$5/100))/'Front End'!$B$1)*$AA$3),0)</f>
        <v>0.34543524371085255</v>
      </c>
      <c r="K1620" s="10">
        <f>(J1620*('Front End'!$B$6/100))/('Front End'!$B$2*24*60*60)</f>
        <v>0</v>
      </c>
      <c r="L1620" s="10">
        <f>(J1620*((100-'Front End'!$B$6)/100))/('Front End'!$B$2*24*60*60)</f>
        <v>3.9980930985052381E-4</v>
      </c>
      <c r="M1620" s="10">
        <f t="shared" si="103"/>
        <v>3.9980930985052381E-4</v>
      </c>
      <c r="N1620" s="10">
        <f>AVERAGE(M1619:M1620)*('Front End'!$F$5*60)</f>
        <v>4.8080580437579463E-2</v>
      </c>
      <c r="O1620" s="10">
        <f>IF(O1619+AVERAGE(K1619:K1620)*('Front End'!$F$5*60)&gt;J1620,J1620,O1619+AVERAGE(K1619:K1620)*('Front End'!$F$5*60))</f>
        <v>0</v>
      </c>
      <c r="P1620" s="10">
        <f>P1619+(AVERAGE(L1619:L1620)*('Front End'!$F$5*60))-W1619</f>
        <v>3558.3610884220884</v>
      </c>
      <c r="Q1620" s="10">
        <f>(P1620/$AA$5)*($AA$4-'Front End'!$F$9)</f>
        <v>3.5583610884220886E-2</v>
      </c>
      <c r="R1620" s="10">
        <f>'Front End'!$F$9+Q1620</f>
        <v>45.035583610884224</v>
      </c>
      <c r="S1620" s="8">
        <f>IF(R1620&gt;'Front End'!$F$9+'Front End'!$B$9,(((R1620-'Front End'!$F$9)/($AA$4-'Front End'!$F$9))*$AA$5)-((('Front End'!$F$9+'Front End'!$B$9-'Front End'!$F$9)/($AA$4-'Front End'!$F$9))*$AA$5),0)</f>
        <v>3558.3610884224017</v>
      </c>
      <c r="T1620" s="8">
        <f>ROUND(S1620/('Front End'!$B$3*24*60*60),6)</f>
        <v>4.1180000000000001E-3</v>
      </c>
      <c r="U1620" s="8">
        <f>IF(R1620&gt;'Front End'!$F$9+'Front End'!$B$10,(((R1620-'Front End'!$F$9)/($AA$4-'Front End'!$F$9))*$AA$5)-((('Front End'!$F$9+'Front End'!$B$10-'Front End'!$F$9)/($AA$4-'Front End'!$F$9))*$AA$5),0)</f>
        <v>1558.3610884220889</v>
      </c>
      <c r="V1620" s="8">
        <f>(U1620^0.5)/('Front End'!$B$4*24*60*60)</f>
        <v>4.5689910284438008E-3</v>
      </c>
      <c r="W1620" s="8">
        <f>(AVERAGE(T1619:T1620)*('Front End'!$F$5*60))+(AVERAGE(V1619:V1620)*('Front End'!$F$5*60))</f>
        <v>1.0426464203158599</v>
      </c>
      <c r="X1620" s="8">
        <f t="shared" si="104"/>
        <v>4.5689910284438008E-3</v>
      </c>
    </row>
    <row r="1621" spans="1:24" x14ac:dyDescent="0.2">
      <c r="A1621" s="1">
        <v>1620</v>
      </c>
      <c r="B1621" s="1">
        <f>B1620+'Front End'!$F$5</f>
        <v>3238</v>
      </c>
      <c r="C1621" s="10">
        <f t="shared" si="101"/>
        <v>2.2486111111111109</v>
      </c>
      <c r="D1621" s="10">
        <f>ROUND(IF(B1621&lt;=$AA$2*1.25,('Front End'!$F$4/2)*(1-COS((PI()*B1621)/$AA$2)),(4.34*'Front End'!$F$4*EXP(-1.3*B1621/$AA$2))),6)</f>
        <v>3.8699999999999997E-4</v>
      </c>
      <c r="E1621" s="10">
        <f>D1621*('Front End'!$F$3/100)</f>
        <v>0</v>
      </c>
      <c r="F1621" s="10">
        <f t="shared" si="102"/>
        <v>3.8699999999999997E-4</v>
      </c>
      <c r="G1621" s="10">
        <f>IF((G1620+(AVERAGE(F1620:F1621)*('Front End'!$F$5*60))-(N1620))&gt;$AA$3,$AA$3,IF(G1620+(AVERAGE(F1620:F1621)*('Front End'!$F$5*60))-(N1620)&lt;0,0,G1620+(AVERAGE(F1620:F1621)*('Front End'!$F$5*60))-(N1620)))</f>
        <v>100.34391466327327</v>
      </c>
      <c r="H1621" s="10">
        <f>(G1621/$AA$3)*'Front End'!$B$1</f>
        <v>1.0034391466327327E-3</v>
      </c>
      <c r="I1621" s="10">
        <f>('Front End'!$F$10-'Front End'!$B$1)+Calcs!H1621</f>
        <v>46.73100343914664</v>
      </c>
      <c r="J1621" s="10">
        <f>IF(H1621&gt;'Front End'!$B$1*('Front End'!$B$5/100),G1621-((('Front End'!$B$1*('Front End'!$B$5/100))/'Front End'!$B$1)*$AA$3),0)</f>
        <v>0.34391466327326725</v>
      </c>
      <c r="K1621" s="10">
        <f>(J1621*('Front End'!$B$6/100))/('Front End'!$B$2*24*60*60)</f>
        <v>0</v>
      </c>
      <c r="L1621" s="10">
        <f>(J1621*((100-'Front End'!$B$6)/100))/('Front End'!$B$2*24*60*60)</f>
        <v>3.980493787885038E-4</v>
      </c>
      <c r="M1621" s="10">
        <f t="shared" si="103"/>
        <v>3.980493787885038E-4</v>
      </c>
      <c r="N1621" s="10">
        <f>AVERAGE(M1620:M1621)*('Front End'!$F$5*60)</f>
        <v>4.7871521318341652E-2</v>
      </c>
      <c r="O1621" s="10">
        <f>IF(O1620+AVERAGE(K1620:K1621)*('Front End'!$F$5*60)&gt;J1621,J1621,O1620+AVERAGE(K1620:K1621)*('Front End'!$F$5*60))</f>
        <v>0</v>
      </c>
      <c r="P1621" s="10">
        <f>P1620+(AVERAGE(L1620:L1621)*('Front End'!$F$5*60))-W1620</f>
        <v>3557.3663135230909</v>
      </c>
      <c r="Q1621" s="10">
        <f>(P1621/$AA$5)*($AA$4-'Front End'!$F$9)</f>
        <v>3.5573663135230908E-2</v>
      </c>
      <c r="R1621" s="10">
        <f>'Front End'!$F$9+Q1621</f>
        <v>45.035573663135231</v>
      </c>
      <c r="S1621" s="8">
        <f>IF(R1621&gt;'Front End'!$F$9+'Front End'!$B$9,(((R1621-'Front End'!$F$9)/($AA$4-'Front End'!$F$9))*$AA$5)-((('Front End'!$F$9+'Front End'!$B$9-'Front End'!$F$9)/($AA$4-'Front End'!$F$9))*$AA$5),0)</f>
        <v>3557.3663135231473</v>
      </c>
      <c r="T1621" s="8">
        <f>ROUND(S1621/('Front End'!$B$3*24*60*60),6)</f>
        <v>4.117E-3</v>
      </c>
      <c r="U1621" s="8">
        <f>IF(R1621&gt;'Front End'!$F$9+'Front End'!$B$10,(((R1621-'Front End'!$F$9)/($AA$4-'Front End'!$F$9))*$AA$5)-((('Front End'!$F$9+'Front End'!$B$10-'Front End'!$F$9)/($AA$4-'Front End'!$F$9))*$AA$5),0)</f>
        <v>1557.3663135228344</v>
      </c>
      <c r="V1621" s="8">
        <f>(U1621^0.5)/('Front End'!$B$4*24*60*60)</f>
        <v>4.567532495118062E-3</v>
      </c>
      <c r="W1621" s="8">
        <f>(AVERAGE(T1620:T1621)*('Front End'!$F$5*60))+(AVERAGE(V1620:V1621)*('Front End'!$F$5*60))</f>
        <v>1.0422914114137116</v>
      </c>
      <c r="X1621" s="8">
        <f t="shared" si="104"/>
        <v>4.567532495118062E-3</v>
      </c>
    </row>
    <row r="1622" spans="1:24" x14ac:dyDescent="0.2">
      <c r="A1622" s="1">
        <v>1621</v>
      </c>
      <c r="B1622" s="1">
        <f>B1621+'Front End'!$F$5</f>
        <v>3240</v>
      </c>
      <c r="C1622" s="10">
        <f t="shared" si="101"/>
        <v>2.25</v>
      </c>
      <c r="D1622" s="10">
        <f>ROUND(IF(B1622&lt;=$AA$2*1.25,('Front End'!$F$4/2)*(1-COS((PI()*B1622)/$AA$2)),(4.34*'Front End'!$F$4*EXP(-1.3*B1622/$AA$2))),6)</f>
        <v>3.86E-4</v>
      </c>
      <c r="E1622" s="10">
        <f>D1622*('Front End'!$F$3/100)</f>
        <v>0</v>
      </c>
      <c r="F1622" s="10">
        <f t="shared" si="102"/>
        <v>3.86E-4</v>
      </c>
      <c r="G1622" s="10">
        <f>IF((G1621+(AVERAGE(F1621:F1622)*('Front End'!$F$5*60))-(N1621))&gt;$AA$3,$AA$3,IF(G1621+(AVERAGE(F1621:F1622)*('Front End'!$F$5*60))-(N1621)&lt;0,0,G1621+(AVERAGE(F1621:F1622)*('Front End'!$F$5*60))-(N1621)))</f>
        <v>100.34242314195492</v>
      </c>
      <c r="H1622" s="10">
        <f>(G1622/$AA$3)*'Front End'!$B$1</f>
        <v>1.0034242314195493E-3</v>
      </c>
      <c r="I1622" s="10">
        <f>('Front End'!$F$10-'Front End'!$B$1)+Calcs!H1622</f>
        <v>46.731003424231425</v>
      </c>
      <c r="J1622" s="10">
        <f>IF(H1622&gt;'Front End'!$B$1*('Front End'!$B$5/100),G1622-((('Front End'!$B$1*('Front End'!$B$5/100))/'Front End'!$B$1)*$AA$3),0)</f>
        <v>0.3424231419549244</v>
      </c>
      <c r="K1622" s="10">
        <f>(J1622*('Front End'!$B$6/100))/('Front End'!$B$2*24*60*60)</f>
        <v>0</v>
      </c>
      <c r="L1622" s="10">
        <f>(J1622*((100-'Front End'!$B$6)/100))/('Front End'!$B$2*24*60*60)</f>
        <v>3.9632308096634774E-4</v>
      </c>
      <c r="M1622" s="10">
        <f t="shared" si="103"/>
        <v>3.9632308096634774E-4</v>
      </c>
      <c r="N1622" s="10">
        <f>AVERAGE(M1621:M1622)*('Front End'!$F$5*60)</f>
        <v>4.7662347585291094E-2</v>
      </c>
      <c r="O1622" s="10">
        <f>IF(O1621+AVERAGE(K1621:K1622)*('Front End'!$F$5*60)&gt;J1622,J1622,O1621+AVERAGE(K1621:K1622)*('Front End'!$F$5*60))</f>
        <v>0</v>
      </c>
      <c r="P1622" s="10">
        <f>P1621+(AVERAGE(L1621:L1622)*('Front End'!$F$5*60))-W1621</f>
        <v>3556.3716844592623</v>
      </c>
      <c r="Q1622" s="10">
        <f>(P1622/$AA$5)*($AA$4-'Front End'!$F$9)</f>
        <v>3.556371684459262E-2</v>
      </c>
      <c r="R1622" s="10">
        <f>'Front End'!$F$9+Q1622</f>
        <v>45.035563716844592</v>
      </c>
      <c r="S1622" s="8">
        <f>IF(R1622&gt;'Front End'!$F$9+'Front End'!$B$9,(((R1622-'Front End'!$F$9)/($AA$4-'Front End'!$F$9))*$AA$5)-((('Front End'!$F$9+'Front End'!$B$9-'Front End'!$F$9)/($AA$4-'Front End'!$F$9))*$AA$5),0)</f>
        <v>3556.3716844592363</v>
      </c>
      <c r="T1622" s="8">
        <f>ROUND(S1622/('Front End'!$B$3*24*60*60),6)</f>
        <v>4.1159999999999999E-3</v>
      </c>
      <c r="U1622" s="8">
        <f>IF(R1622&gt;'Front End'!$F$9+'Front End'!$B$10,(((R1622-'Front End'!$F$9)/($AA$4-'Front End'!$F$9))*$AA$5)-((('Front End'!$F$9+'Front End'!$B$10-'Front End'!$F$9)/($AA$4-'Front End'!$F$9))*$AA$5),0)</f>
        <v>1556.3716844589235</v>
      </c>
      <c r="V1622" s="8">
        <f>(U1622^0.5)/('Front End'!$B$4*24*60*60)</f>
        <v>4.566073709820876E-3</v>
      </c>
      <c r="W1622" s="8">
        <f>(AVERAGE(T1621:T1622)*('Front End'!$F$5*60))+(AVERAGE(V1621:V1622)*('Front End'!$F$5*60))</f>
        <v>1.0419963722963363</v>
      </c>
      <c r="X1622" s="8">
        <f t="shared" si="104"/>
        <v>4.566073709820876E-3</v>
      </c>
    </row>
    <row r="1623" spans="1:24" x14ac:dyDescent="0.2">
      <c r="A1623" s="1">
        <v>1622</v>
      </c>
      <c r="B1623" s="1">
        <f>B1622+'Front End'!$F$5</f>
        <v>3242</v>
      </c>
      <c r="C1623" s="10">
        <f t="shared" si="101"/>
        <v>2.2513888888888891</v>
      </c>
      <c r="D1623" s="10">
        <f>ROUND(IF(B1623&lt;=$AA$2*1.25,('Front End'!$F$4/2)*(1-COS((PI()*B1623)/$AA$2)),(4.34*'Front End'!$F$4*EXP(-1.3*B1623/$AA$2))),6)</f>
        <v>3.8400000000000001E-4</v>
      </c>
      <c r="E1623" s="10">
        <f>D1623*('Front End'!$F$3/100)</f>
        <v>0</v>
      </c>
      <c r="F1623" s="10">
        <f t="shared" si="102"/>
        <v>3.8400000000000001E-4</v>
      </c>
      <c r="G1623" s="10">
        <f>IF((G1622+(AVERAGE(F1622:F1623)*('Front End'!$F$5*60))-(N1622))&gt;$AA$3,$AA$3,IF(G1622+(AVERAGE(F1622:F1623)*('Front End'!$F$5*60))-(N1622)&lt;0,0,G1622+(AVERAGE(F1622:F1623)*('Front End'!$F$5*60))-(N1622)))</f>
        <v>100.34096079436964</v>
      </c>
      <c r="H1623" s="10">
        <f>(G1623/$AA$3)*'Front End'!$B$1</f>
        <v>1.0034096079436963E-3</v>
      </c>
      <c r="I1623" s="10">
        <f>('Front End'!$F$10-'Front End'!$B$1)+Calcs!H1623</f>
        <v>46.731003409607951</v>
      </c>
      <c r="J1623" s="10">
        <f>IF(H1623&gt;'Front End'!$B$1*('Front End'!$B$5/100),G1623-((('Front End'!$B$1*('Front End'!$B$5/100))/'Front End'!$B$1)*$AA$3),0)</f>
        <v>0.34096079436963578</v>
      </c>
      <c r="K1623" s="10">
        <f>(J1623*('Front End'!$B$6/100))/('Front End'!$B$2*24*60*60)</f>
        <v>0</v>
      </c>
      <c r="L1623" s="10">
        <f>(J1623*((100-'Front End'!$B$6)/100))/('Front End'!$B$2*24*60*60)</f>
        <v>3.9463054903893035E-4</v>
      </c>
      <c r="M1623" s="10">
        <f t="shared" si="103"/>
        <v>3.9463054903893035E-4</v>
      </c>
      <c r="N1623" s="10">
        <f>AVERAGE(M1622:M1623)*('Front End'!$F$5*60)</f>
        <v>4.7457217800316684E-2</v>
      </c>
      <c r="O1623" s="10">
        <f>IF(O1622+AVERAGE(K1622:K1623)*('Front End'!$F$5*60)&gt;J1623,J1623,O1622+AVERAGE(K1622:K1623)*('Front End'!$F$5*60))</f>
        <v>0</v>
      </c>
      <c r="P1623" s="10">
        <f>P1622+(AVERAGE(L1622:L1623)*('Front End'!$F$5*60))-W1622</f>
        <v>3555.3771453047666</v>
      </c>
      <c r="Q1623" s="10">
        <f>(P1623/$AA$5)*($AA$4-'Front End'!$F$9)</f>
        <v>3.555377145304766E-2</v>
      </c>
      <c r="R1623" s="10">
        <f>'Front End'!$F$9+Q1623</f>
        <v>45.035553771453046</v>
      </c>
      <c r="S1623" s="8">
        <f>IF(R1623&gt;'Front End'!$F$9+'Front End'!$B$9,(((R1623-'Front End'!$F$9)/($AA$4-'Front End'!$F$9))*$AA$5)-((('Front End'!$F$9+'Front End'!$B$9-'Front End'!$F$9)/($AA$4-'Front End'!$F$9))*$AA$5),0)</f>
        <v>3555.3771453045615</v>
      </c>
      <c r="T1623" s="8">
        <f>ROUND(S1623/('Front End'!$B$3*24*60*60),6)</f>
        <v>4.1149999999999997E-3</v>
      </c>
      <c r="U1623" s="8">
        <f>IF(R1623&gt;'Front End'!$F$9+'Front End'!$B$10,(((R1623-'Front End'!$F$9)/($AA$4-'Front End'!$F$9))*$AA$5)-((('Front End'!$F$9+'Front End'!$B$10-'Front End'!$F$9)/($AA$4-'Front End'!$F$9))*$AA$5),0)</f>
        <v>1555.3771453042486</v>
      </c>
      <c r="V1623" s="8">
        <f>(U1623^0.5)/('Front End'!$B$4*24*60*60)</f>
        <v>4.564614590246604E-3</v>
      </c>
      <c r="W1623" s="8">
        <f>(AVERAGE(T1622:T1623)*('Front End'!$F$5*60))+(AVERAGE(V1622:V1623)*('Front End'!$F$5*60))</f>
        <v>1.0417012980040488</v>
      </c>
      <c r="X1623" s="8">
        <f t="shared" si="104"/>
        <v>4.564614590246604E-3</v>
      </c>
    </row>
    <row r="1624" spans="1:24" x14ac:dyDescent="0.2">
      <c r="A1624" s="1">
        <v>1623</v>
      </c>
      <c r="B1624" s="1">
        <f>B1623+'Front End'!$F$5</f>
        <v>3244</v>
      </c>
      <c r="C1624" s="10">
        <f t="shared" si="101"/>
        <v>2.2527777777777778</v>
      </c>
      <c r="D1624" s="10">
        <f>ROUND(IF(B1624&lt;=$AA$2*1.25,('Front End'!$F$4/2)*(1-COS((PI()*B1624)/$AA$2)),(4.34*'Front End'!$F$4*EXP(-1.3*B1624/$AA$2))),6)</f>
        <v>3.8200000000000002E-4</v>
      </c>
      <c r="E1624" s="10">
        <f>D1624*('Front End'!$F$3/100)</f>
        <v>0</v>
      </c>
      <c r="F1624" s="10">
        <f t="shared" si="102"/>
        <v>3.8200000000000002E-4</v>
      </c>
      <c r="G1624" s="10">
        <f>IF((G1623+(AVERAGE(F1623:F1624)*('Front End'!$F$5*60))-(N1623))&gt;$AA$3,$AA$3,IF(G1623+(AVERAGE(F1623:F1624)*('Front End'!$F$5*60))-(N1623)&lt;0,0,G1623+(AVERAGE(F1623:F1624)*('Front End'!$F$5*60))-(N1623)))</f>
        <v>100.33946357656932</v>
      </c>
      <c r="H1624" s="10">
        <f>(G1624/$AA$3)*'Front End'!$B$1</f>
        <v>1.003394635765693E-3</v>
      </c>
      <c r="I1624" s="10">
        <f>('Front End'!$F$10-'Front End'!$B$1)+Calcs!H1624</f>
        <v>46.731003394635771</v>
      </c>
      <c r="J1624" s="10">
        <f>IF(H1624&gt;'Front End'!$B$1*('Front End'!$B$5/100),G1624-((('Front End'!$B$1*('Front End'!$B$5/100))/'Front End'!$B$1)*$AA$3),0)</f>
        <v>0.33946357656931525</v>
      </c>
      <c r="K1624" s="10">
        <f>(J1624*('Front End'!$B$6/100))/('Front End'!$B$2*24*60*60)</f>
        <v>0</v>
      </c>
      <c r="L1624" s="10">
        <f>(J1624*((100-'Front End'!$B$6)/100))/('Front End'!$B$2*24*60*60)</f>
        <v>3.9289765806633717E-4</v>
      </c>
      <c r="M1624" s="10">
        <f t="shared" si="103"/>
        <v>3.9289765806633717E-4</v>
      </c>
      <c r="N1624" s="10">
        <f>AVERAGE(M1623:M1624)*('Front End'!$F$5*60)</f>
        <v>4.725169242631605E-2</v>
      </c>
      <c r="O1624" s="10">
        <f>IF(O1623+AVERAGE(K1623:K1624)*('Front End'!$F$5*60)&gt;J1624,J1624,O1623+AVERAGE(K1623:K1624)*('Front End'!$F$5*60))</f>
        <v>0</v>
      </c>
      <c r="P1624" s="10">
        <f>P1623+(AVERAGE(L1623:L1624)*('Front End'!$F$5*60))-W1623</f>
        <v>3554.3826956991888</v>
      </c>
      <c r="Q1624" s="10">
        <f>(P1624/$AA$5)*($AA$4-'Front End'!$F$9)</f>
        <v>3.5543826956991882E-2</v>
      </c>
      <c r="R1624" s="10">
        <f>'Front End'!$F$9+Q1624</f>
        <v>45.035543826956989</v>
      </c>
      <c r="S1624" s="8">
        <f>IF(R1624&gt;'Front End'!$F$9+'Front End'!$B$9,(((R1624-'Front End'!$F$9)/($AA$4-'Front End'!$F$9))*$AA$5)-((('Front End'!$F$9+'Front End'!$B$9-'Front End'!$F$9)/($AA$4-'Front End'!$F$9))*$AA$5),0)</f>
        <v>3554.3826956988764</v>
      </c>
      <c r="T1624" s="8">
        <f>ROUND(S1624/('Front End'!$B$3*24*60*60),6)</f>
        <v>4.1139999999999996E-3</v>
      </c>
      <c r="U1624" s="8">
        <f>IF(R1624&gt;'Front End'!$F$9+'Front End'!$B$10,(((R1624-'Front End'!$F$9)/($AA$4-'Front End'!$F$9))*$AA$5)-((('Front End'!$F$9+'Front End'!$B$10-'Front End'!$F$9)/($AA$4-'Front End'!$F$9))*$AA$5),0)</f>
        <v>1554.3826956985636</v>
      </c>
      <c r="V1624" s="8">
        <f>(U1624^0.5)/('Front End'!$B$4*24*60*60)</f>
        <v>4.5631551355457987E-3</v>
      </c>
      <c r="W1624" s="8">
        <f>(AVERAGE(T1623:T1624)*('Front End'!$F$5*60))+(AVERAGE(V1623:V1624)*('Front End'!$F$5*60))</f>
        <v>1.0414061835475441</v>
      </c>
      <c r="X1624" s="8">
        <f t="shared" si="104"/>
        <v>4.5631551355457987E-3</v>
      </c>
    </row>
    <row r="1625" spans="1:24" x14ac:dyDescent="0.2">
      <c r="A1625" s="1">
        <v>1624</v>
      </c>
      <c r="B1625" s="1">
        <f>B1624+'Front End'!$F$5</f>
        <v>3246</v>
      </c>
      <c r="C1625" s="10">
        <f t="shared" si="101"/>
        <v>2.2541666666666669</v>
      </c>
      <c r="D1625" s="10">
        <f>ROUND(IF(B1625&lt;=$AA$2*1.25,('Front End'!$F$4/2)*(1-COS((PI()*B1625)/$AA$2)),(4.34*'Front End'!$F$4*EXP(-1.3*B1625/$AA$2))),6)</f>
        <v>3.8099999999999999E-4</v>
      </c>
      <c r="E1625" s="10">
        <f>D1625*('Front End'!$F$3/100)</f>
        <v>0</v>
      </c>
      <c r="F1625" s="10">
        <f t="shared" si="102"/>
        <v>3.8099999999999999E-4</v>
      </c>
      <c r="G1625" s="10">
        <f>IF((G1624+(AVERAGE(F1624:F1625)*('Front End'!$F$5*60))-(N1624))&gt;$AA$3,$AA$3,IF(G1624+(AVERAGE(F1624:F1625)*('Front End'!$F$5*60))-(N1624)&lt;0,0,G1624+(AVERAGE(F1624:F1625)*('Front End'!$F$5*60))-(N1624)))</f>
        <v>100.33799188414299</v>
      </c>
      <c r="H1625" s="10">
        <f>(G1625/$AA$3)*'Front End'!$B$1</f>
        <v>1.00337991884143E-3</v>
      </c>
      <c r="I1625" s="10">
        <f>('Front End'!$F$10-'Front End'!$B$1)+Calcs!H1625</f>
        <v>46.731003379918846</v>
      </c>
      <c r="J1625" s="10">
        <f>IF(H1625&gt;'Front End'!$B$1*('Front End'!$B$5/100),G1625-((('Front End'!$B$1*('Front End'!$B$5/100))/'Front End'!$B$1)*$AA$3),0)</f>
        <v>0.33799188414299408</v>
      </c>
      <c r="K1625" s="10">
        <f>(J1625*('Front End'!$B$6/100))/('Front End'!$B$2*24*60*60)</f>
        <v>0</v>
      </c>
      <c r="L1625" s="10">
        <f>(J1625*((100-'Front End'!$B$6)/100))/('Front End'!$B$2*24*60*60)</f>
        <v>3.9119431035068762E-4</v>
      </c>
      <c r="M1625" s="10">
        <f t="shared" si="103"/>
        <v>3.9119431035068762E-4</v>
      </c>
      <c r="N1625" s="10">
        <f>AVERAGE(M1624:M1625)*('Front End'!$F$5*60)</f>
        <v>4.7045518105021486E-2</v>
      </c>
      <c r="O1625" s="10">
        <f>IF(O1624+AVERAGE(K1624:K1625)*('Front End'!$F$5*60)&gt;J1625,J1625,O1624+AVERAGE(K1624:K1625)*('Front End'!$F$5*60))</f>
        <v>0</v>
      </c>
      <c r="P1625" s="10">
        <f>P1624+(AVERAGE(L1624:L1625)*('Front End'!$F$5*60))-W1624</f>
        <v>3553.388335033746</v>
      </c>
      <c r="Q1625" s="10">
        <f>(P1625/$AA$5)*($AA$4-'Front End'!$F$9)</f>
        <v>3.5533883350337463E-2</v>
      </c>
      <c r="R1625" s="10">
        <f>'Front End'!$F$9+Q1625</f>
        <v>45.03553388335034</v>
      </c>
      <c r="S1625" s="8">
        <f>IF(R1625&gt;'Front End'!$F$9+'Front End'!$B$9,(((R1625-'Front End'!$F$9)/($AA$4-'Front End'!$F$9))*$AA$5)-((('Front End'!$F$9+'Front End'!$B$9-'Front End'!$F$9)/($AA$4-'Front End'!$F$9))*$AA$5),0)</f>
        <v>3553.3883350339584</v>
      </c>
      <c r="T1625" s="8">
        <f>ROUND(S1625/('Front End'!$B$3*24*60*60),6)</f>
        <v>4.1130000000000003E-3</v>
      </c>
      <c r="U1625" s="8">
        <f>IF(R1625&gt;'Front End'!$F$9+'Front End'!$B$10,(((R1625-'Front End'!$F$9)/($AA$4-'Front End'!$F$9))*$AA$5)-((('Front End'!$F$9+'Front End'!$B$10-'Front End'!$F$9)/($AA$4-'Front End'!$F$9))*$AA$5),0)</f>
        <v>1553.3883350336455</v>
      </c>
      <c r="V1625" s="8">
        <f>(U1625^0.5)/('Front End'!$B$4*24*60*60)</f>
        <v>4.5616953445037443E-3</v>
      </c>
      <c r="W1625" s="8">
        <f>(AVERAGE(T1624:T1625)*('Front End'!$F$5*60))+(AVERAGE(V1624:V1625)*('Front End'!$F$5*60))</f>
        <v>1.0411110288029726</v>
      </c>
      <c r="X1625" s="8">
        <f t="shared" si="104"/>
        <v>4.5616953445037443E-3</v>
      </c>
    </row>
    <row r="1626" spans="1:24" x14ac:dyDescent="0.2">
      <c r="A1626" s="1">
        <v>1625</v>
      </c>
      <c r="B1626" s="1">
        <f>B1625+'Front End'!$F$5</f>
        <v>3248</v>
      </c>
      <c r="C1626" s="10">
        <f t="shared" si="101"/>
        <v>2.2555555555555555</v>
      </c>
      <c r="D1626" s="10">
        <f>ROUND(IF(B1626&lt;=$AA$2*1.25,('Front End'!$F$4/2)*(1-COS((PI()*B1626)/$AA$2)),(4.34*'Front End'!$F$4*EXP(-1.3*B1626/$AA$2))),6)</f>
        <v>3.79E-4</v>
      </c>
      <c r="E1626" s="10">
        <f>D1626*('Front End'!$F$3/100)</f>
        <v>0</v>
      </c>
      <c r="F1626" s="10">
        <f t="shared" si="102"/>
        <v>3.79E-4</v>
      </c>
      <c r="G1626" s="10">
        <f>IF((G1625+(AVERAGE(F1625:F1626)*('Front End'!$F$5*60))-(N1625))&gt;$AA$3,$AA$3,IF(G1625+(AVERAGE(F1625:F1626)*('Front End'!$F$5*60))-(N1625)&lt;0,0,G1625+(AVERAGE(F1625:F1626)*('Front End'!$F$5*60))-(N1625)))</f>
        <v>100.33654636603796</v>
      </c>
      <c r="H1626" s="10">
        <f>(G1626/$AA$3)*'Front End'!$B$1</f>
        <v>1.0033654636603796E-3</v>
      </c>
      <c r="I1626" s="10">
        <f>('Front End'!$F$10-'Front End'!$B$1)+Calcs!H1626</f>
        <v>46.731003365463664</v>
      </c>
      <c r="J1626" s="10">
        <f>IF(H1626&gt;'Front End'!$B$1*('Front End'!$B$5/100),G1626-((('Front End'!$B$1*('Front End'!$B$5/100))/'Front End'!$B$1)*$AA$3),0)</f>
        <v>0.33654636603796462</v>
      </c>
      <c r="K1626" s="10">
        <f>(J1626*('Front End'!$B$6/100))/('Front End'!$B$2*24*60*60)</f>
        <v>0</v>
      </c>
      <c r="L1626" s="10">
        <f>(J1626*((100-'Front End'!$B$6)/100))/('Front End'!$B$2*24*60*60)</f>
        <v>3.8952125698838504E-4</v>
      </c>
      <c r="M1626" s="10">
        <f t="shared" si="103"/>
        <v>3.8952125698838504E-4</v>
      </c>
      <c r="N1626" s="10">
        <f>AVERAGE(M1625:M1626)*('Front End'!$F$5*60)</f>
        <v>4.6842934040344356E-2</v>
      </c>
      <c r="O1626" s="10">
        <f>IF(O1625+AVERAGE(K1625:K1626)*('Front End'!$F$5*60)&gt;J1626,J1626,O1625+AVERAGE(K1625:K1626)*('Front End'!$F$5*60))</f>
        <v>0</v>
      </c>
      <c r="P1626" s="10">
        <f>P1625+(AVERAGE(L1625:L1626)*('Front End'!$F$5*60))-W1625</f>
        <v>3552.3940669389835</v>
      </c>
      <c r="Q1626" s="10">
        <f>(P1626/$AA$5)*($AA$4-'Front End'!$F$9)</f>
        <v>3.5523940669389832E-2</v>
      </c>
      <c r="R1626" s="10">
        <f>'Front End'!$F$9+Q1626</f>
        <v>45.035523940669393</v>
      </c>
      <c r="S1626" s="8">
        <f>IF(R1626&gt;'Front End'!$F$9+'Front End'!$B$9,(((R1626-'Front End'!$F$9)/($AA$4-'Front End'!$F$9))*$AA$5)-((('Front End'!$F$9+'Front End'!$B$9-'Front End'!$F$9)/($AA$4-'Front End'!$F$9))*$AA$5),0)</f>
        <v>3552.3940669392573</v>
      </c>
      <c r="T1626" s="8">
        <f>ROUND(S1626/('Front End'!$B$3*24*60*60),6)</f>
        <v>4.1120000000000002E-3</v>
      </c>
      <c r="U1626" s="8">
        <f>IF(R1626&gt;'Front End'!$F$9+'Front End'!$B$10,(((R1626-'Front End'!$F$9)/($AA$4-'Front End'!$F$9))*$AA$5)-((('Front End'!$F$9+'Front End'!$B$10-'Front End'!$F$9)/($AA$4-'Front End'!$F$9))*$AA$5),0)</f>
        <v>1552.3940669389444</v>
      </c>
      <c r="V1626" s="8">
        <f>(U1626^0.5)/('Front End'!$B$4*24*60*60)</f>
        <v>4.5602352221282838E-3</v>
      </c>
      <c r="W1626" s="8">
        <f>(AVERAGE(T1625:T1626)*('Front End'!$F$5*60))+(AVERAGE(V1625:V1626)*('Front End'!$F$5*60))</f>
        <v>1.0408158339979217</v>
      </c>
      <c r="X1626" s="8">
        <f t="shared" si="104"/>
        <v>4.5602352221282838E-3</v>
      </c>
    </row>
    <row r="1627" spans="1:24" x14ac:dyDescent="0.2">
      <c r="A1627" s="1">
        <v>1626</v>
      </c>
      <c r="B1627" s="1">
        <f>B1626+'Front End'!$F$5</f>
        <v>3250</v>
      </c>
      <c r="C1627" s="10">
        <f t="shared" si="101"/>
        <v>2.2569444444444446</v>
      </c>
      <c r="D1627" s="10">
        <f>ROUND(IF(B1627&lt;=$AA$2*1.25,('Front End'!$F$4/2)*(1-COS((PI()*B1627)/$AA$2)),(4.34*'Front End'!$F$4*EXP(-1.3*B1627/$AA$2))),6)</f>
        <v>3.77E-4</v>
      </c>
      <c r="E1627" s="10">
        <f>D1627*('Front End'!$F$3/100)</f>
        <v>0</v>
      </c>
      <c r="F1627" s="10">
        <f t="shared" si="102"/>
        <v>3.77E-4</v>
      </c>
      <c r="G1627" s="10">
        <f>IF((G1626+(AVERAGE(F1626:F1627)*('Front End'!$F$5*60))-(N1626))&gt;$AA$3,$AA$3,IF(G1626+(AVERAGE(F1626:F1627)*('Front End'!$F$5*60))-(N1626)&lt;0,0,G1626+(AVERAGE(F1626:F1627)*('Front End'!$F$5*60))-(N1626)))</f>
        <v>100.33506343199763</v>
      </c>
      <c r="H1627" s="10">
        <f>(G1627/$AA$3)*'Front End'!$B$1</f>
        <v>1.0033506343199762E-3</v>
      </c>
      <c r="I1627" s="10">
        <f>('Front End'!$F$10-'Front End'!$B$1)+Calcs!H1627</f>
        <v>46.731003350634325</v>
      </c>
      <c r="J1627" s="10">
        <f>IF(H1627&gt;'Front End'!$B$1*('Front End'!$B$5/100),G1627-((('Front End'!$B$1*('Front End'!$B$5/100))/'Front End'!$B$1)*$AA$3),0)</f>
        <v>0.33506343199762512</v>
      </c>
      <c r="K1627" s="10">
        <f>(J1627*('Front End'!$B$6/100))/('Front End'!$B$2*24*60*60)</f>
        <v>0</v>
      </c>
      <c r="L1627" s="10">
        <f>(J1627*((100-'Front End'!$B$6)/100))/('Front End'!$B$2*24*60*60)</f>
        <v>3.8780489814539947E-4</v>
      </c>
      <c r="M1627" s="10">
        <f t="shared" si="103"/>
        <v>3.8780489814539947E-4</v>
      </c>
      <c r="N1627" s="10">
        <f>AVERAGE(M1626:M1627)*('Front End'!$F$5*60)</f>
        <v>4.6639569308027075E-2</v>
      </c>
      <c r="O1627" s="10">
        <f>IF(O1626+AVERAGE(K1626:K1627)*('Front End'!$F$5*60)&gt;J1627,J1627,O1626+AVERAGE(K1626:K1627)*('Front End'!$F$5*60))</f>
        <v>0</v>
      </c>
      <c r="P1627" s="10">
        <f>P1626+(AVERAGE(L1626:L1627)*('Front End'!$F$5*60))-W1626</f>
        <v>3551.3998906742936</v>
      </c>
      <c r="Q1627" s="10">
        <f>(P1627/$AA$5)*($AA$4-'Front End'!$F$9)</f>
        <v>3.5513998906742936E-2</v>
      </c>
      <c r="R1627" s="10">
        <f>'Front End'!$F$9+Q1627</f>
        <v>45.035513998906744</v>
      </c>
      <c r="S1627" s="8">
        <f>IF(R1627&gt;'Front End'!$F$9+'Front End'!$B$9,(((R1627-'Front End'!$F$9)/($AA$4-'Front End'!$F$9))*$AA$5)-((('Front End'!$F$9+'Front End'!$B$9-'Front End'!$F$9)/($AA$4-'Front End'!$F$9))*$AA$5),0)</f>
        <v>3551.3998906743896</v>
      </c>
      <c r="T1627" s="8">
        <f>ROUND(S1627/('Front End'!$B$3*24*60*60),6)</f>
        <v>4.1099999999999999E-3</v>
      </c>
      <c r="U1627" s="8">
        <f>IF(R1627&gt;'Front End'!$F$9+'Front End'!$B$10,(((R1627-'Front End'!$F$9)/($AA$4-'Front End'!$F$9))*$AA$5)-((('Front End'!$F$9+'Front End'!$B$10-'Front End'!$F$9)/($AA$4-'Front End'!$F$9))*$AA$5),0)</f>
        <v>1551.3998906740767</v>
      </c>
      <c r="V1627" s="8">
        <f>(U1627^0.5)/('Front End'!$B$4*24*60*60)</f>
        <v>4.5587747670132479E-3</v>
      </c>
      <c r="W1627" s="8">
        <f>(AVERAGE(T1626:T1627)*('Front End'!$F$5*60))+(AVERAGE(V1626:V1627)*('Front End'!$F$5*60))</f>
        <v>1.0404605993484919</v>
      </c>
      <c r="X1627" s="8">
        <f t="shared" si="104"/>
        <v>4.5587747670132479E-3</v>
      </c>
    </row>
    <row r="1628" spans="1:24" x14ac:dyDescent="0.2">
      <c r="A1628" s="1">
        <v>1627</v>
      </c>
      <c r="B1628" s="1">
        <f>B1627+'Front End'!$F$5</f>
        <v>3252</v>
      </c>
      <c r="C1628" s="10">
        <f t="shared" si="101"/>
        <v>2.2583333333333333</v>
      </c>
      <c r="D1628" s="10">
        <f>ROUND(IF(B1628&lt;=$AA$2*1.25,('Front End'!$F$4/2)*(1-COS((PI()*B1628)/$AA$2)),(4.34*'Front End'!$F$4*EXP(-1.3*B1628/$AA$2))),6)</f>
        <v>3.7599999999999998E-4</v>
      </c>
      <c r="E1628" s="10">
        <f>D1628*('Front End'!$F$3/100)</f>
        <v>0</v>
      </c>
      <c r="F1628" s="10">
        <f t="shared" si="102"/>
        <v>3.7599999999999998E-4</v>
      </c>
      <c r="G1628" s="10">
        <f>IF((G1627+(AVERAGE(F1627:F1628)*('Front End'!$F$5*60))-(N1627))&gt;$AA$3,$AA$3,IF(G1627+(AVERAGE(F1627:F1628)*('Front End'!$F$5*60))-(N1627)&lt;0,0,G1627+(AVERAGE(F1627:F1628)*('Front End'!$F$5*60))-(N1627)))</f>
        <v>100.3336038626896</v>
      </c>
      <c r="H1628" s="10">
        <f>(G1628/$AA$3)*'Front End'!$B$1</f>
        <v>1.003336038626896E-3</v>
      </c>
      <c r="I1628" s="10">
        <f>('Front End'!$F$10-'Front End'!$B$1)+Calcs!H1628</f>
        <v>46.731003336038633</v>
      </c>
      <c r="J1628" s="10">
        <f>IF(H1628&gt;'Front End'!$B$1*('Front End'!$B$5/100),G1628-((('Front End'!$B$1*('Front End'!$B$5/100))/'Front End'!$B$1)*$AA$3),0)</f>
        <v>0.33360386268959985</v>
      </c>
      <c r="K1628" s="10">
        <f>(J1628*('Front End'!$B$6/100))/('Front End'!$B$2*24*60*60)</f>
        <v>0</v>
      </c>
      <c r="L1628" s="10">
        <f>(J1628*((100-'Front End'!$B$6)/100))/('Front End'!$B$2*24*60*60)</f>
        <v>3.8611558181666654E-4</v>
      </c>
      <c r="M1628" s="10">
        <f t="shared" si="103"/>
        <v>3.8611558181666654E-4</v>
      </c>
      <c r="N1628" s="10">
        <f>AVERAGE(M1627:M1628)*('Front End'!$F$5*60)</f>
        <v>4.6435228797723958E-2</v>
      </c>
      <c r="O1628" s="10">
        <f>IF(O1627+AVERAGE(K1627:K1628)*('Front End'!$F$5*60)&gt;J1628,J1628,O1627+AVERAGE(K1627:K1628)*('Front End'!$F$5*60))</f>
        <v>0</v>
      </c>
      <c r="P1628" s="10">
        <f>P1627+(AVERAGE(L1627:L1628)*('Front End'!$F$5*60))-W1627</f>
        <v>3550.4058653037428</v>
      </c>
      <c r="Q1628" s="10">
        <f>(P1628/$AA$5)*($AA$4-'Front End'!$F$9)</f>
        <v>3.5504058653037428E-2</v>
      </c>
      <c r="R1628" s="10">
        <f>'Front End'!$F$9+Q1628</f>
        <v>45.035504058653039</v>
      </c>
      <c r="S1628" s="8">
        <f>IF(R1628&gt;'Front End'!$F$9+'Front End'!$B$9,(((R1628-'Front End'!$F$9)/($AA$4-'Front End'!$F$9))*$AA$5)-((('Front End'!$F$9+'Front End'!$B$9-'Front End'!$F$9)/($AA$4-'Front End'!$F$9))*$AA$5),0)</f>
        <v>3550.4058653039297</v>
      </c>
      <c r="T1628" s="8">
        <f>ROUND(S1628/('Front End'!$B$3*24*60*60),6)</f>
        <v>4.1089999999999998E-3</v>
      </c>
      <c r="U1628" s="8">
        <f>IF(R1628&gt;'Front End'!$F$9+'Front End'!$B$10,(((R1628-'Front End'!$F$9)/($AA$4-'Front End'!$F$9))*$AA$5)-((('Front End'!$F$9+'Front End'!$B$10-'Front End'!$F$9)/($AA$4-'Front End'!$F$9))*$AA$5),0)</f>
        <v>1550.4058653036168</v>
      </c>
      <c r="V1628" s="8">
        <f>(U1628^0.5)/('Front End'!$B$4*24*60*60)</f>
        <v>4.5573140656469183E-3</v>
      </c>
      <c r="W1628" s="8">
        <f>(AVERAGE(T1627:T1628)*('Front End'!$F$5*60))+(AVERAGE(V1627:V1628)*('Front End'!$F$5*60))</f>
        <v>1.0401053299596099</v>
      </c>
      <c r="X1628" s="8">
        <f t="shared" si="104"/>
        <v>4.5573140656469183E-3</v>
      </c>
    </row>
    <row r="1629" spans="1:24" x14ac:dyDescent="0.2">
      <c r="A1629" s="1">
        <v>1628</v>
      </c>
      <c r="B1629" s="1">
        <f>B1628+'Front End'!$F$5</f>
        <v>3254</v>
      </c>
      <c r="C1629" s="10">
        <f t="shared" si="101"/>
        <v>2.2597222222222224</v>
      </c>
      <c r="D1629" s="10">
        <f>ROUND(IF(B1629&lt;=$AA$2*1.25,('Front End'!$F$4/2)*(1-COS((PI()*B1629)/$AA$2)),(4.34*'Front End'!$F$4*EXP(-1.3*B1629/$AA$2))),6)</f>
        <v>3.7399999999999998E-4</v>
      </c>
      <c r="E1629" s="10">
        <f>D1629*('Front End'!$F$3/100)</f>
        <v>0</v>
      </c>
      <c r="F1629" s="10">
        <f t="shared" si="102"/>
        <v>3.7399999999999998E-4</v>
      </c>
      <c r="G1629" s="10">
        <f>IF((G1628+(AVERAGE(F1628:F1629)*('Front End'!$F$5*60))-(N1628))&gt;$AA$3,$AA$3,IF(G1628+(AVERAGE(F1628:F1629)*('Front End'!$F$5*60))-(N1628)&lt;0,0,G1628+(AVERAGE(F1628:F1629)*('Front End'!$F$5*60))-(N1628)))</f>
        <v>100.33216863389188</v>
      </c>
      <c r="H1629" s="10">
        <f>(G1629/$AA$3)*'Front End'!$B$1</f>
        <v>1.0033216863389188E-3</v>
      </c>
      <c r="I1629" s="10">
        <f>('Front End'!$F$10-'Front End'!$B$1)+Calcs!H1629</f>
        <v>46.731003321686345</v>
      </c>
      <c r="J1629" s="10">
        <f>IF(H1629&gt;'Front End'!$B$1*('Front End'!$B$5/100),G1629-((('Front End'!$B$1*('Front End'!$B$5/100))/'Front End'!$B$1)*$AA$3),0)</f>
        <v>0.33216863389188234</v>
      </c>
      <c r="K1629" s="10">
        <f>(J1629*('Front End'!$B$6/100))/('Front End'!$B$2*24*60*60)</f>
        <v>0</v>
      </c>
      <c r="L1629" s="10">
        <f>(J1629*((100-'Front End'!$B$6)/100))/('Front End'!$B$2*24*60*60)</f>
        <v>3.8445443737486387E-4</v>
      </c>
      <c r="M1629" s="10">
        <f t="shared" si="103"/>
        <v>3.8445443737486387E-4</v>
      </c>
      <c r="N1629" s="10">
        <f>AVERAGE(M1628:M1629)*('Front End'!$F$5*60)</f>
        <v>4.6234201151491829E-2</v>
      </c>
      <c r="O1629" s="10">
        <f>IF(O1628+AVERAGE(K1628:K1629)*('Front End'!$F$5*60)&gt;J1629,J1629,O1628+AVERAGE(K1628:K1629)*('Front End'!$F$5*60))</f>
        <v>0</v>
      </c>
      <c r="P1629" s="10">
        <f>P1628+(AVERAGE(L1628:L1629)*('Front End'!$F$5*60))-W1628</f>
        <v>3549.4119941749345</v>
      </c>
      <c r="Q1629" s="10">
        <f>(P1629/$AA$5)*($AA$4-'Front End'!$F$9)</f>
        <v>3.5494119941749343E-2</v>
      </c>
      <c r="R1629" s="10">
        <f>'Front End'!$F$9+Q1629</f>
        <v>45.035494119941752</v>
      </c>
      <c r="S1629" s="8">
        <f>IF(R1629&gt;'Front End'!$F$9+'Front End'!$B$9,(((R1629-'Front End'!$F$9)/($AA$4-'Front End'!$F$9))*$AA$5)-((('Front End'!$F$9+'Front End'!$B$9-'Front End'!$F$9)/($AA$4-'Front End'!$F$9))*$AA$5),0)</f>
        <v>3549.4119941752447</v>
      </c>
      <c r="T1629" s="8">
        <f>ROUND(S1629/('Front End'!$B$3*24*60*60),6)</f>
        <v>4.1079999999999997E-3</v>
      </c>
      <c r="U1629" s="8">
        <f>IF(R1629&gt;'Front End'!$F$9+'Front End'!$B$10,(((R1629-'Front End'!$F$9)/($AA$4-'Front End'!$F$9))*$AA$5)-((('Front End'!$F$9+'Front End'!$B$10-'Front End'!$F$9)/($AA$4-'Front End'!$F$9))*$AA$5),0)</f>
        <v>1549.4119941749318</v>
      </c>
      <c r="V1629" s="8">
        <f>(U1629^0.5)/('Front End'!$B$4*24*60*60)</f>
        <v>4.5558531227136963E-3</v>
      </c>
      <c r="W1629" s="8">
        <f>(AVERAGE(T1628:T1629)*('Front End'!$F$5*60))+(AVERAGE(V1628:V1629)*('Front End'!$F$5*60))</f>
        <v>1.0398100313016367</v>
      </c>
      <c r="X1629" s="8">
        <f t="shared" si="104"/>
        <v>4.5558531227136963E-3</v>
      </c>
    </row>
    <row r="1630" spans="1:24" x14ac:dyDescent="0.2">
      <c r="A1630" s="1">
        <v>1629</v>
      </c>
      <c r="B1630" s="1">
        <f>B1629+'Front End'!$F$5</f>
        <v>3256</v>
      </c>
      <c r="C1630" s="10">
        <f t="shared" si="101"/>
        <v>2.2611111111111111</v>
      </c>
      <c r="D1630" s="10">
        <f>ROUND(IF(B1630&lt;=$AA$2*1.25,('Front End'!$F$4/2)*(1-COS((PI()*B1630)/$AA$2)),(4.34*'Front End'!$F$4*EXP(-1.3*B1630/$AA$2))),6)</f>
        <v>3.7300000000000001E-4</v>
      </c>
      <c r="E1630" s="10">
        <f>D1630*('Front End'!$F$3/100)</f>
        <v>0</v>
      </c>
      <c r="F1630" s="10">
        <f t="shared" si="102"/>
        <v>3.7300000000000001E-4</v>
      </c>
      <c r="G1630" s="10">
        <f>IF((G1629+(AVERAGE(F1629:F1630)*('Front End'!$F$5*60))-(N1629))&gt;$AA$3,$AA$3,IF(G1629+(AVERAGE(F1629:F1630)*('Front End'!$F$5*60))-(N1629)&lt;0,0,G1629+(AVERAGE(F1629:F1630)*('Front End'!$F$5*60))-(N1629)))</f>
        <v>100.33075443274039</v>
      </c>
      <c r="H1630" s="10">
        <f>(G1630/$AA$3)*'Front End'!$B$1</f>
        <v>1.0033075443274041E-3</v>
      </c>
      <c r="I1630" s="10">
        <f>('Front End'!$F$10-'Front End'!$B$1)+Calcs!H1630</f>
        <v>46.731003307544334</v>
      </c>
      <c r="J1630" s="10">
        <f>IF(H1630&gt;'Front End'!$B$1*('Front End'!$B$5/100),G1630-((('Front End'!$B$1*('Front End'!$B$5/100))/'Front End'!$B$1)*$AA$3),0)</f>
        <v>0.33075443274039174</v>
      </c>
      <c r="K1630" s="10">
        <f>(J1630*('Front End'!$B$6/100))/('Front End'!$B$2*24*60*60)</f>
        <v>0</v>
      </c>
      <c r="L1630" s="10">
        <f>(J1630*((100-'Front End'!$B$6)/100))/('Front End'!$B$2*24*60*60)</f>
        <v>3.8281763048656457E-4</v>
      </c>
      <c r="M1630" s="10">
        <f t="shared" si="103"/>
        <v>3.8281763048656457E-4</v>
      </c>
      <c r="N1630" s="10">
        <f>AVERAGE(M1629:M1630)*('Front End'!$F$5*60)</f>
        <v>4.6036324071685709E-2</v>
      </c>
      <c r="O1630" s="10">
        <f>IF(O1629+AVERAGE(K1629:K1630)*('Front End'!$F$5*60)&gt;J1630,J1630,O1629+AVERAGE(K1629:K1630)*('Front End'!$F$5*60))</f>
        <v>0</v>
      </c>
      <c r="P1630" s="10">
        <f>P1629+(AVERAGE(L1629:L1630)*('Front End'!$F$5*60))-W1629</f>
        <v>3548.4182204677045</v>
      </c>
      <c r="Q1630" s="10">
        <f>(P1630/$AA$5)*($AA$4-'Front End'!$F$9)</f>
        <v>3.5484182204677042E-2</v>
      </c>
      <c r="R1630" s="10">
        <f>'Front End'!$F$9+Q1630</f>
        <v>45.035484182204677</v>
      </c>
      <c r="S1630" s="8">
        <f>IF(R1630&gt;'Front End'!$F$9+'Front End'!$B$9,(((R1630-'Front End'!$F$9)/($AA$4-'Front End'!$F$9))*$AA$5)-((('Front End'!$F$9+'Front End'!$B$9-'Front End'!$F$9)/($AA$4-'Front End'!$F$9))*$AA$5),0)</f>
        <v>3548.4182204676531</v>
      </c>
      <c r="T1630" s="8">
        <f>ROUND(S1630/('Front End'!$B$3*24*60*60),6)</f>
        <v>4.1070000000000004E-3</v>
      </c>
      <c r="U1630" s="8">
        <f>IF(R1630&gt;'Front End'!$F$9+'Front End'!$B$10,(((R1630-'Front End'!$F$9)/($AA$4-'Front End'!$F$9))*$AA$5)-((('Front End'!$F$9+'Front End'!$B$10-'Front End'!$F$9)/($AA$4-'Front End'!$F$9))*$AA$5),0)</f>
        <v>1548.4182204673402</v>
      </c>
      <c r="V1630" s="8">
        <f>(U1630^0.5)/('Front End'!$B$4*24*60*60)</f>
        <v>4.5543918544172415E-3</v>
      </c>
      <c r="W1630" s="8">
        <f>(AVERAGE(T1629:T1630)*('Front End'!$F$5*60))+(AVERAGE(V1629:V1630)*('Front End'!$F$5*60))</f>
        <v>1.0395146986278563</v>
      </c>
      <c r="X1630" s="8">
        <f t="shared" si="104"/>
        <v>4.5543918544172415E-3</v>
      </c>
    </row>
    <row r="1631" spans="1:24" x14ac:dyDescent="0.2">
      <c r="A1631" s="1">
        <v>1630</v>
      </c>
      <c r="B1631" s="1">
        <f>B1630+'Front End'!$F$5</f>
        <v>3258</v>
      </c>
      <c r="C1631" s="10">
        <f t="shared" si="101"/>
        <v>2.2625000000000002</v>
      </c>
      <c r="D1631" s="10">
        <f>ROUND(IF(B1631&lt;=$AA$2*1.25,('Front End'!$F$4/2)*(1-COS((PI()*B1631)/$AA$2)),(4.34*'Front End'!$F$4*EXP(-1.3*B1631/$AA$2))),6)</f>
        <v>3.7100000000000002E-4</v>
      </c>
      <c r="E1631" s="10">
        <f>D1631*('Front End'!$F$3/100)</f>
        <v>0</v>
      </c>
      <c r="F1631" s="10">
        <f t="shared" si="102"/>
        <v>3.7100000000000002E-4</v>
      </c>
      <c r="G1631" s="10">
        <f>IF((G1630+(AVERAGE(F1630:F1631)*('Front End'!$F$5*60))-(N1630))&gt;$AA$3,$AA$3,IF(G1630+(AVERAGE(F1630:F1631)*('Front End'!$F$5*60))-(N1630)&lt;0,0,G1630+(AVERAGE(F1630:F1631)*('Front End'!$F$5*60))-(N1630)))</f>
        <v>100.32935810866871</v>
      </c>
      <c r="H1631" s="10">
        <f>(G1631/$AA$3)*'Front End'!$B$1</f>
        <v>1.0032935810866872E-3</v>
      </c>
      <c r="I1631" s="10">
        <f>('Front End'!$F$10-'Front End'!$B$1)+Calcs!H1631</f>
        <v>46.73100329358109</v>
      </c>
      <c r="J1631" s="10">
        <f>IF(H1631&gt;'Front End'!$B$1*('Front End'!$B$5/100),G1631-((('Front End'!$B$1*('Front End'!$B$5/100))/'Front End'!$B$1)*$AA$3),0)</f>
        <v>0.32935810866871407</v>
      </c>
      <c r="K1631" s="10">
        <f>(J1631*('Front End'!$B$6/100))/('Front End'!$B$2*24*60*60)</f>
        <v>0</v>
      </c>
      <c r="L1631" s="10">
        <f>(J1631*((100-'Front End'!$B$6)/100))/('Front End'!$B$2*24*60*60)</f>
        <v>3.8120151466286355E-4</v>
      </c>
      <c r="M1631" s="10">
        <f t="shared" si="103"/>
        <v>3.8120151466286355E-4</v>
      </c>
      <c r="N1631" s="10">
        <f>AVERAGE(M1630:M1631)*('Front End'!$F$5*60)</f>
        <v>4.584114870896569E-2</v>
      </c>
      <c r="O1631" s="10">
        <f>IF(O1630+AVERAGE(K1630:K1631)*('Front End'!$F$5*60)&gt;J1631,J1631,O1630+AVERAGE(K1630:K1631)*('Front End'!$F$5*60))</f>
        <v>0</v>
      </c>
      <c r="P1631" s="10">
        <f>P1630+(AVERAGE(L1630:L1631)*('Front End'!$F$5*60))-W1630</f>
        <v>3547.4245469177854</v>
      </c>
      <c r="Q1631" s="10">
        <f>(P1631/$AA$5)*($AA$4-'Front End'!$F$9)</f>
        <v>3.5474245469177851E-2</v>
      </c>
      <c r="R1631" s="10">
        <f>'Front End'!$F$9+Q1631</f>
        <v>45.035474245469175</v>
      </c>
      <c r="S1631" s="8">
        <f>IF(R1631&gt;'Front End'!$F$9+'Front End'!$B$9,(((R1631-'Front End'!$F$9)/($AA$4-'Front End'!$F$9))*$AA$5)-((('Front End'!$F$9+'Front End'!$B$9-'Front End'!$F$9)/($AA$4-'Front End'!$F$9))*$AA$5),0)</f>
        <v>3547.4245469174552</v>
      </c>
      <c r="T1631" s="8">
        <f>ROUND(S1631/('Front End'!$B$3*24*60*60),6)</f>
        <v>4.1060000000000003E-3</v>
      </c>
      <c r="U1631" s="8">
        <f>IF(R1631&gt;'Front End'!$F$9+'Front End'!$B$10,(((R1631-'Front End'!$F$9)/($AA$4-'Front End'!$F$9))*$AA$5)-((('Front End'!$F$9+'Front End'!$B$10-'Front End'!$F$9)/($AA$4-'Front End'!$F$9))*$AA$5),0)</f>
        <v>1547.4245469171424</v>
      </c>
      <c r="V1631" s="8">
        <f>(U1631^0.5)/('Front End'!$B$4*24*60*60)</f>
        <v>4.5529302644697327E-3</v>
      </c>
      <c r="W1631" s="8">
        <f>(AVERAGE(T1630:T1631)*('Front End'!$F$5*60))+(AVERAGE(V1630:V1631)*('Front End'!$F$5*60))</f>
        <v>1.0392193271332184</v>
      </c>
      <c r="X1631" s="8">
        <f t="shared" si="104"/>
        <v>4.5529302644697327E-3</v>
      </c>
    </row>
    <row r="1632" spans="1:24" x14ac:dyDescent="0.2">
      <c r="A1632" s="1">
        <v>1631</v>
      </c>
      <c r="B1632" s="1">
        <f>B1631+'Front End'!$F$5</f>
        <v>3260</v>
      </c>
      <c r="C1632" s="10">
        <f t="shared" si="101"/>
        <v>2.2638888888888888</v>
      </c>
      <c r="D1632" s="10">
        <f>ROUND(IF(B1632&lt;=$AA$2*1.25,('Front End'!$F$4/2)*(1-COS((PI()*B1632)/$AA$2)),(4.34*'Front End'!$F$4*EXP(-1.3*B1632/$AA$2))),6)</f>
        <v>3.6900000000000002E-4</v>
      </c>
      <c r="E1632" s="10">
        <f>D1632*('Front End'!$F$3/100)</f>
        <v>0</v>
      </c>
      <c r="F1632" s="10">
        <f t="shared" si="102"/>
        <v>3.6900000000000002E-4</v>
      </c>
      <c r="G1632" s="10">
        <f>IF((G1631+(AVERAGE(F1631:F1632)*('Front End'!$F$5*60))-(N1631))&gt;$AA$3,$AA$3,IF(G1631+(AVERAGE(F1631:F1632)*('Front End'!$F$5*60))-(N1631)&lt;0,0,G1631+(AVERAGE(F1631:F1632)*('Front End'!$F$5*60))-(N1631)))</f>
        <v>100.32791695995975</v>
      </c>
      <c r="H1632" s="10">
        <f>(G1632/$AA$3)*'Front End'!$B$1</f>
        <v>1.0032791695995975E-3</v>
      </c>
      <c r="I1632" s="10">
        <f>('Front End'!$F$10-'Front End'!$B$1)+Calcs!H1632</f>
        <v>46.731003279169606</v>
      </c>
      <c r="J1632" s="10">
        <f>IF(H1632&gt;'Front End'!$B$1*('Front End'!$B$5/100),G1632-((('Front End'!$B$1*('Front End'!$B$5/100))/'Front End'!$B$1)*$AA$3),0)</f>
        <v>0.3279169599597509</v>
      </c>
      <c r="K1632" s="10">
        <f>(J1632*('Front End'!$B$6/100))/('Front End'!$B$2*24*60*60)</f>
        <v>0</v>
      </c>
      <c r="L1632" s="10">
        <f>(J1632*((100-'Front End'!$B$6)/100))/('Front End'!$B$2*24*60*60)</f>
        <v>3.7953351847193394E-4</v>
      </c>
      <c r="M1632" s="10">
        <f t="shared" si="103"/>
        <v>3.7953351847193394E-4</v>
      </c>
      <c r="N1632" s="10">
        <f>AVERAGE(M1631:M1632)*('Front End'!$F$5*60)</f>
        <v>4.5644101988087847E-2</v>
      </c>
      <c r="O1632" s="10">
        <f>IF(O1631+AVERAGE(K1631:K1632)*('Front End'!$F$5*60)&gt;J1632,J1632,O1631+AVERAGE(K1631:K1632)*('Front End'!$F$5*60))</f>
        <v>0</v>
      </c>
      <c r="P1632" s="10">
        <f>P1631+(AVERAGE(L1631:L1632)*('Front End'!$F$5*60))-W1631</f>
        <v>3546.4309716926405</v>
      </c>
      <c r="Q1632" s="10">
        <f>(P1632/$AA$5)*($AA$4-'Front End'!$F$9)</f>
        <v>3.5464309716926407E-2</v>
      </c>
      <c r="R1632" s="10">
        <f>'Front End'!$F$9+Q1632</f>
        <v>45.035464309716929</v>
      </c>
      <c r="S1632" s="8">
        <f>IF(R1632&gt;'Front End'!$F$9+'Front End'!$B$9,(((R1632-'Front End'!$F$9)/($AA$4-'Front End'!$F$9))*$AA$5)-((('Front End'!$F$9+'Front End'!$B$9-'Front End'!$F$9)/($AA$4-'Front End'!$F$9))*$AA$5),0)</f>
        <v>3546.430971692871</v>
      </c>
      <c r="T1632" s="8">
        <f>ROUND(S1632/('Front End'!$B$3*24*60*60),6)</f>
        <v>4.1050000000000001E-3</v>
      </c>
      <c r="U1632" s="8">
        <f>IF(R1632&gt;'Front End'!$F$9+'Front End'!$B$10,(((R1632-'Front End'!$F$9)/($AA$4-'Front End'!$F$9))*$AA$5)-((('Front End'!$F$9+'Front End'!$B$10-'Front End'!$F$9)/($AA$4-'Front End'!$F$9))*$AA$5),0)</f>
        <v>1546.4309716925582</v>
      </c>
      <c r="V1632" s="8">
        <f>(U1632^0.5)/('Front End'!$B$4*24*60*60)</f>
        <v>4.5514683498656464E-3</v>
      </c>
      <c r="W1632" s="8">
        <f>(AVERAGE(T1631:T1632)*('Front End'!$F$5*60))+(AVERAGE(V1631:V1632)*('Front End'!$F$5*60))</f>
        <v>1.0389239168601228</v>
      </c>
      <c r="X1632" s="8">
        <f t="shared" si="104"/>
        <v>4.5514683498656464E-3</v>
      </c>
    </row>
    <row r="1633" spans="1:24" x14ac:dyDescent="0.2">
      <c r="A1633" s="1">
        <v>1632</v>
      </c>
      <c r="B1633" s="1">
        <f>B1632+'Front End'!$F$5</f>
        <v>3262</v>
      </c>
      <c r="C1633" s="10">
        <f t="shared" si="101"/>
        <v>2.2652777777777779</v>
      </c>
      <c r="D1633" s="10">
        <f>ROUND(IF(B1633&lt;=$AA$2*1.25,('Front End'!$F$4/2)*(1-COS((PI()*B1633)/$AA$2)),(4.34*'Front End'!$F$4*EXP(-1.3*B1633/$AA$2))),6)</f>
        <v>3.68E-4</v>
      </c>
      <c r="E1633" s="10">
        <f>D1633*('Front End'!$F$3/100)</f>
        <v>0</v>
      </c>
      <c r="F1633" s="10">
        <f t="shared" si="102"/>
        <v>3.68E-4</v>
      </c>
      <c r="G1633" s="10">
        <f>IF((G1632+(AVERAGE(F1632:F1633)*('Front End'!$F$5*60))-(N1632))&gt;$AA$3,$AA$3,IF(G1632+(AVERAGE(F1632:F1633)*('Front End'!$F$5*60))-(N1632)&lt;0,0,G1632+(AVERAGE(F1632:F1633)*('Front End'!$F$5*60))-(N1632)))</f>
        <v>100.32649285797166</v>
      </c>
      <c r="H1633" s="10">
        <f>(G1633/$AA$3)*'Front End'!$B$1</f>
        <v>1.0032649285797166E-3</v>
      </c>
      <c r="I1633" s="10">
        <f>('Front End'!$F$10-'Front End'!$B$1)+Calcs!H1633</f>
        <v>46.731003264928582</v>
      </c>
      <c r="J1633" s="10">
        <f>IF(H1633&gt;'Front End'!$B$1*('Front End'!$B$5/100),G1633-((('Front End'!$B$1*('Front End'!$B$5/100))/'Front End'!$B$1)*$AA$3),0)</f>
        <v>0.32649285797165817</v>
      </c>
      <c r="K1633" s="10">
        <f>(J1633*('Front End'!$B$6/100))/('Front End'!$B$2*24*60*60)</f>
        <v>0</v>
      </c>
      <c r="L1633" s="10">
        <f>(J1633*((100-'Front End'!$B$6)/100))/('Front End'!$B$2*24*60*60)</f>
        <v>3.778852522820118E-4</v>
      </c>
      <c r="M1633" s="10">
        <f t="shared" si="103"/>
        <v>3.778852522820118E-4</v>
      </c>
      <c r="N1633" s="10">
        <f>AVERAGE(M1632:M1633)*('Front End'!$F$5*60)</f>
        <v>4.5445126245236743E-2</v>
      </c>
      <c r="O1633" s="10">
        <f>IF(O1632+AVERAGE(K1632:K1633)*('Front End'!$F$5*60)&gt;J1633,J1633,O1632+AVERAGE(K1632:K1633)*('Front End'!$F$5*60))</f>
        <v>0</v>
      </c>
      <c r="P1633" s="10">
        <f>P1632+(AVERAGE(L1632:L1633)*('Front End'!$F$5*60))-W1632</f>
        <v>3545.4374929020255</v>
      </c>
      <c r="Q1633" s="10">
        <f>(P1633/$AA$5)*($AA$4-'Front End'!$F$9)</f>
        <v>3.5454374929020253E-2</v>
      </c>
      <c r="R1633" s="10">
        <f>'Front End'!$F$9+Q1633</f>
        <v>45.035454374929017</v>
      </c>
      <c r="S1633" s="8">
        <f>IF(R1633&gt;'Front End'!$F$9+'Front End'!$B$9,(((R1633-'Front End'!$F$9)/($AA$4-'Front End'!$F$9))*$AA$5)-((('Front End'!$F$9+'Front End'!$B$9-'Front End'!$F$9)/($AA$4-'Front End'!$F$9))*$AA$5),0)</f>
        <v>3545.4374929017263</v>
      </c>
      <c r="T1633" s="8">
        <f>ROUND(S1633/('Front End'!$B$3*24*60*60),6)</f>
        <v>4.104E-3</v>
      </c>
      <c r="U1633" s="8">
        <f>IF(R1633&gt;'Front End'!$F$9+'Front End'!$B$10,(((R1633-'Front End'!$F$9)/($AA$4-'Front End'!$F$9))*$AA$5)-((('Front End'!$F$9+'Front End'!$B$10-'Front End'!$F$9)/($AA$4-'Front End'!$F$9))*$AA$5),0)</f>
        <v>1545.4374929014134</v>
      </c>
      <c r="V1633" s="8">
        <f>(U1633^0.5)/('Front End'!$B$4*24*60*60)</f>
        <v>4.5500061075066205E-3</v>
      </c>
      <c r="W1633" s="8">
        <f>(AVERAGE(T1632:T1633)*('Front End'!$F$5*60))+(AVERAGE(V1632:V1633)*('Front End'!$F$5*60))</f>
        <v>1.0386284674423361</v>
      </c>
      <c r="X1633" s="8">
        <f t="shared" si="104"/>
        <v>4.5500061075066205E-3</v>
      </c>
    </row>
    <row r="1634" spans="1:24" x14ac:dyDescent="0.2">
      <c r="A1634" s="1">
        <v>1633</v>
      </c>
      <c r="B1634" s="1">
        <f>B1633+'Front End'!$F$5</f>
        <v>3264</v>
      </c>
      <c r="C1634" s="10">
        <f t="shared" si="101"/>
        <v>2.2666666666666666</v>
      </c>
      <c r="D1634" s="10">
        <f>ROUND(IF(B1634&lt;=$AA$2*1.25,('Front End'!$F$4/2)*(1-COS((PI()*B1634)/$AA$2)),(4.34*'Front End'!$F$4*EXP(-1.3*B1634/$AA$2))),6)</f>
        <v>3.6600000000000001E-4</v>
      </c>
      <c r="E1634" s="10">
        <f>D1634*('Front End'!$F$3/100)</f>
        <v>0</v>
      </c>
      <c r="F1634" s="10">
        <f t="shared" si="102"/>
        <v>3.6600000000000001E-4</v>
      </c>
      <c r="G1634" s="10">
        <f>IF((G1633+(AVERAGE(F1633:F1634)*('Front End'!$F$5*60))-(N1633))&gt;$AA$3,$AA$3,IF(G1633+(AVERAGE(F1633:F1634)*('Front End'!$F$5*60))-(N1633)&lt;0,0,G1633+(AVERAGE(F1633:F1634)*('Front End'!$F$5*60))-(N1633)))</f>
        <v>100.32508773172641</v>
      </c>
      <c r="H1634" s="10">
        <f>(G1634/$AA$3)*'Front End'!$B$1</f>
        <v>1.0032508773172642E-3</v>
      </c>
      <c r="I1634" s="10">
        <f>('Front End'!$F$10-'Front End'!$B$1)+Calcs!H1634</f>
        <v>46.731003250877322</v>
      </c>
      <c r="J1634" s="10">
        <f>IF(H1634&gt;'Front End'!$B$1*('Front End'!$B$5/100),G1634-((('Front End'!$B$1*('Front End'!$B$5/100))/'Front End'!$B$1)*$AA$3),0)</f>
        <v>0.3250877317264127</v>
      </c>
      <c r="K1634" s="10">
        <f>(J1634*('Front End'!$B$6/100))/('Front End'!$B$2*24*60*60)</f>
        <v>0</v>
      </c>
      <c r="L1634" s="10">
        <f>(J1634*((100-'Front End'!$B$6)/100))/('Front End'!$B$2*24*60*60)</f>
        <v>3.7625894875742216E-4</v>
      </c>
      <c r="M1634" s="10">
        <f t="shared" si="103"/>
        <v>3.7625894875742216E-4</v>
      </c>
      <c r="N1634" s="10">
        <f>AVERAGE(M1633:M1634)*('Front End'!$F$5*60)</f>
        <v>4.5248652062366043E-2</v>
      </c>
      <c r="O1634" s="10">
        <f>IF(O1633+AVERAGE(K1633:K1634)*('Front End'!$F$5*60)&gt;J1634,J1634,O1633+AVERAGE(K1633:K1634)*('Front End'!$F$5*60))</f>
        <v>0</v>
      </c>
      <c r="P1634" s="10">
        <f>P1633+(AVERAGE(L1633:L1634)*('Front End'!$F$5*60))-W1633</f>
        <v>3544.4441130866458</v>
      </c>
      <c r="Q1634" s="10">
        <f>(P1634/$AA$5)*($AA$4-'Front End'!$F$9)</f>
        <v>3.5444441130866457E-2</v>
      </c>
      <c r="R1634" s="10">
        <f>'Front End'!$F$9+Q1634</f>
        <v>45.035444441130863</v>
      </c>
      <c r="S1634" s="8">
        <f>IF(R1634&gt;'Front End'!$F$9+'Front End'!$B$9,(((R1634-'Front End'!$F$9)/($AA$4-'Front End'!$F$9))*$AA$5)-((('Front End'!$F$9+'Front End'!$B$9-'Front End'!$F$9)/($AA$4-'Front End'!$F$9))*$AA$5),0)</f>
        <v>3544.4441130863424</v>
      </c>
      <c r="T1634" s="8">
        <f>ROUND(S1634/('Front End'!$B$3*24*60*60),6)</f>
        <v>4.1019999999999997E-3</v>
      </c>
      <c r="U1634" s="8">
        <f>IF(R1634&gt;'Front End'!$F$9+'Front End'!$B$10,(((R1634-'Front End'!$F$9)/($AA$4-'Front End'!$F$9))*$AA$5)-((('Front End'!$F$9+'Front End'!$B$10-'Front End'!$F$9)/($AA$4-'Front End'!$F$9))*$AA$5),0)</f>
        <v>1544.4441130860296</v>
      </c>
      <c r="V1634" s="8">
        <f>(U1634^0.5)/('Front End'!$B$4*24*60*60)</f>
        <v>4.5485435408202544E-3</v>
      </c>
      <c r="W1634" s="8">
        <f>(AVERAGE(T1633:T1634)*('Front End'!$F$5*60))+(AVERAGE(V1633:V1634)*('Front End'!$F$5*60))</f>
        <v>1.0382729788996126</v>
      </c>
      <c r="X1634" s="8">
        <f t="shared" si="104"/>
        <v>4.5485435408202544E-3</v>
      </c>
    </row>
    <row r="1635" spans="1:24" x14ac:dyDescent="0.2">
      <c r="A1635" s="1">
        <v>1634</v>
      </c>
      <c r="B1635" s="1">
        <f>B1634+'Front End'!$F$5</f>
        <v>3266</v>
      </c>
      <c r="C1635" s="10">
        <f t="shared" si="101"/>
        <v>2.2680555555555557</v>
      </c>
      <c r="D1635" s="10">
        <f>ROUND(IF(B1635&lt;=$AA$2*1.25,('Front End'!$F$4/2)*(1-COS((PI()*B1635)/$AA$2)),(4.34*'Front End'!$F$4*EXP(-1.3*B1635/$AA$2))),6)</f>
        <v>3.6499999999999998E-4</v>
      </c>
      <c r="E1635" s="10">
        <f>D1635*('Front End'!$F$3/100)</f>
        <v>0</v>
      </c>
      <c r="F1635" s="10">
        <f t="shared" si="102"/>
        <v>3.6499999999999998E-4</v>
      </c>
      <c r="G1635" s="10">
        <f>IF((G1634+(AVERAGE(F1634:F1635)*('Front End'!$F$5*60))-(N1634))&gt;$AA$3,$AA$3,IF(G1634+(AVERAGE(F1634:F1635)*('Front End'!$F$5*60))-(N1634)&lt;0,0,G1634+(AVERAGE(F1634:F1635)*('Front End'!$F$5*60))-(N1634)))</f>
        <v>100.32369907966404</v>
      </c>
      <c r="H1635" s="10">
        <f>(G1635/$AA$3)*'Front End'!$B$1</f>
        <v>1.0032369907966405E-3</v>
      </c>
      <c r="I1635" s="10">
        <f>('Front End'!$F$10-'Front End'!$B$1)+Calcs!H1635</f>
        <v>46.731003236990801</v>
      </c>
      <c r="J1635" s="10">
        <f>IF(H1635&gt;'Front End'!$B$1*('Front End'!$B$5/100),G1635-((('Front End'!$B$1*('Front End'!$B$5/100))/'Front End'!$B$1)*$AA$3),0)</f>
        <v>0.32369907966403844</v>
      </c>
      <c r="K1635" s="10">
        <f>(J1635*('Front End'!$B$6/100))/('Front End'!$B$2*24*60*60)</f>
        <v>0</v>
      </c>
      <c r="L1635" s="10">
        <f>(J1635*((100-'Front End'!$B$6)/100))/('Front End'!$B$2*24*60*60)</f>
        <v>3.7465171257411862E-4</v>
      </c>
      <c r="M1635" s="10">
        <f t="shared" si="103"/>
        <v>3.7465171257411862E-4</v>
      </c>
      <c r="N1635" s="10">
        <f>AVERAGE(M1634:M1635)*('Front End'!$F$5*60)</f>
        <v>4.5054639679892448E-2</v>
      </c>
      <c r="O1635" s="10">
        <f>IF(O1634+AVERAGE(K1634:K1635)*('Front End'!$F$5*60)&gt;J1635,J1635,O1634+AVERAGE(K1634:K1635)*('Front End'!$F$5*60))</f>
        <v>0</v>
      </c>
      <c r="P1635" s="10">
        <f>P1634+(AVERAGE(L1634:L1635)*('Front End'!$F$5*60))-W1634</f>
        <v>3543.4508947474264</v>
      </c>
      <c r="Q1635" s="10">
        <f>(P1635/$AA$5)*($AA$4-'Front End'!$F$9)</f>
        <v>3.5434508947474262E-2</v>
      </c>
      <c r="R1635" s="10">
        <f>'Front End'!$F$9+Q1635</f>
        <v>45.035434508947475</v>
      </c>
      <c r="S1635" s="8">
        <f>IF(R1635&gt;'Front End'!$F$9+'Front End'!$B$9,(((R1635-'Front End'!$F$9)/($AA$4-'Front End'!$F$9))*$AA$5)-((('Front End'!$F$9+'Front End'!$B$9-'Front End'!$F$9)/($AA$4-'Front End'!$F$9))*$AA$5),0)</f>
        <v>3543.4508947474797</v>
      </c>
      <c r="T1635" s="8">
        <f>ROUND(S1635/('Front End'!$B$3*24*60*60),6)</f>
        <v>4.1009999999999996E-3</v>
      </c>
      <c r="U1635" s="8">
        <f>IF(R1635&gt;'Front End'!$F$9+'Front End'!$B$10,(((R1635-'Front End'!$F$9)/($AA$4-'Front End'!$F$9))*$AA$5)-((('Front End'!$F$9+'Front End'!$B$10-'Front End'!$F$9)/($AA$4-'Front End'!$F$9))*$AA$5),0)</f>
        <v>1543.4508947471668</v>
      </c>
      <c r="V1635" s="8">
        <f>(U1635^0.5)/('Front End'!$B$4*24*60*60)</f>
        <v>4.5470807415587174E-3</v>
      </c>
      <c r="W1635" s="8">
        <f>(AVERAGE(T1634:T1635)*('Front End'!$F$5*60))+(AVERAGE(V1634:V1635)*('Front End'!$F$5*60))</f>
        <v>1.0379174569427381</v>
      </c>
      <c r="X1635" s="8">
        <f t="shared" si="104"/>
        <v>4.5470807415587174E-3</v>
      </c>
    </row>
    <row r="1636" spans="1:24" x14ac:dyDescent="0.2">
      <c r="A1636" s="1">
        <v>1635</v>
      </c>
      <c r="B1636" s="1">
        <f>B1635+'Front End'!$F$5</f>
        <v>3268</v>
      </c>
      <c r="C1636" s="10">
        <f t="shared" si="101"/>
        <v>2.2694444444444444</v>
      </c>
      <c r="D1636" s="10">
        <f>ROUND(IF(B1636&lt;=$AA$2*1.25,('Front End'!$F$4/2)*(1-COS((PI()*B1636)/$AA$2)),(4.34*'Front End'!$F$4*EXP(-1.3*B1636/$AA$2))),6)</f>
        <v>3.6299999999999999E-4</v>
      </c>
      <c r="E1636" s="10">
        <f>D1636*('Front End'!$F$3/100)</f>
        <v>0</v>
      </c>
      <c r="F1636" s="10">
        <f t="shared" si="102"/>
        <v>3.6299999999999999E-4</v>
      </c>
      <c r="G1636" s="10">
        <f>IF((G1635+(AVERAGE(F1635:F1636)*('Front End'!$F$5*60))-(N1635))&gt;$AA$3,$AA$3,IF(G1635+(AVERAGE(F1635:F1636)*('Front End'!$F$5*60))-(N1635)&lt;0,0,G1635+(AVERAGE(F1635:F1636)*('Front End'!$F$5*60))-(N1635)))</f>
        <v>100.32232443998414</v>
      </c>
      <c r="H1636" s="10">
        <f>(G1636/$AA$3)*'Front End'!$B$1</f>
        <v>1.0032232443998414E-3</v>
      </c>
      <c r="I1636" s="10">
        <f>('Front End'!$F$10-'Front End'!$B$1)+Calcs!H1636</f>
        <v>46.731003223244407</v>
      </c>
      <c r="J1636" s="10">
        <f>IF(H1636&gt;'Front End'!$B$1*('Front End'!$B$5/100),G1636-((('Front End'!$B$1*('Front End'!$B$5/100))/'Front End'!$B$1)*$AA$3),0)</f>
        <v>0.3223244399841434</v>
      </c>
      <c r="K1636" s="10">
        <f>(J1636*('Front End'!$B$6/100))/('Front End'!$B$2*24*60*60)</f>
        <v>0</v>
      </c>
      <c r="L1636" s="10">
        <f>(J1636*((100-'Front End'!$B$6)/100))/('Front End'!$B$2*24*60*60)</f>
        <v>3.7306069442609192E-4</v>
      </c>
      <c r="M1636" s="10">
        <f t="shared" si="103"/>
        <v>3.7306069442609192E-4</v>
      </c>
      <c r="N1636" s="10">
        <f>AVERAGE(M1635:M1636)*('Front End'!$F$5*60)</f>
        <v>4.4862744420012632E-2</v>
      </c>
      <c r="O1636" s="10">
        <f>IF(O1635+AVERAGE(K1635:K1636)*('Front End'!$F$5*60)&gt;J1636,J1636,O1635+AVERAGE(K1635:K1636)*('Front End'!$F$5*60))</f>
        <v>0</v>
      </c>
      <c r="P1636" s="10">
        <f>P1635+(AVERAGE(L1635:L1636)*('Front End'!$F$5*60))-W1635</f>
        <v>3542.4578400349037</v>
      </c>
      <c r="Q1636" s="10">
        <f>(P1636/$AA$5)*($AA$4-'Front End'!$F$9)</f>
        <v>3.5424578400349037E-2</v>
      </c>
      <c r="R1636" s="10">
        <f>'Front End'!$F$9+Q1636</f>
        <v>45.035424578400352</v>
      </c>
      <c r="S1636" s="8">
        <f>IF(R1636&gt;'Front End'!$F$9+'Front End'!$B$9,(((R1636-'Front End'!$F$9)/($AA$4-'Front End'!$F$9))*$AA$5)-((('Front End'!$F$9+'Front End'!$B$9-'Front End'!$F$9)/($AA$4-'Front End'!$F$9))*$AA$5),0)</f>
        <v>3542.4578400352402</v>
      </c>
      <c r="T1636" s="8">
        <f>ROUND(S1636/('Front End'!$B$3*24*60*60),6)</f>
        <v>4.1000000000000003E-3</v>
      </c>
      <c r="U1636" s="8">
        <f>IF(R1636&gt;'Front End'!$F$9+'Front End'!$B$10,(((R1636-'Front End'!$F$9)/($AA$4-'Front End'!$F$9))*$AA$5)-((('Front End'!$F$9+'Front End'!$B$10-'Front End'!$F$9)/($AA$4-'Front End'!$F$9))*$AA$5),0)</f>
        <v>1542.4578400349274</v>
      </c>
      <c r="V1636" s="8">
        <f>(U1636^0.5)/('Front End'!$B$4*24*60*60)</f>
        <v>4.5456177126656505E-3</v>
      </c>
      <c r="W1636" s="8">
        <f>(AVERAGE(T1635:T1636)*('Front End'!$F$5*60))+(AVERAGE(V1635:V1636)*('Front End'!$F$5*60))</f>
        <v>1.037621907253462</v>
      </c>
      <c r="X1636" s="8">
        <f t="shared" si="104"/>
        <v>4.5456177126656505E-3</v>
      </c>
    </row>
    <row r="1637" spans="1:24" x14ac:dyDescent="0.2">
      <c r="A1637" s="1">
        <v>1636</v>
      </c>
      <c r="B1637" s="1">
        <f>B1636+'Front End'!$F$5</f>
        <v>3270</v>
      </c>
      <c r="C1637" s="10">
        <f t="shared" si="101"/>
        <v>2.2708333333333335</v>
      </c>
      <c r="D1637" s="10">
        <f>ROUND(IF(B1637&lt;=$AA$2*1.25,('Front End'!$F$4/2)*(1-COS((PI()*B1637)/$AA$2)),(4.34*'Front End'!$F$4*EXP(-1.3*B1637/$AA$2))),6)</f>
        <v>3.6099999999999999E-4</v>
      </c>
      <c r="E1637" s="10">
        <f>D1637*('Front End'!$F$3/100)</f>
        <v>0</v>
      </c>
      <c r="F1637" s="10">
        <f t="shared" si="102"/>
        <v>3.6099999999999999E-4</v>
      </c>
      <c r="G1637" s="10">
        <f>IF((G1636+(AVERAGE(F1636:F1637)*('Front End'!$F$5*60))-(N1636))&gt;$AA$3,$AA$3,IF(G1636+(AVERAGE(F1636:F1637)*('Front End'!$F$5*60))-(N1636)&lt;0,0,G1636+(AVERAGE(F1636:F1637)*('Front End'!$F$5*60))-(N1636)))</f>
        <v>100.32090169556413</v>
      </c>
      <c r="H1637" s="10">
        <f>(G1637/$AA$3)*'Front End'!$B$1</f>
        <v>1.0032090169556414E-3</v>
      </c>
      <c r="I1637" s="10">
        <f>('Front End'!$F$10-'Front End'!$B$1)+Calcs!H1637</f>
        <v>46.731003209016961</v>
      </c>
      <c r="J1637" s="10">
        <f>IF(H1637&gt;'Front End'!$B$1*('Front End'!$B$5/100),G1637-((('Front End'!$B$1*('Front End'!$B$5/100))/'Front End'!$B$1)*$AA$3),0)</f>
        <v>0.32090169556413173</v>
      </c>
      <c r="K1637" s="10">
        <f>(J1637*('Front End'!$B$6/100))/('Front End'!$B$2*24*60*60)</f>
        <v>0</v>
      </c>
      <c r="L1637" s="10">
        <f>(J1637*((100-'Front End'!$B$6)/100))/('Front End'!$B$2*24*60*60)</f>
        <v>3.7141399949552288E-4</v>
      </c>
      <c r="M1637" s="10">
        <f t="shared" si="103"/>
        <v>3.7141399949552288E-4</v>
      </c>
      <c r="N1637" s="10">
        <f>AVERAGE(M1636:M1637)*('Front End'!$F$5*60)</f>
        <v>4.4668481635296887E-2</v>
      </c>
      <c r="O1637" s="10">
        <f>IF(O1636+AVERAGE(K1636:K1637)*('Front End'!$F$5*60)&gt;J1637,J1637,O1636+AVERAGE(K1636:K1637)*('Front End'!$F$5*60))</f>
        <v>0</v>
      </c>
      <c r="P1637" s="10">
        <f>P1636+(AVERAGE(L1636:L1637)*('Front End'!$F$5*60))-W1636</f>
        <v>3541.4648866092853</v>
      </c>
      <c r="Q1637" s="10">
        <f>(P1637/$AA$5)*($AA$4-'Front End'!$F$9)</f>
        <v>3.541464886609285E-2</v>
      </c>
      <c r="R1637" s="10">
        <f>'Front End'!$F$9+Q1637</f>
        <v>45.035414648866094</v>
      </c>
      <c r="S1637" s="8">
        <f>IF(R1637&gt;'Front End'!$F$9+'Front End'!$B$9,(((R1637-'Front End'!$F$9)/($AA$4-'Front End'!$F$9))*$AA$5)-((('Front End'!$F$9+'Front End'!$B$9-'Front End'!$F$9)/($AA$4-'Front End'!$F$9))*$AA$5),0)</f>
        <v>3541.4648866094471</v>
      </c>
      <c r="T1637" s="8">
        <f>ROUND(S1637/('Front End'!$B$3*24*60*60),6)</f>
        <v>4.0990000000000002E-3</v>
      </c>
      <c r="U1637" s="8">
        <f>IF(R1637&gt;'Front End'!$F$9+'Front End'!$B$10,(((R1637-'Front End'!$F$9)/($AA$4-'Front End'!$F$9))*$AA$5)-((('Front End'!$F$9+'Front End'!$B$10-'Front End'!$F$9)/($AA$4-'Front End'!$F$9))*$AA$5),0)</f>
        <v>1541.4648866091343</v>
      </c>
      <c r="V1637" s="8">
        <f>(U1637^0.5)/('Front End'!$B$4*24*60*60)</f>
        <v>4.5441543620315383E-3</v>
      </c>
      <c r="W1637" s="8">
        <f>(AVERAGE(T1636:T1637)*('Front End'!$F$5*60))+(AVERAGE(V1636:V1637)*('Front End'!$F$5*60))</f>
        <v>1.0373263244818314</v>
      </c>
      <c r="X1637" s="8">
        <f t="shared" si="104"/>
        <v>4.5441543620315383E-3</v>
      </c>
    </row>
    <row r="1638" spans="1:24" x14ac:dyDescent="0.2">
      <c r="A1638" s="1">
        <v>1637</v>
      </c>
      <c r="B1638" s="1">
        <f>B1637+'Front End'!$F$5</f>
        <v>3272</v>
      </c>
      <c r="C1638" s="10">
        <f t="shared" si="101"/>
        <v>2.2722222222222221</v>
      </c>
      <c r="D1638" s="10">
        <f>ROUND(IF(B1638&lt;=$AA$2*1.25,('Front End'!$F$4/2)*(1-COS((PI()*B1638)/$AA$2)),(4.34*'Front End'!$F$4*EXP(-1.3*B1638/$AA$2))),6)</f>
        <v>3.6000000000000002E-4</v>
      </c>
      <c r="E1638" s="10">
        <f>D1638*('Front End'!$F$3/100)</f>
        <v>0</v>
      </c>
      <c r="F1638" s="10">
        <f t="shared" si="102"/>
        <v>3.6000000000000002E-4</v>
      </c>
      <c r="G1638" s="10">
        <f>IF((G1637+(AVERAGE(F1637:F1638)*('Front End'!$F$5*60))-(N1637))&gt;$AA$3,$AA$3,IF(G1637+(AVERAGE(F1637:F1638)*('Front End'!$F$5*60))-(N1637)&lt;0,0,G1637+(AVERAGE(F1637:F1638)*('Front End'!$F$5*60))-(N1637)))</f>
        <v>100.31949321392884</v>
      </c>
      <c r="H1638" s="10">
        <f>(G1638/$AA$3)*'Front End'!$B$1</f>
        <v>1.0031949321392885E-3</v>
      </c>
      <c r="I1638" s="10">
        <f>('Front End'!$F$10-'Front End'!$B$1)+Calcs!H1638</f>
        <v>46.731003194932143</v>
      </c>
      <c r="J1638" s="10">
        <f>IF(H1638&gt;'Front End'!$B$1*('Front End'!$B$5/100),G1638-((('Front End'!$B$1*('Front End'!$B$5/100))/'Front End'!$B$1)*$AA$3),0)</f>
        <v>0.31949321392883689</v>
      </c>
      <c r="K1638" s="10">
        <f>(J1638*('Front End'!$B$6/100))/('Front End'!$B$2*24*60*60)</f>
        <v>0</v>
      </c>
      <c r="L1638" s="10">
        <f>(J1638*((100-'Front End'!$B$6)/100))/('Front End'!$B$2*24*60*60)</f>
        <v>3.6978381241763533E-4</v>
      </c>
      <c r="M1638" s="10">
        <f t="shared" si="103"/>
        <v>3.6978381241763533E-4</v>
      </c>
      <c r="N1638" s="10">
        <f>AVERAGE(M1637:M1638)*('Front End'!$F$5*60)</f>
        <v>4.4471868714789489E-2</v>
      </c>
      <c r="O1638" s="10">
        <f>IF(O1637+AVERAGE(K1637:K1638)*('Front End'!$F$5*60)&gt;J1638,J1638,O1637+AVERAGE(K1637:K1638)*('Front End'!$F$5*60))</f>
        <v>0</v>
      </c>
      <c r="P1638" s="10">
        <f>P1637+(AVERAGE(L1637:L1638)*('Front End'!$F$5*60))-W1637</f>
        <v>3540.4720321535183</v>
      </c>
      <c r="Q1638" s="10">
        <f>(P1638/$AA$5)*($AA$4-'Front End'!$F$9)</f>
        <v>3.5404720321535181E-2</v>
      </c>
      <c r="R1638" s="10">
        <f>'Front End'!$F$9+Q1638</f>
        <v>45.035404720321537</v>
      </c>
      <c r="S1638" s="8">
        <f>IF(R1638&gt;'Front End'!$F$9+'Front End'!$B$9,(((R1638-'Front End'!$F$9)/($AA$4-'Front End'!$F$9))*$AA$5)-((('Front End'!$F$9+'Front End'!$B$9-'Front End'!$F$9)/($AA$4-'Front End'!$F$9))*$AA$5),0)</f>
        <v>3540.4720321537297</v>
      </c>
      <c r="T1638" s="8">
        <f>ROUND(S1638/('Front End'!$B$3*24*60*60),6)</f>
        <v>4.0980000000000001E-3</v>
      </c>
      <c r="U1638" s="8">
        <f>IF(R1638&gt;'Front End'!$F$9+'Front End'!$B$10,(((R1638-'Front End'!$F$9)/($AA$4-'Front End'!$F$9))*$AA$5)-((('Front End'!$F$9+'Front End'!$B$10-'Front End'!$F$9)/($AA$4-'Front End'!$F$9))*$AA$5),0)</f>
        <v>1540.4720321534169</v>
      </c>
      <c r="V1638" s="8">
        <f>(U1638^0.5)/('Front End'!$B$4*24*60*60)</f>
        <v>4.5426906859300856E-3</v>
      </c>
      <c r="W1638" s="8">
        <f>(AVERAGE(T1637:T1638)*('Front End'!$F$5*60))+(AVERAGE(V1637:V1638)*('Front End'!$F$5*60))</f>
        <v>1.0370307028776975</v>
      </c>
      <c r="X1638" s="8">
        <f t="shared" si="104"/>
        <v>4.5426906859300856E-3</v>
      </c>
    </row>
    <row r="1639" spans="1:24" x14ac:dyDescent="0.2">
      <c r="A1639" s="1">
        <v>1638</v>
      </c>
      <c r="B1639" s="1">
        <f>B1638+'Front End'!$F$5</f>
        <v>3274</v>
      </c>
      <c r="C1639" s="10">
        <f t="shared" si="101"/>
        <v>2.2736111111111112</v>
      </c>
      <c r="D1639" s="10">
        <f>ROUND(IF(B1639&lt;=$AA$2*1.25,('Front End'!$F$4/2)*(1-COS((PI()*B1639)/$AA$2)),(4.34*'Front End'!$F$4*EXP(-1.3*B1639/$AA$2))),6)</f>
        <v>3.5799999999999997E-4</v>
      </c>
      <c r="E1639" s="10">
        <f>D1639*('Front End'!$F$3/100)</f>
        <v>0</v>
      </c>
      <c r="F1639" s="10">
        <f t="shared" si="102"/>
        <v>3.5799999999999997E-4</v>
      </c>
      <c r="G1639" s="10">
        <f>IF((G1638+(AVERAGE(F1638:F1639)*('Front End'!$F$5*60))-(N1638))&gt;$AA$3,$AA$3,IF(G1638+(AVERAGE(F1638:F1639)*('Front End'!$F$5*60))-(N1638)&lt;0,0,G1638+(AVERAGE(F1638:F1639)*('Front End'!$F$5*60))-(N1638)))</f>
        <v>100.31810134521405</v>
      </c>
      <c r="H1639" s="10">
        <f>(G1639/$AA$3)*'Front End'!$B$1</f>
        <v>1.0031810134521406E-3</v>
      </c>
      <c r="I1639" s="10">
        <f>('Front End'!$F$10-'Front End'!$B$1)+Calcs!H1639</f>
        <v>46.731003181013456</v>
      </c>
      <c r="J1639" s="10">
        <f>IF(H1639&gt;'Front End'!$B$1*('Front End'!$B$5/100),G1639-((('Front End'!$B$1*('Front End'!$B$5/100))/'Front End'!$B$1)*$AA$3),0)</f>
        <v>0.31810134521404621</v>
      </c>
      <c r="K1639" s="10">
        <f>(J1639*('Front End'!$B$6/100))/('Front End'!$B$2*24*60*60)</f>
        <v>0</v>
      </c>
      <c r="L1639" s="10">
        <f>(J1639*((100-'Front End'!$B$6)/100))/('Front End'!$B$2*24*60*60)</f>
        <v>3.6817285325699799E-4</v>
      </c>
      <c r="M1639" s="10">
        <f t="shared" si="103"/>
        <v>3.6817285325699799E-4</v>
      </c>
      <c r="N1639" s="10">
        <f>AVERAGE(M1638:M1639)*('Front End'!$F$5*60)</f>
        <v>4.4277399940478003E-2</v>
      </c>
      <c r="O1639" s="10">
        <f>IF(O1638+AVERAGE(K1638:K1639)*('Front End'!$F$5*60)&gt;J1639,J1639,O1638+AVERAGE(K1638:K1639)*('Front End'!$F$5*60))</f>
        <v>0</v>
      </c>
      <c r="P1639" s="10">
        <f>P1638+(AVERAGE(L1638:L1639)*('Front End'!$F$5*60))-W1638</f>
        <v>3539.4792788505811</v>
      </c>
      <c r="Q1639" s="10">
        <f>(P1639/$AA$5)*($AA$4-'Front End'!$F$9)</f>
        <v>3.5394792788505811E-2</v>
      </c>
      <c r="R1639" s="10">
        <f>'Front End'!$F$9+Q1639</f>
        <v>45.035394792788509</v>
      </c>
      <c r="S1639" s="8">
        <f>IF(R1639&gt;'Front End'!$F$9+'Front End'!$B$9,(((R1639-'Front End'!$F$9)/($AA$4-'Front End'!$F$9))*$AA$5)-((('Front End'!$F$9+'Front End'!$B$9-'Front End'!$F$9)/($AA$4-'Front End'!$F$9))*$AA$5),0)</f>
        <v>3539.4792788508767</v>
      </c>
      <c r="T1639" s="8">
        <f>ROUND(S1639/('Front End'!$B$3*24*60*60),6)</f>
        <v>4.0969999999999999E-3</v>
      </c>
      <c r="U1639" s="8">
        <f>IF(R1639&gt;'Front End'!$F$9+'Front End'!$B$10,(((R1639-'Front End'!$F$9)/($AA$4-'Front End'!$F$9))*$AA$5)-((('Front End'!$F$9+'Front End'!$B$10-'Front End'!$F$9)/($AA$4-'Front End'!$F$9))*$AA$5),0)</f>
        <v>1539.4792788505638</v>
      </c>
      <c r="V1639" s="8">
        <f>(U1639^0.5)/('Front End'!$B$4*24*60*60)</f>
        <v>4.5412266872660312E-3</v>
      </c>
      <c r="W1639" s="8">
        <f>(AVERAGE(T1638:T1639)*('Front End'!$F$5*60))+(AVERAGE(V1638:V1639)*('Front End'!$F$5*60))</f>
        <v>1.0367350423917672</v>
      </c>
      <c r="X1639" s="8">
        <f t="shared" si="104"/>
        <v>4.5412266872660312E-3</v>
      </c>
    </row>
    <row r="1640" spans="1:24" x14ac:dyDescent="0.2">
      <c r="A1640" s="1">
        <v>1639</v>
      </c>
      <c r="B1640" s="1">
        <f>B1639+'Front End'!$F$5</f>
        <v>3276</v>
      </c>
      <c r="C1640" s="10">
        <f t="shared" si="101"/>
        <v>2.2749999999999999</v>
      </c>
      <c r="D1640" s="10">
        <f>ROUND(IF(B1640&lt;=$AA$2*1.25,('Front End'!$F$4/2)*(1-COS((PI()*B1640)/$AA$2)),(4.34*'Front End'!$F$4*EXP(-1.3*B1640/$AA$2))),6)</f>
        <v>3.57E-4</v>
      </c>
      <c r="E1640" s="10">
        <f>D1640*('Front End'!$F$3/100)</f>
        <v>0</v>
      </c>
      <c r="F1640" s="10">
        <f t="shared" si="102"/>
        <v>3.57E-4</v>
      </c>
      <c r="G1640" s="10">
        <f>IF((G1639+(AVERAGE(F1639:F1640)*('Front End'!$F$5*60))-(N1639))&gt;$AA$3,$AA$3,IF(G1639+(AVERAGE(F1639:F1640)*('Front End'!$F$5*60))-(N1639)&lt;0,0,G1639+(AVERAGE(F1639:F1640)*('Front End'!$F$5*60))-(N1639)))</f>
        <v>100.31672394527357</v>
      </c>
      <c r="H1640" s="10">
        <f>(G1640/$AA$3)*'Front End'!$B$1</f>
        <v>1.0031672394527358E-3</v>
      </c>
      <c r="I1640" s="10">
        <f>('Front End'!$F$10-'Front End'!$B$1)+Calcs!H1640</f>
        <v>46.731003167239457</v>
      </c>
      <c r="J1640" s="10">
        <f>IF(H1640&gt;'Front End'!$B$1*('Front End'!$B$5/100),G1640-((('Front End'!$B$1*('Front End'!$B$5/100))/'Front End'!$B$1)*$AA$3),0)</f>
        <v>0.31672394527356573</v>
      </c>
      <c r="K1640" s="10">
        <f>(J1640*('Front End'!$B$6/100))/('Front End'!$B$2*24*60*60)</f>
        <v>0</v>
      </c>
      <c r="L1640" s="10">
        <f>(J1640*((100-'Front End'!$B$6)/100))/('Front End'!$B$2*24*60*60)</f>
        <v>3.6657864036292333E-4</v>
      </c>
      <c r="M1640" s="10">
        <f t="shared" si="103"/>
        <v>3.6657864036292333E-4</v>
      </c>
      <c r="N1640" s="10">
        <f>AVERAGE(M1639:M1640)*('Front End'!$F$5*60)</f>
        <v>4.4085089617195275E-2</v>
      </c>
      <c r="O1640" s="10">
        <f>IF(O1639+AVERAGE(K1639:K1640)*('Front End'!$F$5*60)&gt;J1640,J1640,O1639+AVERAGE(K1639:K1640)*('Front End'!$F$5*60))</f>
        <v>0</v>
      </c>
      <c r="P1640" s="10">
        <f>P1639+(AVERAGE(L1639:L1640)*('Front End'!$F$5*60))-W1639</f>
        <v>3538.4866288978064</v>
      </c>
      <c r="Q1640" s="10">
        <f>(P1640/$AA$5)*($AA$4-'Front End'!$F$9)</f>
        <v>3.5384866288978065E-2</v>
      </c>
      <c r="R1640" s="10">
        <f>'Front End'!$F$9+Q1640</f>
        <v>45.035384866288979</v>
      </c>
      <c r="S1640" s="8">
        <f>IF(R1640&gt;'Front End'!$F$9+'Front End'!$B$9,(((R1640-'Front End'!$F$9)/($AA$4-'Front End'!$F$9))*$AA$5)-((('Front End'!$F$9+'Front End'!$B$9-'Front End'!$F$9)/($AA$4-'Front End'!$F$9))*$AA$5),0)</f>
        <v>3538.4866288978856</v>
      </c>
      <c r="T1640" s="8">
        <f>ROUND(S1640/('Front End'!$B$3*24*60*60),6)</f>
        <v>4.0949999999999997E-3</v>
      </c>
      <c r="U1640" s="8">
        <f>IF(R1640&gt;'Front End'!$F$9+'Front End'!$B$10,(((R1640-'Front End'!$F$9)/($AA$4-'Front End'!$F$9))*$AA$5)-((('Front End'!$F$9+'Front End'!$B$10-'Front End'!$F$9)/($AA$4-'Front End'!$F$9))*$AA$5),0)</f>
        <v>1538.4866288975727</v>
      </c>
      <c r="V1640" s="8">
        <f>(U1640^0.5)/('Front End'!$B$4*24*60*60)</f>
        <v>4.5397623689687628E-3</v>
      </c>
      <c r="W1640" s="8">
        <f>(AVERAGE(T1639:T1640)*('Front End'!$F$5*60))+(AVERAGE(V1639:V1640)*('Front End'!$F$5*60))</f>
        <v>1.0363793433740875</v>
      </c>
      <c r="X1640" s="8">
        <f t="shared" si="104"/>
        <v>4.5397623689687628E-3</v>
      </c>
    </row>
    <row r="1641" spans="1:24" x14ac:dyDescent="0.2">
      <c r="A1641" s="1">
        <v>1640</v>
      </c>
      <c r="B1641" s="1">
        <f>B1640+'Front End'!$F$5</f>
        <v>3278</v>
      </c>
      <c r="C1641" s="10">
        <f t="shared" si="101"/>
        <v>2.276388888888889</v>
      </c>
      <c r="D1641" s="10">
        <f>ROUND(IF(B1641&lt;=$AA$2*1.25,('Front End'!$F$4/2)*(1-COS((PI()*B1641)/$AA$2)),(4.34*'Front End'!$F$4*EXP(-1.3*B1641/$AA$2))),6)</f>
        <v>3.5500000000000001E-4</v>
      </c>
      <c r="E1641" s="10">
        <f>D1641*('Front End'!$F$3/100)</f>
        <v>0</v>
      </c>
      <c r="F1641" s="10">
        <f t="shared" si="102"/>
        <v>3.5500000000000001E-4</v>
      </c>
      <c r="G1641" s="10">
        <f>IF((G1640+(AVERAGE(F1640:F1641)*('Front End'!$F$5*60))-(N1640))&gt;$AA$3,$AA$3,IF(G1640+(AVERAGE(F1640:F1641)*('Front End'!$F$5*60))-(N1640)&lt;0,0,G1640+(AVERAGE(F1640:F1641)*('Front End'!$F$5*60))-(N1640)))</f>
        <v>100.31535885565637</v>
      </c>
      <c r="H1641" s="10">
        <f>(G1641/$AA$3)*'Front End'!$B$1</f>
        <v>1.0031535885565638E-3</v>
      </c>
      <c r="I1641" s="10">
        <f>('Front End'!$F$10-'Front End'!$B$1)+Calcs!H1641</f>
        <v>46.73100315358856</v>
      </c>
      <c r="J1641" s="10">
        <f>IF(H1641&gt;'Front End'!$B$1*('Front End'!$B$5/100),G1641-((('Front End'!$B$1*('Front End'!$B$5/100))/'Front End'!$B$1)*$AA$3),0)</f>
        <v>0.31535885565637045</v>
      </c>
      <c r="K1641" s="10">
        <f>(J1641*('Front End'!$B$6/100))/('Front End'!$B$2*24*60*60)</f>
        <v>0</v>
      </c>
      <c r="L1641" s="10">
        <f>(J1641*((100-'Front End'!$B$6)/100))/('Front End'!$B$2*24*60*60)</f>
        <v>3.6499867552820657E-4</v>
      </c>
      <c r="M1641" s="10">
        <f t="shared" si="103"/>
        <v>3.6499867552820657E-4</v>
      </c>
      <c r="N1641" s="10">
        <f>AVERAGE(M1640:M1641)*('Front End'!$F$5*60)</f>
        <v>4.3894638953467791E-2</v>
      </c>
      <c r="O1641" s="10">
        <f>IF(O1640+AVERAGE(K1640:K1641)*('Front End'!$F$5*60)&gt;J1641,J1641,O1640+AVERAGE(K1640:K1641)*('Front End'!$F$5*60))</f>
        <v>0</v>
      </c>
      <c r="P1641" s="10">
        <f>P1640+(AVERAGE(L1640:L1641)*('Front End'!$F$5*60))-W1640</f>
        <v>3537.4941441933861</v>
      </c>
      <c r="Q1641" s="10">
        <f>(P1641/$AA$5)*($AA$4-'Front End'!$F$9)</f>
        <v>3.5374941441933858E-2</v>
      </c>
      <c r="R1641" s="10">
        <f>'Front End'!$F$9+Q1641</f>
        <v>45.035374941441937</v>
      </c>
      <c r="S1641" s="8">
        <f>IF(R1641&gt;'Front End'!$F$9+'Front End'!$B$9,(((R1641-'Front End'!$F$9)/($AA$4-'Front End'!$F$9))*$AA$5)-((('Front End'!$F$9+'Front End'!$B$9-'Front End'!$F$9)/($AA$4-'Front End'!$F$9))*$AA$5),0)</f>
        <v>3537.4941441936867</v>
      </c>
      <c r="T1641" s="8">
        <f>ROUND(S1641/('Front End'!$B$3*24*60*60),6)</f>
        <v>4.0940000000000004E-3</v>
      </c>
      <c r="U1641" s="8">
        <f>IF(R1641&gt;'Front End'!$F$9+'Front End'!$B$10,(((R1641-'Front End'!$F$9)/($AA$4-'Front End'!$F$9))*$AA$5)-((('Front End'!$F$9+'Front End'!$B$10-'Front End'!$F$9)/($AA$4-'Front End'!$F$9))*$AA$5),0)</f>
        <v>1537.4941441933738</v>
      </c>
      <c r="V1641" s="8">
        <f>(U1641^0.5)/('Front End'!$B$4*24*60*60)</f>
        <v>4.5382978220839558E-3</v>
      </c>
      <c r="W1641" s="8">
        <f>(AVERAGE(T1640:T1641)*('Front End'!$F$5*60))+(AVERAGE(V1640:V1641)*('Front End'!$F$5*60))</f>
        <v>1.0360236114631629</v>
      </c>
      <c r="X1641" s="8">
        <f t="shared" si="104"/>
        <v>4.5382978220839558E-3</v>
      </c>
    </row>
    <row r="1642" spans="1:24" x14ac:dyDescent="0.2">
      <c r="A1642" s="1">
        <v>1641</v>
      </c>
      <c r="B1642" s="1">
        <f>B1641+'Front End'!$F$5</f>
        <v>3280</v>
      </c>
      <c r="C1642" s="10">
        <f t="shared" ref="C1642:C1705" si="105">B1642/(60*24)</f>
        <v>2.2777777777777777</v>
      </c>
      <c r="D1642" s="10">
        <f>ROUND(IF(B1642&lt;=$AA$2*1.25,('Front End'!$F$4/2)*(1-COS((PI()*B1642)/$AA$2)),(4.34*'Front End'!$F$4*EXP(-1.3*B1642/$AA$2))),6)</f>
        <v>3.5399999999999999E-4</v>
      </c>
      <c r="E1642" s="10">
        <f>D1642*('Front End'!$F$3/100)</f>
        <v>0</v>
      </c>
      <c r="F1642" s="10">
        <f t="shared" ref="F1642:F1705" si="106">D1642-E1642</f>
        <v>3.5399999999999999E-4</v>
      </c>
      <c r="G1642" s="10">
        <f>IF((G1641+(AVERAGE(F1641:F1642)*('Front End'!$F$5*60))-(N1641))&gt;$AA$3,$AA$3,IF(G1641+(AVERAGE(F1641:F1642)*('Front End'!$F$5*60))-(N1641)&lt;0,0,G1641+(AVERAGE(F1641:F1642)*('Front End'!$F$5*60))-(N1641)))</f>
        <v>100.3140042167029</v>
      </c>
      <c r="H1642" s="10">
        <f>(G1642/$AA$3)*'Front End'!$B$1</f>
        <v>1.003140042167029E-3</v>
      </c>
      <c r="I1642" s="10">
        <f>('Front End'!$F$10-'Front End'!$B$1)+Calcs!H1642</f>
        <v>46.731003140042169</v>
      </c>
      <c r="J1642" s="10">
        <f>IF(H1642&gt;'Front End'!$B$1*('Front End'!$B$5/100),G1642-((('Front End'!$B$1*('Front End'!$B$5/100))/'Front End'!$B$1)*$AA$3),0)</f>
        <v>0.31400421670289802</v>
      </c>
      <c r="K1642" s="10">
        <f>(J1642*('Front End'!$B$6/100))/('Front End'!$B$2*24*60*60)</f>
        <v>0</v>
      </c>
      <c r="L1642" s="10">
        <f>(J1642*((100-'Front End'!$B$6)/100))/('Front End'!$B$2*24*60*60)</f>
        <v>3.6343080636909496E-4</v>
      </c>
      <c r="M1642" s="10">
        <f t="shared" ref="M1642:M1705" si="107">K1642+L1642</f>
        <v>3.6343080636909496E-4</v>
      </c>
      <c r="N1642" s="10">
        <f>AVERAGE(M1641:M1642)*('Front End'!$F$5*60)</f>
        <v>4.3705768913838094E-2</v>
      </c>
      <c r="O1642" s="10">
        <f>IF(O1641+AVERAGE(K1641:K1642)*('Front End'!$F$5*60)&gt;J1642,J1642,O1641+AVERAGE(K1641:K1642)*('Front End'!$F$5*60))</f>
        <v>0</v>
      </c>
      <c r="P1642" s="10">
        <f>P1641+(AVERAGE(L1641:L1642)*('Front End'!$F$5*60))-W1641</f>
        <v>3536.5018263508368</v>
      </c>
      <c r="Q1642" s="10">
        <f>(P1642/$AA$5)*($AA$4-'Front End'!$F$9)</f>
        <v>3.5365018263508366E-2</v>
      </c>
      <c r="R1642" s="10">
        <f>'Front End'!$F$9+Q1642</f>
        <v>45.035365018263505</v>
      </c>
      <c r="S1642" s="8">
        <f>IF(R1642&gt;'Front End'!$F$9+'Front End'!$B$9,(((R1642-'Front End'!$F$9)/($AA$4-'Front End'!$F$9))*$AA$5)-((('Front End'!$F$9+'Front End'!$B$9-'Front End'!$F$9)/($AA$4-'Front End'!$F$9))*$AA$5),0)</f>
        <v>3536.5018263505021</v>
      </c>
      <c r="T1642" s="8">
        <f>ROUND(S1642/('Front End'!$B$3*24*60*60),6)</f>
        <v>4.0930000000000003E-3</v>
      </c>
      <c r="U1642" s="8">
        <f>IF(R1642&gt;'Front End'!$F$9+'Front End'!$B$10,(((R1642-'Front End'!$F$9)/($AA$4-'Front End'!$F$9))*$AA$5)-((('Front End'!$F$9+'Front End'!$B$10-'Front End'!$F$9)/($AA$4-'Front End'!$F$9))*$AA$5),0)</f>
        <v>1536.5018263501893</v>
      </c>
      <c r="V1642" s="8">
        <f>(U1642^0.5)/('Front End'!$B$4*24*60*60)</f>
        <v>4.5368330487704439E-3</v>
      </c>
      <c r="W1642" s="8">
        <f>(AVERAGE(T1641:T1642)*('Front End'!$F$5*60))+(AVERAGE(V1641:V1642)*('Front End'!$F$5*60))</f>
        <v>1.0357278522512638</v>
      </c>
      <c r="X1642" s="8">
        <f t="shared" ref="X1642:X1705" si="108">V1642+K1642+E1642</f>
        <v>4.5368330487704439E-3</v>
      </c>
    </row>
    <row r="1643" spans="1:24" x14ac:dyDescent="0.2">
      <c r="A1643" s="1">
        <v>1642</v>
      </c>
      <c r="B1643" s="1">
        <f>B1642+'Front End'!$F$5</f>
        <v>3282</v>
      </c>
      <c r="C1643" s="10">
        <f t="shared" si="105"/>
        <v>2.2791666666666668</v>
      </c>
      <c r="D1643" s="10">
        <f>ROUND(IF(B1643&lt;=$AA$2*1.25,('Front End'!$F$4/2)*(1-COS((PI()*B1643)/$AA$2)),(4.34*'Front End'!$F$4*EXP(-1.3*B1643/$AA$2))),6)</f>
        <v>3.5199999999999999E-4</v>
      </c>
      <c r="E1643" s="10">
        <f>D1643*('Front End'!$F$3/100)</f>
        <v>0</v>
      </c>
      <c r="F1643" s="10">
        <f t="shared" si="106"/>
        <v>3.5199999999999999E-4</v>
      </c>
      <c r="G1643" s="10">
        <f>IF((G1642+(AVERAGE(F1642:F1643)*('Front End'!$F$5*60))-(N1642))&gt;$AA$3,$AA$3,IF(G1642+(AVERAGE(F1642:F1643)*('Front End'!$F$5*60))-(N1642)&lt;0,0,G1642+(AVERAGE(F1642:F1643)*('Front End'!$F$5*60))-(N1642)))</f>
        <v>100.31265844778906</v>
      </c>
      <c r="H1643" s="10">
        <f>(G1643/$AA$3)*'Front End'!$B$1</f>
        <v>1.0031265844778906E-3</v>
      </c>
      <c r="I1643" s="10">
        <f>('Front End'!$F$10-'Front End'!$B$1)+Calcs!H1643</f>
        <v>46.731003126584483</v>
      </c>
      <c r="J1643" s="10">
        <f>IF(H1643&gt;'Front End'!$B$1*('Front End'!$B$5/100),G1643-((('Front End'!$B$1*('Front End'!$B$5/100))/'Front End'!$B$1)*$AA$3),0)</f>
        <v>0.31265844778906171</v>
      </c>
      <c r="K1643" s="10">
        <f>(J1643*('Front End'!$B$6/100))/('Front End'!$B$2*24*60*60)</f>
        <v>0</v>
      </c>
      <c r="L1643" s="10">
        <f>(J1643*((100-'Front End'!$B$6)/100))/('Front End'!$B$2*24*60*60)</f>
        <v>3.6187320345956221E-4</v>
      </c>
      <c r="M1643" s="10">
        <f t="shared" si="107"/>
        <v>3.6187320345956221E-4</v>
      </c>
      <c r="N1643" s="10">
        <f>AVERAGE(M1642:M1643)*('Front End'!$F$5*60)</f>
        <v>4.3518240589719433E-2</v>
      </c>
      <c r="O1643" s="10">
        <f>IF(O1642+AVERAGE(K1642:K1643)*('Front End'!$F$5*60)&gt;J1643,J1643,O1642+AVERAGE(K1642:K1643)*('Front End'!$F$5*60))</f>
        <v>0</v>
      </c>
      <c r="P1643" s="10">
        <f>P1642+(AVERAGE(L1642:L1643)*('Front End'!$F$5*60))-W1642</f>
        <v>3535.5096167391753</v>
      </c>
      <c r="Q1643" s="10">
        <f>(P1643/$AA$5)*($AA$4-'Front End'!$F$9)</f>
        <v>3.5355096167391749E-2</v>
      </c>
      <c r="R1643" s="10">
        <f>'Front End'!$F$9+Q1643</f>
        <v>45.035355096167393</v>
      </c>
      <c r="S1643" s="8">
        <f>IF(R1643&gt;'Front End'!$F$9+'Front End'!$B$9,(((R1643-'Front End'!$F$9)/($AA$4-'Front End'!$F$9))*$AA$5)-((('Front End'!$F$9+'Front End'!$B$9-'Front End'!$F$9)/($AA$4-'Front End'!$F$9))*$AA$5),0)</f>
        <v>3535.5096167393185</v>
      </c>
      <c r="T1643" s="8">
        <f>ROUND(S1643/('Front End'!$B$3*24*60*60),6)</f>
        <v>4.0920000000000002E-3</v>
      </c>
      <c r="U1643" s="8">
        <f>IF(R1643&gt;'Front End'!$F$9+'Front End'!$B$10,(((R1643-'Front End'!$F$9)/($AA$4-'Front End'!$F$9))*$AA$5)-((('Front End'!$F$9+'Front End'!$B$10-'Front End'!$F$9)/($AA$4-'Front End'!$F$9))*$AA$5),0)</f>
        <v>1535.5096167390057</v>
      </c>
      <c r="V1643" s="8">
        <f>(U1643^0.5)/('Front End'!$B$4*24*60*60)</f>
        <v>4.5353679622238581E-3</v>
      </c>
      <c r="W1643" s="8">
        <f>(AVERAGE(T1642:T1643)*('Front End'!$F$5*60))+(AVERAGE(V1642:V1643)*('Front End'!$F$5*60))</f>
        <v>1.0354320606596583</v>
      </c>
      <c r="X1643" s="8">
        <f t="shared" si="108"/>
        <v>4.5353679622238581E-3</v>
      </c>
    </row>
    <row r="1644" spans="1:24" x14ac:dyDescent="0.2">
      <c r="A1644" s="1">
        <v>1643</v>
      </c>
      <c r="B1644" s="1">
        <f>B1643+'Front End'!$F$5</f>
        <v>3284</v>
      </c>
      <c r="C1644" s="10">
        <f t="shared" si="105"/>
        <v>2.2805555555555554</v>
      </c>
      <c r="D1644" s="10">
        <f>ROUND(IF(B1644&lt;=$AA$2*1.25,('Front End'!$F$4/2)*(1-COS((PI()*B1644)/$AA$2)),(4.34*'Front End'!$F$4*EXP(-1.3*B1644/$AA$2))),6)</f>
        <v>3.5100000000000002E-4</v>
      </c>
      <c r="E1644" s="10">
        <f>D1644*('Front End'!$F$3/100)</f>
        <v>0</v>
      </c>
      <c r="F1644" s="10">
        <f t="shared" si="106"/>
        <v>3.5100000000000002E-4</v>
      </c>
      <c r="G1644" s="10">
        <f>IF((G1643+(AVERAGE(F1643:F1644)*('Front End'!$F$5*60))-(N1643))&gt;$AA$3,$AA$3,IF(G1643+(AVERAGE(F1643:F1644)*('Front End'!$F$5*60))-(N1643)&lt;0,0,G1643+(AVERAGE(F1643:F1644)*('Front End'!$F$5*60))-(N1643)))</f>
        <v>100.31132020719934</v>
      </c>
      <c r="H1644" s="10">
        <f>(G1644/$AA$3)*'Front End'!$B$1</f>
        <v>1.0031132020719936E-3</v>
      </c>
      <c r="I1644" s="10">
        <f>('Front End'!$F$10-'Front End'!$B$1)+Calcs!H1644</f>
        <v>46.731003113202078</v>
      </c>
      <c r="J1644" s="10">
        <f>IF(H1644&gt;'Front End'!$B$1*('Front End'!$B$5/100),G1644-((('Front End'!$B$1*('Front End'!$B$5/100))/'Front End'!$B$1)*$AA$3),0)</f>
        <v>0.31132020719934417</v>
      </c>
      <c r="K1644" s="10">
        <f>(J1644*('Front End'!$B$6/100))/('Front End'!$B$2*24*60*60)</f>
        <v>0</v>
      </c>
      <c r="L1644" s="10">
        <f>(J1644*((100-'Front End'!$B$6)/100))/('Front End'!$B$2*24*60*60)</f>
        <v>3.6032431388812987E-4</v>
      </c>
      <c r="M1644" s="10">
        <f t="shared" si="107"/>
        <v>3.6032431388812987E-4</v>
      </c>
      <c r="N1644" s="10">
        <f>AVERAGE(M1643:M1644)*('Front End'!$F$5*60)</f>
        <v>4.3331851040861527E-2</v>
      </c>
      <c r="O1644" s="10">
        <f>IF(O1643+AVERAGE(K1643:K1644)*('Front End'!$F$5*60)&gt;J1644,J1644,O1643+AVERAGE(K1643:K1644)*('Front End'!$F$5*60))</f>
        <v>0</v>
      </c>
      <c r="P1644" s="10">
        <f>P1643+(AVERAGE(L1643:L1644)*('Front End'!$F$5*60))-W1643</f>
        <v>3534.5175165295564</v>
      </c>
      <c r="Q1644" s="10">
        <f>(P1644/$AA$5)*($AA$4-'Front End'!$F$9)</f>
        <v>3.5345175165295561E-2</v>
      </c>
      <c r="R1644" s="10">
        <f>'Front End'!$F$9+Q1644</f>
        <v>45.035345175165297</v>
      </c>
      <c r="S1644" s="8">
        <f>IF(R1644&gt;'Front End'!$F$9+'Front End'!$B$9,(((R1644-'Front End'!$F$9)/($AA$4-'Front End'!$F$9))*$AA$5)-((('Front End'!$F$9+'Front End'!$B$9-'Front End'!$F$9)/($AA$4-'Front End'!$F$9))*$AA$5),0)</f>
        <v>3534.5175165296896</v>
      </c>
      <c r="T1644" s="8">
        <f>ROUND(S1644/('Front End'!$B$3*24*60*60),6)</f>
        <v>4.091E-3</v>
      </c>
      <c r="U1644" s="8">
        <f>IF(R1644&gt;'Front End'!$F$9+'Front End'!$B$10,(((R1644-'Front End'!$F$9)/($AA$4-'Front End'!$F$9))*$AA$5)-((('Front End'!$F$9+'Front End'!$B$10-'Front End'!$F$9)/($AA$4-'Front End'!$F$9))*$AA$5),0)</f>
        <v>1534.5175165293767</v>
      </c>
      <c r="V1644" s="8">
        <f>(U1644^0.5)/('Front End'!$B$4*24*60*60)</f>
        <v>4.5339025638683325E-3</v>
      </c>
      <c r="W1644" s="8">
        <f>(AVERAGE(T1643:T1644)*('Front End'!$F$5*60))+(AVERAGE(V1643:V1644)*('Front End'!$F$5*60))</f>
        <v>1.0351362315655315</v>
      </c>
      <c r="X1644" s="8">
        <f t="shared" si="108"/>
        <v>4.5339025638683325E-3</v>
      </c>
    </row>
    <row r="1645" spans="1:24" x14ac:dyDescent="0.2">
      <c r="A1645" s="1">
        <v>1644</v>
      </c>
      <c r="B1645" s="1">
        <f>B1644+'Front End'!$F$5</f>
        <v>3286</v>
      </c>
      <c r="C1645" s="10">
        <f t="shared" si="105"/>
        <v>2.2819444444444446</v>
      </c>
      <c r="D1645" s="10">
        <f>ROUND(IF(B1645&lt;=$AA$2*1.25,('Front End'!$F$4/2)*(1-COS((PI()*B1645)/$AA$2)),(4.34*'Front End'!$F$4*EXP(-1.3*B1645/$AA$2))),6)</f>
        <v>3.4900000000000003E-4</v>
      </c>
      <c r="E1645" s="10">
        <f>D1645*('Front End'!$F$3/100)</f>
        <v>0</v>
      </c>
      <c r="F1645" s="10">
        <f t="shared" si="106"/>
        <v>3.4900000000000003E-4</v>
      </c>
      <c r="G1645" s="10">
        <f>IF((G1644+(AVERAGE(F1644:F1645)*('Front End'!$F$5*60))-(N1644))&gt;$AA$3,$AA$3,IF(G1644+(AVERAGE(F1644:F1645)*('Front End'!$F$5*60))-(N1644)&lt;0,0,G1644+(AVERAGE(F1644:F1645)*('Front End'!$F$5*60))-(N1644)))</f>
        <v>100.30998835615848</v>
      </c>
      <c r="H1645" s="10">
        <f>(G1645/$AA$3)*'Front End'!$B$1</f>
        <v>1.0030998835615849E-3</v>
      </c>
      <c r="I1645" s="10">
        <f>('Front End'!$F$10-'Front End'!$B$1)+Calcs!H1645</f>
        <v>46.731003099883566</v>
      </c>
      <c r="J1645" s="10">
        <f>IF(H1645&gt;'Front End'!$B$1*('Front End'!$B$5/100),G1645-((('Front End'!$B$1*('Front End'!$B$5/100))/'Front End'!$B$1)*$AA$3),0)</f>
        <v>0.30998835615848463</v>
      </c>
      <c r="K1645" s="10">
        <f>(J1645*('Front End'!$B$6/100))/('Front End'!$B$2*24*60*60)</f>
        <v>0</v>
      </c>
      <c r="L1645" s="10">
        <f>(J1645*((100-'Front End'!$B$6)/100))/('Front End'!$B$2*24*60*60)</f>
        <v>3.587828196278758E-4</v>
      </c>
      <c r="M1645" s="10">
        <f t="shared" si="107"/>
        <v>3.587828196278758E-4</v>
      </c>
      <c r="N1645" s="10">
        <f>AVERAGE(M1644:M1645)*('Front End'!$F$5*60)</f>
        <v>4.3146428010960337E-2</v>
      </c>
      <c r="O1645" s="10">
        <f>IF(O1644+AVERAGE(K1644:K1645)*('Front End'!$F$5*60)&gt;J1645,J1645,O1644+AVERAGE(K1644:K1645)*('Front End'!$F$5*60))</f>
        <v>0</v>
      </c>
      <c r="P1645" s="10">
        <f>P1644+(AVERAGE(L1644:L1645)*('Front End'!$F$5*60))-W1644</f>
        <v>3533.5255267260018</v>
      </c>
      <c r="Q1645" s="10">
        <f>(P1645/$AA$5)*($AA$4-'Front End'!$F$9)</f>
        <v>3.5335255267260016E-2</v>
      </c>
      <c r="R1645" s="10">
        <f>'Front End'!$F$9+Q1645</f>
        <v>45.035335255267263</v>
      </c>
      <c r="S1645" s="8">
        <f>IF(R1645&gt;'Front End'!$F$9+'Front End'!$B$9,(((R1645-'Front End'!$F$9)/($AA$4-'Front End'!$F$9))*$AA$5)-((('Front End'!$F$9+'Front End'!$B$9-'Front End'!$F$9)/($AA$4-'Front End'!$F$9))*$AA$5),0)</f>
        <v>3533.5255267263224</v>
      </c>
      <c r="T1645" s="8">
        <f>ROUND(S1645/('Front End'!$B$3*24*60*60),6)</f>
        <v>4.0899999999999999E-3</v>
      </c>
      <c r="U1645" s="8">
        <f>IF(R1645&gt;'Front End'!$F$9+'Front End'!$B$10,(((R1645-'Front End'!$F$9)/($AA$4-'Front End'!$F$9))*$AA$5)-((('Front End'!$F$9+'Front End'!$B$10-'Front End'!$F$9)/($AA$4-'Front End'!$F$9))*$AA$5),0)</f>
        <v>1533.5255267260095</v>
      </c>
      <c r="V1645" s="8">
        <f>(U1645^0.5)/('Front End'!$B$4*24*60*60)</f>
        <v>4.5324368548861687E-3</v>
      </c>
      <c r="W1645" s="8">
        <f>(AVERAGE(T1644:T1645)*('Front End'!$F$5*60))+(AVERAGE(V1644:V1645)*('Front End'!$F$5*60))</f>
        <v>1.03484036512527</v>
      </c>
      <c r="X1645" s="8">
        <f t="shared" si="108"/>
        <v>4.5324368548861687E-3</v>
      </c>
    </row>
    <row r="1646" spans="1:24" x14ac:dyDescent="0.2">
      <c r="A1646" s="1">
        <v>1645</v>
      </c>
      <c r="B1646" s="1">
        <f>B1645+'Front End'!$F$5</f>
        <v>3288</v>
      </c>
      <c r="C1646" s="10">
        <f t="shared" si="105"/>
        <v>2.2833333333333332</v>
      </c>
      <c r="D1646" s="10">
        <f>ROUND(IF(B1646&lt;=$AA$2*1.25,('Front End'!$F$4/2)*(1-COS((PI()*B1646)/$AA$2)),(4.34*'Front End'!$F$4*EXP(-1.3*B1646/$AA$2))),6)</f>
        <v>3.48E-4</v>
      </c>
      <c r="E1646" s="10">
        <f>D1646*('Front End'!$F$3/100)</f>
        <v>0</v>
      </c>
      <c r="F1646" s="10">
        <f t="shared" si="106"/>
        <v>3.48E-4</v>
      </c>
      <c r="G1646" s="10">
        <f>IF((G1645+(AVERAGE(F1645:F1646)*('Front End'!$F$5*60))-(N1645))&gt;$AA$3,$AA$3,IF(G1645+(AVERAGE(F1645:F1646)*('Front End'!$F$5*60))-(N1645)&lt;0,0,G1645+(AVERAGE(F1645:F1646)*('Front End'!$F$5*60))-(N1645)))</f>
        <v>100.30866192814753</v>
      </c>
      <c r="H1646" s="10">
        <f>(G1646/$AA$3)*'Front End'!$B$1</f>
        <v>1.0030866192814753E-3</v>
      </c>
      <c r="I1646" s="10">
        <f>('Front End'!$F$10-'Front End'!$B$1)+Calcs!H1646</f>
        <v>46.731003086619289</v>
      </c>
      <c r="J1646" s="10">
        <f>IF(H1646&gt;'Front End'!$B$1*('Front End'!$B$5/100),G1646-((('Front End'!$B$1*('Front End'!$B$5/100))/'Front End'!$B$1)*$AA$3),0)</f>
        <v>0.30866192814752935</v>
      </c>
      <c r="K1646" s="10">
        <f>(J1646*('Front End'!$B$6/100))/('Front End'!$B$2*24*60*60)</f>
        <v>0</v>
      </c>
      <c r="L1646" s="10">
        <f>(J1646*((100-'Front End'!$B$6)/100))/('Front End'!$B$2*24*60*60)</f>
        <v>3.5724760202260347E-4</v>
      </c>
      <c r="M1646" s="10">
        <f t="shared" si="107"/>
        <v>3.5724760202260347E-4</v>
      </c>
      <c r="N1646" s="10">
        <f>AVERAGE(M1645:M1646)*('Front End'!$F$5*60)</f>
        <v>4.2961825299028755E-2</v>
      </c>
      <c r="O1646" s="10">
        <f>IF(O1645+AVERAGE(K1645:K1646)*('Front End'!$F$5*60)&gt;J1646,J1646,O1645+AVERAGE(K1645:K1646)*('Front End'!$F$5*60))</f>
        <v>0</v>
      </c>
      <c r="P1646" s="10">
        <f>P1645+(AVERAGE(L1645:L1646)*('Front End'!$F$5*60))-W1645</f>
        <v>3532.5336481861759</v>
      </c>
      <c r="Q1646" s="10">
        <f>(P1646/$AA$5)*($AA$4-'Front End'!$F$9)</f>
        <v>3.5325336481861758E-2</v>
      </c>
      <c r="R1646" s="10">
        <f>'Front End'!$F$9+Q1646</f>
        <v>45.035325336481861</v>
      </c>
      <c r="S1646" s="8">
        <f>IF(R1646&gt;'Front End'!$F$9+'Front End'!$B$9,(((R1646-'Front End'!$F$9)/($AA$4-'Front End'!$F$9))*$AA$5)-((('Front End'!$F$9+'Front End'!$B$9-'Front End'!$F$9)/($AA$4-'Front End'!$F$9))*$AA$5),0)</f>
        <v>3532.5336481861314</v>
      </c>
      <c r="T1646" s="8">
        <f>ROUND(S1646/('Front End'!$B$3*24*60*60),6)</f>
        <v>4.0889999999999998E-3</v>
      </c>
      <c r="U1646" s="8">
        <f>IF(R1646&gt;'Front End'!$F$9+'Front End'!$B$10,(((R1646-'Front End'!$F$9)/($AA$4-'Front End'!$F$9))*$AA$5)-((('Front End'!$F$9+'Front End'!$B$10-'Front End'!$F$9)/($AA$4-'Front End'!$F$9))*$AA$5),0)</f>
        <v>1532.5336481858185</v>
      </c>
      <c r="V1646" s="8">
        <f>(U1646^0.5)/('Front End'!$B$4*24*60*60)</f>
        <v>4.5309708362426607E-3</v>
      </c>
      <c r="W1646" s="8">
        <f>(AVERAGE(T1645:T1646)*('Front End'!$F$5*60))+(AVERAGE(V1645:V1646)*('Front End'!$F$5*60))</f>
        <v>1.0345444614677297</v>
      </c>
      <c r="X1646" s="8">
        <f t="shared" si="108"/>
        <v>4.5309708362426607E-3</v>
      </c>
    </row>
    <row r="1647" spans="1:24" x14ac:dyDescent="0.2">
      <c r="A1647" s="1">
        <v>1646</v>
      </c>
      <c r="B1647" s="1">
        <f>B1646+'Front End'!$F$5</f>
        <v>3290</v>
      </c>
      <c r="C1647" s="10">
        <f t="shared" si="105"/>
        <v>2.2847222222222223</v>
      </c>
      <c r="D1647" s="10">
        <f>ROUND(IF(B1647&lt;=$AA$2*1.25,('Front End'!$F$4/2)*(1-COS((PI()*B1647)/$AA$2)),(4.34*'Front End'!$F$4*EXP(-1.3*B1647/$AA$2))),6)</f>
        <v>3.4600000000000001E-4</v>
      </c>
      <c r="E1647" s="10">
        <f>D1647*('Front End'!$F$3/100)</f>
        <v>0</v>
      </c>
      <c r="F1647" s="10">
        <f t="shared" si="106"/>
        <v>3.4600000000000001E-4</v>
      </c>
      <c r="G1647" s="10">
        <f>IF((G1646+(AVERAGE(F1646:F1647)*('Front End'!$F$5*60))-(N1646))&gt;$AA$3,$AA$3,IF(G1646+(AVERAGE(F1646:F1647)*('Front End'!$F$5*60))-(N1646)&lt;0,0,G1646+(AVERAGE(F1646:F1647)*('Front End'!$F$5*60))-(N1646)))</f>
        <v>100.3073401028485</v>
      </c>
      <c r="H1647" s="10">
        <f>(G1647/$AA$3)*'Front End'!$B$1</f>
        <v>1.0030734010284851E-3</v>
      </c>
      <c r="I1647" s="10">
        <f>('Front End'!$F$10-'Front End'!$B$1)+Calcs!H1647</f>
        <v>46.731003073401034</v>
      </c>
      <c r="J1647" s="10">
        <f>IF(H1647&gt;'Front End'!$B$1*('Front End'!$B$5/100),G1647-((('Front End'!$B$1*('Front End'!$B$5/100))/'Front End'!$B$1)*$AA$3),0)</f>
        <v>0.30734010284849944</v>
      </c>
      <c r="K1647" s="10">
        <f>(J1647*('Front End'!$B$6/100))/('Front End'!$B$2*24*60*60)</f>
        <v>0</v>
      </c>
      <c r="L1647" s="10">
        <f>(J1647*((100-'Front End'!$B$6)/100))/('Front End'!$B$2*24*60*60)</f>
        <v>3.5571771163020775E-4</v>
      </c>
      <c r="M1647" s="10">
        <f t="shared" si="107"/>
        <v>3.5571771163020775E-4</v>
      </c>
      <c r="N1647" s="10">
        <f>AVERAGE(M1646:M1647)*('Front End'!$F$5*60)</f>
        <v>4.2777918819168675E-2</v>
      </c>
      <c r="O1647" s="10">
        <f>IF(O1646+AVERAGE(K1646:K1647)*('Front End'!$F$5*60)&gt;J1647,J1647,O1646+AVERAGE(K1646:K1647)*('Front End'!$F$5*60))</f>
        <v>0</v>
      </c>
      <c r="P1647" s="10">
        <f>P1646+(AVERAGE(L1646:L1647)*('Front End'!$F$5*60))-W1646</f>
        <v>3531.5418816435272</v>
      </c>
      <c r="Q1647" s="10">
        <f>(P1647/$AA$5)*($AA$4-'Front End'!$F$9)</f>
        <v>3.5315418816435268E-2</v>
      </c>
      <c r="R1647" s="10">
        <f>'Front End'!$F$9+Q1647</f>
        <v>45.035315418816438</v>
      </c>
      <c r="S1647" s="8">
        <f>IF(R1647&gt;'Front End'!$F$9+'Front End'!$B$9,(((R1647-'Front End'!$F$9)/($AA$4-'Front End'!$F$9))*$AA$5)-((('Front End'!$F$9+'Front End'!$B$9-'Front End'!$F$9)/($AA$4-'Front End'!$F$9))*$AA$5),0)</f>
        <v>3531.5418816438182</v>
      </c>
      <c r="T1647" s="8">
        <f>ROUND(S1647/('Front End'!$B$3*24*60*60),6)</f>
        <v>4.0870000000000004E-3</v>
      </c>
      <c r="U1647" s="8">
        <f>IF(R1647&gt;'Front End'!$F$9+'Front End'!$B$10,(((R1647-'Front End'!$F$9)/($AA$4-'Front End'!$F$9))*$AA$5)-((('Front End'!$F$9+'Front End'!$B$10-'Front End'!$F$9)/($AA$4-'Front End'!$F$9))*$AA$5),0)</f>
        <v>1531.5418816435053</v>
      </c>
      <c r="V1647" s="8">
        <f>(U1647^0.5)/('Front End'!$B$4*24*60*60)</f>
        <v>4.5295045087235669E-3</v>
      </c>
      <c r="W1647" s="8">
        <f>(AVERAGE(T1646:T1647)*('Front End'!$F$5*60))+(AVERAGE(V1646:V1647)*('Front End'!$F$5*60))</f>
        <v>1.0341885206979735</v>
      </c>
      <c r="X1647" s="8">
        <f t="shared" si="108"/>
        <v>4.5295045087235669E-3</v>
      </c>
    </row>
    <row r="1648" spans="1:24" x14ac:dyDescent="0.2">
      <c r="A1648" s="1">
        <v>1647</v>
      </c>
      <c r="B1648" s="1">
        <f>B1647+'Front End'!$F$5</f>
        <v>3292</v>
      </c>
      <c r="C1648" s="10">
        <f t="shared" si="105"/>
        <v>2.286111111111111</v>
      </c>
      <c r="D1648" s="10">
        <f>ROUND(IF(B1648&lt;=$AA$2*1.25,('Front End'!$F$4/2)*(1-COS((PI()*B1648)/$AA$2)),(4.34*'Front End'!$F$4*EXP(-1.3*B1648/$AA$2))),6)</f>
        <v>3.4499999999999998E-4</v>
      </c>
      <c r="E1648" s="10">
        <f>D1648*('Front End'!$F$3/100)</f>
        <v>0</v>
      </c>
      <c r="F1648" s="10">
        <f t="shared" si="106"/>
        <v>3.4499999999999998E-4</v>
      </c>
      <c r="G1648" s="10">
        <f>IF((G1647+(AVERAGE(F1647:F1648)*('Front End'!$F$5*60))-(N1647))&gt;$AA$3,$AA$3,IF(G1647+(AVERAGE(F1647:F1648)*('Front End'!$F$5*60))-(N1647)&lt;0,0,G1647+(AVERAGE(F1647:F1648)*('Front End'!$F$5*60))-(N1647)))</f>
        <v>100.30602218402933</v>
      </c>
      <c r="H1648" s="10">
        <f>(G1648/$AA$3)*'Front End'!$B$1</f>
        <v>1.0030602218402934E-3</v>
      </c>
      <c r="I1648" s="10">
        <f>('Front End'!$F$10-'Front End'!$B$1)+Calcs!H1648</f>
        <v>46.731003060221845</v>
      </c>
      <c r="J1648" s="10">
        <f>IF(H1648&gt;'Front End'!$B$1*('Front End'!$B$5/100),G1648-((('Front End'!$B$1*('Front End'!$B$5/100))/'Front End'!$B$1)*$AA$3),0)</f>
        <v>0.3060221840293309</v>
      </c>
      <c r="K1648" s="10">
        <f>(J1648*('Front End'!$B$6/100))/('Front End'!$B$2*24*60*60)</f>
        <v>0</v>
      </c>
      <c r="L1648" s="10">
        <f>(J1648*((100-'Front End'!$B$6)/100))/('Front End'!$B$2*24*60*60)</f>
        <v>3.5419234262654045E-4</v>
      </c>
      <c r="M1648" s="10">
        <f t="shared" si="107"/>
        <v>3.5419234262654045E-4</v>
      </c>
      <c r="N1648" s="10">
        <f>AVERAGE(M1647:M1648)*('Front End'!$F$5*60)</f>
        <v>4.2594603255404893E-2</v>
      </c>
      <c r="O1648" s="10">
        <f>IF(O1647+AVERAGE(K1647:K1648)*('Front End'!$F$5*60)&gt;J1648,J1648,O1647+AVERAGE(K1647:K1648)*('Front End'!$F$5*60))</f>
        <v>0</v>
      </c>
      <c r="P1648" s="10">
        <f>P1647+(AVERAGE(L1647:L1648)*('Front End'!$F$5*60))-W1647</f>
        <v>3530.5502877260847</v>
      </c>
      <c r="Q1648" s="10">
        <f>(P1648/$AA$5)*($AA$4-'Front End'!$F$9)</f>
        <v>3.530550287726085E-2</v>
      </c>
      <c r="R1648" s="10">
        <f>'Front End'!$F$9+Q1648</f>
        <v>45.035305502877257</v>
      </c>
      <c r="S1648" s="8">
        <f>IF(R1648&gt;'Front End'!$F$9+'Front End'!$B$9,(((R1648-'Front End'!$F$9)/($AA$4-'Front End'!$F$9))*$AA$5)-((('Front End'!$F$9+'Front End'!$B$9-'Front End'!$F$9)/($AA$4-'Front End'!$F$9))*$AA$5),0)</f>
        <v>3530.5502877257313</v>
      </c>
      <c r="T1648" s="8">
        <f>ROUND(S1648/('Front End'!$B$3*24*60*60),6)</f>
        <v>4.0860000000000002E-3</v>
      </c>
      <c r="U1648" s="8">
        <f>IF(R1648&gt;'Front End'!$F$9+'Front End'!$B$10,(((R1648-'Front End'!$F$9)/($AA$4-'Front End'!$F$9))*$AA$5)-((('Front End'!$F$9+'Front End'!$B$10-'Front End'!$F$9)/($AA$4-'Front End'!$F$9))*$AA$5),0)</f>
        <v>1530.5502877254185</v>
      </c>
      <c r="V1648" s="8">
        <f>(U1648^0.5)/('Front End'!$B$4*24*60*60)</f>
        <v>4.5280379617084572E-3</v>
      </c>
      <c r="W1648" s="8">
        <f>(AVERAGE(T1647:T1648)*('Front End'!$F$5*60))+(AVERAGE(V1647:V1648)*('Front End'!$F$5*60))</f>
        <v>1.0338325482259214</v>
      </c>
      <c r="X1648" s="8">
        <f t="shared" si="108"/>
        <v>4.5280379617084572E-3</v>
      </c>
    </row>
    <row r="1649" spans="1:24" x14ac:dyDescent="0.2">
      <c r="A1649" s="1">
        <v>1648</v>
      </c>
      <c r="B1649" s="1">
        <f>B1648+'Front End'!$F$5</f>
        <v>3294</v>
      </c>
      <c r="C1649" s="10">
        <f t="shared" si="105"/>
        <v>2.2875000000000001</v>
      </c>
      <c r="D1649" s="10">
        <f>ROUND(IF(B1649&lt;=$AA$2*1.25,('Front End'!$F$4/2)*(1-COS((PI()*B1649)/$AA$2)),(4.34*'Front End'!$F$4*EXP(-1.3*B1649/$AA$2))),6)</f>
        <v>3.4299999999999999E-4</v>
      </c>
      <c r="E1649" s="10">
        <f>D1649*('Front End'!$F$3/100)</f>
        <v>0</v>
      </c>
      <c r="F1649" s="10">
        <f t="shared" si="106"/>
        <v>3.4299999999999999E-4</v>
      </c>
      <c r="G1649" s="10">
        <f>IF((G1648+(AVERAGE(F1648:F1649)*('Front End'!$F$5*60))-(N1648))&gt;$AA$3,$AA$3,IF(G1648+(AVERAGE(F1648:F1649)*('Front End'!$F$5*60))-(N1648)&lt;0,0,G1648+(AVERAGE(F1648:F1649)*('Front End'!$F$5*60))-(N1648)))</f>
        <v>100.30470758077392</v>
      </c>
      <c r="H1649" s="10">
        <f>(G1649/$AA$3)*'Front End'!$B$1</f>
        <v>1.0030470758077392E-3</v>
      </c>
      <c r="I1649" s="10">
        <f>('Front End'!$F$10-'Front End'!$B$1)+Calcs!H1649</f>
        <v>46.731003047075809</v>
      </c>
      <c r="J1649" s="10">
        <f>IF(H1649&gt;'Front End'!$B$1*('Front End'!$B$5/100),G1649-((('Front End'!$B$1*('Front End'!$B$5/100))/'Front End'!$B$1)*$AA$3),0)</f>
        <v>0.3047075807739219</v>
      </c>
      <c r="K1649" s="10">
        <f>(J1649*('Front End'!$B$6/100))/('Front End'!$B$2*24*60*60)</f>
        <v>0</v>
      </c>
      <c r="L1649" s="10">
        <f>(J1649*((100-'Front End'!$B$6)/100))/('Front End'!$B$2*24*60*60)</f>
        <v>3.5267081108092819E-4</v>
      </c>
      <c r="M1649" s="10">
        <f t="shared" si="107"/>
        <v>3.5267081108092819E-4</v>
      </c>
      <c r="N1649" s="10">
        <f>AVERAGE(M1648:M1649)*('Front End'!$F$5*60)</f>
        <v>4.2411789222448121E-2</v>
      </c>
      <c r="O1649" s="10">
        <f>IF(O1648+AVERAGE(K1648:K1649)*('Front End'!$F$5*60)&gt;J1649,J1649,O1648+AVERAGE(K1648:K1649)*('Front End'!$F$5*60))</f>
        <v>0</v>
      </c>
      <c r="P1649" s="10">
        <f>P1648+(AVERAGE(L1648:L1649)*('Front End'!$F$5*60))-W1648</f>
        <v>3529.5588669670815</v>
      </c>
      <c r="Q1649" s="10">
        <f>(P1649/$AA$5)*($AA$4-'Front End'!$F$9)</f>
        <v>3.5295588669670815E-2</v>
      </c>
      <c r="R1649" s="10">
        <f>'Front End'!$F$9+Q1649</f>
        <v>45.035295588669669</v>
      </c>
      <c r="S1649" s="8">
        <f>IF(R1649&gt;'Front End'!$F$9+'Front End'!$B$9,(((R1649-'Front End'!$F$9)/($AA$4-'Front End'!$F$9))*$AA$5)-((('Front End'!$F$9+'Front End'!$B$9-'Front End'!$F$9)/($AA$4-'Front End'!$F$9))*$AA$5),0)</f>
        <v>3529.5588669669087</v>
      </c>
      <c r="T1649" s="8">
        <f>ROUND(S1649/('Front End'!$B$3*24*60*60),6)</f>
        <v>4.0850000000000001E-3</v>
      </c>
      <c r="U1649" s="8">
        <f>IF(R1649&gt;'Front End'!$F$9+'Front End'!$B$10,(((R1649-'Front End'!$F$9)/($AA$4-'Front End'!$F$9))*$AA$5)-((('Front End'!$F$9+'Front End'!$B$10-'Front End'!$F$9)/($AA$4-'Front End'!$F$9))*$AA$5),0)</f>
        <v>1529.5588669665958</v>
      </c>
      <c r="V1649" s="8">
        <f>(U1649^0.5)/('Front End'!$B$4*24*60*60)</f>
        <v>4.5265711957756874E-3</v>
      </c>
      <c r="W1649" s="8">
        <f>(AVERAGE(T1648:T1649)*('Front End'!$F$5*60))+(AVERAGE(V1648:V1649)*('Front End'!$F$5*60))</f>
        <v>1.0335365494490487</v>
      </c>
      <c r="X1649" s="8">
        <f t="shared" si="108"/>
        <v>4.5265711957756874E-3</v>
      </c>
    </row>
    <row r="1650" spans="1:24" x14ac:dyDescent="0.2">
      <c r="A1650" s="1">
        <v>1649</v>
      </c>
      <c r="B1650" s="1">
        <f>B1649+'Front End'!$F$5</f>
        <v>3296</v>
      </c>
      <c r="C1650" s="10">
        <f t="shared" si="105"/>
        <v>2.2888888888888888</v>
      </c>
      <c r="D1650" s="10">
        <f>ROUND(IF(B1650&lt;=$AA$2*1.25,('Front End'!$F$4/2)*(1-COS((PI()*B1650)/$AA$2)),(4.34*'Front End'!$F$4*EXP(-1.3*B1650/$AA$2))),6)</f>
        <v>3.4200000000000002E-4</v>
      </c>
      <c r="E1650" s="10">
        <f>D1650*('Front End'!$F$3/100)</f>
        <v>0</v>
      </c>
      <c r="F1650" s="10">
        <f t="shared" si="106"/>
        <v>3.4200000000000002E-4</v>
      </c>
      <c r="G1650" s="10">
        <f>IF((G1649+(AVERAGE(F1649:F1650)*('Front End'!$F$5*60))-(N1649))&gt;$AA$3,$AA$3,IF(G1649+(AVERAGE(F1649:F1650)*('Front End'!$F$5*60))-(N1649)&lt;0,0,G1649+(AVERAGE(F1649:F1650)*('Front End'!$F$5*60))-(N1649)))</f>
        <v>100.30339579155148</v>
      </c>
      <c r="H1650" s="10">
        <f>(G1650/$AA$3)*'Front End'!$B$1</f>
        <v>1.0030339579155149E-3</v>
      </c>
      <c r="I1650" s="10">
        <f>('Front End'!$F$10-'Front End'!$B$1)+Calcs!H1650</f>
        <v>46.731003033957919</v>
      </c>
      <c r="J1650" s="10">
        <f>IF(H1650&gt;'Front End'!$B$1*('Front End'!$B$5/100),G1650-((('Front End'!$B$1*('Front End'!$B$5/100))/'Front End'!$B$1)*$AA$3),0)</f>
        <v>0.30339579155148044</v>
      </c>
      <c r="K1650" s="10">
        <f>(J1650*('Front End'!$B$6/100))/('Front End'!$B$2*24*60*60)</f>
        <v>0</v>
      </c>
      <c r="L1650" s="10">
        <f>(J1650*((100-'Front End'!$B$6)/100))/('Front End'!$B$2*24*60*60)</f>
        <v>3.511525365179172E-4</v>
      </c>
      <c r="M1650" s="10">
        <f t="shared" si="107"/>
        <v>3.511525365179172E-4</v>
      </c>
      <c r="N1650" s="10">
        <f>AVERAGE(M1649:M1650)*('Front End'!$F$5*60)</f>
        <v>4.2229400855930729E-2</v>
      </c>
      <c r="O1650" s="10">
        <f>IF(O1649+AVERAGE(K1649:K1650)*('Front End'!$F$5*60)&gt;J1650,J1650,O1649+AVERAGE(K1649:K1650)*('Front End'!$F$5*60))</f>
        <v>0</v>
      </c>
      <c r="P1650" s="10">
        <f>P1649+(AVERAGE(L1649:L1650)*('Front End'!$F$5*60))-W1649</f>
        <v>3528.5675598184885</v>
      </c>
      <c r="Q1650" s="10">
        <f>(P1650/$AA$5)*($AA$4-'Front End'!$F$9)</f>
        <v>3.5285675598184886E-2</v>
      </c>
      <c r="R1650" s="10">
        <f>'Front End'!$F$9+Q1650</f>
        <v>45.035285675598182</v>
      </c>
      <c r="S1650" s="8">
        <f>IF(R1650&gt;'Front End'!$F$9+'Front End'!$B$9,(((R1650-'Front End'!$F$9)/($AA$4-'Front End'!$F$9))*$AA$5)-((('Front End'!$F$9+'Front End'!$B$9-'Front End'!$F$9)/($AA$4-'Front End'!$F$9))*$AA$5),0)</f>
        <v>3528.5675598181856</v>
      </c>
      <c r="T1650" s="8">
        <f>ROUND(S1650/('Front End'!$B$3*24*60*60),6)</f>
        <v>4.084E-3</v>
      </c>
      <c r="U1650" s="8">
        <f>IF(R1650&gt;'Front End'!$F$9+'Front End'!$B$10,(((R1650-'Front End'!$F$9)/($AA$4-'Front End'!$F$9))*$AA$5)-((('Front End'!$F$9+'Front End'!$B$10-'Front End'!$F$9)/($AA$4-'Front End'!$F$9))*$AA$5),0)</f>
        <v>1528.5675598178727</v>
      </c>
      <c r="V1650" s="8">
        <f>(U1650^0.5)/('Front End'!$B$4*24*60*60)</f>
        <v>4.5251041225690151E-3</v>
      </c>
      <c r="W1650" s="8">
        <f>(AVERAGE(T1649:T1650)*('Front End'!$F$5*60))+(AVERAGE(V1649:V1650)*('Front End'!$F$5*60))</f>
        <v>1.0332405191006822</v>
      </c>
      <c r="X1650" s="8">
        <f t="shared" si="108"/>
        <v>4.5251041225690151E-3</v>
      </c>
    </row>
    <row r="1651" spans="1:24" x14ac:dyDescent="0.2">
      <c r="A1651" s="1">
        <v>1650</v>
      </c>
      <c r="B1651" s="1">
        <f>B1650+'Front End'!$F$5</f>
        <v>3298</v>
      </c>
      <c r="C1651" s="10">
        <f t="shared" si="105"/>
        <v>2.2902777777777779</v>
      </c>
      <c r="D1651" s="10">
        <f>ROUND(IF(B1651&lt;=$AA$2*1.25,('Front End'!$F$4/2)*(1-COS((PI()*B1651)/$AA$2)),(4.34*'Front End'!$F$4*EXP(-1.3*B1651/$AA$2))),6)</f>
        <v>3.4000000000000002E-4</v>
      </c>
      <c r="E1651" s="10">
        <f>D1651*('Front End'!$F$3/100)</f>
        <v>0</v>
      </c>
      <c r="F1651" s="10">
        <f t="shared" si="106"/>
        <v>3.4000000000000002E-4</v>
      </c>
      <c r="G1651" s="10">
        <f>IF((G1650+(AVERAGE(F1650:F1651)*('Front End'!$F$5*60))-(N1650))&gt;$AA$3,$AA$3,IF(G1650+(AVERAGE(F1650:F1651)*('Front End'!$F$5*60))-(N1650)&lt;0,0,G1650+(AVERAGE(F1650:F1651)*('Front End'!$F$5*60))-(N1650)))</f>
        <v>100.30208639069555</v>
      </c>
      <c r="H1651" s="10">
        <f>(G1651/$AA$3)*'Front End'!$B$1</f>
        <v>1.0030208639069554E-3</v>
      </c>
      <c r="I1651" s="10">
        <f>('Front End'!$F$10-'Front End'!$B$1)+Calcs!H1651</f>
        <v>46.731003020863909</v>
      </c>
      <c r="J1651" s="10">
        <f>IF(H1651&gt;'Front End'!$B$1*('Front End'!$B$5/100),G1651-((('Front End'!$B$1*('Front End'!$B$5/100))/'Front End'!$B$1)*$AA$3),0)</f>
        <v>0.30208639069554977</v>
      </c>
      <c r="K1651" s="10">
        <f>(J1651*('Front End'!$B$6/100))/('Front End'!$B$2*24*60*60)</f>
        <v>0</v>
      </c>
      <c r="L1651" s="10">
        <f>(J1651*((100-'Front End'!$B$6)/100))/('Front End'!$B$2*24*60*60)</f>
        <v>3.4963702626799746E-4</v>
      </c>
      <c r="M1651" s="10">
        <f t="shared" si="107"/>
        <v>3.4963702626799746E-4</v>
      </c>
      <c r="N1651" s="10">
        <f>AVERAGE(M1650:M1651)*('Front End'!$F$5*60)</f>
        <v>4.204737376715488E-2</v>
      </c>
      <c r="O1651" s="10">
        <f>IF(O1650+AVERAGE(K1650:K1651)*('Front End'!$F$5*60)&gt;J1651,J1651,O1650+AVERAGE(K1650:K1651)*('Front End'!$F$5*60))</f>
        <v>0</v>
      </c>
      <c r="P1651" s="10">
        <f>P1650+(AVERAGE(L1650:L1651)*('Front End'!$F$5*60))-W1650</f>
        <v>3527.576366673155</v>
      </c>
      <c r="Q1651" s="10">
        <f>(P1651/$AA$5)*($AA$4-'Front End'!$F$9)</f>
        <v>3.5275763666731547E-2</v>
      </c>
      <c r="R1651" s="10">
        <f>'Front End'!$F$9+Q1651</f>
        <v>45.035275763666732</v>
      </c>
      <c r="S1651" s="8">
        <f>IF(R1651&gt;'Front End'!$F$9+'Front End'!$B$9,(((R1651-'Front End'!$F$9)/($AA$4-'Front End'!$F$9))*$AA$5)-((('Front End'!$F$9+'Front End'!$B$9-'Front End'!$F$9)/($AA$4-'Front End'!$F$9))*$AA$5),0)</f>
        <v>3527.5763666732018</v>
      </c>
      <c r="T1651" s="8">
        <f>ROUND(S1651/('Front End'!$B$3*24*60*60),6)</f>
        <v>4.0829999999999998E-3</v>
      </c>
      <c r="U1651" s="8">
        <f>IF(R1651&gt;'Front End'!$F$9+'Front End'!$B$10,(((R1651-'Front End'!$F$9)/($AA$4-'Front End'!$F$9))*$AA$5)-((('Front End'!$F$9+'Front End'!$B$10-'Front End'!$F$9)/($AA$4-'Front End'!$F$9))*$AA$5),0)</f>
        <v>1527.576366672889</v>
      </c>
      <c r="V1651" s="8">
        <f>(U1651^0.5)/('Front End'!$B$4*24*60*60)</f>
        <v>4.5236367423723261E-3</v>
      </c>
      <c r="W1651" s="8">
        <f>(AVERAGE(T1650:T1651)*('Front End'!$F$5*60))+(AVERAGE(V1650:V1651)*('Front End'!$F$5*60))</f>
        <v>1.0329444518964803</v>
      </c>
      <c r="X1651" s="8">
        <f t="shared" si="108"/>
        <v>4.5236367423723261E-3</v>
      </c>
    </row>
    <row r="1652" spans="1:24" x14ac:dyDescent="0.2">
      <c r="A1652" s="1">
        <v>1651</v>
      </c>
      <c r="B1652" s="1">
        <f>B1651+'Front End'!$F$5</f>
        <v>3300</v>
      </c>
      <c r="C1652" s="10">
        <f t="shared" si="105"/>
        <v>2.2916666666666665</v>
      </c>
      <c r="D1652" s="10">
        <f>ROUND(IF(B1652&lt;=$AA$2*1.25,('Front End'!$F$4/2)*(1-COS((PI()*B1652)/$AA$2)),(4.34*'Front End'!$F$4*EXP(-1.3*B1652/$AA$2))),6)</f>
        <v>3.39E-4</v>
      </c>
      <c r="E1652" s="10">
        <f>D1652*('Front End'!$F$3/100)</f>
        <v>0</v>
      </c>
      <c r="F1652" s="10">
        <f t="shared" si="106"/>
        <v>3.39E-4</v>
      </c>
      <c r="G1652" s="10">
        <f>IF((G1651+(AVERAGE(F1651:F1652)*('Front End'!$F$5*60))-(N1651))&gt;$AA$3,$AA$3,IF(G1651+(AVERAGE(F1651:F1652)*('Front End'!$F$5*60))-(N1651)&lt;0,0,G1651+(AVERAGE(F1651:F1652)*('Front End'!$F$5*60))-(N1651)))</f>
        <v>100.30077901692839</v>
      </c>
      <c r="H1652" s="10">
        <f>(G1652/$AA$3)*'Front End'!$B$1</f>
        <v>1.0030077901692839E-3</v>
      </c>
      <c r="I1652" s="10">
        <f>('Front End'!$F$10-'Front End'!$B$1)+Calcs!H1652</f>
        <v>46.731003007790171</v>
      </c>
      <c r="J1652" s="10">
        <f>IF(H1652&gt;'Front End'!$B$1*('Front End'!$B$5/100),G1652-((('Front End'!$B$1*('Front End'!$B$5/100))/'Front End'!$B$1)*$AA$3),0)</f>
        <v>0.30077901692838793</v>
      </c>
      <c r="K1652" s="10">
        <f>(J1652*('Front End'!$B$6/100))/('Front End'!$B$2*24*60*60)</f>
        <v>0</v>
      </c>
      <c r="L1652" s="10">
        <f>(J1652*((100-'Front End'!$B$6)/100))/('Front End'!$B$2*24*60*60)</f>
        <v>3.4812386218563424E-4</v>
      </c>
      <c r="M1652" s="10">
        <f t="shared" si="107"/>
        <v>3.4812386218563424E-4</v>
      </c>
      <c r="N1652" s="10">
        <f>AVERAGE(M1651:M1652)*('Front End'!$F$5*60)</f>
        <v>4.18656533072179E-2</v>
      </c>
      <c r="O1652" s="10">
        <f>IF(O1651+AVERAGE(K1651:K1652)*('Front End'!$F$5*60)&gt;J1652,J1652,O1651+AVERAGE(K1651:K1652)*('Front End'!$F$5*60))</f>
        <v>0</v>
      </c>
      <c r="P1652" s="10">
        <f>P1651+(AVERAGE(L1651:L1652)*('Front End'!$F$5*60))-W1651</f>
        <v>3526.5852878745654</v>
      </c>
      <c r="Q1652" s="10">
        <f>(P1652/$AA$5)*($AA$4-'Front End'!$F$9)</f>
        <v>3.5265852878745653E-2</v>
      </c>
      <c r="R1652" s="10">
        <f>'Front End'!$F$9+Q1652</f>
        <v>45.035265852878744</v>
      </c>
      <c r="S1652" s="8">
        <f>IF(R1652&gt;'Front End'!$F$9+'Front End'!$B$9,(((R1652-'Front End'!$F$9)/($AA$4-'Front End'!$F$9))*$AA$5)-((('Front End'!$F$9+'Front End'!$B$9-'Front End'!$F$9)/($AA$4-'Front End'!$F$9))*$AA$5),0)</f>
        <v>3526.5852878744399</v>
      </c>
      <c r="T1652" s="8">
        <f>ROUND(S1652/('Front End'!$B$3*24*60*60),6)</f>
        <v>4.0819999999999997E-3</v>
      </c>
      <c r="U1652" s="8">
        <f>IF(R1652&gt;'Front End'!$F$9+'Front End'!$B$10,(((R1652-'Front End'!$F$9)/($AA$4-'Front End'!$F$9))*$AA$5)-((('Front End'!$F$9+'Front End'!$B$10-'Front End'!$F$9)/($AA$4-'Front End'!$F$9))*$AA$5),0)</f>
        <v>1526.5852878741271</v>
      </c>
      <c r="V1652" s="8">
        <f>(U1652^0.5)/('Front End'!$B$4*24*60*60)</f>
        <v>4.5221690553940447E-3</v>
      </c>
      <c r="W1652" s="8">
        <f>(AVERAGE(T1651:T1652)*('Front End'!$F$5*60))+(AVERAGE(V1651:V1652)*('Front End'!$F$5*60))</f>
        <v>1.0326483478659823</v>
      </c>
      <c r="X1652" s="8">
        <f t="shared" si="108"/>
        <v>4.5221690553940447E-3</v>
      </c>
    </row>
    <row r="1653" spans="1:24" x14ac:dyDescent="0.2">
      <c r="A1653" s="1">
        <v>1652</v>
      </c>
      <c r="B1653" s="1">
        <f>B1652+'Front End'!$F$5</f>
        <v>3302</v>
      </c>
      <c r="C1653" s="10">
        <f t="shared" si="105"/>
        <v>2.2930555555555556</v>
      </c>
      <c r="D1653" s="10">
        <f>ROUND(IF(B1653&lt;=$AA$2*1.25,('Front End'!$F$4/2)*(1-COS((PI()*B1653)/$AA$2)),(4.34*'Front End'!$F$4*EXP(-1.3*B1653/$AA$2))),6)</f>
        <v>3.3700000000000001E-4</v>
      </c>
      <c r="E1653" s="10">
        <f>D1653*('Front End'!$F$3/100)</f>
        <v>0</v>
      </c>
      <c r="F1653" s="10">
        <f t="shared" si="106"/>
        <v>3.3700000000000001E-4</v>
      </c>
      <c r="G1653" s="10">
        <f>IF((G1652+(AVERAGE(F1652:F1653)*('Front End'!$F$5*60))-(N1652))&gt;$AA$3,$AA$3,IF(G1652+(AVERAGE(F1652:F1653)*('Front End'!$F$5*60))-(N1652)&lt;0,0,G1652+(AVERAGE(F1652:F1653)*('Front End'!$F$5*60))-(N1652)))</f>
        <v>100.29947336362117</v>
      </c>
      <c r="H1653" s="10">
        <f>(G1653/$AA$3)*'Front End'!$B$1</f>
        <v>1.0029947336362118E-3</v>
      </c>
      <c r="I1653" s="10">
        <f>('Front End'!$F$10-'Front End'!$B$1)+Calcs!H1653</f>
        <v>46.731002994733643</v>
      </c>
      <c r="J1653" s="10">
        <f>IF(H1653&gt;'Front End'!$B$1*('Front End'!$B$5/100),G1653-((('Front End'!$B$1*('Front End'!$B$5/100))/'Front End'!$B$1)*$AA$3),0)</f>
        <v>0.29947336362117483</v>
      </c>
      <c r="K1653" s="10">
        <f>(J1653*('Front End'!$B$6/100))/('Front End'!$B$2*24*60*60)</f>
        <v>0</v>
      </c>
      <c r="L1653" s="10">
        <f>(J1653*((100-'Front End'!$B$6)/100))/('Front End'!$B$2*24*60*60)</f>
        <v>3.4661268937635981E-4</v>
      </c>
      <c r="M1653" s="10">
        <f t="shared" si="107"/>
        <v>3.4661268937635981E-4</v>
      </c>
      <c r="N1653" s="10">
        <f>AVERAGE(M1652:M1653)*('Front End'!$F$5*60)</f>
        <v>4.1684193093719644E-2</v>
      </c>
      <c r="O1653" s="10">
        <f>IF(O1652+AVERAGE(K1652:K1653)*('Front End'!$F$5*60)&gt;J1653,J1653,O1652+AVERAGE(K1652:K1653)*('Front End'!$F$5*60))</f>
        <v>0</v>
      </c>
      <c r="P1653" s="10">
        <f>P1652+(AVERAGE(L1652:L1653)*('Front End'!$F$5*60))-W1652</f>
        <v>3525.594323719793</v>
      </c>
      <c r="Q1653" s="10">
        <f>(P1653/$AA$5)*($AA$4-'Front End'!$F$9)</f>
        <v>3.5255943237197926E-2</v>
      </c>
      <c r="R1653" s="10">
        <f>'Front End'!$F$9+Q1653</f>
        <v>45.035255943237196</v>
      </c>
      <c r="S1653" s="8">
        <f>IF(R1653&gt;'Front End'!$F$9+'Front End'!$B$9,(((R1653-'Front End'!$F$9)/($AA$4-'Front End'!$F$9))*$AA$5)-((('Front End'!$F$9+'Front End'!$B$9-'Front End'!$F$9)/($AA$4-'Front End'!$F$9))*$AA$5),0)</f>
        <v>3525.5943237196161</v>
      </c>
      <c r="T1653" s="8">
        <f>ROUND(S1653/('Front End'!$B$3*24*60*60),6)</f>
        <v>4.0810000000000004E-3</v>
      </c>
      <c r="U1653" s="8">
        <f>IF(R1653&gt;'Front End'!$F$9+'Front End'!$B$10,(((R1653-'Front End'!$F$9)/($AA$4-'Front End'!$F$9))*$AA$5)-((('Front End'!$F$9+'Front End'!$B$10-'Front End'!$F$9)/($AA$4-'Front End'!$F$9))*$AA$5),0)</f>
        <v>1525.5943237193032</v>
      </c>
      <c r="V1653" s="8">
        <f>(U1653^0.5)/('Front End'!$B$4*24*60*60)</f>
        <v>4.5207010617764739E-3</v>
      </c>
      <c r="W1653" s="8">
        <f>(AVERAGE(T1652:T1653)*('Front End'!$F$5*60))+(AVERAGE(V1652:V1653)*('Front End'!$F$5*60))</f>
        <v>1.0323522070302311</v>
      </c>
      <c r="X1653" s="8">
        <f t="shared" si="108"/>
        <v>4.5207010617764739E-3</v>
      </c>
    </row>
    <row r="1654" spans="1:24" x14ac:dyDescent="0.2">
      <c r="A1654" s="1">
        <v>1653</v>
      </c>
      <c r="B1654" s="1">
        <f>B1653+'Front End'!$F$5</f>
        <v>3304</v>
      </c>
      <c r="C1654" s="10">
        <f t="shared" si="105"/>
        <v>2.2944444444444443</v>
      </c>
      <c r="D1654" s="10">
        <f>ROUND(IF(B1654&lt;=$AA$2*1.25,('Front End'!$F$4/2)*(1-COS((PI()*B1654)/$AA$2)),(4.34*'Front End'!$F$4*EXP(-1.3*B1654/$AA$2))),6)</f>
        <v>3.3599999999999998E-4</v>
      </c>
      <c r="E1654" s="10">
        <f>D1654*('Front End'!$F$3/100)</f>
        <v>0</v>
      </c>
      <c r="F1654" s="10">
        <f t="shared" si="106"/>
        <v>3.3599999999999998E-4</v>
      </c>
      <c r="G1654" s="10">
        <f>IF((G1653+(AVERAGE(F1653:F1654)*('Front End'!$F$5*60))-(N1653))&gt;$AA$3,$AA$3,IF(G1653+(AVERAGE(F1653:F1654)*('Front End'!$F$5*60))-(N1653)&lt;0,0,G1653+(AVERAGE(F1653:F1654)*('Front End'!$F$5*60))-(N1653)))</f>
        <v>100.29816917052746</v>
      </c>
      <c r="H1654" s="10">
        <f>(G1654/$AA$3)*'Front End'!$B$1</f>
        <v>1.0029816917052747E-3</v>
      </c>
      <c r="I1654" s="10">
        <f>('Front End'!$F$10-'Front End'!$B$1)+Calcs!H1654</f>
        <v>46.731002981691709</v>
      </c>
      <c r="J1654" s="10">
        <f>IF(H1654&gt;'Front End'!$B$1*('Front End'!$B$5/100),G1654-((('Front End'!$B$1*('Front End'!$B$5/100))/'Front End'!$B$1)*$AA$3),0)</f>
        <v>0.2981691705274585</v>
      </c>
      <c r="K1654" s="10">
        <f>(J1654*('Front End'!$B$6/100))/('Front End'!$B$2*24*60*60)</f>
        <v>0</v>
      </c>
      <c r="L1654" s="10">
        <f>(J1654*((100-'Front End'!$B$6)/100))/('Front End'!$B$2*24*60*60)</f>
        <v>3.4510320662900295E-4</v>
      </c>
      <c r="M1654" s="10">
        <f t="shared" si="107"/>
        <v>3.4510320662900295E-4</v>
      </c>
      <c r="N1654" s="10">
        <f>AVERAGE(M1653:M1654)*('Front End'!$F$5*60)</f>
        <v>4.1502953760321766E-2</v>
      </c>
      <c r="O1654" s="10">
        <f>IF(O1653+AVERAGE(K1653:K1654)*('Front End'!$F$5*60)&gt;J1654,J1654,O1653+AVERAGE(K1653:K1654)*('Front End'!$F$5*60))</f>
        <v>0</v>
      </c>
      <c r="P1654" s="10">
        <f>P1653+(AVERAGE(L1653:L1654)*('Front End'!$F$5*60))-W1653</f>
        <v>3524.603474466523</v>
      </c>
      <c r="Q1654" s="10">
        <f>(P1654/$AA$5)*($AA$4-'Front End'!$F$9)</f>
        <v>3.5246034744665228E-2</v>
      </c>
      <c r="R1654" s="10">
        <f>'Front End'!$F$9+Q1654</f>
        <v>45.035246034744667</v>
      </c>
      <c r="S1654" s="8">
        <f>IF(R1654&gt;'Front End'!$F$9+'Front End'!$B$9,(((R1654-'Front End'!$F$9)/($AA$4-'Front End'!$F$9))*$AA$5)-((('Front End'!$F$9+'Front End'!$B$9-'Front End'!$F$9)/($AA$4-'Front End'!$F$9))*$AA$5),0)</f>
        <v>3524.603474466659</v>
      </c>
      <c r="T1654" s="8">
        <f>ROUND(S1654/('Front End'!$B$3*24*60*60),6)</f>
        <v>4.0790000000000002E-3</v>
      </c>
      <c r="U1654" s="8">
        <f>IF(R1654&gt;'Front End'!$F$9+'Front End'!$B$10,(((R1654-'Front End'!$F$9)/($AA$4-'Front End'!$F$9))*$AA$5)-((('Front End'!$F$9+'Front End'!$B$10-'Front End'!$F$9)/($AA$4-'Front End'!$F$9))*$AA$5),0)</f>
        <v>1524.6034744663461</v>
      </c>
      <c r="V1654" s="8">
        <f>(U1654^0.5)/('Front End'!$B$4*24*60*60)</f>
        <v>4.5192327616030694E-3</v>
      </c>
      <c r="W1654" s="8">
        <f>(AVERAGE(T1653:T1654)*('Front End'!$F$5*60))+(AVERAGE(V1653:V1654)*('Front End'!$F$5*60))</f>
        <v>1.0319960294027726</v>
      </c>
      <c r="X1654" s="8">
        <f t="shared" si="108"/>
        <v>4.5192327616030694E-3</v>
      </c>
    </row>
    <row r="1655" spans="1:24" x14ac:dyDescent="0.2">
      <c r="A1655" s="1">
        <v>1654</v>
      </c>
      <c r="B1655" s="1">
        <f>B1654+'Front End'!$F$5</f>
        <v>3306</v>
      </c>
      <c r="C1655" s="10">
        <f t="shared" si="105"/>
        <v>2.2958333333333334</v>
      </c>
      <c r="D1655" s="10">
        <f>ROUND(IF(B1655&lt;=$AA$2*1.25,('Front End'!$F$4/2)*(1-COS((PI()*B1655)/$AA$2)),(4.34*'Front End'!$F$4*EXP(-1.3*B1655/$AA$2))),6)</f>
        <v>3.3399999999999999E-4</v>
      </c>
      <c r="E1655" s="10">
        <f>D1655*('Front End'!$F$3/100)</f>
        <v>0</v>
      </c>
      <c r="F1655" s="10">
        <f t="shared" si="106"/>
        <v>3.3399999999999999E-4</v>
      </c>
      <c r="G1655" s="10">
        <f>IF((G1654+(AVERAGE(F1654:F1655)*('Front End'!$F$5*60))-(N1654))&gt;$AA$3,$AA$3,IF(G1654+(AVERAGE(F1654:F1655)*('Front End'!$F$5*60))-(N1654)&lt;0,0,G1654+(AVERAGE(F1654:F1655)*('Front End'!$F$5*60))-(N1654)))</f>
        <v>100.29686621676713</v>
      </c>
      <c r="H1655" s="10">
        <f>(G1655/$AA$3)*'Front End'!$B$1</f>
        <v>1.0029686621676713E-3</v>
      </c>
      <c r="I1655" s="10">
        <f>('Front End'!$F$10-'Front End'!$B$1)+Calcs!H1655</f>
        <v>46.731002968662175</v>
      </c>
      <c r="J1655" s="10">
        <f>IF(H1655&gt;'Front End'!$B$1*('Front End'!$B$5/100),G1655-((('Front End'!$B$1*('Front End'!$B$5/100))/'Front End'!$B$1)*$AA$3),0)</f>
        <v>0.29686621676712832</v>
      </c>
      <c r="K1655" s="10">
        <f>(J1655*('Front End'!$B$6/100))/('Front End'!$B$2*24*60*60)</f>
        <v>0</v>
      </c>
      <c r="L1655" s="10">
        <f>(J1655*((100-'Front End'!$B$6)/100))/('Front End'!$B$2*24*60*60)</f>
        <v>3.4359515829528745E-4</v>
      </c>
      <c r="M1655" s="10">
        <f t="shared" si="107"/>
        <v>3.4359515829528745E-4</v>
      </c>
      <c r="N1655" s="10">
        <f>AVERAGE(M1654:M1655)*('Front End'!$F$5*60)</f>
        <v>4.1321901895457425E-2</v>
      </c>
      <c r="O1655" s="10">
        <f>IF(O1654+AVERAGE(K1654:K1655)*('Front End'!$F$5*60)&gt;J1655,J1655,O1654+AVERAGE(K1654:K1655)*('Front End'!$F$5*60))</f>
        <v>0</v>
      </c>
      <c r="P1655" s="10">
        <f>P1654+(AVERAGE(L1654:L1655)*('Front End'!$F$5*60))-W1654</f>
        <v>3523.6128003390158</v>
      </c>
      <c r="Q1655" s="10">
        <f>(P1655/$AA$5)*($AA$4-'Front End'!$F$9)</f>
        <v>3.5236128003390155E-2</v>
      </c>
      <c r="R1655" s="10">
        <f>'Front End'!$F$9+Q1655</f>
        <v>45.03523612800339</v>
      </c>
      <c r="S1655" s="8">
        <f>IF(R1655&gt;'Front End'!$F$9+'Front End'!$B$9,(((R1655-'Front End'!$F$9)/($AA$4-'Front End'!$F$9))*$AA$5)-((('Front End'!$F$9+'Front End'!$B$9-'Front End'!$F$9)/($AA$4-'Front End'!$F$9))*$AA$5),0)</f>
        <v>3523.6128003390381</v>
      </c>
      <c r="T1655" s="8">
        <f>ROUND(S1655/('Front End'!$B$3*24*60*60),6)</f>
        <v>4.078E-3</v>
      </c>
      <c r="U1655" s="8">
        <f>IF(R1655&gt;'Front End'!$F$9+'Front End'!$B$10,(((R1655-'Front End'!$F$9)/($AA$4-'Front End'!$F$9))*$AA$5)-((('Front End'!$F$9+'Front End'!$B$10-'Front End'!$F$9)/($AA$4-'Front End'!$F$9))*$AA$5),0)</f>
        <v>1523.6128003387253</v>
      </c>
      <c r="V1655" s="8">
        <f>(U1655^0.5)/('Front End'!$B$4*24*60*60)</f>
        <v>4.5177642438612173E-3</v>
      </c>
      <c r="W1655" s="8">
        <f>(AVERAGE(T1654:T1655)*('Front End'!$F$5*60))+(AVERAGE(V1654:V1655)*('Front End'!$F$5*60))</f>
        <v>1.0316398203278574</v>
      </c>
      <c r="X1655" s="8">
        <f t="shared" si="108"/>
        <v>4.5177642438612173E-3</v>
      </c>
    </row>
    <row r="1656" spans="1:24" x14ac:dyDescent="0.2">
      <c r="A1656" s="1">
        <v>1655</v>
      </c>
      <c r="B1656" s="1">
        <f>B1655+'Front End'!$F$5</f>
        <v>3308</v>
      </c>
      <c r="C1656" s="10">
        <f t="shared" si="105"/>
        <v>2.2972222222222221</v>
      </c>
      <c r="D1656" s="10">
        <f>ROUND(IF(B1656&lt;=$AA$2*1.25,('Front End'!$F$4/2)*(1-COS((PI()*B1656)/$AA$2)),(4.34*'Front End'!$F$4*EXP(-1.3*B1656/$AA$2))),6)</f>
        <v>3.3300000000000002E-4</v>
      </c>
      <c r="E1656" s="10">
        <f>D1656*('Front End'!$F$3/100)</f>
        <v>0</v>
      </c>
      <c r="F1656" s="10">
        <f t="shared" si="106"/>
        <v>3.3300000000000002E-4</v>
      </c>
      <c r="G1656" s="10">
        <f>IF((G1655+(AVERAGE(F1655:F1656)*('Front End'!$F$5*60))-(N1655))&gt;$AA$3,$AA$3,IF(G1655+(AVERAGE(F1655:F1656)*('Front End'!$F$5*60))-(N1655)&lt;0,0,G1655+(AVERAGE(F1655:F1656)*('Front End'!$F$5*60))-(N1655)))</f>
        <v>100.29556431487167</v>
      </c>
      <c r="H1656" s="10">
        <f>(G1656/$AA$3)*'Front End'!$B$1</f>
        <v>1.0029556431487168E-3</v>
      </c>
      <c r="I1656" s="10">
        <f>('Front End'!$F$10-'Front End'!$B$1)+Calcs!H1656</f>
        <v>46.731002955643156</v>
      </c>
      <c r="J1656" s="10">
        <f>IF(H1656&gt;'Front End'!$B$1*('Front End'!$B$5/100),G1656-((('Front End'!$B$1*('Front End'!$B$5/100))/'Front End'!$B$1)*$AA$3),0)</f>
        <v>0.2955643148716689</v>
      </c>
      <c r="K1656" s="10">
        <f>(J1656*('Front End'!$B$6/100))/('Front End'!$B$2*24*60*60)</f>
        <v>0</v>
      </c>
      <c r="L1656" s="10">
        <f>(J1656*((100-'Front End'!$B$6)/100))/('Front End'!$B$2*24*60*60)</f>
        <v>3.4208832739776498E-4</v>
      </c>
      <c r="M1656" s="10">
        <f t="shared" si="107"/>
        <v>3.4208832739776498E-4</v>
      </c>
      <c r="N1656" s="10">
        <f>AVERAGE(M1655:M1656)*('Front End'!$F$5*60)</f>
        <v>4.1141009141583147E-2</v>
      </c>
      <c r="O1656" s="10">
        <f>IF(O1655+AVERAGE(K1655:K1656)*('Front End'!$F$5*60)&gt;J1656,J1656,O1655+AVERAGE(K1655:K1656)*('Front End'!$F$5*60))</f>
        <v>0</v>
      </c>
      <c r="P1656" s="10">
        <f>P1655+(AVERAGE(L1655:L1656)*('Front End'!$F$5*60))-W1655</f>
        <v>3522.6223015278297</v>
      </c>
      <c r="Q1656" s="10">
        <f>(P1656/$AA$5)*($AA$4-'Front End'!$F$9)</f>
        <v>3.5226223015278293E-2</v>
      </c>
      <c r="R1656" s="10">
        <f>'Front End'!$F$9+Q1656</f>
        <v>45.035226223015279</v>
      </c>
      <c r="S1656" s="8">
        <f>IF(R1656&gt;'Front End'!$F$9+'Front End'!$B$9,(((R1656-'Front End'!$F$9)/($AA$4-'Front End'!$F$9))*$AA$5)-((('Front End'!$F$9+'Front End'!$B$9-'Front End'!$F$9)/($AA$4-'Front End'!$F$9))*$AA$5),0)</f>
        <v>3522.6223015278892</v>
      </c>
      <c r="T1656" s="8">
        <f>ROUND(S1656/('Front End'!$B$3*24*60*60),6)</f>
        <v>4.0769999999999999E-3</v>
      </c>
      <c r="U1656" s="8">
        <f>IF(R1656&gt;'Front End'!$F$9+'Front End'!$B$10,(((R1656-'Front End'!$F$9)/($AA$4-'Front End'!$F$9))*$AA$5)-((('Front End'!$F$9+'Front End'!$B$10-'Front End'!$F$9)/($AA$4-'Front End'!$F$9))*$AA$5),0)</f>
        <v>1522.6223015275764</v>
      </c>
      <c r="V1656" s="8">
        <f>(U1656^0.5)/('Front End'!$B$4*24*60*60)</f>
        <v>4.5162955086221488E-3</v>
      </c>
      <c r="W1656" s="8">
        <f>(AVERAGE(T1655:T1656)*('Front End'!$F$5*60))+(AVERAGE(V1655:V1656)*('Front End'!$F$5*60))</f>
        <v>1.0313435851490018</v>
      </c>
      <c r="X1656" s="8">
        <f t="shared" si="108"/>
        <v>4.5162955086221488E-3</v>
      </c>
    </row>
    <row r="1657" spans="1:24" x14ac:dyDescent="0.2">
      <c r="A1657" s="1">
        <v>1656</v>
      </c>
      <c r="B1657" s="1">
        <f>B1656+'Front End'!$F$5</f>
        <v>3310</v>
      </c>
      <c r="C1657" s="10">
        <f t="shared" si="105"/>
        <v>2.2986111111111112</v>
      </c>
      <c r="D1657" s="10">
        <f>ROUND(IF(B1657&lt;=$AA$2*1.25,('Front End'!$F$4/2)*(1-COS((PI()*B1657)/$AA$2)),(4.34*'Front End'!$F$4*EXP(-1.3*B1657/$AA$2))),6)</f>
        <v>3.3100000000000002E-4</v>
      </c>
      <c r="E1657" s="10">
        <f>D1657*('Front End'!$F$3/100)</f>
        <v>0</v>
      </c>
      <c r="F1657" s="10">
        <f t="shared" si="106"/>
        <v>3.3100000000000002E-4</v>
      </c>
      <c r="G1657" s="10">
        <f>IF((G1656+(AVERAGE(F1656:F1657)*('Front End'!$F$5*60))-(N1656))&gt;$AA$3,$AA$3,IF(G1656+(AVERAGE(F1656:F1657)*('Front End'!$F$5*60))-(N1656)&lt;0,0,G1656+(AVERAGE(F1656:F1657)*('Front End'!$F$5*60))-(N1656)))</f>
        <v>100.29426330573008</v>
      </c>
      <c r="H1657" s="10">
        <f>(G1657/$AA$3)*'Front End'!$B$1</f>
        <v>1.002942633057301E-3</v>
      </c>
      <c r="I1657" s="10">
        <f>('Front End'!$F$10-'Front End'!$B$1)+Calcs!H1657</f>
        <v>46.731002942633062</v>
      </c>
      <c r="J1657" s="10">
        <f>IF(H1657&gt;'Front End'!$B$1*('Front End'!$B$5/100),G1657-((('Front End'!$B$1*('Front End'!$B$5/100))/'Front End'!$B$1)*$AA$3),0)</f>
        <v>0.29426330573008386</v>
      </c>
      <c r="K1657" s="10">
        <f>(J1657*('Front End'!$B$6/100))/('Front End'!$B$2*24*60*60)</f>
        <v>0</v>
      </c>
      <c r="L1657" s="10">
        <f>(J1657*((100-'Front End'!$B$6)/100))/('Front End'!$B$2*24*60*60)</f>
        <v>3.4058252978018969E-4</v>
      </c>
      <c r="M1657" s="10">
        <f t="shared" si="107"/>
        <v>3.4058252978018969E-4</v>
      </c>
      <c r="N1657" s="10">
        <f>AVERAGE(M1656:M1657)*('Front End'!$F$5*60)</f>
        <v>4.0960251430677282E-2</v>
      </c>
      <c r="O1657" s="10">
        <f>IF(O1656+AVERAGE(K1656:K1657)*('Front End'!$F$5*60)&gt;J1657,J1657,O1656+AVERAGE(K1656:K1657)*('Front End'!$F$5*60))</f>
        <v>0</v>
      </c>
      <c r="P1657" s="10">
        <f>P1656+(AVERAGE(L1656:L1657)*('Front End'!$F$5*60))-W1656</f>
        <v>3521.6319181941112</v>
      </c>
      <c r="Q1657" s="10">
        <f>(P1657/$AA$5)*($AA$4-'Front End'!$F$9)</f>
        <v>3.5216319181941111E-2</v>
      </c>
      <c r="R1657" s="10">
        <f>'Front End'!$F$9+Q1657</f>
        <v>45.035216319181941</v>
      </c>
      <c r="S1657" s="8">
        <f>IF(R1657&gt;'Front End'!$F$9+'Front End'!$B$9,(((R1657-'Front End'!$F$9)/($AA$4-'Front End'!$F$9))*$AA$5)-((('Front End'!$F$9+'Front End'!$B$9-'Front End'!$F$9)/($AA$4-'Front End'!$F$9))*$AA$5),0)</f>
        <v>3521.6319181941458</v>
      </c>
      <c r="T1657" s="8">
        <f>ROUND(S1657/('Front End'!$B$3*24*60*60),6)</f>
        <v>4.0759999999999998E-3</v>
      </c>
      <c r="U1657" s="8">
        <f>IF(R1657&gt;'Front End'!$F$9+'Front End'!$B$10,(((R1657-'Front End'!$F$9)/($AA$4-'Front End'!$F$9))*$AA$5)-((('Front End'!$F$9+'Front End'!$B$10-'Front End'!$F$9)/($AA$4-'Front End'!$F$9))*$AA$5),0)</f>
        <v>1521.6319181938329</v>
      </c>
      <c r="V1657" s="8">
        <f>(U1657^0.5)/('Front End'!$B$4*24*60*60)</f>
        <v>4.514826466899503E-3</v>
      </c>
      <c r="W1657" s="8">
        <f>(AVERAGE(T1656:T1657)*('Front End'!$F$5*60))+(AVERAGE(V1656:V1657)*('Front End'!$F$5*60))</f>
        <v>1.0310473185312992</v>
      </c>
      <c r="X1657" s="8">
        <f t="shared" si="108"/>
        <v>4.514826466899503E-3</v>
      </c>
    </row>
    <row r="1658" spans="1:24" x14ac:dyDescent="0.2">
      <c r="A1658" s="1">
        <v>1657</v>
      </c>
      <c r="B1658" s="1">
        <f>B1657+'Front End'!$F$5</f>
        <v>3312</v>
      </c>
      <c r="C1658" s="10">
        <f t="shared" si="105"/>
        <v>2.2999999999999998</v>
      </c>
      <c r="D1658" s="10">
        <f>ROUND(IF(B1658&lt;=$AA$2*1.25,('Front End'!$F$4/2)*(1-COS((PI()*B1658)/$AA$2)),(4.34*'Front End'!$F$4*EXP(-1.3*B1658/$AA$2))),6)</f>
        <v>3.3E-4</v>
      </c>
      <c r="E1658" s="10">
        <f>D1658*('Front End'!$F$3/100)</f>
        <v>0</v>
      </c>
      <c r="F1658" s="10">
        <f t="shared" si="106"/>
        <v>3.3E-4</v>
      </c>
      <c r="G1658" s="10">
        <f>IF((G1657+(AVERAGE(F1657:F1658)*('Front End'!$F$5*60))-(N1657))&gt;$AA$3,$AA$3,IF(G1657+(AVERAGE(F1657:F1658)*('Front End'!$F$5*60))-(N1657)&lt;0,0,G1657+(AVERAGE(F1657:F1658)*('Front End'!$F$5*60))-(N1657)))</f>
        <v>100.29296305429941</v>
      </c>
      <c r="H1658" s="10">
        <f>(G1658/$AA$3)*'Front End'!$B$1</f>
        <v>1.0029296305429942E-3</v>
      </c>
      <c r="I1658" s="10">
        <f>('Front End'!$F$10-'Front End'!$B$1)+Calcs!H1658</f>
        <v>46.731002929630549</v>
      </c>
      <c r="J1658" s="10">
        <f>IF(H1658&gt;'Front End'!$B$1*('Front End'!$B$5/100),G1658-((('Front End'!$B$1*('Front End'!$B$5/100))/'Front End'!$B$1)*$AA$3),0)</f>
        <v>0.29296305429940617</v>
      </c>
      <c r="K1658" s="10">
        <f>(J1658*('Front End'!$B$6/100))/('Front End'!$B$2*24*60*60)</f>
        <v>0</v>
      </c>
      <c r="L1658" s="10">
        <f>(J1658*((100-'Front End'!$B$6)/100))/('Front End'!$B$2*24*60*60)</f>
        <v>3.3907760914283125E-4</v>
      </c>
      <c r="M1658" s="10">
        <f t="shared" si="107"/>
        <v>3.3907760914283125E-4</v>
      </c>
      <c r="N1658" s="10">
        <f>AVERAGE(M1657:M1658)*('Front End'!$F$5*60)</f>
        <v>4.0779608335381259E-2</v>
      </c>
      <c r="O1658" s="10">
        <f>IF(O1657+AVERAGE(K1657:K1658)*('Front End'!$F$5*60)&gt;J1658,J1658,O1657+AVERAGE(K1657:K1658)*('Front End'!$F$5*60))</f>
        <v>0</v>
      </c>
      <c r="P1658" s="10">
        <f>P1657+(AVERAGE(L1657:L1658)*('Front End'!$F$5*60))-W1657</f>
        <v>3520.6416504839153</v>
      </c>
      <c r="Q1658" s="10">
        <f>(P1658/$AA$5)*($AA$4-'Front End'!$F$9)</f>
        <v>3.5206416504839154E-2</v>
      </c>
      <c r="R1658" s="10">
        <f>'Front End'!$F$9+Q1658</f>
        <v>45.035206416504842</v>
      </c>
      <c r="S1658" s="8">
        <f>IF(R1658&gt;'Front End'!$F$9+'Front End'!$B$9,(((R1658-'Front End'!$F$9)/($AA$4-'Front End'!$F$9))*$AA$5)-((('Front End'!$F$9+'Front End'!$B$9-'Front End'!$F$9)/($AA$4-'Front End'!$F$9))*$AA$5),0)</f>
        <v>3520.6416504841795</v>
      </c>
      <c r="T1658" s="8">
        <f>ROUND(S1658/('Front End'!$B$3*24*60*60),6)</f>
        <v>4.0749999999999996E-3</v>
      </c>
      <c r="U1658" s="8">
        <f>IF(R1658&gt;'Front End'!$F$9+'Front End'!$B$10,(((R1658-'Front End'!$F$9)/($AA$4-'Front End'!$F$9))*$AA$5)-((('Front End'!$F$9+'Front End'!$B$10-'Front End'!$F$9)/($AA$4-'Front End'!$F$9))*$AA$5),0)</f>
        <v>1520.6416504838667</v>
      </c>
      <c r="V1658" s="8">
        <f>(U1658^0.5)/('Front End'!$B$4*24*60*60)</f>
        <v>4.5133571186112302E-3</v>
      </c>
      <c r="W1658" s="8">
        <f>(AVERAGE(T1657:T1658)*('Front End'!$F$5*60))+(AVERAGE(V1657:V1658)*('Front End'!$F$5*60))</f>
        <v>1.0307510151306438</v>
      </c>
      <c r="X1658" s="8">
        <f t="shared" si="108"/>
        <v>4.5133571186112302E-3</v>
      </c>
    </row>
    <row r="1659" spans="1:24" x14ac:dyDescent="0.2">
      <c r="A1659" s="1">
        <v>1658</v>
      </c>
      <c r="B1659" s="1">
        <f>B1658+'Front End'!$F$5</f>
        <v>3314</v>
      </c>
      <c r="C1659" s="10">
        <f t="shared" si="105"/>
        <v>2.3013888888888889</v>
      </c>
      <c r="D1659" s="10">
        <f>ROUND(IF(B1659&lt;=$AA$2*1.25,('Front End'!$F$4/2)*(1-COS((PI()*B1659)/$AA$2)),(4.34*'Front End'!$F$4*EXP(-1.3*B1659/$AA$2))),6)</f>
        <v>3.2899999999999997E-4</v>
      </c>
      <c r="E1659" s="10">
        <f>D1659*('Front End'!$F$3/100)</f>
        <v>0</v>
      </c>
      <c r="F1659" s="10">
        <f t="shared" si="106"/>
        <v>3.2899999999999997E-4</v>
      </c>
      <c r="G1659" s="10">
        <f>IF((G1658+(AVERAGE(F1658:F1659)*('Front End'!$F$5*60))-(N1658))&gt;$AA$3,$AA$3,IF(G1658+(AVERAGE(F1658:F1659)*('Front End'!$F$5*60))-(N1658)&lt;0,0,G1658+(AVERAGE(F1658:F1659)*('Front End'!$F$5*60))-(N1658)))</f>
        <v>100.29172344596402</v>
      </c>
      <c r="H1659" s="10">
        <f>(G1659/$AA$3)*'Front End'!$B$1</f>
        <v>1.0029172344596404E-3</v>
      </c>
      <c r="I1659" s="10">
        <f>('Front End'!$F$10-'Front End'!$B$1)+Calcs!H1659</f>
        <v>46.731002917234463</v>
      </c>
      <c r="J1659" s="10">
        <f>IF(H1659&gt;'Front End'!$B$1*('Front End'!$B$5/100),G1659-((('Front End'!$B$1*('Front End'!$B$5/100))/'Front End'!$B$1)*$AA$3),0)</f>
        <v>0.29172344596402411</v>
      </c>
      <c r="K1659" s="10">
        <f>(J1659*('Front End'!$B$6/100))/('Front End'!$B$2*24*60*60)</f>
        <v>0</v>
      </c>
      <c r="L1659" s="10">
        <f>(J1659*((100-'Front End'!$B$6)/100))/('Front End'!$B$2*24*60*60)</f>
        <v>3.3764287727317612E-4</v>
      </c>
      <c r="M1659" s="10">
        <f t="shared" si="107"/>
        <v>3.3764287727317612E-4</v>
      </c>
      <c r="N1659" s="10">
        <f>AVERAGE(M1658:M1659)*('Front End'!$F$5*60)</f>
        <v>4.060322918496044E-2</v>
      </c>
      <c r="O1659" s="10">
        <f>IF(O1658+AVERAGE(K1658:K1659)*('Front End'!$F$5*60)&gt;J1659,J1659,O1658+AVERAGE(K1658:K1659)*('Front End'!$F$5*60))</f>
        <v>0</v>
      </c>
      <c r="P1659" s="10">
        <f>P1658+(AVERAGE(L1658:L1659)*('Front End'!$F$5*60))-W1658</f>
        <v>3519.6515026979696</v>
      </c>
      <c r="Q1659" s="10">
        <f>(P1659/$AA$5)*($AA$4-'Front End'!$F$9)</f>
        <v>3.5196515026979694E-2</v>
      </c>
      <c r="R1659" s="10">
        <f>'Front End'!$F$9+Q1659</f>
        <v>45.035196515026982</v>
      </c>
      <c r="S1659" s="8">
        <f>IF(R1659&gt;'Front End'!$F$9+'Front End'!$B$9,(((R1659-'Front End'!$F$9)/($AA$4-'Front End'!$F$9))*$AA$5)-((('Front End'!$F$9+'Front End'!$B$9-'Front End'!$F$9)/($AA$4-'Front End'!$F$9))*$AA$5),0)</f>
        <v>3519.6515026981961</v>
      </c>
      <c r="T1659" s="8">
        <f>ROUND(S1659/('Front End'!$B$3*24*60*60),6)</f>
        <v>4.0740000000000004E-3</v>
      </c>
      <c r="U1659" s="8">
        <f>IF(R1659&gt;'Front End'!$F$9+'Front End'!$B$10,(((R1659-'Front End'!$F$9)/($AA$4-'Front End'!$F$9))*$AA$5)-((('Front End'!$F$9+'Front End'!$B$10-'Front End'!$F$9)/($AA$4-'Front End'!$F$9))*$AA$5),0)</f>
        <v>1519.6515026978832</v>
      </c>
      <c r="V1659" s="8">
        <f>(U1659^0.5)/('Front End'!$B$4*24*60*60)</f>
        <v>4.5118874698415346E-3</v>
      </c>
      <c r="W1659" s="8">
        <f>(AVERAGE(T1658:T1659)*('Front End'!$F$5*60))+(AVERAGE(V1658:V1659)*('Front End'!$F$5*60))</f>
        <v>1.0304546753071657</v>
      </c>
      <c r="X1659" s="8">
        <f t="shared" si="108"/>
        <v>4.5118874698415346E-3</v>
      </c>
    </row>
    <row r="1660" spans="1:24" x14ac:dyDescent="0.2">
      <c r="A1660" s="1">
        <v>1659</v>
      </c>
      <c r="B1660" s="1">
        <f>B1659+'Front End'!$F$5</f>
        <v>3316</v>
      </c>
      <c r="C1660" s="10">
        <f t="shared" si="105"/>
        <v>2.3027777777777776</v>
      </c>
      <c r="D1660" s="10">
        <f>ROUND(IF(B1660&lt;=$AA$2*1.25,('Front End'!$F$4/2)*(1-COS((PI()*B1660)/$AA$2)),(4.34*'Front End'!$F$4*EXP(-1.3*B1660/$AA$2))),6)</f>
        <v>3.2699999999999998E-4</v>
      </c>
      <c r="E1660" s="10">
        <f>D1660*('Front End'!$F$3/100)</f>
        <v>0</v>
      </c>
      <c r="F1660" s="10">
        <f t="shared" si="106"/>
        <v>3.2699999999999998E-4</v>
      </c>
      <c r="G1660" s="10">
        <f>IF((G1659+(AVERAGE(F1659:F1660)*('Front End'!$F$5*60))-(N1659))&gt;$AA$3,$AA$3,IF(G1659+(AVERAGE(F1659:F1660)*('Front End'!$F$5*60))-(N1659)&lt;0,0,G1659+(AVERAGE(F1659:F1660)*('Front End'!$F$5*60))-(N1659)))</f>
        <v>100.29048021677906</v>
      </c>
      <c r="H1660" s="10">
        <f>(G1660/$AA$3)*'Front End'!$B$1</f>
        <v>1.0029048021677905E-3</v>
      </c>
      <c r="I1660" s="10">
        <f>('Front End'!$F$10-'Front End'!$B$1)+Calcs!H1660</f>
        <v>46.731002904802175</v>
      </c>
      <c r="J1660" s="10">
        <f>IF(H1660&gt;'Front End'!$B$1*('Front End'!$B$5/100),G1660-((('Front End'!$B$1*('Front End'!$B$5/100))/'Front End'!$B$1)*$AA$3),0)</f>
        <v>0.29048021677905922</v>
      </c>
      <c r="K1660" s="10">
        <f>(J1660*('Front End'!$B$6/100))/('Front End'!$B$2*24*60*60)</f>
        <v>0</v>
      </c>
      <c r="L1660" s="10">
        <f>(J1660*((100-'Front End'!$B$6)/100))/('Front End'!$B$2*24*60*60)</f>
        <v>3.3620395460539265E-4</v>
      </c>
      <c r="M1660" s="10">
        <f t="shared" si="107"/>
        <v>3.3620395460539265E-4</v>
      </c>
      <c r="N1660" s="10">
        <f>AVERAGE(M1659:M1660)*('Front End'!$F$5*60)</f>
        <v>4.0430809912714125E-2</v>
      </c>
      <c r="O1660" s="10">
        <f>IF(O1659+AVERAGE(K1659:K1660)*('Front End'!$F$5*60)&gt;J1660,J1660,O1659+AVERAGE(K1659:K1660)*('Front End'!$F$5*60))</f>
        <v>0</v>
      </c>
      <c r="P1660" s="10">
        <f>P1659+(AVERAGE(L1659:L1660)*('Front End'!$F$5*60))-W1659</f>
        <v>3518.6614788325751</v>
      </c>
      <c r="Q1660" s="10">
        <f>(P1660/$AA$5)*($AA$4-'Front End'!$F$9)</f>
        <v>3.518661478832575E-2</v>
      </c>
      <c r="R1660" s="10">
        <f>'Front End'!$F$9+Q1660</f>
        <v>45.035186614788323</v>
      </c>
      <c r="S1660" s="8">
        <f>IF(R1660&gt;'Front End'!$F$9+'Front End'!$B$9,(((R1660-'Front End'!$F$9)/($AA$4-'Front End'!$F$9))*$AA$5)-((('Front End'!$F$9+'Front End'!$B$9-'Front End'!$F$9)/($AA$4-'Front End'!$F$9))*$AA$5),0)</f>
        <v>3518.6614788322859</v>
      </c>
      <c r="T1660" s="8">
        <f>ROUND(S1660/('Front End'!$B$3*24*60*60),6)</f>
        <v>4.0730000000000002E-3</v>
      </c>
      <c r="U1660" s="8">
        <f>IF(R1660&gt;'Front End'!$F$9+'Front End'!$B$10,(((R1660-'Front End'!$F$9)/($AA$4-'Front End'!$F$9))*$AA$5)-((('Front End'!$F$9+'Front End'!$B$10-'Front End'!$F$9)/($AA$4-'Front End'!$F$9))*$AA$5),0)</f>
        <v>1518.661478831973</v>
      </c>
      <c r="V1660" s="8">
        <f>(U1660^0.5)/('Front End'!$B$4*24*60*60)</f>
        <v>4.510417526230881E-3</v>
      </c>
      <c r="W1660" s="8">
        <f>(AVERAGE(T1659:T1660)*('Front End'!$F$5*60))+(AVERAGE(V1659:V1660)*('Front End'!$F$5*60))</f>
        <v>1.030158299764345</v>
      </c>
      <c r="X1660" s="8">
        <f t="shared" si="108"/>
        <v>4.510417526230881E-3</v>
      </c>
    </row>
    <row r="1661" spans="1:24" x14ac:dyDescent="0.2">
      <c r="A1661" s="1">
        <v>1660</v>
      </c>
      <c r="B1661" s="1">
        <f>B1660+'Front End'!$F$5</f>
        <v>3318</v>
      </c>
      <c r="C1661" s="10">
        <f t="shared" si="105"/>
        <v>2.3041666666666667</v>
      </c>
      <c r="D1661" s="10">
        <f>ROUND(IF(B1661&lt;=$AA$2*1.25,('Front End'!$F$4/2)*(1-COS((PI()*B1661)/$AA$2)),(4.34*'Front End'!$F$4*EXP(-1.3*B1661/$AA$2))),6)</f>
        <v>3.2600000000000001E-4</v>
      </c>
      <c r="E1661" s="10">
        <f>D1661*('Front End'!$F$3/100)</f>
        <v>0</v>
      </c>
      <c r="F1661" s="10">
        <f t="shared" si="106"/>
        <v>3.2600000000000001E-4</v>
      </c>
      <c r="G1661" s="10">
        <f>IF((G1660+(AVERAGE(F1660:F1661)*('Front End'!$F$5*60))-(N1660))&gt;$AA$3,$AA$3,IF(G1660+(AVERAGE(F1660:F1661)*('Front End'!$F$5*60))-(N1660)&lt;0,0,G1660+(AVERAGE(F1660:F1661)*('Front End'!$F$5*60))-(N1660)))</f>
        <v>100.28922940686634</v>
      </c>
      <c r="H1661" s="10">
        <f>(G1661/$AA$3)*'Front End'!$B$1</f>
        <v>1.0028922940686633E-3</v>
      </c>
      <c r="I1661" s="10">
        <f>('Front End'!$F$10-'Front End'!$B$1)+Calcs!H1661</f>
        <v>46.731002892294072</v>
      </c>
      <c r="J1661" s="10">
        <f>IF(H1661&gt;'Front End'!$B$1*('Front End'!$B$5/100),G1661-((('Front End'!$B$1*('Front End'!$B$5/100))/'Front End'!$B$1)*$AA$3),0)</f>
        <v>0.28922940686634036</v>
      </c>
      <c r="K1661" s="10">
        <f>(J1661*('Front End'!$B$6/100))/('Front End'!$B$2*24*60*60)</f>
        <v>0</v>
      </c>
      <c r="L1661" s="10">
        <f>(J1661*((100-'Front End'!$B$6)/100))/('Front End'!$B$2*24*60*60)</f>
        <v>3.3475625794715324E-4</v>
      </c>
      <c r="M1661" s="10">
        <f t="shared" si="107"/>
        <v>3.3475625794715324E-4</v>
      </c>
      <c r="N1661" s="10">
        <f>AVERAGE(M1660:M1661)*('Front End'!$F$5*60)</f>
        <v>4.0257612753152747E-2</v>
      </c>
      <c r="O1661" s="10">
        <f>IF(O1660+AVERAGE(K1660:K1661)*('Front End'!$F$5*60)&gt;J1661,J1661,O1660+AVERAGE(K1660:K1661)*('Front End'!$F$5*60))</f>
        <v>0</v>
      </c>
      <c r="P1661" s="10">
        <f>P1660+(AVERAGE(L1660:L1661)*('Front End'!$F$5*60))-W1660</f>
        <v>3517.6715781455637</v>
      </c>
      <c r="Q1661" s="10">
        <f>(P1661/$AA$5)*($AA$4-'Front End'!$F$9)</f>
        <v>3.5176715781455634E-2</v>
      </c>
      <c r="R1661" s="10">
        <f>'Front End'!$F$9+Q1661</f>
        <v>45.035176715781454</v>
      </c>
      <c r="S1661" s="8">
        <f>IF(R1661&gt;'Front End'!$F$9+'Front End'!$B$9,(((R1661-'Front End'!$F$9)/($AA$4-'Front End'!$F$9))*$AA$5)-((('Front End'!$F$9+'Front End'!$B$9-'Front End'!$F$9)/($AA$4-'Front End'!$F$9))*$AA$5),0)</f>
        <v>3517.6715781453536</v>
      </c>
      <c r="T1661" s="8">
        <f>ROUND(S1661/('Front End'!$B$3*24*60*60),6)</f>
        <v>4.071E-3</v>
      </c>
      <c r="U1661" s="8">
        <f>IF(R1661&gt;'Front End'!$F$9+'Front End'!$B$10,(((R1661-'Front End'!$F$9)/($AA$4-'Front End'!$F$9))*$AA$5)-((('Front End'!$F$9+'Front End'!$B$10-'Front End'!$F$9)/($AA$4-'Front End'!$F$9))*$AA$5),0)</f>
        <v>1517.6715781450407</v>
      </c>
      <c r="V1661" s="8">
        <f>(U1661^0.5)/('Front End'!$B$4*24*60*60)</f>
        <v>4.5089472863900255E-3</v>
      </c>
      <c r="W1661" s="8">
        <f>(AVERAGE(T1660:T1661)*('Front End'!$F$5*60))+(AVERAGE(V1660:V1661)*('Front End'!$F$5*60))</f>
        <v>1.0298018887572544</v>
      </c>
      <c r="X1661" s="8">
        <f t="shared" si="108"/>
        <v>4.5089472863900255E-3</v>
      </c>
    </row>
    <row r="1662" spans="1:24" x14ac:dyDescent="0.2">
      <c r="A1662" s="1">
        <v>1661</v>
      </c>
      <c r="B1662" s="1">
        <f>B1661+'Front End'!$F$5</f>
        <v>3320</v>
      </c>
      <c r="C1662" s="10">
        <f t="shared" si="105"/>
        <v>2.3055555555555554</v>
      </c>
      <c r="D1662" s="10">
        <f>ROUND(IF(B1662&lt;=$AA$2*1.25,('Front End'!$F$4/2)*(1-COS((PI()*B1662)/$AA$2)),(4.34*'Front End'!$F$4*EXP(-1.3*B1662/$AA$2))),6)</f>
        <v>3.2400000000000001E-4</v>
      </c>
      <c r="E1662" s="10">
        <f>D1662*('Front End'!$F$3/100)</f>
        <v>0</v>
      </c>
      <c r="F1662" s="10">
        <f t="shared" si="106"/>
        <v>3.2400000000000001E-4</v>
      </c>
      <c r="G1662" s="10">
        <f>IF((G1661+(AVERAGE(F1661:F1662)*('Front End'!$F$5*60))-(N1661))&gt;$AA$3,$AA$3,IF(G1661+(AVERAGE(F1661:F1662)*('Front End'!$F$5*60))-(N1661)&lt;0,0,G1661+(AVERAGE(F1661:F1662)*('Front End'!$F$5*60))-(N1661)))</f>
        <v>100.28797179411319</v>
      </c>
      <c r="H1662" s="10">
        <f>(G1662/$AA$3)*'Front End'!$B$1</f>
        <v>1.002879717941132E-3</v>
      </c>
      <c r="I1662" s="10">
        <f>('Front End'!$F$10-'Front End'!$B$1)+Calcs!H1662</f>
        <v>46.731002879717948</v>
      </c>
      <c r="J1662" s="10">
        <f>IF(H1662&gt;'Front End'!$B$1*('Front End'!$B$5/100),G1662-((('Front End'!$B$1*('Front End'!$B$5/100))/'Front End'!$B$1)*$AA$3),0)</f>
        <v>0.28797179411319007</v>
      </c>
      <c r="K1662" s="10">
        <f>(J1662*('Front End'!$B$6/100))/('Front End'!$B$2*24*60*60)</f>
        <v>0</v>
      </c>
      <c r="L1662" s="10">
        <f>(J1662*((100-'Front End'!$B$6)/100))/('Front End'!$B$2*24*60*60)</f>
        <v>3.3330068763100706E-4</v>
      </c>
      <c r="M1662" s="10">
        <f t="shared" si="107"/>
        <v>3.3330068763100706E-4</v>
      </c>
      <c r="N1662" s="10">
        <f>AVERAGE(M1661:M1662)*('Front End'!$F$5*60)</f>
        <v>4.0083416734689611E-2</v>
      </c>
      <c r="O1662" s="10">
        <f>IF(O1661+AVERAGE(K1661:K1662)*('Front End'!$F$5*60)&gt;J1662,J1662,O1661+AVERAGE(K1661:K1662)*('Front End'!$F$5*60))</f>
        <v>0</v>
      </c>
      <c r="P1662" s="10">
        <f>P1661+(AVERAGE(L1661:L1662)*('Front End'!$F$5*60))-W1661</f>
        <v>3516.6818596735411</v>
      </c>
      <c r="Q1662" s="10">
        <f>(P1662/$AA$5)*($AA$4-'Front End'!$F$9)</f>
        <v>3.5166818596735407E-2</v>
      </c>
      <c r="R1662" s="10">
        <f>'Front End'!$F$9+Q1662</f>
        <v>45.035166818596736</v>
      </c>
      <c r="S1662" s="8">
        <f>IF(R1662&gt;'Front End'!$F$9+'Front End'!$B$9,(((R1662-'Front End'!$F$9)/($AA$4-'Front End'!$F$9))*$AA$5)-((('Front End'!$F$9+'Front End'!$B$9-'Front End'!$F$9)/($AA$4-'Front End'!$F$9))*$AA$5),0)</f>
        <v>3516.6818596735538</v>
      </c>
      <c r="T1662" s="8">
        <f>ROUND(S1662/('Front End'!$B$3*24*60*60),6)</f>
        <v>4.0699999999999998E-3</v>
      </c>
      <c r="U1662" s="8">
        <f>IF(R1662&gt;'Front End'!$F$9+'Front End'!$B$10,(((R1662-'Front End'!$F$9)/($AA$4-'Front End'!$F$9))*$AA$5)-((('Front End'!$F$9+'Front End'!$B$10-'Front End'!$F$9)/($AA$4-'Front End'!$F$9))*$AA$5),0)</f>
        <v>1516.681859673241</v>
      </c>
      <c r="V1662" s="8">
        <f>(U1662^0.5)/('Front End'!$B$4*24*60*60)</f>
        <v>4.5074768377548454E-3</v>
      </c>
      <c r="W1662" s="8">
        <f>(AVERAGE(T1661:T1662)*('Front End'!$F$5*60))+(AVERAGE(V1661:V1662)*('Front End'!$F$5*60))</f>
        <v>1.029445447448692</v>
      </c>
      <c r="X1662" s="8">
        <f t="shared" si="108"/>
        <v>4.5074768377548454E-3</v>
      </c>
    </row>
    <row r="1663" spans="1:24" x14ac:dyDescent="0.2">
      <c r="A1663" s="1">
        <v>1662</v>
      </c>
      <c r="B1663" s="1">
        <f>B1662+'Front End'!$F$5</f>
        <v>3322</v>
      </c>
      <c r="C1663" s="10">
        <f t="shared" si="105"/>
        <v>2.3069444444444445</v>
      </c>
      <c r="D1663" s="10">
        <f>ROUND(IF(B1663&lt;=$AA$2*1.25,('Front End'!$F$4/2)*(1-COS((PI()*B1663)/$AA$2)),(4.34*'Front End'!$F$4*EXP(-1.3*B1663/$AA$2))),6)</f>
        <v>3.2299999999999999E-4</v>
      </c>
      <c r="E1663" s="10">
        <f>D1663*('Front End'!$F$3/100)</f>
        <v>0</v>
      </c>
      <c r="F1663" s="10">
        <f t="shared" si="106"/>
        <v>3.2299999999999999E-4</v>
      </c>
      <c r="G1663" s="10">
        <f>IF((G1662+(AVERAGE(F1662:F1663)*('Front End'!$F$5*60))-(N1662))&gt;$AA$3,$AA$3,IF(G1662+(AVERAGE(F1662:F1663)*('Front End'!$F$5*60))-(N1662)&lt;0,0,G1662+(AVERAGE(F1662:F1663)*('Front End'!$F$5*60))-(N1662)))</f>
        <v>100.2867083773785</v>
      </c>
      <c r="H1663" s="10">
        <f>(G1663/$AA$3)*'Front End'!$B$1</f>
        <v>1.0028670837737852E-3</v>
      </c>
      <c r="I1663" s="10">
        <f>('Front End'!$F$10-'Front End'!$B$1)+Calcs!H1663</f>
        <v>46.731002867083781</v>
      </c>
      <c r="J1663" s="10">
        <f>IF(H1663&gt;'Front End'!$B$1*('Front End'!$B$5/100),G1663-((('Front End'!$B$1*('Front End'!$B$5/100))/'Front End'!$B$1)*$AA$3),0)</f>
        <v>0.28670837737850263</v>
      </c>
      <c r="K1663" s="10">
        <f>(J1663*('Front End'!$B$6/100))/('Front End'!$B$2*24*60*60)</f>
        <v>0</v>
      </c>
      <c r="L1663" s="10">
        <f>(J1663*((100-'Front End'!$B$6)/100))/('Front End'!$B$2*24*60*60)</f>
        <v>3.3183839974363732E-4</v>
      </c>
      <c r="M1663" s="10">
        <f t="shared" si="107"/>
        <v>3.3183839974363732E-4</v>
      </c>
      <c r="N1663" s="10">
        <f>AVERAGE(M1662:M1663)*('Front End'!$F$5*60)</f>
        <v>3.990834524247866E-2</v>
      </c>
      <c r="O1663" s="10">
        <f>IF(O1662+AVERAGE(K1662:K1663)*('Front End'!$F$5*60)&gt;J1663,J1663,O1662+AVERAGE(K1662:K1663)*('Front End'!$F$5*60))</f>
        <v>0</v>
      </c>
      <c r="P1663" s="10">
        <f>P1662+(AVERAGE(L1662:L1663)*('Front End'!$F$5*60))-W1662</f>
        <v>3515.6923225713349</v>
      </c>
      <c r="Q1663" s="10">
        <f>(P1663/$AA$5)*($AA$4-'Front End'!$F$9)</f>
        <v>3.5156923225713343E-2</v>
      </c>
      <c r="R1663" s="10">
        <f>'Front End'!$F$9+Q1663</f>
        <v>45.035156923225713</v>
      </c>
      <c r="S1663" s="8">
        <f>IF(R1663&gt;'Front End'!$F$9+'Front End'!$B$9,(((R1663-'Front End'!$F$9)/($AA$4-'Front End'!$F$9))*$AA$5)-((('Front End'!$F$9+'Front End'!$B$9-'Front End'!$F$9)/($AA$4-'Front End'!$F$9))*$AA$5),0)</f>
        <v>3515.6923225713404</v>
      </c>
      <c r="T1663" s="8">
        <f>ROUND(S1663/('Front End'!$B$3*24*60*60),6)</f>
        <v>4.0689999999999997E-3</v>
      </c>
      <c r="U1663" s="8">
        <f>IF(R1663&gt;'Front End'!$F$9+'Front End'!$B$10,(((R1663-'Front End'!$F$9)/($AA$4-'Front End'!$F$9))*$AA$5)-((('Front End'!$F$9+'Front End'!$B$10-'Front End'!$F$9)/($AA$4-'Front End'!$F$9))*$AA$5),0)</f>
        <v>1515.6923225710275</v>
      </c>
      <c r="V1663" s="8">
        <f>(U1663^0.5)/('Front End'!$B$4*24*60*60)</f>
        <v>4.5060061788640684E-3</v>
      </c>
      <c r="W1663" s="8">
        <f>(AVERAGE(T1662:T1663)*('Front End'!$F$5*60))+(AVERAGE(V1662:V1663)*('Front End'!$F$5*60))</f>
        <v>1.0291489809971348</v>
      </c>
      <c r="X1663" s="8">
        <f t="shared" si="108"/>
        <v>4.5060061788640684E-3</v>
      </c>
    </row>
    <row r="1664" spans="1:24" x14ac:dyDescent="0.2">
      <c r="A1664" s="1">
        <v>1663</v>
      </c>
      <c r="B1664" s="1">
        <f>B1663+'Front End'!$F$5</f>
        <v>3324</v>
      </c>
      <c r="C1664" s="10">
        <f t="shared" si="105"/>
        <v>2.3083333333333331</v>
      </c>
      <c r="D1664" s="10">
        <f>ROUND(IF(B1664&lt;=$AA$2*1.25,('Front End'!$F$4/2)*(1-COS((PI()*B1664)/$AA$2)),(4.34*'Front End'!$F$4*EXP(-1.3*B1664/$AA$2))),6)</f>
        <v>3.2200000000000002E-4</v>
      </c>
      <c r="E1664" s="10">
        <f>D1664*('Front End'!$F$3/100)</f>
        <v>0</v>
      </c>
      <c r="F1664" s="10">
        <f t="shared" si="106"/>
        <v>3.2200000000000002E-4</v>
      </c>
      <c r="G1664" s="10">
        <f>IF((G1663+(AVERAGE(F1663:F1664)*('Front End'!$F$5*60))-(N1663))&gt;$AA$3,$AA$3,IF(G1663+(AVERAGE(F1663:F1664)*('Front End'!$F$5*60))-(N1663)&lt;0,0,G1663+(AVERAGE(F1663:F1664)*('Front End'!$F$5*60))-(N1663)))</f>
        <v>100.28550003213603</v>
      </c>
      <c r="H1664" s="10">
        <f>(G1664/$AA$3)*'Front End'!$B$1</f>
        <v>1.0028550003213603E-3</v>
      </c>
      <c r="I1664" s="10">
        <f>('Front End'!$F$10-'Front End'!$B$1)+Calcs!H1664</f>
        <v>46.731002855000327</v>
      </c>
      <c r="J1664" s="10">
        <f>IF(H1664&gt;'Front End'!$B$1*('Front End'!$B$5/100),G1664-((('Front End'!$B$1*('Front End'!$B$5/100))/'Front End'!$B$1)*$AA$3),0)</f>
        <v>0.28550003213602793</v>
      </c>
      <c r="K1664" s="10">
        <f>(J1664*('Front End'!$B$6/100))/('Front End'!$B$2*24*60*60)</f>
        <v>0</v>
      </c>
      <c r="L1664" s="10">
        <f>(J1664*((100-'Front End'!$B$6)/100))/('Front End'!$B$2*24*60*60)</f>
        <v>3.3043985200929165E-4</v>
      </c>
      <c r="M1664" s="10">
        <f t="shared" si="107"/>
        <v>3.3043985200929165E-4</v>
      </c>
      <c r="N1664" s="10">
        <f>AVERAGE(M1663:M1664)*('Front End'!$F$5*60)</f>
        <v>3.9736695105175732E-2</v>
      </c>
      <c r="O1664" s="10">
        <f>IF(O1663+AVERAGE(K1663:K1664)*('Front End'!$F$5*60)&gt;J1664,J1664,O1663+AVERAGE(K1663:K1664)*('Front End'!$F$5*60))</f>
        <v>0</v>
      </c>
      <c r="P1664" s="10">
        <f>P1663+(AVERAGE(L1663:L1664)*('Front End'!$F$5*60))-W1663</f>
        <v>3514.7029102854431</v>
      </c>
      <c r="Q1664" s="10">
        <f>(P1664/$AA$5)*($AA$4-'Front End'!$F$9)</f>
        <v>3.514702910285443E-2</v>
      </c>
      <c r="R1664" s="10">
        <f>'Front End'!$F$9+Q1664</f>
        <v>45.035147029102852</v>
      </c>
      <c r="S1664" s="8">
        <f>IF(R1664&gt;'Front End'!$F$9+'Front End'!$B$9,(((R1664-'Front End'!$F$9)/($AA$4-'Front End'!$F$9))*$AA$5)-((('Front End'!$F$9+'Front End'!$B$9-'Front End'!$F$9)/($AA$4-'Front End'!$F$9))*$AA$5),0)</f>
        <v>3514.7029102851948</v>
      </c>
      <c r="T1664" s="8">
        <f>ROUND(S1664/('Front End'!$B$3*24*60*60),6)</f>
        <v>4.0679999999999996E-3</v>
      </c>
      <c r="U1664" s="8">
        <f>IF(R1664&gt;'Front End'!$F$9+'Front End'!$B$10,(((R1664-'Front End'!$F$9)/($AA$4-'Front End'!$F$9))*$AA$5)-((('Front End'!$F$9+'Front End'!$B$10-'Front End'!$F$9)/($AA$4-'Front End'!$F$9))*$AA$5),0)</f>
        <v>1514.7029102848819</v>
      </c>
      <c r="V1664" s="8">
        <f>(U1664^0.5)/('Front End'!$B$4*24*60*60)</f>
        <v>4.5045352254202481E-3</v>
      </c>
      <c r="W1664" s="8">
        <f>(AVERAGE(T1663:T1664)*('Front End'!$F$5*60))+(AVERAGE(V1663:V1664)*('Front End'!$F$5*60))</f>
        <v>1.028852484257059</v>
      </c>
      <c r="X1664" s="8">
        <f t="shared" si="108"/>
        <v>4.5045352254202481E-3</v>
      </c>
    </row>
    <row r="1665" spans="1:24" x14ac:dyDescent="0.2">
      <c r="A1665" s="1">
        <v>1664</v>
      </c>
      <c r="B1665" s="1">
        <f>B1664+'Front End'!$F$5</f>
        <v>3326</v>
      </c>
      <c r="C1665" s="10">
        <f t="shared" si="105"/>
        <v>2.3097222222222222</v>
      </c>
      <c r="D1665" s="10">
        <f>ROUND(IF(B1665&lt;=$AA$2*1.25,('Front End'!$F$4/2)*(1-COS((PI()*B1665)/$AA$2)),(4.34*'Front End'!$F$4*EXP(-1.3*B1665/$AA$2))),6)</f>
        <v>3.2000000000000003E-4</v>
      </c>
      <c r="E1665" s="10">
        <f>D1665*('Front End'!$F$3/100)</f>
        <v>0</v>
      </c>
      <c r="F1665" s="10">
        <f t="shared" si="106"/>
        <v>3.2000000000000003E-4</v>
      </c>
      <c r="G1665" s="10">
        <f>IF((G1664+(AVERAGE(F1664:F1665)*('Front End'!$F$5*60))-(N1664))&gt;$AA$3,$AA$3,IF(G1664+(AVERAGE(F1664:F1665)*('Front End'!$F$5*60))-(N1664)&lt;0,0,G1664+(AVERAGE(F1664:F1665)*('Front End'!$F$5*60))-(N1664)))</f>
        <v>100.28428333703086</v>
      </c>
      <c r="H1665" s="10">
        <f>(G1665/$AA$3)*'Front End'!$B$1</f>
        <v>1.0028428333703086E-3</v>
      </c>
      <c r="I1665" s="10">
        <f>('Front End'!$F$10-'Front End'!$B$1)+Calcs!H1665</f>
        <v>46.731002842833377</v>
      </c>
      <c r="J1665" s="10">
        <f>IF(H1665&gt;'Front End'!$B$1*('Front End'!$B$5/100),G1665-((('Front End'!$B$1*('Front End'!$B$5/100))/'Front End'!$B$1)*$AA$3),0)</f>
        <v>0.28428333703085684</v>
      </c>
      <c r="K1665" s="10">
        <f>(J1665*('Front End'!$B$6/100))/('Front End'!$B$2*24*60*60)</f>
        <v>0</v>
      </c>
      <c r="L1665" s="10">
        <f>(J1665*((100-'Front End'!$B$6)/100))/('Front End'!$B$2*24*60*60)</f>
        <v>3.2903164008201026E-4</v>
      </c>
      <c r="M1665" s="10">
        <f t="shared" si="107"/>
        <v>3.2903164008201026E-4</v>
      </c>
      <c r="N1665" s="10">
        <f>AVERAGE(M1664:M1665)*('Front End'!$F$5*60)</f>
        <v>3.9568289525478119E-2</v>
      </c>
      <c r="O1665" s="10">
        <f>IF(O1664+AVERAGE(K1664:K1665)*('Front End'!$F$5*60)&gt;J1665,J1665,O1664+AVERAGE(K1664:K1665)*('Front End'!$F$5*60))</f>
        <v>0</v>
      </c>
      <c r="P1665" s="10">
        <f>P1664+(AVERAGE(L1664:L1665)*('Front End'!$F$5*60))-W1664</f>
        <v>3513.7136260907114</v>
      </c>
      <c r="Q1665" s="10">
        <f>(P1665/$AA$5)*($AA$4-'Front End'!$F$9)</f>
        <v>3.5137136260907115E-2</v>
      </c>
      <c r="R1665" s="10">
        <f>'Front End'!$F$9+Q1665</f>
        <v>45.035137136260907</v>
      </c>
      <c r="S1665" s="8">
        <f>IF(R1665&gt;'Front End'!$F$9+'Front End'!$B$9,(((R1665-'Front End'!$F$9)/($AA$4-'Front End'!$F$9))*$AA$5)-((('Front End'!$F$9+'Front End'!$B$9-'Front End'!$F$9)/($AA$4-'Front End'!$F$9))*$AA$5),0)</f>
        <v>3513.71362609072</v>
      </c>
      <c r="T1665" s="8">
        <f>ROUND(S1665/('Front End'!$B$3*24*60*60),6)</f>
        <v>4.0670000000000003E-3</v>
      </c>
      <c r="U1665" s="8">
        <f>IF(R1665&gt;'Front End'!$F$9+'Front End'!$B$10,(((R1665-'Front End'!$F$9)/($AA$4-'Front End'!$F$9))*$AA$5)-((('Front End'!$F$9+'Front End'!$B$10-'Front End'!$F$9)/($AA$4-'Front End'!$F$9))*$AA$5),0)</f>
        <v>1513.7136260904072</v>
      </c>
      <c r="V1665" s="8">
        <f>(U1665^0.5)/('Front End'!$B$4*24*60*60)</f>
        <v>4.5030639820069392E-3</v>
      </c>
      <c r="W1665" s="8">
        <f>(AVERAGE(T1664:T1665)*('Front End'!$F$5*60))+(AVERAGE(V1664:V1665)*('Front End'!$F$5*60))</f>
        <v>1.0285559524456311</v>
      </c>
      <c r="X1665" s="8">
        <f t="shared" si="108"/>
        <v>4.5030639820069392E-3</v>
      </c>
    </row>
    <row r="1666" spans="1:24" x14ac:dyDescent="0.2">
      <c r="A1666" s="1">
        <v>1665</v>
      </c>
      <c r="B1666" s="1">
        <f>B1665+'Front End'!$F$5</f>
        <v>3328</v>
      </c>
      <c r="C1666" s="10">
        <f t="shared" si="105"/>
        <v>2.3111111111111109</v>
      </c>
      <c r="D1666" s="10">
        <f>ROUND(IF(B1666&lt;=$AA$2*1.25,('Front End'!$F$4/2)*(1-COS((PI()*B1666)/$AA$2)),(4.34*'Front End'!$F$4*EXP(-1.3*B1666/$AA$2))),6)</f>
        <v>3.19E-4</v>
      </c>
      <c r="E1666" s="10">
        <f>D1666*('Front End'!$F$3/100)</f>
        <v>0</v>
      </c>
      <c r="F1666" s="10">
        <f t="shared" si="106"/>
        <v>3.19E-4</v>
      </c>
      <c r="G1666" s="10">
        <f>IF((G1665+(AVERAGE(F1665:F1666)*('Front End'!$F$5*60))-(N1665))&gt;$AA$3,$AA$3,IF(G1665+(AVERAGE(F1665:F1666)*('Front End'!$F$5*60))-(N1665)&lt;0,0,G1665+(AVERAGE(F1665:F1666)*('Front End'!$F$5*60))-(N1665)))</f>
        <v>100.28305504750539</v>
      </c>
      <c r="H1666" s="10">
        <f>(G1666/$AA$3)*'Front End'!$B$1</f>
        <v>1.0028305504750539E-3</v>
      </c>
      <c r="I1666" s="10">
        <f>('Front End'!$F$10-'Front End'!$B$1)+Calcs!H1666</f>
        <v>46.73100283055048</v>
      </c>
      <c r="J1666" s="10">
        <f>IF(H1666&gt;'Front End'!$B$1*('Front End'!$B$5/100),G1666-((('Front End'!$B$1*('Front End'!$B$5/100))/'Front End'!$B$1)*$AA$3),0)</f>
        <v>0.28305504750538546</v>
      </c>
      <c r="K1666" s="10">
        <f>(J1666*('Front End'!$B$6/100))/('Front End'!$B$2*24*60*60)</f>
        <v>0</v>
      </c>
      <c r="L1666" s="10">
        <f>(J1666*((100-'Front End'!$B$6)/100))/('Front End'!$B$2*24*60*60)</f>
        <v>3.2761000868678874E-4</v>
      </c>
      <c r="M1666" s="10">
        <f t="shared" si="107"/>
        <v>3.2761000868678874E-4</v>
      </c>
      <c r="N1666" s="10">
        <f>AVERAGE(M1665:M1666)*('Front End'!$F$5*60)</f>
        <v>3.9398498926127942E-2</v>
      </c>
      <c r="O1666" s="10">
        <f>IF(O1665+AVERAGE(K1665:K1666)*('Front End'!$F$5*60)&gt;J1666,J1666,O1665+AVERAGE(K1665:K1666)*('Front End'!$F$5*60))</f>
        <v>0</v>
      </c>
      <c r="P1666" s="10">
        <f>P1665+(AVERAGE(L1665:L1666)*('Front End'!$F$5*60))-W1665</f>
        <v>3512.7244686371919</v>
      </c>
      <c r="Q1666" s="10">
        <f>(P1666/$AA$5)*($AA$4-'Front End'!$F$9)</f>
        <v>3.512724468637192E-2</v>
      </c>
      <c r="R1666" s="10">
        <f>'Front End'!$F$9+Q1666</f>
        <v>45.035127244686372</v>
      </c>
      <c r="S1666" s="8">
        <f>IF(R1666&gt;'Front End'!$F$9+'Front End'!$B$9,(((R1666-'Front End'!$F$9)/($AA$4-'Front End'!$F$9))*$AA$5)-((('Front End'!$F$9+'Front End'!$B$9-'Front End'!$F$9)/($AA$4-'Front End'!$F$9))*$AA$5),0)</f>
        <v>3512.7244686371737</v>
      </c>
      <c r="T1666" s="8">
        <f>ROUND(S1666/('Front End'!$B$3*24*60*60),6)</f>
        <v>4.0660000000000002E-3</v>
      </c>
      <c r="U1666" s="8">
        <f>IF(R1666&gt;'Front End'!$F$9+'Front End'!$B$10,(((R1666-'Front End'!$F$9)/($AA$4-'Front End'!$F$9))*$AA$5)-((('Front End'!$F$9+'Front End'!$B$10-'Front End'!$F$9)/($AA$4-'Front End'!$F$9))*$AA$5),0)</f>
        <v>1512.7244686368608</v>
      </c>
      <c r="V1666" s="8">
        <f>(U1666^0.5)/('Front End'!$B$4*24*60*60)</f>
        <v>4.501592446330048E-3</v>
      </c>
      <c r="W1666" s="8">
        <f>(AVERAGE(T1665:T1666)*('Front End'!$F$5*60))+(AVERAGE(V1665:V1666)*('Front End'!$F$5*60))</f>
        <v>1.0282593857002194</v>
      </c>
      <c r="X1666" s="8">
        <f t="shared" si="108"/>
        <v>4.501592446330048E-3</v>
      </c>
    </row>
    <row r="1667" spans="1:24" x14ac:dyDescent="0.2">
      <c r="A1667" s="1">
        <v>1666</v>
      </c>
      <c r="B1667" s="1">
        <f>B1666+'Front End'!$F$5</f>
        <v>3330</v>
      </c>
      <c r="C1667" s="10">
        <f t="shared" si="105"/>
        <v>2.3125</v>
      </c>
      <c r="D1667" s="10">
        <f>ROUND(IF(B1667&lt;=$AA$2*1.25,('Front End'!$F$4/2)*(1-COS((PI()*B1667)/$AA$2)),(4.34*'Front End'!$F$4*EXP(-1.3*B1667/$AA$2))),6)</f>
        <v>3.1700000000000001E-4</v>
      </c>
      <c r="E1667" s="10">
        <f>D1667*('Front End'!$F$3/100)</f>
        <v>0</v>
      </c>
      <c r="F1667" s="10">
        <f t="shared" si="106"/>
        <v>3.1700000000000001E-4</v>
      </c>
      <c r="G1667" s="10">
        <f>IF((G1666+(AVERAGE(F1666:F1667)*('Front End'!$F$5*60))-(N1666))&gt;$AA$3,$AA$3,IF(G1666+(AVERAGE(F1666:F1667)*('Front End'!$F$5*60))-(N1666)&lt;0,0,G1666+(AVERAGE(F1666:F1667)*('Front End'!$F$5*60))-(N1666)))</f>
        <v>100.28181654857926</v>
      </c>
      <c r="H1667" s="10">
        <f>(G1667/$AA$3)*'Front End'!$B$1</f>
        <v>1.0028181654857925E-3</v>
      </c>
      <c r="I1667" s="10">
        <f>('Front End'!$F$10-'Front End'!$B$1)+Calcs!H1667</f>
        <v>46.731002818165493</v>
      </c>
      <c r="J1667" s="10">
        <f>IF(H1667&gt;'Front End'!$B$1*('Front End'!$B$5/100),G1667-((('Front End'!$B$1*('Front End'!$B$5/100))/'Front End'!$B$1)*$AA$3),0)</f>
        <v>0.28181654857925764</v>
      </c>
      <c r="K1667" s="10">
        <f>(J1667*('Front End'!$B$6/100))/('Front End'!$B$2*24*60*60)</f>
        <v>0</v>
      </c>
      <c r="L1667" s="10">
        <f>(J1667*((100-'Front End'!$B$6)/100))/('Front End'!$B$2*24*60*60)</f>
        <v>3.2617656085562232E-4</v>
      </c>
      <c r="M1667" s="10">
        <f t="shared" si="107"/>
        <v>3.2617656085562232E-4</v>
      </c>
      <c r="N1667" s="10">
        <f>AVERAGE(M1666:M1667)*('Front End'!$F$5*60)</f>
        <v>3.9227194172544659E-2</v>
      </c>
      <c r="O1667" s="10">
        <f>IF(O1666+AVERAGE(K1666:K1667)*('Front End'!$F$5*60)&gt;J1667,J1667,O1666+AVERAGE(K1666:K1667)*('Front End'!$F$5*60))</f>
        <v>0</v>
      </c>
      <c r="P1667" s="10">
        <f>P1666+(AVERAGE(L1666:L1667)*('Front End'!$F$5*60))-W1666</f>
        <v>3511.7354364456642</v>
      </c>
      <c r="Q1667" s="10">
        <f>(P1667/$AA$5)*($AA$4-'Front End'!$F$9)</f>
        <v>3.5117354364456642E-2</v>
      </c>
      <c r="R1667" s="10">
        <f>'Front End'!$F$9+Q1667</f>
        <v>45.035117354364459</v>
      </c>
      <c r="S1667" s="8">
        <f>IF(R1667&gt;'Front End'!$F$9+'Front End'!$B$9,(((R1667-'Front End'!$F$9)/($AA$4-'Front End'!$F$9))*$AA$5)-((('Front End'!$F$9+'Front End'!$B$9-'Front End'!$F$9)/($AA$4-'Front End'!$F$9))*$AA$5),0)</f>
        <v>3511.7354364459175</v>
      </c>
      <c r="T1667" s="8">
        <f>ROUND(S1667/('Front End'!$B$3*24*60*60),6)</f>
        <v>4.065E-3</v>
      </c>
      <c r="U1667" s="8">
        <f>IF(R1667&gt;'Front End'!$F$9+'Front End'!$B$10,(((R1667-'Front End'!$F$9)/($AA$4-'Front End'!$F$9))*$AA$5)-((('Front End'!$F$9+'Front End'!$B$10-'Front End'!$F$9)/($AA$4-'Front End'!$F$9))*$AA$5),0)</f>
        <v>1511.7354364456046</v>
      </c>
      <c r="V1667" s="8">
        <f>(U1667^0.5)/('Front End'!$B$4*24*60*60)</f>
        <v>4.5001206159020679E-3</v>
      </c>
      <c r="W1667" s="8">
        <f>(AVERAGE(T1666:T1667)*('Front End'!$F$5*60))+(AVERAGE(V1666:V1667)*('Front End'!$F$5*60))</f>
        <v>1.0279627837339269</v>
      </c>
      <c r="X1667" s="8">
        <f t="shared" si="108"/>
        <v>4.5001206159020679E-3</v>
      </c>
    </row>
    <row r="1668" spans="1:24" x14ac:dyDescent="0.2">
      <c r="A1668" s="1">
        <v>1667</v>
      </c>
      <c r="B1668" s="1">
        <f>B1667+'Front End'!$F$5</f>
        <v>3332</v>
      </c>
      <c r="C1668" s="10">
        <f t="shared" si="105"/>
        <v>2.3138888888888891</v>
      </c>
      <c r="D1668" s="10">
        <f>ROUND(IF(B1668&lt;=$AA$2*1.25,('Front End'!$F$4/2)*(1-COS((PI()*B1668)/$AA$2)),(4.34*'Front End'!$F$4*EXP(-1.3*B1668/$AA$2))),6)</f>
        <v>3.1599999999999998E-4</v>
      </c>
      <c r="E1668" s="10">
        <f>D1668*('Front End'!$F$3/100)</f>
        <v>0</v>
      </c>
      <c r="F1668" s="10">
        <f t="shared" si="106"/>
        <v>3.1599999999999998E-4</v>
      </c>
      <c r="G1668" s="10">
        <f>IF((G1667+(AVERAGE(F1667:F1668)*('Front End'!$F$5*60))-(N1667))&gt;$AA$3,$AA$3,IF(G1667+(AVERAGE(F1667:F1668)*('Front End'!$F$5*60))-(N1667)&lt;0,0,G1667+(AVERAGE(F1667:F1668)*('Front End'!$F$5*60))-(N1667)))</f>
        <v>100.28056935440672</v>
      </c>
      <c r="H1668" s="10">
        <f>(G1668/$AA$3)*'Front End'!$B$1</f>
        <v>1.0028056935440673E-3</v>
      </c>
      <c r="I1668" s="10">
        <f>('Front End'!$F$10-'Front End'!$B$1)+Calcs!H1668</f>
        <v>46.731002805693549</v>
      </c>
      <c r="J1668" s="10">
        <f>IF(H1668&gt;'Front End'!$B$1*('Front End'!$B$5/100),G1668-((('Front End'!$B$1*('Front End'!$B$5/100))/'Front End'!$B$1)*$AA$3),0)</f>
        <v>0.28056935440672248</v>
      </c>
      <c r="K1668" s="10">
        <f>(J1668*('Front End'!$B$6/100))/('Front End'!$B$2*24*60*60)</f>
        <v>0</v>
      </c>
      <c r="L1668" s="10">
        <f>(J1668*((100-'Front End'!$B$6)/100))/('Front End'!$B$2*24*60*60)</f>
        <v>3.2473304908185475E-4</v>
      </c>
      <c r="M1668" s="10">
        <f t="shared" si="107"/>
        <v>3.2473304908185475E-4</v>
      </c>
      <c r="N1668" s="10">
        <f>AVERAGE(M1667:M1668)*('Front End'!$F$5*60)</f>
        <v>3.9054576596248627E-2</v>
      </c>
      <c r="O1668" s="10">
        <f>IF(O1667+AVERAGE(K1667:K1668)*('Front End'!$F$5*60)&gt;J1668,J1668,O1667+AVERAGE(K1667:K1668)*('Front End'!$F$5*60))</f>
        <v>0</v>
      </c>
      <c r="P1668" s="10">
        <f>P1667+(AVERAGE(L1667:L1668)*('Front End'!$F$5*60))-W1667</f>
        <v>3510.7465282385265</v>
      </c>
      <c r="Q1668" s="10">
        <f>(P1668/$AA$5)*($AA$4-'Front End'!$F$9)</f>
        <v>3.5107465282385265E-2</v>
      </c>
      <c r="R1668" s="10">
        <f>'Front End'!$F$9+Q1668</f>
        <v>45.035107465282387</v>
      </c>
      <c r="S1668" s="8">
        <f>IF(R1668&gt;'Front End'!$F$9+'Front End'!$B$9,(((R1668-'Front End'!$F$9)/($AA$4-'Front End'!$F$9))*$AA$5)-((('Front End'!$F$9+'Front End'!$B$9-'Front End'!$F$9)/($AA$4-'Front End'!$F$9))*$AA$5),0)</f>
        <v>3510.7465282386843</v>
      </c>
      <c r="T1668" s="8">
        <f>ROUND(S1668/('Front End'!$B$3*24*60*60),6)</f>
        <v>4.0629999999999998E-3</v>
      </c>
      <c r="U1668" s="8">
        <f>IF(R1668&gt;'Front End'!$F$9+'Front End'!$B$10,(((R1668-'Front End'!$F$9)/($AA$4-'Front End'!$F$9))*$AA$5)-((('Front End'!$F$9+'Front End'!$B$10-'Front End'!$F$9)/($AA$4-'Front End'!$F$9))*$AA$5),0)</f>
        <v>1510.7465282383714</v>
      </c>
      <c r="V1668" s="8">
        <f>(U1668^0.5)/('Front End'!$B$4*24*60*60)</f>
        <v>4.498648488530506E-3</v>
      </c>
      <c r="W1668" s="8">
        <f>(AVERAGE(T1667:T1668)*('Front End'!$F$5*60))+(AVERAGE(V1667:V1668)*('Front End'!$F$5*60))</f>
        <v>1.0276061462659545</v>
      </c>
      <c r="X1668" s="8">
        <f t="shared" si="108"/>
        <v>4.498648488530506E-3</v>
      </c>
    </row>
    <row r="1669" spans="1:24" x14ac:dyDescent="0.2">
      <c r="A1669" s="1">
        <v>1668</v>
      </c>
      <c r="B1669" s="1">
        <f>B1668+'Front End'!$F$5</f>
        <v>3334</v>
      </c>
      <c r="C1669" s="10">
        <f t="shared" si="105"/>
        <v>2.3152777777777778</v>
      </c>
      <c r="D1669" s="10">
        <f>ROUND(IF(B1669&lt;=$AA$2*1.25,('Front End'!$F$4/2)*(1-COS((PI()*B1669)/$AA$2)),(4.34*'Front End'!$F$4*EXP(-1.3*B1669/$AA$2))),6)</f>
        <v>3.1500000000000001E-4</v>
      </c>
      <c r="E1669" s="10">
        <f>D1669*('Front End'!$F$3/100)</f>
        <v>0</v>
      </c>
      <c r="F1669" s="10">
        <f t="shared" si="106"/>
        <v>3.1500000000000001E-4</v>
      </c>
      <c r="G1669" s="10">
        <f>IF((G1668+(AVERAGE(F1668:F1669)*('Front End'!$F$5*60))-(N1668))&gt;$AA$3,$AA$3,IF(G1668+(AVERAGE(F1668:F1669)*('Front End'!$F$5*60))-(N1668)&lt;0,0,G1668+(AVERAGE(F1668:F1669)*('Front End'!$F$5*60))-(N1668)))</f>
        <v>100.27937477781047</v>
      </c>
      <c r="H1669" s="10">
        <f>(G1669/$AA$3)*'Front End'!$B$1</f>
        <v>1.0027937477781047E-3</v>
      </c>
      <c r="I1669" s="10">
        <f>('Front End'!$F$10-'Front End'!$B$1)+Calcs!H1669</f>
        <v>46.731002793747784</v>
      </c>
      <c r="J1669" s="10">
        <f>IF(H1669&gt;'Front End'!$B$1*('Front End'!$B$5/100),G1669-((('Front End'!$B$1*('Front End'!$B$5/100))/'Front End'!$B$1)*$AA$3),0)</f>
        <v>0.27937477781047448</v>
      </c>
      <c r="K1669" s="10">
        <f>(J1669*('Front End'!$B$6/100))/('Front End'!$B$2*24*60*60)</f>
        <v>0</v>
      </c>
      <c r="L1669" s="10">
        <f>(J1669*((100-'Front End'!$B$6)/100))/('Front End'!$B$2*24*60*60)</f>
        <v>3.2335043728064179E-4</v>
      </c>
      <c r="M1669" s="10">
        <f t="shared" si="107"/>
        <v>3.2335043728064179E-4</v>
      </c>
      <c r="N1669" s="10">
        <f>AVERAGE(M1668:M1669)*('Front End'!$F$5*60)</f>
        <v>3.8885009181749794E-2</v>
      </c>
      <c r="O1669" s="10">
        <f>IF(O1668+AVERAGE(K1668:K1669)*('Front End'!$F$5*60)&gt;J1669,J1669,O1668+AVERAGE(K1668:K1669)*('Front End'!$F$5*60))</f>
        <v>0</v>
      </c>
      <c r="P1669" s="10">
        <f>P1668+(AVERAGE(L1668:L1669)*('Front End'!$F$5*60))-W1668</f>
        <v>3509.7578071014423</v>
      </c>
      <c r="Q1669" s="10">
        <f>(P1669/$AA$5)*($AA$4-'Front End'!$F$9)</f>
        <v>3.5097578071014421E-2</v>
      </c>
      <c r="R1669" s="10">
        <f>'Front End'!$F$9+Q1669</f>
        <v>45.035097578071017</v>
      </c>
      <c r="S1669" s="8">
        <f>IF(R1669&gt;'Front End'!$F$9+'Front End'!$B$9,(((R1669-'Front End'!$F$9)/($AA$4-'Front End'!$F$9))*$AA$5)-((('Front End'!$F$9+'Front End'!$B$9-'Front End'!$F$9)/($AA$4-'Front End'!$F$9))*$AA$5),0)</f>
        <v>3509.757807101721</v>
      </c>
      <c r="T1669" s="8">
        <f>ROUND(S1669/('Front End'!$B$3*24*60*60),6)</f>
        <v>4.0619999999999996E-3</v>
      </c>
      <c r="U1669" s="8">
        <f>IF(R1669&gt;'Front End'!$F$9+'Front End'!$B$10,(((R1669-'Front End'!$F$9)/($AA$4-'Front End'!$F$9))*$AA$5)-((('Front End'!$F$9+'Front End'!$B$10-'Front End'!$F$9)/($AA$4-'Front End'!$F$9))*$AA$5),0)</f>
        <v>1509.7578071014082</v>
      </c>
      <c r="V1669" s="8">
        <f>(U1669^0.5)/('Front End'!$B$4*24*60*60)</f>
        <v>4.4971761578825216E-3</v>
      </c>
      <c r="W1669" s="8">
        <f>(AVERAGE(T1668:T1669)*('Front End'!$F$5*60))+(AVERAGE(V1668:V1669)*('Front End'!$F$5*60))</f>
        <v>1.0272494787847817</v>
      </c>
      <c r="X1669" s="8">
        <f t="shared" si="108"/>
        <v>4.4971761578825216E-3</v>
      </c>
    </row>
    <row r="1670" spans="1:24" x14ac:dyDescent="0.2">
      <c r="A1670" s="1">
        <v>1669</v>
      </c>
      <c r="B1670" s="1">
        <f>B1669+'Front End'!$F$5</f>
        <v>3336</v>
      </c>
      <c r="C1670" s="10">
        <f t="shared" si="105"/>
        <v>2.3166666666666669</v>
      </c>
      <c r="D1670" s="10">
        <f>ROUND(IF(B1670&lt;=$AA$2*1.25,('Front End'!$F$4/2)*(1-COS((PI()*B1670)/$AA$2)),(4.34*'Front End'!$F$4*EXP(-1.3*B1670/$AA$2))),6)</f>
        <v>3.1300000000000002E-4</v>
      </c>
      <c r="E1670" s="10">
        <f>D1670*('Front End'!$F$3/100)</f>
        <v>0</v>
      </c>
      <c r="F1670" s="10">
        <f t="shared" si="106"/>
        <v>3.1300000000000002E-4</v>
      </c>
      <c r="G1670" s="10">
        <f>IF((G1669+(AVERAGE(F1669:F1670)*('Front End'!$F$5*60))-(N1669))&gt;$AA$3,$AA$3,IF(G1669+(AVERAGE(F1669:F1670)*('Front End'!$F$5*60))-(N1669)&lt;0,0,G1669+(AVERAGE(F1669:F1670)*('Front End'!$F$5*60))-(N1669)))</f>
        <v>100.27816976862871</v>
      </c>
      <c r="H1670" s="10">
        <f>(G1670/$AA$3)*'Front End'!$B$1</f>
        <v>1.0027816976862871E-3</v>
      </c>
      <c r="I1670" s="10">
        <f>('Front End'!$F$10-'Front End'!$B$1)+Calcs!H1670</f>
        <v>46.73100278169769</v>
      </c>
      <c r="J1670" s="10">
        <f>IF(H1670&gt;'Front End'!$B$1*('Front End'!$B$5/100),G1670-((('Front End'!$B$1*('Front End'!$B$5/100))/'Front End'!$B$1)*$AA$3),0)</f>
        <v>0.27816976862871456</v>
      </c>
      <c r="K1670" s="10">
        <f>(J1670*('Front End'!$B$6/100))/('Front End'!$B$2*24*60*60)</f>
        <v>0</v>
      </c>
      <c r="L1670" s="10">
        <f>(J1670*((100-'Front End'!$B$6)/100))/('Front End'!$B$2*24*60*60)</f>
        <v>3.2195575072767893E-4</v>
      </c>
      <c r="M1670" s="10">
        <f t="shared" si="107"/>
        <v>3.2195575072767893E-4</v>
      </c>
      <c r="N1670" s="10">
        <f>AVERAGE(M1669:M1670)*('Front End'!$F$5*60)</f>
        <v>3.8718371280499243E-2</v>
      </c>
      <c r="O1670" s="10">
        <f>IF(O1669+AVERAGE(K1669:K1670)*('Front End'!$F$5*60)&gt;J1670,J1670,O1669+AVERAGE(K1669:K1670)*('Front End'!$F$5*60))</f>
        <v>0</v>
      </c>
      <c r="P1670" s="10">
        <f>P1669+(AVERAGE(L1669:L1670)*('Front End'!$F$5*60))-W1669</f>
        <v>3508.7692759939382</v>
      </c>
      <c r="Q1670" s="10">
        <f>(P1670/$AA$5)*($AA$4-'Front End'!$F$9)</f>
        <v>3.5087692759939379E-2</v>
      </c>
      <c r="R1670" s="10">
        <f>'Front End'!$F$9+Q1670</f>
        <v>45.035087692759937</v>
      </c>
      <c r="S1670" s="8">
        <f>IF(R1670&gt;'Front End'!$F$9+'Front End'!$B$9,(((R1670-'Front End'!$F$9)/($AA$4-'Front End'!$F$9))*$AA$5)-((('Front End'!$F$9+'Front End'!$B$9-'Front End'!$F$9)/($AA$4-'Front End'!$F$9))*$AA$5),0)</f>
        <v>3508.7692759937286</v>
      </c>
      <c r="T1670" s="8">
        <f>ROUND(S1670/('Front End'!$B$3*24*60*60),6)</f>
        <v>4.0610000000000004E-3</v>
      </c>
      <c r="U1670" s="8">
        <f>IF(R1670&gt;'Front End'!$F$9+'Front End'!$B$10,(((R1670-'Front End'!$F$9)/($AA$4-'Front End'!$F$9))*$AA$5)-((('Front End'!$F$9+'Front End'!$B$10-'Front End'!$F$9)/($AA$4-'Front End'!$F$9))*$AA$5),0)</f>
        <v>1508.7692759934157</v>
      </c>
      <c r="V1670" s="8">
        <f>(U1670^0.5)/('Front End'!$B$4*24*60*60)</f>
        <v>4.4957036281664418E-3</v>
      </c>
      <c r="W1670" s="8">
        <f>(AVERAGE(T1669:T1670)*('Front End'!$F$5*60))+(AVERAGE(V1669:V1670)*('Front End'!$F$5*60))</f>
        <v>1.0269527871629378</v>
      </c>
      <c r="X1670" s="8">
        <f t="shared" si="108"/>
        <v>4.4957036281664418E-3</v>
      </c>
    </row>
    <row r="1671" spans="1:24" x14ac:dyDescent="0.2">
      <c r="A1671" s="1">
        <v>1670</v>
      </c>
      <c r="B1671" s="1">
        <f>B1670+'Front End'!$F$5</f>
        <v>3338</v>
      </c>
      <c r="C1671" s="10">
        <f t="shared" si="105"/>
        <v>2.3180555555555555</v>
      </c>
      <c r="D1671" s="10">
        <f>ROUND(IF(B1671&lt;=$AA$2*1.25,('Front End'!$F$4/2)*(1-COS((PI()*B1671)/$AA$2)),(4.34*'Front End'!$F$4*EXP(-1.3*B1671/$AA$2))),6)</f>
        <v>3.1199999999999999E-4</v>
      </c>
      <c r="E1671" s="10">
        <f>D1671*('Front End'!$F$3/100)</f>
        <v>0</v>
      </c>
      <c r="F1671" s="10">
        <f t="shared" si="106"/>
        <v>3.1199999999999999E-4</v>
      </c>
      <c r="G1671" s="10">
        <f>IF((G1670+(AVERAGE(F1670:F1671)*('Front End'!$F$5*60))-(N1670))&gt;$AA$3,$AA$3,IF(G1670+(AVERAGE(F1670:F1671)*('Front End'!$F$5*60))-(N1670)&lt;0,0,G1670+(AVERAGE(F1670:F1671)*('Front End'!$F$5*60))-(N1670)))</f>
        <v>100.27695139734821</v>
      </c>
      <c r="H1671" s="10">
        <f>(G1671/$AA$3)*'Front End'!$B$1</f>
        <v>1.0027695139734822E-3</v>
      </c>
      <c r="I1671" s="10">
        <f>('Front End'!$F$10-'Front End'!$B$1)+Calcs!H1671</f>
        <v>46.731002769513978</v>
      </c>
      <c r="J1671" s="10">
        <f>IF(H1671&gt;'Front End'!$B$1*('Front End'!$B$5/100),G1671-((('Front End'!$B$1*('Front End'!$B$5/100))/'Front End'!$B$1)*$AA$3),0)</f>
        <v>0.27695139734821339</v>
      </c>
      <c r="K1671" s="10">
        <f>(J1671*('Front End'!$B$6/100))/('Front End'!$B$2*24*60*60)</f>
        <v>0</v>
      </c>
      <c r="L1671" s="10">
        <f>(J1671*((100-'Front End'!$B$6)/100))/('Front End'!$B$2*24*60*60)</f>
        <v>3.2054559878265442E-4</v>
      </c>
      <c r="M1671" s="10">
        <f t="shared" si="107"/>
        <v>3.2054559878265442E-4</v>
      </c>
      <c r="N1671" s="10">
        <f>AVERAGE(M1670:M1671)*('Front End'!$F$5*60)</f>
        <v>3.8550080970620001E-2</v>
      </c>
      <c r="O1671" s="10">
        <f>IF(O1670+AVERAGE(K1670:K1671)*('Front End'!$F$5*60)&gt;J1671,J1671,O1670+AVERAGE(K1670:K1671)*('Front End'!$F$5*60))</f>
        <v>0</v>
      </c>
      <c r="P1671" s="10">
        <f>P1670+(AVERAGE(L1670:L1671)*('Front End'!$F$5*60))-W1670</f>
        <v>3507.7808732877461</v>
      </c>
      <c r="Q1671" s="10">
        <f>(P1671/$AA$5)*($AA$4-'Front End'!$F$9)</f>
        <v>3.5077808732877462E-2</v>
      </c>
      <c r="R1671" s="10">
        <f>'Front End'!$F$9+Q1671</f>
        <v>45.035077808732879</v>
      </c>
      <c r="S1671" s="8">
        <f>IF(R1671&gt;'Front End'!$F$9+'Front End'!$B$9,(((R1671-'Front End'!$F$9)/($AA$4-'Front End'!$F$9))*$AA$5)-((('Front End'!$F$9+'Front End'!$B$9-'Front End'!$F$9)/($AA$4-'Front End'!$F$9))*$AA$5),0)</f>
        <v>3507.7808732879139</v>
      </c>
      <c r="T1671" s="8">
        <f>ROUND(S1671/('Front End'!$B$3*24*60*60),6)</f>
        <v>4.0600000000000002E-3</v>
      </c>
      <c r="U1671" s="8">
        <f>IF(R1671&gt;'Front End'!$F$9+'Front End'!$B$10,(((R1671-'Front End'!$F$9)/($AA$4-'Front End'!$F$9))*$AA$5)-((('Front End'!$F$9+'Front End'!$B$10-'Front End'!$F$9)/($AA$4-'Front End'!$F$9))*$AA$5),0)</f>
        <v>1507.780873287601</v>
      </c>
      <c r="V1671" s="8">
        <f>(U1671^0.5)/('Front End'!$B$4*24*60*60)</f>
        <v>4.4942308073413406E-3</v>
      </c>
      <c r="W1671" s="8">
        <f>(AVERAGE(T1670:T1671)*('Front End'!$F$5*60))+(AVERAGE(V1670:V1671)*('Front End'!$F$5*60))</f>
        <v>1.0266560661304669</v>
      </c>
      <c r="X1671" s="8">
        <f t="shared" si="108"/>
        <v>4.4942308073413406E-3</v>
      </c>
    </row>
    <row r="1672" spans="1:24" x14ac:dyDescent="0.2">
      <c r="A1672" s="1">
        <v>1671</v>
      </c>
      <c r="B1672" s="1">
        <f>B1671+'Front End'!$F$5</f>
        <v>3340</v>
      </c>
      <c r="C1672" s="10">
        <f t="shared" si="105"/>
        <v>2.3194444444444446</v>
      </c>
      <c r="D1672" s="10">
        <f>ROUND(IF(B1672&lt;=$AA$2*1.25,('Front End'!$F$4/2)*(1-COS((PI()*B1672)/$AA$2)),(4.34*'Front End'!$F$4*EXP(-1.3*B1672/$AA$2))),6)</f>
        <v>3.1100000000000002E-4</v>
      </c>
      <c r="E1672" s="10">
        <f>D1672*('Front End'!$F$3/100)</f>
        <v>0</v>
      </c>
      <c r="F1672" s="10">
        <f t="shared" si="106"/>
        <v>3.1100000000000002E-4</v>
      </c>
      <c r="G1672" s="10">
        <f>IF((G1671+(AVERAGE(F1671:F1672)*('Front End'!$F$5*60))-(N1671))&gt;$AA$3,$AA$3,IF(G1671+(AVERAGE(F1671:F1672)*('Front End'!$F$5*60))-(N1671)&lt;0,0,G1671+(AVERAGE(F1671:F1672)*('Front End'!$F$5*60))-(N1671)))</f>
        <v>100.27578131637759</v>
      </c>
      <c r="H1672" s="10">
        <f>(G1672/$AA$3)*'Front End'!$B$1</f>
        <v>1.0027578131637759E-3</v>
      </c>
      <c r="I1672" s="10">
        <f>('Front End'!$F$10-'Front End'!$B$1)+Calcs!H1672</f>
        <v>46.731002757813165</v>
      </c>
      <c r="J1672" s="10">
        <f>IF(H1672&gt;'Front End'!$B$1*('Front End'!$B$5/100),G1672-((('Front End'!$B$1*('Front End'!$B$5/100))/'Front End'!$B$1)*$AA$3),0)</f>
        <v>0.27578131637758929</v>
      </c>
      <c r="K1672" s="10">
        <f>(J1672*('Front End'!$B$6/100))/('Front End'!$B$2*24*60*60)</f>
        <v>0</v>
      </c>
      <c r="L1672" s="10">
        <f>(J1672*((100-'Front End'!$B$6)/100))/('Front End'!$B$2*24*60*60)</f>
        <v>3.1919133839998764E-4</v>
      </c>
      <c r="M1672" s="10">
        <f t="shared" si="107"/>
        <v>3.1919133839998764E-4</v>
      </c>
      <c r="N1672" s="10">
        <f>AVERAGE(M1671:M1672)*('Front End'!$F$5*60)</f>
        <v>3.8384216230958522E-2</v>
      </c>
      <c r="O1672" s="10">
        <f>IF(O1671+AVERAGE(K1671:K1672)*('Front End'!$F$5*60)&gt;J1672,J1672,O1671+AVERAGE(K1671:K1672)*('Front End'!$F$5*60))</f>
        <v>0</v>
      </c>
      <c r="P1672" s="10">
        <f>P1671+(AVERAGE(L1671:L1672)*('Front End'!$F$5*60))-W1671</f>
        <v>3506.7926014378468</v>
      </c>
      <c r="Q1672" s="10">
        <f>(P1672/$AA$5)*($AA$4-'Front End'!$F$9)</f>
        <v>3.506792601437847E-2</v>
      </c>
      <c r="R1672" s="10">
        <f>'Front End'!$F$9+Q1672</f>
        <v>45.035067926014378</v>
      </c>
      <c r="S1672" s="8">
        <f>IF(R1672&gt;'Front End'!$F$9+'Front End'!$B$9,(((R1672-'Front End'!$F$9)/($AA$4-'Front End'!$F$9))*$AA$5)-((('Front End'!$F$9+'Front End'!$B$9-'Front End'!$F$9)/($AA$4-'Front End'!$F$9))*$AA$5),0)</f>
        <v>3506.7926014377804</v>
      </c>
      <c r="T1672" s="8">
        <f>ROUND(S1672/('Front End'!$B$3*24*60*60),6)</f>
        <v>4.0590000000000001E-3</v>
      </c>
      <c r="U1672" s="8">
        <f>IF(R1672&gt;'Front End'!$F$9+'Front End'!$B$10,(((R1672-'Front End'!$F$9)/($AA$4-'Front End'!$F$9))*$AA$5)-((('Front End'!$F$9+'Front End'!$B$10-'Front End'!$F$9)/($AA$4-'Front End'!$F$9))*$AA$5),0)</f>
        <v>1506.7926014374675</v>
      </c>
      <c r="V1672" s="8">
        <f>(U1672^0.5)/('Front End'!$B$4*24*60*60)</f>
        <v>4.4927576987786912E-3</v>
      </c>
      <c r="W1672" s="8">
        <f>(AVERAGE(T1671:T1672)*('Front End'!$F$5*60))+(AVERAGE(V1671:V1672)*('Front End'!$F$5*60))</f>
        <v>1.026359310367202</v>
      </c>
      <c r="X1672" s="8">
        <f t="shared" si="108"/>
        <v>4.4927576987786912E-3</v>
      </c>
    </row>
    <row r="1673" spans="1:24" x14ac:dyDescent="0.2">
      <c r="A1673" s="1">
        <v>1672</v>
      </c>
      <c r="B1673" s="1">
        <f>B1672+'Front End'!$F$5</f>
        <v>3342</v>
      </c>
      <c r="C1673" s="10">
        <f t="shared" si="105"/>
        <v>2.3208333333333333</v>
      </c>
      <c r="D1673" s="10">
        <f>ROUND(IF(B1673&lt;=$AA$2*1.25,('Front End'!$F$4/2)*(1-COS((PI()*B1673)/$AA$2)),(4.34*'Front End'!$F$4*EXP(-1.3*B1673/$AA$2))),6)</f>
        <v>3.0899999999999998E-4</v>
      </c>
      <c r="E1673" s="10">
        <f>D1673*('Front End'!$F$3/100)</f>
        <v>0</v>
      </c>
      <c r="F1673" s="10">
        <f t="shared" si="106"/>
        <v>3.0899999999999998E-4</v>
      </c>
      <c r="G1673" s="10">
        <f>IF((G1672+(AVERAGE(F1672:F1673)*('Front End'!$F$5*60))-(N1672))&gt;$AA$3,$AA$3,IF(G1672+(AVERAGE(F1672:F1673)*('Front End'!$F$5*60))-(N1672)&lt;0,0,G1672+(AVERAGE(F1672:F1673)*('Front End'!$F$5*60))-(N1672)))</f>
        <v>100.27459710014664</v>
      </c>
      <c r="H1673" s="10">
        <f>(G1673/$AA$3)*'Front End'!$B$1</f>
        <v>1.0027459710014663E-3</v>
      </c>
      <c r="I1673" s="10">
        <f>('Front End'!$F$10-'Front End'!$B$1)+Calcs!H1673</f>
        <v>46.731002745971004</v>
      </c>
      <c r="J1673" s="10">
        <f>IF(H1673&gt;'Front End'!$B$1*('Front End'!$B$5/100),G1673-((('Front End'!$B$1*('Front End'!$B$5/100))/'Front End'!$B$1)*$AA$3),0)</f>
        <v>0.27459710014663585</v>
      </c>
      <c r="K1673" s="10">
        <f>(J1673*('Front End'!$B$6/100))/('Front End'!$B$2*24*60*60)</f>
        <v>0</v>
      </c>
      <c r="L1673" s="10">
        <f>(J1673*((100-'Front End'!$B$6)/100))/('Front End'!$B$2*24*60*60)</f>
        <v>3.1782071776231005E-4</v>
      </c>
      <c r="M1673" s="10">
        <f t="shared" si="107"/>
        <v>3.1782071776231005E-4</v>
      </c>
      <c r="N1673" s="10">
        <f>AVERAGE(M1672:M1673)*('Front End'!$F$5*60)</f>
        <v>3.8220723369737857E-2</v>
      </c>
      <c r="O1673" s="10">
        <f>IF(O1672+AVERAGE(K1672:K1673)*('Front End'!$F$5*60)&gt;J1673,J1673,O1672+AVERAGE(K1672:K1673)*('Front End'!$F$5*60))</f>
        <v>0</v>
      </c>
      <c r="P1673" s="10">
        <f>P1672+(AVERAGE(L1672:L1673)*('Front End'!$F$5*60))-W1672</f>
        <v>3505.8044628508492</v>
      </c>
      <c r="Q1673" s="10">
        <f>(P1673/$AA$5)*($AA$4-'Front End'!$F$9)</f>
        <v>3.5058044628508492E-2</v>
      </c>
      <c r="R1673" s="10">
        <f>'Front End'!$F$9+Q1673</f>
        <v>45.035058044628506</v>
      </c>
      <c r="S1673" s="8">
        <f>IF(R1673&gt;'Front End'!$F$9+'Front End'!$B$9,(((R1673-'Front End'!$F$9)/($AA$4-'Front End'!$F$9))*$AA$5)-((('Front End'!$F$9+'Front End'!$B$9-'Front End'!$F$9)/($AA$4-'Front End'!$F$9))*$AA$5),0)</f>
        <v>3505.8044628506482</v>
      </c>
      <c r="T1673" s="8">
        <f>ROUND(S1673/('Front End'!$B$3*24*60*60),6)</f>
        <v>4.058E-3</v>
      </c>
      <c r="U1673" s="8">
        <f>IF(R1673&gt;'Front End'!$F$9+'Front End'!$B$10,(((R1673-'Front End'!$F$9)/($AA$4-'Front End'!$F$9))*$AA$5)-((('Front End'!$F$9+'Front End'!$B$10-'Front End'!$F$9)/($AA$4-'Front End'!$F$9))*$AA$5),0)</f>
        <v>1505.8044628503353</v>
      </c>
      <c r="V1673" s="8">
        <f>(U1673^0.5)/('Front End'!$B$4*24*60*60)</f>
        <v>4.4912843057854611E-3</v>
      </c>
      <c r="W1673" s="8">
        <f>(AVERAGE(T1672:T1673)*('Front End'!$F$5*60))+(AVERAGE(V1672:V1673)*('Front End'!$F$5*60))</f>
        <v>1.0260625202738491</v>
      </c>
      <c r="X1673" s="8">
        <f t="shared" si="108"/>
        <v>4.4912843057854611E-3</v>
      </c>
    </row>
    <row r="1674" spans="1:24" x14ac:dyDescent="0.2">
      <c r="A1674" s="1">
        <v>1673</v>
      </c>
      <c r="B1674" s="1">
        <f>B1673+'Front End'!$F$5</f>
        <v>3344</v>
      </c>
      <c r="C1674" s="10">
        <f t="shared" si="105"/>
        <v>2.3222222222222224</v>
      </c>
      <c r="D1674" s="10">
        <f>ROUND(IF(B1674&lt;=$AA$2*1.25,('Front End'!$F$4/2)*(1-COS((PI()*B1674)/$AA$2)),(4.34*'Front End'!$F$4*EXP(-1.3*B1674/$AA$2))),6)</f>
        <v>3.0800000000000001E-4</v>
      </c>
      <c r="E1674" s="10">
        <f>D1674*('Front End'!$F$3/100)</f>
        <v>0</v>
      </c>
      <c r="F1674" s="10">
        <f t="shared" si="106"/>
        <v>3.0800000000000001E-4</v>
      </c>
      <c r="G1674" s="10">
        <f>IF((G1673+(AVERAGE(F1673:F1674)*('Front End'!$F$5*60))-(N1673))&gt;$AA$3,$AA$3,IF(G1673+(AVERAGE(F1673:F1674)*('Front End'!$F$5*60))-(N1673)&lt;0,0,G1673+(AVERAGE(F1673:F1674)*('Front End'!$F$5*60))-(N1673)))</f>
        <v>100.2733963767769</v>
      </c>
      <c r="H1674" s="10">
        <f>(G1674/$AA$3)*'Front End'!$B$1</f>
        <v>1.0027339637677689E-3</v>
      </c>
      <c r="I1674" s="10">
        <f>('Front End'!$F$10-'Front End'!$B$1)+Calcs!H1674</f>
        <v>46.73100273396377</v>
      </c>
      <c r="J1674" s="10">
        <f>IF(H1674&gt;'Front End'!$B$1*('Front End'!$B$5/100),G1674-((('Front End'!$B$1*('Front End'!$B$5/100))/'Front End'!$B$1)*$AA$3),0)</f>
        <v>0.27339637677690121</v>
      </c>
      <c r="K1674" s="10">
        <f>(J1674*('Front End'!$B$6/100))/('Front End'!$B$2*24*60*60)</f>
        <v>0</v>
      </c>
      <c r="L1674" s="10">
        <f>(J1674*((100-'Front End'!$B$6)/100))/('Front End'!$B$2*24*60*60)</f>
        <v>3.1643099163993198E-4</v>
      </c>
      <c r="M1674" s="10">
        <f t="shared" si="107"/>
        <v>3.1643099163993198E-4</v>
      </c>
      <c r="N1674" s="10">
        <f>AVERAGE(M1673:M1674)*('Front End'!$F$5*60)</f>
        <v>3.8055102564134517E-2</v>
      </c>
      <c r="O1674" s="10">
        <f>IF(O1673+AVERAGE(K1673:K1674)*('Front End'!$F$5*60)&gt;J1674,J1674,O1673+AVERAGE(K1673:K1674)*('Front End'!$F$5*60))</f>
        <v>0</v>
      </c>
      <c r="P1674" s="10">
        <f>P1673+(AVERAGE(L1673:L1674)*('Front End'!$F$5*60))-W1673</f>
        <v>3504.8164554331397</v>
      </c>
      <c r="Q1674" s="10">
        <f>(P1674/$AA$5)*($AA$4-'Front End'!$F$9)</f>
        <v>3.5048164554331393E-2</v>
      </c>
      <c r="R1674" s="10">
        <f>'Front End'!$F$9+Q1674</f>
        <v>45.035048164554333</v>
      </c>
      <c r="S1674" s="8">
        <f>IF(R1674&gt;'Front End'!$F$9+'Front End'!$B$9,(((R1674-'Front End'!$F$9)/($AA$4-'Front End'!$F$9))*$AA$5)-((('Front End'!$F$9+'Front End'!$B$9-'Front End'!$F$9)/($AA$4-'Front End'!$F$9))*$AA$5),0)</f>
        <v>3504.816455433257</v>
      </c>
      <c r="T1674" s="8">
        <f>ROUND(S1674/('Front End'!$B$3*24*60*60),6)</f>
        <v>4.0569999999999998E-3</v>
      </c>
      <c r="U1674" s="8">
        <f>IF(R1674&gt;'Front End'!$F$9+'Front End'!$B$10,(((R1674-'Front End'!$F$9)/($AA$4-'Front End'!$F$9))*$AA$5)-((('Front End'!$F$9+'Front End'!$B$10-'Front End'!$F$9)/($AA$4-'Front End'!$F$9))*$AA$5),0)</f>
        <v>1504.8164554329442</v>
      </c>
      <c r="V1674" s="8">
        <f>(U1674^0.5)/('Front End'!$B$4*24*60*60)</f>
        <v>4.4898106249588749E-3</v>
      </c>
      <c r="W1674" s="8">
        <f>(AVERAGE(T1673:T1674)*('Front End'!$F$5*60))+(AVERAGE(V1673:V1674)*('Front End'!$F$5*60))</f>
        <v>1.0257656958446602</v>
      </c>
      <c r="X1674" s="8">
        <f t="shared" si="108"/>
        <v>4.4898106249588749E-3</v>
      </c>
    </row>
    <row r="1675" spans="1:24" x14ac:dyDescent="0.2">
      <c r="A1675" s="1">
        <v>1674</v>
      </c>
      <c r="B1675" s="1">
        <f>B1674+'Front End'!$F$5</f>
        <v>3346</v>
      </c>
      <c r="C1675" s="10">
        <f t="shared" si="105"/>
        <v>2.3236111111111111</v>
      </c>
      <c r="D1675" s="10">
        <f>ROUND(IF(B1675&lt;=$AA$2*1.25,('Front End'!$F$4/2)*(1-COS((PI()*B1675)/$AA$2)),(4.34*'Front End'!$F$4*EXP(-1.3*B1675/$AA$2))),6)</f>
        <v>3.0699999999999998E-4</v>
      </c>
      <c r="E1675" s="10">
        <f>D1675*('Front End'!$F$3/100)</f>
        <v>0</v>
      </c>
      <c r="F1675" s="10">
        <f t="shared" si="106"/>
        <v>3.0699999999999998E-4</v>
      </c>
      <c r="G1675" s="10">
        <f>IF((G1674+(AVERAGE(F1674:F1675)*('Front End'!$F$5*60))-(N1674))&gt;$AA$3,$AA$3,IF(G1674+(AVERAGE(F1674:F1675)*('Front End'!$F$5*60))-(N1674)&lt;0,0,G1674+(AVERAGE(F1674:F1675)*('Front End'!$F$5*60))-(N1674)))</f>
        <v>100.27224127421277</v>
      </c>
      <c r="H1675" s="10">
        <f>(G1675/$AA$3)*'Front End'!$B$1</f>
        <v>1.0027224127421277E-3</v>
      </c>
      <c r="I1675" s="10">
        <f>('Front End'!$F$10-'Front End'!$B$1)+Calcs!H1675</f>
        <v>46.731002722412747</v>
      </c>
      <c r="J1675" s="10">
        <f>IF(H1675&gt;'Front End'!$B$1*('Front End'!$B$5/100),G1675-((('Front End'!$B$1*('Front End'!$B$5/100))/'Front End'!$B$1)*$AA$3),0)</f>
        <v>0.27224127421277444</v>
      </c>
      <c r="K1675" s="10">
        <f>(J1675*('Front End'!$B$6/100))/('Front End'!$B$2*24*60*60)</f>
        <v>0</v>
      </c>
      <c r="L1675" s="10">
        <f>(J1675*((100-'Front End'!$B$6)/100))/('Front End'!$B$2*24*60*60)</f>
        <v>3.150940673758964E-4</v>
      </c>
      <c r="M1675" s="10">
        <f t="shared" si="107"/>
        <v>3.150940673758964E-4</v>
      </c>
      <c r="N1675" s="10">
        <f>AVERAGE(M1674:M1675)*('Front End'!$F$5*60)</f>
        <v>3.7891503540949709E-2</v>
      </c>
      <c r="O1675" s="10">
        <f>IF(O1674+AVERAGE(K1674:K1675)*('Front End'!$F$5*60)&gt;J1675,J1675,O1674+AVERAGE(K1674:K1675)*('Front End'!$F$5*60))</f>
        <v>0</v>
      </c>
      <c r="P1675" s="10">
        <f>P1674+(AVERAGE(L1674:L1675)*('Front End'!$F$5*60))-W1674</f>
        <v>3503.8285812408358</v>
      </c>
      <c r="Q1675" s="10">
        <f>(P1675/$AA$5)*($AA$4-'Front End'!$F$9)</f>
        <v>3.5038285812408358E-2</v>
      </c>
      <c r="R1675" s="10">
        <f>'Front End'!$F$9+Q1675</f>
        <v>45.035038285812405</v>
      </c>
      <c r="S1675" s="8">
        <f>IF(R1675&gt;'Front End'!$F$9+'Front End'!$B$9,(((R1675-'Front End'!$F$9)/($AA$4-'Front End'!$F$9))*$AA$5)-((('Front End'!$F$9+'Front End'!$B$9-'Front End'!$F$9)/($AA$4-'Front End'!$F$9))*$AA$5),0)</f>
        <v>3503.8285812404984</v>
      </c>
      <c r="T1675" s="8">
        <f>ROUND(S1675/('Front End'!$B$3*24*60*60),6)</f>
        <v>4.0549999999999996E-3</v>
      </c>
      <c r="U1675" s="8">
        <f>IF(R1675&gt;'Front End'!$F$9+'Front End'!$B$10,(((R1675-'Front End'!$F$9)/($AA$4-'Front End'!$F$9))*$AA$5)-((('Front End'!$F$9+'Front End'!$B$10-'Front End'!$F$9)/($AA$4-'Front End'!$F$9))*$AA$5),0)</f>
        <v>1503.8285812401855</v>
      </c>
      <c r="V1675" s="8">
        <f>(U1675^0.5)/('Front End'!$B$4*24*60*60)</f>
        <v>4.4883366590819382E-3</v>
      </c>
      <c r="W1675" s="8">
        <f>(AVERAGE(T1674:T1675)*('Front End'!$F$5*60))+(AVERAGE(V1674:V1675)*('Front End'!$F$5*60))</f>
        <v>1.0254088370424488</v>
      </c>
      <c r="X1675" s="8">
        <f t="shared" si="108"/>
        <v>4.4883366590819382E-3</v>
      </c>
    </row>
    <row r="1676" spans="1:24" x14ac:dyDescent="0.2">
      <c r="A1676" s="1">
        <v>1675</v>
      </c>
      <c r="B1676" s="1">
        <f>B1675+'Front End'!$F$5</f>
        <v>3348</v>
      </c>
      <c r="C1676" s="10">
        <f t="shared" si="105"/>
        <v>2.3250000000000002</v>
      </c>
      <c r="D1676" s="10">
        <f>ROUND(IF(B1676&lt;=$AA$2*1.25,('Front End'!$F$4/2)*(1-COS((PI()*B1676)/$AA$2)),(4.34*'Front End'!$F$4*EXP(-1.3*B1676/$AA$2))),6)</f>
        <v>3.0499999999999999E-4</v>
      </c>
      <c r="E1676" s="10">
        <f>D1676*('Front End'!$F$3/100)</f>
        <v>0</v>
      </c>
      <c r="F1676" s="10">
        <f t="shared" si="106"/>
        <v>3.0499999999999999E-4</v>
      </c>
      <c r="G1676" s="10">
        <f>IF((G1675+(AVERAGE(F1675:F1676)*('Front End'!$F$5*60))-(N1675))&gt;$AA$3,$AA$3,IF(G1675+(AVERAGE(F1675:F1676)*('Front End'!$F$5*60))-(N1675)&lt;0,0,G1675+(AVERAGE(F1675:F1676)*('Front End'!$F$5*60))-(N1675)))</f>
        <v>100.27106977067183</v>
      </c>
      <c r="H1676" s="10">
        <f>(G1676/$AA$3)*'Front End'!$B$1</f>
        <v>1.0027106977067183E-3</v>
      </c>
      <c r="I1676" s="10">
        <f>('Front End'!$F$10-'Front End'!$B$1)+Calcs!H1676</f>
        <v>46.731002710697709</v>
      </c>
      <c r="J1676" s="10">
        <f>IF(H1676&gt;'Front End'!$B$1*('Front End'!$B$5/100),G1676-((('Front End'!$B$1*('Front End'!$B$5/100))/'Front End'!$B$1)*$AA$3),0)</f>
        <v>0.27106977067182925</v>
      </c>
      <c r="K1676" s="10">
        <f>(J1676*('Front End'!$B$6/100))/('Front End'!$B$2*24*60*60)</f>
        <v>0</v>
      </c>
      <c r="L1676" s="10">
        <f>(J1676*((100-'Front End'!$B$6)/100))/('Front End'!$B$2*24*60*60)</f>
        <v>3.137381604998024E-4</v>
      </c>
      <c r="M1676" s="10">
        <f t="shared" si="107"/>
        <v>3.137381604998024E-4</v>
      </c>
      <c r="N1676" s="10">
        <f>AVERAGE(M1675:M1676)*('Front End'!$F$5*60)</f>
        <v>3.7729933672541925E-2</v>
      </c>
      <c r="O1676" s="10">
        <f>IF(O1675+AVERAGE(K1675:K1676)*('Front End'!$F$5*60)&gt;J1676,J1676,O1675+AVERAGE(K1675:K1676)*('Front End'!$F$5*60))</f>
        <v>0</v>
      </c>
      <c r="P1676" s="10">
        <f>P1675+(AVERAGE(L1675:L1676)*('Front End'!$F$5*60))-W1675</f>
        <v>3502.8409023374656</v>
      </c>
      <c r="Q1676" s="10">
        <f>(P1676/$AA$5)*($AA$4-'Front End'!$F$9)</f>
        <v>3.5028409023374653E-2</v>
      </c>
      <c r="R1676" s="10">
        <f>'Front End'!$F$9+Q1676</f>
        <v>45.035028409023376</v>
      </c>
      <c r="S1676" s="8">
        <f>IF(R1676&gt;'Front End'!$F$9+'Front End'!$B$9,(((R1676-'Front End'!$F$9)/($AA$4-'Front End'!$F$9))*$AA$5)-((('Front End'!$F$9+'Front End'!$B$9-'Front End'!$F$9)/($AA$4-'Front End'!$F$9))*$AA$5),0)</f>
        <v>3502.8409023375675</v>
      </c>
      <c r="T1676" s="8">
        <f>ROUND(S1676/('Front End'!$B$3*24*60*60),6)</f>
        <v>4.0540000000000003E-3</v>
      </c>
      <c r="U1676" s="8">
        <f>IF(R1676&gt;'Front End'!$F$9+'Front End'!$B$10,(((R1676-'Front End'!$F$9)/($AA$4-'Front End'!$F$9))*$AA$5)-((('Front End'!$F$9+'Front End'!$B$10-'Front End'!$F$9)/($AA$4-'Front End'!$F$9))*$AA$5),0)</f>
        <v>1502.8409023372546</v>
      </c>
      <c r="V1676" s="8">
        <f>(U1676^0.5)/('Front End'!$B$4*24*60*60)</f>
        <v>4.4868625005242543E-3</v>
      </c>
      <c r="W1676" s="8">
        <f>(AVERAGE(T1675:T1676)*('Front End'!$F$5*60))+(AVERAGE(V1675:V1676)*('Front End'!$F$5*60))</f>
        <v>1.0250519495763715</v>
      </c>
      <c r="X1676" s="8">
        <f t="shared" si="108"/>
        <v>4.4868625005242543E-3</v>
      </c>
    </row>
    <row r="1677" spans="1:24" x14ac:dyDescent="0.2">
      <c r="A1677" s="1">
        <v>1676</v>
      </c>
      <c r="B1677" s="1">
        <f>B1676+'Front End'!$F$5</f>
        <v>3350</v>
      </c>
      <c r="C1677" s="10">
        <f t="shared" si="105"/>
        <v>2.3263888888888888</v>
      </c>
      <c r="D1677" s="10">
        <f>ROUND(IF(B1677&lt;=$AA$2*1.25,('Front End'!$F$4/2)*(1-COS((PI()*B1677)/$AA$2)),(4.34*'Front End'!$F$4*EXP(-1.3*B1677/$AA$2))),6)</f>
        <v>3.0400000000000002E-4</v>
      </c>
      <c r="E1677" s="10">
        <f>D1677*('Front End'!$F$3/100)</f>
        <v>0</v>
      </c>
      <c r="F1677" s="10">
        <f t="shared" si="106"/>
        <v>3.0400000000000002E-4</v>
      </c>
      <c r="G1677" s="10">
        <f>IF((G1676+(AVERAGE(F1676:F1677)*('Front End'!$F$5*60))-(N1676))&gt;$AA$3,$AA$3,IF(G1676+(AVERAGE(F1676:F1677)*('Front End'!$F$5*60))-(N1676)&lt;0,0,G1676+(AVERAGE(F1676:F1677)*('Front End'!$F$5*60))-(N1676)))</f>
        <v>100.26987983699929</v>
      </c>
      <c r="H1677" s="10">
        <f>(G1677/$AA$3)*'Front End'!$B$1</f>
        <v>1.0026987983699929E-3</v>
      </c>
      <c r="I1677" s="10">
        <f>('Front End'!$F$10-'Front End'!$B$1)+Calcs!H1677</f>
        <v>46.73100269879837</v>
      </c>
      <c r="J1677" s="10">
        <f>IF(H1677&gt;'Front End'!$B$1*('Front End'!$B$5/100),G1677-((('Front End'!$B$1*('Front End'!$B$5/100))/'Front End'!$B$1)*$AA$3),0)</f>
        <v>0.2698798369992943</v>
      </c>
      <c r="K1677" s="10">
        <f>(J1677*('Front End'!$B$6/100))/('Front End'!$B$2*24*60*60)</f>
        <v>0</v>
      </c>
      <c r="L1677" s="10">
        <f>(J1677*((100-'Front End'!$B$6)/100))/('Front End'!$B$2*24*60*60)</f>
        <v>3.1236092245288694E-4</v>
      </c>
      <c r="M1677" s="10">
        <f t="shared" si="107"/>
        <v>3.1236092245288694E-4</v>
      </c>
      <c r="N1677" s="10">
        <f>AVERAGE(M1676:M1677)*('Front End'!$F$5*60)</f>
        <v>3.7565944977161363E-2</v>
      </c>
      <c r="O1677" s="10">
        <f>IF(O1676+AVERAGE(K1676:K1677)*('Front End'!$F$5*60)&gt;J1677,J1677,O1676+AVERAGE(K1676:K1677)*('Front End'!$F$5*60))</f>
        <v>0</v>
      </c>
      <c r="P1677" s="10">
        <f>P1676+(AVERAGE(L1676:L1677)*('Front End'!$F$5*60))-W1676</f>
        <v>3501.8534163328668</v>
      </c>
      <c r="Q1677" s="10">
        <f>(P1677/$AA$5)*($AA$4-'Front End'!$F$9)</f>
        <v>3.501853416332866E-2</v>
      </c>
      <c r="R1677" s="10">
        <f>'Front End'!$F$9+Q1677</f>
        <v>45.035018534163328</v>
      </c>
      <c r="S1677" s="8">
        <f>IF(R1677&gt;'Front End'!$F$9+'Front End'!$B$9,(((R1677-'Front End'!$F$9)/($AA$4-'Front End'!$F$9))*$AA$5)-((('Front End'!$F$9+'Front End'!$B$9-'Front End'!$F$9)/($AA$4-'Front End'!$F$9))*$AA$5),0)</f>
        <v>3501.853416332779</v>
      </c>
      <c r="T1677" s="8">
        <f>ROUND(S1677/('Front End'!$B$3*24*60*60),6)</f>
        <v>4.0530000000000002E-3</v>
      </c>
      <c r="U1677" s="8">
        <f>IF(R1677&gt;'Front End'!$F$9+'Front End'!$B$10,(((R1677-'Front End'!$F$9)/($AA$4-'Front End'!$F$9))*$AA$5)-((('Front End'!$F$9+'Front End'!$B$10-'Front End'!$F$9)/($AA$4-'Front End'!$F$9))*$AA$5),0)</f>
        <v>1501.8534163324662</v>
      </c>
      <c r="V1677" s="8">
        <f>(U1677^0.5)/('Front End'!$B$4*24*60*60)</f>
        <v>4.4853881455243771E-3</v>
      </c>
      <c r="W1677" s="8">
        <f>(AVERAGE(T1676:T1677)*('Front End'!$F$5*60))+(AVERAGE(V1676:V1677)*('Front End'!$F$5*60))</f>
        <v>1.0247550387629181</v>
      </c>
      <c r="X1677" s="8">
        <f t="shared" si="108"/>
        <v>4.4853881455243771E-3</v>
      </c>
    </row>
    <row r="1678" spans="1:24" x14ac:dyDescent="0.2">
      <c r="A1678" s="1">
        <v>1677</v>
      </c>
      <c r="B1678" s="1">
        <f>B1677+'Front End'!$F$5</f>
        <v>3352</v>
      </c>
      <c r="C1678" s="10">
        <f t="shared" si="105"/>
        <v>2.3277777777777779</v>
      </c>
      <c r="D1678" s="10">
        <f>ROUND(IF(B1678&lt;=$AA$2*1.25,('Front End'!$F$4/2)*(1-COS((PI()*B1678)/$AA$2)),(4.34*'Front End'!$F$4*EXP(-1.3*B1678/$AA$2))),6)</f>
        <v>3.0299999999999999E-4</v>
      </c>
      <c r="E1678" s="10">
        <f>D1678*('Front End'!$F$3/100)</f>
        <v>0</v>
      </c>
      <c r="F1678" s="10">
        <f t="shared" si="106"/>
        <v>3.0299999999999999E-4</v>
      </c>
      <c r="G1678" s="10">
        <f>IF((G1677+(AVERAGE(F1677:F1678)*('Front End'!$F$5*60))-(N1677))&gt;$AA$3,$AA$3,IF(G1677+(AVERAGE(F1677:F1678)*('Front End'!$F$5*60))-(N1677)&lt;0,0,G1677+(AVERAGE(F1677:F1678)*('Front End'!$F$5*60))-(N1677)))</f>
        <v>100.26873389202214</v>
      </c>
      <c r="H1678" s="10">
        <f>(G1678/$AA$3)*'Front End'!$B$1</f>
        <v>1.0026873389202215E-3</v>
      </c>
      <c r="I1678" s="10">
        <f>('Front End'!$F$10-'Front End'!$B$1)+Calcs!H1678</f>
        <v>46.731002687338922</v>
      </c>
      <c r="J1678" s="10">
        <f>IF(H1678&gt;'Front End'!$B$1*('Front End'!$B$5/100),G1678-((('Front End'!$B$1*('Front End'!$B$5/100))/'Front End'!$B$1)*$AA$3),0)</f>
        <v>0.26873389202214071</v>
      </c>
      <c r="K1678" s="10">
        <f>(J1678*('Front End'!$B$6/100))/('Front End'!$B$2*24*60*60)</f>
        <v>0</v>
      </c>
      <c r="L1678" s="10">
        <f>(J1678*((100-'Front End'!$B$6)/100))/('Front End'!$B$2*24*60*60)</f>
        <v>3.1103459724784809E-4</v>
      </c>
      <c r="M1678" s="10">
        <f t="shared" si="107"/>
        <v>3.1103459724784809E-4</v>
      </c>
      <c r="N1678" s="10">
        <f>AVERAGE(M1677:M1678)*('Front End'!$F$5*60)</f>
        <v>3.7403731182044105E-2</v>
      </c>
      <c r="O1678" s="10">
        <f>IF(O1677+AVERAGE(K1677:K1678)*('Front End'!$F$5*60)&gt;J1678,J1678,O1677+AVERAGE(K1677:K1678)*('Front End'!$F$5*60))</f>
        <v>0</v>
      </c>
      <c r="P1678" s="10">
        <f>P1677+(AVERAGE(L1677:L1678)*('Front End'!$F$5*60))-W1677</f>
        <v>3500.8660650252859</v>
      </c>
      <c r="Q1678" s="10">
        <f>(P1678/$AA$5)*($AA$4-'Front End'!$F$9)</f>
        <v>3.5008660650252856E-2</v>
      </c>
      <c r="R1678" s="10">
        <f>'Front End'!$F$9+Q1678</f>
        <v>45.035008660650256</v>
      </c>
      <c r="S1678" s="8">
        <f>IF(R1678&gt;'Front End'!$F$9+'Front End'!$B$9,(((R1678-'Front End'!$F$9)/($AA$4-'Front End'!$F$9))*$AA$5)-((('Front End'!$F$9+'Front End'!$B$9-'Front End'!$F$9)/($AA$4-'Front End'!$F$9))*$AA$5),0)</f>
        <v>3500.8660650255761</v>
      </c>
      <c r="T1678" s="8">
        <f>ROUND(S1678/('Front End'!$B$3*24*60*60),6)</f>
        <v>4.052E-3</v>
      </c>
      <c r="U1678" s="8">
        <f>IF(R1678&gt;'Front End'!$F$9+'Front End'!$B$10,(((R1678-'Front End'!$F$9)/($AA$4-'Front End'!$F$9))*$AA$5)-((('Front End'!$F$9+'Front End'!$B$10-'Front End'!$F$9)/($AA$4-'Front End'!$F$9))*$AA$5),0)</f>
        <v>1500.8660650252632</v>
      </c>
      <c r="V1678" s="8">
        <f>(U1678^0.5)/('Front End'!$B$4*24*60*60)</f>
        <v>4.4839135069499733E-3</v>
      </c>
      <c r="W1678" s="8">
        <f>(AVERAGE(T1677:T1678)*('Front End'!$F$5*60))+(AVERAGE(V1677:V1678)*('Front End'!$F$5*60))</f>
        <v>1.0244580991484611</v>
      </c>
      <c r="X1678" s="8">
        <f t="shared" si="108"/>
        <v>4.4839135069499733E-3</v>
      </c>
    </row>
    <row r="1679" spans="1:24" x14ac:dyDescent="0.2">
      <c r="A1679" s="1">
        <v>1678</v>
      </c>
      <c r="B1679" s="1">
        <f>B1678+'Front End'!$F$5</f>
        <v>3354</v>
      </c>
      <c r="C1679" s="10">
        <f t="shared" si="105"/>
        <v>2.3291666666666666</v>
      </c>
      <c r="D1679" s="10">
        <f>ROUND(IF(B1679&lt;=$AA$2*1.25,('Front End'!$F$4/2)*(1-COS((PI()*B1679)/$AA$2)),(4.34*'Front End'!$F$4*EXP(-1.3*B1679/$AA$2))),6)</f>
        <v>3.01E-4</v>
      </c>
      <c r="E1679" s="10">
        <f>D1679*('Front End'!$F$3/100)</f>
        <v>0</v>
      </c>
      <c r="F1679" s="10">
        <f t="shared" si="106"/>
        <v>3.01E-4</v>
      </c>
      <c r="G1679" s="10">
        <f>IF((G1678+(AVERAGE(F1678:F1679)*('Front End'!$F$5*60))-(N1678))&gt;$AA$3,$AA$3,IF(G1678+(AVERAGE(F1678:F1679)*('Front End'!$F$5*60))-(N1678)&lt;0,0,G1678+(AVERAGE(F1678:F1679)*('Front End'!$F$5*60))-(N1678)))</f>
        <v>100.26757016084011</v>
      </c>
      <c r="H1679" s="10">
        <f>(G1679/$AA$3)*'Front End'!$B$1</f>
        <v>1.0026757016084011E-3</v>
      </c>
      <c r="I1679" s="10">
        <f>('Front End'!$F$10-'Front End'!$B$1)+Calcs!H1679</f>
        <v>46.73100267570161</v>
      </c>
      <c r="J1679" s="10">
        <f>IF(H1679&gt;'Front End'!$B$1*('Front End'!$B$5/100),G1679-((('Front End'!$B$1*('Front End'!$B$5/100))/'Front End'!$B$1)*$AA$3),0)</f>
        <v>0.26757016084010843</v>
      </c>
      <c r="K1679" s="10">
        <f>(J1679*('Front End'!$B$6/100))/('Front End'!$B$2*24*60*60)</f>
        <v>0</v>
      </c>
      <c r="L1679" s="10">
        <f>(J1679*((100-'Front End'!$B$6)/100))/('Front End'!$B$2*24*60*60)</f>
        <v>3.0968768615753292E-4</v>
      </c>
      <c r="M1679" s="10">
        <f t="shared" si="107"/>
        <v>3.0968768615753292E-4</v>
      </c>
      <c r="N1679" s="10">
        <f>AVERAGE(M1678:M1679)*('Front End'!$F$5*60)</f>
        <v>3.7243337004322856E-2</v>
      </c>
      <c r="O1679" s="10">
        <f>IF(O1678+AVERAGE(K1678:K1679)*('Front End'!$F$5*60)&gt;J1679,J1679,O1678+AVERAGE(K1678:K1679)*('Front End'!$F$5*60))</f>
        <v>0</v>
      </c>
      <c r="P1679" s="10">
        <f>P1678+(AVERAGE(L1678:L1679)*('Front End'!$F$5*60))-W1678</f>
        <v>3499.8788502631419</v>
      </c>
      <c r="Q1679" s="10">
        <f>(P1679/$AA$5)*($AA$4-'Front End'!$F$9)</f>
        <v>3.4998788502631419E-2</v>
      </c>
      <c r="R1679" s="10">
        <f>'Front End'!$F$9+Q1679</f>
        <v>45.034998788502634</v>
      </c>
      <c r="S1679" s="8">
        <f>IF(R1679&gt;'Front End'!$F$9+'Front End'!$B$9,(((R1679-'Front End'!$F$9)/($AA$4-'Front End'!$F$9))*$AA$5)-((('Front End'!$F$9+'Front End'!$B$9-'Front End'!$F$9)/($AA$4-'Front End'!$F$9))*$AA$5),0)</f>
        <v>3499.8788502633715</v>
      </c>
      <c r="T1679" s="8">
        <f>ROUND(S1679/('Front End'!$B$3*24*60*60),6)</f>
        <v>4.0509999999999999E-3</v>
      </c>
      <c r="U1679" s="8">
        <f>IF(R1679&gt;'Front End'!$F$9+'Front End'!$B$10,(((R1679-'Front End'!$F$9)/($AA$4-'Front End'!$F$9))*$AA$5)-((('Front End'!$F$9+'Front End'!$B$10-'Front End'!$F$9)/($AA$4-'Front End'!$F$9))*$AA$5),0)</f>
        <v>1499.8788502630587</v>
      </c>
      <c r="V1679" s="8">
        <f>(U1679^0.5)/('Front End'!$B$4*24*60*60)</f>
        <v>4.482438587281699E-3</v>
      </c>
      <c r="W1679" s="8">
        <f>(AVERAGE(T1678:T1679)*('Front End'!$F$5*60))+(AVERAGE(V1678:V1679)*('Front End'!$F$5*60))</f>
        <v>1.0241611256539003</v>
      </c>
      <c r="X1679" s="8">
        <f t="shared" si="108"/>
        <v>4.482438587281699E-3</v>
      </c>
    </row>
    <row r="1680" spans="1:24" x14ac:dyDescent="0.2">
      <c r="A1680" s="1">
        <v>1679</v>
      </c>
      <c r="B1680" s="1">
        <f>B1679+'Front End'!$F$5</f>
        <v>3356</v>
      </c>
      <c r="C1680" s="10">
        <f t="shared" si="105"/>
        <v>2.3305555555555557</v>
      </c>
      <c r="D1680" s="10">
        <f>ROUND(IF(B1680&lt;=$AA$2*1.25,('Front End'!$F$4/2)*(1-COS((PI()*B1680)/$AA$2)),(4.34*'Front End'!$F$4*EXP(-1.3*B1680/$AA$2))),6)</f>
        <v>2.9999999999999997E-4</v>
      </c>
      <c r="E1680" s="10">
        <f>D1680*('Front End'!$F$3/100)</f>
        <v>0</v>
      </c>
      <c r="F1680" s="10">
        <f t="shared" si="106"/>
        <v>2.9999999999999997E-4</v>
      </c>
      <c r="G1680" s="10">
        <f>IF((G1679+(AVERAGE(F1679:F1680)*('Front End'!$F$5*60))-(N1679))&gt;$AA$3,$AA$3,IF(G1679+(AVERAGE(F1679:F1680)*('Front End'!$F$5*60))-(N1679)&lt;0,0,G1679+(AVERAGE(F1679:F1680)*('Front End'!$F$5*60))-(N1679)))</f>
        <v>100.26638682383579</v>
      </c>
      <c r="H1680" s="10">
        <f>(G1680/$AA$3)*'Front End'!$B$1</f>
        <v>1.0026638682383579E-3</v>
      </c>
      <c r="I1680" s="10">
        <f>('Front End'!$F$10-'Front End'!$B$1)+Calcs!H1680</f>
        <v>46.731002663868246</v>
      </c>
      <c r="J1680" s="10">
        <f>IF(H1680&gt;'Front End'!$B$1*('Front End'!$B$5/100),G1680-((('Front End'!$B$1*('Front End'!$B$5/100))/'Front End'!$B$1)*$AA$3),0)</f>
        <v>0.26638682383578782</v>
      </c>
      <c r="K1680" s="10">
        <f>(J1680*('Front End'!$B$6/100))/('Front End'!$B$2*24*60*60)</f>
        <v>0</v>
      </c>
      <c r="L1680" s="10">
        <f>(J1680*((100-'Front End'!$B$6)/100))/('Front End'!$B$2*24*60*60)</f>
        <v>3.08318083143273E-4</v>
      </c>
      <c r="M1680" s="10">
        <f t="shared" si="107"/>
        <v>3.08318083143273E-4</v>
      </c>
      <c r="N1680" s="10">
        <f>AVERAGE(M1679:M1680)*('Front End'!$F$5*60)</f>
        <v>3.7080346158048352E-2</v>
      </c>
      <c r="O1680" s="10">
        <f>IF(O1679+AVERAGE(K1679:K1680)*('Front End'!$F$5*60)&gt;J1680,J1680,O1679+AVERAGE(K1679:K1680)*('Front End'!$F$5*60))</f>
        <v>0</v>
      </c>
      <c r="P1680" s="10">
        <f>P1679+(AVERAGE(L1679:L1680)*('Front End'!$F$5*60))-W1679</f>
        <v>3498.8917694836459</v>
      </c>
      <c r="Q1680" s="10">
        <f>(P1680/$AA$5)*($AA$4-'Front End'!$F$9)</f>
        <v>3.4988917694836461E-2</v>
      </c>
      <c r="R1680" s="10">
        <f>'Front End'!$F$9+Q1680</f>
        <v>45.034988917694839</v>
      </c>
      <c r="S1680" s="8">
        <f>IF(R1680&gt;'Front End'!$F$9+'Front End'!$B$9,(((R1680-'Front End'!$F$9)/($AA$4-'Front End'!$F$9))*$AA$5)-((('Front End'!$F$9+'Front End'!$B$9-'Front End'!$F$9)/($AA$4-'Front End'!$F$9))*$AA$5),0)</f>
        <v>3498.8917694839474</v>
      </c>
      <c r="T1680" s="8">
        <f>ROUND(S1680/('Front End'!$B$3*24*60*60),6)</f>
        <v>4.0499999999999998E-3</v>
      </c>
      <c r="U1680" s="8">
        <f>IF(R1680&gt;'Front End'!$F$9+'Front End'!$B$10,(((R1680-'Front End'!$F$9)/($AA$4-'Front End'!$F$9))*$AA$5)-((('Front End'!$F$9+'Front End'!$B$10-'Front End'!$F$9)/($AA$4-'Front End'!$F$9))*$AA$5),0)</f>
        <v>1498.8917694836346</v>
      </c>
      <c r="V1680" s="8">
        <f>(U1680^0.5)/('Front End'!$B$4*24*60*60)</f>
        <v>4.4809633824120891E-3</v>
      </c>
      <c r="W1680" s="8">
        <f>(AVERAGE(T1679:T1680)*('Front End'!$F$5*60))+(AVERAGE(V1679:V1680)*('Front End'!$F$5*60))</f>
        <v>1.0238641181816273</v>
      </c>
      <c r="X1680" s="8">
        <f t="shared" si="108"/>
        <v>4.4809633824120891E-3</v>
      </c>
    </row>
    <row r="1681" spans="1:24" x14ac:dyDescent="0.2">
      <c r="A1681" s="1">
        <v>1680</v>
      </c>
      <c r="B1681" s="1">
        <f>B1680+'Front End'!$F$5</f>
        <v>3358</v>
      </c>
      <c r="C1681" s="10">
        <f t="shared" si="105"/>
        <v>2.3319444444444444</v>
      </c>
      <c r="D1681" s="10">
        <f>ROUND(IF(B1681&lt;=$AA$2*1.25,('Front End'!$F$4/2)*(1-COS((PI()*B1681)/$AA$2)),(4.34*'Front End'!$F$4*EXP(-1.3*B1681/$AA$2))),6)</f>
        <v>2.99E-4</v>
      </c>
      <c r="E1681" s="10">
        <f>D1681*('Front End'!$F$3/100)</f>
        <v>0</v>
      </c>
      <c r="F1681" s="10">
        <f t="shared" si="106"/>
        <v>2.99E-4</v>
      </c>
      <c r="G1681" s="10">
        <f>IF((G1680+(AVERAGE(F1680:F1681)*('Front End'!$F$5*60))-(N1680))&gt;$AA$3,$AA$3,IF(G1680+(AVERAGE(F1680:F1681)*('Front End'!$F$5*60))-(N1680)&lt;0,0,G1680+(AVERAGE(F1680:F1681)*('Front End'!$F$5*60))-(N1680)))</f>
        <v>100.26524647767774</v>
      </c>
      <c r="H1681" s="10">
        <f>(G1681/$AA$3)*'Front End'!$B$1</f>
        <v>1.0026524647767773E-3</v>
      </c>
      <c r="I1681" s="10">
        <f>('Front End'!$F$10-'Front End'!$B$1)+Calcs!H1681</f>
        <v>46.731002652464781</v>
      </c>
      <c r="J1681" s="10">
        <f>IF(H1681&gt;'Front End'!$B$1*('Front End'!$B$5/100),G1681-((('Front End'!$B$1*('Front End'!$B$5/100))/'Front End'!$B$1)*$AA$3),0)</f>
        <v>0.26524647767773502</v>
      </c>
      <c r="K1681" s="10">
        <f>(J1681*('Front End'!$B$6/100))/('Front End'!$B$2*24*60*60)</f>
        <v>0</v>
      </c>
      <c r="L1681" s="10">
        <f>(J1681*((100-'Front End'!$B$6)/100))/('Front End'!$B$2*24*60*60)</f>
        <v>3.0699823805293409E-4</v>
      </c>
      <c r="M1681" s="10">
        <f t="shared" si="107"/>
        <v>3.0699823805293409E-4</v>
      </c>
      <c r="N1681" s="10">
        <f>AVERAGE(M1680:M1681)*('Front End'!$F$5*60)</f>
        <v>3.6918979271772429E-2</v>
      </c>
      <c r="O1681" s="10">
        <f>IF(O1680+AVERAGE(K1680:K1681)*('Front End'!$F$5*60)&gt;J1681,J1681,O1680+AVERAGE(K1680:K1681)*('Front End'!$F$5*60))</f>
        <v>0</v>
      </c>
      <c r="P1681" s="10">
        <f>P1680+(AVERAGE(L1680:L1681)*('Front End'!$F$5*60))-W1680</f>
        <v>3497.904824344736</v>
      </c>
      <c r="Q1681" s="10">
        <f>(P1681/$AA$5)*($AA$4-'Front End'!$F$9)</f>
        <v>3.4979048243447358E-2</v>
      </c>
      <c r="R1681" s="10">
        <f>'Front End'!$F$9+Q1681</f>
        <v>45.03497904824345</v>
      </c>
      <c r="S1681" s="8">
        <f>IF(R1681&gt;'Front End'!$F$9+'Front End'!$B$9,(((R1681-'Front End'!$F$9)/($AA$4-'Front End'!$F$9))*$AA$5)-((('Front End'!$F$9+'Front End'!$B$9-'Front End'!$F$9)/($AA$4-'Front End'!$F$9))*$AA$5),0)</f>
        <v>3497.9048243450002</v>
      </c>
      <c r="T1681" s="8">
        <f>ROUND(S1681/('Front End'!$B$3*24*60*60),6)</f>
        <v>4.0489999999999996E-3</v>
      </c>
      <c r="U1681" s="8">
        <f>IF(R1681&gt;'Front End'!$F$9+'Front End'!$B$10,(((R1681-'Front End'!$F$9)/($AA$4-'Front End'!$F$9))*$AA$5)-((('Front End'!$F$9+'Front End'!$B$10-'Front End'!$F$9)/($AA$4-'Front End'!$F$9))*$AA$5),0)</f>
        <v>1497.9048243446873</v>
      </c>
      <c r="V1681" s="8">
        <f>(U1681^0.5)/('Front End'!$B$4*24*60*60)</f>
        <v>4.4794878945380425E-3</v>
      </c>
      <c r="W1681" s="8">
        <f>(AVERAGE(T1680:T1681)*('Front End'!$F$5*60))+(AVERAGE(V1680:V1681)*('Front End'!$F$5*60))</f>
        <v>1.0235670766170077</v>
      </c>
      <c r="X1681" s="8">
        <f t="shared" si="108"/>
        <v>4.4794878945380425E-3</v>
      </c>
    </row>
    <row r="1682" spans="1:24" x14ac:dyDescent="0.2">
      <c r="A1682" s="1">
        <v>1681</v>
      </c>
      <c r="B1682" s="1">
        <f>B1681+'Front End'!$F$5</f>
        <v>3360</v>
      </c>
      <c r="C1682" s="10">
        <f t="shared" si="105"/>
        <v>2.3333333333333335</v>
      </c>
      <c r="D1682" s="10">
        <f>ROUND(IF(B1682&lt;=$AA$2*1.25,('Front End'!$F$4/2)*(1-COS((PI()*B1682)/$AA$2)),(4.34*'Front End'!$F$4*EXP(-1.3*B1682/$AA$2))),6)</f>
        <v>2.9700000000000001E-4</v>
      </c>
      <c r="E1682" s="10">
        <f>D1682*('Front End'!$F$3/100)</f>
        <v>0</v>
      </c>
      <c r="F1682" s="10">
        <f t="shared" si="106"/>
        <v>2.9700000000000001E-4</v>
      </c>
      <c r="G1682" s="10">
        <f>IF((G1681+(AVERAGE(F1681:F1682)*('Front End'!$F$5*60))-(N1681))&gt;$AA$3,$AA$3,IF(G1681+(AVERAGE(F1681:F1682)*('Front End'!$F$5*60))-(N1681)&lt;0,0,G1681+(AVERAGE(F1681:F1682)*('Front End'!$F$5*60))-(N1681)))</f>
        <v>100.26408749840596</v>
      </c>
      <c r="H1682" s="10">
        <f>(G1682/$AA$3)*'Front End'!$B$1</f>
        <v>1.0026408749840596E-3</v>
      </c>
      <c r="I1682" s="10">
        <f>('Front End'!$F$10-'Front End'!$B$1)+Calcs!H1682</f>
        <v>46.731002640874991</v>
      </c>
      <c r="J1682" s="10">
        <f>IF(H1682&gt;'Front End'!$B$1*('Front End'!$B$5/100),G1682-((('Front End'!$B$1*('Front End'!$B$5/100))/'Front End'!$B$1)*$AA$3),0)</f>
        <v>0.26408749840595647</v>
      </c>
      <c r="K1682" s="10">
        <f>(J1682*('Front End'!$B$6/100))/('Front End'!$B$2*24*60*60)</f>
        <v>0</v>
      </c>
      <c r="L1682" s="10">
        <f>(J1682*((100-'Front End'!$B$6)/100))/('Front End'!$B$2*24*60*60)</f>
        <v>3.0565682685874593E-4</v>
      </c>
      <c r="M1682" s="10">
        <f t="shared" si="107"/>
        <v>3.0565682685874593E-4</v>
      </c>
      <c r="N1682" s="10">
        <f>AVERAGE(M1681:M1682)*('Front End'!$F$5*60)</f>
        <v>3.67593038947008E-2</v>
      </c>
      <c r="O1682" s="10">
        <f>IF(O1681+AVERAGE(K1681:K1682)*('Front End'!$F$5*60)&gt;J1682,J1682,O1681+AVERAGE(K1681:K1682)*('Front End'!$F$5*60))</f>
        <v>0</v>
      </c>
      <c r="P1682" s="10">
        <f>P1681+(AVERAGE(L1681:L1682)*('Front End'!$F$5*60))-W1681</f>
        <v>3496.9180165720136</v>
      </c>
      <c r="Q1682" s="10">
        <f>(P1682/$AA$5)*($AA$4-'Front End'!$F$9)</f>
        <v>3.4969180165720135E-2</v>
      </c>
      <c r="R1682" s="10">
        <f>'Front End'!$F$9+Q1682</f>
        <v>45.034969180165717</v>
      </c>
      <c r="S1682" s="8">
        <f>IF(R1682&gt;'Front End'!$F$9+'Front End'!$B$9,(((R1682-'Front End'!$F$9)/($AA$4-'Front End'!$F$9))*$AA$5)-((('Front End'!$F$9+'Front End'!$B$9-'Front End'!$F$9)/($AA$4-'Front End'!$F$9))*$AA$5),0)</f>
        <v>3496.9180165717262</v>
      </c>
      <c r="T1682" s="8">
        <f>ROUND(S1682/('Front End'!$B$3*24*60*60),6)</f>
        <v>4.0470000000000002E-3</v>
      </c>
      <c r="U1682" s="8">
        <f>IF(R1682&gt;'Front End'!$F$9+'Front End'!$B$10,(((R1682-'Front End'!$F$9)/($AA$4-'Front End'!$F$9))*$AA$5)-((('Front End'!$F$9+'Front End'!$B$10-'Front End'!$F$9)/($AA$4-'Front End'!$F$9))*$AA$5),0)</f>
        <v>1496.9180165714133</v>
      </c>
      <c r="V1682" s="8">
        <f>(U1682^0.5)/('Front End'!$B$4*24*60*60)</f>
        <v>4.4780121259602674E-3</v>
      </c>
      <c r="W1682" s="8">
        <f>(AVERAGE(T1681:T1682)*('Front End'!$F$5*60))+(AVERAGE(V1681:V1682)*('Front End'!$F$5*60))</f>
        <v>1.0232100012298986</v>
      </c>
      <c r="X1682" s="8">
        <f t="shared" si="108"/>
        <v>4.4780121259602674E-3</v>
      </c>
    </row>
    <row r="1683" spans="1:24" x14ac:dyDescent="0.2">
      <c r="A1683" s="1">
        <v>1682</v>
      </c>
      <c r="B1683" s="1">
        <f>B1682+'Front End'!$F$5</f>
        <v>3362</v>
      </c>
      <c r="C1683" s="10">
        <f t="shared" si="105"/>
        <v>2.3347222222222221</v>
      </c>
      <c r="D1683" s="10">
        <f>ROUND(IF(B1683&lt;=$AA$2*1.25,('Front End'!$F$4/2)*(1-COS((PI()*B1683)/$AA$2)),(4.34*'Front End'!$F$4*EXP(-1.3*B1683/$AA$2))),6)</f>
        <v>2.9599999999999998E-4</v>
      </c>
      <c r="E1683" s="10">
        <f>D1683*('Front End'!$F$3/100)</f>
        <v>0</v>
      </c>
      <c r="F1683" s="10">
        <f t="shared" si="106"/>
        <v>2.9599999999999998E-4</v>
      </c>
      <c r="G1683" s="10">
        <f>IF((G1682+(AVERAGE(F1682:F1683)*('Front End'!$F$5*60))-(N1682))&gt;$AA$3,$AA$3,IF(G1682+(AVERAGE(F1682:F1683)*('Front End'!$F$5*60))-(N1682)&lt;0,0,G1682+(AVERAGE(F1682:F1683)*('Front End'!$F$5*60))-(N1682)))</f>
        <v>100.26290819451125</v>
      </c>
      <c r="H1683" s="10">
        <f>(G1683/$AA$3)*'Front End'!$B$1</f>
        <v>1.0026290819451125E-3</v>
      </c>
      <c r="I1683" s="10">
        <f>('Front End'!$F$10-'Front End'!$B$1)+Calcs!H1683</f>
        <v>46.731002629081949</v>
      </c>
      <c r="J1683" s="10">
        <f>IF(H1683&gt;'Front End'!$B$1*('Front End'!$B$5/100),G1683-((('Front End'!$B$1*('Front End'!$B$5/100))/'Front End'!$B$1)*$AA$3),0)</f>
        <v>0.26290819451125458</v>
      </c>
      <c r="K1683" s="10">
        <f>(J1683*('Front End'!$B$6/100))/('Front End'!$B$2*24*60*60)</f>
        <v>0</v>
      </c>
      <c r="L1683" s="10">
        <f>(J1683*((100-'Front End'!$B$6)/100))/('Front End'!$B$2*24*60*60)</f>
        <v>3.0429189179543361E-4</v>
      </c>
      <c r="M1683" s="10">
        <f t="shared" si="107"/>
        <v>3.0429189179543361E-4</v>
      </c>
      <c r="N1683" s="10">
        <f>AVERAGE(M1682:M1683)*('Front End'!$F$5*60)</f>
        <v>3.6596923119250765E-2</v>
      </c>
      <c r="O1683" s="10">
        <f>IF(O1682+AVERAGE(K1682:K1683)*('Front End'!$F$5*60)&gt;J1683,J1683,O1682+AVERAGE(K1682:K1683)*('Front End'!$F$5*60))</f>
        <v>0</v>
      </c>
      <c r="P1683" s="10">
        <f>P1682+(AVERAGE(L1682:L1683)*('Front End'!$F$5*60))-W1682</f>
        <v>3495.931403493903</v>
      </c>
      <c r="Q1683" s="10">
        <f>(P1683/$AA$5)*($AA$4-'Front End'!$F$9)</f>
        <v>3.4959314034939029E-2</v>
      </c>
      <c r="R1683" s="10">
        <f>'Front End'!$F$9+Q1683</f>
        <v>45.034959314034936</v>
      </c>
      <c r="S1683" s="8">
        <f>IF(R1683&gt;'Front End'!$F$9+'Front End'!$B$9,(((R1683-'Front End'!$F$9)/($AA$4-'Front End'!$F$9))*$AA$5)-((('Front End'!$F$9+'Front End'!$B$9-'Front End'!$F$9)/($AA$4-'Front End'!$F$9))*$AA$5),0)</f>
        <v>3495.9314034935578</v>
      </c>
      <c r="T1683" s="8">
        <f>ROUND(S1683/('Front End'!$B$3*24*60*60),6)</f>
        <v>4.0460000000000001E-3</v>
      </c>
      <c r="U1683" s="8">
        <f>IF(R1683&gt;'Front End'!$F$9+'Front End'!$B$10,(((R1683-'Front End'!$F$9)/($AA$4-'Front End'!$F$9))*$AA$5)-((('Front End'!$F$9+'Front End'!$B$10-'Front End'!$F$9)/($AA$4-'Front End'!$F$9))*$AA$5),0)</f>
        <v>1495.9314034932449</v>
      </c>
      <c r="V1683" s="8">
        <f>(U1683^0.5)/('Front End'!$B$4*24*60*60)</f>
        <v>4.476536162179569E-3</v>
      </c>
      <c r="W1683" s="8">
        <f>(AVERAGE(T1682:T1683)*('Front End'!$F$5*60))+(AVERAGE(V1682:V1683)*('Front End'!$F$5*60))</f>
        <v>1.0228528972883901</v>
      </c>
      <c r="X1683" s="8">
        <f t="shared" si="108"/>
        <v>4.476536162179569E-3</v>
      </c>
    </row>
    <row r="1684" spans="1:24" x14ac:dyDescent="0.2">
      <c r="A1684" s="1">
        <v>1683</v>
      </c>
      <c r="B1684" s="1">
        <f>B1683+'Front End'!$F$5</f>
        <v>3364</v>
      </c>
      <c r="C1684" s="10">
        <f t="shared" si="105"/>
        <v>2.3361111111111112</v>
      </c>
      <c r="D1684" s="10">
        <f>ROUND(IF(B1684&lt;=$AA$2*1.25,('Front End'!$F$4/2)*(1-COS((PI()*B1684)/$AA$2)),(4.34*'Front End'!$F$4*EXP(-1.3*B1684/$AA$2))),6)</f>
        <v>2.9500000000000001E-4</v>
      </c>
      <c r="E1684" s="10">
        <f>D1684*('Front End'!$F$3/100)</f>
        <v>0</v>
      </c>
      <c r="F1684" s="10">
        <f t="shared" si="106"/>
        <v>2.9500000000000001E-4</v>
      </c>
      <c r="G1684" s="10">
        <f>IF((G1683+(AVERAGE(F1683:F1684)*('Front End'!$F$5*60))-(N1683))&gt;$AA$3,$AA$3,IF(G1683+(AVERAGE(F1683:F1684)*('Front End'!$F$5*60))-(N1683)&lt;0,0,G1683+(AVERAGE(F1683:F1684)*('Front End'!$F$5*60))-(N1683)))</f>
        <v>100.26177127139201</v>
      </c>
      <c r="H1684" s="10">
        <f>(G1684/$AA$3)*'Front End'!$B$1</f>
        <v>1.0026177127139201E-3</v>
      </c>
      <c r="I1684" s="10">
        <f>('Front End'!$F$10-'Front End'!$B$1)+Calcs!H1684</f>
        <v>46.731002617712718</v>
      </c>
      <c r="J1684" s="10">
        <f>IF(H1684&gt;'Front End'!$B$1*('Front End'!$B$5/100),G1684-((('Front End'!$B$1*('Front End'!$B$5/100))/'Front End'!$B$1)*$AA$3),0)</f>
        <v>0.26177127139200707</v>
      </c>
      <c r="K1684" s="10">
        <f>(J1684*('Front End'!$B$6/100))/('Front End'!$B$2*24*60*60)</f>
        <v>0</v>
      </c>
      <c r="L1684" s="10">
        <f>(J1684*((100-'Front End'!$B$6)/100))/('Front End'!$B$2*24*60*60)</f>
        <v>3.0297600855556375E-4</v>
      </c>
      <c r="M1684" s="10">
        <f t="shared" si="107"/>
        <v>3.0297600855556375E-4</v>
      </c>
      <c r="N1684" s="10">
        <f>AVERAGE(M1683:M1684)*('Front End'!$F$5*60)</f>
        <v>3.6436074021059847E-2</v>
      </c>
      <c r="O1684" s="10">
        <f>IF(O1683+AVERAGE(K1683:K1684)*('Front End'!$F$5*60)&gt;J1684,J1684,O1683+AVERAGE(K1683:K1684)*('Front End'!$F$5*60))</f>
        <v>0</v>
      </c>
      <c r="P1684" s="10">
        <f>P1683+(AVERAGE(L1683:L1684)*('Front End'!$F$5*60))-W1683</f>
        <v>3494.9449866706354</v>
      </c>
      <c r="Q1684" s="10">
        <f>(P1684/$AA$5)*($AA$4-'Front End'!$F$9)</f>
        <v>3.4949449866706353E-2</v>
      </c>
      <c r="R1684" s="10">
        <f>'Front End'!$F$9+Q1684</f>
        <v>45.034949449866708</v>
      </c>
      <c r="S1684" s="8">
        <f>IF(R1684&gt;'Front End'!$F$9+'Front End'!$B$9,(((R1684-'Front End'!$F$9)/($AA$4-'Front End'!$F$9))*$AA$5)-((('Front End'!$F$9+'Front End'!$B$9-'Front End'!$F$9)/($AA$4-'Front End'!$F$9))*$AA$5),0)</f>
        <v>3494.9449866708451</v>
      </c>
      <c r="T1684" s="8">
        <f>ROUND(S1684/('Front End'!$B$3*24*60*60),6)</f>
        <v>4.045E-3</v>
      </c>
      <c r="U1684" s="8">
        <f>IF(R1684&gt;'Front End'!$F$9+'Front End'!$B$10,(((R1684-'Front End'!$F$9)/($AA$4-'Front End'!$F$9))*$AA$5)-((('Front End'!$F$9+'Front End'!$B$10-'Front End'!$F$9)/($AA$4-'Front End'!$F$9))*$AA$5),0)</f>
        <v>1494.9449866705322</v>
      </c>
      <c r="V1684" s="8">
        <f>(U1684^0.5)/('Front End'!$B$4*24*60*60)</f>
        <v>4.4750600053382293E-3</v>
      </c>
      <c r="W1684" s="8">
        <f>(AVERAGE(T1683:T1684)*('Front End'!$F$5*60))+(AVERAGE(V1683:V1684)*('Front End'!$F$5*60))</f>
        <v>1.0225557700510679</v>
      </c>
      <c r="X1684" s="8">
        <f t="shared" si="108"/>
        <v>4.4750600053382293E-3</v>
      </c>
    </row>
    <row r="1685" spans="1:24" x14ac:dyDescent="0.2">
      <c r="A1685" s="1">
        <v>1684</v>
      </c>
      <c r="B1685" s="1">
        <f>B1684+'Front End'!$F$5</f>
        <v>3366</v>
      </c>
      <c r="C1685" s="10">
        <f t="shared" si="105"/>
        <v>2.3374999999999999</v>
      </c>
      <c r="D1685" s="10">
        <f>ROUND(IF(B1685&lt;=$AA$2*1.25,('Front End'!$F$4/2)*(1-COS((PI()*B1685)/$AA$2)),(4.34*'Front End'!$F$4*EXP(-1.3*B1685/$AA$2))),6)</f>
        <v>2.9399999999999999E-4</v>
      </c>
      <c r="E1685" s="10">
        <f>D1685*('Front End'!$F$3/100)</f>
        <v>0</v>
      </c>
      <c r="F1685" s="10">
        <f t="shared" si="106"/>
        <v>2.9399999999999999E-4</v>
      </c>
      <c r="G1685" s="10">
        <f>IF((G1684+(AVERAGE(F1684:F1685)*('Front End'!$F$5*60))-(N1684))&gt;$AA$3,$AA$3,IF(G1684+(AVERAGE(F1684:F1685)*('Front End'!$F$5*60))-(N1684)&lt;0,0,G1684+(AVERAGE(F1684:F1685)*('Front End'!$F$5*60))-(N1684)))</f>
        <v>100.26067519737096</v>
      </c>
      <c r="H1685" s="10">
        <f>(G1685/$AA$3)*'Front End'!$B$1</f>
        <v>1.0026067519737097E-3</v>
      </c>
      <c r="I1685" s="10">
        <f>('Front End'!$F$10-'Front End'!$B$1)+Calcs!H1685</f>
        <v>46.731002606751979</v>
      </c>
      <c r="J1685" s="10">
        <f>IF(H1685&gt;'Front End'!$B$1*('Front End'!$B$5/100),G1685-((('Front End'!$B$1*('Front End'!$B$5/100))/'Front End'!$B$1)*$AA$3),0)</f>
        <v>0.26067519737095779</v>
      </c>
      <c r="K1685" s="10">
        <f>(J1685*('Front End'!$B$6/100))/('Front End'!$B$2*24*60*60)</f>
        <v>0</v>
      </c>
      <c r="L1685" s="10">
        <f>(J1685*((100-'Front End'!$B$6)/100))/('Front End'!$B$2*24*60*60)</f>
        <v>3.0170740436453449E-4</v>
      </c>
      <c r="M1685" s="10">
        <f t="shared" si="107"/>
        <v>3.0170740436453449E-4</v>
      </c>
      <c r="N1685" s="10">
        <f>AVERAGE(M1684:M1685)*('Front End'!$F$5*60)</f>
        <v>3.6281004775205891E-2</v>
      </c>
      <c r="O1685" s="10">
        <f>IF(O1684+AVERAGE(K1684:K1685)*('Front End'!$F$5*60)&gt;J1685,J1685,O1684+AVERAGE(K1684:K1685)*('Front End'!$F$5*60))</f>
        <v>0</v>
      </c>
      <c r="P1685" s="10">
        <f>P1684+(AVERAGE(L1684:L1685)*('Front End'!$F$5*60))-W1684</f>
        <v>3493.9587119053595</v>
      </c>
      <c r="Q1685" s="10">
        <f>(P1685/$AA$5)*($AA$4-'Front End'!$F$9)</f>
        <v>3.4939587119053594E-2</v>
      </c>
      <c r="R1685" s="10">
        <f>'Front End'!$F$9+Q1685</f>
        <v>45.034939587119055</v>
      </c>
      <c r="S1685" s="8">
        <f>IF(R1685&gt;'Front End'!$F$9+'Front End'!$B$9,(((R1685-'Front End'!$F$9)/($AA$4-'Front End'!$F$9))*$AA$5)-((('Front End'!$F$9+'Front End'!$B$9-'Front End'!$F$9)/($AA$4-'Front End'!$F$9))*$AA$5),0)</f>
        <v>3493.9587119055204</v>
      </c>
      <c r="T1685" s="8">
        <f>ROUND(S1685/('Front End'!$B$3*24*60*60),6)</f>
        <v>4.0439999999999999E-3</v>
      </c>
      <c r="U1685" s="8">
        <f>IF(R1685&gt;'Front End'!$F$9+'Front End'!$B$10,(((R1685-'Front End'!$F$9)/($AA$4-'Front End'!$F$9))*$AA$5)-((('Front End'!$F$9+'Front End'!$B$10-'Front End'!$F$9)/($AA$4-'Front End'!$F$9))*$AA$5),0)</f>
        <v>1493.9587119052076</v>
      </c>
      <c r="V1685" s="8">
        <f>(U1685^0.5)/('Front End'!$B$4*24*60*60)</f>
        <v>4.4735835740984499E-3</v>
      </c>
      <c r="W1685" s="8">
        <f>(AVERAGE(T1684:T1685)*('Front End'!$F$5*60))+(AVERAGE(V1684:V1685)*('Front End'!$F$5*60))</f>
        <v>1.0222586147662007</v>
      </c>
      <c r="X1685" s="8">
        <f t="shared" si="108"/>
        <v>4.4735835740984499E-3</v>
      </c>
    </row>
    <row r="1686" spans="1:24" x14ac:dyDescent="0.2">
      <c r="A1686" s="1">
        <v>1685</v>
      </c>
      <c r="B1686" s="1">
        <f>B1685+'Front End'!$F$5</f>
        <v>3368</v>
      </c>
      <c r="C1686" s="10">
        <f t="shared" si="105"/>
        <v>2.338888888888889</v>
      </c>
      <c r="D1686" s="10">
        <f>ROUND(IF(B1686&lt;=$AA$2*1.25,('Front End'!$F$4/2)*(1-COS((PI()*B1686)/$AA$2)),(4.34*'Front End'!$F$4*EXP(-1.3*B1686/$AA$2))),6)</f>
        <v>2.92E-4</v>
      </c>
      <c r="E1686" s="10">
        <f>D1686*('Front End'!$F$3/100)</f>
        <v>0</v>
      </c>
      <c r="F1686" s="10">
        <f t="shared" si="106"/>
        <v>2.92E-4</v>
      </c>
      <c r="G1686" s="10">
        <f>IF((G1685+(AVERAGE(F1685:F1686)*('Front End'!$F$5*60))-(N1685))&gt;$AA$3,$AA$3,IF(G1685+(AVERAGE(F1685:F1686)*('Front End'!$F$5*60))-(N1685)&lt;0,0,G1685+(AVERAGE(F1685:F1686)*('Front End'!$F$5*60))-(N1685)))</f>
        <v>100.25955419259576</v>
      </c>
      <c r="H1686" s="10">
        <f>(G1686/$AA$3)*'Front End'!$B$1</f>
        <v>1.0025955419259577E-3</v>
      </c>
      <c r="I1686" s="10">
        <f>('Front End'!$F$10-'Front End'!$B$1)+Calcs!H1686</f>
        <v>46.731002595541931</v>
      </c>
      <c r="J1686" s="10">
        <f>IF(H1686&gt;'Front End'!$B$1*('Front End'!$B$5/100),G1686-((('Front End'!$B$1*('Front End'!$B$5/100))/'Front End'!$B$1)*$AA$3),0)</f>
        <v>0.25955419259575763</v>
      </c>
      <c r="K1686" s="10">
        <f>(J1686*('Front End'!$B$6/100))/('Front End'!$B$2*24*60*60)</f>
        <v>0</v>
      </c>
      <c r="L1686" s="10">
        <f>(J1686*((100-'Front End'!$B$6)/100))/('Front End'!$B$2*24*60*60)</f>
        <v>3.004099451339788E-4</v>
      </c>
      <c r="M1686" s="10">
        <f t="shared" si="107"/>
        <v>3.004099451339788E-4</v>
      </c>
      <c r="N1686" s="10">
        <f>AVERAGE(M1685:M1686)*('Front End'!$F$5*60)</f>
        <v>3.6127040969910804E-2</v>
      </c>
      <c r="O1686" s="10">
        <f>IF(O1685+AVERAGE(K1685:K1686)*('Front End'!$F$5*60)&gt;J1686,J1686,O1685+AVERAGE(K1685:K1686)*('Front End'!$F$5*60))</f>
        <v>0</v>
      </c>
      <c r="P1686" s="10">
        <f>P1685+(AVERAGE(L1685:L1686)*('Front End'!$F$5*60))-W1685</f>
        <v>3492.9725803315632</v>
      </c>
      <c r="Q1686" s="10">
        <f>(P1686/$AA$5)*($AA$4-'Front End'!$F$9)</f>
        <v>3.4929725803315631E-2</v>
      </c>
      <c r="R1686" s="10">
        <f>'Front End'!$F$9+Q1686</f>
        <v>45.034929725803316</v>
      </c>
      <c r="S1686" s="8">
        <f>IF(R1686&gt;'Front End'!$F$9+'Front End'!$B$9,(((R1686-'Front End'!$F$9)/($AA$4-'Front End'!$F$9))*$AA$5)-((('Front End'!$F$9+'Front End'!$B$9-'Front End'!$F$9)/($AA$4-'Front End'!$F$9))*$AA$5),0)</f>
        <v>3492.9725803316105</v>
      </c>
      <c r="T1686" s="8">
        <f>ROUND(S1686/('Front End'!$B$3*24*60*60),6)</f>
        <v>4.0429999999999997E-3</v>
      </c>
      <c r="U1686" s="8">
        <f>IF(R1686&gt;'Front End'!$F$9+'Front End'!$B$10,(((R1686-'Front End'!$F$9)/($AA$4-'Front End'!$F$9))*$AA$5)-((('Front End'!$F$9+'Front End'!$B$10-'Front End'!$F$9)/($AA$4-'Front End'!$F$9))*$AA$5),0)</f>
        <v>1492.9725803312976</v>
      </c>
      <c r="V1686" s="8">
        <f>(U1686^0.5)/('Front End'!$B$4*24*60*60)</f>
        <v>4.4721068698869151E-3</v>
      </c>
      <c r="W1686" s="8">
        <f>(AVERAGE(T1685:T1686)*('Front End'!$F$5*60))+(AVERAGE(V1685:V1686)*('Front End'!$F$5*60))</f>
        <v>1.0219614266391219</v>
      </c>
      <c r="X1686" s="8">
        <f t="shared" si="108"/>
        <v>4.4721068698869151E-3</v>
      </c>
    </row>
    <row r="1687" spans="1:24" x14ac:dyDescent="0.2">
      <c r="A1687" s="1">
        <v>1686</v>
      </c>
      <c r="B1687" s="1">
        <f>B1686+'Front End'!$F$5</f>
        <v>3370</v>
      </c>
      <c r="C1687" s="10">
        <f t="shared" si="105"/>
        <v>2.3402777777777777</v>
      </c>
      <c r="D1687" s="10">
        <f>ROUND(IF(B1687&lt;=$AA$2*1.25,('Front End'!$F$4/2)*(1-COS((PI()*B1687)/$AA$2)),(4.34*'Front End'!$F$4*EXP(-1.3*B1687/$AA$2))),6)</f>
        <v>2.9100000000000003E-4</v>
      </c>
      <c r="E1687" s="10">
        <f>D1687*('Front End'!$F$3/100)</f>
        <v>0</v>
      </c>
      <c r="F1687" s="10">
        <f t="shared" si="106"/>
        <v>2.9100000000000003E-4</v>
      </c>
      <c r="G1687" s="10">
        <f>IF((G1686+(AVERAGE(F1686:F1687)*('Front End'!$F$5*60))-(N1686))&gt;$AA$3,$AA$3,IF(G1686+(AVERAGE(F1686:F1687)*('Front End'!$F$5*60))-(N1686)&lt;0,0,G1686+(AVERAGE(F1686:F1687)*('Front End'!$F$5*60))-(N1686)))</f>
        <v>100.25840715162585</v>
      </c>
      <c r="H1687" s="10">
        <f>(G1687/$AA$3)*'Front End'!$B$1</f>
        <v>1.0025840715162586E-3</v>
      </c>
      <c r="I1687" s="10">
        <f>('Front End'!$F$10-'Front End'!$B$1)+Calcs!H1687</f>
        <v>46.731002584071518</v>
      </c>
      <c r="J1687" s="10">
        <f>IF(H1687&gt;'Front End'!$B$1*('Front End'!$B$5/100),G1687-((('Front End'!$B$1*('Front End'!$B$5/100))/'Front End'!$B$1)*$AA$3),0)</f>
        <v>0.25840715162584615</v>
      </c>
      <c r="K1687" s="10">
        <f>(J1687*('Front End'!$B$6/100))/('Front End'!$B$2*24*60*60)</f>
        <v>0</v>
      </c>
      <c r="L1687" s="10">
        <f>(J1687*((100-'Front End'!$B$6)/100))/('Front End'!$B$2*24*60*60)</f>
        <v>2.9908235141880345E-4</v>
      </c>
      <c r="M1687" s="10">
        <f t="shared" si="107"/>
        <v>2.9908235141880345E-4</v>
      </c>
      <c r="N1687" s="10">
        <f>AVERAGE(M1686:M1687)*('Front End'!$F$5*60)</f>
        <v>3.5969537793166931E-2</v>
      </c>
      <c r="O1687" s="10">
        <f>IF(O1686+AVERAGE(K1686:K1687)*('Front End'!$F$5*60)&gt;J1687,J1687,O1686+AVERAGE(K1686:K1687)*('Front End'!$F$5*60))</f>
        <v>0</v>
      </c>
      <c r="P1687" s="10">
        <f>P1686+(AVERAGE(L1686:L1687)*('Front End'!$F$5*60))-W1686</f>
        <v>3491.9865884427172</v>
      </c>
      <c r="Q1687" s="10">
        <f>(P1687/$AA$5)*($AA$4-'Front End'!$F$9)</f>
        <v>3.4919865884427165E-2</v>
      </c>
      <c r="R1687" s="10">
        <f>'Front End'!$F$9+Q1687</f>
        <v>45.034919865884426</v>
      </c>
      <c r="S1687" s="8">
        <f>IF(R1687&gt;'Front End'!$F$9+'Front End'!$B$9,(((R1687-'Front End'!$F$9)/($AA$4-'Front End'!$F$9))*$AA$5)-((('Front End'!$F$9+'Front End'!$B$9-'Front End'!$F$9)/($AA$4-'Front End'!$F$9))*$AA$5),0)</f>
        <v>3491.9865884425863</v>
      </c>
      <c r="T1687" s="8">
        <f>ROUND(S1687/('Front End'!$B$3*24*60*60),6)</f>
        <v>4.0419999999999996E-3</v>
      </c>
      <c r="U1687" s="8">
        <f>IF(R1687&gt;'Front End'!$F$9+'Front End'!$B$10,(((R1687-'Front End'!$F$9)/($AA$4-'Front End'!$F$9))*$AA$5)-((('Front End'!$F$9+'Front End'!$B$10-'Front End'!$F$9)/($AA$4-'Front End'!$F$9))*$AA$5),0)</f>
        <v>1491.9865884422734</v>
      </c>
      <c r="V1687" s="8">
        <f>(U1687^0.5)/('Front End'!$B$4*24*60*60)</f>
        <v>4.4706298871795957E-3</v>
      </c>
      <c r="W1687" s="8">
        <f>(AVERAGE(T1686:T1687)*('Front End'!$F$5*60))+(AVERAGE(V1686:V1687)*('Front End'!$F$5*60))</f>
        <v>1.0216642054239906</v>
      </c>
      <c r="X1687" s="8">
        <f t="shared" si="108"/>
        <v>4.4706298871795957E-3</v>
      </c>
    </row>
    <row r="1688" spans="1:24" x14ac:dyDescent="0.2">
      <c r="A1688" s="1">
        <v>1687</v>
      </c>
      <c r="B1688" s="1">
        <f>B1687+'Front End'!$F$5</f>
        <v>3372</v>
      </c>
      <c r="C1688" s="10">
        <f t="shared" si="105"/>
        <v>2.3416666666666668</v>
      </c>
      <c r="D1688" s="10">
        <f>ROUND(IF(B1688&lt;=$AA$2*1.25,('Front End'!$F$4/2)*(1-COS((PI()*B1688)/$AA$2)),(4.34*'Front End'!$F$4*EXP(-1.3*B1688/$AA$2))),6)</f>
        <v>2.9E-4</v>
      </c>
      <c r="E1688" s="10">
        <f>D1688*('Front End'!$F$3/100)</f>
        <v>0</v>
      </c>
      <c r="F1688" s="10">
        <f t="shared" si="106"/>
        <v>2.9E-4</v>
      </c>
      <c r="G1688" s="10">
        <f>IF((G1687+(AVERAGE(F1687:F1688)*('Front End'!$F$5*60))-(N1687))&gt;$AA$3,$AA$3,IF(G1687+(AVERAGE(F1687:F1688)*('Front End'!$F$5*60))-(N1687)&lt;0,0,G1687+(AVERAGE(F1687:F1688)*('Front End'!$F$5*60))-(N1687)))</f>
        <v>100.25729761383268</v>
      </c>
      <c r="H1688" s="10">
        <f>(G1688/$AA$3)*'Front End'!$B$1</f>
        <v>1.0025729761383268E-3</v>
      </c>
      <c r="I1688" s="10">
        <f>('Front End'!$F$10-'Front End'!$B$1)+Calcs!H1688</f>
        <v>46.731002572976145</v>
      </c>
      <c r="J1688" s="10">
        <f>IF(H1688&gt;'Front End'!$B$1*('Front End'!$B$5/100),G1688-((('Front End'!$B$1*('Front End'!$B$5/100))/'Front End'!$B$1)*$AA$3),0)</f>
        <v>0.25729761383267657</v>
      </c>
      <c r="K1688" s="10">
        <f>(J1688*('Front End'!$B$6/100))/('Front End'!$B$2*24*60*60)</f>
        <v>0</v>
      </c>
      <c r="L1688" s="10">
        <f>(J1688*((100-'Front End'!$B$6)/100))/('Front End'!$B$2*24*60*60)</f>
        <v>2.9779816415819051E-4</v>
      </c>
      <c r="M1688" s="10">
        <f t="shared" si="107"/>
        <v>2.9779816415819051E-4</v>
      </c>
      <c r="N1688" s="10">
        <f>AVERAGE(M1687:M1688)*('Front End'!$F$5*60)</f>
        <v>3.5812830934619642E-2</v>
      </c>
      <c r="O1688" s="10">
        <f>IF(O1687+AVERAGE(K1687:K1688)*('Front End'!$F$5*60)&gt;J1688,J1688,O1687+AVERAGE(K1687:K1688)*('Front End'!$F$5*60))</f>
        <v>0</v>
      </c>
      <c r="P1688" s="10">
        <f>P1687+(AVERAGE(L1687:L1688)*('Front End'!$F$5*60))-W1687</f>
        <v>3491.0007370682279</v>
      </c>
      <c r="Q1688" s="10">
        <f>(P1688/$AA$5)*($AA$4-'Front End'!$F$9)</f>
        <v>3.4910007370682276E-2</v>
      </c>
      <c r="R1688" s="10">
        <f>'Front End'!$F$9+Q1688</f>
        <v>45.034910007370684</v>
      </c>
      <c r="S1688" s="8">
        <f>IF(R1688&gt;'Front End'!$F$9+'Front End'!$B$9,(((R1688-'Front End'!$F$9)/($AA$4-'Front End'!$F$9))*$AA$5)-((('Front End'!$F$9+'Front End'!$B$9-'Front End'!$F$9)/($AA$4-'Front End'!$F$9))*$AA$5),0)</f>
        <v>3491.000737068362</v>
      </c>
      <c r="T1688" s="8">
        <f>ROUND(S1688/('Front End'!$B$3*24*60*60),6)</f>
        <v>4.0410000000000003E-3</v>
      </c>
      <c r="U1688" s="8">
        <f>IF(R1688&gt;'Front End'!$F$9+'Front End'!$B$10,(((R1688-'Front End'!$F$9)/($AA$4-'Front End'!$F$9))*$AA$5)-((('Front End'!$F$9+'Front End'!$B$10-'Front End'!$F$9)/($AA$4-'Front End'!$F$9))*$AA$5),0)</f>
        <v>1491.0007370680491</v>
      </c>
      <c r="V1688" s="8">
        <f>(U1688^0.5)/('Front End'!$B$4*24*60*60)</f>
        <v>4.4691526269441768E-3</v>
      </c>
      <c r="W1688" s="8">
        <f>(AVERAGE(T1687:T1688)*('Front End'!$F$5*60))+(AVERAGE(V1687:V1688)*('Front End'!$F$5*60))</f>
        <v>1.0213669508474261</v>
      </c>
      <c r="X1688" s="8">
        <f t="shared" si="108"/>
        <v>4.4691526269441768E-3</v>
      </c>
    </row>
    <row r="1689" spans="1:24" x14ac:dyDescent="0.2">
      <c r="A1689" s="1">
        <v>1688</v>
      </c>
      <c r="B1689" s="1">
        <f>B1688+'Front End'!$F$5</f>
        <v>3374</v>
      </c>
      <c r="C1689" s="10">
        <f t="shared" si="105"/>
        <v>2.3430555555555554</v>
      </c>
      <c r="D1689" s="10">
        <f>ROUND(IF(B1689&lt;=$AA$2*1.25,('Front End'!$F$4/2)*(1-COS((PI()*B1689)/$AA$2)),(4.34*'Front End'!$F$4*EXP(-1.3*B1689/$AA$2))),6)</f>
        <v>2.8800000000000001E-4</v>
      </c>
      <c r="E1689" s="10">
        <f>D1689*('Front End'!$F$3/100)</f>
        <v>0</v>
      </c>
      <c r="F1689" s="10">
        <f t="shared" si="106"/>
        <v>2.8800000000000001E-4</v>
      </c>
      <c r="G1689" s="10">
        <f>IF((G1688+(AVERAGE(F1688:F1689)*('Front End'!$F$5*60))-(N1688))&gt;$AA$3,$AA$3,IF(G1688+(AVERAGE(F1688:F1689)*('Front End'!$F$5*60))-(N1688)&lt;0,0,G1688+(AVERAGE(F1688:F1689)*('Front End'!$F$5*60))-(N1688)))</f>
        <v>100.25616478289805</v>
      </c>
      <c r="H1689" s="10">
        <f>(G1689/$AA$3)*'Front End'!$B$1</f>
        <v>1.0025616478289807E-3</v>
      </c>
      <c r="I1689" s="10">
        <f>('Front End'!$F$10-'Front End'!$B$1)+Calcs!H1689</f>
        <v>46.731002561647834</v>
      </c>
      <c r="J1689" s="10">
        <f>IF(H1689&gt;'Front End'!$B$1*('Front End'!$B$5/100),G1689-((('Front End'!$B$1*('Front End'!$B$5/100))/'Front End'!$B$1)*$AA$3),0)</f>
        <v>0.256164782898054</v>
      </c>
      <c r="K1689" s="10">
        <f>(J1689*('Front End'!$B$6/100))/('Front End'!$B$2*24*60*60)</f>
        <v>0</v>
      </c>
      <c r="L1689" s="10">
        <f>(J1689*((100-'Front End'!$B$6)/100))/('Front End'!$B$2*24*60*60)</f>
        <v>2.9648701724311808E-4</v>
      </c>
      <c r="M1689" s="10">
        <f t="shared" si="107"/>
        <v>2.9648701724311808E-4</v>
      </c>
      <c r="N1689" s="10">
        <f>AVERAGE(M1688:M1689)*('Front End'!$F$5*60)</f>
        <v>3.5657110884078518E-2</v>
      </c>
      <c r="O1689" s="10">
        <f>IF(O1688+AVERAGE(K1688:K1689)*('Front End'!$F$5*60)&gt;J1689,J1689,O1688+AVERAGE(K1688:K1689)*('Front End'!$F$5*60))</f>
        <v>0</v>
      </c>
      <c r="P1689" s="10">
        <f>P1688+(AVERAGE(L1688:L1689)*('Front End'!$F$5*60))-W1688</f>
        <v>3490.0150272282644</v>
      </c>
      <c r="Q1689" s="10">
        <f>(P1689/$AA$5)*($AA$4-'Front End'!$F$9)</f>
        <v>3.4900150272282639E-2</v>
      </c>
      <c r="R1689" s="10">
        <f>'Front End'!$F$9+Q1689</f>
        <v>45.034900150272286</v>
      </c>
      <c r="S1689" s="8">
        <f>IF(R1689&gt;'Front End'!$F$9+'Front End'!$B$9,(((R1689-'Front End'!$F$9)/($AA$4-'Front End'!$F$9))*$AA$5)-((('Front End'!$F$9+'Front End'!$B$9-'Front End'!$F$9)/($AA$4-'Front End'!$F$9))*$AA$5),0)</f>
        <v>3490.0150272285659</v>
      </c>
      <c r="T1689" s="8">
        <f>ROUND(S1689/('Front End'!$B$3*24*60*60),6)</f>
        <v>4.0390000000000001E-3</v>
      </c>
      <c r="U1689" s="8">
        <f>IF(R1689&gt;'Front End'!$F$9+'Front End'!$B$10,(((R1689-'Front End'!$F$9)/($AA$4-'Front End'!$F$9))*$AA$5)-((('Front End'!$F$9+'Front End'!$B$10-'Front End'!$F$9)/($AA$4-'Front End'!$F$9))*$AA$5),0)</f>
        <v>1490.0150272282531</v>
      </c>
      <c r="V1689" s="8">
        <f>(U1689^0.5)/('Front End'!$B$4*24*60*60)</f>
        <v>4.4676750904339901E-3</v>
      </c>
      <c r="W1689" s="8">
        <f>(AVERAGE(T1688:T1689)*('Front End'!$F$5*60))+(AVERAGE(V1688:V1689)*('Front End'!$F$5*60))</f>
        <v>1.0210096630426899</v>
      </c>
      <c r="X1689" s="8">
        <f t="shared" si="108"/>
        <v>4.4676750904339901E-3</v>
      </c>
    </row>
    <row r="1690" spans="1:24" x14ac:dyDescent="0.2">
      <c r="A1690" s="1">
        <v>1689</v>
      </c>
      <c r="B1690" s="1">
        <f>B1689+'Front End'!$F$5</f>
        <v>3376</v>
      </c>
      <c r="C1690" s="10">
        <f t="shared" si="105"/>
        <v>2.3444444444444446</v>
      </c>
      <c r="D1690" s="10">
        <f>ROUND(IF(B1690&lt;=$AA$2*1.25,('Front End'!$F$4/2)*(1-COS((PI()*B1690)/$AA$2)),(4.34*'Front End'!$F$4*EXP(-1.3*B1690/$AA$2))),6)</f>
        <v>2.8699999999999998E-4</v>
      </c>
      <c r="E1690" s="10">
        <f>D1690*('Front End'!$F$3/100)</f>
        <v>0</v>
      </c>
      <c r="F1690" s="10">
        <f t="shared" si="106"/>
        <v>2.8699999999999998E-4</v>
      </c>
      <c r="G1690" s="10">
        <f>IF((G1689+(AVERAGE(F1689:F1690)*('Front End'!$F$5*60))-(N1689))&gt;$AA$3,$AA$3,IF(G1689+(AVERAGE(F1689:F1690)*('Front End'!$F$5*60))-(N1689)&lt;0,0,G1689+(AVERAGE(F1689:F1690)*('Front End'!$F$5*60))-(N1689)))</f>
        <v>100.25500767201397</v>
      </c>
      <c r="H1690" s="10">
        <f>(G1690/$AA$3)*'Front End'!$B$1</f>
        <v>1.0025500767201398E-3</v>
      </c>
      <c r="I1690" s="10">
        <f>('Front End'!$F$10-'Front End'!$B$1)+Calcs!H1690</f>
        <v>46.731002550076724</v>
      </c>
      <c r="J1690" s="10">
        <f>IF(H1690&gt;'Front End'!$B$1*('Front End'!$B$5/100),G1690-((('Front End'!$B$1*('Front End'!$B$5/100))/'Front End'!$B$1)*$AA$3),0)</f>
        <v>0.25500767201397423</v>
      </c>
      <c r="K1690" s="10">
        <f>(J1690*('Front End'!$B$6/100))/('Front End'!$B$2*24*60*60)</f>
        <v>0</v>
      </c>
      <c r="L1690" s="10">
        <f>(J1690*((100-'Front End'!$B$6)/100))/('Front End'!$B$2*24*60*60)</f>
        <v>2.9514776853469243E-4</v>
      </c>
      <c r="M1690" s="10">
        <f t="shared" si="107"/>
        <v>2.9514776853469243E-4</v>
      </c>
      <c r="N1690" s="10">
        <f>AVERAGE(M1689:M1690)*('Front End'!$F$5*60)</f>
        <v>3.5498087146668633E-2</v>
      </c>
      <c r="O1690" s="10">
        <f>IF(O1689+AVERAGE(K1689:K1690)*('Front End'!$F$5*60)&gt;J1690,J1690,O1689+AVERAGE(K1689:K1690)*('Front End'!$F$5*60))</f>
        <v>0</v>
      </c>
      <c r="P1690" s="10">
        <f>P1689+(AVERAGE(L1689:L1690)*('Front End'!$F$5*60))-W1689</f>
        <v>3489.0295156523684</v>
      </c>
      <c r="Q1690" s="10">
        <f>(P1690/$AA$5)*($AA$4-'Front End'!$F$9)</f>
        <v>3.4890295156523685E-2</v>
      </c>
      <c r="R1690" s="10">
        <f>'Front End'!$F$9+Q1690</f>
        <v>45.034890295156522</v>
      </c>
      <c r="S1690" s="8">
        <f>IF(R1690&gt;'Front End'!$F$9+'Front End'!$B$9,(((R1690-'Front End'!$F$9)/($AA$4-'Front End'!$F$9))*$AA$5)-((('Front End'!$F$9+'Front End'!$B$9-'Front End'!$F$9)/($AA$4-'Front End'!$F$9))*$AA$5),0)</f>
        <v>3489.0295156522202</v>
      </c>
      <c r="T1690" s="8">
        <f>ROUND(S1690/('Front End'!$B$3*24*60*60),6)</f>
        <v>4.0379999999999999E-3</v>
      </c>
      <c r="U1690" s="8">
        <f>IF(R1690&gt;'Front End'!$F$9+'Front End'!$B$10,(((R1690-'Front End'!$F$9)/($AA$4-'Front End'!$F$9))*$AA$5)-((('Front End'!$F$9+'Front End'!$B$10-'Front End'!$F$9)/($AA$4-'Front End'!$F$9))*$AA$5),0)</f>
        <v>1489.0295156519073</v>
      </c>
      <c r="V1690" s="8">
        <f>(U1690^0.5)/('Front End'!$B$4*24*60*60)</f>
        <v>4.4661973624513995E-3</v>
      </c>
      <c r="W1690" s="8">
        <f>(AVERAGE(T1689:T1690)*('Front End'!$F$5*60))+(AVERAGE(V1689:V1690)*('Front End'!$F$5*60))</f>
        <v>1.0206523471731235</v>
      </c>
      <c r="X1690" s="8">
        <f t="shared" si="108"/>
        <v>4.4661973624513995E-3</v>
      </c>
    </row>
    <row r="1691" spans="1:24" x14ac:dyDescent="0.2">
      <c r="A1691" s="1">
        <v>1690</v>
      </c>
      <c r="B1691" s="1">
        <f>B1690+'Front End'!$F$5</f>
        <v>3378</v>
      </c>
      <c r="C1691" s="10">
        <f t="shared" si="105"/>
        <v>2.3458333333333332</v>
      </c>
      <c r="D1691" s="10">
        <f>ROUND(IF(B1691&lt;=$AA$2*1.25,('Front End'!$F$4/2)*(1-COS((PI()*B1691)/$AA$2)),(4.34*'Front End'!$F$4*EXP(-1.3*B1691/$AA$2))),6)</f>
        <v>2.8600000000000001E-4</v>
      </c>
      <c r="E1691" s="10">
        <f>D1691*('Front End'!$F$3/100)</f>
        <v>0</v>
      </c>
      <c r="F1691" s="10">
        <f t="shared" si="106"/>
        <v>2.8600000000000001E-4</v>
      </c>
      <c r="G1691" s="10">
        <f>IF((G1690+(AVERAGE(F1690:F1691)*('Front End'!$F$5*60))-(N1690))&gt;$AA$3,$AA$3,IF(G1690+(AVERAGE(F1690:F1691)*('Front End'!$F$5*60))-(N1690)&lt;0,0,G1690+(AVERAGE(F1690:F1691)*('Front End'!$F$5*60))-(N1690)))</f>
        <v>100.25388958486731</v>
      </c>
      <c r="H1691" s="10">
        <f>(G1691/$AA$3)*'Front End'!$B$1</f>
        <v>1.0025388958486731E-3</v>
      </c>
      <c r="I1691" s="10">
        <f>('Front End'!$F$10-'Front End'!$B$1)+Calcs!H1691</f>
        <v>46.731002538895851</v>
      </c>
      <c r="J1691" s="10">
        <f>IF(H1691&gt;'Front End'!$B$1*('Front End'!$B$5/100),G1691-((('Front End'!$B$1*('Front End'!$B$5/100))/'Front End'!$B$1)*$AA$3),0)</f>
        <v>0.25388958486730928</v>
      </c>
      <c r="K1691" s="10">
        <f>(J1691*('Front End'!$B$6/100))/('Front End'!$B$2*24*60*60)</f>
        <v>0</v>
      </c>
      <c r="L1691" s="10">
        <f>(J1691*((100-'Front End'!$B$6)/100))/('Front End'!$B$2*24*60*60)</f>
        <v>2.9385368618901539E-4</v>
      </c>
      <c r="M1691" s="10">
        <f t="shared" si="107"/>
        <v>2.9385368618901539E-4</v>
      </c>
      <c r="N1691" s="10">
        <f>AVERAGE(M1690:M1691)*('Front End'!$F$5*60)</f>
        <v>3.5340087283422472E-2</v>
      </c>
      <c r="O1691" s="10">
        <f>IF(O1690+AVERAGE(K1690:K1691)*('Front End'!$F$5*60)&gt;J1691,J1691,O1690+AVERAGE(K1690:K1691)*('Front End'!$F$5*60))</f>
        <v>0</v>
      </c>
      <c r="P1691" s="10">
        <f>P1690+(AVERAGE(L1690:L1691)*('Front End'!$F$5*60))-W1690</f>
        <v>3488.0442033924787</v>
      </c>
      <c r="Q1691" s="10">
        <f>(P1691/$AA$5)*($AA$4-'Front End'!$F$9)</f>
        <v>3.4880442033924791E-2</v>
      </c>
      <c r="R1691" s="10">
        <f>'Front End'!$F$9+Q1691</f>
        <v>45.034880442033923</v>
      </c>
      <c r="S1691" s="8">
        <f>IF(R1691&gt;'Front End'!$F$9+'Front End'!$B$9,(((R1691-'Front End'!$F$9)/($AA$4-'Front End'!$F$9))*$AA$5)-((('Front End'!$F$9+'Front End'!$B$9-'Front End'!$F$9)/($AA$4-'Front End'!$F$9))*$AA$5),0)</f>
        <v>3488.0442033923487</v>
      </c>
      <c r="T1691" s="8">
        <f>ROUND(S1691/('Front End'!$B$3*24*60*60),6)</f>
        <v>4.0369999999999998E-3</v>
      </c>
      <c r="U1691" s="8">
        <f>IF(R1691&gt;'Front End'!$F$9+'Front End'!$B$10,(((R1691-'Front End'!$F$9)/($AA$4-'Front End'!$F$9))*$AA$5)-((('Front End'!$F$9+'Front End'!$B$10-'Front End'!$F$9)/($AA$4-'Front End'!$F$9))*$AA$5),0)</f>
        <v>1488.0442033920358</v>
      </c>
      <c r="V1691" s="8">
        <f>(U1691^0.5)/('Front End'!$B$4*24*60*60)</f>
        <v>4.464719444386026E-3</v>
      </c>
      <c r="W1691" s="8">
        <f>(AVERAGE(T1690:T1691)*('Front End'!$F$5*60))+(AVERAGE(V1690:V1691)*('Front End'!$F$5*60))</f>
        <v>1.0203550084102455</v>
      </c>
      <c r="X1691" s="8">
        <f t="shared" si="108"/>
        <v>4.464719444386026E-3</v>
      </c>
    </row>
    <row r="1692" spans="1:24" x14ac:dyDescent="0.2">
      <c r="A1692" s="1">
        <v>1691</v>
      </c>
      <c r="B1692" s="1">
        <f>B1691+'Front End'!$F$5</f>
        <v>3380</v>
      </c>
      <c r="C1692" s="10">
        <f t="shared" si="105"/>
        <v>2.3472222222222223</v>
      </c>
      <c r="D1692" s="10">
        <f>ROUND(IF(B1692&lt;=$AA$2*1.25,('Front End'!$F$4/2)*(1-COS((PI()*B1692)/$AA$2)),(4.34*'Front End'!$F$4*EXP(-1.3*B1692/$AA$2))),6)</f>
        <v>2.8499999999999999E-4</v>
      </c>
      <c r="E1692" s="10">
        <f>D1692*('Front End'!$F$3/100)</f>
        <v>0</v>
      </c>
      <c r="F1692" s="10">
        <f t="shared" si="106"/>
        <v>2.8499999999999999E-4</v>
      </c>
      <c r="G1692" s="10">
        <f>IF((G1691+(AVERAGE(F1691:F1692)*('Front End'!$F$5*60))-(N1691))&gt;$AA$3,$AA$3,IF(G1691+(AVERAGE(F1691:F1692)*('Front End'!$F$5*60))-(N1691)&lt;0,0,G1691+(AVERAGE(F1691:F1692)*('Front End'!$F$5*60))-(N1691)))</f>
        <v>100.2528094975839</v>
      </c>
      <c r="H1692" s="10">
        <f>(G1692/$AA$3)*'Front End'!$B$1</f>
        <v>1.002528094975839E-3</v>
      </c>
      <c r="I1692" s="10">
        <f>('Front End'!$F$10-'Front End'!$B$1)+Calcs!H1692</f>
        <v>46.731002528094983</v>
      </c>
      <c r="J1692" s="10">
        <f>IF(H1692&gt;'Front End'!$B$1*('Front End'!$B$5/100),G1692-((('Front End'!$B$1*('Front End'!$B$5/100))/'Front End'!$B$1)*$AA$3),0)</f>
        <v>0.25280949758389681</v>
      </c>
      <c r="K1692" s="10">
        <f>(J1692*('Front End'!$B$6/100))/('Front End'!$B$2*24*60*60)</f>
        <v>0</v>
      </c>
      <c r="L1692" s="10">
        <f>(J1692*((100-'Front End'!$B$6)/100))/('Front End'!$B$2*24*60*60)</f>
        <v>2.9260358516654727E-4</v>
      </c>
      <c r="M1692" s="10">
        <f t="shared" si="107"/>
        <v>2.9260358516654727E-4</v>
      </c>
      <c r="N1692" s="10">
        <f>AVERAGE(M1691:M1692)*('Front End'!$F$5*60)</f>
        <v>3.5187436281333757E-2</v>
      </c>
      <c r="O1692" s="10">
        <f>IF(O1691+AVERAGE(K1691:K1692)*('Front End'!$F$5*60)&gt;J1692,J1692,O1691+AVERAGE(K1691:K1692)*('Front End'!$F$5*60))</f>
        <v>0</v>
      </c>
      <c r="P1692" s="10">
        <f>P1691+(AVERAGE(L1691:L1692)*('Front End'!$F$5*60))-W1691</f>
        <v>3487.0590358203499</v>
      </c>
      <c r="Q1692" s="10">
        <f>(P1692/$AA$5)*($AA$4-'Front End'!$F$9)</f>
        <v>3.4870590358203502E-2</v>
      </c>
      <c r="R1692" s="10">
        <f>'Front End'!$F$9+Q1692</f>
        <v>45.034870590358203</v>
      </c>
      <c r="S1692" s="8">
        <f>IF(R1692&gt;'Front End'!$F$9+'Front End'!$B$9,(((R1692-'Front End'!$F$9)/($AA$4-'Front End'!$F$9))*$AA$5)-((('Front End'!$F$9+'Front End'!$B$9-'Front End'!$F$9)/($AA$4-'Front End'!$F$9))*$AA$5),0)</f>
        <v>3487.0590358202949</v>
      </c>
      <c r="T1692" s="8">
        <f>ROUND(S1692/('Front End'!$B$3*24*60*60),6)</f>
        <v>4.0359999999999997E-3</v>
      </c>
      <c r="U1692" s="8">
        <f>IF(R1692&gt;'Front End'!$F$9+'Front End'!$B$10,(((R1692-'Front End'!$F$9)/($AA$4-'Front End'!$F$9))*$AA$5)-((('Front End'!$F$9+'Front End'!$B$10-'Front End'!$F$9)/($AA$4-'Front End'!$F$9))*$AA$5),0)</f>
        <v>1487.059035819982</v>
      </c>
      <c r="V1692" s="8">
        <f>(U1692^0.5)/('Front End'!$B$4*24*60*60)</f>
        <v>4.4632412540681447E-3</v>
      </c>
      <c r="W1692" s="8">
        <f>(AVERAGE(T1691:T1692)*('Front End'!$F$5*60))+(AVERAGE(V1691:V1692)*('Front End'!$F$5*60))</f>
        <v>1.0200576419072505</v>
      </c>
      <c r="X1692" s="8">
        <f t="shared" si="108"/>
        <v>4.4632412540681447E-3</v>
      </c>
    </row>
    <row r="1693" spans="1:24" x14ac:dyDescent="0.2">
      <c r="A1693" s="1">
        <v>1692</v>
      </c>
      <c r="B1693" s="1">
        <f>B1692+'Front End'!$F$5</f>
        <v>3382</v>
      </c>
      <c r="C1693" s="10">
        <f t="shared" si="105"/>
        <v>2.348611111111111</v>
      </c>
      <c r="D1693" s="10">
        <f>ROUND(IF(B1693&lt;=$AA$2*1.25,('Front End'!$F$4/2)*(1-COS((PI()*B1693)/$AA$2)),(4.34*'Front End'!$F$4*EXP(-1.3*B1693/$AA$2))),6)</f>
        <v>2.8400000000000002E-4</v>
      </c>
      <c r="E1693" s="10">
        <f>D1693*('Front End'!$F$3/100)</f>
        <v>0</v>
      </c>
      <c r="F1693" s="10">
        <f t="shared" si="106"/>
        <v>2.8400000000000002E-4</v>
      </c>
      <c r="G1693" s="10">
        <f>IF((G1692+(AVERAGE(F1692:F1693)*('Front End'!$F$5*60))-(N1692))&gt;$AA$3,$AA$3,IF(G1692+(AVERAGE(F1692:F1693)*('Front End'!$F$5*60))-(N1692)&lt;0,0,G1692+(AVERAGE(F1692:F1693)*('Front End'!$F$5*60))-(N1692)))</f>
        <v>100.25176206130256</v>
      </c>
      <c r="H1693" s="10">
        <f>(G1693/$AA$3)*'Front End'!$B$1</f>
        <v>1.0025176206130255E-3</v>
      </c>
      <c r="I1693" s="10">
        <f>('Front End'!$F$10-'Front End'!$B$1)+Calcs!H1693</f>
        <v>46.731002517620617</v>
      </c>
      <c r="J1693" s="10">
        <f>IF(H1693&gt;'Front End'!$B$1*('Front End'!$B$5/100),G1693-((('Front End'!$B$1*('Front End'!$B$5/100))/'Front End'!$B$1)*$AA$3),0)</f>
        <v>0.25176206130255707</v>
      </c>
      <c r="K1693" s="10">
        <f>(J1693*('Front End'!$B$6/100))/('Front End'!$B$2*24*60*60)</f>
        <v>0</v>
      </c>
      <c r="L1693" s="10">
        <f>(J1693*((100-'Front End'!$B$6)/100))/('Front End'!$B$2*24*60*60)</f>
        <v>2.9139127465573739E-4</v>
      </c>
      <c r="M1693" s="10">
        <f t="shared" si="107"/>
        <v>2.9139127465573739E-4</v>
      </c>
      <c r="N1693" s="10">
        <f>AVERAGE(M1692:M1693)*('Front End'!$F$5*60)</f>
        <v>3.5039691589337077E-2</v>
      </c>
      <c r="O1693" s="10">
        <f>IF(O1692+AVERAGE(K1692:K1693)*('Front End'!$F$5*60)&gt;J1693,J1693,O1692+AVERAGE(K1692:K1693)*('Front End'!$F$5*60))</f>
        <v>0</v>
      </c>
      <c r="P1693" s="10">
        <f>P1692+(AVERAGE(L1692:L1693)*('Front End'!$F$5*60))-W1692</f>
        <v>3486.0740178700316</v>
      </c>
      <c r="Q1693" s="10">
        <f>(P1693/$AA$5)*($AA$4-'Front End'!$F$9)</f>
        <v>3.4860740178700313E-2</v>
      </c>
      <c r="R1693" s="10">
        <f>'Front End'!$F$9+Q1693</f>
        <v>45.034860740178701</v>
      </c>
      <c r="S1693" s="8">
        <f>IF(R1693&gt;'Front End'!$F$9+'Front End'!$B$9,(((R1693-'Front End'!$F$9)/($AA$4-'Front End'!$F$9))*$AA$5)-((('Front End'!$F$9+'Front End'!$B$9-'Front End'!$F$9)/($AA$4-'Front End'!$F$9))*$AA$5),0)</f>
        <v>3486.0740178700667</v>
      </c>
      <c r="T1693" s="8">
        <f>ROUND(S1693/('Front End'!$B$3*24*60*60),6)</f>
        <v>4.0350000000000004E-3</v>
      </c>
      <c r="U1693" s="8">
        <f>IF(R1693&gt;'Front End'!$F$9+'Front End'!$B$10,(((R1693-'Front End'!$F$9)/($AA$4-'Front End'!$F$9))*$AA$5)-((('Front End'!$F$9+'Front End'!$B$10-'Front End'!$F$9)/($AA$4-'Front End'!$F$9))*$AA$5),0)</f>
        <v>1486.0740178697538</v>
      </c>
      <c r="V1693" s="8">
        <f>(U1693^0.5)/('Front End'!$B$4*24*60*60)</f>
        <v>4.4617627986340523E-3</v>
      </c>
      <c r="W1693" s="8">
        <f>(AVERAGE(T1692:T1693)*('Front End'!$F$5*60))+(AVERAGE(V1692:V1693)*('Front End'!$F$5*60))</f>
        <v>1.019760243162132</v>
      </c>
      <c r="X1693" s="8">
        <f t="shared" si="108"/>
        <v>4.4617627986340523E-3</v>
      </c>
    </row>
    <row r="1694" spans="1:24" x14ac:dyDescent="0.2">
      <c r="A1694" s="1">
        <v>1693</v>
      </c>
      <c r="B1694" s="1">
        <f>B1693+'Front End'!$F$5</f>
        <v>3384</v>
      </c>
      <c r="C1694" s="10">
        <f t="shared" si="105"/>
        <v>2.35</v>
      </c>
      <c r="D1694" s="10">
        <f>ROUND(IF(B1694&lt;=$AA$2*1.25,('Front End'!$F$4/2)*(1-COS((PI()*B1694)/$AA$2)),(4.34*'Front End'!$F$4*EXP(-1.3*B1694/$AA$2))),6)</f>
        <v>2.8200000000000002E-4</v>
      </c>
      <c r="E1694" s="10">
        <f>D1694*('Front End'!$F$3/100)</f>
        <v>0</v>
      </c>
      <c r="F1694" s="10">
        <f t="shared" si="106"/>
        <v>2.8200000000000002E-4</v>
      </c>
      <c r="G1694" s="10">
        <f>IF((G1693+(AVERAGE(F1693:F1694)*('Front End'!$F$5*60))-(N1693))&gt;$AA$3,$AA$3,IF(G1693+(AVERAGE(F1693:F1694)*('Front End'!$F$5*60))-(N1693)&lt;0,0,G1693+(AVERAGE(F1693:F1694)*('Front End'!$F$5*60))-(N1693)))</f>
        <v>100.25068236971322</v>
      </c>
      <c r="H1694" s="10">
        <f>(G1694/$AA$3)*'Front End'!$B$1</f>
        <v>1.0025068236971322E-3</v>
      </c>
      <c r="I1694" s="10">
        <f>('Front End'!$F$10-'Front End'!$B$1)+Calcs!H1694</f>
        <v>46.7310025068237</v>
      </c>
      <c r="J1694" s="10">
        <f>IF(H1694&gt;'Front End'!$B$1*('Front End'!$B$5/100),G1694-((('Front End'!$B$1*('Front End'!$B$5/100))/'Front End'!$B$1)*$AA$3),0)</f>
        <v>0.25068236971321767</v>
      </c>
      <c r="K1694" s="10">
        <f>(J1694*('Front End'!$B$6/100))/('Front End'!$B$2*24*60*60)</f>
        <v>0</v>
      </c>
      <c r="L1694" s="10">
        <f>(J1694*((100-'Front End'!$B$6)/100))/('Front End'!$B$2*24*60*60)</f>
        <v>2.9014163161252048E-4</v>
      </c>
      <c r="M1694" s="10">
        <f t="shared" si="107"/>
        <v>2.9014163161252048E-4</v>
      </c>
      <c r="N1694" s="10">
        <f>AVERAGE(M1693:M1694)*('Front End'!$F$5*60)</f>
        <v>3.4891974376095473E-2</v>
      </c>
      <c r="O1694" s="10">
        <f>IF(O1693+AVERAGE(K1693:K1694)*('Front End'!$F$5*60)&gt;J1694,J1694,O1693+AVERAGE(K1693:K1694)*('Front End'!$F$5*60))</f>
        <v>0</v>
      </c>
      <c r="P1694" s="10">
        <f>P1693+(AVERAGE(L1693:L1694)*('Front End'!$F$5*60))-W1693</f>
        <v>3485.0891496012455</v>
      </c>
      <c r="Q1694" s="10">
        <f>(P1694/$AA$5)*($AA$4-'Front End'!$F$9)</f>
        <v>3.4850891496012448E-2</v>
      </c>
      <c r="R1694" s="10">
        <f>'Front End'!$F$9+Q1694</f>
        <v>45.034850891496014</v>
      </c>
      <c r="S1694" s="8">
        <f>IF(R1694&gt;'Front End'!$F$9+'Front End'!$B$9,(((R1694-'Front End'!$F$9)/($AA$4-'Front End'!$F$9))*$AA$5)-((('Front End'!$F$9+'Front End'!$B$9-'Front End'!$F$9)/($AA$4-'Front End'!$F$9))*$AA$5),0)</f>
        <v>3485.0891496013501</v>
      </c>
      <c r="T1694" s="8">
        <f>ROUND(S1694/('Front End'!$B$3*24*60*60),6)</f>
        <v>4.0340000000000003E-3</v>
      </c>
      <c r="U1694" s="8">
        <f>IF(R1694&gt;'Front End'!$F$9+'Front End'!$B$10,(((R1694-'Front End'!$F$9)/($AA$4-'Front End'!$F$9))*$AA$5)-((('Front End'!$F$9+'Front End'!$B$10-'Front End'!$F$9)/($AA$4-'Front End'!$F$9))*$AA$5),0)</f>
        <v>1485.0891496010372</v>
      </c>
      <c r="V1694" s="8">
        <f>(U1694^0.5)/('Front End'!$B$4*24*60*60)</f>
        <v>4.4602840779097448E-3</v>
      </c>
      <c r="W1694" s="8">
        <f>(AVERAGE(T1693:T1694)*('Front End'!$F$5*60))+(AVERAGE(V1693:V1694)*('Front End'!$F$5*60))</f>
        <v>1.0194628125926277</v>
      </c>
      <c r="X1694" s="8">
        <f t="shared" si="108"/>
        <v>4.4602840779097448E-3</v>
      </c>
    </row>
    <row r="1695" spans="1:24" x14ac:dyDescent="0.2">
      <c r="A1695" s="1">
        <v>1694</v>
      </c>
      <c r="B1695" s="1">
        <f>B1694+'Front End'!$F$5</f>
        <v>3386</v>
      </c>
      <c r="C1695" s="10">
        <f t="shared" si="105"/>
        <v>2.3513888888888888</v>
      </c>
      <c r="D1695" s="10">
        <f>ROUND(IF(B1695&lt;=$AA$2*1.25,('Front End'!$F$4/2)*(1-COS((PI()*B1695)/$AA$2)),(4.34*'Front End'!$F$4*EXP(-1.3*B1695/$AA$2))),6)</f>
        <v>2.81E-4</v>
      </c>
      <c r="E1695" s="10">
        <f>D1695*('Front End'!$F$3/100)</f>
        <v>0</v>
      </c>
      <c r="F1695" s="10">
        <f t="shared" si="106"/>
        <v>2.81E-4</v>
      </c>
      <c r="G1695" s="10">
        <f>IF((G1694+(AVERAGE(F1694:F1695)*('Front End'!$F$5*60))-(N1694))&gt;$AA$3,$AA$3,IF(G1694+(AVERAGE(F1694:F1695)*('Front End'!$F$5*60))-(N1694)&lt;0,0,G1694+(AVERAGE(F1694:F1695)*('Front End'!$F$5*60))-(N1694)))</f>
        <v>100.24957039533712</v>
      </c>
      <c r="H1695" s="10">
        <f>(G1695/$AA$3)*'Front End'!$B$1</f>
        <v>1.0024957039533712E-3</v>
      </c>
      <c r="I1695" s="10">
        <f>('Front End'!$F$10-'Front End'!$B$1)+Calcs!H1695</f>
        <v>46.731002495703954</v>
      </c>
      <c r="J1695" s="10">
        <f>IF(H1695&gt;'Front End'!$B$1*('Front End'!$B$5/100),G1695-((('Front End'!$B$1*('Front End'!$B$5/100))/'Front End'!$B$1)*$AA$3),0)</f>
        <v>0.24957039533711622</v>
      </c>
      <c r="K1695" s="10">
        <f>(J1695*('Front End'!$B$6/100))/('Front End'!$B$2*24*60*60)</f>
        <v>0</v>
      </c>
      <c r="L1695" s="10">
        <f>(J1695*((100-'Front End'!$B$6)/100))/('Front End'!$B$2*24*60*60)</f>
        <v>2.8885462423277345E-4</v>
      </c>
      <c r="M1695" s="10">
        <f t="shared" si="107"/>
        <v>2.8885462423277345E-4</v>
      </c>
      <c r="N1695" s="10">
        <f>AVERAGE(M1694:M1695)*('Front End'!$F$5*60)</f>
        <v>3.4739775350717636E-2</v>
      </c>
      <c r="O1695" s="10">
        <f>IF(O1694+AVERAGE(K1694:K1695)*('Front End'!$F$5*60)&gt;J1695,J1695,O1694+AVERAGE(K1694:K1695)*('Front End'!$F$5*60))</f>
        <v>0</v>
      </c>
      <c r="P1695" s="10">
        <f>P1694+(AVERAGE(L1694:L1695)*('Front End'!$F$5*60))-W1694</f>
        <v>3484.1044265640035</v>
      </c>
      <c r="Q1695" s="10">
        <f>(P1695/$AA$5)*($AA$4-'Front End'!$F$9)</f>
        <v>3.4841044265640032E-2</v>
      </c>
      <c r="R1695" s="10">
        <f>'Front End'!$F$9+Q1695</f>
        <v>45.03484104426564</v>
      </c>
      <c r="S1695" s="8">
        <f>IF(R1695&gt;'Front End'!$F$9+'Front End'!$B$9,(((R1695-'Front End'!$F$9)/($AA$4-'Front End'!$F$9))*$AA$5)-((('Front End'!$F$9+'Front End'!$B$9-'Front End'!$F$9)/($AA$4-'Front End'!$F$9))*$AA$5),0)</f>
        <v>3484.1044265640166</v>
      </c>
      <c r="T1695" s="8">
        <f>ROUND(S1695/('Front End'!$B$3*24*60*60),6)</f>
        <v>4.0330000000000001E-3</v>
      </c>
      <c r="U1695" s="8">
        <f>IF(R1695&gt;'Front End'!$F$9+'Front End'!$B$10,(((R1695-'Front End'!$F$9)/($AA$4-'Front End'!$F$9))*$AA$5)-((('Front End'!$F$9+'Front End'!$B$10-'Front End'!$F$9)/($AA$4-'Front End'!$F$9))*$AA$5),0)</f>
        <v>1484.1044265637038</v>
      </c>
      <c r="V1695" s="8">
        <f>(U1695^0.5)/('Front End'!$B$4*24*60*60)</f>
        <v>4.4588050849463509E-3</v>
      </c>
      <c r="W1695" s="8">
        <f>(AVERAGE(T1694:T1695)*('Front End'!$F$5*60))+(AVERAGE(V1694:V1695)*('Front End'!$F$5*60))</f>
        <v>1.0191653497713657</v>
      </c>
      <c r="X1695" s="8">
        <f t="shared" si="108"/>
        <v>4.4588050849463509E-3</v>
      </c>
    </row>
    <row r="1696" spans="1:24" x14ac:dyDescent="0.2">
      <c r="A1696" s="1">
        <v>1695</v>
      </c>
      <c r="B1696" s="1">
        <f>B1695+'Front End'!$F$5</f>
        <v>3388</v>
      </c>
      <c r="C1696" s="10">
        <f t="shared" si="105"/>
        <v>2.3527777777777779</v>
      </c>
      <c r="D1696" s="10">
        <f>ROUND(IF(B1696&lt;=$AA$2*1.25,('Front End'!$F$4/2)*(1-COS((PI()*B1696)/$AA$2)),(4.34*'Front End'!$F$4*EXP(-1.3*B1696/$AA$2))),6)</f>
        <v>2.7999999999999998E-4</v>
      </c>
      <c r="E1696" s="10">
        <f>D1696*('Front End'!$F$3/100)</f>
        <v>0</v>
      </c>
      <c r="F1696" s="10">
        <f t="shared" si="106"/>
        <v>2.7999999999999998E-4</v>
      </c>
      <c r="G1696" s="10">
        <f>IF((G1695+(AVERAGE(F1695:F1696)*('Front End'!$F$5*60))-(N1695))&gt;$AA$3,$AA$3,IF(G1695+(AVERAGE(F1695:F1696)*('Front End'!$F$5*60))-(N1695)&lt;0,0,G1695+(AVERAGE(F1695:F1696)*('Front End'!$F$5*60))-(N1695)))</f>
        <v>100.2484906199864</v>
      </c>
      <c r="H1696" s="10">
        <f>(G1696/$AA$3)*'Front End'!$B$1</f>
        <v>1.0024849061998642E-3</v>
      </c>
      <c r="I1696" s="10">
        <f>('Front End'!$F$10-'Front End'!$B$1)+Calcs!H1696</f>
        <v>46.731002484906206</v>
      </c>
      <c r="J1696" s="10">
        <f>IF(H1696&gt;'Front End'!$B$1*('Front End'!$B$5/100),G1696-((('Front End'!$B$1*('Front End'!$B$5/100))/'Front End'!$B$1)*$AA$3),0)</f>
        <v>0.24849061998639854</v>
      </c>
      <c r="K1696" s="10">
        <f>(J1696*('Front End'!$B$6/100))/('Front End'!$B$2*24*60*60)</f>
        <v>0</v>
      </c>
      <c r="L1696" s="10">
        <f>(J1696*((100-'Front End'!$B$6)/100))/('Front End'!$B$2*24*60*60)</f>
        <v>2.8760488424351685E-4</v>
      </c>
      <c r="M1696" s="10">
        <f t="shared" si="107"/>
        <v>2.8760488424351685E-4</v>
      </c>
      <c r="N1696" s="10">
        <f>AVERAGE(M1695:M1696)*('Front End'!$F$5*60)</f>
        <v>3.4587570508577414E-2</v>
      </c>
      <c r="O1696" s="10">
        <f>IF(O1695+AVERAGE(K1695:K1696)*('Front End'!$F$5*60)&gt;J1696,J1696,O1695+AVERAGE(K1695:K1696)*('Front End'!$F$5*60))</f>
        <v>0</v>
      </c>
      <c r="P1696" s="10">
        <f>P1695+(AVERAGE(L1695:L1696)*('Front End'!$F$5*60))-W1695</f>
        <v>3483.1198487847405</v>
      </c>
      <c r="Q1696" s="10">
        <f>(P1696/$AA$5)*($AA$4-'Front End'!$F$9)</f>
        <v>3.4831198487847402E-2</v>
      </c>
      <c r="R1696" s="10">
        <f>'Front End'!$F$9+Q1696</f>
        <v>45.034831198487851</v>
      </c>
      <c r="S1696" s="8">
        <f>IF(R1696&gt;'Front End'!$F$9+'Front End'!$B$9,(((R1696-'Front End'!$F$9)/($AA$4-'Front End'!$F$9))*$AA$5)-((('Front End'!$F$9+'Front End'!$B$9-'Front End'!$F$9)/($AA$4-'Front End'!$F$9))*$AA$5),0)</f>
        <v>3483.1198487850661</v>
      </c>
      <c r="T1696" s="8">
        <f>ROUND(S1696/('Front End'!$B$3*24*60*60),6)</f>
        <v>4.0309999999999999E-3</v>
      </c>
      <c r="U1696" s="8">
        <f>IF(R1696&gt;'Front End'!$F$9+'Front End'!$B$10,(((R1696-'Front End'!$F$9)/($AA$4-'Front End'!$F$9))*$AA$5)-((('Front End'!$F$9+'Front End'!$B$10-'Front End'!$F$9)/($AA$4-'Front End'!$F$9))*$AA$5),0)</f>
        <v>1483.1198487847532</v>
      </c>
      <c r="V1696" s="8">
        <f>(U1696^0.5)/('Front End'!$B$4*24*60*60)</f>
        <v>4.4573258195134483E-3</v>
      </c>
      <c r="W1696" s="8">
        <f>(AVERAGE(T1695:T1696)*('Front End'!$F$5*60))+(AVERAGE(V1695:V1696)*('Front End'!$F$5*60))</f>
        <v>1.018807854267588</v>
      </c>
      <c r="X1696" s="8">
        <f t="shared" si="108"/>
        <v>4.4573258195134483E-3</v>
      </c>
    </row>
    <row r="1697" spans="1:24" x14ac:dyDescent="0.2">
      <c r="A1697" s="1">
        <v>1696</v>
      </c>
      <c r="B1697" s="1">
        <f>B1696+'Front End'!$F$5</f>
        <v>3390</v>
      </c>
      <c r="C1697" s="10">
        <f t="shared" si="105"/>
        <v>2.3541666666666665</v>
      </c>
      <c r="D1697" s="10">
        <f>ROUND(IF(B1697&lt;=$AA$2*1.25,('Front End'!$F$4/2)*(1-COS((PI()*B1697)/$AA$2)),(4.34*'Front End'!$F$4*EXP(-1.3*B1697/$AA$2))),6)</f>
        <v>2.7900000000000001E-4</v>
      </c>
      <c r="E1697" s="10">
        <f>D1697*('Front End'!$F$3/100)</f>
        <v>0</v>
      </c>
      <c r="F1697" s="10">
        <f t="shared" si="106"/>
        <v>2.7900000000000001E-4</v>
      </c>
      <c r="G1697" s="10">
        <f>IF((G1696+(AVERAGE(F1696:F1697)*('Front End'!$F$5*60))-(N1696))&gt;$AA$3,$AA$3,IF(G1696+(AVERAGE(F1696:F1697)*('Front End'!$F$5*60))-(N1696)&lt;0,0,G1696+(AVERAGE(F1696:F1697)*('Front End'!$F$5*60))-(N1696)))</f>
        <v>100.24744304947782</v>
      </c>
      <c r="H1697" s="10">
        <f>(G1697/$AA$3)*'Front End'!$B$1</f>
        <v>1.0024744304947782E-3</v>
      </c>
      <c r="I1697" s="10">
        <f>('Front End'!$F$10-'Front End'!$B$1)+Calcs!H1697</f>
        <v>46.731002474430497</v>
      </c>
      <c r="J1697" s="10">
        <f>IF(H1697&gt;'Front End'!$B$1*('Front End'!$B$5/100),G1697-((('Front End'!$B$1*('Front End'!$B$5/100))/'Front End'!$B$1)*$AA$3),0)</f>
        <v>0.24744304947782325</v>
      </c>
      <c r="K1697" s="10">
        <f>(J1697*('Front End'!$B$6/100))/('Front End'!$B$2*24*60*60)</f>
        <v>0</v>
      </c>
      <c r="L1697" s="10">
        <f>(J1697*((100-'Front End'!$B$6)/100))/('Front End'!$B$2*24*60*60)</f>
        <v>2.863924183771103E-4</v>
      </c>
      <c r="M1697" s="10">
        <f t="shared" si="107"/>
        <v>2.863924183771103E-4</v>
      </c>
      <c r="N1697" s="10">
        <f>AVERAGE(M1696:M1697)*('Front End'!$F$5*60)</f>
        <v>3.4439838157237626E-2</v>
      </c>
      <c r="O1697" s="10">
        <f>IF(O1696+AVERAGE(K1696:K1697)*('Front End'!$F$5*60)&gt;J1697,J1697,O1696+AVERAGE(K1696:K1697)*('Front End'!$F$5*60))</f>
        <v>0</v>
      </c>
      <c r="P1697" s="10">
        <f>P1696+(AVERAGE(L1696:L1697)*('Front End'!$F$5*60))-W1696</f>
        <v>3482.1354807686303</v>
      </c>
      <c r="Q1697" s="10">
        <f>(P1697/$AA$5)*($AA$4-'Front End'!$F$9)</f>
        <v>3.4821354807686306E-2</v>
      </c>
      <c r="R1697" s="10">
        <f>'Front End'!$F$9+Q1697</f>
        <v>45.034821354807683</v>
      </c>
      <c r="S1697" s="8">
        <f>IF(R1697&gt;'Front End'!$F$9+'Front End'!$B$9,(((R1697-'Front End'!$F$9)/($AA$4-'Front End'!$F$9))*$AA$5)-((('Front End'!$F$9+'Front End'!$B$9-'Front End'!$F$9)/($AA$4-'Front End'!$F$9))*$AA$5),0)</f>
        <v>3482.1354807682783</v>
      </c>
      <c r="T1697" s="8">
        <f>ROUND(S1697/('Front End'!$B$3*24*60*60),6)</f>
        <v>4.0299999999999997E-3</v>
      </c>
      <c r="U1697" s="8">
        <f>IF(R1697&gt;'Front End'!$F$9+'Front End'!$B$10,(((R1697-'Front End'!$F$9)/($AA$4-'Front End'!$F$9))*$AA$5)-((('Front End'!$F$9+'Front End'!$B$10-'Front End'!$F$9)/($AA$4-'Front End'!$F$9))*$AA$5),0)</f>
        <v>1482.1354807679654</v>
      </c>
      <c r="V1697" s="8">
        <f>(U1697^0.5)/('Front End'!$B$4*24*60*60)</f>
        <v>4.4558463783007582E-3</v>
      </c>
      <c r="W1697" s="8">
        <f>(AVERAGE(T1696:T1697)*('Front End'!$F$5*60))+(AVERAGE(V1696:V1697)*('Front End'!$F$5*60))</f>
        <v>1.0184503318688523</v>
      </c>
      <c r="X1697" s="8">
        <f t="shared" si="108"/>
        <v>4.4558463783007582E-3</v>
      </c>
    </row>
    <row r="1698" spans="1:24" x14ac:dyDescent="0.2">
      <c r="A1698" s="1">
        <v>1697</v>
      </c>
      <c r="B1698" s="1">
        <f>B1697+'Front End'!$F$5</f>
        <v>3392</v>
      </c>
      <c r="C1698" s="10">
        <f t="shared" si="105"/>
        <v>2.3555555555555556</v>
      </c>
      <c r="D1698" s="10">
        <f>ROUND(IF(B1698&lt;=$AA$2*1.25,('Front End'!$F$4/2)*(1-COS((PI()*B1698)/$AA$2)),(4.34*'Front End'!$F$4*EXP(-1.3*B1698/$AA$2))),6)</f>
        <v>2.7700000000000001E-4</v>
      </c>
      <c r="E1698" s="10">
        <f>D1698*('Front End'!$F$3/100)</f>
        <v>0</v>
      </c>
      <c r="F1698" s="10">
        <f t="shared" si="106"/>
        <v>2.7700000000000001E-4</v>
      </c>
      <c r="G1698" s="10">
        <f>IF((G1697+(AVERAGE(F1697:F1698)*('Front End'!$F$5*60))-(N1697))&gt;$AA$3,$AA$3,IF(G1697+(AVERAGE(F1697:F1698)*('Front End'!$F$5*60))-(N1697)&lt;0,0,G1697+(AVERAGE(F1697:F1698)*('Front End'!$F$5*60))-(N1697)))</f>
        <v>100.24636321132058</v>
      </c>
      <c r="H1698" s="10">
        <f>(G1698/$AA$3)*'Front End'!$B$1</f>
        <v>1.0024636321132058E-3</v>
      </c>
      <c r="I1698" s="10">
        <f>('Front End'!$F$10-'Front End'!$B$1)+Calcs!H1698</f>
        <v>46.731002463632116</v>
      </c>
      <c r="J1698" s="10">
        <f>IF(H1698&gt;'Front End'!$B$1*('Front End'!$B$5/100),G1698-((('Front End'!$B$1*('Front End'!$B$5/100))/'Front End'!$B$1)*$AA$3),0)</f>
        <v>0.2463632113205847</v>
      </c>
      <c r="K1698" s="10">
        <f>(J1698*('Front End'!$B$6/100))/('Front End'!$B$2*24*60*60)</f>
        <v>0</v>
      </c>
      <c r="L1698" s="10">
        <f>(J1698*((100-'Front End'!$B$6)/100))/('Front End'!$B$2*24*60*60)</f>
        <v>2.8514260569512123E-4</v>
      </c>
      <c r="M1698" s="10">
        <f t="shared" si="107"/>
        <v>2.8514260569512123E-4</v>
      </c>
      <c r="N1698" s="10">
        <f>AVERAGE(M1697:M1698)*('Front End'!$F$5*60)</f>
        <v>3.4292101444333895E-2</v>
      </c>
      <c r="O1698" s="10">
        <f>IF(O1697+AVERAGE(K1697:K1698)*('Front End'!$F$5*60)&gt;J1698,J1698,O1697+AVERAGE(K1697:K1698)*('Front End'!$F$5*60))</f>
        <v>0</v>
      </c>
      <c r="P1698" s="10">
        <f>P1697+(AVERAGE(L1697:L1698)*('Front End'!$F$5*60))-W1697</f>
        <v>3481.1513225382059</v>
      </c>
      <c r="Q1698" s="10">
        <f>(P1698/$AA$5)*($AA$4-'Front End'!$F$9)</f>
        <v>3.4811513225382056E-2</v>
      </c>
      <c r="R1698" s="10">
        <f>'Front End'!$F$9+Q1698</f>
        <v>45.034811513225385</v>
      </c>
      <c r="S1698" s="8">
        <f>IF(R1698&gt;'Front End'!$F$9+'Front End'!$B$9,(((R1698-'Front End'!$F$9)/($AA$4-'Front End'!$F$9))*$AA$5)-((('Front End'!$F$9+'Front End'!$B$9-'Front End'!$F$9)/($AA$4-'Front End'!$F$9))*$AA$5),0)</f>
        <v>3481.1513225385229</v>
      </c>
      <c r="T1698" s="8">
        <f>ROUND(S1698/('Front End'!$B$3*24*60*60),6)</f>
        <v>4.0289999999999996E-3</v>
      </c>
      <c r="U1698" s="8">
        <f>IF(R1698&gt;'Front End'!$F$9+'Front End'!$B$10,(((R1698-'Front End'!$F$9)/($AA$4-'Front End'!$F$9))*$AA$5)-((('Front End'!$F$9+'Front End'!$B$10-'Front End'!$F$9)/($AA$4-'Front End'!$F$9))*$AA$5),0)</f>
        <v>1481.15132253821</v>
      </c>
      <c r="V1698" s="8">
        <f>(U1698^0.5)/('Front End'!$B$4*24*60*60)</f>
        <v>4.4543667611705315E-3</v>
      </c>
      <c r="W1698" s="8">
        <f>(AVERAGE(T1697:T1698)*('Front End'!$F$5*60))+(AVERAGE(V1697:V1698)*('Front End'!$F$5*60))</f>
        <v>1.0181527883682773</v>
      </c>
      <c r="X1698" s="8">
        <f t="shared" si="108"/>
        <v>4.4543667611705315E-3</v>
      </c>
    </row>
    <row r="1699" spans="1:24" x14ac:dyDescent="0.2">
      <c r="A1699" s="1">
        <v>1698</v>
      </c>
      <c r="B1699" s="1">
        <f>B1698+'Front End'!$F$5</f>
        <v>3394</v>
      </c>
      <c r="C1699" s="10">
        <f t="shared" si="105"/>
        <v>2.3569444444444443</v>
      </c>
      <c r="D1699" s="10">
        <f>ROUND(IF(B1699&lt;=$AA$2*1.25,('Front End'!$F$4/2)*(1-COS((PI()*B1699)/$AA$2)),(4.34*'Front End'!$F$4*EXP(-1.3*B1699/$AA$2))),6)</f>
        <v>2.7599999999999999E-4</v>
      </c>
      <c r="E1699" s="10">
        <f>D1699*('Front End'!$F$3/100)</f>
        <v>0</v>
      </c>
      <c r="F1699" s="10">
        <f t="shared" si="106"/>
        <v>2.7599999999999999E-4</v>
      </c>
      <c r="G1699" s="10">
        <f>IF((G1698+(AVERAGE(F1698:F1699)*('Front End'!$F$5*60))-(N1698))&gt;$AA$3,$AA$3,IF(G1698+(AVERAGE(F1698:F1699)*('Front End'!$F$5*60))-(N1698)&lt;0,0,G1698+(AVERAGE(F1698:F1699)*('Front End'!$F$5*60))-(N1698)))</f>
        <v>100.24525110987625</v>
      </c>
      <c r="H1699" s="10">
        <f>(G1699/$AA$3)*'Front End'!$B$1</f>
        <v>1.0024525110987625E-3</v>
      </c>
      <c r="I1699" s="10">
        <f>('Front End'!$F$10-'Front End'!$B$1)+Calcs!H1699</f>
        <v>46.731002452511106</v>
      </c>
      <c r="J1699" s="10">
        <f>IF(H1699&gt;'Front End'!$B$1*('Front End'!$B$5/100),G1699-((('Front End'!$B$1*('Front End'!$B$5/100))/'Front End'!$B$1)*$AA$3),0)</f>
        <v>0.24525110987624998</v>
      </c>
      <c r="K1699" s="10">
        <f>(J1699*('Front End'!$B$6/100))/('Front End'!$B$2*24*60*60)</f>
        <v>0</v>
      </c>
      <c r="L1699" s="10">
        <f>(J1699*((100-'Front End'!$B$6)/100))/('Front End'!$B$2*24*60*60)</f>
        <v>2.8385545124565972E-4</v>
      </c>
      <c r="M1699" s="10">
        <f t="shared" si="107"/>
        <v>2.8385545124565972E-4</v>
      </c>
      <c r="N1699" s="10">
        <f>AVERAGE(M1698:M1699)*('Front End'!$F$5*60)</f>
        <v>3.4139883416446852E-2</v>
      </c>
      <c r="O1699" s="10">
        <f>IF(O1698+AVERAGE(K1698:K1699)*('Front End'!$F$5*60)&gt;J1699,J1699,O1698+AVERAGE(K1698:K1699)*('Front End'!$F$5*60))</f>
        <v>0</v>
      </c>
      <c r="P1699" s="10">
        <f>P1698+(AVERAGE(L1698:L1699)*('Front End'!$F$5*60))-W1698</f>
        <v>3480.1673096332543</v>
      </c>
      <c r="Q1699" s="10">
        <f>(P1699/$AA$5)*($AA$4-'Front End'!$F$9)</f>
        <v>3.4801673096332544E-2</v>
      </c>
      <c r="R1699" s="10">
        <f>'Front End'!$F$9+Q1699</f>
        <v>45.034801673096332</v>
      </c>
      <c r="S1699" s="8">
        <f>IF(R1699&gt;'Front End'!$F$9+'Front End'!$B$9,(((R1699-'Front End'!$F$9)/($AA$4-'Front End'!$F$9))*$AA$5)-((('Front End'!$F$9+'Front End'!$B$9-'Front End'!$F$9)/($AA$4-'Front End'!$F$9))*$AA$5),0)</f>
        <v>3480.1673096332311</v>
      </c>
      <c r="T1699" s="8">
        <f>ROUND(S1699/('Front End'!$B$3*24*60*60),6)</f>
        <v>4.0280000000000003E-3</v>
      </c>
      <c r="U1699" s="8">
        <f>IF(R1699&gt;'Front End'!$F$9+'Front End'!$B$10,(((R1699-'Front End'!$F$9)/($AA$4-'Front End'!$F$9))*$AA$5)-((('Front End'!$F$9+'Front End'!$B$10-'Front End'!$F$9)/($AA$4-'Front End'!$F$9))*$AA$5),0)</f>
        <v>1480.1673096329182</v>
      </c>
      <c r="V1699" s="8">
        <f>(U1699^0.5)/('Front End'!$B$4*24*60*60)</f>
        <v>4.4528868709838637E-3</v>
      </c>
      <c r="W1699" s="8">
        <f>(AVERAGE(T1698:T1699)*('Front End'!$F$5*60))+(AVERAGE(V1698:V1699)*('Front End'!$F$5*60))</f>
        <v>1.0178552179292637</v>
      </c>
      <c r="X1699" s="8">
        <f t="shared" si="108"/>
        <v>4.4528868709838637E-3</v>
      </c>
    </row>
    <row r="1700" spans="1:24" x14ac:dyDescent="0.2">
      <c r="A1700" s="1">
        <v>1699</v>
      </c>
      <c r="B1700" s="1">
        <f>B1699+'Front End'!$F$5</f>
        <v>3396</v>
      </c>
      <c r="C1700" s="10">
        <f t="shared" si="105"/>
        <v>2.3583333333333334</v>
      </c>
      <c r="D1700" s="10">
        <f>ROUND(IF(B1700&lt;=$AA$2*1.25,('Front End'!$F$4/2)*(1-COS((PI()*B1700)/$AA$2)),(4.34*'Front End'!$F$4*EXP(-1.3*B1700/$AA$2))),6)</f>
        <v>2.7500000000000002E-4</v>
      </c>
      <c r="E1700" s="10">
        <f>D1700*('Front End'!$F$3/100)</f>
        <v>0</v>
      </c>
      <c r="F1700" s="10">
        <f t="shared" si="106"/>
        <v>2.7500000000000002E-4</v>
      </c>
      <c r="G1700" s="10">
        <f>IF((G1699+(AVERAGE(F1699:F1700)*('Front End'!$F$5*60))-(N1699))&gt;$AA$3,$AA$3,IF(G1699+(AVERAGE(F1699:F1700)*('Front End'!$F$5*60))-(N1699)&lt;0,0,G1699+(AVERAGE(F1699:F1700)*('Front End'!$F$5*60))-(N1699)))</f>
        <v>100.24417122645981</v>
      </c>
      <c r="H1700" s="10">
        <f>(G1700/$AA$3)*'Front End'!$B$1</f>
        <v>1.0024417122645982E-3</v>
      </c>
      <c r="I1700" s="10">
        <f>('Front End'!$F$10-'Front End'!$B$1)+Calcs!H1700</f>
        <v>46.73100244171227</v>
      </c>
      <c r="J1700" s="10">
        <f>IF(H1700&gt;'Front End'!$B$1*('Front End'!$B$5/100),G1700-((('Front End'!$B$1*('Front End'!$B$5/100))/'Front End'!$B$1)*$AA$3),0)</f>
        <v>0.24417122645981237</v>
      </c>
      <c r="K1700" s="10">
        <f>(J1700*('Front End'!$B$6/100))/('Front End'!$B$2*24*60*60)</f>
        <v>0</v>
      </c>
      <c r="L1700" s="10">
        <f>(J1700*((100-'Front End'!$B$6)/100))/('Front End'!$B$2*24*60*60)</f>
        <v>2.8260558618033844E-4</v>
      </c>
      <c r="M1700" s="10">
        <f t="shared" si="107"/>
        <v>2.8260558618033844E-4</v>
      </c>
      <c r="N1700" s="10">
        <f>AVERAGE(M1699:M1700)*('Front End'!$F$5*60)</f>
        <v>3.3987662245559887E-2</v>
      </c>
      <c r="O1700" s="10">
        <f>IF(O1699+AVERAGE(K1699:K1700)*('Front End'!$F$5*60)&gt;J1700,J1700,O1699+AVERAGE(K1699:K1700)*('Front End'!$F$5*60))</f>
        <v>0</v>
      </c>
      <c r="P1700" s="10">
        <f>P1699+(AVERAGE(L1699:L1700)*('Front End'!$F$5*60))-W1699</f>
        <v>3479.1834420775708</v>
      </c>
      <c r="Q1700" s="10">
        <f>(P1700/$AA$5)*($AA$4-'Front End'!$F$9)</f>
        <v>3.4791834420775707E-2</v>
      </c>
      <c r="R1700" s="10">
        <f>'Front End'!$F$9+Q1700</f>
        <v>45.034791834420773</v>
      </c>
      <c r="S1700" s="8">
        <f>IF(R1700&gt;'Front End'!$F$9+'Front End'!$B$9,(((R1700-'Front End'!$F$9)/($AA$4-'Front End'!$F$9))*$AA$5)-((('Front End'!$F$9+'Front End'!$B$9-'Front End'!$F$9)/($AA$4-'Front End'!$F$9))*$AA$5),0)</f>
        <v>3479.183442077272</v>
      </c>
      <c r="T1700" s="8">
        <f>ROUND(S1700/('Front End'!$B$3*24*60*60),6)</f>
        <v>4.0270000000000002E-3</v>
      </c>
      <c r="U1700" s="8">
        <f>IF(R1700&gt;'Front End'!$F$9+'Front End'!$B$10,(((R1700-'Front End'!$F$9)/($AA$4-'Front End'!$F$9))*$AA$5)-((('Front End'!$F$9+'Front End'!$B$10-'Front End'!$F$9)/($AA$4-'Front End'!$F$9))*$AA$5),0)</f>
        <v>1479.1834420769592</v>
      </c>
      <c r="V1700" s="8">
        <f>(U1700^0.5)/('Front End'!$B$4*24*60*60)</f>
        <v>4.4514067075058393E-3</v>
      </c>
      <c r="W1700" s="8">
        <f>(AVERAGE(T1699:T1700)*('Front End'!$F$5*60))+(AVERAGE(V1699:V1700)*('Front End'!$F$5*60))</f>
        <v>1.0175576147093821</v>
      </c>
      <c r="X1700" s="8">
        <f t="shared" si="108"/>
        <v>4.4514067075058393E-3</v>
      </c>
    </row>
    <row r="1701" spans="1:24" x14ac:dyDescent="0.2">
      <c r="A1701" s="1">
        <v>1700</v>
      </c>
      <c r="B1701" s="1">
        <f>B1700+'Front End'!$F$5</f>
        <v>3398</v>
      </c>
      <c r="C1701" s="10">
        <f t="shared" si="105"/>
        <v>2.3597222222222221</v>
      </c>
      <c r="D1701" s="10">
        <f>ROUND(IF(B1701&lt;=$AA$2*1.25,('Front End'!$F$4/2)*(1-COS((PI()*B1701)/$AA$2)),(4.34*'Front End'!$F$4*EXP(-1.3*B1701/$AA$2))),6)</f>
        <v>2.7399999999999999E-4</v>
      </c>
      <c r="E1701" s="10">
        <f>D1701*('Front End'!$F$3/100)</f>
        <v>0</v>
      </c>
      <c r="F1701" s="10">
        <f t="shared" si="106"/>
        <v>2.7399999999999999E-4</v>
      </c>
      <c r="G1701" s="10">
        <f>IF((G1700+(AVERAGE(F1700:F1701)*('Front End'!$F$5*60))-(N1700))&gt;$AA$3,$AA$3,IF(G1700+(AVERAGE(F1700:F1701)*('Front End'!$F$5*60))-(N1700)&lt;0,0,G1700+(AVERAGE(F1700:F1701)*('Front End'!$F$5*60))-(N1700)))</f>
        <v>100.24312356421424</v>
      </c>
      <c r="H1701" s="10">
        <f>(G1701/$AA$3)*'Front End'!$B$1</f>
        <v>1.0024312356421425E-3</v>
      </c>
      <c r="I1701" s="10">
        <f>('Front End'!$F$10-'Front End'!$B$1)+Calcs!H1701</f>
        <v>46.731002431235645</v>
      </c>
      <c r="J1701" s="10">
        <f>IF(H1701&gt;'Front End'!$B$1*('Front End'!$B$5/100),G1701-((('Front End'!$B$1*('Front End'!$B$5/100))/'Front End'!$B$1)*$AA$3),0)</f>
        <v>0.24312356421424397</v>
      </c>
      <c r="K1701" s="10">
        <f>(J1701*('Front End'!$B$6/100))/('Front End'!$B$2*24*60*60)</f>
        <v>0</v>
      </c>
      <c r="L1701" s="10">
        <f>(J1701*((100-'Front End'!$B$6)/100))/('Front End'!$B$2*24*60*60)</f>
        <v>2.8139301413685646E-4</v>
      </c>
      <c r="M1701" s="10">
        <f t="shared" si="107"/>
        <v>2.8139301413685646E-4</v>
      </c>
      <c r="N1701" s="10">
        <f>AVERAGE(M1700:M1701)*('Front End'!$F$5*60)</f>
        <v>3.3839916019031691E-2</v>
      </c>
      <c r="O1701" s="10">
        <f>IF(O1700+AVERAGE(K1700:K1701)*('Front End'!$F$5*60)&gt;J1701,J1701,O1700+AVERAGE(K1700:K1701)*('Front End'!$F$5*60))</f>
        <v>0</v>
      </c>
      <c r="P1701" s="10">
        <f>P1700+(AVERAGE(L1700:L1701)*('Front End'!$F$5*60))-W1700</f>
        <v>3478.1997243788805</v>
      </c>
      <c r="Q1701" s="10">
        <f>(P1701/$AA$5)*($AA$4-'Front End'!$F$9)</f>
        <v>3.4781997243788804E-2</v>
      </c>
      <c r="R1701" s="10">
        <f>'Front End'!$F$9+Q1701</f>
        <v>45.03478199724379</v>
      </c>
      <c r="S1701" s="8">
        <f>IF(R1701&gt;'Front End'!$F$9+'Front End'!$B$9,(((R1701-'Front End'!$F$9)/($AA$4-'Front End'!$F$9))*$AA$5)-((('Front End'!$F$9+'Front End'!$B$9-'Front End'!$F$9)/($AA$4-'Front End'!$F$9))*$AA$5),0)</f>
        <v>3478.1997243790388</v>
      </c>
      <c r="T1701" s="8">
        <f>ROUND(S1701/('Front End'!$B$3*24*60*60),6)</f>
        <v>4.0260000000000001E-3</v>
      </c>
      <c r="U1701" s="8">
        <f>IF(R1701&gt;'Front End'!$F$9+'Front End'!$B$10,(((R1701-'Front End'!$F$9)/($AA$4-'Front End'!$F$9))*$AA$5)-((('Front End'!$F$9+'Front End'!$B$10-'Front End'!$F$9)/($AA$4-'Front End'!$F$9))*$AA$5),0)</f>
        <v>1478.1997243787259</v>
      </c>
      <c r="V1701" s="8">
        <f>(U1701^0.5)/('Front End'!$B$4*24*60*60)</f>
        <v>4.4499262772497092E-3</v>
      </c>
      <c r="W1701" s="8">
        <f>(AVERAGE(T1700:T1701)*('Front End'!$F$5*60))+(AVERAGE(V1700:V1701)*('Front End'!$F$5*60))</f>
        <v>1.0172599790853329</v>
      </c>
      <c r="X1701" s="8">
        <f t="shared" si="108"/>
        <v>4.4499262772497092E-3</v>
      </c>
    </row>
    <row r="1702" spans="1:24" x14ac:dyDescent="0.2">
      <c r="A1702" s="1">
        <v>1701</v>
      </c>
      <c r="B1702" s="1">
        <f>B1701+'Front End'!$F$5</f>
        <v>3400</v>
      </c>
      <c r="C1702" s="10">
        <f t="shared" si="105"/>
        <v>2.3611111111111112</v>
      </c>
      <c r="D1702" s="10">
        <f>ROUND(IF(B1702&lt;=$AA$2*1.25,('Front End'!$F$4/2)*(1-COS((PI()*B1702)/$AA$2)),(4.34*'Front End'!$F$4*EXP(-1.3*B1702/$AA$2))),6)</f>
        <v>2.7300000000000002E-4</v>
      </c>
      <c r="E1702" s="10">
        <f>D1702*('Front End'!$F$3/100)</f>
        <v>0</v>
      </c>
      <c r="F1702" s="10">
        <f t="shared" si="106"/>
        <v>2.7300000000000002E-4</v>
      </c>
      <c r="G1702" s="10">
        <f>IF((G1701+(AVERAGE(F1701:F1702)*('Front End'!$F$5*60))-(N1701))&gt;$AA$3,$AA$3,IF(G1701+(AVERAGE(F1701:F1702)*('Front End'!$F$5*60))-(N1701)&lt;0,0,G1701+(AVERAGE(F1701:F1702)*('Front End'!$F$5*60))-(N1701)))</f>
        <v>100.24210364819521</v>
      </c>
      <c r="H1702" s="10">
        <f>(G1702/$AA$3)*'Front End'!$B$1</f>
        <v>1.0024210364819521E-3</v>
      </c>
      <c r="I1702" s="10">
        <f>('Front End'!$F$10-'Front End'!$B$1)+Calcs!H1702</f>
        <v>46.731002421036486</v>
      </c>
      <c r="J1702" s="10">
        <f>IF(H1702&gt;'Front End'!$B$1*('Front End'!$B$5/100),G1702-((('Front End'!$B$1*('Front End'!$B$5/100))/'Front End'!$B$1)*$AA$3),0)</f>
        <v>0.24210364819521146</v>
      </c>
      <c r="K1702" s="10">
        <f>(J1702*('Front End'!$B$6/100))/('Front End'!$B$2*24*60*60)</f>
        <v>0</v>
      </c>
      <c r="L1702" s="10">
        <f>(J1702*((100-'Front End'!$B$6)/100))/('Front End'!$B$2*24*60*60)</f>
        <v>2.8021255578149478E-4</v>
      </c>
      <c r="M1702" s="10">
        <f t="shared" si="107"/>
        <v>2.8021255578149478E-4</v>
      </c>
      <c r="N1702" s="10">
        <f>AVERAGE(M1701:M1702)*('Front End'!$F$5*60)</f>
        <v>3.3696334195101069E-2</v>
      </c>
      <c r="O1702" s="10">
        <f>IF(O1701+AVERAGE(K1701:K1702)*('Front End'!$F$5*60)&gt;J1702,J1702,O1701+AVERAGE(K1701:K1702)*('Front End'!$F$5*60))</f>
        <v>0</v>
      </c>
      <c r="P1702" s="10">
        <f>P1701+(AVERAGE(L1701:L1702)*('Front End'!$F$5*60))-W1701</f>
        <v>3477.2161607339904</v>
      </c>
      <c r="Q1702" s="10">
        <f>(P1702/$AA$5)*($AA$4-'Front End'!$F$9)</f>
        <v>3.4772161607339903E-2</v>
      </c>
      <c r="R1702" s="10">
        <f>'Front End'!$F$9+Q1702</f>
        <v>45.034772161607343</v>
      </c>
      <c r="S1702" s="8">
        <f>IF(R1702&gt;'Front End'!$F$9+'Front End'!$B$9,(((R1702-'Front End'!$F$9)/($AA$4-'Front End'!$F$9))*$AA$5)-((('Front End'!$F$9+'Front End'!$B$9-'Front End'!$F$9)/($AA$4-'Front End'!$F$9))*$AA$5),0)</f>
        <v>3477.2161607342869</v>
      </c>
      <c r="T1702" s="8">
        <f>ROUND(S1702/('Front End'!$B$3*24*60*60),6)</f>
        <v>4.0249999999999999E-3</v>
      </c>
      <c r="U1702" s="8">
        <f>IF(R1702&gt;'Front End'!$F$9+'Front End'!$B$10,(((R1702-'Front End'!$F$9)/($AA$4-'Front End'!$F$9))*$AA$5)-((('Front End'!$F$9+'Front End'!$B$10-'Front End'!$F$9)/($AA$4-'Front End'!$F$9))*$AA$5),0)</f>
        <v>1477.216160733974</v>
      </c>
      <c r="V1702" s="8">
        <f>(U1702^0.5)/('Front End'!$B$4*24*60*60)</f>
        <v>4.4484455862666122E-3</v>
      </c>
      <c r="W1702" s="8">
        <f>(AVERAGE(T1701:T1702)*('Front End'!$F$5*60))+(AVERAGE(V1701:V1702)*('Front End'!$F$5*60))</f>
        <v>1.0169623118109792</v>
      </c>
      <c r="X1702" s="8">
        <f t="shared" si="108"/>
        <v>4.4484455862666122E-3</v>
      </c>
    </row>
    <row r="1703" spans="1:24" x14ac:dyDescent="0.2">
      <c r="A1703" s="1">
        <v>1702</v>
      </c>
      <c r="B1703" s="1">
        <f>B1702+'Front End'!$F$5</f>
        <v>3402</v>
      </c>
      <c r="C1703" s="10">
        <f t="shared" si="105"/>
        <v>2.3624999999999998</v>
      </c>
      <c r="D1703" s="10">
        <f>ROUND(IF(B1703&lt;=$AA$2*1.25,('Front End'!$F$4/2)*(1-COS((PI()*B1703)/$AA$2)),(4.34*'Front End'!$F$4*EXP(-1.3*B1703/$AA$2))),6)</f>
        <v>2.7099999999999997E-4</v>
      </c>
      <c r="E1703" s="10">
        <f>D1703*('Front End'!$F$3/100)</f>
        <v>0</v>
      </c>
      <c r="F1703" s="10">
        <f t="shared" si="106"/>
        <v>2.7099999999999997E-4</v>
      </c>
      <c r="G1703" s="10">
        <f>IF((G1702+(AVERAGE(F1702:F1703)*('Front End'!$F$5*60))-(N1702))&gt;$AA$3,$AA$3,IF(G1702+(AVERAGE(F1702:F1703)*('Front End'!$F$5*60))-(N1702)&lt;0,0,G1702+(AVERAGE(F1702:F1703)*('Front End'!$F$5*60))-(N1702)))</f>
        <v>100.24104731400011</v>
      </c>
      <c r="H1703" s="10">
        <f>(G1703/$AA$3)*'Front End'!$B$1</f>
        <v>1.0024104731400012E-3</v>
      </c>
      <c r="I1703" s="10">
        <f>('Front End'!$F$10-'Front End'!$B$1)+Calcs!H1703</f>
        <v>46.731002410473145</v>
      </c>
      <c r="J1703" s="10">
        <f>IF(H1703&gt;'Front End'!$B$1*('Front End'!$B$5/100),G1703-((('Front End'!$B$1*('Front End'!$B$5/100))/'Front End'!$B$1)*$AA$3),0)</f>
        <v>0.24104731400011303</v>
      </c>
      <c r="K1703" s="10">
        <f>(J1703*('Front End'!$B$6/100))/('Front End'!$B$2*24*60*60)</f>
        <v>0</v>
      </c>
      <c r="L1703" s="10">
        <f>(J1703*((100-'Front End'!$B$6)/100))/('Front End'!$B$2*24*60*60)</f>
        <v>2.7898994675939012E-4</v>
      </c>
      <c r="M1703" s="10">
        <f t="shared" si="107"/>
        <v>2.7898994675939012E-4</v>
      </c>
      <c r="N1703" s="10">
        <f>AVERAGE(M1702:M1703)*('Front End'!$F$5*60)</f>
        <v>3.3552150152453095E-2</v>
      </c>
      <c r="O1703" s="10">
        <f>IF(O1702+AVERAGE(K1702:K1703)*('Front End'!$F$5*60)&gt;J1703,J1703,O1702+AVERAGE(K1702:K1703)*('Front End'!$F$5*60))</f>
        <v>0</v>
      </c>
      <c r="P1703" s="10">
        <f>P1702+(AVERAGE(L1702:L1703)*('Front End'!$F$5*60))-W1702</f>
        <v>3476.232750572332</v>
      </c>
      <c r="Q1703" s="10">
        <f>(P1703/$AA$5)*($AA$4-'Front End'!$F$9)</f>
        <v>3.4762327505723313E-2</v>
      </c>
      <c r="R1703" s="10">
        <f>'Front End'!$F$9+Q1703</f>
        <v>45.034762327505724</v>
      </c>
      <c r="S1703" s="8">
        <f>IF(R1703&gt;'Front End'!$F$9+'Front End'!$B$9,(((R1703-'Front End'!$F$9)/($AA$4-'Front End'!$F$9))*$AA$5)-((('Front End'!$F$9+'Front End'!$B$9-'Front End'!$F$9)/($AA$4-'Front End'!$F$9))*$AA$5),0)</f>
        <v>3476.2327505724497</v>
      </c>
      <c r="T1703" s="8">
        <f>ROUND(S1703/('Front End'!$B$3*24*60*60),6)</f>
        <v>4.0229999999999997E-3</v>
      </c>
      <c r="U1703" s="8">
        <f>IF(R1703&gt;'Front End'!$F$9+'Front End'!$B$10,(((R1703-'Front End'!$F$9)/($AA$4-'Front End'!$F$9))*$AA$5)-((('Front End'!$F$9+'Front End'!$B$10-'Front End'!$F$9)/($AA$4-'Front End'!$F$9))*$AA$5),0)</f>
        <v>1476.2327505721369</v>
      </c>
      <c r="V1703" s="8">
        <f>(U1703^0.5)/('Front End'!$B$4*24*60*60)</f>
        <v>4.4469646334367287E-3</v>
      </c>
      <c r="W1703" s="8">
        <f>(AVERAGE(T1702:T1703)*('Front End'!$F$5*60))+(AVERAGE(V1702:V1703)*('Front End'!$F$5*60))</f>
        <v>1.0166046131822006</v>
      </c>
      <c r="X1703" s="8">
        <f t="shared" si="108"/>
        <v>4.4469646334367287E-3</v>
      </c>
    </row>
    <row r="1704" spans="1:24" x14ac:dyDescent="0.2">
      <c r="A1704" s="1">
        <v>1703</v>
      </c>
      <c r="B1704" s="1">
        <f>B1703+'Front End'!$F$5</f>
        <v>3404</v>
      </c>
      <c r="C1704" s="10">
        <f t="shared" si="105"/>
        <v>2.3638888888888889</v>
      </c>
      <c r="D1704" s="10">
        <f>ROUND(IF(B1704&lt;=$AA$2*1.25,('Front End'!$F$4/2)*(1-COS((PI()*B1704)/$AA$2)),(4.34*'Front End'!$F$4*EXP(-1.3*B1704/$AA$2))),6)</f>
        <v>2.7E-4</v>
      </c>
      <c r="E1704" s="10">
        <f>D1704*('Front End'!$F$3/100)</f>
        <v>0</v>
      </c>
      <c r="F1704" s="10">
        <f t="shared" si="106"/>
        <v>2.7E-4</v>
      </c>
      <c r="G1704" s="10">
        <f>IF((G1703+(AVERAGE(F1703:F1704)*('Front End'!$F$5*60))-(N1703))&gt;$AA$3,$AA$3,IF(G1703+(AVERAGE(F1703:F1704)*('Front End'!$F$5*60))-(N1703)&lt;0,0,G1703+(AVERAGE(F1703:F1704)*('Front End'!$F$5*60))-(N1703)))</f>
        <v>100.23995516384765</v>
      </c>
      <c r="H1704" s="10">
        <f>(G1704/$AA$3)*'Front End'!$B$1</f>
        <v>1.0023995516384766E-3</v>
      </c>
      <c r="I1704" s="10">
        <f>('Front End'!$F$10-'Front End'!$B$1)+Calcs!H1704</f>
        <v>46.731002399551642</v>
      </c>
      <c r="J1704" s="10">
        <f>IF(H1704&gt;'Front End'!$B$1*('Front End'!$B$5/100),G1704-((('Front End'!$B$1*('Front End'!$B$5/100))/'Front End'!$B$1)*$AA$3),0)</f>
        <v>0.23995516384765381</v>
      </c>
      <c r="K1704" s="10">
        <f>(J1704*('Front End'!$B$6/100))/('Front End'!$B$2*24*60*60)</f>
        <v>0</v>
      </c>
      <c r="L1704" s="10">
        <f>(J1704*((100-'Front End'!$B$6)/100))/('Front End'!$B$2*24*60*60)</f>
        <v>2.7772588408293266E-4</v>
      </c>
      <c r="M1704" s="10">
        <f t="shared" si="107"/>
        <v>2.7772588408293266E-4</v>
      </c>
      <c r="N1704" s="10">
        <f>AVERAGE(M1703:M1704)*('Front End'!$F$5*60)</f>
        <v>3.3402949850539369E-2</v>
      </c>
      <c r="O1704" s="10">
        <f>IF(O1703+AVERAGE(K1703:K1704)*('Front End'!$F$5*60)&gt;J1704,J1704,O1703+AVERAGE(K1703:K1704)*('Front End'!$F$5*60))</f>
        <v>0</v>
      </c>
      <c r="P1704" s="10">
        <f>P1703+(AVERAGE(L1703:L1704)*('Front End'!$F$5*60))-W1703</f>
        <v>3475.2495489090002</v>
      </c>
      <c r="Q1704" s="10">
        <f>(P1704/$AA$5)*($AA$4-'Front End'!$F$9)</f>
        <v>3.4752495489089999E-2</v>
      </c>
      <c r="R1704" s="10">
        <f>'Front End'!$F$9+Q1704</f>
        <v>45.034752495489087</v>
      </c>
      <c r="S1704" s="8">
        <f>IF(R1704&gt;'Front End'!$F$9+'Front End'!$B$9,(((R1704-'Front End'!$F$9)/($AA$4-'Front End'!$F$9))*$AA$5)-((('Front End'!$F$9+'Front End'!$B$9-'Front End'!$F$9)/($AA$4-'Front End'!$F$9))*$AA$5),0)</f>
        <v>3475.2495489087214</v>
      </c>
      <c r="T1704" s="8">
        <f>ROUND(S1704/('Front End'!$B$3*24*60*60),6)</f>
        <v>4.0220000000000004E-3</v>
      </c>
      <c r="U1704" s="8">
        <f>IF(R1704&gt;'Front End'!$F$9+'Front End'!$B$10,(((R1704-'Front End'!$F$9)/($AA$4-'Front End'!$F$9))*$AA$5)-((('Front End'!$F$9+'Front End'!$B$10-'Front End'!$F$9)/($AA$4-'Front End'!$F$9))*$AA$5),0)</f>
        <v>1475.2495489084085</v>
      </c>
      <c r="V1704" s="8">
        <f>(U1704^0.5)/('Front End'!$B$4*24*60*60)</f>
        <v>4.4454835013891351E-3</v>
      </c>
      <c r="W1704" s="8">
        <f>(AVERAGE(T1703:T1704)*('Front End'!$F$5*60))+(AVERAGE(V1703:V1704)*('Front End'!$F$5*60))</f>
        <v>1.0162468880895519</v>
      </c>
      <c r="X1704" s="8">
        <f t="shared" si="108"/>
        <v>4.4454835013891351E-3</v>
      </c>
    </row>
    <row r="1705" spans="1:24" x14ac:dyDescent="0.2">
      <c r="A1705" s="1">
        <v>1704</v>
      </c>
      <c r="B1705" s="1">
        <f>B1704+'Front End'!$F$5</f>
        <v>3406</v>
      </c>
      <c r="C1705" s="10">
        <f t="shared" si="105"/>
        <v>2.3652777777777776</v>
      </c>
      <c r="D1705" s="10">
        <f>ROUND(IF(B1705&lt;=$AA$2*1.25,('Front End'!$F$4/2)*(1-COS((PI()*B1705)/$AA$2)),(4.34*'Front End'!$F$4*EXP(-1.3*B1705/$AA$2))),6)</f>
        <v>2.6899999999999998E-4</v>
      </c>
      <c r="E1705" s="10">
        <f>D1705*('Front End'!$F$3/100)</f>
        <v>0</v>
      </c>
      <c r="F1705" s="10">
        <f t="shared" si="106"/>
        <v>2.6899999999999998E-4</v>
      </c>
      <c r="G1705" s="10">
        <f>IF((G1704+(AVERAGE(F1704:F1705)*('Front End'!$F$5*60))-(N1704))&gt;$AA$3,$AA$3,IF(G1704+(AVERAGE(F1704:F1705)*('Front End'!$F$5*60))-(N1704)&lt;0,0,G1704+(AVERAGE(F1704:F1705)*('Front End'!$F$5*60))-(N1704)))</f>
        <v>100.23889221399712</v>
      </c>
      <c r="H1705" s="10">
        <f>(G1705/$AA$3)*'Front End'!$B$1</f>
        <v>1.0023889221399713E-3</v>
      </c>
      <c r="I1705" s="10">
        <f>('Front End'!$F$10-'Front End'!$B$1)+Calcs!H1705</f>
        <v>46.731002388922143</v>
      </c>
      <c r="J1705" s="10">
        <f>IF(H1705&gt;'Front End'!$B$1*('Front End'!$B$5/100),G1705-((('Front End'!$B$1*('Front End'!$B$5/100))/'Front End'!$B$1)*$AA$3),0)</f>
        <v>0.23889221399711857</v>
      </c>
      <c r="K1705" s="10">
        <f>(J1705*('Front End'!$B$6/100))/('Front End'!$B$2*24*60*60)</f>
        <v>0</v>
      </c>
      <c r="L1705" s="10">
        <f>(J1705*((100-'Front End'!$B$6)/100))/('Front End'!$B$2*24*60*60)</f>
        <v>2.764956180522206E-4</v>
      </c>
      <c r="M1705" s="10">
        <f t="shared" si="107"/>
        <v>2.764956180522206E-4</v>
      </c>
      <c r="N1705" s="10">
        <f>AVERAGE(M1704:M1705)*('Front End'!$F$5*60)</f>
        <v>3.3253290128109195E-2</v>
      </c>
      <c r="O1705" s="10">
        <f>IF(O1704+AVERAGE(K1704:K1705)*('Front End'!$F$5*60)&gt;J1705,J1705,O1704+AVERAGE(K1704:K1705)*('Front End'!$F$5*60))</f>
        <v>0</v>
      </c>
      <c r="P1705" s="10">
        <f>P1704+(AVERAGE(L1704:L1705)*('Front End'!$F$5*60))-W1704</f>
        <v>3474.2665553110387</v>
      </c>
      <c r="Q1705" s="10">
        <f>(P1705/$AA$5)*($AA$4-'Front End'!$F$9)</f>
        <v>3.4742665553110383E-2</v>
      </c>
      <c r="R1705" s="10">
        <f>'Front End'!$F$9+Q1705</f>
        <v>45.034742665553111</v>
      </c>
      <c r="S1705" s="8">
        <f>IF(R1705&gt;'Front End'!$F$9+'Front End'!$B$9,(((R1705-'Front End'!$F$9)/($AA$4-'Front End'!$F$9))*$AA$5)-((('Front End'!$F$9+'Front End'!$B$9-'Front End'!$F$9)/($AA$4-'Front End'!$F$9))*$AA$5),0)</f>
        <v>3474.2665553110896</v>
      </c>
      <c r="T1705" s="8">
        <f>ROUND(S1705/('Front End'!$B$3*24*60*60),6)</f>
        <v>4.0210000000000003E-3</v>
      </c>
      <c r="U1705" s="8">
        <f>IF(R1705&gt;'Front End'!$F$9+'Front End'!$B$10,(((R1705-'Front End'!$F$9)/($AA$4-'Front End'!$F$9))*$AA$5)-((('Front End'!$F$9+'Front End'!$B$10-'Front End'!$F$9)/($AA$4-'Front End'!$F$9))*$AA$5),0)</f>
        <v>1474.2665553107768</v>
      </c>
      <c r="V1705" s="8">
        <f>(U1705^0.5)/('Front End'!$B$4*24*60*60)</f>
        <v>4.4440021892935139E-3</v>
      </c>
      <c r="W1705" s="8">
        <f>(AVERAGE(T1704:T1705)*('Front End'!$F$5*60))+(AVERAGE(V1704:V1705)*('Front End'!$F$5*60))</f>
        <v>1.0159491414409589</v>
      </c>
      <c r="X1705" s="8">
        <f t="shared" si="108"/>
        <v>4.4440021892935139E-3</v>
      </c>
    </row>
    <row r="1706" spans="1:24" x14ac:dyDescent="0.2">
      <c r="A1706" s="1">
        <v>1705</v>
      </c>
      <c r="B1706" s="1">
        <f>B1705+'Front End'!$F$5</f>
        <v>3408</v>
      </c>
      <c r="C1706" s="10">
        <f t="shared" ref="C1706:C1769" si="109">B1706/(60*24)</f>
        <v>2.3666666666666667</v>
      </c>
      <c r="D1706" s="10">
        <f>ROUND(IF(B1706&lt;=$AA$2*1.25,('Front End'!$F$4/2)*(1-COS((PI()*B1706)/$AA$2)),(4.34*'Front End'!$F$4*EXP(-1.3*B1706/$AA$2))),6)</f>
        <v>2.6800000000000001E-4</v>
      </c>
      <c r="E1706" s="10">
        <f>D1706*('Front End'!$F$3/100)</f>
        <v>0</v>
      </c>
      <c r="F1706" s="10">
        <f t="shared" ref="F1706:F1769" si="110">D1706-E1706</f>
        <v>2.6800000000000001E-4</v>
      </c>
      <c r="G1706" s="10">
        <f>IF((G1705+(AVERAGE(F1705:F1706)*('Front End'!$F$5*60))-(N1705))&gt;$AA$3,$AA$3,IF(G1705+(AVERAGE(F1705:F1706)*('Front End'!$F$5*60))-(N1705)&lt;0,0,G1705+(AVERAGE(F1705:F1706)*('Front End'!$F$5*60))-(N1705)))</f>
        <v>100.237858923869</v>
      </c>
      <c r="H1706" s="10">
        <f>(G1706/$AA$3)*'Front End'!$B$1</f>
        <v>1.0023785892386899E-3</v>
      </c>
      <c r="I1706" s="10">
        <f>('Front End'!$F$10-'Front End'!$B$1)+Calcs!H1706</f>
        <v>46.731002378589245</v>
      </c>
      <c r="J1706" s="10">
        <f>IF(H1706&gt;'Front End'!$B$1*('Front End'!$B$5/100),G1706-((('Front End'!$B$1*('Front End'!$B$5/100))/'Front End'!$B$1)*$AA$3),0)</f>
        <v>0.23785892386899832</v>
      </c>
      <c r="K1706" s="10">
        <f>(J1706*('Front End'!$B$6/100))/('Front End'!$B$2*24*60*60)</f>
        <v>0</v>
      </c>
      <c r="L1706" s="10">
        <f>(J1706*((100-'Front End'!$B$6)/100))/('Front End'!$B$2*24*60*60)</f>
        <v>2.7529968040393329E-4</v>
      </c>
      <c r="M1706" s="10">
        <f t="shared" ref="M1706:M1769" si="111">K1706+L1706</f>
        <v>2.7529968040393329E-4</v>
      </c>
      <c r="N1706" s="10">
        <f>AVERAGE(M1705:M1706)*('Front End'!$F$5*60)</f>
        <v>3.310771790736923E-2</v>
      </c>
      <c r="O1706" s="10">
        <f>IF(O1705+AVERAGE(K1705:K1706)*('Front End'!$F$5*60)&gt;J1706,J1706,O1705+AVERAGE(K1705:K1706)*('Front End'!$F$5*60))</f>
        <v>0</v>
      </c>
      <c r="P1706" s="10">
        <f>P1705+(AVERAGE(L1705:L1706)*('Front End'!$F$5*60))-W1705</f>
        <v>3473.2837138875052</v>
      </c>
      <c r="Q1706" s="10">
        <f>(P1706/$AA$5)*($AA$4-'Front End'!$F$9)</f>
        <v>3.4732837138875053E-2</v>
      </c>
      <c r="R1706" s="10">
        <f>'Front End'!$F$9+Q1706</f>
        <v>45.034732837138876</v>
      </c>
      <c r="S1706" s="8">
        <f>IF(R1706&gt;'Front End'!$F$9+'Front End'!$B$9,(((R1706-'Front End'!$F$9)/($AA$4-'Front End'!$F$9))*$AA$5)-((('Front End'!$F$9+'Front End'!$B$9-'Front End'!$F$9)/($AA$4-'Front End'!$F$9))*$AA$5),0)</f>
        <v>3473.2837138875539</v>
      </c>
      <c r="T1706" s="8">
        <f>ROUND(S1706/('Front End'!$B$3*24*60*60),6)</f>
        <v>4.0200000000000001E-3</v>
      </c>
      <c r="U1706" s="8">
        <f>IF(R1706&gt;'Front End'!$F$9+'Front End'!$B$10,(((R1706-'Front End'!$F$9)/($AA$4-'Front End'!$F$9))*$AA$5)-((('Front End'!$F$9+'Front End'!$B$10-'Front End'!$F$9)/($AA$4-'Front End'!$F$9))*$AA$5),0)</f>
        <v>1473.283713887241</v>
      </c>
      <c r="V1706" s="8">
        <f>(U1706^0.5)/('Front End'!$B$4*24*60*60)</f>
        <v>4.4425206127017515E-3</v>
      </c>
      <c r="W1706" s="8">
        <f>(AVERAGE(T1705:T1706)*('Front End'!$F$5*60))+(AVERAGE(V1705:V1706)*('Front End'!$F$5*60))</f>
        <v>1.0156513681197161</v>
      </c>
      <c r="X1706" s="8">
        <f t="shared" ref="X1706:X1769" si="112">V1706+K1706+E1706</f>
        <v>4.4425206127017515E-3</v>
      </c>
    </row>
    <row r="1707" spans="1:24" x14ac:dyDescent="0.2">
      <c r="A1707" s="1">
        <v>1706</v>
      </c>
      <c r="B1707" s="1">
        <f>B1706+'Front End'!$F$5</f>
        <v>3410</v>
      </c>
      <c r="C1707" s="10">
        <f t="shared" si="109"/>
        <v>2.3680555555555554</v>
      </c>
      <c r="D1707" s="10">
        <f>ROUND(IF(B1707&lt;=$AA$2*1.25,('Front End'!$F$4/2)*(1-COS((PI()*B1707)/$AA$2)),(4.34*'Front End'!$F$4*EXP(-1.3*B1707/$AA$2))),6)</f>
        <v>2.6699999999999998E-4</v>
      </c>
      <c r="E1707" s="10">
        <f>D1707*('Front End'!$F$3/100)</f>
        <v>0</v>
      </c>
      <c r="F1707" s="10">
        <f t="shared" si="110"/>
        <v>2.6699999999999998E-4</v>
      </c>
      <c r="G1707" s="10">
        <f>IF((G1706+(AVERAGE(F1706:F1707)*('Front End'!$F$5*60))-(N1706))&gt;$AA$3,$AA$3,IF(G1706+(AVERAGE(F1706:F1707)*('Front End'!$F$5*60))-(N1706)&lt;0,0,G1706+(AVERAGE(F1706:F1707)*('Front End'!$F$5*60))-(N1706)))</f>
        <v>100.23685120596163</v>
      </c>
      <c r="H1707" s="10">
        <f>(G1707/$AA$3)*'Front End'!$B$1</f>
        <v>1.0023685120596163E-3</v>
      </c>
      <c r="I1707" s="10">
        <f>('Front End'!$F$10-'Front End'!$B$1)+Calcs!H1707</f>
        <v>46.731002368512065</v>
      </c>
      <c r="J1707" s="10">
        <f>IF(H1707&gt;'Front End'!$B$1*('Front End'!$B$5/100),G1707-((('Front End'!$B$1*('Front End'!$B$5/100))/'Front End'!$B$1)*$AA$3),0)</f>
        <v>0.2368512059616279</v>
      </c>
      <c r="K1707" s="10">
        <f>(J1707*('Front End'!$B$6/100))/('Front End'!$B$2*24*60*60)</f>
        <v>0</v>
      </c>
      <c r="L1707" s="10">
        <f>(J1707*((100-'Front End'!$B$6)/100))/('Front End'!$B$2*24*60*60)</f>
        <v>2.7413334023336565E-4</v>
      </c>
      <c r="M1707" s="10">
        <f t="shared" si="111"/>
        <v>2.7413334023336565E-4</v>
      </c>
      <c r="N1707" s="10">
        <f>AVERAGE(M1706:M1707)*('Front End'!$F$5*60)</f>
        <v>3.2965981238237935E-2</v>
      </c>
      <c r="O1707" s="10">
        <f>IF(O1706+AVERAGE(K1706:K1707)*('Front End'!$F$5*60)&gt;J1707,J1707,O1706+AVERAGE(K1706:K1707)*('Front End'!$F$5*60))</f>
        <v>0</v>
      </c>
      <c r="P1707" s="10">
        <f>P1706+(AVERAGE(L1706:L1707)*('Front End'!$F$5*60))-W1706</f>
        <v>3472.3010285006239</v>
      </c>
      <c r="Q1707" s="10">
        <f>(P1707/$AA$5)*($AA$4-'Front End'!$F$9)</f>
        <v>3.4723010285006239E-2</v>
      </c>
      <c r="R1707" s="10">
        <f>'Front End'!$F$9+Q1707</f>
        <v>45.034723010285006</v>
      </c>
      <c r="S1707" s="8">
        <f>IF(R1707&gt;'Front End'!$F$9+'Front End'!$B$9,(((R1707-'Front End'!$F$9)/($AA$4-'Front End'!$F$9))*$AA$5)-((('Front End'!$F$9+'Front End'!$B$9-'Front End'!$F$9)/($AA$4-'Front End'!$F$9))*$AA$5),0)</f>
        <v>3472.3010285006244</v>
      </c>
      <c r="T1707" s="8">
        <f>ROUND(S1707/('Front End'!$B$3*24*60*60),6)</f>
        <v>4.019E-3</v>
      </c>
      <c r="U1707" s="8">
        <f>IF(R1707&gt;'Front End'!$F$9+'Front End'!$B$10,(((R1707-'Front End'!$F$9)/($AA$4-'Front End'!$F$9))*$AA$5)-((('Front End'!$F$9+'Front End'!$B$10-'Front End'!$F$9)/($AA$4-'Front End'!$F$9))*$AA$5),0)</f>
        <v>1472.3010285003115</v>
      </c>
      <c r="V1707" s="8">
        <f>(U1707^0.5)/('Front End'!$B$4*24*60*60)</f>
        <v>4.4410387771745595E-3</v>
      </c>
      <c r="W1707" s="8">
        <f>(AVERAGE(T1706:T1707)*('Front End'!$F$5*60))+(AVERAGE(V1706:V1707)*('Front End'!$F$5*60))</f>
        <v>1.0153535633925788</v>
      </c>
      <c r="X1707" s="8">
        <f t="shared" si="112"/>
        <v>4.4410387771745595E-3</v>
      </c>
    </row>
    <row r="1708" spans="1:24" x14ac:dyDescent="0.2">
      <c r="A1708" s="1">
        <v>1707</v>
      </c>
      <c r="B1708" s="1">
        <f>B1707+'Front End'!$F$5</f>
        <v>3412</v>
      </c>
      <c r="C1708" s="10">
        <f t="shared" si="109"/>
        <v>2.3694444444444445</v>
      </c>
      <c r="D1708" s="10">
        <f>ROUND(IF(B1708&lt;=$AA$2*1.25,('Front End'!$F$4/2)*(1-COS((PI()*B1708)/$AA$2)),(4.34*'Front End'!$F$4*EXP(-1.3*B1708/$AA$2))),6)</f>
        <v>2.6600000000000001E-4</v>
      </c>
      <c r="E1708" s="10">
        <f>D1708*('Front End'!$F$3/100)</f>
        <v>0</v>
      </c>
      <c r="F1708" s="10">
        <f t="shared" si="110"/>
        <v>2.6600000000000001E-4</v>
      </c>
      <c r="G1708" s="10">
        <f>IF((G1707+(AVERAGE(F1707:F1708)*('Front End'!$F$5*60))-(N1707))&gt;$AA$3,$AA$3,IF(G1707+(AVERAGE(F1707:F1708)*('Front End'!$F$5*60))-(N1707)&lt;0,0,G1707+(AVERAGE(F1707:F1708)*('Front End'!$F$5*60))-(N1707)))</f>
        <v>100.2358652247234</v>
      </c>
      <c r="H1708" s="10">
        <f>(G1708/$AA$3)*'Front End'!$B$1</f>
        <v>1.0023586522472339E-3</v>
      </c>
      <c r="I1708" s="10">
        <f>('Front End'!$F$10-'Front End'!$B$1)+Calcs!H1708</f>
        <v>46.731002358652255</v>
      </c>
      <c r="J1708" s="10">
        <f>IF(H1708&gt;'Front End'!$B$1*('Front End'!$B$5/100),G1708-((('Front End'!$B$1*('Front End'!$B$5/100))/'Front End'!$B$1)*$AA$3),0)</f>
        <v>0.23586522472339766</v>
      </c>
      <c r="K1708" s="10">
        <f>(J1708*('Front End'!$B$6/100))/('Front End'!$B$2*24*60*60)</f>
        <v>0</v>
      </c>
      <c r="L1708" s="10">
        <f>(J1708*((100-'Front End'!$B$6)/100))/('Front End'!$B$2*24*60*60)</f>
        <v>2.7299215824467323E-4</v>
      </c>
      <c r="M1708" s="10">
        <f t="shared" si="111"/>
        <v>2.7299215824467323E-4</v>
      </c>
      <c r="N1708" s="10">
        <f>AVERAGE(M1707:M1708)*('Front End'!$F$5*60)</f>
        <v>3.2827529908682332E-2</v>
      </c>
      <c r="O1708" s="10">
        <f>IF(O1707+AVERAGE(K1707:K1708)*('Front End'!$F$5*60)&gt;J1708,J1708,O1707+AVERAGE(K1707:K1708)*('Front End'!$F$5*60))</f>
        <v>0</v>
      </c>
      <c r="P1708" s="10">
        <f>P1707+(AVERAGE(L1707:L1708)*('Front End'!$F$5*60))-W1707</f>
        <v>3471.3185024671402</v>
      </c>
      <c r="Q1708" s="10">
        <f>(P1708/$AA$5)*($AA$4-'Front End'!$F$9)</f>
        <v>3.4713185024671404E-2</v>
      </c>
      <c r="R1708" s="10">
        <f>'Front End'!$F$9+Q1708</f>
        <v>45.034713185024671</v>
      </c>
      <c r="S1708" s="8">
        <f>IF(R1708&gt;'Front End'!$F$9+'Front End'!$B$9,(((R1708-'Front End'!$F$9)/($AA$4-'Front End'!$F$9))*$AA$5)-((('Front End'!$F$9+'Front End'!$B$9-'Front End'!$F$9)/($AA$4-'Front End'!$F$9))*$AA$5),0)</f>
        <v>3471.3185024671134</v>
      </c>
      <c r="T1708" s="8">
        <f>ROUND(S1708/('Front End'!$B$3*24*60*60),6)</f>
        <v>4.0179999999999999E-3</v>
      </c>
      <c r="U1708" s="8">
        <f>IF(R1708&gt;'Front End'!$F$9+'Front End'!$B$10,(((R1708-'Front End'!$F$9)/($AA$4-'Front End'!$F$9))*$AA$5)-((('Front End'!$F$9+'Front End'!$B$10-'Front End'!$F$9)/($AA$4-'Front End'!$F$9))*$AA$5),0)</f>
        <v>1471.3185024668005</v>
      </c>
      <c r="V1708" s="8">
        <f>(U1708^0.5)/('Front End'!$B$4*24*60*60)</f>
        <v>4.4395566874567277E-3</v>
      </c>
      <c r="W1708" s="8">
        <f>(AVERAGE(T1707:T1708)*('Front End'!$F$5*60))+(AVERAGE(V1707:V1708)*('Front End'!$F$5*60))</f>
        <v>1.0150557278778771</v>
      </c>
      <c r="X1708" s="8">
        <f t="shared" si="112"/>
        <v>4.4395566874567277E-3</v>
      </c>
    </row>
    <row r="1709" spans="1:24" x14ac:dyDescent="0.2">
      <c r="A1709" s="1">
        <v>1708</v>
      </c>
      <c r="B1709" s="1">
        <f>B1708+'Front End'!$F$5</f>
        <v>3414</v>
      </c>
      <c r="C1709" s="10">
        <f t="shared" si="109"/>
        <v>2.3708333333333331</v>
      </c>
      <c r="D1709" s="10">
        <f>ROUND(IF(B1709&lt;=$AA$2*1.25,('Front End'!$F$4/2)*(1-COS((PI()*B1709)/$AA$2)),(4.34*'Front End'!$F$4*EXP(-1.3*B1709/$AA$2))),6)</f>
        <v>2.6499999999999999E-4</v>
      </c>
      <c r="E1709" s="10">
        <f>D1709*('Front End'!$F$3/100)</f>
        <v>0</v>
      </c>
      <c r="F1709" s="10">
        <f t="shared" si="110"/>
        <v>2.6499999999999999E-4</v>
      </c>
      <c r="G1709" s="10">
        <f>IF((G1708+(AVERAGE(F1708:F1709)*('Front End'!$F$5*60))-(N1708))&gt;$AA$3,$AA$3,IF(G1708+(AVERAGE(F1708:F1709)*('Front End'!$F$5*60))-(N1708)&lt;0,0,G1708+(AVERAGE(F1708:F1709)*('Front End'!$F$5*60))-(N1708)))</f>
        <v>100.23489769481471</v>
      </c>
      <c r="H1709" s="10">
        <f>(G1709/$AA$3)*'Front End'!$B$1</f>
        <v>1.0023489769481471E-3</v>
      </c>
      <c r="I1709" s="10">
        <f>('Front End'!$F$10-'Front End'!$B$1)+Calcs!H1709</f>
        <v>46.731002348976951</v>
      </c>
      <c r="J1709" s="10">
        <f>IF(H1709&gt;'Front End'!$B$1*('Front End'!$B$5/100),G1709-((('Front End'!$B$1*('Front End'!$B$5/100))/'Front End'!$B$1)*$AA$3),0)</f>
        <v>0.23489769481470546</v>
      </c>
      <c r="K1709" s="10">
        <f>(J1709*('Front End'!$B$6/100))/('Front End'!$B$2*24*60*60)</f>
        <v>0</v>
      </c>
      <c r="L1709" s="10">
        <f>(J1709*((100-'Front End'!$B$6)/100))/('Front End'!$B$2*24*60*60)</f>
        <v>2.7187233196146471E-4</v>
      </c>
      <c r="M1709" s="10">
        <f t="shared" si="111"/>
        <v>2.7187233196146471E-4</v>
      </c>
      <c r="N1709" s="10">
        <f>AVERAGE(M1708:M1709)*('Front End'!$F$5*60)</f>
        <v>3.2691869412368277E-2</v>
      </c>
      <c r="O1709" s="10">
        <f>IF(O1708+AVERAGE(K1708:K1709)*('Front End'!$F$5*60)&gt;J1709,J1709,O1708+AVERAGE(K1708:K1709)*('Front End'!$F$5*60))</f>
        <v>0</v>
      </c>
      <c r="P1709" s="10">
        <f>P1708+(AVERAGE(L1708:L1709)*('Front End'!$F$5*60))-W1708</f>
        <v>3470.3361386086744</v>
      </c>
      <c r="Q1709" s="10">
        <f>(P1709/$AA$5)*($AA$4-'Front End'!$F$9)</f>
        <v>3.4703361386086748E-2</v>
      </c>
      <c r="R1709" s="10">
        <f>'Front End'!$F$9+Q1709</f>
        <v>45.034703361386086</v>
      </c>
      <c r="S1709" s="8">
        <f>IF(R1709&gt;'Front End'!$F$9+'Front End'!$B$9,(((R1709-'Front End'!$F$9)/($AA$4-'Front End'!$F$9))*$AA$5)-((('Front End'!$F$9+'Front End'!$B$9-'Front End'!$F$9)/($AA$4-'Front End'!$F$9))*$AA$5),0)</f>
        <v>3470.3361386085876</v>
      </c>
      <c r="T1709" s="8">
        <f>ROUND(S1709/('Front End'!$B$3*24*60*60),6)</f>
        <v>4.0169999999999997E-3</v>
      </c>
      <c r="U1709" s="8">
        <f>IF(R1709&gt;'Front End'!$F$9+'Front End'!$B$10,(((R1709-'Front End'!$F$9)/($AA$4-'Front End'!$F$9))*$AA$5)-((('Front End'!$F$9+'Front End'!$B$10-'Front End'!$F$9)/($AA$4-'Front End'!$F$9))*$AA$5),0)</f>
        <v>1470.3361386082747</v>
      </c>
      <c r="V1709" s="8">
        <f>(U1709^0.5)/('Front End'!$B$4*24*60*60)</f>
        <v>4.4380743475519197E-3</v>
      </c>
      <c r="W1709" s="8">
        <f>(AVERAGE(T1708:T1709)*('Front End'!$F$5*60))+(AVERAGE(V1708:V1709)*('Front End'!$F$5*60))</f>
        <v>1.0147578621005189</v>
      </c>
      <c r="X1709" s="8">
        <f t="shared" si="112"/>
        <v>4.4380743475519197E-3</v>
      </c>
    </row>
    <row r="1710" spans="1:24" x14ac:dyDescent="0.2">
      <c r="A1710" s="1">
        <v>1709</v>
      </c>
      <c r="B1710" s="1">
        <f>B1709+'Front End'!$F$5</f>
        <v>3416</v>
      </c>
      <c r="C1710" s="10">
        <f t="shared" si="109"/>
        <v>2.3722222222222222</v>
      </c>
      <c r="D1710" s="10">
        <f>ROUND(IF(B1710&lt;=$AA$2*1.25,('Front End'!$F$4/2)*(1-COS((PI()*B1710)/$AA$2)),(4.34*'Front End'!$F$4*EXP(-1.3*B1710/$AA$2))),6)</f>
        <v>2.63E-4</v>
      </c>
      <c r="E1710" s="10">
        <f>D1710*('Front End'!$F$3/100)</f>
        <v>0</v>
      </c>
      <c r="F1710" s="10">
        <f t="shared" si="110"/>
        <v>2.63E-4</v>
      </c>
      <c r="G1710" s="10">
        <f>IF((G1709+(AVERAGE(F1709:F1710)*('Front End'!$F$5*60))-(N1709))&gt;$AA$3,$AA$3,IF(G1709+(AVERAGE(F1709:F1710)*('Front End'!$F$5*60))-(N1709)&lt;0,0,G1709+(AVERAGE(F1709:F1710)*('Front End'!$F$5*60))-(N1709)))</f>
        <v>100.23388582540233</v>
      </c>
      <c r="H1710" s="10">
        <f>(G1710/$AA$3)*'Front End'!$B$1</f>
        <v>1.0023388582540232E-3</v>
      </c>
      <c r="I1710" s="10">
        <f>('Front End'!$F$10-'Front End'!$B$1)+Calcs!H1710</f>
        <v>46.731002338858261</v>
      </c>
      <c r="J1710" s="10">
        <f>IF(H1710&gt;'Front End'!$B$1*('Front End'!$B$5/100),G1710-((('Front End'!$B$1*('Front End'!$B$5/100))/'Front End'!$B$1)*$AA$3),0)</f>
        <v>0.23388582540232505</v>
      </c>
      <c r="K1710" s="10">
        <f>(J1710*('Front End'!$B$6/100))/('Front End'!$B$2*24*60*60)</f>
        <v>0</v>
      </c>
      <c r="L1710" s="10">
        <f>(J1710*((100-'Front End'!$B$6)/100))/('Front End'!$B$2*24*60*60)</f>
        <v>2.7070118680824664E-4</v>
      </c>
      <c r="M1710" s="10">
        <f t="shared" si="111"/>
        <v>2.7070118680824664E-4</v>
      </c>
      <c r="N1710" s="10">
        <f>AVERAGE(M1709:M1710)*('Front End'!$F$5*60)</f>
        <v>3.2554411126182681E-2</v>
      </c>
      <c r="O1710" s="10">
        <f>IF(O1709+AVERAGE(K1709:K1710)*('Front End'!$F$5*60)&gt;J1710,J1710,O1709+AVERAGE(K1709:K1710)*('Front End'!$F$5*60))</f>
        <v>0</v>
      </c>
      <c r="P1710" s="10">
        <f>P1709+(AVERAGE(L1709:L1710)*('Front End'!$F$5*60))-W1709</f>
        <v>3469.3539351577001</v>
      </c>
      <c r="Q1710" s="10">
        <f>(P1710/$AA$5)*($AA$4-'Front End'!$F$9)</f>
        <v>3.4693539351576999E-2</v>
      </c>
      <c r="R1710" s="10">
        <f>'Front End'!$F$9+Q1710</f>
        <v>45.034693539351579</v>
      </c>
      <c r="S1710" s="8">
        <f>IF(R1710&gt;'Front End'!$F$9+'Front End'!$B$9,(((R1710-'Front End'!$F$9)/($AA$4-'Front End'!$F$9))*$AA$5)-((('Front End'!$F$9+'Front End'!$B$9-'Front End'!$F$9)/($AA$4-'Front End'!$F$9))*$AA$5),0)</f>
        <v>3469.3539351579266</v>
      </c>
      <c r="T1710" s="8">
        <f>ROUND(S1710/('Front End'!$B$3*24*60*60),6)</f>
        <v>4.0150000000000003E-3</v>
      </c>
      <c r="U1710" s="8">
        <f>IF(R1710&gt;'Front End'!$F$9+'Front End'!$B$10,(((R1710-'Front End'!$F$9)/($AA$4-'Front End'!$F$9))*$AA$5)-((('Front End'!$F$9+'Front End'!$B$10-'Front End'!$F$9)/($AA$4-'Front End'!$F$9))*$AA$5),0)</f>
        <v>1469.3539351576137</v>
      </c>
      <c r="V1710" s="8">
        <f>(U1710^0.5)/('Front End'!$B$4*24*60*60)</f>
        <v>4.4365917545415188E-3</v>
      </c>
      <c r="W1710" s="8">
        <f>(AVERAGE(T1709:T1710)*('Front End'!$F$5*60))+(AVERAGE(V1709:V1710)*('Front End'!$F$5*60))</f>
        <v>1.0143999661256062</v>
      </c>
      <c r="X1710" s="8">
        <f t="shared" si="112"/>
        <v>4.4365917545415188E-3</v>
      </c>
    </row>
    <row r="1711" spans="1:24" x14ac:dyDescent="0.2">
      <c r="A1711" s="1">
        <v>1710</v>
      </c>
      <c r="B1711" s="1">
        <f>B1710+'Front End'!$F$5</f>
        <v>3418</v>
      </c>
      <c r="C1711" s="10">
        <f t="shared" si="109"/>
        <v>2.3736111111111109</v>
      </c>
      <c r="D1711" s="10">
        <f>ROUND(IF(B1711&lt;=$AA$2*1.25,('Front End'!$F$4/2)*(1-COS((PI()*B1711)/$AA$2)),(4.34*'Front End'!$F$4*EXP(-1.3*B1711/$AA$2))),6)</f>
        <v>2.6200000000000003E-4</v>
      </c>
      <c r="E1711" s="10">
        <f>D1711*('Front End'!$F$3/100)</f>
        <v>0</v>
      </c>
      <c r="F1711" s="10">
        <f t="shared" si="110"/>
        <v>2.6200000000000003E-4</v>
      </c>
      <c r="G1711" s="10">
        <f>IF((G1710+(AVERAGE(F1710:F1711)*('Front End'!$F$5*60))-(N1710))&gt;$AA$3,$AA$3,IF(G1710+(AVERAGE(F1710:F1711)*('Front End'!$F$5*60))-(N1710)&lt;0,0,G1710+(AVERAGE(F1710:F1711)*('Front End'!$F$5*60))-(N1710)))</f>
        <v>100.23283141427613</v>
      </c>
      <c r="H1711" s="10">
        <f>(G1711/$AA$3)*'Front End'!$B$1</f>
        <v>1.0023283141427613E-3</v>
      </c>
      <c r="I1711" s="10">
        <f>('Front End'!$F$10-'Front End'!$B$1)+Calcs!H1711</f>
        <v>46.731002328314148</v>
      </c>
      <c r="J1711" s="10">
        <f>IF(H1711&gt;'Front End'!$B$1*('Front End'!$B$5/100),G1711-((('Front End'!$B$1*('Front End'!$B$5/100))/'Front End'!$B$1)*$AA$3),0)</f>
        <v>0.2328314142761343</v>
      </c>
      <c r="K1711" s="10">
        <f>(J1711*('Front End'!$B$6/100))/('Front End'!$B$2*24*60*60)</f>
        <v>0</v>
      </c>
      <c r="L1711" s="10">
        <f>(J1711*((100-'Front End'!$B$6)/100))/('Front End'!$B$2*24*60*60)</f>
        <v>2.6948080356034067E-4</v>
      </c>
      <c r="M1711" s="10">
        <f t="shared" si="111"/>
        <v>2.6948080356034067E-4</v>
      </c>
      <c r="N1711" s="10">
        <f>AVERAGE(M1710:M1711)*('Front End'!$F$5*60)</f>
        <v>3.2410919422115242E-2</v>
      </c>
      <c r="O1711" s="10">
        <f>IF(O1710+AVERAGE(K1710:K1711)*('Front End'!$F$5*60)&gt;J1711,J1711,O1710+AVERAGE(K1710:K1711)*('Front End'!$F$5*60))</f>
        <v>0</v>
      </c>
      <c r="P1711" s="10">
        <f>P1710+(AVERAGE(L1710:L1711)*('Front End'!$F$5*60))-W1710</f>
        <v>3468.3719461109968</v>
      </c>
      <c r="Q1711" s="10">
        <f>(P1711/$AA$5)*($AA$4-'Front End'!$F$9)</f>
        <v>3.4683719461109964E-2</v>
      </c>
      <c r="R1711" s="10">
        <f>'Front End'!$F$9+Q1711</f>
        <v>45.034683719461107</v>
      </c>
      <c r="S1711" s="8">
        <f>IF(R1711&gt;'Front End'!$F$9+'Front End'!$B$9,(((R1711-'Front End'!$F$9)/($AA$4-'Front End'!$F$9))*$AA$5)-((('Front End'!$F$9+'Front End'!$B$9-'Front End'!$F$9)/($AA$4-'Front End'!$F$9))*$AA$5),0)</f>
        <v>3468.3719461106934</v>
      </c>
      <c r="T1711" s="8">
        <f>ROUND(S1711/('Front End'!$B$3*24*60*60),6)</f>
        <v>4.0140000000000002E-3</v>
      </c>
      <c r="U1711" s="8">
        <f>IF(R1711&gt;'Front End'!$F$9+'Front End'!$B$10,(((R1711-'Front End'!$F$9)/($AA$4-'Front End'!$F$9))*$AA$5)-((('Front End'!$F$9+'Front End'!$B$10-'Front End'!$F$9)/($AA$4-'Front End'!$F$9))*$AA$5),0)</f>
        <v>1468.3719461103806</v>
      </c>
      <c r="V1711" s="8">
        <f>(U1711^0.5)/('Front End'!$B$4*24*60*60)</f>
        <v>4.4351089897165068E-3</v>
      </c>
      <c r="W1711" s="8">
        <f>(AVERAGE(T1710:T1711)*('Front End'!$F$5*60))+(AVERAGE(V1710:V1711)*('Front End'!$F$5*60))</f>
        <v>1.0140420446554816</v>
      </c>
      <c r="X1711" s="8">
        <f t="shared" si="112"/>
        <v>4.4351089897165068E-3</v>
      </c>
    </row>
    <row r="1712" spans="1:24" x14ac:dyDescent="0.2">
      <c r="A1712" s="1">
        <v>1711</v>
      </c>
      <c r="B1712" s="1">
        <f>B1711+'Front End'!$F$5</f>
        <v>3420</v>
      </c>
      <c r="C1712" s="10">
        <f t="shared" si="109"/>
        <v>2.375</v>
      </c>
      <c r="D1712" s="10">
        <f>ROUND(IF(B1712&lt;=$AA$2*1.25,('Front End'!$F$4/2)*(1-COS((PI()*B1712)/$AA$2)),(4.34*'Front End'!$F$4*EXP(-1.3*B1712/$AA$2))),6)</f>
        <v>2.61E-4</v>
      </c>
      <c r="E1712" s="10">
        <f>D1712*('Front End'!$F$3/100)</f>
        <v>0</v>
      </c>
      <c r="F1712" s="10">
        <f t="shared" si="110"/>
        <v>2.61E-4</v>
      </c>
      <c r="G1712" s="10">
        <f>IF((G1711+(AVERAGE(F1711:F1712)*('Front End'!$F$5*60))-(N1711))&gt;$AA$3,$AA$3,IF(G1711+(AVERAGE(F1711:F1712)*('Front End'!$F$5*60))-(N1711)&lt;0,0,G1711+(AVERAGE(F1711:F1712)*('Front End'!$F$5*60))-(N1711)))</f>
        <v>100.23180049485401</v>
      </c>
      <c r="H1712" s="10">
        <f>(G1712/$AA$3)*'Front End'!$B$1</f>
        <v>1.0023180049485401E-3</v>
      </c>
      <c r="I1712" s="10">
        <f>('Front End'!$F$10-'Front End'!$B$1)+Calcs!H1712</f>
        <v>46.731002318004954</v>
      </c>
      <c r="J1712" s="10">
        <f>IF(H1712&gt;'Front End'!$B$1*('Front End'!$B$5/100),G1712-((('Front End'!$B$1*('Front End'!$B$5/100))/'Front End'!$B$1)*$AA$3),0)</f>
        <v>0.23180049485401355</v>
      </c>
      <c r="K1712" s="10">
        <f>(J1712*('Front End'!$B$6/100))/('Front End'!$B$2*24*60*60)</f>
        <v>0</v>
      </c>
      <c r="L1712" s="10">
        <f>(J1712*((100-'Front End'!$B$6)/100))/('Front End'!$B$2*24*60*60)</f>
        <v>2.6828760978473792E-4</v>
      </c>
      <c r="M1712" s="10">
        <f t="shared" si="111"/>
        <v>2.6828760978473792E-4</v>
      </c>
      <c r="N1712" s="10">
        <f>AVERAGE(M1711:M1712)*('Front End'!$F$5*60)</f>
        <v>3.2266104800704715E-2</v>
      </c>
      <c r="O1712" s="10">
        <f>IF(O1711+AVERAGE(K1711:K1712)*('Front End'!$F$5*60)&gt;J1712,J1712,O1711+AVERAGE(K1711:K1712)*('Front End'!$F$5*60))</f>
        <v>0</v>
      </c>
      <c r="P1712" s="10">
        <f>P1711+(AVERAGE(L1711:L1712)*('Front End'!$F$5*60))-W1711</f>
        <v>3467.390170171142</v>
      </c>
      <c r="Q1712" s="10">
        <f>(P1712/$AA$5)*($AA$4-'Front End'!$F$9)</f>
        <v>3.4673901701711418E-2</v>
      </c>
      <c r="R1712" s="10">
        <f>'Front End'!$F$9+Q1712</f>
        <v>45.034673901701709</v>
      </c>
      <c r="S1712" s="8">
        <f>IF(R1712&gt;'Front End'!$F$9+'Front End'!$B$9,(((R1712-'Front End'!$F$9)/($AA$4-'Front End'!$F$9))*$AA$5)-((('Front End'!$F$9+'Front End'!$B$9-'Front End'!$F$9)/($AA$4-'Front End'!$F$9))*$AA$5),0)</f>
        <v>3467.3901701708592</v>
      </c>
      <c r="T1712" s="8">
        <f>ROUND(S1712/('Front End'!$B$3*24*60*60),6)</f>
        <v>4.0130000000000001E-3</v>
      </c>
      <c r="U1712" s="8">
        <f>IF(R1712&gt;'Front End'!$F$9+'Front End'!$B$10,(((R1712-'Front End'!$F$9)/($AA$4-'Front End'!$F$9))*$AA$5)-((('Front End'!$F$9+'Front End'!$B$10-'Front End'!$F$9)/($AA$4-'Front End'!$F$9))*$AA$5),0)</f>
        <v>1467.3901701705463</v>
      </c>
      <c r="V1712" s="8">
        <f>(U1712^0.5)/('Front End'!$B$4*24*60*60)</f>
        <v>4.4336260509465625E-3</v>
      </c>
      <c r="W1712" s="8">
        <f>(AVERAGE(T1711:T1712)*('Front End'!$F$5*60))+(AVERAGE(V1711:V1712)*('Front End'!$F$5*60))</f>
        <v>1.0137441024397842</v>
      </c>
      <c r="X1712" s="8">
        <f t="shared" si="112"/>
        <v>4.4336260509465625E-3</v>
      </c>
    </row>
    <row r="1713" spans="1:24" x14ac:dyDescent="0.2">
      <c r="A1713" s="1">
        <v>1712</v>
      </c>
      <c r="B1713" s="1">
        <f>B1712+'Front End'!$F$5</f>
        <v>3422</v>
      </c>
      <c r="C1713" s="10">
        <f t="shared" si="109"/>
        <v>2.3763888888888891</v>
      </c>
      <c r="D1713" s="10">
        <f>ROUND(IF(B1713&lt;=$AA$2*1.25,('Front End'!$F$4/2)*(1-COS((PI()*B1713)/$AA$2)),(4.34*'Front End'!$F$4*EXP(-1.3*B1713/$AA$2))),6)</f>
        <v>2.5999999999999998E-4</v>
      </c>
      <c r="E1713" s="10">
        <f>D1713*('Front End'!$F$3/100)</f>
        <v>0</v>
      </c>
      <c r="F1713" s="10">
        <f t="shared" si="110"/>
        <v>2.5999999999999998E-4</v>
      </c>
      <c r="G1713" s="10">
        <f>IF((G1712+(AVERAGE(F1712:F1713)*('Front End'!$F$5*60))-(N1712))&gt;$AA$3,$AA$3,IF(G1712+(AVERAGE(F1712:F1713)*('Front End'!$F$5*60))-(N1712)&lt;0,0,G1712+(AVERAGE(F1712:F1713)*('Front End'!$F$5*60))-(N1712)))</f>
        <v>100.23079439005332</v>
      </c>
      <c r="H1713" s="10">
        <f>(G1713/$AA$3)*'Front End'!$B$1</f>
        <v>1.0023079439005333E-3</v>
      </c>
      <c r="I1713" s="10">
        <f>('Front End'!$F$10-'Front End'!$B$1)+Calcs!H1713</f>
        <v>46.731002307943903</v>
      </c>
      <c r="J1713" s="10">
        <f>IF(H1713&gt;'Front End'!$B$1*('Front End'!$B$5/100),G1713-((('Front End'!$B$1*('Front End'!$B$5/100))/'Front End'!$B$1)*$AA$3),0)</f>
        <v>0.23079439005331892</v>
      </c>
      <c r="K1713" s="10">
        <f>(J1713*('Front End'!$B$6/100))/('Front End'!$B$2*24*60*60)</f>
        <v>0</v>
      </c>
      <c r="L1713" s="10">
        <f>(J1713*((100-'Front End'!$B$6)/100))/('Front End'!$B$2*24*60*60)</f>
        <v>2.6712313663578583E-4</v>
      </c>
      <c r="M1713" s="10">
        <f t="shared" si="111"/>
        <v>2.6712313663578583E-4</v>
      </c>
      <c r="N1713" s="10">
        <f>AVERAGE(M1712:M1713)*('Front End'!$F$5*60)</f>
        <v>3.2124644785231422E-2</v>
      </c>
      <c r="O1713" s="10">
        <f>IF(O1712+AVERAGE(K1712:K1713)*('Front End'!$F$5*60)&gt;J1713,J1713,O1712+AVERAGE(K1712:K1713)*('Front End'!$F$5*60))</f>
        <v>0</v>
      </c>
      <c r="P1713" s="10">
        <f>P1712+(AVERAGE(L1712:L1713)*('Front End'!$F$5*60))-W1712</f>
        <v>3466.4085507134873</v>
      </c>
      <c r="Q1713" s="10">
        <f>(P1713/$AA$5)*($AA$4-'Front End'!$F$9)</f>
        <v>3.4664085507134873E-2</v>
      </c>
      <c r="R1713" s="10">
        <f>'Front End'!$F$9+Q1713</f>
        <v>45.034664085507131</v>
      </c>
      <c r="S1713" s="8">
        <f>IF(R1713&gt;'Front End'!$F$9+'Front End'!$B$9,(((R1713-'Front End'!$F$9)/($AA$4-'Front End'!$F$9))*$AA$5)-((('Front End'!$F$9+'Front End'!$B$9-'Front End'!$F$9)/($AA$4-'Front End'!$F$9))*$AA$5),0)</f>
        <v>3466.4085507131404</v>
      </c>
      <c r="T1713" s="8">
        <f>ROUND(S1713/('Front End'!$B$3*24*60*60),6)</f>
        <v>4.0119999999999999E-3</v>
      </c>
      <c r="U1713" s="8">
        <f>IF(R1713&gt;'Front End'!$F$9+'Front End'!$B$10,(((R1713-'Front End'!$F$9)/($AA$4-'Front End'!$F$9))*$AA$5)-((('Front End'!$F$9+'Front End'!$B$10-'Front End'!$F$9)/($AA$4-'Front End'!$F$9))*$AA$5),0)</f>
        <v>1466.4085507128275</v>
      </c>
      <c r="V1713" s="8">
        <f>(U1713^0.5)/('Front End'!$B$4*24*60*60)</f>
        <v>4.4321428524836167E-3</v>
      </c>
      <c r="W1713" s="8">
        <f>(AVERAGE(T1712:T1713)*('Front End'!$F$5*60))+(AVERAGE(V1712:V1713)*('Front End'!$F$5*60))</f>
        <v>1.0134461342058108</v>
      </c>
      <c r="X1713" s="8">
        <f t="shared" si="112"/>
        <v>4.4321428524836167E-3</v>
      </c>
    </row>
    <row r="1714" spans="1:24" x14ac:dyDescent="0.2">
      <c r="A1714" s="1">
        <v>1713</v>
      </c>
      <c r="B1714" s="1">
        <f>B1713+'Front End'!$F$5</f>
        <v>3424</v>
      </c>
      <c r="C1714" s="10">
        <f t="shared" si="109"/>
        <v>2.3777777777777778</v>
      </c>
      <c r="D1714" s="10">
        <f>ROUND(IF(B1714&lt;=$AA$2*1.25,('Front End'!$F$4/2)*(1-COS((PI()*B1714)/$AA$2)),(4.34*'Front End'!$F$4*EXP(-1.3*B1714/$AA$2))),6)</f>
        <v>2.5900000000000001E-4</v>
      </c>
      <c r="E1714" s="10">
        <f>D1714*('Front End'!$F$3/100)</f>
        <v>0</v>
      </c>
      <c r="F1714" s="10">
        <f t="shared" si="110"/>
        <v>2.5900000000000001E-4</v>
      </c>
      <c r="G1714" s="10">
        <f>IF((G1713+(AVERAGE(F1713:F1714)*('Front End'!$F$5*60))-(N1713))&gt;$AA$3,$AA$3,IF(G1713+(AVERAGE(F1713:F1714)*('Front End'!$F$5*60))-(N1713)&lt;0,0,G1713+(AVERAGE(F1713:F1714)*('Front End'!$F$5*60))-(N1713)))</f>
        <v>100.22980974526808</v>
      </c>
      <c r="H1714" s="10">
        <f>(G1714/$AA$3)*'Front End'!$B$1</f>
        <v>1.0022980974526809E-3</v>
      </c>
      <c r="I1714" s="10">
        <f>('Front End'!$F$10-'Front End'!$B$1)+Calcs!H1714</f>
        <v>46.731002298097458</v>
      </c>
      <c r="J1714" s="10">
        <f>IF(H1714&gt;'Front End'!$B$1*('Front End'!$B$5/100),G1714-((('Front End'!$B$1*('Front End'!$B$5/100))/'Front End'!$B$1)*$AA$3),0)</f>
        <v>0.22980974526808495</v>
      </c>
      <c r="K1714" s="10">
        <f>(J1714*('Front End'!$B$6/100))/('Front End'!$B$2*24*60*60)</f>
        <v>0</v>
      </c>
      <c r="L1714" s="10">
        <f>(J1714*((100-'Front End'!$B$6)/100))/('Front End'!$B$2*24*60*60)</f>
        <v>2.6598350146769096E-4</v>
      </c>
      <c r="M1714" s="10">
        <f t="shared" si="111"/>
        <v>2.6598350146769096E-4</v>
      </c>
      <c r="N1714" s="10">
        <f>AVERAGE(M1713:M1714)*('Front End'!$F$5*60)</f>
        <v>3.1986398286208605E-2</v>
      </c>
      <c r="O1714" s="10">
        <f>IF(O1713+AVERAGE(K1713:K1714)*('Front End'!$F$5*60)&gt;J1714,J1714,O1713+AVERAGE(K1713:K1714)*('Front End'!$F$5*60))</f>
        <v>0</v>
      </c>
      <c r="P1714" s="10">
        <f>P1713+(AVERAGE(L1713:L1714)*('Front End'!$F$5*60))-W1713</f>
        <v>3465.4270909775678</v>
      </c>
      <c r="Q1714" s="10">
        <f>(P1714/$AA$5)*($AA$4-'Front End'!$F$9)</f>
        <v>3.4654270909775672E-2</v>
      </c>
      <c r="R1714" s="10">
        <f>'Front End'!$F$9+Q1714</f>
        <v>45.034654270909776</v>
      </c>
      <c r="S1714" s="8">
        <f>IF(R1714&gt;'Front End'!$F$9+'Front End'!$B$9,(((R1714-'Front End'!$F$9)/($AA$4-'Front End'!$F$9))*$AA$5)-((('Front End'!$F$9+'Front End'!$B$9-'Front End'!$F$9)/($AA$4-'Front End'!$F$9))*$AA$5),0)</f>
        <v>3465.4270909776133</v>
      </c>
      <c r="T1714" s="8">
        <f>ROUND(S1714/('Front End'!$B$3*24*60*60),6)</f>
        <v>4.0109999999999998E-3</v>
      </c>
      <c r="U1714" s="8">
        <f>IF(R1714&gt;'Front End'!$F$9+'Front End'!$B$10,(((R1714-'Front End'!$F$9)/($AA$4-'Front End'!$F$9))*$AA$5)-((('Front End'!$F$9+'Front End'!$B$10-'Front End'!$F$9)/($AA$4-'Front End'!$F$9))*$AA$5),0)</f>
        <v>1465.4270909773004</v>
      </c>
      <c r="V1714" s="8">
        <f>(U1714^0.5)/('Front End'!$B$4*24*60*60)</f>
        <v>4.4306593989649843E-3</v>
      </c>
      <c r="W1714" s="8">
        <f>(AVERAGE(T1713:T1714)*('Front End'!$F$5*60))+(AVERAGE(V1713:V1714)*('Front End'!$F$5*60))</f>
        <v>1.013148135086916</v>
      </c>
      <c r="X1714" s="8">
        <f t="shared" si="112"/>
        <v>4.4306593989649843E-3</v>
      </c>
    </row>
    <row r="1715" spans="1:24" x14ac:dyDescent="0.2">
      <c r="A1715" s="1">
        <v>1714</v>
      </c>
      <c r="B1715" s="1">
        <f>B1714+'Front End'!$F$5</f>
        <v>3426</v>
      </c>
      <c r="C1715" s="10">
        <f t="shared" si="109"/>
        <v>2.3791666666666669</v>
      </c>
      <c r="D1715" s="10">
        <f>ROUND(IF(B1715&lt;=$AA$2*1.25,('Front End'!$F$4/2)*(1-COS((PI()*B1715)/$AA$2)),(4.34*'Front End'!$F$4*EXP(-1.3*B1715/$AA$2))),6)</f>
        <v>2.5799999999999998E-4</v>
      </c>
      <c r="E1715" s="10">
        <f>D1715*('Front End'!$F$3/100)</f>
        <v>0</v>
      </c>
      <c r="F1715" s="10">
        <f t="shared" si="110"/>
        <v>2.5799999999999998E-4</v>
      </c>
      <c r="G1715" s="10">
        <f>IF((G1714+(AVERAGE(F1714:F1715)*('Front End'!$F$5*60))-(N1714))&gt;$AA$3,$AA$3,IF(G1714+(AVERAGE(F1714:F1715)*('Front End'!$F$5*60))-(N1714)&lt;0,0,G1714+(AVERAGE(F1714:F1715)*('Front End'!$F$5*60))-(N1714)))</f>
        <v>100.22884334698188</v>
      </c>
      <c r="H1715" s="10">
        <f>(G1715/$AA$3)*'Front End'!$B$1</f>
        <v>1.0022884334698187E-3</v>
      </c>
      <c r="I1715" s="10">
        <f>('Front End'!$F$10-'Front End'!$B$1)+Calcs!H1715</f>
        <v>46.731002288433473</v>
      </c>
      <c r="J1715" s="10">
        <f>IF(H1715&gt;'Front End'!$B$1*('Front End'!$B$5/100),G1715-((('Front End'!$B$1*('Front End'!$B$5/100))/'Front End'!$B$1)*$AA$3),0)</f>
        <v>0.22884334698187558</v>
      </c>
      <c r="K1715" s="10">
        <f>(J1715*('Front End'!$B$6/100))/('Front End'!$B$2*24*60*60)</f>
        <v>0</v>
      </c>
      <c r="L1715" s="10">
        <f>(J1715*((100-'Front End'!$B$6)/100))/('Front End'!$B$2*24*60*60)</f>
        <v>2.6486498493272638E-4</v>
      </c>
      <c r="M1715" s="10">
        <f t="shared" si="111"/>
        <v>2.6486498493272638E-4</v>
      </c>
      <c r="N1715" s="10">
        <f>AVERAGE(M1714:M1715)*('Front End'!$F$5*60)</f>
        <v>3.1850909184025042E-2</v>
      </c>
      <c r="O1715" s="10">
        <f>IF(O1714+AVERAGE(K1714:K1715)*('Front End'!$F$5*60)&gt;J1715,J1715,O1714+AVERAGE(K1714:K1715)*('Front End'!$F$5*60))</f>
        <v>0</v>
      </c>
      <c r="P1715" s="10">
        <f>P1714+(AVERAGE(L1714:L1715)*('Front End'!$F$5*60))-W1714</f>
        <v>3464.445793751665</v>
      </c>
      <c r="Q1715" s="10">
        <f>(P1715/$AA$5)*($AA$4-'Front End'!$F$9)</f>
        <v>3.4644457937516651E-2</v>
      </c>
      <c r="R1715" s="10">
        <f>'Front End'!$F$9+Q1715</f>
        <v>45.034644457937517</v>
      </c>
      <c r="S1715" s="8">
        <f>IF(R1715&gt;'Front End'!$F$9+'Front End'!$B$9,(((R1715-'Front End'!$F$9)/($AA$4-'Front End'!$F$9))*$AA$5)-((('Front End'!$F$9+'Front End'!$B$9-'Front End'!$F$9)/($AA$4-'Front End'!$F$9))*$AA$5),0)</f>
        <v>3464.4457937517359</v>
      </c>
      <c r="T1715" s="8">
        <f>ROUND(S1715/('Front End'!$B$3*24*60*60),6)</f>
        <v>4.0099999999999997E-3</v>
      </c>
      <c r="U1715" s="8">
        <f>IF(R1715&gt;'Front End'!$F$9+'Front End'!$B$10,(((R1715-'Front End'!$F$9)/($AA$4-'Front End'!$F$9))*$AA$5)-((('Front End'!$F$9+'Front End'!$B$10-'Front End'!$F$9)/($AA$4-'Front End'!$F$9))*$AA$5),0)</f>
        <v>1464.445793751423</v>
      </c>
      <c r="V1715" s="8">
        <f>(U1715^0.5)/('Front End'!$B$4*24*60*60)</f>
        <v>4.429175694349685E-3</v>
      </c>
      <c r="W1715" s="8">
        <f>(AVERAGE(T1714:T1715)*('Front End'!$F$5*60))+(AVERAGE(V1714:V1715)*('Front End'!$F$5*60))</f>
        <v>1.0128501055988801</v>
      </c>
      <c r="X1715" s="8">
        <f t="shared" si="112"/>
        <v>4.429175694349685E-3</v>
      </c>
    </row>
    <row r="1716" spans="1:24" x14ac:dyDescent="0.2">
      <c r="A1716" s="1">
        <v>1715</v>
      </c>
      <c r="B1716" s="1">
        <f>B1715+'Front End'!$F$5</f>
        <v>3428</v>
      </c>
      <c r="C1716" s="10">
        <f t="shared" si="109"/>
        <v>2.3805555555555555</v>
      </c>
      <c r="D1716" s="10">
        <f>ROUND(IF(B1716&lt;=$AA$2*1.25,('Front End'!$F$4/2)*(1-COS((PI()*B1716)/$AA$2)),(4.34*'Front End'!$F$4*EXP(-1.3*B1716/$AA$2))),6)</f>
        <v>2.5700000000000001E-4</v>
      </c>
      <c r="E1716" s="10">
        <f>D1716*('Front End'!$F$3/100)</f>
        <v>0</v>
      </c>
      <c r="F1716" s="10">
        <f t="shared" si="110"/>
        <v>2.5700000000000001E-4</v>
      </c>
      <c r="G1716" s="10">
        <f>IF((G1715+(AVERAGE(F1715:F1716)*('Front End'!$F$5*60))-(N1715))&gt;$AA$3,$AA$3,IF(G1715+(AVERAGE(F1715:F1716)*('Front End'!$F$5*60))-(N1715)&lt;0,0,G1715+(AVERAGE(F1715:F1716)*('Front End'!$F$5*60))-(N1715)))</f>
        <v>100.22789243779785</v>
      </c>
      <c r="H1716" s="10">
        <f>(G1716/$AA$3)*'Front End'!$B$1</f>
        <v>1.0022789243779786E-3</v>
      </c>
      <c r="I1716" s="10">
        <f>('Front End'!$F$10-'Front End'!$B$1)+Calcs!H1716</f>
        <v>46.731002278924379</v>
      </c>
      <c r="J1716" s="10">
        <f>IF(H1716&gt;'Front End'!$B$1*('Front End'!$B$5/100),G1716-((('Front End'!$B$1*('Front End'!$B$5/100))/'Front End'!$B$1)*$AA$3),0)</f>
        <v>0.2278924377978484</v>
      </c>
      <c r="K1716" s="10">
        <f>(J1716*('Front End'!$B$6/100))/('Front End'!$B$2*24*60*60)</f>
        <v>0</v>
      </c>
      <c r="L1716" s="10">
        <f>(J1716*((100-'Front End'!$B$6)/100))/('Front End'!$B$2*24*60*60)</f>
        <v>2.6376439559936164E-4</v>
      </c>
      <c r="M1716" s="10">
        <f t="shared" si="111"/>
        <v>2.6376439559936164E-4</v>
      </c>
      <c r="N1716" s="10">
        <f>AVERAGE(M1715:M1716)*('Front End'!$F$5*60)</f>
        <v>3.1717762831925282E-2</v>
      </c>
      <c r="O1716" s="10">
        <f>IF(O1715+AVERAGE(K1715:K1716)*('Front End'!$F$5*60)&gt;J1716,J1716,O1715+AVERAGE(K1715:K1716)*('Front End'!$F$5*60))</f>
        <v>0</v>
      </c>
      <c r="P1716" s="10">
        <f>P1715+(AVERAGE(L1715:L1716)*('Front End'!$F$5*60))-W1715</f>
        <v>3463.4646614088979</v>
      </c>
      <c r="Q1716" s="10">
        <f>(P1716/$AA$5)*($AA$4-'Front End'!$F$9)</f>
        <v>3.4634646614088972E-2</v>
      </c>
      <c r="R1716" s="10">
        <f>'Front End'!$F$9+Q1716</f>
        <v>45.034634646614087</v>
      </c>
      <c r="S1716" s="8">
        <f>IF(R1716&gt;'Front End'!$F$9+'Front End'!$B$9,(((R1716-'Front End'!$F$9)/($AA$4-'Front End'!$F$9))*$AA$5)-((('Front End'!$F$9+'Front End'!$B$9-'Front End'!$F$9)/($AA$4-'Front End'!$F$9))*$AA$5),0)</f>
        <v>3463.4646614087219</v>
      </c>
      <c r="T1716" s="8">
        <f>ROUND(S1716/('Front End'!$B$3*24*60*60),6)</f>
        <v>4.0090000000000004E-3</v>
      </c>
      <c r="U1716" s="8">
        <f>IF(R1716&gt;'Front End'!$F$9+'Front End'!$B$10,(((R1716-'Front End'!$F$9)/($AA$4-'Front End'!$F$9))*$AA$5)-((('Front End'!$F$9+'Front End'!$B$10-'Front End'!$F$9)/($AA$4-'Front End'!$F$9))*$AA$5),0)</f>
        <v>1463.464661408409</v>
      </c>
      <c r="V1716" s="8">
        <f>(U1716^0.5)/('Front End'!$B$4*24*60*60)</f>
        <v>4.4276917419753571E-3</v>
      </c>
      <c r="W1716" s="8">
        <f>(AVERAGE(T1715:T1716)*('Front End'!$F$5*60))+(AVERAGE(V1715:V1716)*('Front End'!$F$5*60))</f>
        <v>1.0125520461795026</v>
      </c>
      <c r="X1716" s="8">
        <f t="shared" si="112"/>
        <v>4.4276917419753571E-3</v>
      </c>
    </row>
    <row r="1717" spans="1:24" x14ac:dyDescent="0.2">
      <c r="A1717" s="1">
        <v>1716</v>
      </c>
      <c r="B1717" s="1">
        <f>B1716+'Front End'!$F$5</f>
        <v>3430</v>
      </c>
      <c r="C1717" s="10">
        <f t="shared" si="109"/>
        <v>2.3819444444444446</v>
      </c>
      <c r="D1717" s="10">
        <f>ROUND(IF(B1717&lt;=$AA$2*1.25,('Front End'!$F$4/2)*(1-COS((PI()*B1717)/$AA$2)),(4.34*'Front End'!$F$4*EXP(-1.3*B1717/$AA$2))),6)</f>
        <v>2.5500000000000002E-4</v>
      </c>
      <c r="E1717" s="10">
        <f>D1717*('Front End'!$F$3/100)</f>
        <v>0</v>
      </c>
      <c r="F1717" s="10">
        <f t="shared" si="110"/>
        <v>2.5500000000000002E-4</v>
      </c>
      <c r="G1717" s="10">
        <f>IF((G1716+(AVERAGE(F1716:F1717)*('Front End'!$F$5*60))-(N1716))&gt;$AA$3,$AA$3,IF(G1716+(AVERAGE(F1716:F1717)*('Front End'!$F$5*60))-(N1716)&lt;0,0,G1716+(AVERAGE(F1716:F1717)*('Front End'!$F$5*60))-(N1716)))</f>
        <v>100.22689467496592</v>
      </c>
      <c r="H1717" s="10">
        <f>(G1717/$AA$3)*'Front End'!$B$1</f>
        <v>1.0022689467496591E-3</v>
      </c>
      <c r="I1717" s="10">
        <f>('Front End'!$F$10-'Front End'!$B$1)+Calcs!H1717</f>
        <v>46.731002268946753</v>
      </c>
      <c r="J1717" s="10">
        <f>IF(H1717&gt;'Front End'!$B$1*('Front End'!$B$5/100),G1717-((('Front End'!$B$1*('Front End'!$B$5/100))/'Front End'!$B$1)*$AA$3),0)</f>
        <v>0.22689467496591931</v>
      </c>
      <c r="K1717" s="10">
        <f>(J1717*('Front End'!$B$6/100))/('Front End'!$B$2*24*60*60)</f>
        <v>0</v>
      </c>
      <c r="L1717" s="10">
        <f>(J1717*((100-'Front End'!$B$6)/100))/('Front End'!$B$2*24*60*60)</f>
        <v>2.6260957750685106E-4</v>
      </c>
      <c r="M1717" s="10">
        <f t="shared" si="111"/>
        <v>2.6260957750685106E-4</v>
      </c>
      <c r="N1717" s="10">
        <f>AVERAGE(M1716:M1717)*('Front End'!$F$5*60)</f>
        <v>3.1582438386372765E-2</v>
      </c>
      <c r="O1717" s="10">
        <f>IF(O1716+AVERAGE(K1716:K1717)*('Front End'!$F$5*60)&gt;J1717,J1717,O1716+AVERAGE(K1716:K1717)*('Front End'!$F$5*60))</f>
        <v>0</v>
      </c>
      <c r="P1717" s="10">
        <f>P1716+(AVERAGE(L1716:L1717)*('Front End'!$F$5*60))-W1716</f>
        <v>3462.4836918011051</v>
      </c>
      <c r="Q1717" s="10">
        <f>(P1717/$AA$5)*($AA$4-'Front End'!$F$9)</f>
        <v>3.4624836918011048E-2</v>
      </c>
      <c r="R1717" s="10">
        <f>'Front End'!$F$9+Q1717</f>
        <v>45.034624836918013</v>
      </c>
      <c r="S1717" s="8">
        <f>IF(R1717&gt;'Front End'!$F$9+'Front End'!$B$9,(((R1717-'Front End'!$F$9)/($AA$4-'Front End'!$F$9))*$AA$5)-((('Front End'!$F$9+'Front End'!$B$9-'Front End'!$F$9)/($AA$4-'Front End'!$F$9))*$AA$5),0)</f>
        <v>3462.4836918013102</v>
      </c>
      <c r="T1717" s="8">
        <f>ROUND(S1717/('Front End'!$B$3*24*60*60),6)</f>
        <v>4.0080000000000003E-3</v>
      </c>
      <c r="U1717" s="8">
        <f>IF(R1717&gt;'Front End'!$F$9+'Front End'!$B$10,(((R1717-'Front End'!$F$9)/($AA$4-'Front End'!$F$9))*$AA$5)-((('Front End'!$F$9+'Front End'!$B$10-'Front End'!$F$9)/($AA$4-'Front End'!$F$9))*$AA$5),0)</f>
        <v>1462.4836918009973</v>
      </c>
      <c r="V1717" s="8">
        <f>(U1717^0.5)/('Front End'!$B$4*24*60*60)</f>
        <v>4.4262075383434624E-3</v>
      </c>
      <c r="W1717" s="8">
        <f>(AVERAGE(T1716:T1717)*('Front End'!$F$5*60))+(AVERAGE(V1716:V1717)*('Front End'!$F$5*60))</f>
        <v>1.0122539568191291</v>
      </c>
      <c r="X1717" s="8">
        <f t="shared" si="112"/>
        <v>4.4262075383434624E-3</v>
      </c>
    </row>
    <row r="1718" spans="1:24" x14ac:dyDescent="0.2">
      <c r="A1718" s="1">
        <v>1717</v>
      </c>
      <c r="B1718" s="1">
        <f>B1717+'Front End'!$F$5</f>
        <v>3432</v>
      </c>
      <c r="C1718" s="10">
        <f t="shared" si="109"/>
        <v>2.3833333333333333</v>
      </c>
      <c r="D1718" s="10">
        <f>ROUND(IF(B1718&lt;=$AA$2*1.25,('Front End'!$F$4/2)*(1-COS((PI()*B1718)/$AA$2)),(4.34*'Front End'!$F$4*EXP(-1.3*B1718/$AA$2))),6)</f>
        <v>2.5399999999999999E-4</v>
      </c>
      <c r="E1718" s="10">
        <f>D1718*('Front End'!$F$3/100)</f>
        <v>0</v>
      </c>
      <c r="F1718" s="10">
        <f t="shared" si="110"/>
        <v>2.5399999999999999E-4</v>
      </c>
      <c r="G1718" s="10">
        <f>IF((G1717+(AVERAGE(F1717:F1718)*('Front End'!$F$5*60))-(N1717))&gt;$AA$3,$AA$3,IF(G1717+(AVERAGE(F1717:F1718)*('Front End'!$F$5*60))-(N1717)&lt;0,0,G1717+(AVERAGE(F1717:F1718)*('Front End'!$F$5*60))-(N1717)))</f>
        <v>100.22585223657954</v>
      </c>
      <c r="H1718" s="10">
        <f>(G1718/$AA$3)*'Front End'!$B$1</f>
        <v>1.0022585223657954E-3</v>
      </c>
      <c r="I1718" s="10">
        <f>('Front End'!$F$10-'Front End'!$B$1)+Calcs!H1718</f>
        <v>46.731002258522366</v>
      </c>
      <c r="J1718" s="10">
        <f>IF(H1718&gt;'Front End'!$B$1*('Front End'!$B$5/100),G1718-((('Front End'!$B$1*('Front End'!$B$5/100))/'Front End'!$B$1)*$AA$3),0)</f>
        <v>0.22585223657954145</v>
      </c>
      <c r="K1718" s="10">
        <f>(J1718*('Front End'!$B$6/100))/('Front End'!$B$2*24*60*60)</f>
        <v>0</v>
      </c>
      <c r="L1718" s="10">
        <f>(J1718*((100-'Front End'!$B$6)/100))/('Front End'!$B$2*24*60*60)</f>
        <v>2.6140305159669155E-4</v>
      </c>
      <c r="M1718" s="10">
        <f t="shared" si="111"/>
        <v>2.6140305159669155E-4</v>
      </c>
      <c r="N1718" s="10">
        <f>AVERAGE(M1717:M1718)*('Front End'!$F$5*60)</f>
        <v>3.1440757746212557E-2</v>
      </c>
      <c r="O1718" s="10">
        <f>IF(O1717+AVERAGE(K1717:K1718)*('Front End'!$F$5*60)&gt;J1718,J1718,O1717+AVERAGE(K1717:K1718)*('Front End'!$F$5*60))</f>
        <v>0</v>
      </c>
      <c r="P1718" s="10">
        <f>P1717+(AVERAGE(L1717:L1718)*('Front End'!$F$5*60))-W1717</f>
        <v>3461.5028786020321</v>
      </c>
      <c r="Q1718" s="10">
        <f>(P1718/$AA$5)*($AA$4-'Front End'!$F$9)</f>
        <v>3.4615028786020317E-2</v>
      </c>
      <c r="R1718" s="10">
        <f>'Front End'!$F$9+Q1718</f>
        <v>45.034615028786021</v>
      </c>
      <c r="S1718" s="8">
        <f>IF(R1718&gt;'Front End'!$F$9+'Front End'!$B$9,(((R1718-'Front End'!$F$9)/($AA$4-'Front End'!$F$9))*$AA$5)-((('Front End'!$F$9+'Front End'!$B$9-'Front End'!$F$9)/($AA$4-'Front End'!$F$9))*$AA$5),0)</f>
        <v>3461.5028786021189</v>
      </c>
      <c r="T1718" s="8">
        <f>ROUND(S1718/('Front End'!$B$3*24*60*60),6)</f>
        <v>4.006E-3</v>
      </c>
      <c r="U1718" s="8">
        <f>IF(R1718&gt;'Front End'!$F$9+'Front End'!$B$10,(((R1718-'Front End'!$F$9)/($AA$4-'Front End'!$F$9))*$AA$5)-((('Front End'!$F$9+'Front End'!$B$10-'Front End'!$F$9)/($AA$4-'Front End'!$F$9))*$AA$5),0)</f>
        <v>1461.5028786018061</v>
      </c>
      <c r="V1718" s="8">
        <f>(U1718^0.5)/('Front End'!$B$4*24*60*60)</f>
        <v>4.4247230736230332E-3</v>
      </c>
      <c r="W1718" s="8">
        <f>(AVERAGE(T1717:T1718)*('Front End'!$F$5*60))+(AVERAGE(V1717:V1718)*('Front End'!$F$5*60))</f>
        <v>1.0118958367179898</v>
      </c>
      <c r="X1718" s="8">
        <f t="shared" si="112"/>
        <v>4.4247230736230332E-3</v>
      </c>
    </row>
    <row r="1719" spans="1:24" x14ac:dyDescent="0.2">
      <c r="A1719" s="1">
        <v>1718</v>
      </c>
      <c r="B1719" s="1">
        <f>B1718+'Front End'!$F$5</f>
        <v>3434</v>
      </c>
      <c r="C1719" s="10">
        <f t="shared" si="109"/>
        <v>2.3847222222222224</v>
      </c>
      <c r="D1719" s="10">
        <f>ROUND(IF(B1719&lt;=$AA$2*1.25,('Front End'!$F$4/2)*(1-COS((PI()*B1719)/$AA$2)),(4.34*'Front End'!$F$4*EXP(-1.3*B1719/$AA$2))),6)</f>
        <v>2.5300000000000002E-4</v>
      </c>
      <c r="E1719" s="10">
        <f>D1719*('Front End'!$F$3/100)</f>
        <v>0</v>
      </c>
      <c r="F1719" s="10">
        <f t="shared" si="110"/>
        <v>2.5300000000000002E-4</v>
      </c>
      <c r="G1719" s="10">
        <f>IF((G1718+(AVERAGE(F1718:F1719)*('Front End'!$F$5*60))-(N1718))&gt;$AA$3,$AA$3,IF(G1718+(AVERAGE(F1718:F1719)*('Front End'!$F$5*60))-(N1718)&lt;0,0,G1718+(AVERAGE(F1718:F1719)*('Front End'!$F$5*60))-(N1718)))</f>
        <v>100.22483147883334</v>
      </c>
      <c r="H1719" s="10">
        <f>(G1719/$AA$3)*'Front End'!$B$1</f>
        <v>1.0022483147883333E-3</v>
      </c>
      <c r="I1719" s="10">
        <f>('Front End'!$F$10-'Front End'!$B$1)+Calcs!H1719</f>
        <v>46.731002248314795</v>
      </c>
      <c r="J1719" s="10">
        <f>IF(H1719&gt;'Front End'!$B$1*('Front End'!$B$5/100),G1719-((('Front End'!$B$1*('Front End'!$B$5/100))/'Front End'!$B$1)*$AA$3),0)</f>
        <v>0.22483147883333743</v>
      </c>
      <c r="K1719" s="10">
        <f>(J1719*('Front End'!$B$6/100))/('Front End'!$B$2*24*60*60)</f>
        <v>0</v>
      </c>
      <c r="L1719" s="10">
        <f>(J1719*((100-'Front End'!$B$6)/100))/('Front End'!$B$2*24*60*60)</f>
        <v>2.6022161902006648E-4</v>
      </c>
      <c r="M1719" s="10">
        <f t="shared" si="111"/>
        <v>2.6022161902006648E-4</v>
      </c>
      <c r="N1719" s="10">
        <f>AVERAGE(M1718:M1719)*('Front End'!$F$5*60)</f>
        <v>3.129748023700548E-2</v>
      </c>
      <c r="O1719" s="10">
        <f>IF(O1718+AVERAGE(K1718:K1719)*('Front End'!$F$5*60)&gt;J1719,J1719,O1718+AVERAGE(K1718:K1719)*('Front End'!$F$5*60))</f>
        <v>0</v>
      </c>
      <c r="P1719" s="10">
        <f>P1718+(AVERAGE(L1718:L1719)*('Front End'!$F$5*60))-W1718</f>
        <v>3460.522280245551</v>
      </c>
      <c r="Q1719" s="10">
        <f>(P1719/$AA$5)*($AA$4-'Front End'!$F$9)</f>
        <v>3.460522280245551E-2</v>
      </c>
      <c r="R1719" s="10">
        <f>'Front End'!$F$9+Q1719</f>
        <v>45.034605222802455</v>
      </c>
      <c r="S1719" s="8">
        <f>IF(R1719&gt;'Front End'!$F$9+'Front End'!$B$9,(((R1719-'Front End'!$F$9)/($AA$4-'Front End'!$F$9))*$AA$5)-((('Front End'!$F$9+'Front End'!$B$9-'Front End'!$F$9)/($AA$4-'Front End'!$F$9))*$AA$5),0)</f>
        <v>3460.5222802454705</v>
      </c>
      <c r="T1719" s="8">
        <f>ROUND(S1719/('Front End'!$B$3*24*60*60),6)</f>
        <v>4.0049999999999999E-3</v>
      </c>
      <c r="U1719" s="8">
        <f>IF(R1719&gt;'Front End'!$F$9+'Front End'!$B$10,(((R1719-'Front End'!$F$9)/($AA$4-'Front End'!$F$9))*$AA$5)-((('Front End'!$F$9+'Front End'!$B$10-'Front End'!$F$9)/($AA$4-'Front End'!$F$9))*$AA$5),0)</f>
        <v>1460.5222802451576</v>
      </c>
      <c r="V1719" s="8">
        <f>(U1719^0.5)/('Front End'!$B$4*24*60*60)</f>
        <v>4.4232384360363116E-3</v>
      </c>
      <c r="W1719" s="8">
        <f>(AVERAGE(T1718:T1719)*('Front End'!$F$5*60))+(AVERAGE(V1718:V1719)*('Front End'!$F$5*60))</f>
        <v>1.0115376905795608</v>
      </c>
      <c r="X1719" s="8">
        <f t="shared" si="112"/>
        <v>4.4232384360363116E-3</v>
      </c>
    </row>
    <row r="1720" spans="1:24" x14ac:dyDescent="0.2">
      <c r="A1720" s="1">
        <v>1719</v>
      </c>
      <c r="B1720" s="1">
        <f>B1719+'Front End'!$F$5</f>
        <v>3436</v>
      </c>
      <c r="C1720" s="10">
        <f t="shared" si="109"/>
        <v>2.3861111111111111</v>
      </c>
      <c r="D1720" s="10">
        <f>ROUND(IF(B1720&lt;=$AA$2*1.25,('Front End'!$F$4/2)*(1-COS((PI()*B1720)/$AA$2)),(4.34*'Front End'!$F$4*EXP(-1.3*B1720/$AA$2))),6)</f>
        <v>2.52E-4</v>
      </c>
      <c r="E1720" s="10">
        <f>D1720*('Front End'!$F$3/100)</f>
        <v>0</v>
      </c>
      <c r="F1720" s="10">
        <f t="shared" si="110"/>
        <v>2.52E-4</v>
      </c>
      <c r="G1720" s="10">
        <f>IF((G1719+(AVERAGE(F1719:F1720)*('Front End'!$F$5*60))-(N1719))&gt;$AA$3,$AA$3,IF(G1719+(AVERAGE(F1719:F1720)*('Front End'!$F$5*60))-(N1719)&lt;0,0,G1719+(AVERAGE(F1719:F1720)*('Front End'!$F$5*60))-(N1719)))</f>
        <v>100.22383399859633</v>
      </c>
      <c r="H1720" s="10">
        <f>(G1720/$AA$3)*'Front End'!$B$1</f>
        <v>1.0022383399859633E-3</v>
      </c>
      <c r="I1720" s="10">
        <f>('Front End'!$F$10-'Front End'!$B$1)+Calcs!H1720</f>
        <v>46.73100223833999</v>
      </c>
      <c r="J1720" s="10">
        <f>IF(H1720&gt;'Front End'!$B$1*('Front End'!$B$5/100),G1720-((('Front End'!$B$1*('Front End'!$B$5/100))/'Front End'!$B$1)*$AA$3),0)</f>
        <v>0.22383399859633357</v>
      </c>
      <c r="K1720" s="10">
        <f>(J1720*('Front End'!$B$6/100))/('Front End'!$B$2*24*60*60)</f>
        <v>0</v>
      </c>
      <c r="L1720" s="10">
        <f>(J1720*((100-'Front End'!$B$6)/100))/('Front End'!$B$2*24*60*60)</f>
        <v>2.5906712800501574E-4</v>
      </c>
      <c r="M1720" s="10">
        <f t="shared" si="111"/>
        <v>2.5906712800501574E-4</v>
      </c>
      <c r="N1720" s="10">
        <f>AVERAGE(M1719:M1720)*('Front End'!$F$5*60)</f>
        <v>3.1157324821504934E-2</v>
      </c>
      <c r="O1720" s="10">
        <f>IF(O1719+AVERAGE(K1719:K1720)*('Front End'!$F$5*60)&gt;J1720,J1720,O1719+AVERAGE(K1719:K1720)*('Front End'!$F$5*60))</f>
        <v>0</v>
      </c>
      <c r="P1720" s="10">
        <f>P1719+(AVERAGE(L1719:L1720)*('Front End'!$F$5*60))-W1719</f>
        <v>3459.5418998797927</v>
      </c>
      <c r="Q1720" s="10">
        <f>(P1720/$AA$5)*($AA$4-'Front End'!$F$9)</f>
        <v>3.4595418998797929E-2</v>
      </c>
      <c r="R1720" s="10">
        <f>'Front End'!$F$9+Q1720</f>
        <v>45.034595418998798</v>
      </c>
      <c r="S1720" s="8">
        <f>IF(R1720&gt;'Front End'!$F$9+'Front End'!$B$9,(((R1720-'Front End'!$F$9)/($AA$4-'Front End'!$F$9))*$AA$5)-((('Front End'!$F$9+'Front End'!$B$9-'Front End'!$F$9)/($AA$4-'Front End'!$F$9))*$AA$5),0)</f>
        <v>3459.5418998797813</v>
      </c>
      <c r="T1720" s="8">
        <f>ROUND(S1720/('Front End'!$B$3*24*60*60),6)</f>
        <v>4.0039999999999997E-3</v>
      </c>
      <c r="U1720" s="8">
        <f>IF(R1720&gt;'Front End'!$F$9+'Front End'!$B$10,(((R1720-'Front End'!$F$9)/($AA$4-'Front End'!$F$9))*$AA$5)-((('Front End'!$F$9+'Front End'!$B$10-'Front End'!$F$9)/($AA$4-'Front End'!$F$9))*$AA$5),0)</f>
        <v>1459.5418998794685</v>
      </c>
      <c r="V1720" s="8">
        <f>(U1720^0.5)/('Front End'!$B$4*24*60*60)</f>
        <v>4.4217536301783145E-3</v>
      </c>
      <c r="W1720" s="8">
        <f>(AVERAGE(T1719:T1720)*('Front End'!$F$5*60))+(AVERAGE(V1719:V1720)*('Front End'!$F$5*60))</f>
        <v>1.0112395239728775</v>
      </c>
      <c r="X1720" s="8">
        <f t="shared" si="112"/>
        <v>4.4217536301783145E-3</v>
      </c>
    </row>
    <row r="1721" spans="1:24" x14ac:dyDescent="0.2">
      <c r="A1721" s="1">
        <v>1720</v>
      </c>
      <c r="B1721" s="1">
        <f>B1720+'Front End'!$F$5</f>
        <v>3438</v>
      </c>
      <c r="C1721" s="10">
        <f t="shared" si="109"/>
        <v>2.3875000000000002</v>
      </c>
      <c r="D1721" s="10">
        <f>ROUND(IF(B1721&lt;=$AA$2*1.25,('Front End'!$F$4/2)*(1-COS((PI()*B1721)/$AA$2)),(4.34*'Front End'!$F$4*EXP(-1.3*B1721/$AA$2))),6)</f>
        <v>2.5099999999999998E-4</v>
      </c>
      <c r="E1721" s="10">
        <f>D1721*('Front End'!$F$3/100)</f>
        <v>0</v>
      </c>
      <c r="F1721" s="10">
        <f t="shared" si="110"/>
        <v>2.5099999999999998E-4</v>
      </c>
      <c r="G1721" s="10">
        <f>IF((G1720+(AVERAGE(F1720:F1721)*('Front End'!$F$5*60))-(N1720))&gt;$AA$3,$AA$3,IF(G1720+(AVERAGE(F1720:F1721)*('Front End'!$F$5*60))-(N1720)&lt;0,0,G1720+(AVERAGE(F1720:F1721)*('Front End'!$F$5*60))-(N1720)))</f>
        <v>100.22285667377483</v>
      </c>
      <c r="H1721" s="10">
        <f>(G1721/$AA$3)*'Front End'!$B$1</f>
        <v>1.0022285667377483E-3</v>
      </c>
      <c r="I1721" s="10">
        <f>('Front End'!$F$10-'Front End'!$B$1)+Calcs!H1721</f>
        <v>46.731002228566744</v>
      </c>
      <c r="J1721" s="10">
        <f>IF(H1721&gt;'Front End'!$B$1*('Front End'!$B$5/100),G1721-((('Front End'!$B$1*('Front End'!$B$5/100))/'Front End'!$B$1)*$AA$3),0)</f>
        <v>0.2228566737748281</v>
      </c>
      <c r="K1721" s="10">
        <f>(J1721*('Front End'!$B$6/100))/('Front End'!$B$2*24*60*60)</f>
        <v>0</v>
      </c>
      <c r="L1721" s="10">
        <f>(J1721*((100-'Front End'!$B$6)/100))/('Front End'!$B$2*24*60*60)</f>
        <v>2.579359650171622E-4</v>
      </c>
      <c r="M1721" s="10">
        <f t="shared" si="111"/>
        <v>2.579359650171622E-4</v>
      </c>
      <c r="N1721" s="10">
        <f>AVERAGE(M1720:M1721)*('Front End'!$F$5*60)</f>
        <v>3.1020185581330673E-2</v>
      </c>
      <c r="O1721" s="10">
        <f>IF(O1720+AVERAGE(K1720:K1721)*('Front End'!$F$5*60)&gt;J1721,J1721,O1720+AVERAGE(K1720:K1721)*('Front End'!$F$5*60))</f>
        <v>0</v>
      </c>
      <c r="P1721" s="10">
        <f>P1720+(AVERAGE(L1720:L1721)*('Front End'!$F$5*60))-W1720</f>
        <v>3458.5616805414011</v>
      </c>
      <c r="Q1721" s="10">
        <f>(P1721/$AA$5)*($AA$4-'Front End'!$F$9)</f>
        <v>3.4585616805414006E-2</v>
      </c>
      <c r="R1721" s="10">
        <f>'Front End'!$F$9+Q1721</f>
        <v>45.034585616805415</v>
      </c>
      <c r="S1721" s="8">
        <f>IF(R1721&gt;'Front End'!$F$9+'Front End'!$B$9,(((R1721-'Front End'!$F$9)/($AA$4-'Front End'!$F$9))*$AA$5)-((('Front End'!$F$9+'Front End'!$B$9-'Front End'!$F$9)/($AA$4-'Front End'!$F$9))*$AA$5),0)</f>
        <v>3458.5616805415498</v>
      </c>
      <c r="T1721" s="8">
        <f>ROUND(S1721/('Front End'!$B$3*24*60*60),6)</f>
        <v>4.0029999999999996E-3</v>
      </c>
      <c r="U1721" s="8">
        <f>IF(R1721&gt;'Front End'!$F$9+'Front End'!$B$10,(((R1721-'Front End'!$F$9)/($AA$4-'Front End'!$F$9))*$AA$5)-((('Front End'!$F$9+'Front End'!$B$10-'Front End'!$F$9)/($AA$4-'Front End'!$F$9))*$AA$5),0)</f>
        <v>1458.5616805412369</v>
      </c>
      <c r="V1721" s="8">
        <f>(U1721^0.5)/('Front End'!$B$4*24*60*60)</f>
        <v>4.4202685695636217E-3</v>
      </c>
      <c r="W1721" s="8">
        <f>(AVERAGE(T1720:T1721)*('Front End'!$F$5*60))+(AVERAGE(V1720:V1721)*('Front End'!$F$5*60))</f>
        <v>1.0109413319845162</v>
      </c>
      <c r="X1721" s="8">
        <f t="shared" si="112"/>
        <v>4.4202685695636217E-3</v>
      </c>
    </row>
    <row r="1722" spans="1:24" x14ac:dyDescent="0.2">
      <c r="A1722" s="1">
        <v>1721</v>
      </c>
      <c r="B1722" s="1">
        <f>B1721+'Front End'!$F$5</f>
        <v>3440</v>
      </c>
      <c r="C1722" s="10">
        <f t="shared" si="109"/>
        <v>2.3888888888888888</v>
      </c>
      <c r="D1722" s="10">
        <f>ROUND(IF(B1722&lt;=$AA$2*1.25,('Front End'!$F$4/2)*(1-COS((PI()*B1722)/$AA$2)),(4.34*'Front End'!$F$4*EXP(-1.3*B1722/$AA$2))),6)</f>
        <v>2.5000000000000001E-4</v>
      </c>
      <c r="E1722" s="10">
        <f>D1722*('Front End'!$F$3/100)</f>
        <v>0</v>
      </c>
      <c r="F1722" s="10">
        <f t="shared" si="110"/>
        <v>2.5000000000000001E-4</v>
      </c>
      <c r="G1722" s="10">
        <f>IF((G1721+(AVERAGE(F1721:F1722)*('Front End'!$F$5*60))-(N1721))&gt;$AA$3,$AA$3,IF(G1721+(AVERAGE(F1721:F1722)*('Front End'!$F$5*60))-(N1721)&lt;0,0,G1721+(AVERAGE(F1721:F1722)*('Front End'!$F$5*60))-(N1721)))</f>
        <v>100.22189648819351</v>
      </c>
      <c r="H1722" s="10">
        <f>(G1722/$AA$3)*'Front End'!$B$1</f>
        <v>1.002218964881935E-3</v>
      </c>
      <c r="I1722" s="10">
        <f>('Front End'!$F$10-'Front End'!$B$1)+Calcs!H1722</f>
        <v>46.731002218964889</v>
      </c>
      <c r="J1722" s="10">
        <f>IF(H1722&gt;'Front End'!$B$1*('Front End'!$B$5/100),G1722-((('Front End'!$B$1*('Front End'!$B$5/100))/'Front End'!$B$1)*$AA$3),0)</f>
        <v>0.22189648819350793</v>
      </c>
      <c r="K1722" s="10">
        <f>(J1722*('Front End'!$B$6/100))/('Front End'!$B$2*24*60*60)</f>
        <v>0</v>
      </c>
      <c r="L1722" s="10">
        <f>(J1722*((100-'Front End'!$B$6)/100))/('Front End'!$B$2*24*60*60)</f>
        <v>2.5682463911285645E-4</v>
      </c>
      <c r="M1722" s="10">
        <f t="shared" si="111"/>
        <v>2.5682463911285645E-4</v>
      </c>
      <c r="N1722" s="10">
        <f>AVERAGE(M1721:M1722)*('Front End'!$F$5*60)</f>
        <v>3.0885636247801117E-2</v>
      </c>
      <c r="O1722" s="10">
        <f>IF(O1721+AVERAGE(K1721:K1722)*('Front End'!$F$5*60)&gt;J1722,J1722,O1721+AVERAGE(K1721:K1722)*('Front End'!$F$5*60))</f>
        <v>0</v>
      </c>
      <c r="P1722" s="10">
        <f>P1721+(AVERAGE(L1721:L1722)*('Front End'!$F$5*60))-W1721</f>
        <v>3457.581624845664</v>
      </c>
      <c r="Q1722" s="10">
        <f>(P1722/$AA$5)*($AA$4-'Front End'!$F$9)</f>
        <v>3.4575816248456633E-2</v>
      </c>
      <c r="R1722" s="10">
        <f>'Front End'!$F$9+Q1722</f>
        <v>45.034575816248456</v>
      </c>
      <c r="S1722" s="8">
        <f>IF(R1722&gt;'Front End'!$F$9+'Front End'!$B$9,(((R1722-'Front End'!$F$9)/($AA$4-'Front End'!$F$9))*$AA$5)-((('Front End'!$F$9+'Front End'!$B$9-'Front End'!$F$9)/($AA$4-'Front End'!$F$9))*$AA$5),0)</f>
        <v>3457.5816248455735</v>
      </c>
      <c r="T1722" s="8">
        <f>ROUND(S1722/('Front End'!$B$3*24*60*60),6)</f>
        <v>4.0020000000000003E-3</v>
      </c>
      <c r="U1722" s="8">
        <f>IF(R1722&gt;'Front End'!$F$9+'Front End'!$B$10,(((R1722-'Front End'!$F$9)/($AA$4-'Front End'!$F$9))*$AA$5)-((('Front End'!$F$9+'Front End'!$B$10-'Front End'!$F$9)/($AA$4-'Front End'!$F$9))*$AA$5),0)</f>
        <v>1457.5816248452606</v>
      </c>
      <c r="V1722" s="8">
        <f>(U1722^0.5)/('Front End'!$B$4*24*60*60)</f>
        <v>4.4187832578988723E-3</v>
      </c>
      <c r="W1722" s="8">
        <f>(AVERAGE(T1721:T1722)*('Front End'!$F$5*60))+(AVERAGE(V1721:V1722)*('Front End'!$F$5*60))</f>
        <v>1.0106431096477497</v>
      </c>
      <c r="X1722" s="8">
        <f t="shared" si="112"/>
        <v>4.4187832578988723E-3</v>
      </c>
    </row>
    <row r="1723" spans="1:24" x14ac:dyDescent="0.2">
      <c r="A1723" s="1">
        <v>1722</v>
      </c>
      <c r="B1723" s="1">
        <f>B1722+'Front End'!$F$5</f>
        <v>3442</v>
      </c>
      <c r="C1723" s="10">
        <f t="shared" si="109"/>
        <v>2.3902777777777779</v>
      </c>
      <c r="D1723" s="10">
        <f>ROUND(IF(B1723&lt;=$AA$2*1.25,('Front End'!$F$4/2)*(1-COS((PI()*B1723)/$AA$2)),(4.34*'Front End'!$F$4*EXP(-1.3*B1723/$AA$2))),6)</f>
        <v>2.4899999999999998E-4</v>
      </c>
      <c r="E1723" s="10">
        <f>D1723*('Front End'!$F$3/100)</f>
        <v>0</v>
      </c>
      <c r="F1723" s="10">
        <f t="shared" si="110"/>
        <v>2.4899999999999998E-4</v>
      </c>
      <c r="G1723" s="10">
        <f>IF((G1722+(AVERAGE(F1722:F1723)*('Front End'!$F$5*60))-(N1722))&gt;$AA$3,$AA$3,IF(G1722+(AVERAGE(F1722:F1723)*('Front End'!$F$5*60))-(N1722)&lt;0,0,G1722+(AVERAGE(F1722:F1723)*('Front End'!$F$5*60))-(N1722)))</f>
        <v>100.2209508519457</v>
      </c>
      <c r="H1723" s="10">
        <f>(G1723/$AA$3)*'Front End'!$B$1</f>
        <v>1.002209508519457E-3</v>
      </c>
      <c r="I1723" s="10">
        <f>('Front End'!$F$10-'Front End'!$B$1)+Calcs!H1723</f>
        <v>46.731002209508524</v>
      </c>
      <c r="J1723" s="10">
        <f>IF(H1723&gt;'Front End'!$B$1*('Front End'!$B$5/100),G1723-((('Front End'!$B$1*('Front End'!$B$5/100))/'Front End'!$B$1)*$AA$3),0)</f>
        <v>0.22095085194570174</v>
      </c>
      <c r="K1723" s="10">
        <f>(J1723*('Front End'!$B$6/100))/('Front End'!$B$2*24*60*60)</f>
        <v>0</v>
      </c>
      <c r="L1723" s="10">
        <f>(J1723*((100-'Front End'!$B$6)/100))/('Front End'!$B$2*24*60*60)</f>
        <v>2.5573015271493262E-4</v>
      </c>
      <c r="M1723" s="10">
        <f t="shared" si="111"/>
        <v>2.5573015271493262E-4</v>
      </c>
      <c r="N1723" s="10">
        <f>AVERAGE(M1722:M1723)*('Front End'!$F$5*60)</f>
        <v>3.075328750966734E-2</v>
      </c>
      <c r="O1723" s="10">
        <f>IF(O1722+AVERAGE(K1722:K1723)*('Front End'!$F$5*60)&gt;J1723,J1723,O1722+AVERAGE(K1722:K1723)*('Front End'!$F$5*60))</f>
        <v>0</v>
      </c>
      <c r="P1723" s="10">
        <f>P1722+(AVERAGE(L1722:L1723)*('Front End'!$F$5*60))-W1722</f>
        <v>3456.6017350235256</v>
      </c>
      <c r="Q1723" s="10">
        <f>(P1723/$AA$5)*($AA$4-'Front End'!$F$9)</f>
        <v>3.4566017350235255E-2</v>
      </c>
      <c r="R1723" s="10">
        <f>'Front End'!$F$9+Q1723</f>
        <v>45.034566017350237</v>
      </c>
      <c r="S1723" s="8">
        <f>IF(R1723&gt;'Front End'!$F$9+'Front End'!$B$9,(((R1723-'Front End'!$F$9)/($AA$4-'Front End'!$F$9))*$AA$5)-((('Front End'!$F$9+'Front End'!$B$9-'Front End'!$F$9)/($AA$4-'Front End'!$F$9))*$AA$5),0)</f>
        <v>3456.601735023668</v>
      </c>
      <c r="T1723" s="8">
        <f>ROUND(S1723/('Front End'!$B$3*24*60*60),6)</f>
        <v>4.0010000000000002E-3</v>
      </c>
      <c r="U1723" s="8">
        <f>IF(R1723&gt;'Front End'!$F$9+'Front End'!$B$10,(((R1723-'Front End'!$F$9)/($AA$4-'Front End'!$F$9))*$AA$5)-((('Front End'!$F$9+'Front End'!$B$10-'Front End'!$F$9)/($AA$4-'Front End'!$F$9))*$AA$5),0)</f>
        <v>1456.6017350233551</v>
      </c>
      <c r="V1723" s="8">
        <f>(U1723^0.5)/('Front End'!$B$4*24*60*60)</f>
        <v>4.4172976983149256E-3</v>
      </c>
      <c r="W1723" s="8">
        <f>(AVERAGE(T1722:T1723)*('Front End'!$F$5*60))+(AVERAGE(V1722:V1723)*('Front End'!$F$5*60))</f>
        <v>1.010344857372828</v>
      </c>
      <c r="X1723" s="8">
        <f t="shared" si="112"/>
        <v>4.4172976983149256E-3</v>
      </c>
    </row>
    <row r="1724" spans="1:24" x14ac:dyDescent="0.2">
      <c r="A1724" s="1">
        <v>1723</v>
      </c>
      <c r="B1724" s="1">
        <f>B1723+'Front End'!$F$5</f>
        <v>3444</v>
      </c>
      <c r="C1724" s="10">
        <f t="shared" si="109"/>
        <v>2.3916666666666666</v>
      </c>
      <c r="D1724" s="10">
        <f>ROUND(IF(B1724&lt;=$AA$2*1.25,('Front End'!$F$4/2)*(1-COS((PI()*B1724)/$AA$2)),(4.34*'Front End'!$F$4*EXP(-1.3*B1724/$AA$2))),6)</f>
        <v>2.4800000000000001E-4</v>
      </c>
      <c r="E1724" s="10">
        <f>D1724*('Front End'!$F$3/100)</f>
        <v>0</v>
      </c>
      <c r="F1724" s="10">
        <f t="shared" si="110"/>
        <v>2.4800000000000001E-4</v>
      </c>
      <c r="G1724" s="10">
        <f>IF((G1723+(AVERAGE(F1723:F1724)*('Front End'!$F$5*60))-(N1723))&gt;$AA$3,$AA$3,IF(G1723+(AVERAGE(F1723:F1724)*('Front End'!$F$5*60))-(N1723)&lt;0,0,G1723+(AVERAGE(F1723:F1724)*('Front End'!$F$5*60))-(N1723)))</f>
        <v>100.22001756443603</v>
      </c>
      <c r="H1724" s="10">
        <f>(G1724/$AA$3)*'Front End'!$B$1</f>
        <v>1.0022001756443604E-3</v>
      </c>
      <c r="I1724" s="10">
        <f>('Front End'!$F$10-'Front End'!$B$1)+Calcs!H1724</f>
        <v>46.731002200175645</v>
      </c>
      <c r="J1724" s="10">
        <f>IF(H1724&gt;'Front End'!$B$1*('Front End'!$B$5/100),G1724-((('Front End'!$B$1*('Front End'!$B$5/100))/'Front End'!$B$1)*$AA$3),0)</f>
        <v>0.22001756443603426</v>
      </c>
      <c r="K1724" s="10">
        <f>(J1724*('Front End'!$B$6/100))/('Front End'!$B$2*24*60*60)</f>
        <v>0</v>
      </c>
      <c r="L1724" s="10">
        <f>(J1724*((100-'Front End'!$B$6)/100))/('Front End'!$B$2*24*60*60)</f>
        <v>2.5464995883800267E-4</v>
      </c>
      <c r="M1724" s="10">
        <f t="shared" si="111"/>
        <v>2.5464995883800267E-4</v>
      </c>
      <c r="N1724" s="10">
        <f>AVERAGE(M1723:M1724)*('Front End'!$F$5*60)</f>
        <v>3.0622806693176116E-2</v>
      </c>
      <c r="O1724" s="10">
        <f>IF(O1723+AVERAGE(K1723:K1724)*('Front End'!$F$5*60)&gt;J1724,J1724,O1723+AVERAGE(K1723:K1724)*('Front End'!$F$5*60))</f>
        <v>0</v>
      </c>
      <c r="P1724" s="10">
        <f>P1723+(AVERAGE(L1723:L1724)*('Front End'!$F$5*60))-W1723</f>
        <v>3455.6220129728463</v>
      </c>
      <c r="Q1724" s="10">
        <f>(P1724/$AA$5)*($AA$4-'Front End'!$F$9)</f>
        <v>3.4556220129728463E-2</v>
      </c>
      <c r="R1724" s="10">
        <f>'Front End'!$F$9+Q1724</f>
        <v>45.03455622012973</v>
      </c>
      <c r="S1724" s="8">
        <f>IF(R1724&gt;'Front End'!$F$9+'Front End'!$B$9,(((R1724-'Front End'!$F$9)/($AA$4-'Front End'!$F$9))*$AA$5)-((('Front End'!$F$9+'Front End'!$B$9-'Front End'!$F$9)/($AA$4-'Front End'!$F$9))*$AA$5),0)</f>
        <v>3455.6220129729809</v>
      </c>
      <c r="T1724" s="8">
        <f>ROUND(S1724/('Front End'!$B$3*24*60*60),6)</f>
        <v>4.0000000000000001E-3</v>
      </c>
      <c r="U1724" s="8">
        <f>IF(R1724&gt;'Front End'!$F$9+'Front End'!$B$10,(((R1724-'Front End'!$F$9)/($AA$4-'Front End'!$F$9))*$AA$5)-((('Front End'!$F$9+'Front End'!$B$10-'Front End'!$F$9)/($AA$4-'Front End'!$F$9))*$AA$5),0)</f>
        <v>1455.622012972668</v>
      </c>
      <c r="V1724" s="8">
        <f>(U1724^0.5)/('Front End'!$B$4*24*60*60)</f>
        <v>4.4158118934391859E-3</v>
      </c>
      <c r="W1724" s="8">
        <f>(AVERAGE(T1723:T1724)*('Front End'!$F$5*60))+(AVERAGE(V1723:V1724)*('Front End'!$F$5*60))</f>
        <v>1.0100465755052466</v>
      </c>
      <c r="X1724" s="8">
        <f t="shared" si="112"/>
        <v>4.4158118934391859E-3</v>
      </c>
    </row>
    <row r="1725" spans="1:24" x14ac:dyDescent="0.2">
      <c r="A1725" s="1">
        <v>1724</v>
      </c>
      <c r="B1725" s="1">
        <f>B1724+'Front End'!$F$5</f>
        <v>3446</v>
      </c>
      <c r="C1725" s="10">
        <f t="shared" si="109"/>
        <v>2.3930555555555557</v>
      </c>
      <c r="D1725" s="10">
        <f>ROUND(IF(B1725&lt;=$AA$2*1.25,('Front End'!$F$4/2)*(1-COS((PI()*B1725)/$AA$2)),(4.34*'Front End'!$F$4*EXP(-1.3*B1725/$AA$2))),6)</f>
        <v>2.4699999999999999E-4</v>
      </c>
      <c r="E1725" s="10">
        <f>D1725*('Front End'!$F$3/100)</f>
        <v>0</v>
      </c>
      <c r="F1725" s="10">
        <f t="shared" si="110"/>
        <v>2.4699999999999999E-4</v>
      </c>
      <c r="G1725" s="10">
        <f>IF((G1724+(AVERAGE(F1724:F1725)*('Front End'!$F$5*60))-(N1724))&gt;$AA$3,$AA$3,IF(G1724+(AVERAGE(F1724:F1725)*('Front End'!$F$5*60))-(N1724)&lt;0,0,G1724+(AVERAGE(F1724:F1725)*('Front End'!$F$5*60))-(N1724)))</f>
        <v>100.21909475774287</v>
      </c>
      <c r="H1725" s="10">
        <f>(G1725/$AA$3)*'Front End'!$B$1</f>
        <v>1.0021909475774287E-3</v>
      </c>
      <c r="I1725" s="10">
        <f>('Front End'!$F$10-'Front End'!$B$1)+Calcs!H1725</f>
        <v>46.731002190947578</v>
      </c>
      <c r="J1725" s="10">
        <f>IF(H1725&gt;'Front End'!$B$1*('Front End'!$B$5/100),G1725-((('Front End'!$B$1*('Front End'!$B$5/100))/'Front End'!$B$1)*$AA$3),0)</f>
        <v>0.21909475774286591</v>
      </c>
      <c r="K1725" s="10">
        <f>(J1725*('Front End'!$B$6/100))/('Front End'!$B$2*24*60*60)</f>
        <v>0</v>
      </c>
      <c r="L1725" s="10">
        <f>(J1725*((100-'Front End'!$B$6)/100))/('Front End'!$B$2*24*60*60)</f>
        <v>2.5358189553572447E-4</v>
      </c>
      <c r="M1725" s="10">
        <f t="shared" si="111"/>
        <v>2.5358189553572447E-4</v>
      </c>
      <c r="N1725" s="10">
        <f>AVERAGE(M1724:M1725)*('Front End'!$F$5*60)</f>
        <v>3.049391126242363E-2</v>
      </c>
      <c r="O1725" s="10">
        <f>IF(O1724+AVERAGE(K1724:K1725)*('Front End'!$F$5*60)&gt;J1725,J1725,O1724+AVERAGE(K1724:K1725)*('Front End'!$F$5*60))</f>
        <v>0</v>
      </c>
      <c r="P1725" s="10">
        <f>P1724+(AVERAGE(L1724:L1725)*('Front End'!$F$5*60))-W1724</f>
        <v>3454.6424603086034</v>
      </c>
      <c r="Q1725" s="10">
        <f>(P1725/$AA$5)*($AA$4-'Front End'!$F$9)</f>
        <v>3.4546424603086032E-2</v>
      </c>
      <c r="R1725" s="10">
        <f>'Front End'!$F$9+Q1725</f>
        <v>45.034546424603086</v>
      </c>
      <c r="S1725" s="8">
        <f>IF(R1725&gt;'Front End'!$F$9+'Front End'!$B$9,(((R1725-'Front End'!$F$9)/($AA$4-'Front End'!$F$9))*$AA$5)-((('Front End'!$F$9+'Front End'!$B$9-'Front End'!$F$9)/($AA$4-'Front End'!$F$9))*$AA$5),0)</f>
        <v>3454.6424603085775</v>
      </c>
      <c r="T1725" s="8">
        <f>ROUND(S1725/('Front End'!$B$3*24*60*60),6)</f>
        <v>3.9979999999999998E-3</v>
      </c>
      <c r="U1725" s="8">
        <f>IF(R1725&gt;'Front End'!$F$9+'Front End'!$B$10,(((R1725-'Front End'!$F$9)/($AA$4-'Front End'!$F$9))*$AA$5)-((('Front End'!$F$9+'Front End'!$B$10-'Front End'!$F$9)/($AA$4-'Front End'!$F$9))*$AA$5),0)</f>
        <v>1454.6424603082646</v>
      </c>
      <c r="V1725" s="8">
        <f>(U1725^0.5)/('Front End'!$B$4*24*60*60)</f>
        <v>4.414325845474543E-3</v>
      </c>
      <c r="W1725" s="8">
        <f>(AVERAGE(T1724:T1725)*('Front End'!$F$5*60))+(AVERAGE(V1724:V1725)*('Front End'!$F$5*60))</f>
        <v>1.0096882643348237</v>
      </c>
      <c r="X1725" s="8">
        <f t="shared" si="112"/>
        <v>4.414325845474543E-3</v>
      </c>
    </row>
    <row r="1726" spans="1:24" x14ac:dyDescent="0.2">
      <c r="A1726" s="1">
        <v>1725</v>
      </c>
      <c r="B1726" s="1">
        <f>B1725+'Front End'!$F$5</f>
        <v>3448</v>
      </c>
      <c r="C1726" s="10">
        <f t="shared" si="109"/>
        <v>2.3944444444444444</v>
      </c>
      <c r="D1726" s="10">
        <f>ROUND(IF(B1726&lt;=$AA$2*1.25,('Front End'!$F$4/2)*(1-COS((PI()*B1726)/$AA$2)),(4.34*'Front End'!$F$4*EXP(-1.3*B1726/$AA$2))),6)</f>
        <v>2.4600000000000002E-4</v>
      </c>
      <c r="E1726" s="10">
        <f>D1726*('Front End'!$F$3/100)</f>
        <v>0</v>
      </c>
      <c r="F1726" s="10">
        <f t="shared" si="110"/>
        <v>2.4600000000000002E-4</v>
      </c>
      <c r="G1726" s="10">
        <f>IF((G1725+(AVERAGE(F1725:F1726)*('Front End'!$F$5*60))-(N1725))&gt;$AA$3,$AA$3,IF(G1725+(AVERAGE(F1725:F1726)*('Front End'!$F$5*60))-(N1725)&lt;0,0,G1725+(AVERAGE(F1725:F1726)*('Front End'!$F$5*60))-(N1725)))</f>
        <v>100.21818084648044</v>
      </c>
      <c r="H1726" s="10">
        <f>(G1726/$AA$3)*'Front End'!$B$1</f>
        <v>1.0021818084648044E-3</v>
      </c>
      <c r="I1726" s="10">
        <f>('Front End'!$F$10-'Front End'!$B$1)+Calcs!H1726</f>
        <v>46.731002181808471</v>
      </c>
      <c r="J1726" s="10">
        <f>IF(H1726&gt;'Front End'!$B$1*('Front End'!$B$5/100),G1726-((('Front End'!$B$1*('Front End'!$B$5/100))/'Front End'!$B$1)*$AA$3),0)</f>
        <v>0.21818084648043623</v>
      </c>
      <c r="K1726" s="10">
        <f>(J1726*('Front End'!$B$6/100))/('Front End'!$B$2*24*60*60)</f>
        <v>0</v>
      </c>
      <c r="L1726" s="10">
        <f>(J1726*((100-'Front End'!$B$6)/100))/('Front End'!$B$2*24*60*60)</f>
        <v>2.525241278708753E-4</v>
      </c>
      <c r="M1726" s="10">
        <f t="shared" si="111"/>
        <v>2.525241278708753E-4</v>
      </c>
      <c r="N1726" s="10">
        <f>AVERAGE(M1725:M1726)*('Front End'!$F$5*60)</f>
        <v>3.0366361404395987E-2</v>
      </c>
      <c r="O1726" s="10">
        <f>IF(O1725+AVERAGE(K1725:K1726)*('Front End'!$F$5*60)&gt;J1726,J1726,O1725+AVERAGE(K1725:K1726)*('Front End'!$F$5*60))</f>
        <v>0</v>
      </c>
      <c r="P1726" s="10">
        <f>P1725+(AVERAGE(L1725:L1726)*('Front End'!$F$5*60))-W1725</f>
        <v>3453.6631384056732</v>
      </c>
      <c r="Q1726" s="10">
        <f>(P1726/$AA$5)*($AA$4-'Front End'!$F$9)</f>
        <v>3.4536631384056729E-2</v>
      </c>
      <c r="R1726" s="10">
        <f>'Front End'!$F$9+Q1726</f>
        <v>45.034536631384057</v>
      </c>
      <c r="S1726" s="8">
        <f>IF(R1726&gt;'Front End'!$F$9+'Front End'!$B$9,(((R1726-'Front End'!$F$9)/($AA$4-'Front End'!$F$9))*$AA$5)-((('Front End'!$F$9+'Front End'!$B$9-'Front End'!$F$9)/($AA$4-'Front End'!$F$9))*$AA$5),0)</f>
        <v>3453.6631384057159</v>
      </c>
      <c r="T1726" s="8">
        <f>ROUND(S1726/('Front End'!$B$3*24*60*60),6)</f>
        <v>3.9969999999999997E-3</v>
      </c>
      <c r="U1726" s="8">
        <f>IF(R1726&gt;'Front End'!$F$9+'Front End'!$B$10,(((R1726-'Front End'!$F$9)/($AA$4-'Front End'!$F$9))*$AA$5)-((('Front End'!$F$9+'Front End'!$B$10-'Front End'!$F$9)/($AA$4-'Front End'!$F$9))*$AA$5),0)</f>
        <v>1453.6631384054031</v>
      </c>
      <c r="V1726" s="8">
        <f>(U1726^0.5)/('Front End'!$B$4*24*60*60)</f>
        <v>4.4128396473328895E-3</v>
      </c>
      <c r="W1726" s="8">
        <f>(AVERAGE(T1725:T1726)*('Front End'!$F$5*60))+(AVERAGE(V1725:V1726)*('Front End'!$F$5*60))</f>
        <v>1.0093299295684459</v>
      </c>
      <c r="X1726" s="8">
        <f t="shared" si="112"/>
        <v>4.4128396473328895E-3</v>
      </c>
    </row>
    <row r="1727" spans="1:24" x14ac:dyDescent="0.2">
      <c r="A1727" s="1">
        <v>1726</v>
      </c>
      <c r="B1727" s="1">
        <f>B1726+'Front End'!$F$5</f>
        <v>3450</v>
      </c>
      <c r="C1727" s="10">
        <f t="shared" si="109"/>
        <v>2.3958333333333335</v>
      </c>
      <c r="D1727" s="10">
        <f>ROUND(IF(B1727&lt;=$AA$2*1.25,('Front End'!$F$4/2)*(1-COS((PI()*B1727)/$AA$2)),(4.34*'Front End'!$F$4*EXP(-1.3*B1727/$AA$2))),6)</f>
        <v>2.4499999999999999E-4</v>
      </c>
      <c r="E1727" s="10">
        <f>D1727*('Front End'!$F$3/100)</f>
        <v>0</v>
      </c>
      <c r="F1727" s="10">
        <f t="shared" si="110"/>
        <v>2.4499999999999999E-4</v>
      </c>
      <c r="G1727" s="10">
        <f>IF((G1726+(AVERAGE(F1726:F1727)*('Front End'!$F$5*60))-(N1726))&gt;$AA$3,$AA$3,IF(G1726+(AVERAGE(F1726:F1727)*('Front End'!$F$5*60))-(N1726)&lt;0,0,G1726+(AVERAGE(F1726:F1727)*('Front End'!$F$5*60))-(N1726)))</f>
        <v>100.21727448507605</v>
      </c>
      <c r="H1727" s="10">
        <f>(G1727/$AA$3)*'Front End'!$B$1</f>
        <v>1.0021727448507605E-3</v>
      </c>
      <c r="I1727" s="10">
        <f>('Front End'!$F$10-'Front End'!$B$1)+Calcs!H1727</f>
        <v>46.731002172744851</v>
      </c>
      <c r="J1727" s="10">
        <f>IF(H1727&gt;'Front End'!$B$1*('Front End'!$B$5/100),G1727-((('Front End'!$B$1*('Front End'!$B$5/100))/'Front End'!$B$1)*$AA$3),0)</f>
        <v>0.21727448507604663</v>
      </c>
      <c r="K1727" s="10">
        <f>(J1727*('Front End'!$B$6/100))/('Front End'!$B$2*24*60*60)</f>
        <v>0</v>
      </c>
      <c r="L1727" s="10">
        <f>(J1727*((100-'Front End'!$B$6)/100))/('Front End'!$B$2*24*60*60)</f>
        <v>2.5147509846764661E-4</v>
      </c>
      <c r="M1727" s="10">
        <f t="shared" si="111"/>
        <v>2.5147509846764661E-4</v>
      </c>
      <c r="N1727" s="10">
        <f>AVERAGE(M1726:M1727)*('Front End'!$F$5*60)</f>
        <v>3.0239953580311313E-2</v>
      </c>
      <c r="O1727" s="10">
        <f>IF(O1726+AVERAGE(K1726:K1727)*('Front End'!$F$5*60)&gt;J1727,J1727,O1726+AVERAGE(K1726:K1727)*('Front End'!$F$5*60))</f>
        <v>0</v>
      </c>
      <c r="P1727" s="10">
        <f>P1726+(AVERAGE(L1726:L1727)*('Front End'!$F$5*60))-W1726</f>
        <v>3452.6840484296849</v>
      </c>
      <c r="Q1727" s="10">
        <f>(P1727/$AA$5)*($AA$4-'Front End'!$F$9)</f>
        <v>3.4526840484296849E-2</v>
      </c>
      <c r="R1727" s="10">
        <f>'Front End'!$F$9+Q1727</f>
        <v>45.034526840484297</v>
      </c>
      <c r="S1727" s="8">
        <f>IF(R1727&gt;'Front End'!$F$9+'Front End'!$B$9,(((R1727-'Front End'!$F$9)/($AA$4-'Front End'!$F$9))*$AA$5)-((('Front End'!$F$9+'Front End'!$B$9-'Front End'!$F$9)/($AA$4-'Front End'!$F$9))*$AA$5),0)</f>
        <v>3452.6840484296886</v>
      </c>
      <c r="T1727" s="8">
        <f>ROUND(S1727/('Front End'!$B$3*24*60*60),6)</f>
        <v>3.9960000000000004E-3</v>
      </c>
      <c r="U1727" s="8">
        <f>IF(R1727&gt;'Front End'!$F$9+'Front End'!$B$10,(((R1727-'Front End'!$F$9)/($AA$4-'Front End'!$F$9))*$AA$5)-((('Front End'!$F$9+'Front End'!$B$10-'Front End'!$F$9)/($AA$4-'Front End'!$F$9))*$AA$5),0)</f>
        <v>1452.6840484293757</v>
      </c>
      <c r="V1727" s="8">
        <f>(U1727^0.5)/('Front End'!$B$4*24*60*60)</f>
        <v>4.4113533006317545E-3</v>
      </c>
      <c r="W1727" s="8">
        <f>(AVERAGE(T1726:T1727)*('Front End'!$F$5*60))+(AVERAGE(V1726:V1727)*('Front End'!$F$5*60))</f>
        <v>1.0090315768778786</v>
      </c>
      <c r="X1727" s="8">
        <f t="shared" si="112"/>
        <v>4.4113533006317545E-3</v>
      </c>
    </row>
    <row r="1728" spans="1:24" x14ac:dyDescent="0.2">
      <c r="A1728" s="1">
        <v>1727</v>
      </c>
      <c r="B1728" s="1">
        <f>B1727+'Front End'!$F$5</f>
        <v>3452</v>
      </c>
      <c r="C1728" s="10">
        <f t="shared" si="109"/>
        <v>2.3972222222222221</v>
      </c>
      <c r="D1728" s="10">
        <f>ROUND(IF(B1728&lt;=$AA$2*1.25,('Front End'!$F$4/2)*(1-COS((PI()*B1728)/$AA$2)),(4.34*'Front End'!$F$4*EXP(-1.3*B1728/$AA$2))),6)</f>
        <v>2.4399999999999999E-4</v>
      </c>
      <c r="E1728" s="10">
        <f>D1728*('Front End'!$F$3/100)</f>
        <v>0</v>
      </c>
      <c r="F1728" s="10">
        <f t="shared" si="110"/>
        <v>2.4399999999999999E-4</v>
      </c>
      <c r="G1728" s="10">
        <f>IF((G1727+(AVERAGE(F1727:F1728)*('Front End'!$F$5*60))-(N1727))&gt;$AA$3,$AA$3,IF(G1727+(AVERAGE(F1727:F1728)*('Front End'!$F$5*60))-(N1727)&lt;0,0,G1727+(AVERAGE(F1727:F1728)*('Front End'!$F$5*60))-(N1727)))</f>
        <v>100.21637453149575</v>
      </c>
      <c r="H1728" s="10">
        <f>(G1728/$AA$3)*'Front End'!$B$1</f>
        <v>1.0021637453149575E-3</v>
      </c>
      <c r="I1728" s="10">
        <f>('Front End'!$F$10-'Front End'!$B$1)+Calcs!H1728</f>
        <v>46.731002163745316</v>
      </c>
      <c r="J1728" s="10">
        <f>IF(H1728&gt;'Front End'!$B$1*('Front End'!$B$5/100),G1728-((('Front End'!$B$1*('Front End'!$B$5/100))/'Front End'!$B$1)*$AA$3),0)</f>
        <v>0.21637453149574526</v>
      </c>
      <c r="K1728" s="10">
        <f>(J1728*('Front End'!$B$6/100))/('Front End'!$B$2*24*60*60)</f>
        <v>0</v>
      </c>
      <c r="L1728" s="10">
        <f>(J1728*((100-'Front End'!$B$6)/100))/('Front End'!$B$2*24*60*60)</f>
        <v>2.5043348552748296E-4</v>
      </c>
      <c r="M1728" s="10">
        <f t="shared" si="111"/>
        <v>2.5043348552748296E-4</v>
      </c>
      <c r="N1728" s="10">
        <f>AVERAGE(M1727:M1728)*('Front End'!$F$5*60)</f>
        <v>3.011451503970777E-2</v>
      </c>
      <c r="O1728" s="10">
        <f>IF(O1727+AVERAGE(K1727:K1728)*('Front End'!$F$5*60)&gt;J1728,J1728,O1727+AVERAGE(K1727:K1728)*('Front End'!$F$5*60))</f>
        <v>0</v>
      </c>
      <c r="P1728" s="10">
        <f>P1727+(AVERAGE(L1727:L1728)*('Front End'!$F$5*60))-W1727</f>
        <v>3451.7051313678467</v>
      </c>
      <c r="Q1728" s="10">
        <f>(P1728/$AA$5)*($AA$4-'Front End'!$F$9)</f>
        <v>3.4517051313678465E-2</v>
      </c>
      <c r="R1728" s="10">
        <f>'Front End'!$F$9+Q1728</f>
        <v>45.034517051313678</v>
      </c>
      <c r="S1728" s="8">
        <f>IF(R1728&gt;'Front End'!$F$9+'Front End'!$B$9,(((R1728-'Front End'!$F$9)/($AA$4-'Front End'!$F$9))*$AA$5)-((('Front End'!$F$9+'Front End'!$B$9-'Front End'!$F$9)/($AA$4-'Front End'!$F$9))*$AA$5),0)</f>
        <v>3451.7051313677885</v>
      </c>
      <c r="T1728" s="8">
        <f>ROUND(S1728/('Front End'!$B$3*24*60*60),6)</f>
        <v>3.9950000000000003E-3</v>
      </c>
      <c r="U1728" s="8">
        <f>IF(R1728&gt;'Front End'!$F$9+'Front End'!$B$10,(((R1728-'Front End'!$F$9)/($AA$4-'Front End'!$F$9))*$AA$5)-((('Front End'!$F$9+'Front End'!$B$10-'Front End'!$F$9)/($AA$4-'Front End'!$F$9))*$AA$5),0)</f>
        <v>1451.7051313674756</v>
      </c>
      <c r="V1728" s="8">
        <f>(U1728^0.5)/('Front End'!$B$4*24*60*60)</f>
        <v>4.4098667155890257E-3</v>
      </c>
      <c r="W1728" s="8">
        <f>(AVERAGE(T1727:T1728)*('Front End'!$F$5*60))+(AVERAGE(V1727:V1728)*('Front End'!$F$5*60))</f>
        <v>1.0087332009732468</v>
      </c>
      <c r="X1728" s="8">
        <f t="shared" si="112"/>
        <v>4.4098667155890257E-3</v>
      </c>
    </row>
    <row r="1729" spans="1:24" x14ac:dyDescent="0.2">
      <c r="A1729" s="1">
        <v>1728</v>
      </c>
      <c r="B1729" s="1">
        <f>B1728+'Front End'!$F$5</f>
        <v>3454</v>
      </c>
      <c r="C1729" s="10">
        <f t="shared" si="109"/>
        <v>2.3986111111111112</v>
      </c>
      <c r="D1729" s="10">
        <f>ROUND(IF(B1729&lt;=$AA$2*1.25,('Front End'!$F$4/2)*(1-COS((PI()*B1729)/$AA$2)),(4.34*'Front End'!$F$4*EXP(-1.3*B1729/$AA$2))),6)</f>
        <v>2.43E-4</v>
      </c>
      <c r="E1729" s="10">
        <f>D1729*('Front End'!$F$3/100)</f>
        <v>0</v>
      </c>
      <c r="F1729" s="10">
        <f t="shared" si="110"/>
        <v>2.43E-4</v>
      </c>
      <c r="G1729" s="10">
        <f>IF((G1728+(AVERAGE(F1728:F1729)*('Front End'!$F$5*60))-(N1728))&gt;$AA$3,$AA$3,IF(G1728+(AVERAGE(F1728:F1729)*('Front End'!$F$5*60))-(N1728)&lt;0,0,G1728+(AVERAGE(F1728:F1729)*('Front End'!$F$5*60))-(N1728)))</f>
        <v>100.21548001645603</v>
      </c>
      <c r="H1729" s="10">
        <f>(G1729/$AA$3)*'Front End'!$B$1</f>
        <v>1.0021548001645604E-3</v>
      </c>
      <c r="I1729" s="10">
        <f>('Front End'!$F$10-'Front End'!$B$1)+Calcs!H1729</f>
        <v>46.731002154800166</v>
      </c>
      <c r="J1729" s="10">
        <f>IF(H1729&gt;'Front End'!$B$1*('Front End'!$B$5/100),G1729-((('Front End'!$B$1*('Front End'!$B$5/100))/'Front End'!$B$1)*$AA$3),0)</f>
        <v>0.2154800164560271</v>
      </c>
      <c r="K1729" s="10">
        <f>(J1729*('Front End'!$B$6/100))/('Front End'!$B$2*24*60*60)</f>
        <v>0</v>
      </c>
      <c r="L1729" s="10">
        <f>(J1729*((100-'Front End'!$B$6)/100))/('Front End'!$B$2*24*60*60)</f>
        <v>2.4939816719447583E-4</v>
      </c>
      <c r="M1729" s="10">
        <f t="shared" si="111"/>
        <v>2.4939816719447583E-4</v>
      </c>
      <c r="N1729" s="10">
        <f>AVERAGE(M1728:M1729)*('Front End'!$F$5*60)</f>
        <v>2.9989899163317527E-2</v>
      </c>
      <c r="O1729" s="10">
        <f>IF(O1728+AVERAGE(K1728:K1729)*('Front End'!$F$5*60)&gt;J1729,J1729,O1728+AVERAGE(K1728:K1729)*('Front End'!$F$5*60))</f>
        <v>0</v>
      </c>
      <c r="P1729" s="10">
        <f>P1728+(AVERAGE(L1728:L1729)*('Front End'!$F$5*60))-W1728</f>
        <v>3450.7263880660366</v>
      </c>
      <c r="Q1729" s="10">
        <f>(P1729/$AA$5)*($AA$4-'Front End'!$F$9)</f>
        <v>3.450726388066036E-2</v>
      </c>
      <c r="R1729" s="10">
        <f>'Front End'!$F$9+Q1729</f>
        <v>45.034507263880663</v>
      </c>
      <c r="S1729" s="8">
        <f>IF(R1729&gt;'Front End'!$F$9+'Front End'!$B$9,(((R1729-'Front End'!$F$9)/($AA$4-'Front End'!$F$9))*$AA$5)-((('Front End'!$F$9+'Front End'!$B$9-'Front End'!$F$9)/($AA$4-'Front End'!$F$9))*$AA$5),0)</f>
        <v>3450.7263880662726</v>
      </c>
      <c r="T1729" s="8">
        <f>ROUND(S1729/('Front End'!$B$3*24*60*60),6)</f>
        <v>3.9940000000000002E-3</v>
      </c>
      <c r="U1729" s="8">
        <f>IF(R1729&gt;'Front End'!$F$9+'Front End'!$B$10,(((R1729-'Front End'!$F$9)/($AA$4-'Front End'!$F$9))*$AA$5)-((('Front End'!$F$9+'Front End'!$B$10-'Front End'!$F$9)/($AA$4-'Front End'!$F$9))*$AA$5),0)</f>
        <v>1450.7263880659598</v>
      </c>
      <c r="V1729" s="8">
        <f>(U1729^0.5)/('Front End'!$B$4*24*60*60)</f>
        <v>4.4083798932493621E-3</v>
      </c>
      <c r="W1729" s="8">
        <f>(AVERAGE(T1728:T1729)*('Front End'!$F$5*60))+(AVERAGE(V1728:V1729)*('Front End'!$F$5*60))</f>
        <v>1.0084347965303033</v>
      </c>
      <c r="X1729" s="8">
        <f t="shared" si="112"/>
        <v>4.4083798932493621E-3</v>
      </c>
    </row>
    <row r="1730" spans="1:24" x14ac:dyDescent="0.2">
      <c r="A1730" s="1">
        <v>1729</v>
      </c>
      <c r="B1730" s="1">
        <f>B1729+'Front End'!$F$5</f>
        <v>3456</v>
      </c>
      <c r="C1730" s="10">
        <f t="shared" si="109"/>
        <v>2.4</v>
      </c>
      <c r="D1730" s="10">
        <f>ROUND(IF(B1730&lt;=$AA$2*1.25,('Front End'!$F$4/2)*(1-COS((PI()*B1730)/$AA$2)),(4.34*'Front End'!$F$4*EXP(-1.3*B1730/$AA$2))),6)</f>
        <v>2.41E-4</v>
      </c>
      <c r="E1730" s="10">
        <f>D1730*('Front End'!$F$3/100)</f>
        <v>0</v>
      </c>
      <c r="F1730" s="10">
        <f t="shared" si="110"/>
        <v>2.41E-4</v>
      </c>
      <c r="G1730" s="10">
        <f>IF((G1729+(AVERAGE(F1729:F1730)*('Front End'!$F$5*60))-(N1729))&gt;$AA$3,$AA$3,IF(G1729+(AVERAGE(F1729:F1730)*('Front End'!$F$5*60))-(N1729)&lt;0,0,G1729+(AVERAGE(F1729:F1730)*('Front End'!$F$5*60))-(N1729)))</f>
        <v>100.21453011729271</v>
      </c>
      <c r="H1730" s="10">
        <f>(G1730/$AA$3)*'Front End'!$B$1</f>
        <v>1.0021453011729272E-3</v>
      </c>
      <c r="I1730" s="10">
        <f>('Front End'!$F$10-'Front End'!$B$1)+Calcs!H1730</f>
        <v>46.731002145301176</v>
      </c>
      <c r="J1730" s="10">
        <f>IF(H1730&gt;'Front End'!$B$1*('Front End'!$B$5/100),G1730-((('Front End'!$B$1*('Front End'!$B$5/100))/'Front End'!$B$1)*$AA$3),0)</f>
        <v>0.21453011729271054</v>
      </c>
      <c r="K1730" s="10">
        <f>(J1730*('Front End'!$B$6/100))/('Front End'!$B$2*24*60*60)</f>
        <v>0</v>
      </c>
      <c r="L1730" s="10">
        <f>(J1730*((100-'Front End'!$B$6)/100))/('Front End'!$B$2*24*60*60)</f>
        <v>2.4829874686656316E-4</v>
      </c>
      <c r="M1730" s="10">
        <f t="shared" si="111"/>
        <v>2.4829874686656316E-4</v>
      </c>
      <c r="N1730" s="10">
        <f>AVERAGE(M1729:M1730)*('Front End'!$F$5*60)</f>
        <v>2.9861814843662342E-2</v>
      </c>
      <c r="O1730" s="10">
        <f>IF(O1729+AVERAGE(K1729:K1730)*('Front End'!$F$5*60)&gt;J1730,J1730,O1729+AVERAGE(K1729:K1730)*('Front End'!$F$5*60))</f>
        <v>0</v>
      </c>
      <c r="P1730" s="10">
        <f>P1729+(AVERAGE(L1729:L1730)*('Front End'!$F$5*60))-W1729</f>
        <v>3449.7478150843499</v>
      </c>
      <c r="Q1730" s="10">
        <f>(P1730/$AA$5)*($AA$4-'Front End'!$F$9)</f>
        <v>3.4497478150843496E-2</v>
      </c>
      <c r="R1730" s="10">
        <f>'Front End'!$F$9+Q1730</f>
        <v>45.034497478150847</v>
      </c>
      <c r="S1730" s="8">
        <f>IF(R1730&gt;'Front End'!$F$9+'Front End'!$B$9,(((R1730-'Front End'!$F$9)/($AA$4-'Front End'!$F$9))*$AA$5)-((('Front End'!$F$9+'Front End'!$B$9-'Front End'!$F$9)/($AA$4-'Front End'!$F$9))*$AA$5),0)</f>
        <v>3449.7478150846919</v>
      </c>
      <c r="T1730" s="8">
        <f>ROUND(S1730/('Front End'!$B$3*24*60*60),6)</f>
        <v>3.993E-3</v>
      </c>
      <c r="U1730" s="8">
        <f>IF(R1730&gt;'Front End'!$F$9+'Front End'!$B$10,(((R1730-'Front End'!$F$9)/($AA$4-'Front End'!$F$9))*$AA$5)-((('Front End'!$F$9+'Front End'!$B$10-'Front End'!$F$9)/($AA$4-'Front End'!$F$9))*$AA$5),0)</f>
        <v>1449.747815084379</v>
      </c>
      <c r="V1730" s="8">
        <f>(U1730^0.5)/('Front End'!$B$4*24*60*60)</f>
        <v>4.4068928281435025E-3</v>
      </c>
      <c r="W1730" s="8">
        <f>(AVERAGE(T1729:T1730)*('Front End'!$F$5*60))+(AVERAGE(V1729:V1730)*('Front End'!$F$5*60))</f>
        <v>1.008136363283572</v>
      </c>
      <c r="X1730" s="8">
        <f t="shared" si="112"/>
        <v>4.4068928281435025E-3</v>
      </c>
    </row>
    <row r="1731" spans="1:24" x14ac:dyDescent="0.2">
      <c r="A1731" s="1">
        <v>1730</v>
      </c>
      <c r="B1731" s="1">
        <f>B1730+'Front End'!$F$5</f>
        <v>3458</v>
      </c>
      <c r="C1731" s="10">
        <f t="shared" si="109"/>
        <v>2.401388888888889</v>
      </c>
      <c r="D1731" s="10">
        <f>ROUND(IF(B1731&lt;=$AA$2*1.25,('Front End'!$F$4/2)*(1-COS((PI()*B1731)/$AA$2)),(4.34*'Front End'!$F$4*EXP(-1.3*B1731/$AA$2))),6)</f>
        <v>2.4000000000000001E-4</v>
      </c>
      <c r="E1731" s="10">
        <f>D1731*('Front End'!$F$3/100)</f>
        <v>0</v>
      </c>
      <c r="F1731" s="10">
        <f t="shared" si="110"/>
        <v>2.4000000000000001E-4</v>
      </c>
      <c r="G1731" s="10">
        <f>IF((G1730+(AVERAGE(F1730:F1731)*('Front End'!$F$5*60))-(N1730))&gt;$AA$3,$AA$3,IF(G1730+(AVERAGE(F1730:F1731)*('Front End'!$F$5*60))-(N1730)&lt;0,0,G1730+(AVERAGE(F1730:F1731)*('Front End'!$F$5*60))-(N1730)))</f>
        <v>100.21352830244905</v>
      </c>
      <c r="H1731" s="10">
        <f>(G1731/$AA$3)*'Front End'!$B$1</f>
        <v>1.0021352830244905E-3</v>
      </c>
      <c r="I1731" s="10">
        <f>('Front End'!$F$10-'Front End'!$B$1)+Calcs!H1731</f>
        <v>46.731002135283028</v>
      </c>
      <c r="J1731" s="10">
        <f>IF(H1731&gt;'Front End'!$B$1*('Front End'!$B$5/100),G1731-((('Front End'!$B$1*('Front End'!$B$5/100))/'Front End'!$B$1)*$AA$3),0)</f>
        <v>0.21352830244904908</v>
      </c>
      <c r="K1731" s="10">
        <f>(J1731*('Front End'!$B$6/100))/('Front End'!$B$2*24*60*60)</f>
        <v>0</v>
      </c>
      <c r="L1731" s="10">
        <f>(J1731*((100-'Front End'!$B$6)/100))/('Front End'!$B$2*24*60*60)</f>
        <v>2.4713923894565868E-4</v>
      </c>
      <c r="M1731" s="10">
        <f t="shared" si="111"/>
        <v>2.4713923894565868E-4</v>
      </c>
      <c r="N1731" s="10">
        <f>AVERAGE(M1730:M1731)*('Front End'!$F$5*60)</f>
        <v>2.9726279148733312E-2</v>
      </c>
      <c r="O1731" s="10">
        <f>IF(O1730+AVERAGE(K1730:K1731)*('Front End'!$F$5*60)&gt;J1731,J1731,O1730+AVERAGE(K1730:K1731)*('Front End'!$F$5*60))</f>
        <v>0</v>
      </c>
      <c r="P1731" s="10">
        <f>P1730+(AVERAGE(L1730:L1731)*('Front End'!$F$5*60))-W1730</f>
        <v>3448.7694050002151</v>
      </c>
      <c r="Q1731" s="10">
        <f>(P1731/$AA$5)*($AA$4-'Front End'!$F$9)</f>
        <v>3.4487694050002148E-2</v>
      </c>
      <c r="R1731" s="10">
        <f>'Front End'!$F$9+Q1731</f>
        <v>45.03448769405</v>
      </c>
      <c r="S1731" s="8">
        <f>IF(R1731&gt;'Front End'!$F$9+'Front End'!$B$9,(((R1731-'Front End'!$F$9)/($AA$4-'Front End'!$F$9))*$AA$5)-((('Front End'!$F$9+'Front End'!$B$9-'Front End'!$F$9)/($AA$4-'Front End'!$F$9))*$AA$5),0)</f>
        <v>3448.7694050000077</v>
      </c>
      <c r="T1731" s="8">
        <f>ROUND(S1731/('Front End'!$B$3*24*60*60),6)</f>
        <v>3.9919999999999999E-3</v>
      </c>
      <c r="U1731" s="8">
        <f>IF(R1731&gt;'Front End'!$F$9+'Front End'!$B$10,(((R1731-'Front End'!$F$9)/($AA$4-'Front End'!$F$9))*$AA$5)-((('Front End'!$F$9+'Front End'!$B$10-'Front End'!$F$9)/($AA$4-'Front End'!$F$9))*$AA$5),0)</f>
        <v>1448.7694049996949</v>
      </c>
      <c r="V1731" s="8">
        <f>(U1731^0.5)/('Front End'!$B$4*24*60*60)</f>
        <v>4.4054055087396505E-3</v>
      </c>
      <c r="W1731" s="8">
        <f>(AVERAGE(T1730:T1731)*('Front End'!$F$5*60))+(AVERAGE(V1730:V1731)*('Front End'!$F$5*60))</f>
        <v>1.0078379002129891</v>
      </c>
      <c r="X1731" s="8">
        <f t="shared" si="112"/>
        <v>4.4054055087396505E-3</v>
      </c>
    </row>
    <row r="1732" spans="1:24" x14ac:dyDescent="0.2">
      <c r="A1732" s="1">
        <v>1731</v>
      </c>
      <c r="B1732" s="1">
        <f>B1731+'Front End'!$F$5</f>
        <v>3460</v>
      </c>
      <c r="C1732" s="10">
        <f t="shared" si="109"/>
        <v>2.4027777777777777</v>
      </c>
      <c r="D1732" s="10">
        <f>ROUND(IF(B1732&lt;=$AA$2*1.25,('Front End'!$F$4/2)*(1-COS((PI()*B1732)/$AA$2)),(4.34*'Front End'!$F$4*EXP(-1.3*B1732/$AA$2))),6)</f>
        <v>2.3900000000000001E-4</v>
      </c>
      <c r="E1732" s="10">
        <f>D1732*('Front End'!$F$3/100)</f>
        <v>0</v>
      </c>
      <c r="F1732" s="10">
        <f t="shared" si="110"/>
        <v>2.3900000000000001E-4</v>
      </c>
      <c r="G1732" s="10">
        <f>IF((G1731+(AVERAGE(F1731:F1732)*('Front End'!$F$5*60))-(N1731))&gt;$AA$3,$AA$3,IF(G1731+(AVERAGE(F1731:F1732)*('Front End'!$F$5*60))-(N1731)&lt;0,0,G1731+(AVERAGE(F1731:F1732)*('Front End'!$F$5*60))-(N1731)))</f>
        <v>100.21254202330032</v>
      </c>
      <c r="H1732" s="10">
        <f>(G1732/$AA$3)*'Front End'!$B$1</f>
        <v>1.0021254202330033E-3</v>
      </c>
      <c r="I1732" s="10">
        <f>('Front End'!$F$10-'Front End'!$B$1)+Calcs!H1732</f>
        <v>46.73100212542024</v>
      </c>
      <c r="J1732" s="10">
        <f>IF(H1732&gt;'Front End'!$B$1*('Front End'!$B$5/100),G1732-((('Front End'!$B$1*('Front End'!$B$5/100))/'Front End'!$B$1)*$AA$3),0)</f>
        <v>0.21254202330031546</v>
      </c>
      <c r="K1732" s="10">
        <f>(J1732*('Front End'!$B$6/100))/('Front End'!$B$2*24*60*60)</f>
        <v>0</v>
      </c>
      <c r="L1732" s="10">
        <f>(J1732*((100-'Front End'!$B$6)/100))/('Front End'!$B$2*24*60*60)</f>
        <v>2.459977121531429E-4</v>
      </c>
      <c r="M1732" s="10">
        <f t="shared" si="111"/>
        <v>2.459977121531429E-4</v>
      </c>
      <c r="N1732" s="10">
        <f>AVERAGE(M1731:M1732)*('Front End'!$F$5*60)</f>
        <v>2.9588217065928096E-2</v>
      </c>
      <c r="O1732" s="10">
        <f>IF(O1731+AVERAGE(K1731:K1732)*('Front End'!$F$5*60)&gt;J1732,J1732,O1731+AVERAGE(K1731:K1732)*('Front End'!$F$5*60))</f>
        <v>0</v>
      </c>
      <c r="P1732" s="10">
        <f>P1731+(AVERAGE(L1731:L1732)*('Front End'!$F$5*60))-W1731</f>
        <v>3447.7911553170679</v>
      </c>
      <c r="Q1732" s="10">
        <f>(P1732/$AA$5)*($AA$4-'Front End'!$F$9)</f>
        <v>3.4477911553170676E-2</v>
      </c>
      <c r="R1732" s="10">
        <f>'Front End'!$F$9+Q1732</f>
        <v>45.034477911553168</v>
      </c>
      <c r="S1732" s="8">
        <f>IF(R1732&gt;'Front End'!$F$9+'Front End'!$B$9,(((R1732-'Front End'!$F$9)/($AA$4-'Front End'!$F$9))*$AA$5)-((('Front End'!$F$9+'Front End'!$B$9-'Front End'!$F$9)/($AA$4-'Front End'!$F$9))*$AA$5),0)</f>
        <v>3447.7911553167928</v>
      </c>
      <c r="T1732" s="8">
        <f>ROUND(S1732/('Front End'!$B$3*24*60*60),6)</f>
        <v>3.9899999999999996E-3</v>
      </c>
      <c r="U1732" s="8">
        <f>IF(R1732&gt;'Front End'!$F$9+'Front End'!$B$10,(((R1732-'Front End'!$F$9)/($AA$4-'Front End'!$F$9))*$AA$5)-((('Front End'!$F$9+'Front End'!$B$10-'Front End'!$F$9)/($AA$4-'Front End'!$F$9))*$AA$5),0)</f>
        <v>1447.7911553164799</v>
      </c>
      <c r="V1732" s="8">
        <f>(U1732^0.5)/('Front End'!$B$4*24*60*60)</f>
        <v>4.4039179309848389E-3</v>
      </c>
      <c r="W1732" s="8">
        <f>(AVERAGE(T1731:T1732)*('Front End'!$F$5*60))+(AVERAGE(V1731:V1732)*('Front End'!$F$5*60))</f>
        <v>1.0074794063834693</v>
      </c>
      <c r="X1732" s="8">
        <f t="shared" si="112"/>
        <v>4.4039179309848389E-3</v>
      </c>
    </row>
    <row r="1733" spans="1:24" x14ac:dyDescent="0.2">
      <c r="A1733" s="1">
        <v>1732</v>
      </c>
      <c r="B1733" s="1">
        <f>B1732+'Front End'!$F$5</f>
        <v>3462</v>
      </c>
      <c r="C1733" s="10">
        <f t="shared" si="109"/>
        <v>2.4041666666666668</v>
      </c>
      <c r="D1733" s="10">
        <f>ROUND(IF(B1733&lt;=$AA$2*1.25,('Front End'!$F$4/2)*(1-COS((PI()*B1733)/$AA$2)),(4.34*'Front End'!$F$4*EXP(-1.3*B1733/$AA$2))),6)</f>
        <v>2.3800000000000001E-4</v>
      </c>
      <c r="E1733" s="10">
        <f>D1733*('Front End'!$F$3/100)</f>
        <v>0</v>
      </c>
      <c r="F1733" s="10">
        <f t="shared" si="110"/>
        <v>2.3800000000000001E-4</v>
      </c>
      <c r="G1733" s="10">
        <f>IF((G1732+(AVERAGE(F1732:F1733)*('Front End'!$F$5*60))-(N1732))&gt;$AA$3,$AA$3,IF(G1732+(AVERAGE(F1732:F1733)*('Front End'!$F$5*60))-(N1732)&lt;0,0,G1732+(AVERAGE(F1732:F1733)*('Front End'!$F$5*60))-(N1732)))</f>
        <v>100.2115738062344</v>
      </c>
      <c r="H1733" s="10">
        <f>(G1733/$AA$3)*'Front End'!$B$1</f>
        <v>1.0021157380623439E-3</v>
      </c>
      <c r="I1733" s="10">
        <f>('Front End'!$F$10-'Front End'!$B$1)+Calcs!H1733</f>
        <v>46.731002115738065</v>
      </c>
      <c r="J1733" s="10">
        <f>IF(H1733&gt;'Front End'!$B$1*('Front End'!$B$5/100),G1733-((('Front End'!$B$1*('Front End'!$B$5/100))/'Front End'!$B$1)*$AA$3),0)</f>
        <v>0.21157380623439792</v>
      </c>
      <c r="K1733" s="10">
        <f>(J1733*('Front End'!$B$6/100))/('Front End'!$B$2*24*60*60)</f>
        <v>0</v>
      </c>
      <c r="L1733" s="10">
        <f>(J1733*((100-'Front End'!$B$6)/100))/('Front End'!$B$2*24*60*60)</f>
        <v>2.4487709054907172E-4</v>
      </c>
      <c r="M1733" s="10">
        <f t="shared" si="111"/>
        <v>2.4487709054907172E-4</v>
      </c>
      <c r="N1733" s="10">
        <f>AVERAGE(M1732:M1733)*('Front End'!$F$5*60)</f>
        <v>2.9452488162132882E-2</v>
      </c>
      <c r="O1733" s="10">
        <f>IF(O1732+AVERAGE(K1732:K1733)*('Front End'!$F$5*60)&gt;J1733,J1733,O1732+AVERAGE(K1732:K1733)*('Front End'!$F$5*60))</f>
        <v>0</v>
      </c>
      <c r="P1733" s="10">
        <f>P1732+(AVERAGE(L1732:L1733)*('Front End'!$F$5*60))-W1732</f>
        <v>3446.8131283988464</v>
      </c>
      <c r="Q1733" s="10">
        <f>(P1733/$AA$5)*($AA$4-'Front End'!$F$9)</f>
        <v>3.4468131283988457E-2</v>
      </c>
      <c r="R1733" s="10">
        <f>'Front End'!$F$9+Q1733</f>
        <v>45.034468131283987</v>
      </c>
      <c r="S1733" s="8">
        <f>IF(R1733&gt;'Front End'!$F$9+'Front End'!$B$9,(((R1733-'Front End'!$F$9)/($AA$4-'Front End'!$F$9))*$AA$5)-((('Front End'!$F$9+'Front End'!$B$9-'Front End'!$F$9)/($AA$4-'Front End'!$F$9))*$AA$5),0)</f>
        <v>3446.8131283986741</v>
      </c>
      <c r="T1733" s="8">
        <f>ROUND(S1733/('Front End'!$B$3*24*60*60),6)</f>
        <v>3.9890000000000004E-3</v>
      </c>
      <c r="U1733" s="8">
        <f>IF(R1733&gt;'Front End'!$F$9+'Front End'!$B$10,(((R1733-'Front End'!$F$9)/($AA$4-'Front End'!$F$9))*$AA$5)-((('Front End'!$F$9+'Front End'!$B$10-'Front End'!$F$9)/($AA$4-'Front End'!$F$9))*$AA$5),0)</f>
        <v>1446.8131283983612</v>
      </c>
      <c r="V1733" s="8">
        <f>(U1733^0.5)/('Front End'!$B$4*24*60*60)</f>
        <v>4.4024301894986491E-3</v>
      </c>
      <c r="W1733" s="8">
        <f>(AVERAGE(T1732:T1733)*('Front End'!$F$5*60))+(AVERAGE(V1732:V1733)*('Front End'!$F$5*60))</f>
        <v>1.0071208872290094</v>
      </c>
      <c r="X1733" s="8">
        <f t="shared" si="112"/>
        <v>4.4024301894986491E-3</v>
      </c>
    </row>
    <row r="1734" spans="1:24" x14ac:dyDescent="0.2">
      <c r="A1734" s="1">
        <v>1733</v>
      </c>
      <c r="B1734" s="1">
        <f>B1733+'Front End'!$F$5</f>
        <v>3464</v>
      </c>
      <c r="C1734" s="10">
        <f t="shared" si="109"/>
        <v>2.4055555555555554</v>
      </c>
      <c r="D1734" s="10">
        <f>ROUND(IF(B1734&lt;=$AA$2*1.25,('Front End'!$F$4/2)*(1-COS((PI()*B1734)/$AA$2)),(4.34*'Front End'!$F$4*EXP(-1.3*B1734/$AA$2))),6)</f>
        <v>2.3699999999999999E-4</v>
      </c>
      <c r="E1734" s="10">
        <f>D1734*('Front End'!$F$3/100)</f>
        <v>0</v>
      </c>
      <c r="F1734" s="10">
        <f t="shared" si="110"/>
        <v>2.3699999999999999E-4</v>
      </c>
      <c r="G1734" s="10">
        <f>IF((G1733+(AVERAGE(F1733:F1734)*('Front End'!$F$5*60))-(N1733))&gt;$AA$3,$AA$3,IF(G1733+(AVERAGE(F1733:F1734)*('Front End'!$F$5*60))-(N1733)&lt;0,0,G1733+(AVERAGE(F1733:F1734)*('Front End'!$F$5*60))-(N1733)))</f>
        <v>100.21062131807226</v>
      </c>
      <c r="H1734" s="10">
        <f>(G1734/$AA$3)*'Front End'!$B$1</f>
        <v>1.0021062131807226E-3</v>
      </c>
      <c r="I1734" s="10">
        <f>('Front End'!$F$10-'Front End'!$B$1)+Calcs!H1734</f>
        <v>46.731002106213182</v>
      </c>
      <c r="J1734" s="10">
        <f>IF(H1734&gt;'Front End'!$B$1*('Front End'!$B$5/100),G1734-((('Front End'!$B$1*('Front End'!$B$5/100))/'Front End'!$B$1)*$AA$3),0)</f>
        <v>0.21062131807225626</v>
      </c>
      <c r="K1734" s="10">
        <f>(J1734*('Front End'!$B$6/100))/('Front End'!$B$2*24*60*60)</f>
        <v>0</v>
      </c>
      <c r="L1734" s="10">
        <f>(J1734*((100-'Front End'!$B$6)/100))/('Front End'!$B$2*24*60*60)</f>
        <v>2.4377467369474107E-4</v>
      </c>
      <c r="M1734" s="10">
        <f t="shared" si="111"/>
        <v>2.4377467369474107E-4</v>
      </c>
      <c r="N1734" s="10">
        <f>AVERAGE(M1733:M1734)*('Front End'!$F$5*60)</f>
        <v>2.9319105854628765E-2</v>
      </c>
      <c r="O1734" s="10">
        <f>IF(O1733+AVERAGE(K1733:K1734)*('Front End'!$F$5*60)&gt;J1734,J1734,O1733+AVERAGE(K1733:K1734)*('Front End'!$F$5*60))</f>
        <v>0</v>
      </c>
      <c r="P1734" s="10">
        <f>P1733+(AVERAGE(L1733:L1734)*('Front End'!$F$5*60))-W1733</f>
        <v>3445.8353266174718</v>
      </c>
      <c r="Q1734" s="10">
        <f>(P1734/$AA$5)*($AA$4-'Front End'!$F$9)</f>
        <v>3.4458353266174718E-2</v>
      </c>
      <c r="R1734" s="10">
        <f>'Front End'!$F$9+Q1734</f>
        <v>45.034458353266174</v>
      </c>
      <c r="S1734" s="8">
        <f>IF(R1734&gt;'Front End'!$F$9+'Front End'!$B$9,(((R1734-'Front End'!$F$9)/($AA$4-'Front End'!$F$9))*$AA$5)-((('Front End'!$F$9+'Front End'!$B$9-'Front End'!$F$9)/($AA$4-'Front End'!$F$9))*$AA$5),0)</f>
        <v>3445.8353266174418</v>
      </c>
      <c r="T1734" s="8">
        <f>ROUND(S1734/('Front End'!$B$3*24*60*60),6)</f>
        <v>3.9880000000000002E-3</v>
      </c>
      <c r="U1734" s="8">
        <f>IF(R1734&gt;'Front End'!$F$9+'Front End'!$B$10,(((R1734-'Front End'!$F$9)/($AA$4-'Front End'!$F$9))*$AA$5)-((('Front End'!$F$9+'Front End'!$B$10-'Front End'!$F$9)/($AA$4-'Front End'!$F$9))*$AA$5),0)</f>
        <v>1445.8353266171289</v>
      </c>
      <c r="V1734" s="8">
        <f>(U1734^0.5)/('Front End'!$B$4*24*60*60)</f>
        <v>4.4009422877247491E-3</v>
      </c>
      <c r="W1734" s="8">
        <f>(AVERAGE(T1733:T1734)*('Front End'!$F$5*60))+(AVERAGE(V1733:V1734)*('Front End'!$F$5*60))</f>
        <v>1.006822348633404</v>
      </c>
      <c r="X1734" s="8">
        <f t="shared" si="112"/>
        <v>4.4009422877247491E-3</v>
      </c>
    </row>
    <row r="1735" spans="1:24" x14ac:dyDescent="0.2">
      <c r="A1735" s="1">
        <v>1734</v>
      </c>
      <c r="B1735" s="1">
        <f>B1734+'Front End'!$F$5</f>
        <v>3466</v>
      </c>
      <c r="C1735" s="10">
        <f t="shared" si="109"/>
        <v>2.4069444444444446</v>
      </c>
      <c r="D1735" s="10">
        <f>ROUND(IF(B1735&lt;=$AA$2*1.25,('Front End'!$F$4/2)*(1-COS((PI()*B1735)/$AA$2)),(4.34*'Front End'!$F$4*EXP(-1.3*B1735/$AA$2))),6)</f>
        <v>2.3599999999999999E-4</v>
      </c>
      <c r="E1735" s="10">
        <f>D1735*('Front End'!$F$3/100)</f>
        <v>0</v>
      </c>
      <c r="F1735" s="10">
        <f t="shared" si="110"/>
        <v>2.3599999999999999E-4</v>
      </c>
      <c r="G1735" s="10">
        <f>IF((G1734+(AVERAGE(F1734:F1735)*('Front End'!$F$5*60))-(N1734))&gt;$AA$3,$AA$3,IF(G1734+(AVERAGE(F1734:F1735)*('Front End'!$F$5*60))-(N1734)&lt;0,0,G1734+(AVERAGE(F1734:F1735)*('Front End'!$F$5*60))-(N1734)))</f>
        <v>100.20968221221763</v>
      </c>
      <c r="H1735" s="10">
        <f>(G1735/$AA$3)*'Front End'!$B$1</f>
        <v>1.0020968221221764E-3</v>
      </c>
      <c r="I1735" s="10">
        <f>('Front End'!$F$10-'Front End'!$B$1)+Calcs!H1735</f>
        <v>46.731002096822124</v>
      </c>
      <c r="J1735" s="10">
        <f>IF(H1735&gt;'Front End'!$B$1*('Front End'!$B$5/100),G1735-((('Front End'!$B$1*('Front End'!$B$5/100))/'Front End'!$B$1)*$AA$3),0)</f>
        <v>0.20968221221762917</v>
      </c>
      <c r="K1735" s="10">
        <f>(J1735*('Front End'!$B$6/100))/('Front End'!$B$2*24*60*60)</f>
        <v>0</v>
      </c>
      <c r="L1735" s="10">
        <f>(J1735*((100-'Front End'!$B$6)/100))/('Front End'!$B$2*24*60*60)</f>
        <v>2.4268774562225602E-4</v>
      </c>
      <c r="M1735" s="10">
        <f t="shared" si="111"/>
        <v>2.4268774562225602E-4</v>
      </c>
      <c r="N1735" s="10">
        <f>AVERAGE(M1734:M1735)*('Front End'!$F$5*60)</f>
        <v>2.9187745159019826E-2</v>
      </c>
      <c r="O1735" s="10">
        <f>IF(O1734+AVERAGE(K1734:K1735)*('Front End'!$F$5*60)&gt;J1735,J1735,O1734+AVERAGE(K1734:K1735)*('Front End'!$F$5*60))</f>
        <v>0</v>
      </c>
      <c r="P1735" s="10">
        <f>P1734+(AVERAGE(L1734:L1735)*('Front End'!$F$5*60))-W1734</f>
        <v>3444.8576920139976</v>
      </c>
      <c r="Q1735" s="10">
        <f>(P1735/$AA$5)*($AA$4-'Front End'!$F$9)</f>
        <v>3.4448576920139973E-2</v>
      </c>
      <c r="R1735" s="10">
        <f>'Front End'!$F$9+Q1735</f>
        <v>45.034448576920141</v>
      </c>
      <c r="S1735" s="8">
        <f>IF(R1735&gt;'Front End'!$F$9+'Front End'!$B$9,(((R1735-'Front End'!$F$9)/($AA$4-'Front End'!$F$9))*$AA$5)-((('Front End'!$F$9+'Front End'!$B$9-'Front End'!$F$9)/($AA$4-'Front End'!$F$9))*$AA$5),0)</f>
        <v>3444.857692014125</v>
      </c>
      <c r="T1735" s="8">
        <f>ROUND(S1735/('Front End'!$B$3*24*60*60),6)</f>
        <v>3.9870000000000001E-3</v>
      </c>
      <c r="U1735" s="8">
        <f>IF(R1735&gt;'Front End'!$F$9+'Front End'!$B$10,(((R1735-'Front End'!$F$9)/($AA$4-'Front End'!$F$9))*$AA$5)-((('Front End'!$F$9+'Front End'!$B$10-'Front End'!$F$9)/($AA$4-'Front End'!$F$9))*$AA$5),0)</f>
        <v>1444.8576920138121</v>
      </c>
      <c r="V1735" s="8">
        <f>(U1735^0.5)/('Front End'!$B$4*24*60*60)</f>
        <v>4.3994541372607346E-3</v>
      </c>
      <c r="W1735" s="8">
        <f>(AVERAGE(T1734:T1735)*('Front End'!$F$5*60))+(AVERAGE(V1734:V1735)*('Front End'!$F$5*60))</f>
        <v>1.0065237854991289</v>
      </c>
      <c r="X1735" s="8">
        <f t="shared" si="112"/>
        <v>4.3994541372607346E-3</v>
      </c>
    </row>
    <row r="1736" spans="1:24" x14ac:dyDescent="0.2">
      <c r="A1736" s="1">
        <v>1735</v>
      </c>
      <c r="B1736" s="1">
        <f>B1735+'Front End'!$F$5</f>
        <v>3468</v>
      </c>
      <c r="C1736" s="10">
        <f t="shared" si="109"/>
        <v>2.4083333333333332</v>
      </c>
      <c r="D1736" s="10">
        <f>ROUND(IF(B1736&lt;=$AA$2*1.25,('Front End'!$F$4/2)*(1-COS((PI()*B1736)/$AA$2)),(4.34*'Front End'!$F$4*EXP(-1.3*B1736/$AA$2))),6)</f>
        <v>2.3499999999999999E-4</v>
      </c>
      <c r="E1736" s="10">
        <f>D1736*('Front End'!$F$3/100)</f>
        <v>0</v>
      </c>
      <c r="F1736" s="10">
        <f t="shared" si="110"/>
        <v>2.3499999999999999E-4</v>
      </c>
      <c r="G1736" s="10">
        <f>IF((G1735+(AVERAGE(F1735:F1736)*('Front End'!$F$5*60))-(N1735))&gt;$AA$3,$AA$3,IF(G1735+(AVERAGE(F1735:F1736)*('Front End'!$F$5*60))-(N1735)&lt;0,0,G1735+(AVERAGE(F1735:F1736)*('Front End'!$F$5*60))-(N1735)))</f>
        <v>100.20875446705861</v>
      </c>
      <c r="H1736" s="10">
        <f>(G1736/$AA$3)*'Front End'!$B$1</f>
        <v>1.0020875446705862E-3</v>
      </c>
      <c r="I1736" s="10">
        <f>('Front End'!$F$10-'Front End'!$B$1)+Calcs!H1736</f>
        <v>46.731002087544674</v>
      </c>
      <c r="J1736" s="10">
        <f>IF(H1736&gt;'Front End'!$B$1*('Front End'!$B$5/100),G1736-((('Front End'!$B$1*('Front End'!$B$5/100))/'Front End'!$B$1)*$AA$3),0)</f>
        <v>0.20875446705861123</v>
      </c>
      <c r="K1736" s="10">
        <f>(J1736*('Front End'!$B$6/100))/('Front End'!$B$2*24*60*60)</f>
        <v>0</v>
      </c>
      <c r="L1736" s="10">
        <f>(J1736*((100-'Front End'!$B$6)/100))/('Front End'!$B$2*24*60*60)</f>
        <v>2.4161396650302229E-4</v>
      </c>
      <c r="M1736" s="10">
        <f t="shared" si="111"/>
        <v>2.4161396650302229E-4</v>
      </c>
      <c r="N1736" s="10">
        <f>AVERAGE(M1735:M1736)*('Front End'!$F$5*60)</f>
        <v>2.9058102727516699E-2</v>
      </c>
      <c r="O1736" s="10">
        <f>IF(O1735+AVERAGE(K1735:K1736)*('Front End'!$F$5*60)&gt;J1736,J1736,O1735+AVERAGE(K1735:K1736)*('Front End'!$F$5*60))</f>
        <v>0</v>
      </c>
      <c r="P1736" s="10">
        <f>P1735+(AVERAGE(L1735:L1736)*('Front End'!$F$5*60))-W1735</f>
        <v>3443.8802263312259</v>
      </c>
      <c r="Q1736" s="10">
        <f>(P1736/$AA$5)*($AA$4-'Front End'!$F$9)</f>
        <v>3.4438802263312258E-2</v>
      </c>
      <c r="R1736" s="10">
        <f>'Front End'!$F$9+Q1736</f>
        <v>45.03443880226331</v>
      </c>
      <c r="S1736" s="8">
        <f>IF(R1736&gt;'Front End'!$F$9+'Front End'!$B$9,(((R1736-'Front End'!$F$9)/($AA$4-'Front End'!$F$9))*$AA$5)-((('Front End'!$F$9+'Front End'!$B$9-'Front End'!$F$9)/($AA$4-'Front End'!$F$9))*$AA$5),0)</f>
        <v>3443.8802263309758</v>
      </c>
      <c r="T1736" s="8">
        <f>ROUND(S1736/('Front End'!$B$3*24*60*60),6)</f>
        <v>3.986E-3</v>
      </c>
      <c r="U1736" s="8">
        <f>IF(R1736&gt;'Front End'!$F$9+'Front End'!$B$10,(((R1736-'Front End'!$F$9)/($AA$4-'Front End'!$F$9))*$AA$5)-((('Front End'!$F$9+'Front End'!$B$10-'Front End'!$F$9)/($AA$4-'Front End'!$F$9))*$AA$5),0)</f>
        <v>1443.8802263306629</v>
      </c>
      <c r="V1736" s="8">
        <f>(U1736^0.5)/('Front End'!$B$4*24*60*60)</f>
        <v>4.3979657405075539E-3</v>
      </c>
      <c r="W1736" s="8">
        <f>(AVERAGE(T1735:T1736)*('Front End'!$F$5*60))+(AVERAGE(V1735:V1736)*('Front End'!$F$5*60))</f>
        <v>1.0062251926660974</v>
      </c>
      <c r="X1736" s="8">
        <f t="shared" si="112"/>
        <v>4.3979657405075539E-3</v>
      </c>
    </row>
    <row r="1737" spans="1:24" x14ac:dyDescent="0.2">
      <c r="A1737" s="1">
        <v>1736</v>
      </c>
      <c r="B1737" s="1">
        <f>B1736+'Front End'!$F$5</f>
        <v>3470</v>
      </c>
      <c r="C1737" s="10">
        <f t="shared" si="109"/>
        <v>2.4097222222222223</v>
      </c>
      <c r="D1737" s="10">
        <f>ROUND(IF(B1737&lt;=$AA$2*1.25,('Front End'!$F$4/2)*(1-COS((PI()*B1737)/$AA$2)),(4.34*'Front End'!$F$4*EXP(-1.3*B1737/$AA$2))),6)</f>
        <v>2.34E-4</v>
      </c>
      <c r="E1737" s="10">
        <f>D1737*('Front End'!$F$3/100)</f>
        <v>0</v>
      </c>
      <c r="F1737" s="10">
        <f t="shared" si="110"/>
        <v>2.34E-4</v>
      </c>
      <c r="G1737" s="10">
        <f>IF((G1736+(AVERAGE(F1736:F1737)*('Front End'!$F$5*60))-(N1736))&gt;$AA$3,$AA$3,IF(G1736+(AVERAGE(F1736:F1737)*('Front End'!$F$5*60))-(N1736)&lt;0,0,G1736+(AVERAGE(F1736:F1737)*('Front End'!$F$5*60))-(N1736)))</f>
        <v>100.20783636433109</v>
      </c>
      <c r="H1737" s="10">
        <f>(G1737/$AA$3)*'Front End'!$B$1</f>
        <v>1.002078363643311E-3</v>
      </c>
      <c r="I1737" s="10">
        <f>('Front End'!$F$10-'Front End'!$B$1)+Calcs!H1737</f>
        <v>46.731002078363645</v>
      </c>
      <c r="J1737" s="10">
        <f>IF(H1737&gt;'Front End'!$B$1*('Front End'!$B$5/100),G1737-((('Front End'!$B$1*('Front End'!$B$5/100))/'Front End'!$B$1)*$AA$3),0)</f>
        <v>0.20783636433108654</v>
      </c>
      <c r="K1737" s="10">
        <f>(J1737*('Front End'!$B$6/100))/('Front End'!$B$2*24*60*60)</f>
        <v>0</v>
      </c>
      <c r="L1737" s="10">
        <f>(J1737*((100-'Front End'!$B$6)/100))/('Front End'!$B$2*24*60*60)</f>
        <v>2.4055134760542427E-4</v>
      </c>
      <c r="M1737" s="10">
        <f t="shared" si="111"/>
        <v>2.4055134760542427E-4</v>
      </c>
      <c r="N1737" s="10">
        <f>AVERAGE(M1736:M1737)*('Front End'!$F$5*60)</f>
        <v>2.8929918846506794E-2</v>
      </c>
      <c r="O1737" s="10">
        <f>IF(O1736+AVERAGE(K1736:K1737)*('Front End'!$F$5*60)&gt;J1737,J1737,O1736+AVERAGE(K1736:K1737)*('Front End'!$F$5*60))</f>
        <v>0</v>
      </c>
      <c r="P1737" s="10">
        <f>P1736+(AVERAGE(L1736:L1737)*('Front End'!$F$5*60))-W1736</f>
        <v>3442.9029310574065</v>
      </c>
      <c r="Q1737" s="10">
        <f>(P1737/$AA$5)*($AA$4-'Front End'!$F$9)</f>
        <v>3.4429029310574066E-2</v>
      </c>
      <c r="R1737" s="10">
        <f>'Front End'!$F$9+Q1737</f>
        <v>45.034429029310573</v>
      </c>
      <c r="S1737" s="8">
        <f>IF(R1737&gt;'Front End'!$F$9+'Front End'!$B$9,(((R1737-'Front End'!$F$9)/($AA$4-'Front End'!$F$9))*$AA$5)-((('Front End'!$F$9+'Front End'!$B$9-'Front End'!$F$9)/($AA$4-'Front End'!$F$9))*$AA$5),0)</f>
        <v>3442.9029310572905</v>
      </c>
      <c r="T1737" s="8">
        <f>ROUND(S1737/('Front End'!$B$3*24*60*60),6)</f>
        <v>3.9849999999999998E-3</v>
      </c>
      <c r="U1737" s="8">
        <f>IF(R1737&gt;'Front End'!$F$9+'Front End'!$B$10,(((R1737-'Front End'!$F$9)/($AA$4-'Front End'!$F$9))*$AA$5)-((('Front End'!$F$9+'Front End'!$B$10-'Front End'!$F$9)/($AA$4-'Front End'!$F$9))*$AA$5),0)</f>
        <v>1442.9029310569776</v>
      </c>
      <c r="V1737" s="8">
        <f>(U1737^0.5)/('Front End'!$B$4*24*60*60)</f>
        <v>4.3964770994839829E-3</v>
      </c>
      <c r="W1737" s="8">
        <f>(AVERAGE(T1736:T1737)*('Front End'!$F$5*60))+(AVERAGE(V1736:V1737)*('Front End'!$F$5*60))</f>
        <v>1.0059265703994922</v>
      </c>
      <c r="X1737" s="8">
        <f t="shared" si="112"/>
        <v>4.3964770994839829E-3</v>
      </c>
    </row>
    <row r="1738" spans="1:24" x14ac:dyDescent="0.2">
      <c r="A1738" s="1">
        <v>1737</v>
      </c>
      <c r="B1738" s="1">
        <f>B1737+'Front End'!$F$5</f>
        <v>3472</v>
      </c>
      <c r="C1738" s="10">
        <f t="shared" si="109"/>
        <v>2.411111111111111</v>
      </c>
      <c r="D1738" s="10">
        <f>ROUND(IF(B1738&lt;=$AA$2*1.25,('Front End'!$F$4/2)*(1-COS((PI()*B1738)/$AA$2)),(4.34*'Front End'!$F$4*EXP(-1.3*B1738/$AA$2))),6)</f>
        <v>2.33E-4</v>
      </c>
      <c r="E1738" s="10">
        <f>D1738*('Front End'!$F$3/100)</f>
        <v>0</v>
      </c>
      <c r="F1738" s="10">
        <f t="shared" si="110"/>
        <v>2.33E-4</v>
      </c>
      <c r="G1738" s="10">
        <f>IF((G1737+(AVERAGE(F1737:F1738)*('Front End'!$F$5*60))-(N1737))&gt;$AA$3,$AA$3,IF(G1737+(AVERAGE(F1737:F1738)*('Front End'!$F$5*60))-(N1737)&lt;0,0,G1737+(AVERAGE(F1737:F1738)*('Front End'!$F$5*60))-(N1737)))</f>
        <v>100.20692644548458</v>
      </c>
      <c r="H1738" s="10">
        <f>(G1738/$AA$3)*'Front End'!$B$1</f>
        <v>1.0020692644548458E-3</v>
      </c>
      <c r="I1738" s="10">
        <f>('Front End'!$F$10-'Front End'!$B$1)+Calcs!H1738</f>
        <v>46.731002069264456</v>
      </c>
      <c r="J1738" s="10">
        <f>IF(H1738&gt;'Front End'!$B$1*('Front End'!$B$5/100),G1738-((('Front End'!$B$1*('Front End'!$B$5/100))/'Front End'!$B$1)*$AA$3),0)</f>
        <v>0.20692644548458361</v>
      </c>
      <c r="K1738" s="10">
        <f>(J1738*('Front End'!$B$6/100))/('Front End'!$B$2*24*60*60)</f>
        <v>0</v>
      </c>
      <c r="L1738" s="10">
        <f>(J1738*((100-'Front End'!$B$6)/100))/('Front End'!$B$2*24*60*60)</f>
        <v>2.3949820079234216E-4</v>
      </c>
      <c r="M1738" s="10">
        <f t="shared" si="111"/>
        <v>2.3949820079234216E-4</v>
      </c>
      <c r="N1738" s="10">
        <f>AVERAGE(M1737:M1738)*('Front End'!$F$5*60)</f>
        <v>2.8802972903865985E-2</v>
      </c>
      <c r="O1738" s="10">
        <f>IF(O1737+AVERAGE(K1737:K1738)*('Front End'!$F$5*60)&gt;J1738,J1738,O1737+AVERAGE(K1737:K1738)*('Front End'!$F$5*60))</f>
        <v>0</v>
      </c>
      <c r="P1738" s="10">
        <f>P1737+(AVERAGE(L1737:L1738)*('Front End'!$F$5*60))-W1737</f>
        <v>3441.9258074599111</v>
      </c>
      <c r="Q1738" s="10">
        <f>(P1738/$AA$5)*($AA$4-'Front End'!$F$9)</f>
        <v>3.4419258074599106E-2</v>
      </c>
      <c r="R1738" s="10">
        <f>'Front End'!$F$9+Q1738</f>
        <v>45.0344192580746</v>
      </c>
      <c r="S1738" s="8">
        <f>IF(R1738&gt;'Front End'!$F$9+'Front End'!$B$9,(((R1738-'Front End'!$F$9)/($AA$4-'Front End'!$F$9))*$AA$5)-((('Front End'!$F$9+'Front End'!$B$9-'Front End'!$F$9)/($AA$4-'Front End'!$F$9))*$AA$5),0)</f>
        <v>3441.9258074599666</v>
      </c>
      <c r="T1738" s="8">
        <f>ROUND(S1738/('Front End'!$B$3*24*60*60),6)</f>
        <v>3.9839999999999997E-3</v>
      </c>
      <c r="U1738" s="8">
        <f>IF(R1738&gt;'Front End'!$F$9+'Front End'!$B$10,(((R1738-'Front End'!$F$9)/($AA$4-'Front End'!$F$9))*$AA$5)-((('Front End'!$F$9+'Front End'!$B$10-'Front End'!$F$9)/($AA$4-'Front End'!$F$9))*$AA$5),0)</f>
        <v>1441.9258074596537</v>
      </c>
      <c r="V1738" s="8">
        <f>(U1738^0.5)/('Front End'!$B$4*24*60*60)</f>
        <v>4.3949882158725601E-3</v>
      </c>
      <c r="W1738" s="8">
        <f>(AVERAGE(T1737:T1738)*('Front End'!$F$5*60))+(AVERAGE(V1737:V1738)*('Front End'!$F$5*60))</f>
        <v>1.0056279189213926</v>
      </c>
      <c r="X1738" s="8">
        <f t="shared" si="112"/>
        <v>4.3949882158725601E-3</v>
      </c>
    </row>
    <row r="1739" spans="1:24" x14ac:dyDescent="0.2">
      <c r="A1739" s="1">
        <v>1738</v>
      </c>
      <c r="B1739" s="1">
        <f>B1738+'Front End'!$F$5</f>
        <v>3474</v>
      </c>
      <c r="C1739" s="10">
        <f t="shared" si="109"/>
        <v>2.4125000000000001</v>
      </c>
      <c r="D1739" s="10">
        <f>ROUND(IF(B1739&lt;=$AA$2*1.25,('Front End'!$F$4/2)*(1-COS((PI()*B1739)/$AA$2)),(4.34*'Front End'!$F$4*EXP(-1.3*B1739/$AA$2))),6)</f>
        <v>2.32E-4</v>
      </c>
      <c r="E1739" s="10">
        <f>D1739*('Front End'!$F$3/100)</f>
        <v>0</v>
      </c>
      <c r="F1739" s="10">
        <f t="shared" si="110"/>
        <v>2.32E-4</v>
      </c>
      <c r="G1739" s="10">
        <f>IF((G1738+(AVERAGE(F1738:F1739)*('Front End'!$F$5*60))-(N1738))&gt;$AA$3,$AA$3,IF(G1738+(AVERAGE(F1738:F1739)*('Front End'!$F$5*60))-(N1738)&lt;0,0,G1738+(AVERAGE(F1738:F1739)*('Front End'!$F$5*60))-(N1738)))</f>
        <v>100.20602347258072</v>
      </c>
      <c r="H1739" s="10">
        <f>(G1739/$AA$3)*'Front End'!$B$1</f>
        <v>1.0020602347258073E-3</v>
      </c>
      <c r="I1739" s="10">
        <f>('Front End'!$F$10-'Front End'!$B$1)+Calcs!H1739</f>
        <v>46.731002060234729</v>
      </c>
      <c r="J1739" s="10">
        <f>IF(H1739&gt;'Front End'!$B$1*('Front End'!$B$5/100),G1739-((('Front End'!$B$1*('Front End'!$B$5/100))/'Front End'!$B$1)*$AA$3),0)</f>
        <v>0.20602347258072484</v>
      </c>
      <c r="K1739" s="10">
        <f>(J1739*('Front End'!$B$6/100))/('Front End'!$B$2*24*60*60)</f>
        <v>0</v>
      </c>
      <c r="L1739" s="10">
        <f>(J1739*((100-'Front End'!$B$6)/100))/('Front End'!$B$2*24*60*60)</f>
        <v>2.3845309326472785E-4</v>
      </c>
      <c r="M1739" s="10">
        <f t="shared" si="111"/>
        <v>2.3845309326472785E-4</v>
      </c>
      <c r="N1739" s="10">
        <f>AVERAGE(M1738:M1739)*('Front End'!$F$5*60)</f>
        <v>2.8677077643424202E-2</v>
      </c>
      <c r="O1739" s="10">
        <f>IF(O1738+AVERAGE(K1738:K1739)*('Front End'!$F$5*60)&gt;J1739,J1739,O1738+AVERAGE(K1738:K1739)*('Front End'!$F$5*60))</f>
        <v>0</v>
      </c>
      <c r="P1739" s="10">
        <f>P1738+(AVERAGE(L1738:L1739)*('Front End'!$F$5*60))-W1738</f>
        <v>3440.9488566186328</v>
      </c>
      <c r="Q1739" s="10">
        <f>(P1739/$AA$5)*($AA$4-'Front End'!$F$9)</f>
        <v>3.4409488566186329E-2</v>
      </c>
      <c r="R1739" s="10">
        <f>'Front End'!$F$9+Q1739</f>
        <v>45.034409488566183</v>
      </c>
      <c r="S1739" s="8">
        <f>IF(R1739&gt;'Front End'!$F$9+'Front End'!$B$9,(((R1739-'Front End'!$F$9)/($AA$4-'Front End'!$F$9))*$AA$5)-((('Front End'!$F$9+'Front End'!$B$9-'Front End'!$F$9)/($AA$4-'Front End'!$F$9))*$AA$5),0)</f>
        <v>3440.9488566183204</v>
      </c>
      <c r="T1739" s="8">
        <f>ROUND(S1739/('Front End'!$B$3*24*60*60),6)</f>
        <v>3.9830000000000004E-3</v>
      </c>
      <c r="U1739" s="8">
        <f>IF(R1739&gt;'Front End'!$F$9+'Front End'!$B$10,(((R1739-'Front End'!$F$9)/($AA$4-'Front End'!$F$9))*$AA$5)-((('Front End'!$F$9+'Front End'!$B$10-'Front End'!$F$9)/($AA$4-'Front End'!$F$9))*$AA$5),0)</f>
        <v>1440.9488566180075</v>
      </c>
      <c r="V1739" s="8">
        <f>(U1739^0.5)/('Front End'!$B$4*24*60*60)</f>
        <v>4.3934990910720964E-3</v>
      </c>
      <c r="W1739" s="8">
        <f>(AVERAGE(T1738:T1739)*('Front End'!$F$5*60))+(AVERAGE(V1738:V1739)*('Front End'!$F$5*60))</f>
        <v>1.0053292384166794</v>
      </c>
      <c r="X1739" s="8">
        <f t="shared" si="112"/>
        <v>4.3934990910720964E-3</v>
      </c>
    </row>
    <row r="1740" spans="1:24" x14ac:dyDescent="0.2">
      <c r="A1740" s="1">
        <v>1739</v>
      </c>
      <c r="B1740" s="1">
        <f>B1739+'Front End'!$F$5</f>
        <v>3476</v>
      </c>
      <c r="C1740" s="10">
        <f t="shared" si="109"/>
        <v>2.4138888888888888</v>
      </c>
      <c r="D1740" s="10">
        <f>ROUND(IF(B1740&lt;=$AA$2*1.25,('Front End'!$F$4/2)*(1-COS((PI()*B1740)/$AA$2)),(4.34*'Front End'!$F$4*EXP(-1.3*B1740/$AA$2))),6)</f>
        <v>2.31E-4</v>
      </c>
      <c r="E1740" s="10">
        <f>D1740*('Front End'!$F$3/100)</f>
        <v>0</v>
      </c>
      <c r="F1740" s="10">
        <f t="shared" si="110"/>
        <v>2.31E-4</v>
      </c>
      <c r="G1740" s="10">
        <f>IF((G1739+(AVERAGE(F1739:F1740)*('Front End'!$F$5*60))-(N1739))&gt;$AA$3,$AA$3,IF(G1739+(AVERAGE(F1739:F1740)*('Front End'!$F$5*60))-(N1739)&lt;0,0,G1739+(AVERAGE(F1739:F1740)*('Front End'!$F$5*60))-(N1739)))</f>
        <v>100.20512639493731</v>
      </c>
      <c r="H1740" s="10">
        <f>(G1740/$AA$3)*'Front End'!$B$1</f>
        <v>1.0020512639493731E-3</v>
      </c>
      <c r="I1740" s="10">
        <f>('Front End'!$F$10-'Front End'!$B$1)+Calcs!H1740</f>
        <v>46.731002051263957</v>
      </c>
      <c r="J1740" s="10">
        <f>IF(H1740&gt;'Front End'!$B$1*('Front End'!$B$5/100),G1740-((('Front End'!$B$1*('Front End'!$B$5/100))/'Front End'!$B$1)*$AA$3),0)</f>
        <v>0.20512639493730944</v>
      </c>
      <c r="K1740" s="10">
        <f>(J1740*('Front End'!$B$6/100))/('Front End'!$B$2*24*60*60)</f>
        <v>0</v>
      </c>
      <c r="L1740" s="10">
        <f>(J1740*((100-'Front End'!$B$6)/100))/('Front End'!$B$2*24*60*60)</f>
        <v>2.374148089552193E-4</v>
      </c>
      <c r="M1740" s="10">
        <f t="shared" si="111"/>
        <v>2.374148089552193E-4</v>
      </c>
      <c r="N1740" s="10">
        <f>AVERAGE(M1739:M1740)*('Front End'!$F$5*60)</f>
        <v>2.8552074133196829E-2</v>
      </c>
      <c r="O1740" s="10">
        <f>IF(O1739+AVERAGE(K1739:K1740)*('Front End'!$F$5*60)&gt;J1740,J1740,O1739+AVERAGE(K1739:K1740)*('Front End'!$F$5*60))</f>
        <v>0</v>
      </c>
      <c r="P1740" s="10">
        <f>P1739+(AVERAGE(L1739:L1740)*('Front End'!$F$5*60))-W1739</f>
        <v>3439.9720794543491</v>
      </c>
      <c r="Q1740" s="10">
        <f>(P1740/$AA$5)*($AA$4-'Front End'!$F$9)</f>
        <v>3.4399720794543488E-2</v>
      </c>
      <c r="R1740" s="10">
        <f>'Front End'!$F$9+Q1740</f>
        <v>45.034399720794546</v>
      </c>
      <c r="S1740" s="8">
        <f>IF(R1740&gt;'Front End'!$F$9+'Front End'!$B$9,(((R1740-'Front End'!$F$9)/($AA$4-'Front End'!$F$9))*$AA$5)-((('Front End'!$F$9+'Front End'!$B$9-'Front End'!$F$9)/($AA$4-'Front End'!$F$9))*$AA$5),0)</f>
        <v>3439.9720794546338</v>
      </c>
      <c r="T1740" s="8">
        <f>ROUND(S1740/('Front End'!$B$3*24*60*60),6)</f>
        <v>3.9810000000000002E-3</v>
      </c>
      <c r="U1740" s="8">
        <f>IF(R1740&gt;'Front End'!$F$9+'Front End'!$B$10,(((R1740-'Front End'!$F$9)/($AA$4-'Front End'!$F$9))*$AA$5)-((('Front End'!$F$9+'Front End'!$B$10-'Front End'!$F$9)/($AA$4-'Front End'!$F$9))*$AA$5),0)</f>
        <v>1439.9720794543209</v>
      </c>
      <c r="V1740" s="8">
        <f>(U1740^0.5)/('Front End'!$B$4*24*60*60)</f>
        <v>4.3920097262437705E-3</v>
      </c>
      <c r="W1740" s="8">
        <f>(AVERAGE(T1739:T1740)*('Front End'!$F$5*60))+(AVERAGE(V1739:V1740)*('Front End'!$F$5*60))</f>
        <v>1.0049705290389519</v>
      </c>
      <c r="X1740" s="8">
        <f t="shared" si="112"/>
        <v>4.3920097262437705E-3</v>
      </c>
    </row>
    <row r="1741" spans="1:24" x14ac:dyDescent="0.2">
      <c r="A1741" s="1">
        <v>1740</v>
      </c>
      <c r="B1741" s="1">
        <f>B1740+'Front End'!$F$5</f>
        <v>3478</v>
      </c>
      <c r="C1741" s="10">
        <f t="shared" si="109"/>
        <v>2.4152777777777779</v>
      </c>
      <c r="D1741" s="10">
        <f>ROUND(IF(B1741&lt;=$AA$2*1.25,('Front End'!$F$4/2)*(1-COS((PI()*B1741)/$AA$2)),(4.34*'Front End'!$F$4*EXP(-1.3*B1741/$AA$2))),6)</f>
        <v>2.3000000000000001E-4</v>
      </c>
      <c r="E1741" s="10">
        <f>D1741*('Front End'!$F$3/100)</f>
        <v>0</v>
      </c>
      <c r="F1741" s="10">
        <f t="shared" si="110"/>
        <v>2.3000000000000001E-4</v>
      </c>
      <c r="G1741" s="10">
        <f>IF((G1740+(AVERAGE(F1740:F1741)*('Front End'!$F$5*60))-(N1740))&gt;$AA$3,$AA$3,IF(G1740+(AVERAGE(F1740:F1741)*('Front End'!$F$5*60))-(N1740)&lt;0,0,G1740+(AVERAGE(F1740:F1741)*('Front End'!$F$5*60))-(N1740)))</f>
        <v>100.2042343208041</v>
      </c>
      <c r="H1741" s="10">
        <f>(G1741/$AA$3)*'Front End'!$B$1</f>
        <v>1.0020423432080411E-3</v>
      </c>
      <c r="I1741" s="10">
        <f>('Front End'!$F$10-'Front End'!$B$1)+Calcs!H1741</f>
        <v>46.731002042343214</v>
      </c>
      <c r="J1741" s="10">
        <f>IF(H1741&gt;'Front End'!$B$1*('Front End'!$B$5/100),G1741-((('Front End'!$B$1*('Front End'!$B$5/100))/'Front End'!$B$1)*$AA$3),0)</f>
        <v>0.20423432080410464</v>
      </c>
      <c r="K1741" s="10">
        <f>(J1741*('Front End'!$B$6/100))/('Front End'!$B$2*24*60*60)</f>
        <v>0</v>
      </c>
      <c r="L1741" s="10">
        <f>(J1741*((100-'Front End'!$B$6)/100))/('Front End'!$B$2*24*60*60)</f>
        <v>2.3638231574549151E-4</v>
      </c>
      <c r="M1741" s="10">
        <f t="shared" si="111"/>
        <v>2.3638231574549151E-4</v>
      </c>
      <c r="N1741" s="10">
        <f>AVERAGE(M1740:M1741)*('Front End'!$F$5*60)</f>
        <v>2.8427827482042648E-2</v>
      </c>
      <c r="O1741" s="10">
        <f>IF(O1740+AVERAGE(K1740:K1741)*('Front End'!$F$5*60)&gt;J1741,J1741,O1740+AVERAGE(K1740:K1741)*('Front End'!$F$5*60))</f>
        <v>0</v>
      </c>
      <c r="P1741" s="10">
        <f>P1740+(AVERAGE(L1740:L1741)*('Front End'!$F$5*60))-W1740</f>
        <v>3438.9955367527923</v>
      </c>
      <c r="Q1741" s="10">
        <f>(P1741/$AA$5)*($AA$4-'Front End'!$F$9)</f>
        <v>3.4389955367527918E-2</v>
      </c>
      <c r="R1741" s="10">
        <f>'Front End'!$F$9+Q1741</f>
        <v>45.03438995536753</v>
      </c>
      <c r="S1741" s="8">
        <f>IF(R1741&gt;'Front End'!$F$9+'Front End'!$B$9,(((R1741-'Front End'!$F$9)/($AA$4-'Front End'!$F$9))*$AA$5)-((('Front End'!$F$9+'Front End'!$B$9-'Front End'!$F$9)/($AA$4-'Front End'!$F$9))*$AA$5),0)</f>
        <v>3438.9955367529979</v>
      </c>
      <c r="T1741" s="8">
        <f>ROUND(S1741/('Front End'!$B$3*24*60*60),6)</f>
        <v>3.98E-3</v>
      </c>
      <c r="U1741" s="8">
        <f>IF(R1741&gt;'Front End'!$F$9+'Front End'!$B$10,(((R1741-'Front End'!$F$9)/($AA$4-'Front End'!$F$9))*$AA$5)-((('Front End'!$F$9+'Front End'!$B$10-'Front End'!$F$9)/($AA$4-'Front End'!$F$9))*$AA$5),0)</f>
        <v>1438.995536752685</v>
      </c>
      <c r="V1741" s="8">
        <f>(U1741^0.5)/('Front End'!$B$4*24*60*60)</f>
        <v>4.3905202138725076E-3</v>
      </c>
      <c r="W1741" s="8">
        <f>(AVERAGE(T1740:T1741)*('Front End'!$F$5*60))+(AVERAGE(V1740:V1741)*('Front End'!$F$5*60))</f>
        <v>1.0046117964069765</v>
      </c>
      <c r="X1741" s="8">
        <f t="shared" si="112"/>
        <v>4.3905202138725076E-3</v>
      </c>
    </row>
    <row r="1742" spans="1:24" x14ac:dyDescent="0.2">
      <c r="A1742" s="1">
        <v>1741</v>
      </c>
      <c r="B1742" s="1">
        <f>B1741+'Front End'!$F$5</f>
        <v>3480</v>
      </c>
      <c r="C1742" s="10">
        <f t="shared" si="109"/>
        <v>2.4166666666666665</v>
      </c>
      <c r="D1742" s="10">
        <f>ROUND(IF(B1742&lt;=$AA$2*1.25,('Front End'!$F$4/2)*(1-COS((PI()*B1742)/$AA$2)),(4.34*'Front End'!$F$4*EXP(-1.3*B1742/$AA$2))),6)</f>
        <v>2.2900000000000001E-4</v>
      </c>
      <c r="E1742" s="10">
        <f>D1742*('Front End'!$F$3/100)</f>
        <v>0</v>
      </c>
      <c r="F1742" s="10">
        <f t="shared" si="110"/>
        <v>2.2900000000000001E-4</v>
      </c>
      <c r="G1742" s="10">
        <f>IF((G1741+(AVERAGE(F1741:F1742)*('Front End'!$F$5*60))-(N1741))&gt;$AA$3,$AA$3,IF(G1741+(AVERAGE(F1741:F1742)*('Front End'!$F$5*60))-(N1741)&lt;0,0,G1741+(AVERAGE(F1741:F1742)*('Front End'!$F$5*60))-(N1741)))</f>
        <v>100.20334649332206</v>
      </c>
      <c r="H1742" s="10">
        <f>(G1742/$AA$3)*'Front End'!$B$1</f>
        <v>1.0020334649332207E-3</v>
      </c>
      <c r="I1742" s="10">
        <f>('Front End'!$F$10-'Front End'!$B$1)+Calcs!H1742</f>
        <v>46.731002033464939</v>
      </c>
      <c r="J1742" s="10">
        <f>IF(H1742&gt;'Front End'!$B$1*('Front End'!$B$5/100),G1742-((('Front End'!$B$1*('Front End'!$B$5/100))/'Front End'!$B$1)*$AA$3),0)</f>
        <v>0.20334649332205856</v>
      </c>
      <c r="K1742" s="10">
        <f>(J1742*('Front End'!$B$6/100))/('Front End'!$B$2*24*60*60)</f>
        <v>0</v>
      </c>
      <c r="L1742" s="10">
        <f>(J1742*((100-'Front End'!$B$6)/100))/('Front End'!$B$2*24*60*60)</f>
        <v>2.3535473764127151E-4</v>
      </c>
      <c r="M1742" s="10">
        <f t="shared" si="111"/>
        <v>2.3535473764127151E-4</v>
      </c>
      <c r="N1742" s="10">
        <f>AVERAGE(M1741:M1742)*('Front End'!$F$5*60)</f>
        <v>2.8304223203205782E-2</v>
      </c>
      <c r="O1742" s="10">
        <f>IF(O1741+AVERAGE(K1741:K1742)*('Front End'!$F$5*60)&gt;J1742,J1742,O1741+AVERAGE(K1741:K1742)*('Front End'!$F$5*60))</f>
        <v>0</v>
      </c>
      <c r="P1742" s="10">
        <f>P1741+(AVERAGE(L1741:L1742)*('Front End'!$F$5*60))-W1741</f>
        <v>3438.0192291795884</v>
      </c>
      <c r="Q1742" s="10">
        <f>(P1742/$AA$5)*($AA$4-'Front End'!$F$9)</f>
        <v>3.4380192291795883E-2</v>
      </c>
      <c r="R1742" s="10">
        <f>'Front End'!$F$9+Q1742</f>
        <v>45.034380192291799</v>
      </c>
      <c r="S1742" s="8">
        <f>IF(R1742&gt;'Front End'!$F$9+'Front End'!$B$9,(((R1742-'Front End'!$F$9)/($AA$4-'Front End'!$F$9))*$AA$5)-((('Front End'!$F$9+'Front End'!$B$9-'Front End'!$F$9)/($AA$4-'Front End'!$F$9))*$AA$5),0)</f>
        <v>3438.0192291799008</v>
      </c>
      <c r="T1742" s="8">
        <f>ROUND(S1742/('Front End'!$B$3*24*60*60),6)</f>
        <v>3.9789999999999999E-3</v>
      </c>
      <c r="U1742" s="8">
        <f>IF(R1742&gt;'Front End'!$F$9+'Front End'!$B$10,(((R1742-'Front End'!$F$9)/($AA$4-'Front End'!$F$9))*$AA$5)-((('Front End'!$F$9+'Front End'!$B$10-'Front End'!$F$9)/($AA$4-'Front End'!$F$9))*$AA$5),0)</f>
        <v>1438.0192291795879</v>
      </c>
      <c r="V1742" s="8">
        <f>(U1742^0.5)/('Front End'!$B$4*24*60*60)</f>
        <v>4.3890305548251966E-3</v>
      </c>
      <c r="W1742" s="8">
        <f>(AVERAGE(T1741:T1742)*('Front End'!$F$5*60))+(AVERAGE(V1741:V1742)*('Front End'!$F$5*60))</f>
        <v>1.0043130461218621</v>
      </c>
      <c r="X1742" s="8">
        <f t="shared" si="112"/>
        <v>4.3890305548251966E-3</v>
      </c>
    </row>
    <row r="1743" spans="1:24" x14ac:dyDescent="0.2">
      <c r="A1743" s="1">
        <v>1742</v>
      </c>
      <c r="B1743" s="1">
        <f>B1742+'Front End'!$F$5</f>
        <v>3482</v>
      </c>
      <c r="C1743" s="10">
        <f t="shared" si="109"/>
        <v>2.4180555555555556</v>
      </c>
      <c r="D1743" s="10">
        <f>ROUND(IF(B1743&lt;=$AA$2*1.25,('Front End'!$F$4/2)*(1-COS((PI()*B1743)/$AA$2)),(4.34*'Front End'!$F$4*EXP(-1.3*B1743/$AA$2))),6)</f>
        <v>2.2800000000000001E-4</v>
      </c>
      <c r="E1743" s="10">
        <f>D1743*('Front End'!$F$3/100)</f>
        <v>0</v>
      </c>
      <c r="F1743" s="10">
        <f t="shared" si="110"/>
        <v>2.2800000000000001E-4</v>
      </c>
      <c r="G1743" s="10">
        <f>IF((G1742+(AVERAGE(F1742:F1743)*('Front End'!$F$5*60))-(N1742))&gt;$AA$3,$AA$3,IF(G1742+(AVERAGE(F1742:F1743)*('Front End'!$F$5*60))-(N1742)&lt;0,0,G1742+(AVERAGE(F1742:F1743)*('Front End'!$F$5*60))-(N1742)))</f>
        <v>100.20246227011886</v>
      </c>
      <c r="H1743" s="10">
        <f>(G1743/$AA$3)*'Front End'!$B$1</f>
        <v>1.0020246227011886E-3</v>
      </c>
      <c r="I1743" s="10">
        <f>('Front End'!$F$10-'Front End'!$B$1)+Calcs!H1743</f>
        <v>46.731002024622704</v>
      </c>
      <c r="J1743" s="10">
        <f>IF(H1743&gt;'Front End'!$B$1*('Front End'!$B$5/100),G1743-((('Front End'!$B$1*('Front End'!$B$5/100))/'Front End'!$B$1)*$AA$3),0)</f>
        <v>0.20246227011885765</v>
      </c>
      <c r="K1743" s="10">
        <f>(J1743*('Front End'!$B$6/100))/('Front End'!$B$2*24*60*60)</f>
        <v>0</v>
      </c>
      <c r="L1743" s="10">
        <f>(J1743*((100-'Front End'!$B$6)/100))/('Front End'!$B$2*24*60*60)</f>
        <v>2.3433133115608528E-4</v>
      </c>
      <c r="M1743" s="10">
        <f t="shared" si="111"/>
        <v>2.3433133115608528E-4</v>
      </c>
      <c r="N1743" s="10">
        <f>AVERAGE(M1742:M1743)*('Front End'!$F$5*60)</f>
        <v>2.8181164127841406E-2</v>
      </c>
      <c r="O1743" s="10">
        <f>IF(O1742+AVERAGE(K1742:K1743)*('Front End'!$F$5*60)&gt;J1743,J1743,O1742+AVERAGE(K1742:K1743)*('Front End'!$F$5*60))</f>
        <v>0</v>
      </c>
      <c r="P1743" s="10">
        <f>P1742+(AVERAGE(L1742:L1743)*('Front End'!$F$5*60))-W1742</f>
        <v>3437.0430972975946</v>
      </c>
      <c r="Q1743" s="10">
        <f>(P1743/$AA$5)*($AA$4-'Front End'!$F$9)</f>
        <v>3.4370430972975943E-2</v>
      </c>
      <c r="R1743" s="10">
        <f>'Front End'!$F$9+Q1743</f>
        <v>45.034370430972977</v>
      </c>
      <c r="S1743" s="8">
        <f>IF(R1743&gt;'Front End'!$F$9+'Front End'!$B$9,(((R1743-'Front End'!$F$9)/($AA$4-'Front End'!$F$9))*$AA$5)-((('Front End'!$F$9+'Front End'!$B$9-'Front End'!$F$9)/($AA$4-'Front End'!$F$9))*$AA$5),0)</f>
        <v>3437.0430972977319</v>
      </c>
      <c r="T1743" s="8">
        <f>ROUND(S1743/('Front End'!$B$3*24*60*60),6)</f>
        <v>3.9779999999999998E-3</v>
      </c>
      <c r="U1743" s="8">
        <f>IF(R1743&gt;'Front End'!$F$9+'Front End'!$B$10,(((R1743-'Front End'!$F$9)/($AA$4-'Front End'!$F$9))*$AA$5)-((('Front End'!$F$9+'Front End'!$B$10-'Front End'!$F$9)/($AA$4-'Front End'!$F$9))*$AA$5),0)</f>
        <v>1437.0430972974191</v>
      </c>
      <c r="V1743" s="8">
        <f>(U1743^0.5)/('Front End'!$B$4*24*60*60)</f>
        <v>4.3875406582157975E-3</v>
      </c>
      <c r="W1743" s="8">
        <f>(AVERAGE(T1742:T1743)*('Front End'!$F$5*60))+(AVERAGE(V1742:V1743)*('Front End'!$F$5*60))</f>
        <v>1.0040142727824597</v>
      </c>
      <c r="X1743" s="8">
        <f t="shared" si="112"/>
        <v>4.3875406582157975E-3</v>
      </c>
    </row>
    <row r="1744" spans="1:24" x14ac:dyDescent="0.2">
      <c r="A1744" s="1">
        <v>1743</v>
      </c>
      <c r="B1744" s="1">
        <f>B1743+'Front End'!$F$5</f>
        <v>3484</v>
      </c>
      <c r="C1744" s="10">
        <f t="shared" si="109"/>
        <v>2.4194444444444443</v>
      </c>
      <c r="D1744" s="10">
        <f>ROUND(IF(B1744&lt;=$AA$2*1.25,('Front End'!$F$4/2)*(1-COS((PI()*B1744)/$AA$2)),(4.34*'Front End'!$F$4*EXP(-1.3*B1744/$AA$2))),6)</f>
        <v>2.2699999999999999E-4</v>
      </c>
      <c r="E1744" s="10">
        <f>D1744*('Front End'!$F$3/100)</f>
        <v>0</v>
      </c>
      <c r="F1744" s="10">
        <f t="shared" si="110"/>
        <v>2.2699999999999999E-4</v>
      </c>
      <c r="G1744" s="10">
        <f>IF((G1743+(AVERAGE(F1743:F1744)*('Front End'!$F$5*60))-(N1743))&gt;$AA$3,$AA$3,IF(G1743+(AVERAGE(F1743:F1744)*('Front End'!$F$5*60))-(N1743)&lt;0,0,G1743+(AVERAGE(F1743:F1744)*('Front End'!$F$5*60))-(N1743)))</f>
        <v>100.20158110599101</v>
      </c>
      <c r="H1744" s="10">
        <f>(G1744/$AA$3)*'Front End'!$B$1</f>
        <v>1.00201581105991E-3</v>
      </c>
      <c r="I1744" s="10">
        <f>('Front End'!$F$10-'Front End'!$B$1)+Calcs!H1744</f>
        <v>46.731002015811065</v>
      </c>
      <c r="J1744" s="10">
        <f>IF(H1744&gt;'Front End'!$B$1*('Front End'!$B$5/100),G1744-((('Front End'!$B$1*('Front End'!$B$5/100))/'Front End'!$B$1)*$AA$3),0)</f>
        <v>0.20158110599101065</v>
      </c>
      <c r="K1744" s="10">
        <f>(J1744*('Front End'!$B$6/100))/('Front End'!$B$2*24*60*60)</f>
        <v>0</v>
      </c>
      <c r="L1744" s="10">
        <f>(J1744*((100-'Front End'!$B$6)/100))/('Front End'!$B$2*24*60*60)</f>
        <v>2.3331146526737347E-4</v>
      </c>
      <c r="M1744" s="10">
        <f t="shared" si="111"/>
        <v>2.3331146526737347E-4</v>
      </c>
      <c r="N1744" s="10">
        <f>AVERAGE(M1743:M1744)*('Front End'!$F$5*60)</f>
        <v>2.8058567785407523E-2</v>
      </c>
      <c r="O1744" s="10">
        <f>IF(O1743+AVERAGE(K1743:K1744)*('Front End'!$F$5*60)&gt;J1744,J1744,O1743+AVERAGE(K1743:K1744)*('Front End'!$F$5*60))</f>
        <v>0</v>
      </c>
      <c r="P1744" s="10">
        <f>P1743+(AVERAGE(L1743:L1744)*('Front End'!$F$5*60))-W1743</f>
        <v>3436.0671415925976</v>
      </c>
      <c r="Q1744" s="10">
        <f>(P1744/$AA$5)*($AA$4-'Front End'!$F$9)</f>
        <v>3.4360671415925977E-2</v>
      </c>
      <c r="R1744" s="10">
        <f>'Front End'!$F$9+Q1744</f>
        <v>45.034360671415925</v>
      </c>
      <c r="S1744" s="8">
        <f>IF(R1744&gt;'Front End'!$F$9+'Front End'!$B$9,(((R1744-'Front End'!$F$9)/($AA$4-'Front End'!$F$9))*$AA$5)-((('Front End'!$F$9+'Front End'!$B$9-'Front End'!$F$9)/($AA$4-'Front End'!$F$9))*$AA$5),0)</f>
        <v>3436.067141592503</v>
      </c>
      <c r="T1744" s="8">
        <f>ROUND(S1744/('Front End'!$B$3*24*60*60),6)</f>
        <v>3.9769999999999996E-3</v>
      </c>
      <c r="U1744" s="8">
        <f>IF(R1744&gt;'Front End'!$F$9+'Front End'!$B$10,(((R1744-'Front End'!$F$9)/($AA$4-'Front End'!$F$9))*$AA$5)-((('Front End'!$F$9+'Front End'!$B$10-'Front End'!$F$9)/($AA$4-'Front End'!$F$9))*$AA$5),0)</f>
        <v>1436.0671415921902</v>
      </c>
      <c r="V1744" s="8">
        <f>(U1744^0.5)/('Front End'!$B$4*24*60*60)</f>
        <v>4.3860505245444086E-3</v>
      </c>
      <c r="W1744" s="8">
        <f>(AVERAGE(T1743:T1744)*('Front End'!$F$5*60))+(AVERAGE(V1743:V1744)*('Front End'!$F$5*60))</f>
        <v>1.0037154709656124</v>
      </c>
      <c r="X1744" s="8">
        <f t="shared" si="112"/>
        <v>4.3860505245444086E-3</v>
      </c>
    </row>
    <row r="1745" spans="1:24" x14ac:dyDescent="0.2">
      <c r="A1745" s="1">
        <v>1744</v>
      </c>
      <c r="B1745" s="1">
        <f>B1744+'Front End'!$F$5</f>
        <v>3486</v>
      </c>
      <c r="C1745" s="10">
        <f t="shared" si="109"/>
        <v>2.4208333333333334</v>
      </c>
      <c r="D1745" s="10">
        <f>ROUND(IF(B1745&lt;=$AA$2*1.25,('Front End'!$F$4/2)*(1-COS((PI()*B1745)/$AA$2)),(4.34*'Front End'!$F$4*EXP(-1.3*B1745/$AA$2))),6)</f>
        <v>2.2599999999999999E-4</v>
      </c>
      <c r="E1745" s="10">
        <f>D1745*('Front End'!$F$3/100)</f>
        <v>0</v>
      </c>
      <c r="F1745" s="10">
        <f t="shared" si="110"/>
        <v>2.2599999999999999E-4</v>
      </c>
      <c r="G1745" s="10">
        <f>IF((G1744+(AVERAGE(F1744:F1745)*('Front End'!$F$5*60))-(N1744))&gt;$AA$3,$AA$3,IF(G1744+(AVERAGE(F1744:F1745)*('Front End'!$F$5*60))-(N1744)&lt;0,0,G1744+(AVERAGE(F1744:F1745)*('Front End'!$F$5*60))-(N1744)))</f>
        <v>100.2007025382056</v>
      </c>
      <c r="H1745" s="10">
        <f>(G1745/$AA$3)*'Front End'!$B$1</f>
        <v>1.0020070253820561E-3</v>
      </c>
      <c r="I1745" s="10">
        <f>('Front End'!$F$10-'Front End'!$B$1)+Calcs!H1745</f>
        <v>46.731002007025388</v>
      </c>
      <c r="J1745" s="10">
        <f>IF(H1745&gt;'Front End'!$B$1*('Front End'!$B$5/100),G1745-((('Front End'!$B$1*('Front End'!$B$5/100))/'Front End'!$B$1)*$AA$3),0)</f>
        <v>0.20070253820560424</v>
      </c>
      <c r="K1745" s="10">
        <f>(J1745*('Front End'!$B$6/100))/('Front End'!$B$2*24*60*60)</f>
        <v>0</v>
      </c>
      <c r="L1745" s="10">
        <f>(J1745*((100-'Front End'!$B$6)/100))/('Front End'!$B$2*24*60*60)</f>
        <v>2.3229460440463457E-4</v>
      </c>
      <c r="M1745" s="10">
        <f t="shared" si="111"/>
        <v>2.3229460440463457E-4</v>
      </c>
      <c r="N1745" s="10">
        <f>AVERAGE(M1744:M1745)*('Front End'!$F$5*60)</f>
        <v>2.7936364180320482E-2</v>
      </c>
      <c r="O1745" s="10">
        <f>IF(O1744+AVERAGE(K1744:K1745)*('Front End'!$F$5*60)&gt;J1745,J1745,O1744+AVERAGE(K1744:K1745)*('Front End'!$F$5*60))</f>
        <v>0</v>
      </c>
      <c r="P1745" s="10">
        <f>P1744+(AVERAGE(L1744:L1745)*('Front End'!$F$5*60))-W1744</f>
        <v>3435.0913624858122</v>
      </c>
      <c r="Q1745" s="10">
        <f>(P1745/$AA$5)*($AA$4-'Front End'!$F$9)</f>
        <v>3.435091362485812E-2</v>
      </c>
      <c r="R1745" s="10">
        <f>'Front End'!$F$9+Q1745</f>
        <v>45.034350913624856</v>
      </c>
      <c r="S1745" s="8">
        <f>IF(R1745&gt;'Front End'!$F$9+'Front End'!$B$9,(((R1745-'Front End'!$F$9)/($AA$4-'Front End'!$F$9))*$AA$5)-((('Front End'!$F$9+'Front End'!$B$9-'Front End'!$F$9)/($AA$4-'Front End'!$F$9))*$AA$5),0)</f>
        <v>3435.0913624855657</v>
      </c>
      <c r="T1745" s="8">
        <f>ROUND(S1745/('Front End'!$B$3*24*60*60),6)</f>
        <v>3.9760000000000004E-3</v>
      </c>
      <c r="U1745" s="8">
        <f>IF(R1745&gt;'Front End'!$F$9+'Front End'!$B$10,(((R1745-'Front End'!$F$9)/($AA$4-'Front End'!$F$9))*$AA$5)-((('Front End'!$F$9+'Front End'!$B$10-'Front End'!$F$9)/($AA$4-'Front End'!$F$9))*$AA$5),0)</f>
        <v>1435.0913624852528</v>
      </c>
      <c r="V1745" s="8">
        <f>(U1745^0.5)/('Front End'!$B$4*24*60*60)</f>
        <v>4.3845601542129931E-3</v>
      </c>
      <c r="W1745" s="8">
        <f>(AVERAGE(T1744:T1745)*('Front End'!$F$5*60))+(AVERAGE(V1744:V1745)*('Front End'!$F$5*60))</f>
        <v>1.0034166407254441</v>
      </c>
      <c r="X1745" s="8">
        <f t="shared" si="112"/>
        <v>4.3845601542129931E-3</v>
      </c>
    </row>
    <row r="1746" spans="1:24" x14ac:dyDescent="0.2">
      <c r="A1746" s="1">
        <v>1745</v>
      </c>
      <c r="B1746" s="1">
        <f>B1745+'Front End'!$F$5</f>
        <v>3488</v>
      </c>
      <c r="C1746" s="10">
        <f t="shared" si="109"/>
        <v>2.4222222222222221</v>
      </c>
      <c r="D1746" s="10">
        <f>ROUND(IF(B1746&lt;=$AA$2*1.25,('Front End'!$F$4/2)*(1-COS((PI()*B1746)/$AA$2)),(4.34*'Front End'!$F$4*EXP(-1.3*B1746/$AA$2))),6)</f>
        <v>2.2499999999999999E-4</v>
      </c>
      <c r="E1746" s="10">
        <f>D1746*('Front End'!$F$3/100)</f>
        <v>0</v>
      </c>
      <c r="F1746" s="10">
        <f t="shared" si="110"/>
        <v>2.2499999999999999E-4</v>
      </c>
      <c r="G1746" s="10">
        <f>IF((G1745+(AVERAGE(F1745:F1746)*('Front End'!$F$5*60))-(N1745))&gt;$AA$3,$AA$3,IF(G1745+(AVERAGE(F1745:F1746)*('Front End'!$F$5*60))-(N1745)&lt;0,0,G1745+(AVERAGE(F1745:F1746)*('Front End'!$F$5*60))-(N1745)))</f>
        <v>100.19982617402529</v>
      </c>
      <c r="H1746" s="10">
        <f>(G1746/$AA$3)*'Front End'!$B$1</f>
        <v>1.0019982617402528E-3</v>
      </c>
      <c r="I1746" s="10">
        <f>('Front End'!$F$10-'Front End'!$B$1)+Calcs!H1746</f>
        <v>46.731001998261746</v>
      </c>
      <c r="J1746" s="10">
        <f>IF(H1746&gt;'Front End'!$B$1*('Front End'!$B$5/100),G1746-((('Front End'!$B$1*('Front End'!$B$5/100))/'Front End'!$B$1)*$AA$3),0)</f>
        <v>0.19982617402529002</v>
      </c>
      <c r="K1746" s="10">
        <f>(J1746*('Front End'!$B$6/100))/('Front End'!$B$2*24*60*60)</f>
        <v>0</v>
      </c>
      <c r="L1746" s="10">
        <f>(J1746*((100-'Front End'!$B$6)/100))/('Front End'!$B$2*24*60*60)</f>
        <v>2.3128029401075237E-4</v>
      </c>
      <c r="M1746" s="10">
        <f t="shared" si="111"/>
        <v>2.3128029401075237E-4</v>
      </c>
      <c r="N1746" s="10">
        <f>AVERAGE(M1745:M1746)*('Front End'!$F$5*60)</f>
        <v>2.7814493904923215E-2</v>
      </c>
      <c r="O1746" s="10">
        <f>IF(O1745+AVERAGE(K1745:K1746)*('Front End'!$F$5*60)&gt;J1746,J1746,O1745+AVERAGE(K1745:K1746)*('Front End'!$F$5*60))</f>
        <v>0</v>
      </c>
      <c r="P1746" s="10">
        <f>P1745+(AVERAGE(L1745:L1746)*('Front End'!$F$5*60))-W1745</f>
        <v>3434.1157603389915</v>
      </c>
      <c r="Q1746" s="10">
        <f>(P1746/$AA$5)*($AA$4-'Front End'!$F$9)</f>
        <v>3.4341157603389912E-2</v>
      </c>
      <c r="R1746" s="10">
        <f>'Front End'!$F$9+Q1746</f>
        <v>45.034341157603393</v>
      </c>
      <c r="S1746" s="8">
        <f>IF(R1746&gt;'Front End'!$F$9+'Front End'!$B$9,(((R1746-'Front End'!$F$9)/($AA$4-'Front End'!$F$9))*$AA$5)-((('Front End'!$F$9+'Front End'!$B$9-'Front End'!$F$9)/($AA$4-'Front End'!$F$9))*$AA$5),0)</f>
        <v>3434.1157603392958</v>
      </c>
      <c r="T1746" s="8">
        <f>ROUND(S1746/('Front End'!$B$3*24*60*60),6)</f>
        <v>3.9750000000000002E-3</v>
      </c>
      <c r="U1746" s="8">
        <f>IF(R1746&gt;'Front End'!$F$9+'Front End'!$B$10,(((R1746-'Front End'!$F$9)/($AA$4-'Front End'!$F$9))*$AA$5)-((('Front End'!$F$9+'Front End'!$B$10-'Front End'!$F$9)/($AA$4-'Front End'!$F$9))*$AA$5),0)</f>
        <v>1434.1157603389829</v>
      </c>
      <c r="V1746" s="8">
        <f>(U1746^0.5)/('Front End'!$B$4*24*60*60)</f>
        <v>4.3830695475339009E-3</v>
      </c>
      <c r="W1746" s="8">
        <f>(AVERAGE(T1745:T1746)*('Front End'!$F$5*60))+(AVERAGE(V1745:V1746)*('Front End'!$F$5*60))</f>
        <v>1.0031177821048136</v>
      </c>
      <c r="X1746" s="8">
        <f t="shared" si="112"/>
        <v>4.3830695475339009E-3</v>
      </c>
    </row>
    <row r="1747" spans="1:24" x14ac:dyDescent="0.2">
      <c r="A1747" s="1">
        <v>1746</v>
      </c>
      <c r="B1747" s="1">
        <f>B1746+'Front End'!$F$5</f>
        <v>3490</v>
      </c>
      <c r="C1747" s="10">
        <f t="shared" si="109"/>
        <v>2.4236111111111112</v>
      </c>
      <c r="D1747" s="10">
        <f>ROUND(IF(B1747&lt;=$AA$2*1.25,('Front End'!$F$4/2)*(1-COS((PI()*B1747)/$AA$2)),(4.34*'Front End'!$F$4*EXP(-1.3*B1747/$AA$2))),6)</f>
        <v>2.24E-4</v>
      </c>
      <c r="E1747" s="10">
        <f>D1747*('Front End'!$F$3/100)</f>
        <v>0</v>
      </c>
      <c r="F1747" s="10">
        <f t="shared" si="110"/>
        <v>2.24E-4</v>
      </c>
      <c r="G1747" s="10">
        <f>IF((G1746+(AVERAGE(F1746:F1747)*('Front End'!$F$5*60))-(N1746))&gt;$AA$3,$AA$3,IF(G1746+(AVERAGE(F1746:F1747)*('Front End'!$F$5*60))-(N1746)&lt;0,0,G1746+(AVERAGE(F1746:F1747)*('Front End'!$F$5*60))-(N1746)))</f>
        <v>100.19895168012036</v>
      </c>
      <c r="H1747" s="10">
        <f>(G1747/$AA$3)*'Front End'!$B$1</f>
        <v>1.0019895168012036E-3</v>
      </c>
      <c r="I1747" s="10">
        <f>('Front End'!$F$10-'Front End'!$B$1)+Calcs!H1747</f>
        <v>46.731001989516805</v>
      </c>
      <c r="J1747" s="10">
        <f>IF(H1747&gt;'Front End'!$B$1*('Front End'!$B$5/100),G1747-((('Front End'!$B$1*('Front End'!$B$5/100))/'Front End'!$B$1)*$AA$3),0)</f>
        <v>0.19895168012035924</v>
      </c>
      <c r="K1747" s="10">
        <f>(J1747*('Front End'!$B$6/100))/('Front End'!$B$2*24*60*60)</f>
        <v>0</v>
      </c>
      <c r="L1747" s="10">
        <f>(J1747*((100-'Front End'!$B$6)/100))/('Front End'!$B$2*24*60*60)</f>
        <v>2.3026814828745284E-4</v>
      </c>
      <c r="M1747" s="10">
        <f t="shared" si="111"/>
        <v>2.3026814828745284E-4</v>
      </c>
      <c r="N1747" s="10">
        <f>AVERAGE(M1746:M1747)*('Front End'!$F$5*60)</f>
        <v>2.7692906537892314E-2</v>
      </c>
      <c r="O1747" s="10">
        <f>IF(O1746+AVERAGE(K1746:K1747)*('Front End'!$F$5*60)&gt;J1747,J1747,O1746+AVERAGE(K1746:K1747)*('Front End'!$F$5*60))</f>
        <v>0</v>
      </c>
      <c r="P1747" s="10">
        <f>P1746+(AVERAGE(L1746:L1747)*('Front End'!$F$5*60))-W1746</f>
        <v>3433.1403354634249</v>
      </c>
      <c r="Q1747" s="10">
        <f>(P1747/$AA$5)*($AA$4-'Front End'!$F$9)</f>
        <v>3.4331403354634242E-2</v>
      </c>
      <c r="R1747" s="10">
        <f>'Front End'!$F$9+Q1747</f>
        <v>45.034331403354635</v>
      </c>
      <c r="S1747" s="8">
        <f>IF(R1747&gt;'Front End'!$F$9+'Front End'!$B$9,(((R1747-'Front End'!$F$9)/($AA$4-'Front End'!$F$9))*$AA$5)-((('Front End'!$F$9+'Front End'!$B$9-'Front End'!$F$9)/($AA$4-'Front End'!$F$9))*$AA$5),0)</f>
        <v>3433.1403354634917</v>
      </c>
      <c r="T1747" s="8">
        <f>ROUND(S1747/('Front End'!$B$3*24*60*60),6)</f>
        <v>3.9740000000000001E-3</v>
      </c>
      <c r="U1747" s="8">
        <f>IF(R1747&gt;'Front End'!$F$9+'Front End'!$B$10,(((R1747-'Front End'!$F$9)/($AA$4-'Front End'!$F$9))*$AA$5)-((('Front End'!$F$9+'Front End'!$B$10-'Front End'!$F$9)/($AA$4-'Front End'!$F$9))*$AA$5),0)</f>
        <v>1433.1403354631789</v>
      </c>
      <c r="V1747" s="8">
        <f>(U1747^0.5)/('Front End'!$B$4*24*60*60)</f>
        <v>4.381578704739493E-3</v>
      </c>
      <c r="W1747" s="8">
        <f>(AVERAGE(T1746:T1747)*('Front End'!$F$5*60))+(AVERAGE(V1746:V1747)*('Front End'!$F$5*60))</f>
        <v>1.0028188951364037</v>
      </c>
      <c r="X1747" s="8">
        <f t="shared" si="112"/>
        <v>4.381578704739493E-3</v>
      </c>
    </row>
    <row r="1748" spans="1:24" x14ac:dyDescent="0.2">
      <c r="A1748" s="1">
        <v>1747</v>
      </c>
      <c r="B1748" s="1">
        <f>B1747+'Front End'!$F$5</f>
        <v>3492</v>
      </c>
      <c r="C1748" s="10">
        <f t="shared" si="109"/>
        <v>2.4249999999999998</v>
      </c>
      <c r="D1748" s="10">
        <f>ROUND(IF(B1748&lt;=$AA$2*1.25,('Front End'!$F$4/2)*(1-COS((PI()*B1748)/$AA$2)),(4.34*'Front End'!$F$4*EXP(-1.3*B1748/$AA$2))),6)</f>
        <v>2.23E-4</v>
      </c>
      <c r="E1748" s="10">
        <f>D1748*('Front End'!$F$3/100)</f>
        <v>0</v>
      </c>
      <c r="F1748" s="10">
        <f t="shared" si="110"/>
        <v>2.23E-4</v>
      </c>
      <c r="G1748" s="10">
        <f>IF((G1747+(AVERAGE(F1747:F1748)*('Front End'!$F$5*60))-(N1747))&gt;$AA$3,$AA$3,IF(G1747+(AVERAGE(F1747:F1748)*('Front End'!$F$5*60))-(N1747)&lt;0,0,G1747+(AVERAGE(F1747:F1748)*('Front End'!$F$5*60))-(N1747)))</f>
        <v>100.19807877358247</v>
      </c>
      <c r="H1748" s="10">
        <f>(G1748/$AA$3)*'Front End'!$B$1</f>
        <v>1.0019807877358247E-3</v>
      </c>
      <c r="I1748" s="10">
        <f>('Front End'!$F$10-'Front End'!$B$1)+Calcs!H1748</f>
        <v>46.731001980787738</v>
      </c>
      <c r="J1748" s="10">
        <f>IF(H1748&gt;'Front End'!$B$1*('Front End'!$B$5/100),G1748-((('Front End'!$B$1*('Front End'!$B$5/100))/'Front End'!$B$1)*$AA$3),0)</f>
        <v>0.19807877358246628</v>
      </c>
      <c r="K1748" s="10">
        <f>(J1748*('Front End'!$B$6/100))/('Front End'!$B$2*24*60*60)</f>
        <v>0</v>
      </c>
      <c r="L1748" s="10">
        <f>(J1748*((100-'Front End'!$B$6)/100))/('Front End'!$B$2*24*60*60)</f>
        <v>2.2925783979452119E-4</v>
      </c>
      <c r="M1748" s="10">
        <f t="shared" si="111"/>
        <v>2.2925783979452119E-4</v>
      </c>
      <c r="N1748" s="10">
        <f>AVERAGE(M1747:M1748)*('Front End'!$F$5*60)</f>
        <v>2.7571559284918438E-2</v>
      </c>
      <c r="O1748" s="10">
        <f>IF(O1747+AVERAGE(K1747:K1748)*('Front End'!$F$5*60)&gt;J1748,J1748,O1747+AVERAGE(K1747:K1748)*('Front End'!$F$5*60))</f>
        <v>0</v>
      </c>
      <c r="P1748" s="10">
        <f>P1747+(AVERAGE(L1747:L1748)*('Front End'!$F$5*60))-W1747</f>
        <v>3432.1650881275732</v>
      </c>
      <c r="Q1748" s="10">
        <f>(P1748/$AA$5)*($AA$4-'Front End'!$F$9)</f>
        <v>3.4321650881275728E-2</v>
      </c>
      <c r="R1748" s="10">
        <f>'Front End'!$F$9+Q1748</f>
        <v>45.034321650881274</v>
      </c>
      <c r="S1748" s="8">
        <f>IF(R1748&gt;'Front End'!$F$9+'Front End'!$B$9,(((R1748-'Front End'!$F$9)/($AA$4-'Front End'!$F$9))*$AA$5)-((('Front End'!$F$9+'Front End'!$B$9-'Front End'!$F$9)/($AA$4-'Front End'!$F$9))*$AA$5),0)</f>
        <v>3432.1650881274481</v>
      </c>
      <c r="T1748" s="8">
        <f>ROUND(S1748/('Front End'!$B$3*24*60*60),6)</f>
        <v>3.9719999999999998E-3</v>
      </c>
      <c r="U1748" s="8">
        <f>IF(R1748&gt;'Front End'!$F$9+'Front End'!$B$10,(((R1748-'Front End'!$F$9)/($AA$4-'Front End'!$F$9))*$AA$5)-((('Front End'!$F$9+'Front End'!$B$10-'Front End'!$F$9)/($AA$4-'Front End'!$F$9))*$AA$5),0)</f>
        <v>1432.1650881271353</v>
      </c>
      <c r="V1748" s="8">
        <f>(U1748^0.5)/('Front End'!$B$4*24*60*60)</f>
        <v>4.3800876260004723E-3</v>
      </c>
      <c r="W1748" s="8">
        <f>(AVERAGE(T1747:T1748)*('Front End'!$F$5*60))+(AVERAGE(V1747:V1748)*('Front End'!$F$5*60))</f>
        <v>1.0024599798443978</v>
      </c>
      <c r="X1748" s="8">
        <f t="shared" si="112"/>
        <v>4.3800876260004723E-3</v>
      </c>
    </row>
    <row r="1749" spans="1:24" x14ac:dyDescent="0.2">
      <c r="A1749" s="1">
        <v>1748</v>
      </c>
      <c r="B1749" s="1">
        <f>B1748+'Front End'!$F$5</f>
        <v>3494</v>
      </c>
      <c r="C1749" s="10">
        <f t="shared" si="109"/>
        <v>2.4263888888888889</v>
      </c>
      <c r="D1749" s="10">
        <f>ROUND(IF(B1749&lt;=$AA$2*1.25,('Front End'!$F$4/2)*(1-COS((PI()*B1749)/$AA$2)),(4.34*'Front End'!$F$4*EXP(-1.3*B1749/$AA$2))),6)</f>
        <v>2.22E-4</v>
      </c>
      <c r="E1749" s="10">
        <f>D1749*('Front End'!$F$3/100)</f>
        <v>0</v>
      </c>
      <c r="F1749" s="10">
        <f t="shared" si="110"/>
        <v>2.22E-4</v>
      </c>
      <c r="G1749" s="10">
        <f>IF((G1748+(AVERAGE(F1748:F1749)*('Front End'!$F$5*60))-(N1748))&gt;$AA$3,$AA$3,IF(G1748+(AVERAGE(F1748:F1749)*('Front End'!$F$5*60))-(N1748)&lt;0,0,G1748+(AVERAGE(F1748:F1749)*('Front End'!$F$5*60))-(N1748)))</f>
        <v>100.19720721429755</v>
      </c>
      <c r="H1749" s="10">
        <f>(G1749/$AA$3)*'Front End'!$B$1</f>
        <v>1.0019720721429755E-3</v>
      </c>
      <c r="I1749" s="10">
        <f>('Front End'!$F$10-'Front End'!$B$1)+Calcs!H1749</f>
        <v>46.73100197207215</v>
      </c>
      <c r="J1749" s="10">
        <f>IF(H1749&gt;'Front End'!$B$1*('Front End'!$B$5/100),G1749-((('Front End'!$B$1*('Front End'!$B$5/100))/'Front End'!$B$1)*$AA$3),0)</f>
        <v>0.19720721429754917</v>
      </c>
      <c r="K1749" s="10">
        <f>(J1749*('Front End'!$B$6/100))/('Front End'!$B$2*24*60*60)</f>
        <v>0</v>
      </c>
      <c r="L1749" s="10">
        <f>(J1749*((100-'Front End'!$B$6)/100))/('Front End'!$B$2*24*60*60)</f>
        <v>2.2824909062216342E-4</v>
      </c>
      <c r="M1749" s="10">
        <f t="shared" si="111"/>
        <v>2.2824909062216342E-4</v>
      </c>
      <c r="N1749" s="10">
        <f>AVERAGE(M1748:M1749)*('Front End'!$F$5*60)</f>
        <v>2.7450415825001077E-2</v>
      </c>
      <c r="O1749" s="10">
        <f>IF(O1748+AVERAGE(K1748:K1749)*('Front End'!$F$5*60)&gt;J1749,J1749,O1748+AVERAGE(K1748:K1749)*('Front End'!$F$5*60))</f>
        <v>0</v>
      </c>
      <c r="P1749" s="10">
        <f>P1748+(AVERAGE(L1748:L1749)*('Front End'!$F$5*60))-W1748</f>
        <v>3431.1900785635539</v>
      </c>
      <c r="Q1749" s="10">
        <f>(P1749/$AA$5)*($AA$4-'Front End'!$F$9)</f>
        <v>3.4311900785635535E-2</v>
      </c>
      <c r="R1749" s="10">
        <f>'Front End'!$F$9+Q1749</f>
        <v>45.034311900785639</v>
      </c>
      <c r="S1749" s="8">
        <f>IF(R1749&gt;'Front End'!$F$9+'Front End'!$B$9,(((R1749-'Front End'!$F$9)/($AA$4-'Front End'!$F$9))*$AA$5)-((('Front End'!$F$9+'Front End'!$B$9-'Front End'!$F$9)/($AA$4-'Front End'!$F$9))*$AA$5),0)</f>
        <v>3431.1900785638732</v>
      </c>
      <c r="T1749" s="8">
        <f>ROUND(S1749/('Front End'!$B$3*24*60*60),6)</f>
        <v>3.9709999999999997E-3</v>
      </c>
      <c r="U1749" s="8">
        <f>IF(R1749&gt;'Front End'!$F$9+'Front End'!$B$10,(((R1749-'Front End'!$F$9)/($AA$4-'Front End'!$F$9))*$AA$5)-((('Front End'!$F$9+'Front End'!$B$10-'Front End'!$F$9)/($AA$4-'Front End'!$F$9))*$AA$5),0)</f>
        <v>1431.1900785635603</v>
      </c>
      <c r="V1749" s="8">
        <f>(U1749^0.5)/('Front End'!$B$4*24*60*60)</f>
        <v>4.3785964032140526E-3</v>
      </c>
      <c r="W1749" s="8">
        <f>(AVERAGE(T1748:T1749)*('Front End'!$F$5*60))+(AVERAGE(V1748:V1749)*('Front End'!$F$5*60))</f>
        <v>1.0021010417528715</v>
      </c>
      <c r="X1749" s="8">
        <f t="shared" si="112"/>
        <v>4.3785964032140526E-3</v>
      </c>
    </row>
    <row r="1750" spans="1:24" x14ac:dyDescent="0.2">
      <c r="A1750" s="1">
        <v>1749</v>
      </c>
      <c r="B1750" s="1">
        <f>B1749+'Front End'!$F$5</f>
        <v>3496</v>
      </c>
      <c r="C1750" s="10">
        <f t="shared" si="109"/>
        <v>2.4277777777777776</v>
      </c>
      <c r="D1750" s="10">
        <f>ROUND(IF(B1750&lt;=$AA$2*1.25,('Front End'!$F$4/2)*(1-COS((PI()*B1750)/$AA$2)),(4.34*'Front End'!$F$4*EXP(-1.3*B1750/$AA$2))),6)</f>
        <v>2.2100000000000001E-4</v>
      </c>
      <c r="E1750" s="10">
        <f>D1750*('Front End'!$F$3/100)</f>
        <v>0</v>
      </c>
      <c r="F1750" s="10">
        <f t="shared" si="110"/>
        <v>2.2100000000000001E-4</v>
      </c>
      <c r="G1750" s="10">
        <f>IF((G1749+(AVERAGE(F1749:F1750)*('Front End'!$F$5*60))-(N1749))&gt;$AA$3,$AA$3,IF(G1749+(AVERAGE(F1749:F1750)*('Front End'!$F$5*60))-(N1749)&lt;0,0,G1749+(AVERAGE(F1749:F1750)*('Front End'!$F$5*60))-(N1749)))</f>
        <v>100.19633679847254</v>
      </c>
      <c r="H1750" s="10">
        <f>(G1750/$AA$3)*'Front End'!$B$1</f>
        <v>1.0019633679847254E-3</v>
      </c>
      <c r="I1750" s="10">
        <f>('Front End'!$F$10-'Front End'!$B$1)+Calcs!H1750</f>
        <v>46.731001963367987</v>
      </c>
      <c r="J1750" s="10">
        <f>IF(H1750&gt;'Front End'!$B$1*('Front End'!$B$5/100),G1750-((('Front End'!$B$1*('Front End'!$B$5/100))/'Front End'!$B$1)*$AA$3),0)</f>
        <v>0.19633679847254371</v>
      </c>
      <c r="K1750" s="10">
        <f>(J1750*('Front End'!$B$6/100))/('Front End'!$B$2*24*60*60)</f>
        <v>0</v>
      </c>
      <c r="L1750" s="10">
        <f>(J1750*((100-'Front End'!$B$6)/100))/('Front End'!$B$2*24*60*60)</f>
        <v>2.2724166489877746E-4</v>
      </c>
      <c r="M1750" s="10">
        <f t="shared" si="111"/>
        <v>2.2724166489877746E-4</v>
      </c>
      <c r="N1750" s="10">
        <f>AVERAGE(M1749:M1750)*('Front End'!$F$5*60)</f>
        <v>2.732944533125645E-2</v>
      </c>
      <c r="O1750" s="10">
        <f>IF(O1749+AVERAGE(K1749:K1750)*('Front End'!$F$5*60)&gt;J1750,J1750,O1749+AVERAGE(K1749:K1750)*('Front End'!$F$5*60))</f>
        <v>0</v>
      </c>
      <c r="P1750" s="10">
        <f>P1749+(AVERAGE(L1749:L1750)*('Front End'!$F$5*60))-W1749</f>
        <v>3430.2153069671326</v>
      </c>
      <c r="Q1750" s="10">
        <f>(P1750/$AA$5)*($AA$4-'Front End'!$F$9)</f>
        <v>3.4302153069671326E-2</v>
      </c>
      <c r="R1750" s="10">
        <f>'Front End'!$F$9+Q1750</f>
        <v>45.034302153069675</v>
      </c>
      <c r="S1750" s="8">
        <f>IF(R1750&gt;'Front End'!$F$9+'Front End'!$B$9,(((R1750-'Front End'!$F$9)/($AA$4-'Front End'!$F$9))*$AA$5)-((('Front End'!$F$9+'Front End'!$B$9-'Front End'!$F$9)/($AA$4-'Front End'!$F$9))*$AA$5),0)</f>
        <v>3430.215306967455</v>
      </c>
      <c r="T1750" s="8">
        <f>ROUND(S1750/('Front End'!$B$3*24*60*60),6)</f>
        <v>3.9699999999999996E-3</v>
      </c>
      <c r="U1750" s="8">
        <f>IF(R1750&gt;'Front End'!$F$9+'Front End'!$B$10,(((R1750-'Front End'!$F$9)/($AA$4-'Front End'!$F$9))*$AA$5)-((('Front End'!$F$9+'Front End'!$B$10-'Front End'!$F$9)/($AA$4-'Front End'!$F$9))*$AA$5),0)</f>
        <v>1430.2153069671422</v>
      </c>
      <c r="V1750" s="8">
        <f>(U1750^0.5)/('Front End'!$B$4*24*60*60)</f>
        <v>4.3771050365309268E-3</v>
      </c>
      <c r="W1750" s="8">
        <f>(AVERAGE(T1749:T1750)*('Front End'!$F$5*60))+(AVERAGE(V1749:V1750)*('Front End'!$F$5*60))</f>
        <v>1.0018020863846988</v>
      </c>
      <c r="X1750" s="8">
        <f t="shared" si="112"/>
        <v>4.3771050365309268E-3</v>
      </c>
    </row>
    <row r="1751" spans="1:24" x14ac:dyDescent="0.2">
      <c r="A1751" s="1">
        <v>1750</v>
      </c>
      <c r="B1751" s="1">
        <f>B1750+'Front End'!$F$5</f>
        <v>3498</v>
      </c>
      <c r="C1751" s="10">
        <f t="shared" si="109"/>
        <v>2.4291666666666667</v>
      </c>
      <c r="D1751" s="10">
        <f>ROUND(IF(B1751&lt;=$AA$2*1.25,('Front End'!$F$4/2)*(1-COS((PI()*B1751)/$AA$2)),(4.34*'Front End'!$F$4*EXP(-1.3*B1751/$AA$2))),6)</f>
        <v>2.2000000000000001E-4</v>
      </c>
      <c r="E1751" s="10">
        <f>D1751*('Front End'!$F$3/100)</f>
        <v>0</v>
      </c>
      <c r="F1751" s="10">
        <f t="shared" si="110"/>
        <v>2.2000000000000001E-4</v>
      </c>
      <c r="G1751" s="10">
        <f>IF((G1750+(AVERAGE(F1750:F1751)*('Front End'!$F$5*60))-(N1750))&gt;$AA$3,$AA$3,IF(G1750+(AVERAGE(F1750:F1751)*('Front End'!$F$5*60))-(N1750)&lt;0,0,G1750+(AVERAGE(F1750:F1751)*('Front End'!$F$5*60))-(N1750)))</f>
        <v>100.19546735314128</v>
      </c>
      <c r="H1751" s="10">
        <f>(G1751/$AA$3)*'Front End'!$B$1</f>
        <v>1.0019546735314127E-3</v>
      </c>
      <c r="I1751" s="10">
        <f>('Front End'!$F$10-'Front End'!$B$1)+Calcs!H1751</f>
        <v>46.731001954673538</v>
      </c>
      <c r="J1751" s="10">
        <f>IF(H1751&gt;'Front End'!$B$1*('Front End'!$B$5/100),G1751-((('Front End'!$B$1*('Front End'!$B$5/100))/'Front End'!$B$1)*$AA$3),0)</f>
        <v>0.19546735314128227</v>
      </c>
      <c r="K1751" s="10">
        <f>(J1751*('Front End'!$B$6/100))/('Front End'!$B$2*24*60*60)</f>
        <v>0</v>
      </c>
      <c r="L1751" s="10">
        <f>(J1751*((100-'Front End'!$B$6)/100))/('Front End'!$B$2*24*60*60)</f>
        <v>2.2623536243203971E-4</v>
      </c>
      <c r="M1751" s="10">
        <f t="shared" si="111"/>
        <v>2.2623536243203971E-4</v>
      </c>
      <c r="N1751" s="10">
        <f>AVERAGE(M1750:M1751)*('Front End'!$F$5*60)</f>
        <v>2.720862163984903E-2</v>
      </c>
      <c r="O1751" s="10">
        <f>IF(O1750+AVERAGE(K1750:K1751)*('Front End'!$F$5*60)&gt;J1751,J1751,O1750+AVERAGE(K1750:K1751)*('Front End'!$F$5*60))</f>
        <v>0</v>
      </c>
      <c r="P1751" s="10">
        <f>P1750+(AVERAGE(L1750:L1751)*('Front End'!$F$5*60))-W1750</f>
        <v>3429.2407135023882</v>
      </c>
      <c r="Q1751" s="10">
        <f>(P1751/$AA$5)*($AA$4-'Front End'!$F$9)</f>
        <v>3.4292407135023885E-2</v>
      </c>
      <c r="R1751" s="10">
        <f>'Front End'!$F$9+Q1751</f>
        <v>45.034292407135027</v>
      </c>
      <c r="S1751" s="8">
        <f>IF(R1751&gt;'Front End'!$F$9+'Front End'!$B$9,(((R1751-'Front End'!$F$9)/($AA$4-'Front End'!$F$9))*$AA$5)-((('Front End'!$F$9+'Front End'!$B$9-'Front End'!$F$9)/($AA$4-'Front End'!$F$9))*$AA$5),0)</f>
        <v>3429.2407135026797</v>
      </c>
      <c r="T1751" s="8">
        <f>ROUND(S1751/('Front End'!$B$3*24*60*60),6)</f>
        <v>3.9690000000000003E-3</v>
      </c>
      <c r="U1751" s="8">
        <f>IF(R1751&gt;'Front End'!$F$9+'Front End'!$B$10,(((R1751-'Front End'!$F$9)/($AA$4-'Front End'!$F$9))*$AA$5)-((('Front End'!$F$9+'Front End'!$B$10-'Front End'!$F$9)/($AA$4-'Front End'!$F$9))*$AA$5),0)</f>
        <v>1429.2407135023668</v>
      </c>
      <c r="V1751" s="8">
        <f>(U1751^0.5)/('Front End'!$B$4*24*60*60)</f>
        <v>4.3756134342108925E-3</v>
      </c>
      <c r="W1751" s="8">
        <f>(AVERAGE(T1750:T1751)*('Front End'!$F$5*60))+(AVERAGE(V1750:V1751)*('Front End'!$F$5*60))</f>
        <v>1.0015031082445092</v>
      </c>
      <c r="X1751" s="8">
        <f t="shared" si="112"/>
        <v>4.3756134342108925E-3</v>
      </c>
    </row>
    <row r="1752" spans="1:24" x14ac:dyDescent="0.2">
      <c r="A1752" s="1">
        <v>1751</v>
      </c>
      <c r="B1752" s="1">
        <f>B1751+'Front End'!$F$5</f>
        <v>3500</v>
      </c>
      <c r="C1752" s="10">
        <f t="shared" si="109"/>
        <v>2.4305555555555554</v>
      </c>
      <c r="D1752" s="10">
        <f>ROUND(IF(B1752&lt;=$AA$2*1.25,('Front End'!$F$4/2)*(1-COS((PI()*B1752)/$AA$2)),(4.34*'Front End'!$F$4*EXP(-1.3*B1752/$AA$2))),6)</f>
        <v>2.2000000000000001E-4</v>
      </c>
      <c r="E1752" s="10">
        <f>D1752*('Front End'!$F$3/100)</f>
        <v>0</v>
      </c>
      <c r="F1752" s="10">
        <f t="shared" si="110"/>
        <v>2.2000000000000001E-4</v>
      </c>
      <c r="G1752" s="10">
        <f>IF((G1751+(AVERAGE(F1751:F1752)*('Front End'!$F$5*60))-(N1751))&gt;$AA$3,$AA$3,IF(G1751+(AVERAGE(F1751:F1752)*('Front End'!$F$5*60))-(N1751)&lt;0,0,G1751+(AVERAGE(F1751:F1752)*('Front End'!$F$5*60))-(N1751)))</f>
        <v>100.19465873150143</v>
      </c>
      <c r="H1752" s="10">
        <f>(G1752/$AA$3)*'Front End'!$B$1</f>
        <v>1.0019465873150144E-3</v>
      </c>
      <c r="I1752" s="10">
        <f>('Front End'!$F$10-'Front End'!$B$1)+Calcs!H1752</f>
        <v>46.73100194658732</v>
      </c>
      <c r="J1752" s="10">
        <f>IF(H1752&gt;'Front End'!$B$1*('Front End'!$B$5/100),G1752-((('Front End'!$B$1*('Front End'!$B$5/100))/'Front End'!$B$1)*$AA$3),0)</f>
        <v>0.19465873150143409</v>
      </c>
      <c r="K1752" s="10">
        <f>(J1752*('Front End'!$B$6/100))/('Front End'!$B$2*24*60*60)</f>
        <v>0</v>
      </c>
      <c r="L1752" s="10">
        <f>(J1752*((100-'Front End'!$B$6)/100))/('Front End'!$B$2*24*60*60)</f>
        <v>2.2529945775628948E-4</v>
      </c>
      <c r="M1752" s="10">
        <f t="shared" si="111"/>
        <v>2.2529945775628948E-4</v>
      </c>
      <c r="N1752" s="10">
        <f>AVERAGE(M1751:M1752)*('Front End'!$F$5*60)</f>
        <v>2.7092089211299752E-2</v>
      </c>
      <c r="O1752" s="10">
        <f>IF(O1751+AVERAGE(K1751:K1752)*('Front End'!$F$5*60)&gt;J1752,J1752,O1751+AVERAGE(K1751:K1752)*('Front End'!$F$5*60))</f>
        <v>0</v>
      </c>
      <c r="P1752" s="10">
        <f>P1751+(AVERAGE(L1751:L1752)*('Front End'!$F$5*60))-W1751</f>
        <v>3428.266302483355</v>
      </c>
      <c r="Q1752" s="10">
        <f>(P1752/$AA$5)*($AA$4-'Front End'!$F$9)</f>
        <v>3.428266302483355E-2</v>
      </c>
      <c r="R1752" s="10">
        <f>'Front End'!$F$9+Q1752</f>
        <v>45.034282663024833</v>
      </c>
      <c r="S1752" s="8">
        <f>IF(R1752&gt;'Front End'!$F$9+'Front End'!$B$9,(((R1752-'Front End'!$F$9)/($AA$4-'Front End'!$F$9))*$AA$5)-((('Front End'!$F$9+'Front End'!$B$9-'Front End'!$F$9)/($AA$4-'Front End'!$F$9))*$AA$5),0)</f>
        <v>3428.2663024832518</v>
      </c>
      <c r="T1752" s="8">
        <f>ROUND(S1752/('Front End'!$B$3*24*60*60),6)</f>
        <v>3.9680000000000002E-3</v>
      </c>
      <c r="U1752" s="8">
        <f>IF(R1752&gt;'Front End'!$F$9+'Front End'!$B$10,(((R1752-'Front End'!$F$9)/($AA$4-'Front End'!$F$9))*$AA$5)-((('Front End'!$F$9+'Front End'!$B$10-'Front End'!$F$9)/($AA$4-'Front End'!$F$9))*$AA$5),0)</f>
        <v>1428.266302482939</v>
      </c>
      <c r="V1752" s="8">
        <f>(U1752^0.5)/('Front End'!$B$4*24*60*60)</f>
        <v>4.3741216026183336E-3</v>
      </c>
      <c r="W1752" s="8">
        <f>(AVERAGE(T1751:T1752)*('Front End'!$F$5*60))+(AVERAGE(V1751:V1752)*('Front End'!$F$5*60))</f>
        <v>1.0012041022097535</v>
      </c>
      <c r="X1752" s="8">
        <f t="shared" si="112"/>
        <v>4.3741216026183336E-3</v>
      </c>
    </row>
    <row r="1753" spans="1:24" x14ac:dyDescent="0.2">
      <c r="A1753" s="1">
        <v>1752</v>
      </c>
      <c r="B1753" s="1">
        <f>B1752+'Front End'!$F$5</f>
        <v>3502</v>
      </c>
      <c r="C1753" s="10">
        <f t="shared" si="109"/>
        <v>2.4319444444444445</v>
      </c>
      <c r="D1753" s="10">
        <f>ROUND(IF(B1753&lt;=$AA$2*1.25,('Front End'!$F$4/2)*(1-COS((PI()*B1753)/$AA$2)),(4.34*'Front End'!$F$4*EXP(-1.3*B1753/$AA$2))),6)</f>
        <v>2.1900000000000001E-4</v>
      </c>
      <c r="E1753" s="10">
        <f>D1753*('Front End'!$F$3/100)</f>
        <v>0</v>
      </c>
      <c r="F1753" s="10">
        <f t="shared" si="110"/>
        <v>2.1900000000000001E-4</v>
      </c>
      <c r="G1753" s="10">
        <f>IF((G1752+(AVERAGE(F1752:F1753)*('Front End'!$F$5*60))-(N1752))&gt;$AA$3,$AA$3,IF(G1752+(AVERAGE(F1752:F1753)*('Front End'!$F$5*60))-(N1752)&lt;0,0,G1752+(AVERAGE(F1752:F1753)*('Front End'!$F$5*60))-(N1752)))</f>
        <v>100.19390664229014</v>
      </c>
      <c r="H1753" s="10">
        <f>(G1753/$AA$3)*'Front End'!$B$1</f>
        <v>1.0019390664229016E-3</v>
      </c>
      <c r="I1753" s="10">
        <f>('Front End'!$F$10-'Front End'!$B$1)+Calcs!H1753</f>
        <v>46.731001939066424</v>
      </c>
      <c r="J1753" s="10">
        <f>IF(H1753&gt;'Front End'!$B$1*('Front End'!$B$5/100),G1753-((('Front End'!$B$1*('Front End'!$B$5/100))/'Front End'!$B$1)*$AA$3),0)</f>
        <v>0.19390664229014476</v>
      </c>
      <c r="K1753" s="10">
        <f>(J1753*('Front End'!$B$6/100))/('Front End'!$B$2*24*60*60)</f>
        <v>0</v>
      </c>
      <c r="L1753" s="10">
        <f>(J1753*((100-'Front End'!$B$6)/100))/('Front End'!$B$2*24*60*60)</f>
        <v>2.2442898413211203E-4</v>
      </c>
      <c r="M1753" s="10">
        <f t="shared" si="111"/>
        <v>2.2442898413211203E-4</v>
      </c>
      <c r="N1753" s="10">
        <f>AVERAGE(M1752:M1753)*('Front End'!$F$5*60)</f>
        <v>2.698370651330409E-2</v>
      </c>
      <c r="O1753" s="10">
        <f>IF(O1752+AVERAGE(K1752:K1753)*('Front End'!$F$5*60)&gt;J1753,J1753,O1752+AVERAGE(K1752:K1753)*('Front End'!$F$5*60))</f>
        <v>0</v>
      </c>
      <c r="P1753" s="10">
        <f>P1752+(AVERAGE(L1752:L1753)*('Front End'!$F$5*60))-W1752</f>
        <v>3427.2920820876589</v>
      </c>
      <c r="Q1753" s="10">
        <f>(P1753/$AA$5)*($AA$4-'Front End'!$F$9)</f>
        <v>3.4272920820876587E-2</v>
      </c>
      <c r="R1753" s="10">
        <f>'Front End'!$F$9+Q1753</f>
        <v>45.034272920820875</v>
      </c>
      <c r="S1753" s="8">
        <f>IF(R1753&gt;'Front End'!$F$9+'Front End'!$B$9,(((R1753-'Front End'!$F$9)/($AA$4-'Front End'!$F$9))*$AA$5)-((('Front End'!$F$9+'Front End'!$B$9-'Front End'!$F$9)/($AA$4-'Front End'!$F$9))*$AA$5),0)</f>
        <v>3427.2920820875188</v>
      </c>
      <c r="T1753" s="8">
        <f>ROUND(S1753/('Front End'!$B$3*24*60*60),6)</f>
        <v>3.967E-3</v>
      </c>
      <c r="U1753" s="8">
        <f>IF(R1753&gt;'Front End'!$F$9+'Front End'!$B$10,(((R1753-'Front End'!$F$9)/($AA$4-'Front End'!$F$9))*$AA$5)-((('Front End'!$F$9+'Front End'!$B$10-'Front End'!$F$9)/($AA$4-'Front End'!$F$9))*$AA$5),0)</f>
        <v>1427.2920820872059</v>
      </c>
      <c r="V1753" s="8">
        <f>(U1753^0.5)/('Front End'!$B$4*24*60*60)</f>
        <v>4.3726295540461131E-3</v>
      </c>
      <c r="W1753" s="8">
        <f>(AVERAGE(T1752:T1753)*('Front End'!$F$5*60))+(AVERAGE(V1752:V1753)*('Front End'!$F$5*60))</f>
        <v>1.0009050693998667</v>
      </c>
      <c r="X1753" s="8">
        <f t="shared" si="112"/>
        <v>4.3726295540461131E-3</v>
      </c>
    </row>
    <row r="1754" spans="1:24" x14ac:dyDescent="0.2">
      <c r="A1754" s="1">
        <v>1753</v>
      </c>
      <c r="B1754" s="1">
        <f>B1753+'Front End'!$F$5</f>
        <v>3504</v>
      </c>
      <c r="C1754" s="10">
        <f t="shared" si="109"/>
        <v>2.4333333333333331</v>
      </c>
      <c r="D1754" s="10">
        <f>ROUND(IF(B1754&lt;=$AA$2*1.25,('Front End'!$F$4/2)*(1-COS((PI()*B1754)/$AA$2)),(4.34*'Front End'!$F$4*EXP(-1.3*B1754/$AA$2))),6)</f>
        <v>2.1800000000000001E-4</v>
      </c>
      <c r="E1754" s="10">
        <f>D1754*('Front End'!$F$3/100)</f>
        <v>0</v>
      </c>
      <c r="F1754" s="10">
        <f t="shared" si="110"/>
        <v>2.1800000000000001E-4</v>
      </c>
      <c r="G1754" s="10">
        <f>IF((G1753+(AVERAGE(F1753:F1754)*('Front End'!$F$5*60))-(N1753))&gt;$AA$3,$AA$3,IF(G1753+(AVERAGE(F1753:F1754)*('Front End'!$F$5*60))-(N1753)&lt;0,0,G1753+(AVERAGE(F1753:F1754)*('Front End'!$F$5*60))-(N1753)))</f>
        <v>100.19314293577683</v>
      </c>
      <c r="H1754" s="10">
        <f>(G1754/$AA$3)*'Front End'!$B$1</f>
        <v>1.0019314293577683E-3</v>
      </c>
      <c r="I1754" s="10">
        <f>('Front End'!$F$10-'Front End'!$B$1)+Calcs!H1754</f>
        <v>46.731001931429361</v>
      </c>
      <c r="J1754" s="10">
        <f>IF(H1754&gt;'Front End'!$B$1*('Front End'!$B$5/100),G1754-((('Front End'!$B$1*('Front End'!$B$5/100))/'Front End'!$B$1)*$AA$3),0)</f>
        <v>0.19314293577683372</v>
      </c>
      <c r="K1754" s="10">
        <f>(J1754*('Front End'!$B$6/100))/('Front End'!$B$2*24*60*60)</f>
        <v>0</v>
      </c>
      <c r="L1754" s="10">
        <f>(J1754*((100-'Front End'!$B$6)/100))/('Front End'!$B$2*24*60*60)</f>
        <v>2.2354506455652055E-4</v>
      </c>
      <c r="M1754" s="10">
        <f t="shared" si="111"/>
        <v>2.2354506455652055E-4</v>
      </c>
      <c r="N1754" s="10">
        <f>AVERAGE(M1753:M1754)*('Front End'!$F$5*60)</f>
        <v>2.6878442921317955E-2</v>
      </c>
      <c r="O1754" s="10">
        <f>IF(O1753+AVERAGE(K1753:K1754)*('Front End'!$F$5*60)&gt;J1754,J1754,O1753+AVERAGE(K1753:K1754)*('Front End'!$F$5*60))</f>
        <v>0</v>
      </c>
      <c r="P1754" s="10">
        <f>P1753+(AVERAGE(L1753:L1754)*('Front End'!$F$5*60))-W1753</f>
        <v>3426.3180554611804</v>
      </c>
      <c r="Q1754" s="10">
        <f>(P1754/$AA$5)*($AA$4-'Front End'!$F$9)</f>
        <v>3.4263180554611805E-2</v>
      </c>
      <c r="R1754" s="10">
        <f>'Front End'!$F$9+Q1754</f>
        <v>45.034263180554611</v>
      </c>
      <c r="S1754" s="8">
        <f>IF(R1754&gt;'Front End'!$F$9+'Front End'!$B$9,(((R1754-'Front End'!$F$9)/($AA$4-'Front End'!$F$9))*$AA$5)-((('Front End'!$F$9+'Front End'!$B$9-'Front End'!$F$9)/($AA$4-'Front End'!$F$9))*$AA$5),0)</f>
        <v>3426.3180554610526</v>
      </c>
      <c r="T1754" s="8">
        <f>ROUND(S1754/('Front End'!$B$3*24*60*60),6)</f>
        <v>3.9659999999999999E-3</v>
      </c>
      <c r="U1754" s="8">
        <f>IF(R1754&gt;'Front End'!$F$9+'Front End'!$B$10,(((R1754-'Front End'!$F$9)/($AA$4-'Front End'!$F$9))*$AA$5)-((('Front End'!$F$9+'Front End'!$B$10-'Front End'!$F$9)/($AA$4-'Front End'!$F$9))*$AA$5),0)</f>
        <v>1426.3180554607397</v>
      </c>
      <c r="V1754" s="8">
        <f>(U1754^0.5)/('Front End'!$B$4*24*60*60)</f>
        <v>4.3711372930920452E-3</v>
      </c>
      <c r="W1754" s="8">
        <f>(AVERAGE(T1753:T1754)*('Front End'!$F$5*60))+(AVERAGE(V1753:V1754)*('Front End'!$F$5*60))</f>
        <v>1.0006060108282895</v>
      </c>
      <c r="X1754" s="8">
        <f t="shared" si="112"/>
        <v>4.3711372930920452E-3</v>
      </c>
    </row>
    <row r="1755" spans="1:24" x14ac:dyDescent="0.2">
      <c r="A1755" s="1">
        <v>1754</v>
      </c>
      <c r="B1755" s="1">
        <f>B1754+'Front End'!$F$5</f>
        <v>3506</v>
      </c>
      <c r="C1755" s="10">
        <f t="shared" si="109"/>
        <v>2.4347222222222222</v>
      </c>
      <c r="D1755" s="10">
        <f>ROUND(IF(B1755&lt;=$AA$2*1.25,('Front End'!$F$4/2)*(1-COS((PI()*B1755)/$AA$2)),(4.34*'Front End'!$F$4*EXP(-1.3*B1755/$AA$2))),6)</f>
        <v>2.1699999999999999E-4</v>
      </c>
      <c r="E1755" s="10">
        <f>D1755*('Front End'!$F$3/100)</f>
        <v>0</v>
      </c>
      <c r="F1755" s="10">
        <f t="shared" si="110"/>
        <v>2.1699999999999999E-4</v>
      </c>
      <c r="G1755" s="10">
        <f>IF((G1754+(AVERAGE(F1754:F1755)*('Front End'!$F$5*60))-(N1754))&gt;$AA$3,$AA$3,IF(G1754+(AVERAGE(F1754:F1755)*('Front End'!$F$5*60))-(N1754)&lt;0,0,G1754+(AVERAGE(F1754:F1755)*('Front End'!$F$5*60))-(N1754)))</f>
        <v>100.19236449285552</v>
      </c>
      <c r="H1755" s="10">
        <f>(G1755/$AA$3)*'Front End'!$B$1</f>
        <v>1.0019236449285551E-3</v>
      </c>
      <c r="I1755" s="10">
        <f>('Front End'!$F$10-'Front End'!$B$1)+Calcs!H1755</f>
        <v>46.731001923644932</v>
      </c>
      <c r="J1755" s="10">
        <f>IF(H1755&gt;'Front End'!$B$1*('Front End'!$B$5/100),G1755-((('Front End'!$B$1*('Front End'!$B$5/100))/'Front End'!$B$1)*$AA$3),0)</f>
        <v>0.19236449285551771</v>
      </c>
      <c r="K1755" s="10">
        <f>(J1755*('Front End'!$B$6/100))/('Front End'!$B$2*24*60*60)</f>
        <v>0</v>
      </c>
      <c r="L1755" s="10">
        <f>(J1755*((100-'Front End'!$B$6)/100))/('Front End'!$B$2*24*60*60)</f>
        <v>2.2264408895314553E-4</v>
      </c>
      <c r="M1755" s="10">
        <f t="shared" si="111"/>
        <v>2.2264408895314553E-4</v>
      </c>
      <c r="N1755" s="10">
        <f>AVERAGE(M1754:M1755)*('Front End'!$F$5*60)</f>
        <v>2.6771349210579963E-2</v>
      </c>
      <c r="O1755" s="10">
        <f>IF(O1754+AVERAGE(K1754:K1755)*('Front End'!$F$5*60)&gt;J1755,J1755,O1754+AVERAGE(K1754:K1755)*('Front End'!$F$5*60))</f>
        <v>0</v>
      </c>
      <c r="P1755" s="10">
        <f>P1754+(AVERAGE(L1754:L1755)*('Front End'!$F$5*60))-W1754</f>
        <v>3425.3442207995627</v>
      </c>
      <c r="Q1755" s="10">
        <f>(P1755/$AA$5)*($AA$4-'Front End'!$F$9)</f>
        <v>3.4253442207995623E-2</v>
      </c>
      <c r="R1755" s="10">
        <f>'Front End'!$F$9+Q1755</f>
        <v>45.034253442207998</v>
      </c>
      <c r="S1755" s="8">
        <f>IF(R1755&gt;'Front End'!$F$9+'Front End'!$B$9,(((R1755-'Front End'!$F$9)/($AA$4-'Front End'!$F$9))*$AA$5)-((('Front End'!$F$9+'Front End'!$B$9-'Front End'!$F$9)/($AA$4-'Front End'!$F$9))*$AA$5),0)</f>
        <v>3425.3442207997864</v>
      </c>
      <c r="T1755" s="8">
        <f>ROUND(S1755/('Front End'!$B$3*24*60*60),6)</f>
        <v>3.9649999999999998E-3</v>
      </c>
      <c r="U1755" s="8">
        <f>IF(R1755&gt;'Front End'!$F$9+'Front End'!$B$10,(((R1755-'Front End'!$F$9)/($AA$4-'Front End'!$F$9))*$AA$5)-((('Front End'!$F$9+'Front End'!$B$10-'Front End'!$F$9)/($AA$4-'Front End'!$F$9))*$AA$5),0)</f>
        <v>1425.3442207994735</v>
      </c>
      <c r="V1755" s="8">
        <f>(U1755^0.5)/('Front End'!$B$4*24*60*60)</f>
        <v>4.3696448167731992E-3</v>
      </c>
      <c r="W1755" s="8">
        <f>(AVERAGE(T1754:T1755)*('Front End'!$F$5*60))+(AVERAGE(V1754:V1755)*('Front End'!$F$5*60))</f>
        <v>1.0003069265919149</v>
      </c>
      <c r="X1755" s="8">
        <f t="shared" si="112"/>
        <v>4.3696448167731992E-3</v>
      </c>
    </row>
    <row r="1756" spans="1:24" x14ac:dyDescent="0.2">
      <c r="A1756" s="1">
        <v>1755</v>
      </c>
      <c r="B1756" s="1">
        <f>B1755+'Front End'!$F$5</f>
        <v>3508</v>
      </c>
      <c r="C1756" s="10">
        <f t="shared" si="109"/>
        <v>2.4361111111111109</v>
      </c>
      <c r="D1756" s="10">
        <f>ROUND(IF(B1756&lt;=$AA$2*1.25,('Front End'!$F$4/2)*(1-COS((PI()*B1756)/$AA$2)),(4.34*'Front End'!$F$4*EXP(-1.3*B1756/$AA$2))),6)</f>
        <v>2.1599999999999999E-4</v>
      </c>
      <c r="E1756" s="10">
        <f>D1756*('Front End'!$F$3/100)</f>
        <v>0</v>
      </c>
      <c r="F1756" s="10">
        <f t="shared" si="110"/>
        <v>2.1599999999999999E-4</v>
      </c>
      <c r="G1756" s="10">
        <f>IF((G1755+(AVERAGE(F1755:F1756)*('Front End'!$F$5*60))-(N1755))&gt;$AA$3,$AA$3,IF(G1755+(AVERAGE(F1755:F1756)*('Front End'!$F$5*60))-(N1755)&lt;0,0,G1755+(AVERAGE(F1755:F1756)*('Front End'!$F$5*60))-(N1755)))</f>
        <v>100.19157314364494</v>
      </c>
      <c r="H1756" s="10">
        <f>(G1756/$AA$3)*'Front End'!$B$1</f>
        <v>1.0019157314364495E-3</v>
      </c>
      <c r="I1756" s="10">
        <f>('Front End'!$F$10-'Front End'!$B$1)+Calcs!H1756</f>
        <v>46.73100191573144</v>
      </c>
      <c r="J1756" s="10">
        <f>IF(H1756&gt;'Front End'!$B$1*('Front End'!$B$5/100),G1756-((('Front End'!$B$1*('Front End'!$B$5/100))/'Front End'!$B$1)*$AA$3),0)</f>
        <v>0.19157314364494482</v>
      </c>
      <c r="K1756" s="10">
        <f>(J1756*('Front End'!$B$6/100))/('Front End'!$B$2*24*60*60)</f>
        <v>0</v>
      </c>
      <c r="L1756" s="10">
        <f>(J1756*((100-'Front End'!$B$6)/100))/('Front End'!$B$2*24*60*60)</f>
        <v>2.2172817551498246E-4</v>
      </c>
      <c r="M1756" s="10">
        <f t="shared" si="111"/>
        <v>2.2172817551498246E-4</v>
      </c>
      <c r="N1756" s="10">
        <f>AVERAGE(M1755:M1756)*('Front End'!$F$5*60)</f>
        <v>2.666233586808768E-2</v>
      </c>
      <c r="O1756" s="10">
        <f>IF(O1755+AVERAGE(K1755:K1756)*('Front End'!$F$5*60)&gt;J1756,J1756,O1755+AVERAGE(K1755:K1756)*('Front End'!$F$5*60))</f>
        <v>0</v>
      </c>
      <c r="P1756" s="10">
        <f>P1755+(AVERAGE(L1755:L1756)*('Front End'!$F$5*60))-W1755</f>
        <v>3424.3705762088389</v>
      </c>
      <c r="Q1756" s="10">
        <f>(P1756/$AA$5)*($AA$4-'Front End'!$F$9)</f>
        <v>3.4243705762088385E-2</v>
      </c>
      <c r="R1756" s="10">
        <f>'Front End'!$F$9+Q1756</f>
        <v>45.034243705762087</v>
      </c>
      <c r="S1756" s="8">
        <f>IF(R1756&gt;'Front End'!$F$9+'Front End'!$B$9,(((R1756-'Front End'!$F$9)/($AA$4-'Front End'!$F$9))*$AA$5)-((('Front End'!$F$9+'Front End'!$B$9-'Front End'!$F$9)/($AA$4-'Front End'!$F$9))*$AA$5),0)</f>
        <v>3424.370576208702</v>
      </c>
      <c r="T1756" s="8">
        <f>ROUND(S1756/('Front End'!$B$3*24*60*60),6)</f>
        <v>3.9630000000000004E-3</v>
      </c>
      <c r="U1756" s="8">
        <f>IF(R1756&gt;'Front End'!$F$9+'Front End'!$B$10,(((R1756-'Front End'!$F$9)/($AA$4-'Front End'!$F$9))*$AA$5)-((('Front End'!$F$9+'Front End'!$B$10-'Front End'!$F$9)/($AA$4-'Front End'!$F$9))*$AA$5),0)</f>
        <v>1424.3705762083891</v>
      </c>
      <c r="V1756" s="8">
        <f>(U1756^0.5)/('Front End'!$B$4*24*60*60)</f>
        <v>4.3681521219630717E-3</v>
      </c>
      <c r="W1756" s="8">
        <f>(AVERAGE(T1755:T1756)*('Front End'!$F$5*60))+(AVERAGE(V1755:V1756)*('Front End'!$F$5*60))</f>
        <v>0.9999478163241764</v>
      </c>
      <c r="X1756" s="8">
        <f t="shared" si="112"/>
        <v>4.3681521219630717E-3</v>
      </c>
    </row>
    <row r="1757" spans="1:24" x14ac:dyDescent="0.2">
      <c r="A1757" s="1">
        <v>1756</v>
      </c>
      <c r="B1757" s="1">
        <f>B1756+'Front End'!$F$5</f>
        <v>3510</v>
      </c>
      <c r="C1757" s="10">
        <f t="shared" si="109"/>
        <v>2.4375</v>
      </c>
      <c r="D1757" s="10">
        <f>ROUND(IF(B1757&lt;=$AA$2*1.25,('Front End'!$F$4/2)*(1-COS((PI()*B1757)/$AA$2)),(4.34*'Front End'!$F$4*EXP(-1.3*B1757/$AA$2))),6)</f>
        <v>2.1499999999999999E-4</v>
      </c>
      <c r="E1757" s="10">
        <f>D1757*('Front End'!$F$3/100)</f>
        <v>0</v>
      </c>
      <c r="F1757" s="10">
        <f t="shared" si="110"/>
        <v>2.1499999999999999E-4</v>
      </c>
      <c r="G1757" s="10">
        <f>IF((G1756+(AVERAGE(F1756:F1757)*('Front End'!$F$5*60))-(N1756))&gt;$AA$3,$AA$3,IF(G1756+(AVERAGE(F1756:F1757)*('Front End'!$F$5*60))-(N1756)&lt;0,0,G1756+(AVERAGE(F1756:F1757)*('Front End'!$F$5*60))-(N1756)))</f>
        <v>100.19077080777686</v>
      </c>
      <c r="H1757" s="10">
        <f>(G1757/$AA$3)*'Front End'!$B$1</f>
        <v>1.0019077080777685E-3</v>
      </c>
      <c r="I1757" s="10">
        <f>('Front End'!$F$10-'Front End'!$B$1)+Calcs!H1757</f>
        <v>46.731001907708084</v>
      </c>
      <c r="J1757" s="10">
        <f>IF(H1757&gt;'Front End'!$B$1*('Front End'!$B$5/100),G1757-((('Front End'!$B$1*('Front End'!$B$5/100))/'Front End'!$B$1)*$AA$3),0)</f>
        <v>0.19077080777685751</v>
      </c>
      <c r="K1757" s="10">
        <f>(J1757*('Front End'!$B$6/100))/('Front End'!$B$2*24*60*60)</f>
        <v>0</v>
      </c>
      <c r="L1757" s="10">
        <f>(J1757*((100-'Front End'!$B$6)/100))/('Front End'!$B$2*24*60*60)</f>
        <v>2.2079954603802955E-4</v>
      </c>
      <c r="M1757" s="10">
        <f t="shared" si="111"/>
        <v>2.2079954603802955E-4</v>
      </c>
      <c r="N1757" s="10">
        <f>AVERAGE(M1756:M1757)*('Front End'!$F$5*60)</f>
        <v>2.6551663293180722E-2</v>
      </c>
      <c r="O1757" s="10">
        <f>IF(O1756+AVERAGE(K1756:K1757)*('Front End'!$F$5*60)&gt;J1757,J1757,O1756+AVERAGE(K1756:K1757)*('Front End'!$F$5*60))</f>
        <v>0</v>
      </c>
      <c r="P1757" s="10">
        <f>P1756+(AVERAGE(L1756:L1757)*('Front End'!$F$5*60))-W1756</f>
        <v>3423.3971800558079</v>
      </c>
      <c r="Q1757" s="10">
        <f>(P1757/$AA$5)*($AA$4-'Front End'!$F$9)</f>
        <v>3.4233971800558073E-2</v>
      </c>
      <c r="R1757" s="10">
        <f>'Front End'!$F$9+Q1757</f>
        <v>45.03423397180056</v>
      </c>
      <c r="S1757" s="8">
        <f>IF(R1757&gt;'Front End'!$F$9+'Front End'!$B$9,(((R1757-'Front End'!$F$9)/($AA$4-'Front End'!$F$9))*$AA$5)-((('Front End'!$F$9+'Front End'!$B$9-'Front End'!$F$9)/($AA$4-'Front End'!$F$9))*$AA$5),0)</f>
        <v>3423.3971800560425</v>
      </c>
      <c r="T1757" s="8">
        <f>ROUND(S1757/('Front End'!$B$3*24*60*60),6)</f>
        <v>3.9620000000000002E-3</v>
      </c>
      <c r="U1757" s="8">
        <f>IF(R1757&gt;'Front End'!$F$9+'Front End'!$B$10,(((R1757-'Front End'!$F$9)/($AA$4-'Front End'!$F$9))*$AA$5)-((('Front End'!$F$9+'Front End'!$B$10-'Front End'!$F$9)/($AA$4-'Front End'!$F$9))*$AA$5),0)</f>
        <v>1423.3971800557297</v>
      </c>
      <c r="V1757" s="8">
        <f>(U1757^0.5)/('Front End'!$B$4*24*60*60)</f>
        <v>4.3666592979678554E-3</v>
      </c>
      <c r="W1757" s="8">
        <f>(AVERAGE(T1756:T1757)*('Front End'!$F$5*60))+(AVERAGE(V1756:V1757)*('Front End'!$F$5*60))</f>
        <v>0.99958868519585575</v>
      </c>
      <c r="X1757" s="8">
        <f t="shared" si="112"/>
        <v>4.3666592979678554E-3</v>
      </c>
    </row>
    <row r="1758" spans="1:24" x14ac:dyDescent="0.2">
      <c r="A1758" s="1">
        <v>1757</v>
      </c>
      <c r="B1758" s="1">
        <f>B1757+'Front End'!$F$5</f>
        <v>3512</v>
      </c>
      <c r="C1758" s="10">
        <f t="shared" si="109"/>
        <v>2.4388888888888891</v>
      </c>
      <c r="D1758" s="10">
        <f>ROUND(IF(B1758&lt;=$AA$2*1.25,('Front End'!$F$4/2)*(1-COS((PI()*B1758)/$AA$2)),(4.34*'Front End'!$F$4*EXP(-1.3*B1758/$AA$2))),6)</f>
        <v>2.14E-4</v>
      </c>
      <c r="E1758" s="10">
        <f>D1758*('Front End'!$F$3/100)</f>
        <v>0</v>
      </c>
      <c r="F1758" s="10">
        <f t="shared" si="110"/>
        <v>2.14E-4</v>
      </c>
      <c r="G1758" s="10">
        <f>IF((G1757+(AVERAGE(F1757:F1758)*('Front End'!$F$5*60))-(N1757))&gt;$AA$3,$AA$3,IF(G1757+(AVERAGE(F1757:F1758)*('Front End'!$F$5*60))-(N1757)&lt;0,0,G1757+(AVERAGE(F1757:F1758)*('Front End'!$F$5*60))-(N1757)))</f>
        <v>100.18995914448368</v>
      </c>
      <c r="H1758" s="10">
        <f>(G1758/$AA$3)*'Front End'!$B$1</f>
        <v>1.0018995914448368E-3</v>
      </c>
      <c r="I1758" s="10">
        <f>('Front End'!$F$10-'Front End'!$B$1)+Calcs!H1758</f>
        <v>46.731001899591448</v>
      </c>
      <c r="J1758" s="10">
        <f>IF(H1758&gt;'Front End'!$B$1*('Front End'!$B$5/100),G1758-((('Front End'!$B$1*('Front End'!$B$5/100))/'Front End'!$B$1)*$AA$3),0)</f>
        <v>0.18995914448368012</v>
      </c>
      <c r="K1758" s="10">
        <f>(J1758*('Front End'!$B$6/100))/('Front End'!$B$2*24*60*60)</f>
        <v>0</v>
      </c>
      <c r="L1758" s="10">
        <f>(J1758*((100-'Front End'!$B$6)/100))/('Front End'!$B$2*24*60*60)</f>
        <v>2.1986012093018535E-4</v>
      </c>
      <c r="M1758" s="10">
        <f t="shared" si="111"/>
        <v>2.1986012093018535E-4</v>
      </c>
      <c r="N1758" s="10">
        <f>AVERAGE(M1757:M1758)*('Front End'!$F$5*60)</f>
        <v>2.6439580018092896E-2</v>
      </c>
      <c r="O1758" s="10">
        <f>IF(O1757+AVERAGE(K1757:K1758)*('Front End'!$F$5*60)&gt;J1758,J1758,O1757+AVERAGE(K1757:K1758)*('Front End'!$F$5*60))</f>
        <v>0</v>
      </c>
      <c r="P1758" s="10">
        <f>P1757+(AVERAGE(L1757:L1758)*('Front End'!$F$5*60))-W1757</f>
        <v>3422.4240309506304</v>
      </c>
      <c r="Q1758" s="10">
        <f>(P1758/$AA$5)*($AA$4-'Front End'!$F$9)</f>
        <v>3.4224240309506306E-2</v>
      </c>
      <c r="R1758" s="10">
        <f>'Front End'!$F$9+Q1758</f>
        <v>45.034224240309506</v>
      </c>
      <c r="S1758" s="8">
        <f>IF(R1758&gt;'Front End'!$F$9+'Front End'!$B$9,(((R1758-'Front End'!$F$9)/($AA$4-'Front End'!$F$9))*$AA$5)-((('Front End'!$F$9+'Front End'!$B$9-'Front End'!$F$9)/($AA$4-'Front End'!$F$9))*$AA$5),0)</f>
        <v>3422.4240309505662</v>
      </c>
      <c r="T1758" s="8">
        <f>ROUND(S1758/('Front End'!$B$3*24*60*60),6)</f>
        <v>3.9610000000000001E-3</v>
      </c>
      <c r="U1758" s="8">
        <f>IF(R1758&gt;'Front End'!$F$9+'Front End'!$B$10,(((R1758-'Front End'!$F$9)/($AA$4-'Front End'!$F$9))*$AA$5)-((('Front End'!$F$9+'Front End'!$B$10-'Front End'!$F$9)/($AA$4-'Front End'!$F$9))*$AA$5),0)</f>
        <v>1422.4240309502534</v>
      </c>
      <c r="V1758" s="8">
        <f>(U1758^0.5)/('Front End'!$B$4*24*60*60)</f>
        <v>4.3651663425202736E-3</v>
      </c>
      <c r="W1758" s="8">
        <f>(AVERAGE(T1757:T1758)*('Front End'!$F$5*60))+(AVERAGE(V1757:V1758)*('Front End'!$F$5*60))</f>
        <v>0.99928953842928769</v>
      </c>
      <c r="X1758" s="8">
        <f t="shared" si="112"/>
        <v>4.3651663425202736E-3</v>
      </c>
    </row>
    <row r="1759" spans="1:24" x14ac:dyDescent="0.2">
      <c r="A1759" s="1">
        <v>1758</v>
      </c>
      <c r="B1759" s="1">
        <f>B1758+'Front End'!$F$5</f>
        <v>3514</v>
      </c>
      <c r="C1759" s="10">
        <f t="shared" si="109"/>
        <v>2.4402777777777778</v>
      </c>
      <c r="D1759" s="10">
        <f>ROUND(IF(B1759&lt;=$AA$2*1.25,('Front End'!$F$4/2)*(1-COS((PI()*B1759)/$AA$2)),(4.34*'Front End'!$F$4*EXP(-1.3*B1759/$AA$2))),6)</f>
        <v>2.13E-4</v>
      </c>
      <c r="E1759" s="10">
        <f>D1759*('Front End'!$F$3/100)</f>
        <v>0</v>
      </c>
      <c r="F1759" s="10">
        <f t="shared" si="110"/>
        <v>2.13E-4</v>
      </c>
      <c r="G1759" s="10">
        <f>IF((G1758+(AVERAGE(F1758:F1759)*('Front End'!$F$5*60))-(N1758))&gt;$AA$3,$AA$3,IF(G1758+(AVERAGE(F1758:F1759)*('Front End'!$F$5*60))-(N1758)&lt;0,0,G1758+(AVERAGE(F1758:F1759)*('Front End'!$F$5*60))-(N1758)))</f>
        <v>100.18913956446559</v>
      </c>
      <c r="H1759" s="10">
        <f>(G1759/$AA$3)*'Front End'!$B$1</f>
        <v>1.0018913956446559E-3</v>
      </c>
      <c r="I1759" s="10">
        <f>('Front End'!$F$10-'Front End'!$B$1)+Calcs!H1759</f>
        <v>46.73100189139565</v>
      </c>
      <c r="J1759" s="10">
        <f>IF(H1759&gt;'Front End'!$B$1*('Front End'!$B$5/100),G1759-((('Front End'!$B$1*('Front End'!$B$5/100))/'Front End'!$B$1)*$AA$3),0)</f>
        <v>0.18913956446559155</v>
      </c>
      <c r="K1759" s="10">
        <f>(J1759*('Front End'!$B$6/100))/('Front End'!$B$2*24*60*60)</f>
        <v>0</v>
      </c>
      <c r="L1759" s="10">
        <f>(J1759*((100-'Front End'!$B$6)/100))/('Front End'!$B$2*24*60*60)</f>
        <v>2.1891153294628654E-4</v>
      </c>
      <c r="M1759" s="10">
        <f t="shared" si="111"/>
        <v>2.1891153294628654E-4</v>
      </c>
      <c r="N1759" s="10">
        <f>AVERAGE(M1758:M1759)*('Front End'!$F$5*60)</f>
        <v>2.6326299232588311E-2</v>
      </c>
      <c r="O1759" s="10">
        <f>IF(O1758+AVERAGE(K1758:K1759)*('Front End'!$F$5*60)&gt;J1759,J1759,O1758+AVERAGE(K1758:K1759)*('Front End'!$F$5*60))</f>
        <v>0</v>
      </c>
      <c r="P1759" s="10">
        <f>P1758+(AVERAGE(L1758:L1759)*('Front End'!$F$5*60))-W1758</f>
        <v>3421.4510677114336</v>
      </c>
      <c r="Q1759" s="10">
        <f>(P1759/$AA$5)*($AA$4-'Front End'!$F$9)</f>
        <v>3.4214510677114333E-2</v>
      </c>
      <c r="R1759" s="10">
        <f>'Front End'!$F$9+Q1759</f>
        <v>45.034214510677117</v>
      </c>
      <c r="S1759" s="8">
        <f>IF(R1759&gt;'Front End'!$F$9+'Front End'!$B$9,(((R1759-'Front End'!$F$9)/($AA$4-'Front End'!$F$9))*$AA$5)-((('Front End'!$F$9+'Front End'!$B$9-'Front End'!$F$9)/($AA$4-'Front End'!$F$9))*$AA$5),0)</f>
        <v>3421.4510677117009</v>
      </c>
      <c r="T1759" s="8">
        <f>ROUND(S1759/('Front End'!$B$3*24*60*60),6)</f>
        <v>3.96E-3</v>
      </c>
      <c r="U1759" s="8">
        <f>IF(R1759&gt;'Front End'!$F$9+'Front End'!$B$10,(((R1759-'Front End'!$F$9)/($AA$4-'Front End'!$F$9))*$AA$5)-((('Front End'!$F$9+'Front End'!$B$10-'Front End'!$F$9)/($AA$4-'Front End'!$F$9))*$AA$5),0)</f>
        <v>1421.4510677113881</v>
      </c>
      <c r="V1759" s="8">
        <f>(U1759^0.5)/('Front End'!$B$4*24*60*60)</f>
        <v>4.3636731615771382E-3</v>
      </c>
      <c r="W1759" s="8">
        <f>(AVERAGE(T1758:T1759)*('Front End'!$F$5*60))+(AVERAGE(V1758:V1759)*('Front End'!$F$5*60))</f>
        <v>0.99899037024584469</v>
      </c>
      <c r="X1759" s="8">
        <f t="shared" si="112"/>
        <v>4.3636731615771382E-3</v>
      </c>
    </row>
    <row r="1760" spans="1:24" x14ac:dyDescent="0.2">
      <c r="A1760" s="1">
        <v>1759</v>
      </c>
      <c r="B1760" s="1">
        <f>B1759+'Front End'!$F$5</f>
        <v>3516</v>
      </c>
      <c r="C1760" s="10">
        <f t="shared" si="109"/>
        <v>2.4416666666666669</v>
      </c>
      <c r="D1760" s="10">
        <f>ROUND(IF(B1760&lt;=$AA$2*1.25,('Front End'!$F$4/2)*(1-COS((PI()*B1760)/$AA$2)),(4.34*'Front End'!$F$4*EXP(-1.3*B1760/$AA$2))),6)</f>
        <v>2.12E-4</v>
      </c>
      <c r="E1760" s="10">
        <f>D1760*('Front End'!$F$3/100)</f>
        <v>0</v>
      </c>
      <c r="F1760" s="10">
        <f t="shared" si="110"/>
        <v>2.12E-4</v>
      </c>
      <c r="G1760" s="10">
        <f>IF((G1759+(AVERAGE(F1759:F1760)*('Front End'!$F$5*60))-(N1759))&gt;$AA$3,$AA$3,IF(G1759+(AVERAGE(F1759:F1760)*('Front End'!$F$5*60))-(N1759)&lt;0,0,G1759+(AVERAGE(F1759:F1760)*('Front End'!$F$5*60))-(N1759)))</f>
        <v>100.18831326523299</v>
      </c>
      <c r="H1760" s="10">
        <f>(G1760/$AA$3)*'Front End'!$B$1</f>
        <v>1.0018831326523299E-3</v>
      </c>
      <c r="I1760" s="10">
        <f>('Front End'!$F$10-'Front End'!$B$1)+Calcs!H1760</f>
        <v>46.731001883132656</v>
      </c>
      <c r="J1760" s="10">
        <f>IF(H1760&gt;'Front End'!$B$1*('Front End'!$B$5/100),G1760-((('Front End'!$B$1*('Front End'!$B$5/100))/'Front End'!$B$1)*$AA$3),0)</f>
        <v>0.18831326523299197</v>
      </c>
      <c r="K1760" s="10">
        <f>(J1760*('Front End'!$B$6/100))/('Front End'!$B$2*24*60*60)</f>
        <v>0</v>
      </c>
      <c r="L1760" s="10">
        <f>(J1760*((100-'Front End'!$B$6)/100))/('Front End'!$B$2*24*60*60)</f>
        <v>2.1795516809374073E-4</v>
      </c>
      <c r="M1760" s="10">
        <f t="shared" si="111"/>
        <v>2.1795516809374073E-4</v>
      </c>
      <c r="N1760" s="10">
        <f>AVERAGE(M1759:M1760)*('Front End'!$F$5*60)</f>
        <v>2.6212002062401638E-2</v>
      </c>
      <c r="O1760" s="10">
        <f>IF(O1759+AVERAGE(K1759:K1760)*('Front End'!$F$5*60)&gt;J1760,J1760,O1759+AVERAGE(K1759:K1760)*('Front End'!$F$5*60))</f>
        <v>0</v>
      </c>
      <c r="P1760" s="10">
        <f>P1759+(AVERAGE(L1759:L1760)*('Front End'!$F$5*60))-W1759</f>
        <v>3420.4782893432503</v>
      </c>
      <c r="Q1760" s="10">
        <f>(P1760/$AA$5)*($AA$4-'Front End'!$F$9)</f>
        <v>3.4204782893432498E-2</v>
      </c>
      <c r="R1760" s="10">
        <f>'Front End'!$F$9+Q1760</f>
        <v>45.034204782893433</v>
      </c>
      <c r="S1760" s="8">
        <f>IF(R1760&gt;'Front End'!$F$9+'Front End'!$B$9,(((R1760-'Front End'!$F$9)/($AA$4-'Front End'!$F$9))*$AA$5)-((('Front End'!$F$9+'Front End'!$B$9-'Front End'!$F$9)/($AA$4-'Front End'!$F$9))*$AA$5),0)</f>
        <v>3420.4782893432653</v>
      </c>
      <c r="T1760" s="8">
        <f>ROUND(S1760/('Front End'!$B$3*24*60*60),6)</f>
        <v>3.9589999999999998E-3</v>
      </c>
      <c r="U1760" s="8">
        <f>IF(R1760&gt;'Front End'!$F$9+'Front End'!$B$10,(((R1760-'Front End'!$F$9)/($AA$4-'Front End'!$F$9))*$AA$5)-((('Front End'!$F$9+'Front End'!$B$10-'Front End'!$F$9)/($AA$4-'Front End'!$F$9))*$AA$5),0)</f>
        <v>1420.4782893429524</v>
      </c>
      <c r="V1760" s="8">
        <f>(U1760^0.5)/('Front End'!$B$4*24*60*60)</f>
        <v>4.3621797533772849E-3</v>
      </c>
      <c r="W1760" s="8">
        <f>(AVERAGE(T1759:T1760)*('Front End'!$F$5*60))+(AVERAGE(V1759:V1760)*('Front End'!$F$5*60))</f>
        <v>0.99869117489726533</v>
      </c>
      <c r="X1760" s="8">
        <f t="shared" si="112"/>
        <v>4.3621797533772849E-3</v>
      </c>
    </row>
    <row r="1761" spans="1:24" x14ac:dyDescent="0.2">
      <c r="A1761" s="1">
        <v>1760</v>
      </c>
      <c r="B1761" s="1">
        <f>B1760+'Front End'!$F$5</f>
        <v>3518</v>
      </c>
      <c r="C1761" s="10">
        <f t="shared" si="109"/>
        <v>2.4430555555555555</v>
      </c>
      <c r="D1761" s="10">
        <f>ROUND(IF(B1761&lt;=$AA$2*1.25,('Front End'!$F$4/2)*(1-COS((PI()*B1761)/$AA$2)),(4.34*'Front End'!$F$4*EXP(-1.3*B1761/$AA$2))),6)</f>
        <v>2.1100000000000001E-4</v>
      </c>
      <c r="E1761" s="10">
        <f>D1761*('Front End'!$F$3/100)</f>
        <v>0</v>
      </c>
      <c r="F1761" s="10">
        <f t="shared" si="110"/>
        <v>2.1100000000000001E-4</v>
      </c>
      <c r="G1761" s="10">
        <f>IF((G1760+(AVERAGE(F1760:F1761)*('Front End'!$F$5*60))-(N1760))&gt;$AA$3,$AA$3,IF(G1760+(AVERAGE(F1760:F1761)*('Front End'!$F$5*60))-(N1760)&lt;0,0,G1760+(AVERAGE(F1760:F1761)*('Front End'!$F$5*60))-(N1760)))</f>
        <v>100.18748126317058</v>
      </c>
      <c r="H1761" s="10">
        <f>(G1761/$AA$3)*'Front End'!$B$1</f>
        <v>1.0018748126317059E-3</v>
      </c>
      <c r="I1761" s="10">
        <f>('Front End'!$F$10-'Front End'!$B$1)+Calcs!H1761</f>
        <v>46.731001874812634</v>
      </c>
      <c r="J1761" s="10">
        <f>IF(H1761&gt;'Front End'!$B$1*('Front End'!$B$5/100),G1761-((('Front End'!$B$1*('Front End'!$B$5/100))/'Front End'!$B$1)*$AA$3),0)</f>
        <v>0.18748126317058222</v>
      </c>
      <c r="K1761" s="10">
        <f>(J1761*('Front End'!$B$6/100))/('Front End'!$B$2*24*60*60)</f>
        <v>0</v>
      </c>
      <c r="L1761" s="10">
        <f>(J1761*((100-'Front End'!$B$6)/100))/('Front End'!$B$2*24*60*60)</f>
        <v>2.1699220274372946E-4</v>
      </c>
      <c r="M1761" s="10">
        <f t="shared" si="111"/>
        <v>2.1699220274372946E-4</v>
      </c>
      <c r="N1761" s="10">
        <f>AVERAGE(M1760:M1761)*('Front End'!$F$5*60)</f>
        <v>2.6096842250248213E-2</v>
      </c>
      <c r="O1761" s="10">
        <f>IF(O1760+AVERAGE(K1760:K1761)*('Front End'!$F$5*60)&gt;J1761,J1761,O1760+AVERAGE(K1760:K1761)*('Front End'!$F$5*60))</f>
        <v>0</v>
      </c>
      <c r="P1761" s="10">
        <f>P1760+(AVERAGE(L1760:L1761)*('Front End'!$F$5*60))-W1760</f>
        <v>3419.5056950106032</v>
      </c>
      <c r="Q1761" s="10">
        <f>(P1761/$AA$5)*($AA$4-'Front End'!$F$9)</f>
        <v>3.419505695010603E-2</v>
      </c>
      <c r="R1761" s="10">
        <f>'Front End'!$F$9+Q1761</f>
        <v>45.034195056950104</v>
      </c>
      <c r="S1761" s="8">
        <f>IF(R1761&gt;'Front End'!$F$9+'Front End'!$B$9,(((R1761-'Front End'!$F$9)/($AA$4-'Front End'!$F$9))*$AA$5)-((('Front End'!$F$9+'Front End'!$B$9-'Front End'!$F$9)/($AA$4-'Front End'!$F$9))*$AA$5),0)</f>
        <v>3419.5056950103722</v>
      </c>
      <c r="T1761" s="8">
        <f>ROUND(S1761/('Front End'!$B$3*24*60*60),6)</f>
        <v>3.9579999999999997E-3</v>
      </c>
      <c r="U1761" s="8">
        <f>IF(R1761&gt;'Front End'!$F$9+'Front End'!$B$10,(((R1761-'Front End'!$F$9)/($AA$4-'Front End'!$F$9))*$AA$5)-((('Front End'!$F$9+'Front End'!$B$10-'Front End'!$F$9)/($AA$4-'Front End'!$F$9))*$AA$5),0)</f>
        <v>1419.5056950100593</v>
      </c>
      <c r="V1761" s="8">
        <f>(U1761^0.5)/('Front End'!$B$4*24*60*60)</f>
        <v>4.3606861164048535E-3</v>
      </c>
      <c r="W1761" s="8">
        <f>(AVERAGE(T1760:T1761)*('Front End'!$F$5*60))+(AVERAGE(V1760:V1761)*('Front End'!$F$5*60))</f>
        <v>0.99839195218692833</v>
      </c>
      <c r="X1761" s="8">
        <f t="shared" si="112"/>
        <v>4.3606861164048535E-3</v>
      </c>
    </row>
    <row r="1762" spans="1:24" x14ac:dyDescent="0.2">
      <c r="A1762" s="1">
        <v>1761</v>
      </c>
      <c r="B1762" s="1">
        <f>B1761+'Front End'!$F$5</f>
        <v>3520</v>
      </c>
      <c r="C1762" s="10">
        <f t="shared" si="109"/>
        <v>2.4444444444444446</v>
      </c>
      <c r="D1762" s="10">
        <f>ROUND(IF(B1762&lt;=$AA$2*1.25,('Front End'!$F$4/2)*(1-COS((PI()*B1762)/$AA$2)),(4.34*'Front End'!$F$4*EXP(-1.3*B1762/$AA$2))),6)</f>
        <v>2.1000000000000001E-4</v>
      </c>
      <c r="E1762" s="10">
        <f>D1762*('Front End'!$F$3/100)</f>
        <v>0</v>
      </c>
      <c r="F1762" s="10">
        <f t="shared" si="110"/>
        <v>2.1000000000000001E-4</v>
      </c>
      <c r="G1762" s="10">
        <f>IF((G1761+(AVERAGE(F1761:F1762)*('Front End'!$F$5*60))-(N1761))&gt;$AA$3,$AA$3,IF(G1761+(AVERAGE(F1761:F1762)*('Front End'!$F$5*60))-(N1761)&lt;0,0,G1761+(AVERAGE(F1761:F1762)*('Front End'!$F$5*60))-(N1761)))</f>
        <v>100.18664442092033</v>
      </c>
      <c r="H1762" s="10">
        <f>(G1762/$AA$3)*'Front End'!$B$1</f>
        <v>1.0018664442092034E-3</v>
      </c>
      <c r="I1762" s="10">
        <f>('Front End'!$F$10-'Front End'!$B$1)+Calcs!H1762</f>
        <v>46.73100186644421</v>
      </c>
      <c r="J1762" s="10">
        <f>IF(H1762&gt;'Front End'!$B$1*('Front End'!$B$5/100),G1762-((('Front End'!$B$1*('Front End'!$B$5/100))/'Front End'!$B$1)*$AA$3),0)</f>
        <v>0.18664442092033084</v>
      </c>
      <c r="K1762" s="10">
        <f>(J1762*('Front End'!$B$6/100))/('Front End'!$B$2*24*60*60)</f>
        <v>0</v>
      </c>
      <c r="L1762" s="10">
        <f>(J1762*((100-'Front End'!$B$6)/100))/('Front End'!$B$2*24*60*60)</f>
        <v>2.1602363532445703E-4</v>
      </c>
      <c r="M1762" s="10">
        <f t="shared" si="111"/>
        <v>2.1602363532445703E-4</v>
      </c>
      <c r="N1762" s="10">
        <f>AVERAGE(M1761:M1762)*('Front End'!$F$5*60)</f>
        <v>2.5980950284091191E-2</v>
      </c>
      <c r="O1762" s="10">
        <f>IF(O1761+AVERAGE(K1761:K1762)*('Front End'!$F$5*60)&gt;J1762,J1762,O1761+AVERAGE(K1761:K1762)*('Front End'!$F$5*60))</f>
        <v>0</v>
      </c>
      <c r="P1762" s="10">
        <f>P1761+(AVERAGE(L1761:L1762)*('Front End'!$F$5*60))-W1761</f>
        <v>3418.5332840087003</v>
      </c>
      <c r="Q1762" s="10">
        <f>(P1762/$AA$5)*($AA$4-'Front End'!$F$9)</f>
        <v>3.4185332840087006E-2</v>
      </c>
      <c r="R1762" s="10">
        <f>'Front End'!$F$9+Q1762</f>
        <v>45.034185332840089</v>
      </c>
      <c r="S1762" s="8">
        <f>IF(R1762&gt;'Front End'!$F$9+'Front End'!$B$9,(((R1762-'Front End'!$F$9)/($AA$4-'Front End'!$F$9))*$AA$5)-((('Front End'!$F$9+'Front End'!$B$9-'Front End'!$F$9)/($AA$4-'Front End'!$F$9))*$AA$5),0)</f>
        <v>3418.5332840088731</v>
      </c>
      <c r="T1762" s="8">
        <f>ROUND(S1762/('Front End'!$B$3*24*60*60),6)</f>
        <v>3.9569999999999996E-3</v>
      </c>
      <c r="U1762" s="8">
        <f>IF(R1762&gt;'Front End'!$F$9+'Front End'!$B$10,(((R1762-'Front End'!$F$9)/($AA$4-'Front End'!$F$9))*$AA$5)-((('Front End'!$F$9+'Front End'!$B$10-'Front End'!$F$9)/($AA$4-'Front End'!$F$9))*$AA$5),0)</f>
        <v>1418.5332840085603</v>
      </c>
      <c r="V1762" s="8">
        <f>(U1762^0.5)/('Front End'!$B$4*24*60*60)</f>
        <v>4.3591922493427483E-3</v>
      </c>
      <c r="W1762" s="8">
        <f>(AVERAGE(T1761:T1762)*('Front End'!$F$5*60))+(AVERAGE(V1761:V1762)*('Front End'!$F$5*60))</f>
        <v>0.998092701944856</v>
      </c>
      <c r="X1762" s="8">
        <f t="shared" si="112"/>
        <v>4.3591922493427483E-3</v>
      </c>
    </row>
    <row r="1763" spans="1:24" x14ac:dyDescent="0.2">
      <c r="A1763" s="1">
        <v>1762</v>
      </c>
      <c r="B1763" s="1">
        <f>B1762+'Front End'!$F$5</f>
        <v>3522</v>
      </c>
      <c r="C1763" s="10">
        <f t="shared" si="109"/>
        <v>2.4458333333333333</v>
      </c>
      <c r="D1763" s="10">
        <f>ROUND(IF(B1763&lt;=$AA$2*1.25,('Front End'!$F$4/2)*(1-COS((PI()*B1763)/$AA$2)),(4.34*'Front End'!$F$4*EXP(-1.3*B1763/$AA$2))),6)</f>
        <v>2.0900000000000001E-4</v>
      </c>
      <c r="E1763" s="10">
        <f>D1763*('Front End'!$F$3/100)</f>
        <v>0</v>
      </c>
      <c r="F1763" s="10">
        <f t="shared" si="110"/>
        <v>2.0900000000000001E-4</v>
      </c>
      <c r="G1763" s="10">
        <f>IF((G1762+(AVERAGE(F1762:F1763)*('Front End'!$F$5*60))-(N1762))&gt;$AA$3,$AA$3,IF(G1762+(AVERAGE(F1762:F1763)*('Front End'!$F$5*60))-(N1762)&lt;0,0,G1762+(AVERAGE(F1762:F1763)*('Front End'!$F$5*60))-(N1762)))</f>
        <v>100.18580347063623</v>
      </c>
      <c r="H1763" s="10">
        <f>(G1763/$AA$3)*'Front End'!$B$1</f>
        <v>1.0018580347063624E-3</v>
      </c>
      <c r="I1763" s="10">
        <f>('Front End'!$F$10-'Front End'!$B$1)+Calcs!H1763</f>
        <v>46.731001858034709</v>
      </c>
      <c r="J1763" s="10">
        <f>IF(H1763&gt;'Front End'!$B$1*('Front End'!$B$5/100),G1763-((('Front End'!$B$1*('Front End'!$B$5/100))/'Front End'!$B$1)*$AA$3),0)</f>
        <v>0.18580347063623037</v>
      </c>
      <c r="K1763" s="10">
        <f>(J1763*('Front End'!$B$6/100))/('Front End'!$B$2*24*60*60)</f>
        <v>0</v>
      </c>
      <c r="L1763" s="10">
        <f>(J1763*((100-'Front End'!$B$6)/100))/('Front End'!$B$2*24*60*60)</f>
        <v>2.1505031323637778E-4</v>
      </c>
      <c r="M1763" s="10">
        <f t="shared" si="111"/>
        <v>2.1505031323637778E-4</v>
      </c>
      <c r="N1763" s="10">
        <f>AVERAGE(M1762:M1763)*('Front End'!$F$5*60)</f>
        <v>2.5864436913650091E-2</v>
      </c>
      <c r="O1763" s="10">
        <f>IF(O1762+AVERAGE(K1762:K1763)*('Front End'!$F$5*60)&gt;J1763,J1763,O1762+AVERAGE(K1762:K1763)*('Front End'!$F$5*60))</f>
        <v>0</v>
      </c>
      <c r="P1763" s="10">
        <f>P1762+(AVERAGE(L1762:L1763)*('Front End'!$F$5*60))-W1762</f>
        <v>3417.5610557436694</v>
      </c>
      <c r="Q1763" s="10">
        <f>(P1763/$AA$5)*($AA$4-'Front End'!$F$9)</f>
        <v>3.4175610557436696E-2</v>
      </c>
      <c r="R1763" s="10">
        <f>'Front End'!$F$9+Q1763</f>
        <v>45.034175610557433</v>
      </c>
      <c r="S1763" s="8">
        <f>IF(R1763&gt;'Front End'!$F$9+'Front End'!$B$9,(((R1763-'Front End'!$F$9)/($AA$4-'Front End'!$F$9))*$AA$5)-((('Front End'!$F$9+'Front End'!$B$9-'Front End'!$F$9)/($AA$4-'Front End'!$F$9))*$AA$5),0)</f>
        <v>3417.5610557433347</v>
      </c>
      <c r="T1763" s="8">
        <f>ROUND(S1763/('Front End'!$B$3*24*60*60),6)</f>
        <v>3.9560000000000003E-3</v>
      </c>
      <c r="U1763" s="8">
        <f>IF(R1763&gt;'Front End'!$F$9+'Front End'!$B$10,(((R1763-'Front End'!$F$9)/($AA$4-'Front End'!$F$9))*$AA$5)-((('Front End'!$F$9+'Front End'!$B$10-'Front End'!$F$9)/($AA$4-'Front End'!$F$9))*$AA$5),0)</f>
        <v>1417.5610557430218</v>
      </c>
      <c r="V1763" s="8">
        <f>(U1763^0.5)/('Front End'!$B$4*24*60*60)</f>
        <v>4.3576981510391336E-3</v>
      </c>
      <c r="W1763" s="8">
        <f>(AVERAGE(T1762:T1763)*('Front End'!$F$5*60))+(AVERAGE(V1762:V1763)*('Front End'!$F$5*60))</f>
        <v>0.99779342402291293</v>
      </c>
      <c r="X1763" s="8">
        <f t="shared" si="112"/>
        <v>4.3576981510391336E-3</v>
      </c>
    </row>
    <row r="1764" spans="1:24" x14ac:dyDescent="0.2">
      <c r="A1764" s="1">
        <v>1763</v>
      </c>
      <c r="B1764" s="1">
        <f>B1763+'Front End'!$F$5</f>
        <v>3524</v>
      </c>
      <c r="C1764" s="10">
        <f t="shared" si="109"/>
        <v>2.4472222222222224</v>
      </c>
      <c r="D1764" s="10">
        <f>ROUND(IF(B1764&lt;=$AA$2*1.25,('Front End'!$F$4/2)*(1-COS((PI()*B1764)/$AA$2)),(4.34*'Front End'!$F$4*EXP(-1.3*B1764/$AA$2))),6)</f>
        <v>2.0799999999999999E-4</v>
      </c>
      <c r="E1764" s="10">
        <f>D1764*('Front End'!$F$3/100)</f>
        <v>0</v>
      </c>
      <c r="F1764" s="10">
        <f t="shared" si="110"/>
        <v>2.0799999999999999E-4</v>
      </c>
      <c r="G1764" s="10">
        <f>IF((G1763+(AVERAGE(F1763:F1764)*('Front End'!$F$5*60))-(N1763))&gt;$AA$3,$AA$3,IF(G1763+(AVERAGE(F1763:F1764)*('Front End'!$F$5*60))-(N1763)&lt;0,0,G1763+(AVERAGE(F1763:F1764)*('Front End'!$F$5*60))-(N1763)))</f>
        <v>100.18495903372258</v>
      </c>
      <c r="H1764" s="10">
        <f>(G1764/$AA$3)*'Front End'!$B$1</f>
        <v>1.0018495903372259E-3</v>
      </c>
      <c r="I1764" s="10">
        <f>('Front End'!$F$10-'Front End'!$B$1)+Calcs!H1764</f>
        <v>46.731001849590342</v>
      </c>
      <c r="J1764" s="10">
        <f>IF(H1764&gt;'Front End'!$B$1*('Front End'!$B$5/100),G1764-((('Front End'!$B$1*('Front End'!$B$5/100))/'Front End'!$B$1)*$AA$3),0)</f>
        <v>0.18495903372257771</v>
      </c>
      <c r="K1764" s="10">
        <f>(J1764*('Front End'!$B$6/100))/('Front End'!$B$2*24*60*60)</f>
        <v>0</v>
      </c>
      <c r="L1764" s="10">
        <f>(J1764*((100-'Front End'!$B$6)/100))/('Front End'!$B$2*24*60*60)</f>
        <v>2.1407295569742793E-4</v>
      </c>
      <c r="M1764" s="10">
        <f t="shared" si="111"/>
        <v>2.1407295569742793E-4</v>
      </c>
      <c r="N1764" s="10">
        <f>AVERAGE(M1763:M1764)*('Front End'!$F$5*60)</f>
        <v>2.574739613602834E-2</v>
      </c>
      <c r="O1764" s="10">
        <f>IF(O1763+AVERAGE(K1763:K1764)*('Front End'!$F$5*60)&gt;J1764,J1764,O1763+AVERAGE(K1763:K1764)*('Front End'!$F$5*60))</f>
        <v>0</v>
      </c>
      <c r="P1764" s="10">
        <f>P1763+(AVERAGE(L1763:L1764)*('Front End'!$F$5*60))-W1763</f>
        <v>3416.5890097157826</v>
      </c>
      <c r="Q1764" s="10">
        <f>(P1764/$AA$5)*($AA$4-'Front End'!$F$9)</f>
        <v>3.4165890097157821E-2</v>
      </c>
      <c r="R1764" s="10">
        <f>'Front End'!$F$9+Q1764</f>
        <v>45.034165890097157</v>
      </c>
      <c r="S1764" s="8">
        <f>IF(R1764&gt;'Front End'!$F$9+'Front End'!$B$9,(((R1764-'Front End'!$F$9)/($AA$4-'Front End'!$F$9))*$AA$5)-((('Front End'!$F$9+'Front End'!$B$9-'Front End'!$F$9)/($AA$4-'Front End'!$F$9))*$AA$5),0)</f>
        <v>3416.5890097156648</v>
      </c>
      <c r="T1764" s="8">
        <f>ROUND(S1764/('Front End'!$B$3*24*60*60),6)</f>
        <v>3.954E-3</v>
      </c>
      <c r="U1764" s="8">
        <f>IF(R1764&gt;'Front End'!$F$9+'Front End'!$B$10,(((R1764-'Front End'!$F$9)/($AA$4-'Front End'!$F$9))*$AA$5)-((('Front End'!$F$9+'Front End'!$B$10-'Front End'!$F$9)/($AA$4-'Front End'!$F$9))*$AA$5),0)</f>
        <v>1416.5890097153519</v>
      </c>
      <c r="V1764" s="8">
        <f>(U1764^0.5)/('Front End'!$B$4*24*60*60)</f>
        <v>4.3562038204902221E-3</v>
      </c>
      <c r="W1764" s="8">
        <f>(AVERAGE(T1763:T1764)*('Front End'!$F$5*60))+(AVERAGE(V1763:V1764)*('Front End'!$F$5*60))</f>
        <v>0.99743411829176143</v>
      </c>
      <c r="X1764" s="8">
        <f t="shared" si="112"/>
        <v>4.3562038204902221E-3</v>
      </c>
    </row>
    <row r="1765" spans="1:24" x14ac:dyDescent="0.2">
      <c r="A1765" s="1">
        <v>1764</v>
      </c>
      <c r="B1765" s="1">
        <f>B1764+'Front End'!$F$5</f>
        <v>3526</v>
      </c>
      <c r="C1765" s="10">
        <f t="shared" si="109"/>
        <v>2.4486111111111111</v>
      </c>
      <c r="D1765" s="10">
        <f>ROUND(IF(B1765&lt;=$AA$2*1.25,('Front End'!$F$4/2)*(1-COS((PI()*B1765)/$AA$2)),(4.34*'Front End'!$F$4*EXP(-1.3*B1765/$AA$2))),6)</f>
        <v>2.0699999999999999E-4</v>
      </c>
      <c r="E1765" s="10">
        <f>D1765*('Front End'!$F$3/100)</f>
        <v>0</v>
      </c>
      <c r="F1765" s="10">
        <f t="shared" si="110"/>
        <v>2.0699999999999999E-4</v>
      </c>
      <c r="G1765" s="10">
        <f>IF((G1764+(AVERAGE(F1764:F1765)*('Front End'!$F$5*60))-(N1764))&gt;$AA$3,$AA$3,IF(G1764+(AVERAGE(F1764:F1765)*('Front End'!$F$5*60))-(N1764)&lt;0,0,G1764+(AVERAGE(F1764:F1765)*('Front End'!$F$5*60))-(N1764)))</f>
        <v>100.18411163758655</v>
      </c>
      <c r="H1765" s="10">
        <f>(G1765/$AA$3)*'Front End'!$B$1</f>
        <v>1.0018411163758656E-3</v>
      </c>
      <c r="I1765" s="10">
        <f>('Front End'!$F$10-'Front End'!$B$1)+Calcs!H1765</f>
        <v>46.731001841116381</v>
      </c>
      <c r="J1765" s="10">
        <f>IF(H1765&gt;'Front End'!$B$1*('Front End'!$B$5/100),G1765-((('Front End'!$B$1*('Front End'!$B$5/100))/'Front End'!$B$1)*$AA$3),0)</f>
        <v>0.18411163758655391</v>
      </c>
      <c r="K1765" s="10">
        <f>(J1765*('Front End'!$B$6/100))/('Front End'!$B$2*24*60*60)</f>
        <v>0</v>
      </c>
      <c r="L1765" s="10">
        <f>(J1765*((100-'Front End'!$B$6)/100))/('Front End'!$B$2*24*60*60)</f>
        <v>2.1309217313258556E-4</v>
      </c>
      <c r="M1765" s="10">
        <f t="shared" si="111"/>
        <v>2.1309217313258556E-4</v>
      </c>
      <c r="N1765" s="10">
        <f>AVERAGE(M1764:M1765)*('Front End'!$F$5*60)</f>
        <v>2.5629907729800807E-2</v>
      </c>
      <c r="O1765" s="10">
        <f>IF(O1764+AVERAGE(K1764:K1765)*('Front End'!$F$5*60)&gt;J1765,J1765,O1764+AVERAGE(K1764:K1765)*('Front End'!$F$5*60))</f>
        <v>0</v>
      </c>
      <c r="P1765" s="10">
        <f>P1764+(AVERAGE(L1764:L1765)*('Front End'!$F$5*60))-W1764</f>
        <v>3415.6172055052202</v>
      </c>
      <c r="Q1765" s="10">
        <f>(P1765/$AA$5)*($AA$4-'Front End'!$F$9)</f>
        <v>3.4156172055052197E-2</v>
      </c>
      <c r="R1765" s="10">
        <f>'Front End'!$F$9+Q1765</f>
        <v>45.034156172055049</v>
      </c>
      <c r="S1765" s="8">
        <f>IF(R1765&gt;'Front End'!$F$9+'Front End'!$B$9,(((R1765-'Front End'!$F$9)/($AA$4-'Front End'!$F$9))*$AA$5)-((('Front End'!$F$9+'Front End'!$B$9-'Front End'!$F$9)/($AA$4-'Front End'!$F$9))*$AA$5),0)</f>
        <v>3415.6172055048728</v>
      </c>
      <c r="T1765" s="8">
        <f>ROUND(S1765/('Front End'!$B$3*24*60*60),6)</f>
        <v>3.9529999999999999E-3</v>
      </c>
      <c r="U1765" s="8">
        <f>IF(R1765&gt;'Front End'!$F$9+'Front End'!$B$10,(((R1765-'Front End'!$F$9)/($AA$4-'Front End'!$F$9))*$AA$5)-((('Front End'!$F$9+'Front End'!$B$10-'Front End'!$F$9)/($AA$4-'Front End'!$F$9))*$AA$5),0)</f>
        <v>1415.6172055045599</v>
      </c>
      <c r="V1765" s="8">
        <f>(U1765^0.5)/('Front End'!$B$4*24*60*60)</f>
        <v>4.3547093490951443E-3</v>
      </c>
      <c r="W1765" s="8">
        <f>(AVERAGE(T1764:T1765)*('Front End'!$F$5*60))+(AVERAGE(V1764:V1765)*('Front End'!$F$5*60))</f>
        <v>0.99707479017512213</v>
      </c>
      <c r="X1765" s="8">
        <f t="shared" si="112"/>
        <v>4.3547093490951443E-3</v>
      </c>
    </row>
    <row r="1766" spans="1:24" x14ac:dyDescent="0.2">
      <c r="A1766" s="1">
        <v>1765</v>
      </c>
      <c r="B1766" s="1">
        <f>B1765+'Front End'!$F$5</f>
        <v>3528</v>
      </c>
      <c r="C1766" s="10">
        <f t="shared" si="109"/>
        <v>2.4500000000000002</v>
      </c>
      <c r="D1766" s="10">
        <f>ROUND(IF(B1766&lt;=$AA$2*1.25,('Front End'!$F$4/2)*(1-COS((PI()*B1766)/$AA$2)),(4.34*'Front End'!$F$4*EXP(-1.3*B1766/$AA$2))),6)</f>
        <v>2.0699999999999999E-4</v>
      </c>
      <c r="E1766" s="10">
        <f>D1766*('Front End'!$F$3/100)</f>
        <v>0</v>
      </c>
      <c r="F1766" s="10">
        <f t="shared" si="110"/>
        <v>2.0699999999999999E-4</v>
      </c>
      <c r="G1766" s="10">
        <f>IF((G1765+(AVERAGE(F1765:F1766)*('Front End'!$F$5*60))-(N1765))&gt;$AA$3,$AA$3,IF(G1765+(AVERAGE(F1765:F1766)*('Front End'!$F$5*60))-(N1765)&lt;0,0,G1765+(AVERAGE(F1765:F1766)*('Front End'!$F$5*60))-(N1765)))</f>
        <v>100.18332172985676</v>
      </c>
      <c r="H1766" s="10">
        <f>(G1766/$AA$3)*'Front End'!$B$1</f>
        <v>1.0018332172985677E-3</v>
      </c>
      <c r="I1766" s="10">
        <f>('Front End'!$F$10-'Front End'!$B$1)+Calcs!H1766</f>
        <v>46.731001833217306</v>
      </c>
      <c r="J1766" s="10">
        <f>IF(H1766&gt;'Front End'!$B$1*('Front End'!$B$5/100),G1766-((('Front End'!$B$1*('Front End'!$B$5/100))/'Front End'!$B$1)*$AA$3),0)</f>
        <v>0.18332172985675754</v>
      </c>
      <c r="K1766" s="10">
        <f>(J1766*('Front End'!$B$6/100))/('Front End'!$B$2*24*60*60)</f>
        <v>0</v>
      </c>
      <c r="L1766" s="10">
        <f>(J1766*((100-'Front End'!$B$6)/100))/('Front End'!$B$2*24*60*60)</f>
        <v>2.121779280749509E-4</v>
      </c>
      <c r="M1766" s="10">
        <f t="shared" si="111"/>
        <v>2.121779280749509E-4</v>
      </c>
      <c r="N1766" s="10">
        <f>AVERAGE(M1765:M1766)*('Front End'!$F$5*60)</f>
        <v>2.5516206072452186E-2</v>
      </c>
      <c r="O1766" s="10">
        <f>IF(O1765+AVERAGE(K1765:K1766)*('Front End'!$F$5*60)&gt;J1766,J1766,O1765+AVERAGE(K1765:K1766)*('Front End'!$F$5*60))</f>
        <v>0</v>
      </c>
      <c r="P1766" s="10">
        <f>P1765+(AVERAGE(L1765:L1766)*('Front End'!$F$5*60))-W1765</f>
        <v>3414.6456469211175</v>
      </c>
      <c r="Q1766" s="10">
        <f>(P1766/$AA$5)*($AA$4-'Front End'!$F$9)</f>
        <v>3.4146456469211175E-2</v>
      </c>
      <c r="R1766" s="10">
        <f>'Front End'!$F$9+Q1766</f>
        <v>45.034146456469209</v>
      </c>
      <c r="S1766" s="8">
        <f>IF(R1766&gt;'Front End'!$F$9+'Front End'!$B$9,(((R1766-'Front End'!$F$9)/($AA$4-'Front End'!$F$9))*$AA$5)-((('Front End'!$F$9+'Front End'!$B$9-'Front End'!$F$9)/($AA$4-'Front End'!$F$9))*$AA$5),0)</f>
        <v>3414.6456469208883</v>
      </c>
      <c r="T1766" s="8">
        <f>ROUND(S1766/('Front End'!$B$3*24*60*60),6)</f>
        <v>3.9519999999999998E-3</v>
      </c>
      <c r="U1766" s="8">
        <f>IF(R1766&gt;'Front End'!$F$9+'Front End'!$B$10,(((R1766-'Front End'!$F$9)/($AA$4-'Front End'!$F$9))*$AA$5)-((('Front End'!$F$9+'Front End'!$B$10-'Front End'!$F$9)/($AA$4-'Front End'!$F$9))*$AA$5),0)</f>
        <v>1414.6456469205755</v>
      </c>
      <c r="V1766" s="8">
        <f>(U1766^0.5)/('Front End'!$B$4*24*60*60)</f>
        <v>4.3532147425708904E-3</v>
      </c>
      <c r="W1766" s="8">
        <f>(AVERAGE(T1765:T1766)*('Front End'!$F$5*60))+(AVERAGE(V1765:V1766)*('Front End'!$F$5*60))</f>
        <v>0.996775445499962</v>
      </c>
      <c r="X1766" s="8">
        <f t="shared" si="112"/>
        <v>4.3532147425708904E-3</v>
      </c>
    </row>
    <row r="1767" spans="1:24" x14ac:dyDescent="0.2">
      <c r="A1767" s="1">
        <v>1766</v>
      </c>
      <c r="B1767" s="1">
        <f>B1766+'Front End'!$F$5</f>
        <v>3530</v>
      </c>
      <c r="C1767" s="10">
        <f t="shared" si="109"/>
        <v>2.4513888888888888</v>
      </c>
      <c r="D1767" s="10">
        <f>ROUND(IF(B1767&lt;=$AA$2*1.25,('Front End'!$F$4/2)*(1-COS((PI()*B1767)/$AA$2)),(4.34*'Front End'!$F$4*EXP(-1.3*B1767/$AA$2))),6)</f>
        <v>2.0599999999999999E-4</v>
      </c>
      <c r="E1767" s="10">
        <f>D1767*('Front End'!$F$3/100)</f>
        <v>0</v>
      </c>
      <c r="F1767" s="10">
        <f t="shared" si="110"/>
        <v>2.0599999999999999E-4</v>
      </c>
      <c r="G1767" s="10">
        <f>IF((G1766+(AVERAGE(F1766:F1767)*('Front End'!$F$5*60))-(N1766))&gt;$AA$3,$AA$3,IF(G1766+(AVERAGE(F1766:F1767)*('Front End'!$F$5*60))-(N1766)&lt;0,0,G1766+(AVERAGE(F1766:F1767)*('Front End'!$F$5*60))-(N1766)))</f>
        <v>100.18258552378431</v>
      </c>
      <c r="H1767" s="10">
        <f>(G1767/$AA$3)*'Front End'!$B$1</f>
        <v>1.0018258552378432E-3</v>
      </c>
      <c r="I1767" s="10">
        <f>('Front End'!$F$10-'Front End'!$B$1)+Calcs!H1767</f>
        <v>46.731001825855245</v>
      </c>
      <c r="J1767" s="10">
        <f>IF(H1767&gt;'Front End'!$B$1*('Front End'!$B$5/100),G1767-((('Front End'!$B$1*('Front End'!$B$5/100))/'Front End'!$B$1)*$AA$3),0)</f>
        <v>0.18258552378431148</v>
      </c>
      <c r="K1767" s="10">
        <f>(J1767*('Front End'!$B$6/100))/('Front End'!$B$2*24*60*60)</f>
        <v>0</v>
      </c>
      <c r="L1767" s="10">
        <f>(J1767*((100-'Front End'!$B$6)/100))/('Front End'!$B$2*24*60*60)</f>
        <v>2.1132583771332349E-4</v>
      </c>
      <c r="M1767" s="10">
        <f t="shared" si="111"/>
        <v>2.1132583771332349E-4</v>
      </c>
      <c r="N1767" s="10">
        <f>AVERAGE(M1766:M1767)*('Front End'!$F$5*60)</f>
        <v>2.5410225947296462E-2</v>
      </c>
      <c r="O1767" s="10">
        <f>IF(O1766+AVERAGE(K1766:K1767)*('Front End'!$F$5*60)&gt;J1767,J1767,O1766+AVERAGE(K1766:K1767)*('Front End'!$F$5*60))</f>
        <v>0</v>
      </c>
      <c r="P1767" s="10">
        <f>P1766+(AVERAGE(L1766:L1767)*('Front End'!$F$5*60))-W1766</f>
        <v>3413.6742817015647</v>
      </c>
      <c r="Q1767" s="10">
        <f>(P1767/$AA$5)*($AA$4-'Front End'!$F$9)</f>
        <v>3.4136742817015647E-2</v>
      </c>
      <c r="R1767" s="10">
        <f>'Front End'!$F$9+Q1767</f>
        <v>45.034136742817019</v>
      </c>
      <c r="S1767" s="8">
        <f>IF(R1767&gt;'Front End'!$F$9+'Front End'!$B$9,(((R1767-'Front End'!$F$9)/($AA$4-'Front End'!$F$9))*$AA$5)-((('Front End'!$F$9+'Front End'!$B$9-'Front End'!$F$9)/($AA$4-'Front End'!$F$9))*$AA$5),0)</f>
        <v>3413.674281701873</v>
      </c>
      <c r="T1767" s="8">
        <f>ROUND(S1767/('Front End'!$B$3*24*60*60),6)</f>
        <v>3.9509999999999997E-3</v>
      </c>
      <c r="U1767" s="8">
        <f>IF(R1767&gt;'Front End'!$F$9+'Front End'!$B$10,(((R1767-'Front End'!$F$9)/($AA$4-'Front End'!$F$9))*$AA$5)-((('Front End'!$F$9+'Front End'!$B$10-'Front End'!$F$9)/($AA$4-'Front End'!$F$9))*$AA$5),0)</f>
        <v>1413.6742817015602</v>
      </c>
      <c r="V1767" s="8">
        <f>(U1767^0.5)/('Front End'!$B$4*24*60*60)</f>
        <v>4.3517199203393026E-3</v>
      </c>
      <c r="W1767" s="8">
        <f>(AVERAGE(T1766:T1767)*('Front End'!$F$5*60))+(AVERAGE(V1766:V1767)*('Front End'!$F$5*60))</f>
        <v>0.99647607977461161</v>
      </c>
      <c r="X1767" s="8">
        <f t="shared" si="112"/>
        <v>4.3517199203393026E-3</v>
      </c>
    </row>
    <row r="1768" spans="1:24" x14ac:dyDescent="0.2">
      <c r="A1768" s="1">
        <v>1767</v>
      </c>
      <c r="B1768" s="1">
        <f>B1767+'Front End'!$F$5</f>
        <v>3532</v>
      </c>
      <c r="C1768" s="10">
        <f t="shared" si="109"/>
        <v>2.4527777777777779</v>
      </c>
      <c r="D1768" s="10">
        <f>ROUND(IF(B1768&lt;=$AA$2*1.25,('Front End'!$F$4/2)*(1-COS((PI()*B1768)/$AA$2)),(4.34*'Front End'!$F$4*EXP(-1.3*B1768/$AA$2))),6)</f>
        <v>2.05E-4</v>
      </c>
      <c r="E1768" s="10">
        <f>D1768*('Front End'!$F$3/100)</f>
        <v>0</v>
      </c>
      <c r="F1768" s="10">
        <f t="shared" si="110"/>
        <v>2.05E-4</v>
      </c>
      <c r="G1768" s="10">
        <f>IF((G1767+(AVERAGE(F1767:F1768)*('Front End'!$F$5*60))-(N1767))&gt;$AA$3,$AA$3,IF(G1767+(AVERAGE(F1767:F1768)*('Front End'!$F$5*60))-(N1767)&lt;0,0,G1767+(AVERAGE(F1767:F1768)*('Front End'!$F$5*60))-(N1767)))</f>
        <v>100.18183529783701</v>
      </c>
      <c r="H1768" s="10">
        <f>(G1768/$AA$3)*'Front End'!$B$1</f>
        <v>1.0018183529783701E-3</v>
      </c>
      <c r="I1768" s="10">
        <f>('Front End'!$F$10-'Front End'!$B$1)+Calcs!H1768</f>
        <v>46.731001818352979</v>
      </c>
      <c r="J1768" s="10">
        <f>IF(H1768&gt;'Front End'!$B$1*('Front End'!$B$5/100),G1768-((('Front End'!$B$1*('Front End'!$B$5/100))/'Front End'!$B$1)*$AA$3),0)</f>
        <v>0.18183529783701147</v>
      </c>
      <c r="K1768" s="10">
        <f>(J1768*('Front End'!$B$6/100))/('Front End'!$B$2*24*60*60)</f>
        <v>0</v>
      </c>
      <c r="L1768" s="10">
        <f>(J1768*((100-'Front End'!$B$6)/100))/('Front End'!$B$2*24*60*60)</f>
        <v>2.1045752064468922E-4</v>
      </c>
      <c r="M1768" s="10">
        <f t="shared" si="111"/>
        <v>2.1045752064468922E-4</v>
      </c>
      <c r="N1768" s="10">
        <f>AVERAGE(M1767:M1768)*('Front End'!$F$5*60)</f>
        <v>2.5307001501480762E-2</v>
      </c>
      <c r="O1768" s="10">
        <f>IF(O1767+AVERAGE(K1767:K1768)*('Front End'!$F$5*60)&gt;J1768,J1768,O1767+AVERAGE(K1767:K1768)*('Front End'!$F$5*60))</f>
        <v>0</v>
      </c>
      <c r="P1768" s="10">
        <f>P1767+(AVERAGE(L1767:L1768)*('Front End'!$F$5*60))-W1767</f>
        <v>3412.7031126232914</v>
      </c>
      <c r="Q1768" s="10">
        <f>(P1768/$AA$5)*($AA$4-'Front End'!$F$9)</f>
        <v>3.4127031126232915E-2</v>
      </c>
      <c r="R1768" s="10">
        <f>'Front End'!$F$9+Q1768</f>
        <v>45.034127031126232</v>
      </c>
      <c r="S1768" s="8">
        <f>IF(R1768&gt;'Front End'!$F$9+'Front End'!$B$9,(((R1768-'Front End'!$F$9)/($AA$4-'Front End'!$F$9))*$AA$5)-((('Front End'!$F$9+'Front End'!$B$9-'Front End'!$F$9)/($AA$4-'Front End'!$F$9))*$AA$5),0)</f>
        <v>3412.7031126232055</v>
      </c>
      <c r="T1768" s="8">
        <f>ROUND(S1768/('Front End'!$B$3*24*60*60),6)</f>
        <v>3.9500000000000004E-3</v>
      </c>
      <c r="U1768" s="8">
        <f>IF(R1768&gt;'Front End'!$F$9+'Front End'!$B$10,(((R1768-'Front End'!$F$9)/($AA$4-'Front End'!$F$9))*$AA$5)-((('Front End'!$F$9+'Front End'!$B$10-'Front End'!$F$9)/($AA$4-'Front End'!$F$9))*$AA$5),0)</f>
        <v>1412.7031126228926</v>
      </c>
      <c r="V1768" s="8">
        <f>(U1768^0.5)/('Front End'!$B$4*24*60*60)</f>
        <v>4.3502248864512151E-3</v>
      </c>
      <c r="W1768" s="8">
        <f>(AVERAGE(T1767:T1768)*('Front End'!$F$5*60))+(AVERAGE(V1767:V1768)*('Front End'!$F$5*60))</f>
        <v>0.99617668840743101</v>
      </c>
      <c r="X1768" s="8">
        <f t="shared" si="112"/>
        <v>4.3502248864512151E-3</v>
      </c>
    </row>
    <row r="1769" spans="1:24" x14ac:dyDescent="0.2">
      <c r="A1769" s="1">
        <v>1768</v>
      </c>
      <c r="B1769" s="1">
        <f>B1768+'Front End'!$F$5</f>
        <v>3534</v>
      </c>
      <c r="C1769" s="10">
        <f t="shared" si="109"/>
        <v>2.4541666666666666</v>
      </c>
      <c r="D1769" s="10">
        <f>ROUND(IF(B1769&lt;=$AA$2*1.25,('Front End'!$F$4/2)*(1-COS((PI()*B1769)/$AA$2)),(4.34*'Front End'!$F$4*EXP(-1.3*B1769/$AA$2))),6)</f>
        <v>2.04E-4</v>
      </c>
      <c r="E1769" s="10">
        <f>D1769*('Front End'!$F$3/100)</f>
        <v>0</v>
      </c>
      <c r="F1769" s="10">
        <f t="shared" si="110"/>
        <v>2.04E-4</v>
      </c>
      <c r="G1769" s="10">
        <f>IF((G1768+(AVERAGE(F1768:F1769)*('Front End'!$F$5*60))-(N1768))&gt;$AA$3,$AA$3,IF(G1768+(AVERAGE(F1768:F1769)*('Front End'!$F$5*60))-(N1768)&lt;0,0,G1768+(AVERAGE(F1768:F1769)*('Front End'!$F$5*60))-(N1768)))</f>
        <v>100.18106829633554</v>
      </c>
      <c r="H1769" s="10">
        <f>(G1769/$AA$3)*'Front End'!$B$1</f>
        <v>1.0018106829633555E-3</v>
      </c>
      <c r="I1769" s="10">
        <f>('Front End'!$F$10-'Front End'!$B$1)+Calcs!H1769</f>
        <v>46.731001810682969</v>
      </c>
      <c r="J1769" s="10">
        <f>IF(H1769&gt;'Front End'!$B$1*('Front End'!$B$5/100),G1769-((('Front End'!$B$1*('Front End'!$B$5/100))/'Front End'!$B$1)*$AA$3),0)</f>
        <v>0.181068296335539</v>
      </c>
      <c r="K1769" s="10">
        <f>(J1769*('Front End'!$B$6/100))/('Front End'!$B$2*24*60*60)</f>
        <v>0</v>
      </c>
      <c r="L1769" s="10">
        <f>(J1769*((100-'Front End'!$B$6)/100))/('Front End'!$B$2*24*60*60)</f>
        <v>2.0956978742539239E-4</v>
      </c>
      <c r="M1769" s="10">
        <f t="shared" si="111"/>
        <v>2.0956978742539239E-4</v>
      </c>
      <c r="N1769" s="10">
        <f>AVERAGE(M1768:M1769)*('Front End'!$F$5*60)</f>
        <v>2.5201638484204897E-2</v>
      </c>
      <c r="O1769" s="10">
        <f>IF(O1768+AVERAGE(K1768:K1769)*('Front End'!$F$5*60)&gt;J1769,J1769,O1768+AVERAGE(K1768:K1769)*('Front End'!$F$5*60))</f>
        <v>0</v>
      </c>
      <c r="P1769" s="10">
        <f>P1768+(AVERAGE(L1768:L1769)*('Front End'!$F$5*60))-W1768</f>
        <v>3411.7321375733682</v>
      </c>
      <c r="Q1769" s="10">
        <f>(P1769/$AA$5)*($AA$4-'Front End'!$F$9)</f>
        <v>3.4117321375733679E-2</v>
      </c>
      <c r="R1769" s="10">
        <f>'Front End'!$F$9+Q1769</f>
        <v>45.034117321375732</v>
      </c>
      <c r="S1769" s="8">
        <f>IF(R1769&gt;'Front End'!$F$9+'Front End'!$B$9,(((R1769-'Front End'!$F$9)/($AA$4-'Front End'!$F$9))*$AA$5)-((('Front End'!$F$9+'Front End'!$B$9-'Front End'!$F$9)/($AA$4-'Front End'!$F$9))*$AA$5),0)</f>
        <v>3411.7321375731535</v>
      </c>
      <c r="T1769" s="8">
        <f>ROUND(S1769/('Front End'!$B$3*24*60*60),6)</f>
        <v>3.9490000000000003E-3</v>
      </c>
      <c r="U1769" s="8">
        <f>IF(R1769&gt;'Front End'!$F$9+'Front End'!$B$10,(((R1769-'Front End'!$F$9)/($AA$4-'Front End'!$F$9))*$AA$5)-((('Front End'!$F$9+'Front End'!$B$10-'Front End'!$F$9)/($AA$4-'Front End'!$F$9))*$AA$5),0)</f>
        <v>1411.7321375728407</v>
      </c>
      <c r="V1769" s="8">
        <f>(U1769^0.5)/('Front End'!$B$4*24*60*60)</f>
        <v>4.3487296374358237E-3</v>
      </c>
      <c r="W1769" s="8">
        <f>(AVERAGE(T1768:T1769)*('Front End'!$F$5*60))+(AVERAGE(V1768:V1769)*('Front End'!$F$5*60))</f>
        <v>0.99587727143322247</v>
      </c>
      <c r="X1769" s="8">
        <f t="shared" si="112"/>
        <v>4.3487296374358237E-3</v>
      </c>
    </row>
    <row r="1770" spans="1:24" x14ac:dyDescent="0.2">
      <c r="A1770" s="1">
        <v>1769</v>
      </c>
      <c r="B1770" s="1">
        <f>B1769+'Front End'!$F$5</f>
        <v>3536</v>
      </c>
      <c r="C1770" s="10">
        <f t="shared" ref="C1770:C1833" si="113">B1770/(60*24)</f>
        <v>2.4555555555555557</v>
      </c>
      <c r="D1770" s="10">
        <f>ROUND(IF(B1770&lt;=$AA$2*1.25,('Front End'!$F$4/2)*(1-COS((PI()*B1770)/$AA$2)),(4.34*'Front End'!$F$4*EXP(-1.3*B1770/$AA$2))),6)</f>
        <v>2.03E-4</v>
      </c>
      <c r="E1770" s="10">
        <f>D1770*('Front End'!$F$3/100)</f>
        <v>0</v>
      </c>
      <c r="F1770" s="10">
        <f t="shared" ref="F1770:F1833" si="114">D1770-E1770</f>
        <v>2.03E-4</v>
      </c>
      <c r="G1770" s="10">
        <f>IF((G1769+(AVERAGE(F1769:F1770)*('Front End'!$F$5*60))-(N1769))&gt;$AA$3,$AA$3,IF(G1769+(AVERAGE(F1769:F1770)*('Front End'!$F$5*60))-(N1769)&lt;0,0,G1769+(AVERAGE(F1769:F1770)*('Front End'!$F$5*60))-(N1769)))</f>
        <v>100.18028665785134</v>
      </c>
      <c r="H1770" s="10">
        <f>(G1770/$AA$3)*'Front End'!$B$1</f>
        <v>1.0018028665785134E-3</v>
      </c>
      <c r="I1770" s="10">
        <f>('Front End'!$F$10-'Front End'!$B$1)+Calcs!H1770</f>
        <v>46.731001802866579</v>
      </c>
      <c r="J1770" s="10">
        <f>IF(H1770&gt;'Front End'!$B$1*('Front End'!$B$5/100),G1770-((('Front End'!$B$1*('Front End'!$B$5/100))/'Front End'!$B$1)*$AA$3),0)</f>
        <v>0.18028665785134024</v>
      </c>
      <c r="K1770" s="10">
        <f>(J1770*('Front End'!$B$6/100))/('Front End'!$B$2*24*60*60)</f>
        <v>0</v>
      </c>
      <c r="L1770" s="10">
        <f>(J1770*((100-'Front End'!$B$6)/100))/('Front End'!$B$2*24*60*60)</f>
        <v>2.0866511325386605E-4</v>
      </c>
      <c r="M1770" s="10">
        <f t="shared" ref="M1770:M1833" si="115">K1770+L1770</f>
        <v>2.0866511325386605E-4</v>
      </c>
      <c r="N1770" s="10">
        <f>AVERAGE(M1769:M1770)*('Front End'!$F$5*60)</f>
        <v>2.5094094040755507E-2</v>
      </c>
      <c r="O1770" s="10">
        <f>IF(O1769+AVERAGE(K1769:K1770)*('Front End'!$F$5*60)&gt;J1770,J1770,O1769+AVERAGE(K1769:K1770)*('Front End'!$F$5*60))</f>
        <v>0</v>
      </c>
      <c r="P1770" s="10">
        <f>P1769+(AVERAGE(L1769:L1770)*('Front End'!$F$5*60))-W1769</f>
        <v>3410.761354395976</v>
      </c>
      <c r="Q1770" s="10">
        <f>(P1770/$AA$5)*($AA$4-'Front End'!$F$9)</f>
        <v>3.4107613543959754E-2</v>
      </c>
      <c r="R1770" s="10">
        <f>'Front End'!$F$9+Q1770</f>
        <v>45.034107613543959</v>
      </c>
      <c r="S1770" s="8">
        <f>IF(R1770&gt;'Front End'!$F$9+'Front End'!$B$9,(((R1770-'Front End'!$F$9)/($AA$4-'Front End'!$F$9))*$AA$5)-((('Front End'!$F$9+'Front End'!$B$9-'Front End'!$F$9)/($AA$4-'Front End'!$F$9))*$AA$5),0)</f>
        <v>3410.7613543959301</v>
      </c>
      <c r="T1770" s="8">
        <f>ROUND(S1770/('Front End'!$B$3*24*60*60),6)</f>
        <v>3.9480000000000001E-3</v>
      </c>
      <c r="U1770" s="8">
        <f>IF(R1770&gt;'Front End'!$F$9+'Front End'!$B$10,(((R1770-'Front End'!$F$9)/($AA$4-'Front End'!$F$9))*$AA$5)-((('Front End'!$F$9+'Front End'!$B$10-'Front End'!$F$9)/($AA$4-'Front End'!$F$9))*$AA$5),0)</f>
        <v>1410.7613543956172</v>
      </c>
      <c r="V1770" s="8">
        <f>(U1770^0.5)/('Front End'!$B$4*24*60*60)</f>
        <v>4.3472341697496364E-3</v>
      </c>
      <c r="W1770" s="8">
        <f>(AVERAGE(T1769:T1770)*('Front End'!$F$5*60))+(AVERAGE(V1769:V1770)*('Front End'!$F$5*60))</f>
        <v>0.99557782843112763</v>
      </c>
      <c r="X1770" s="8">
        <f t="shared" ref="X1770:X1833" si="116">V1770+K1770+E1770</f>
        <v>4.3472341697496364E-3</v>
      </c>
    </row>
    <row r="1771" spans="1:24" x14ac:dyDescent="0.2">
      <c r="A1771" s="1">
        <v>1770</v>
      </c>
      <c r="B1771" s="1">
        <f>B1770+'Front End'!$F$5</f>
        <v>3538</v>
      </c>
      <c r="C1771" s="10">
        <f t="shared" si="113"/>
        <v>2.4569444444444444</v>
      </c>
      <c r="D1771" s="10">
        <f>ROUND(IF(B1771&lt;=$AA$2*1.25,('Front End'!$F$4/2)*(1-COS((PI()*B1771)/$AA$2)),(4.34*'Front End'!$F$4*EXP(-1.3*B1771/$AA$2))),6)</f>
        <v>2.02E-4</v>
      </c>
      <c r="E1771" s="10">
        <f>D1771*('Front End'!$F$3/100)</f>
        <v>0</v>
      </c>
      <c r="F1771" s="10">
        <f t="shared" si="114"/>
        <v>2.02E-4</v>
      </c>
      <c r="G1771" s="10">
        <f>IF((G1770+(AVERAGE(F1770:F1771)*('Front End'!$F$5*60))-(N1770))&gt;$AA$3,$AA$3,IF(G1770+(AVERAGE(F1770:F1771)*('Front End'!$F$5*60))-(N1770)&lt;0,0,G1770+(AVERAGE(F1770:F1771)*('Front End'!$F$5*60))-(N1770)))</f>
        <v>100.17949256381058</v>
      </c>
      <c r="H1771" s="10">
        <f>(G1771/$AA$3)*'Front End'!$B$1</f>
        <v>1.001794925638106E-3</v>
      </c>
      <c r="I1771" s="10">
        <f>('Front End'!$F$10-'Front End'!$B$1)+Calcs!H1771</f>
        <v>46.731001794925639</v>
      </c>
      <c r="J1771" s="10">
        <f>IF(H1771&gt;'Front End'!$B$1*('Front End'!$B$5/100),G1771-((('Front End'!$B$1*('Front End'!$B$5/100))/'Front End'!$B$1)*$AA$3),0)</f>
        <v>0.17949256381058376</v>
      </c>
      <c r="K1771" s="10">
        <f>(J1771*('Front End'!$B$6/100))/('Front End'!$B$2*24*60*60)</f>
        <v>0</v>
      </c>
      <c r="L1771" s="10">
        <f>(J1771*((100-'Front End'!$B$6)/100))/('Front End'!$B$2*24*60*60)</f>
        <v>2.0774602292891641E-4</v>
      </c>
      <c r="M1771" s="10">
        <f t="shared" si="115"/>
        <v>2.0774602292891641E-4</v>
      </c>
      <c r="N1771" s="10">
        <f>AVERAGE(M1770:M1771)*('Front End'!$F$5*60)</f>
        <v>2.498466817096695E-2</v>
      </c>
      <c r="O1771" s="10">
        <f>IF(O1770+AVERAGE(K1770:K1771)*('Front End'!$F$5*60)&gt;J1771,J1771,O1770+AVERAGE(K1770:K1771)*('Front End'!$F$5*60))</f>
        <v>0</v>
      </c>
      <c r="P1771" s="10">
        <f>P1770+(AVERAGE(L1770:L1771)*('Front End'!$F$5*60))-W1770</f>
        <v>3409.7907612357158</v>
      </c>
      <c r="Q1771" s="10">
        <f>(P1771/$AA$5)*($AA$4-'Front End'!$F$9)</f>
        <v>3.4097907612357155E-2</v>
      </c>
      <c r="R1771" s="10">
        <f>'Front End'!$F$9+Q1771</f>
        <v>45.034097907612356</v>
      </c>
      <c r="S1771" s="8">
        <f>IF(R1771&gt;'Front End'!$F$9+'Front End'!$B$9,(((R1771-'Front End'!$F$9)/($AA$4-'Front End'!$F$9))*$AA$5)-((('Front End'!$F$9+'Front End'!$B$9-'Front End'!$F$9)/($AA$4-'Front End'!$F$9))*$AA$5),0)</f>
        <v>3409.7907612355984</v>
      </c>
      <c r="T1771" s="8">
        <f>ROUND(S1771/('Front End'!$B$3*24*60*60),6)</f>
        <v>3.947E-3</v>
      </c>
      <c r="U1771" s="8">
        <f>IF(R1771&gt;'Front End'!$F$9+'Front End'!$B$10,(((R1771-'Front End'!$F$9)/($AA$4-'Front End'!$F$9))*$AA$5)-((('Front End'!$F$9+'Front End'!$B$10-'Front End'!$F$9)/($AA$4-'Front End'!$F$9))*$AA$5),0)</f>
        <v>1409.7907612352856</v>
      </c>
      <c r="V1771" s="8">
        <f>(U1771^0.5)/('Front End'!$B$4*24*60*60)</f>
        <v>4.3457384803064041E-3</v>
      </c>
      <c r="W1771" s="8">
        <f>(AVERAGE(T1770:T1771)*('Front End'!$F$5*60))+(AVERAGE(V1770:V1771)*('Front End'!$F$5*60))</f>
        <v>0.99527835900336248</v>
      </c>
      <c r="X1771" s="8">
        <f t="shared" si="116"/>
        <v>4.3457384803064041E-3</v>
      </c>
    </row>
    <row r="1772" spans="1:24" x14ac:dyDescent="0.2">
      <c r="A1772" s="1">
        <v>1771</v>
      </c>
      <c r="B1772" s="1">
        <f>B1771+'Front End'!$F$5</f>
        <v>3540</v>
      </c>
      <c r="C1772" s="10">
        <f t="shared" si="113"/>
        <v>2.4583333333333335</v>
      </c>
      <c r="D1772" s="10">
        <f>ROUND(IF(B1772&lt;=$AA$2*1.25,('Front End'!$F$4/2)*(1-COS((PI()*B1772)/$AA$2)),(4.34*'Front End'!$F$4*EXP(-1.3*B1772/$AA$2))),6)</f>
        <v>2.0100000000000001E-4</v>
      </c>
      <c r="E1772" s="10">
        <f>D1772*('Front End'!$F$3/100)</f>
        <v>0</v>
      </c>
      <c r="F1772" s="10">
        <f t="shared" si="114"/>
        <v>2.0100000000000001E-4</v>
      </c>
      <c r="G1772" s="10">
        <f>IF((G1771+(AVERAGE(F1771:F1772)*('Front End'!$F$5*60))-(N1771))&gt;$AA$3,$AA$3,IF(G1771+(AVERAGE(F1771:F1772)*('Front End'!$F$5*60))-(N1771)&lt;0,0,G1771+(AVERAGE(F1771:F1772)*('Front End'!$F$5*60))-(N1771)))</f>
        <v>100.17868789563961</v>
      </c>
      <c r="H1772" s="10">
        <f>(G1772/$AA$3)*'Front End'!$B$1</f>
        <v>1.0017868789563961E-3</v>
      </c>
      <c r="I1772" s="10">
        <f>('Front End'!$F$10-'Front End'!$B$1)+Calcs!H1772</f>
        <v>46.731001786878963</v>
      </c>
      <c r="J1772" s="10">
        <f>IF(H1772&gt;'Front End'!$B$1*('Front End'!$B$5/100),G1772-((('Front End'!$B$1*('Front End'!$B$5/100))/'Front End'!$B$1)*$AA$3),0)</f>
        <v>0.17868789563961229</v>
      </c>
      <c r="K1772" s="10">
        <f>(J1772*('Front End'!$B$6/100))/('Front End'!$B$2*24*60*60)</f>
        <v>0</v>
      </c>
      <c r="L1772" s="10">
        <f>(J1772*((100-'Front End'!$B$6)/100))/('Front End'!$B$2*24*60*60)</f>
        <v>2.0681469402732906E-4</v>
      </c>
      <c r="M1772" s="10">
        <f t="shared" si="115"/>
        <v>2.0681469402732906E-4</v>
      </c>
      <c r="N1772" s="10">
        <f>AVERAGE(M1771:M1772)*('Front End'!$F$5*60)</f>
        <v>2.4873643017374727E-2</v>
      </c>
      <c r="O1772" s="10">
        <f>IF(O1771+AVERAGE(K1771:K1772)*('Front End'!$F$5*60)&gt;J1772,J1772,O1771+AVERAGE(K1771:K1772)*('Front End'!$F$5*60))</f>
        <v>0</v>
      </c>
      <c r="P1772" s="10">
        <f>P1771+(AVERAGE(L1771:L1772)*('Front End'!$F$5*60))-W1771</f>
        <v>3408.82035651973</v>
      </c>
      <c r="Q1772" s="10">
        <f>(P1772/$AA$5)*($AA$4-'Front End'!$F$9)</f>
        <v>3.4088203565197296E-2</v>
      </c>
      <c r="R1772" s="10">
        <f>'Front End'!$F$9+Q1772</f>
        <v>45.034088203565197</v>
      </c>
      <c r="S1772" s="8">
        <f>IF(R1772&gt;'Front End'!$F$9+'Front End'!$B$9,(((R1772-'Front End'!$F$9)/($AA$4-'Front End'!$F$9))*$AA$5)-((('Front End'!$F$9+'Front End'!$B$9-'Front End'!$F$9)/($AA$4-'Front End'!$F$9))*$AA$5),0)</f>
        <v>3408.8203565197259</v>
      </c>
      <c r="T1772" s="8">
        <f>ROUND(S1772/('Front End'!$B$3*24*60*60),6)</f>
        <v>3.9449999999999997E-3</v>
      </c>
      <c r="U1772" s="8">
        <f>IF(R1772&gt;'Front End'!$F$9+'Front End'!$B$10,(((R1772-'Front End'!$F$9)/($AA$4-'Front End'!$F$9))*$AA$5)-((('Front End'!$F$9+'Front End'!$B$10-'Front End'!$F$9)/($AA$4-'Front End'!$F$9))*$AA$5),0)</f>
        <v>1408.8203565194131</v>
      </c>
      <c r="V1772" s="8">
        <f>(U1772^0.5)/('Front End'!$B$4*24*60*60)</f>
        <v>4.3442425664527006E-3</v>
      </c>
      <c r="W1772" s="8">
        <f>(AVERAGE(T1771:T1772)*('Front End'!$F$5*60))+(AVERAGE(V1771:V1772)*('Front End'!$F$5*60))</f>
        <v>0.99491886280554631</v>
      </c>
      <c r="X1772" s="8">
        <f t="shared" si="116"/>
        <v>4.3442425664527006E-3</v>
      </c>
    </row>
    <row r="1773" spans="1:24" x14ac:dyDescent="0.2">
      <c r="A1773" s="1">
        <v>1772</v>
      </c>
      <c r="B1773" s="1">
        <f>B1772+'Front End'!$F$5</f>
        <v>3542</v>
      </c>
      <c r="C1773" s="10">
        <f t="shared" si="113"/>
        <v>2.4597222222222221</v>
      </c>
      <c r="D1773" s="10">
        <f>ROUND(IF(B1773&lt;=$AA$2*1.25,('Front End'!$F$4/2)*(1-COS((PI()*B1773)/$AA$2)),(4.34*'Front End'!$F$4*EXP(-1.3*B1773/$AA$2))),6)</f>
        <v>2.0000000000000001E-4</v>
      </c>
      <c r="E1773" s="10">
        <f>D1773*('Front End'!$F$3/100)</f>
        <v>0</v>
      </c>
      <c r="F1773" s="10">
        <f t="shared" si="114"/>
        <v>2.0000000000000001E-4</v>
      </c>
      <c r="G1773" s="10">
        <f>IF((G1772+(AVERAGE(F1772:F1773)*('Front End'!$F$5*60))-(N1772))&gt;$AA$3,$AA$3,IF(G1772+(AVERAGE(F1772:F1773)*('Front End'!$F$5*60))-(N1772)&lt;0,0,G1772+(AVERAGE(F1772:F1773)*('Front End'!$F$5*60))-(N1772)))</f>
        <v>100.17787425262225</v>
      </c>
      <c r="H1773" s="10">
        <f>(G1773/$AA$3)*'Front End'!$B$1</f>
        <v>1.0017787425262224E-3</v>
      </c>
      <c r="I1773" s="10">
        <f>('Front End'!$F$10-'Front End'!$B$1)+Calcs!H1773</f>
        <v>46.731001778742531</v>
      </c>
      <c r="J1773" s="10">
        <f>IF(H1773&gt;'Front End'!$B$1*('Front End'!$B$5/100),G1773-((('Front End'!$B$1*('Front End'!$B$5/100))/'Front End'!$B$1)*$AA$3),0)</f>
        <v>0.17787425262224588</v>
      </c>
      <c r="K1773" s="10">
        <f>(J1773*('Front End'!$B$6/100))/('Front End'!$B$2*24*60*60)</f>
        <v>0</v>
      </c>
      <c r="L1773" s="10">
        <f>(J1773*((100-'Front End'!$B$6)/100))/('Front End'!$B$2*24*60*60)</f>
        <v>2.0587297757204386E-4</v>
      </c>
      <c r="M1773" s="10">
        <f t="shared" si="115"/>
        <v>2.0587297757204386E-4</v>
      </c>
      <c r="N1773" s="10">
        <f>AVERAGE(M1772:M1773)*('Front End'!$F$5*60)</f>
        <v>2.4761260295962376E-2</v>
      </c>
      <c r="O1773" s="10">
        <f>IF(O1772+AVERAGE(K1772:K1773)*('Front End'!$F$5*60)&gt;J1773,J1773,O1772+AVERAGE(K1772:K1773)*('Front End'!$F$5*60))</f>
        <v>0</v>
      </c>
      <c r="P1773" s="10">
        <f>P1772+(AVERAGE(L1772:L1773)*('Front End'!$F$5*60))-W1772</f>
        <v>3407.8501989172205</v>
      </c>
      <c r="Q1773" s="10">
        <f>(P1773/$AA$5)*($AA$4-'Front End'!$F$9)</f>
        <v>3.40785019891722E-2</v>
      </c>
      <c r="R1773" s="10">
        <f>'Front End'!$F$9+Q1773</f>
        <v>45.034078501989171</v>
      </c>
      <c r="S1773" s="8">
        <f>IF(R1773&gt;'Front End'!$F$9+'Front End'!$B$9,(((R1773-'Front End'!$F$9)/($AA$4-'Front End'!$F$9))*$AA$5)-((('Front End'!$F$9+'Front End'!$B$9-'Front End'!$F$9)/($AA$4-'Front End'!$F$9))*$AA$5),0)</f>
        <v>3407.8501989171177</v>
      </c>
      <c r="T1773" s="8">
        <f>ROUND(S1773/('Front End'!$B$3*24*60*60),6)</f>
        <v>3.9439999999999996E-3</v>
      </c>
      <c r="U1773" s="8">
        <f>IF(R1773&gt;'Front End'!$F$9+'Front End'!$B$10,(((R1773-'Front End'!$F$9)/($AA$4-'Front End'!$F$9))*$AA$5)-((('Front End'!$F$9+'Front End'!$B$10-'Front End'!$F$9)/($AA$4-'Front End'!$F$9))*$AA$5),0)</f>
        <v>1407.8501989168049</v>
      </c>
      <c r="V1773" s="8">
        <f>(U1773^0.5)/('Front End'!$B$4*24*60*60)</f>
        <v>4.3427465184434338E-3</v>
      </c>
      <c r="W1773" s="8">
        <f>(AVERAGE(T1772:T1773)*('Front End'!$F$5*60))+(AVERAGE(V1772:V1773)*('Front End'!$F$5*60))</f>
        <v>0.99455934509376809</v>
      </c>
      <c r="X1773" s="8">
        <f t="shared" si="116"/>
        <v>4.3427465184434338E-3</v>
      </c>
    </row>
    <row r="1774" spans="1:24" x14ac:dyDescent="0.2">
      <c r="A1774" s="1">
        <v>1773</v>
      </c>
      <c r="B1774" s="1">
        <f>B1773+'Front End'!$F$5</f>
        <v>3544</v>
      </c>
      <c r="C1774" s="10">
        <f t="shared" si="113"/>
        <v>2.4611111111111112</v>
      </c>
      <c r="D1774" s="10">
        <f>ROUND(IF(B1774&lt;=$AA$2*1.25,('Front End'!$F$4/2)*(1-COS((PI()*B1774)/$AA$2)),(4.34*'Front End'!$F$4*EXP(-1.3*B1774/$AA$2))),6)</f>
        <v>2.0000000000000001E-4</v>
      </c>
      <c r="E1774" s="10">
        <f>D1774*('Front End'!$F$3/100)</f>
        <v>0</v>
      </c>
      <c r="F1774" s="10">
        <f t="shared" si="114"/>
        <v>2.0000000000000001E-4</v>
      </c>
      <c r="G1774" s="10">
        <f>IF((G1773+(AVERAGE(F1773:F1774)*('Front End'!$F$5*60))-(N1773))&gt;$AA$3,$AA$3,IF(G1773+(AVERAGE(F1773:F1774)*('Front End'!$F$5*60))-(N1773)&lt;0,0,G1773+(AVERAGE(F1773:F1774)*('Front End'!$F$5*60))-(N1773)))</f>
        <v>100.17711299232629</v>
      </c>
      <c r="H1774" s="10">
        <f>(G1774/$AA$3)*'Front End'!$B$1</f>
        <v>1.0017711299232629E-3</v>
      </c>
      <c r="I1774" s="10">
        <f>('Front End'!$F$10-'Front End'!$B$1)+Calcs!H1774</f>
        <v>46.731001771129925</v>
      </c>
      <c r="J1774" s="10">
        <f>IF(H1774&gt;'Front End'!$B$1*('Front End'!$B$5/100),G1774-((('Front End'!$B$1*('Front End'!$B$5/100))/'Front End'!$B$1)*$AA$3),0)</f>
        <v>0.17711299232628619</v>
      </c>
      <c r="K1774" s="10">
        <f>(J1774*('Front End'!$B$6/100))/('Front End'!$B$2*24*60*60)</f>
        <v>0</v>
      </c>
      <c r="L1774" s="10">
        <f>(J1774*((100-'Front End'!$B$6)/100))/('Front End'!$B$2*24*60*60)</f>
        <v>2.0499188926653496E-4</v>
      </c>
      <c r="M1774" s="10">
        <f t="shared" si="115"/>
        <v>2.0499188926653496E-4</v>
      </c>
      <c r="N1774" s="10">
        <f>AVERAGE(M1773:M1774)*('Front End'!$F$5*60)</f>
        <v>2.465189201031473E-2</v>
      </c>
      <c r="O1774" s="10">
        <f>IF(O1773+AVERAGE(K1773:K1774)*('Front End'!$F$5*60)&gt;J1774,J1774,O1773+AVERAGE(K1773:K1774)*('Front End'!$F$5*60))</f>
        <v>0</v>
      </c>
      <c r="P1774" s="10">
        <f>P1773+(AVERAGE(L1773:L1774)*('Front End'!$F$5*60))-W1773</f>
        <v>3406.8802914641369</v>
      </c>
      <c r="Q1774" s="10">
        <f>(P1774/$AA$5)*($AA$4-'Front End'!$F$9)</f>
        <v>3.4068802914641365E-2</v>
      </c>
      <c r="R1774" s="10">
        <f>'Front End'!$F$9+Q1774</f>
        <v>45.034068802914639</v>
      </c>
      <c r="S1774" s="8">
        <f>IF(R1774&gt;'Front End'!$F$9+'Front End'!$B$9,(((R1774-'Front End'!$F$9)/($AA$4-'Front End'!$F$9))*$AA$5)-((('Front End'!$F$9+'Front End'!$B$9-'Front End'!$F$9)/($AA$4-'Front End'!$F$9))*$AA$5),0)</f>
        <v>3406.8802914639209</v>
      </c>
      <c r="T1774" s="8">
        <f>ROUND(S1774/('Front End'!$B$3*24*60*60),6)</f>
        <v>3.9430000000000003E-3</v>
      </c>
      <c r="U1774" s="8">
        <f>IF(R1774&gt;'Front End'!$F$9+'Front End'!$B$10,(((R1774-'Front End'!$F$9)/($AA$4-'Front End'!$F$9))*$AA$5)-((('Front End'!$F$9+'Front End'!$B$10-'Front End'!$F$9)/($AA$4-'Front End'!$F$9))*$AA$5),0)</f>
        <v>1406.880291463608</v>
      </c>
      <c r="V1774" s="8">
        <f>(U1774^0.5)/('Front End'!$B$4*24*60*60)</f>
        <v>4.3412503408242712E-3</v>
      </c>
      <c r="W1774" s="8">
        <f>(AVERAGE(T1773:T1774)*('Front End'!$F$5*60))+(AVERAGE(V1773:V1774)*('Front End'!$F$5*60))</f>
        <v>0.99425981155606225</v>
      </c>
      <c r="X1774" s="8">
        <f t="shared" si="116"/>
        <v>4.3412503408242712E-3</v>
      </c>
    </row>
    <row r="1775" spans="1:24" x14ac:dyDescent="0.2">
      <c r="A1775" s="1">
        <v>1774</v>
      </c>
      <c r="B1775" s="1">
        <f>B1774+'Front End'!$F$5</f>
        <v>3546</v>
      </c>
      <c r="C1775" s="10">
        <f t="shared" si="113"/>
        <v>2.4624999999999999</v>
      </c>
      <c r="D1775" s="10">
        <f>ROUND(IF(B1775&lt;=$AA$2*1.25,('Front End'!$F$4/2)*(1-COS((PI()*B1775)/$AA$2)),(4.34*'Front End'!$F$4*EXP(-1.3*B1775/$AA$2))),6)</f>
        <v>1.9900000000000001E-4</v>
      </c>
      <c r="E1775" s="10">
        <f>D1775*('Front End'!$F$3/100)</f>
        <v>0</v>
      </c>
      <c r="F1775" s="10">
        <f t="shared" si="114"/>
        <v>1.9900000000000001E-4</v>
      </c>
      <c r="G1775" s="10">
        <f>IF((G1774+(AVERAGE(F1774:F1775)*('Front End'!$F$5*60))-(N1774))&gt;$AA$3,$AA$3,IF(G1774+(AVERAGE(F1774:F1775)*('Front End'!$F$5*60))-(N1774)&lt;0,0,G1774+(AVERAGE(F1774:F1775)*('Front End'!$F$5*60))-(N1774)))</f>
        <v>100.17640110031597</v>
      </c>
      <c r="H1775" s="10">
        <f>(G1775/$AA$3)*'Front End'!$B$1</f>
        <v>1.0017640110031598E-3</v>
      </c>
      <c r="I1775" s="10">
        <f>('Front End'!$F$10-'Front End'!$B$1)+Calcs!H1775</f>
        <v>46.731001764011005</v>
      </c>
      <c r="J1775" s="10">
        <f>IF(H1775&gt;'Front End'!$B$1*('Front End'!$B$5/100),G1775-((('Front End'!$B$1*('Front End'!$B$5/100))/'Front End'!$B$1)*$AA$3),0)</f>
        <v>0.17640110031597089</v>
      </c>
      <c r="K1775" s="10">
        <f>(J1775*('Front End'!$B$6/100))/('Front End'!$B$2*24*60*60)</f>
        <v>0</v>
      </c>
      <c r="L1775" s="10">
        <f>(J1775*((100-'Front End'!$B$6)/100))/('Front End'!$B$2*24*60*60)</f>
        <v>2.0416794018052189E-4</v>
      </c>
      <c r="M1775" s="10">
        <f t="shared" si="115"/>
        <v>2.0416794018052189E-4</v>
      </c>
      <c r="N1775" s="10">
        <f>AVERAGE(M1774:M1775)*('Front End'!$F$5*60)</f>
        <v>2.454958976682341E-2</v>
      </c>
      <c r="O1775" s="10">
        <f>IF(O1774+AVERAGE(K1774:K1775)*('Front End'!$F$5*60)&gt;J1775,J1775,O1774+AVERAGE(K1774:K1775)*('Front End'!$F$5*60))</f>
        <v>0</v>
      </c>
      <c r="P1775" s="10">
        <f>P1774+(AVERAGE(L1774:L1775)*('Front End'!$F$5*60))-W1774</f>
        <v>3405.9105812423477</v>
      </c>
      <c r="Q1775" s="10">
        <f>(P1775/$AA$5)*($AA$4-'Front End'!$F$9)</f>
        <v>3.4059105812423475E-2</v>
      </c>
      <c r="R1775" s="10">
        <f>'Front End'!$F$9+Q1775</f>
        <v>45.034059105812425</v>
      </c>
      <c r="S1775" s="8">
        <f>IF(R1775&gt;'Front End'!$F$9+'Front End'!$B$9,(((R1775-'Front End'!$F$9)/($AA$4-'Front End'!$F$9))*$AA$5)-((('Front End'!$F$9+'Front End'!$B$9-'Front End'!$F$9)/($AA$4-'Front End'!$F$9))*$AA$5),0)</f>
        <v>3405.9105812424659</v>
      </c>
      <c r="T1775" s="8">
        <f>ROUND(S1775/('Front End'!$B$3*24*60*60),6)</f>
        <v>3.9420000000000002E-3</v>
      </c>
      <c r="U1775" s="8">
        <f>IF(R1775&gt;'Front End'!$F$9+'Front End'!$B$10,(((R1775-'Front End'!$F$9)/($AA$4-'Front End'!$F$9))*$AA$5)-((('Front End'!$F$9+'Front End'!$B$10-'Front End'!$F$9)/($AA$4-'Front End'!$F$9))*$AA$5),0)</f>
        <v>1405.9105812421531</v>
      </c>
      <c r="V1775" s="8">
        <f>(U1775^0.5)/('Front End'!$B$4*24*60*60)</f>
        <v>4.3397539517882324E-3</v>
      </c>
      <c r="W1775" s="8">
        <f>(AVERAGE(T1774:T1775)*('Front End'!$F$5*60))+(AVERAGE(V1774:V1775)*('Front End'!$F$5*60))</f>
        <v>0.9939602575567501</v>
      </c>
      <c r="X1775" s="8">
        <f t="shared" si="116"/>
        <v>4.3397539517882324E-3</v>
      </c>
    </row>
    <row r="1776" spans="1:24" x14ac:dyDescent="0.2">
      <c r="A1776" s="1">
        <v>1775</v>
      </c>
      <c r="B1776" s="1">
        <f>B1775+'Front End'!$F$5</f>
        <v>3548</v>
      </c>
      <c r="C1776" s="10">
        <f t="shared" si="113"/>
        <v>2.463888888888889</v>
      </c>
      <c r="D1776" s="10">
        <f>ROUND(IF(B1776&lt;=$AA$2*1.25,('Front End'!$F$4/2)*(1-COS((PI()*B1776)/$AA$2)),(4.34*'Front End'!$F$4*EXP(-1.3*B1776/$AA$2))),6)</f>
        <v>1.9799999999999999E-4</v>
      </c>
      <c r="E1776" s="10">
        <f>D1776*('Front End'!$F$3/100)</f>
        <v>0</v>
      </c>
      <c r="F1776" s="10">
        <f t="shared" si="114"/>
        <v>1.9799999999999999E-4</v>
      </c>
      <c r="G1776" s="10">
        <f>IF((G1775+(AVERAGE(F1775:F1776)*('Front End'!$F$5*60))-(N1775))&gt;$AA$3,$AA$3,IF(G1775+(AVERAGE(F1775:F1776)*('Front End'!$F$5*60))-(N1775)&lt;0,0,G1775+(AVERAGE(F1775:F1776)*('Front End'!$F$5*60))-(N1775)))</f>
        <v>100.17567151054915</v>
      </c>
      <c r="H1776" s="10">
        <f>(G1776/$AA$3)*'Front End'!$B$1</f>
        <v>1.0017567151054914E-3</v>
      </c>
      <c r="I1776" s="10">
        <f>('Front End'!$F$10-'Front End'!$B$1)+Calcs!H1776</f>
        <v>46.731001756715109</v>
      </c>
      <c r="J1776" s="10">
        <f>IF(H1776&gt;'Front End'!$B$1*('Front End'!$B$5/100),G1776-((('Front End'!$B$1*('Front End'!$B$5/100))/'Front End'!$B$1)*$AA$3),0)</f>
        <v>0.17567151054915087</v>
      </c>
      <c r="K1776" s="10">
        <f>(J1776*('Front End'!$B$6/100))/('Front End'!$B$2*24*60*60)</f>
        <v>0</v>
      </c>
      <c r="L1776" s="10">
        <f>(J1776*((100-'Front End'!$B$6)/100))/('Front End'!$B$2*24*60*60)</f>
        <v>2.0332350758003575E-4</v>
      </c>
      <c r="M1776" s="10">
        <f t="shared" si="115"/>
        <v>2.0332350758003575E-4</v>
      </c>
      <c r="N1776" s="10">
        <f>AVERAGE(M1775:M1776)*('Front End'!$F$5*60)</f>
        <v>2.444948686563346E-2</v>
      </c>
      <c r="O1776" s="10">
        <f>IF(O1775+AVERAGE(K1775:K1776)*('Front End'!$F$5*60)&gt;J1776,J1776,O1775+AVERAGE(K1775:K1776)*('Front End'!$F$5*60))</f>
        <v>0</v>
      </c>
      <c r="P1776" s="10">
        <f>P1775+(AVERAGE(L1775:L1776)*('Front End'!$F$5*60))-W1775</f>
        <v>3404.9410704716565</v>
      </c>
      <c r="Q1776" s="10">
        <f>(P1776/$AA$5)*($AA$4-'Front End'!$F$9)</f>
        <v>3.4049410704716565E-2</v>
      </c>
      <c r="R1776" s="10">
        <f>'Front End'!$F$9+Q1776</f>
        <v>45.034049410704718</v>
      </c>
      <c r="S1776" s="8">
        <f>IF(R1776&gt;'Front End'!$F$9+'Front End'!$B$9,(((R1776-'Front End'!$F$9)/($AA$4-'Front End'!$F$9))*$AA$5)-((('Front End'!$F$9+'Front End'!$B$9-'Front End'!$F$9)/($AA$4-'Front End'!$F$9))*$AA$5),0)</f>
        <v>3404.9410704717789</v>
      </c>
      <c r="T1776" s="8">
        <f>ROUND(S1776/('Front End'!$B$3*24*60*60),6)</f>
        <v>3.9410000000000001E-3</v>
      </c>
      <c r="U1776" s="8">
        <f>IF(R1776&gt;'Front End'!$F$9+'Front End'!$B$10,(((R1776-'Front End'!$F$9)/($AA$4-'Front End'!$F$9))*$AA$5)-((('Front End'!$F$9+'Front End'!$B$10-'Front End'!$F$9)/($AA$4-'Front End'!$F$9))*$AA$5),0)</f>
        <v>1404.941070471466</v>
      </c>
      <c r="V1776" s="8">
        <f>(U1776^0.5)/('Front End'!$B$4*24*60*60)</f>
        <v>4.3382573545425662E-3</v>
      </c>
      <c r="W1776" s="8">
        <f>(AVERAGE(T1775:T1776)*('Front End'!$F$5*60))+(AVERAGE(V1775:V1776)*('Front End'!$F$5*60))</f>
        <v>0.99366067837984795</v>
      </c>
      <c r="X1776" s="8">
        <f t="shared" si="116"/>
        <v>4.3382573545425662E-3</v>
      </c>
    </row>
    <row r="1777" spans="1:24" x14ac:dyDescent="0.2">
      <c r="A1777" s="1">
        <v>1776</v>
      </c>
      <c r="B1777" s="1">
        <f>B1776+'Front End'!$F$5</f>
        <v>3550</v>
      </c>
      <c r="C1777" s="10">
        <f t="shared" si="113"/>
        <v>2.4652777777777777</v>
      </c>
      <c r="D1777" s="10">
        <f>ROUND(IF(B1777&lt;=$AA$2*1.25,('Front End'!$F$4/2)*(1-COS((PI()*B1777)/$AA$2)),(4.34*'Front End'!$F$4*EXP(-1.3*B1777/$AA$2))),6)</f>
        <v>1.9699999999999999E-4</v>
      </c>
      <c r="E1777" s="10">
        <f>D1777*('Front End'!$F$3/100)</f>
        <v>0</v>
      </c>
      <c r="F1777" s="10">
        <f t="shared" si="114"/>
        <v>1.9699999999999999E-4</v>
      </c>
      <c r="G1777" s="10">
        <f>IF((G1776+(AVERAGE(F1776:F1777)*('Front End'!$F$5*60))-(N1776))&gt;$AA$3,$AA$3,IF(G1776+(AVERAGE(F1776:F1777)*('Front End'!$F$5*60))-(N1776)&lt;0,0,G1776+(AVERAGE(F1776:F1777)*('Front End'!$F$5*60))-(N1776)))</f>
        <v>100.17492202368352</v>
      </c>
      <c r="H1777" s="10">
        <f>(G1777/$AA$3)*'Front End'!$B$1</f>
        <v>1.0017492202368352E-3</v>
      </c>
      <c r="I1777" s="10">
        <f>('Front End'!$F$10-'Front End'!$B$1)+Calcs!H1777</f>
        <v>46.731001749220241</v>
      </c>
      <c r="J1777" s="10">
        <f>IF(H1777&gt;'Front End'!$B$1*('Front End'!$B$5/100),G1777-((('Front End'!$B$1*('Front End'!$B$5/100))/'Front End'!$B$1)*$AA$3),0)</f>
        <v>0.17492202368352139</v>
      </c>
      <c r="K1777" s="10">
        <f>(J1777*('Front End'!$B$6/100))/('Front End'!$B$2*24*60*60)</f>
        <v>0</v>
      </c>
      <c r="L1777" s="10">
        <f>(J1777*((100-'Front End'!$B$6)/100))/('Front End'!$B$2*24*60*60)</f>
        <v>2.0245604593000164E-4</v>
      </c>
      <c r="M1777" s="10">
        <f t="shared" si="115"/>
        <v>2.0245604593000164E-4</v>
      </c>
      <c r="N1777" s="10">
        <f>AVERAGE(M1776:M1777)*('Front End'!$F$5*60)</f>
        <v>2.4346773210602243E-2</v>
      </c>
      <c r="O1777" s="10">
        <f>IF(O1776+AVERAGE(K1776:K1777)*('Front End'!$F$5*60)&gt;J1777,J1777,O1776+AVERAGE(K1776:K1777)*('Front End'!$F$5*60))</f>
        <v>0</v>
      </c>
      <c r="P1777" s="10">
        <f>P1776+(AVERAGE(L1776:L1777)*('Front End'!$F$5*60))-W1776</f>
        <v>3403.9717565664873</v>
      </c>
      <c r="Q1777" s="10">
        <f>(P1777/$AA$5)*($AA$4-'Front End'!$F$9)</f>
        <v>3.4039717565664873E-2</v>
      </c>
      <c r="R1777" s="10">
        <f>'Front End'!$F$9+Q1777</f>
        <v>45.034039717565662</v>
      </c>
      <c r="S1777" s="8">
        <f>IF(R1777&gt;'Front End'!$F$9+'Front End'!$B$9,(((R1777-'Front End'!$F$9)/($AA$4-'Front End'!$F$9))*$AA$5)-((('Front End'!$F$9+'Front End'!$B$9-'Front End'!$F$9)/($AA$4-'Front End'!$F$9))*$AA$5),0)</f>
        <v>3403.9717565661936</v>
      </c>
      <c r="T1777" s="8">
        <f>ROUND(S1777/('Front End'!$B$3*24*60*60),6)</f>
        <v>3.9399999999999999E-3</v>
      </c>
      <c r="U1777" s="8">
        <f>IF(R1777&gt;'Front End'!$F$9+'Front End'!$B$10,(((R1777-'Front End'!$F$9)/($AA$4-'Front End'!$F$9))*$AA$5)-((('Front End'!$F$9+'Front End'!$B$10-'Front End'!$F$9)/($AA$4-'Front End'!$F$9))*$AA$5),0)</f>
        <v>1403.9717565658807</v>
      </c>
      <c r="V1777" s="8">
        <f>(U1777^0.5)/('Front End'!$B$4*24*60*60)</f>
        <v>4.336760544878253E-3</v>
      </c>
      <c r="W1777" s="8">
        <f>(AVERAGE(T1776:T1777)*('Front End'!$F$5*60))+(AVERAGE(V1776:V1777)*('Front End'!$F$5*60))</f>
        <v>0.99336107396524909</v>
      </c>
      <c r="X1777" s="8">
        <f t="shared" si="116"/>
        <v>4.336760544878253E-3</v>
      </c>
    </row>
    <row r="1778" spans="1:24" x14ac:dyDescent="0.2">
      <c r="A1778" s="1">
        <v>1777</v>
      </c>
      <c r="B1778" s="1">
        <f>B1777+'Front End'!$F$5</f>
        <v>3552</v>
      </c>
      <c r="C1778" s="10">
        <f t="shared" si="113"/>
        <v>2.4666666666666668</v>
      </c>
      <c r="D1778" s="10">
        <f>ROUND(IF(B1778&lt;=$AA$2*1.25,('Front End'!$F$4/2)*(1-COS((PI()*B1778)/$AA$2)),(4.34*'Front End'!$F$4*EXP(-1.3*B1778/$AA$2))),6)</f>
        <v>1.9599999999999999E-4</v>
      </c>
      <c r="E1778" s="10">
        <f>D1778*('Front End'!$F$3/100)</f>
        <v>0</v>
      </c>
      <c r="F1778" s="10">
        <f t="shared" si="114"/>
        <v>1.9599999999999999E-4</v>
      </c>
      <c r="G1778" s="10">
        <f>IF((G1777+(AVERAGE(F1777:F1778)*('Front End'!$F$5*60))-(N1777))&gt;$AA$3,$AA$3,IF(G1777+(AVERAGE(F1777:F1778)*('Front End'!$F$5*60))-(N1777)&lt;0,0,G1777+(AVERAGE(F1777:F1778)*('Front End'!$F$5*60))-(N1777)))</f>
        <v>100.17415525047292</v>
      </c>
      <c r="H1778" s="10">
        <f>(G1778/$AA$3)*'Front End'!$B$1</f>
        <v>1.0017415525047293E-3</v>
      </c>
      <c r="I1778" s="10">
        <f>('Front End'!$F$10-'Front End'!$B$1)+Calcs!H1778</f>
        <v>46.731001741552511</v>
      </c>
      <c r="J1778" s="10">
        <f>IF(H1778&gt;'Front End'!$B$1*('Front End'!$B$5/100),G1778-((('Front End'!$B$1*('Front End'!$B$5/100))/'Front End'!$B$1)*$AA$3),0)</f>
        <v>0.17415525047292135</v>
      </c>
      <c r="K1778" s="10">
        <f>(J1778*('Front End'!$B$6/100))/('Front End'!$B$2*24*60*60)</f>
        <v>0</v>
      </c>
      <c r="L1778" s="10">
        <f>(J1778*((100-'Front End'!$B$6)/100))/('Front End'!$B$2*24*60*60)</f>
        <v>2.015685769362516E-4</v>
      </c>
      <c r="M1778" s="10">
        <f t="shared" si="115"/>
        <v>2.015685769362516E-4</v>
      </c>
      <c r="N1778" s="10">
        <f>AVERAGE(M1777:M1778)*('Front End'!$F$5*60)</f>
        <v>2.4241477371975195E-2</v>
      </c>
      <c r="O1778" s="10">
        <f>IF(O1777+AVERAGE(K1777:K1778)*('Front End'!$F$5*60)&gt;J1778,J1778,O1777+AVERAGE(K1777:K1778)*('Front End'!$F$5*60))</f>
        <v>0</v>
      </c>
      <c r="P1778" s="10">
        <f>P1777+(AVERAGE(L1777:L1778)*('Front End'!$F$5*60))-W1777</f>
        <v>3403.002636969894</v>
      </c>
      <c r="Q1778" s="10">
        <f>(P1778/$AA$5)*($AA$4-'Front End'!$F$9)</f>
        <v>3.4030026369698936E-2</v>
      </c>
      <c r="R1778" s="10">
        <f>'Front End'!$F$9+Q1778</f>
        <v>45.034030026369699</v>
      </c>
      <c r="S1778" s="8">
        <f>IF(R1778&gt;'Front End'!$F$9+'Front End'!$B$9,(((R1778-'Front End'!$F$9)/($AA$4-'Front End'!$F$9))*$AA$5)-((('Front End'!$F$9+'Front End'!$B$9-'Front End'!$F$9)/($AA$4-'Front End'!$F$9))*$AA$5),0)</f>
        <v>3403.0026369698871</v>
      </c>
      <c r="T1778" s="8">
        <f>ROUND(S1778/('Front End'!$B$3*24*60*60),6)</f>
        <v>3.9389999999999998E-3</v>
      </c>
      <c r="U1778" s="8">
        <f>IF(R1778&gt;'Front End'!$F$9+'Front End'!$B$10,(((R1778-'Front End'!$F$9)/($AA$4-'Front End'!$F$9))*$AA$5)-((('Front End'!$F$9+'Front End'!$B$10-'Front End'!$F$9)/($AA$4-'Front End'!$F$9))*$AA$5),0)</f>
        <v>1403.0026369695743</v>
      </c>
      <c r="V1778" s="8">
        <f>(U1778^0.5)/('Front End'!$B$4*24*60*60)</f>
        <v>4.3352635186265382E-3</v>
      </c>
      <c r="W1778" s="8">
        <f>(AVERAGE(T1777:T1778)*('Front End'!$F$5*60))+(AVERAGE(V1777:V1778)*('Front End'!$F$5*60))</f>
        <v>0.9930614438102876</v>
      </c>
      <c r="X1778" s="8">
        <f t="shared" si="116"/>
        <v>4.3352635186265382E-3</v>
      </c>
    </row>
    <row r="1779" spans="1:24" x14ac:dyDescent="0.2">
      <c r="A1779" s="1">
        <v>1778</v>
      </c>
      <c r="B1779" s="1">
        <f>B1778+'Front End'!$F$5</f>
        <v>3554</v>
      </c>
      <c r="C1779" s="10">
        <f t="shared" si="113"/>
        <v>2.4680555555555554</v>
      </c>
      <c r="D1779" s="10">
        <f>ROUND(IF(B1779&lt;=$AA$2*1.25,('Front End'!$F$4/2)*(1-COS((PI()*B1779)/$AA$2)),(4.34*'Front End'!$F$4*EXP(-1.3*B1779/$AA$2))),6)</f>
        <v>1.95E-4</v>
      </c>
      <c r="E1779" s="10">
        <f>D1779*('Front End'!$F$3/100)</f>
        <v>0</v>
      </c>
      <c r="F1779" s="10">
        <f t="shared" si="114"/>
        <v>1.95E-4</v>
      </c>
      <c r="G1779" s="10">
        <f>IF((G1778+(AVERAGE(F1778:F1779)*('Front End'!$F$5*60))-(N1778))&gt;$AA$3,$AA$3,IF(G1778+(AVERAGE(F1778:F1779)*('Front End'!$F$5*60))-(N1778)&lt;0,0,G1778+(AVERAGE(F1778:F1779)*('Front End'!$F$5*60))-(N1778)))</f>
        <v>100.17337377310095</v>
      </c>
      <c r="H1779" s="10">
        <f>(G1779/$AA$3)*'Front End'!$B$1</f>
        <v>1.0017337377310096E-3</v>
      </c>
      <c r="I1779" s="10">
        <f>('Front End'!$F$10-'Front End'!$B$1)+Calcs!H1779</f>
        <v>46.731001733737735</v>
      </c>
      <c r="J1779" s="10">
        <f>IF(H1779&gt;'Front End'!$B$1*('Front End'!$B$5/100),G1779-((('Front End'!$B$1*('Front End'!$B$5/100))/'Front End'!$B$1)*$AA$3),0)</f>
        <v>0.17337377310094837</v>
      </c>
      <c r="K1779" s="10">
        <f>(J1779*('Front End'!$B$6/100))/('Front End'!$B$2*24*60*60)</f>
        <v>0</v>
      </c>
      <c r="L1779" s="10">
        <f>(J1779*((100-'Front End'!$B$6)/100))/('Front End'!$B$2*24*60*60)</f>
        <v>2.006640892372088E-4</v>
      </c>
      <c r="M1779" s="10">
        <f t="shared" si="115"/>
        <v>2.006640892372088E-4</v>
      </c>
      <c r="N1779" s="10">
        <f>AVERAGE(M1778:M1779)*('Front End'!$F$5*60)</f>
        <v>2.4133959970407622E-2</v>
      </c>
      <c r="O1779" s="10">
        <f>IF(O1778+AVERAGE(K1778:K1779)*('Front End'!$F$5*60)&gt;J1779,J1779,O1778+AVERAGE(K1778:K1779)*('Front End'!$F$5*60))</f>
        <v>0</v>
      </c>
      <c r="P1779" s="10">
        <f>P1778+(AVERAGE(L1778:L1779)*('Front End'!$F$5*60))-W1778</f>
        <v>3402.0337094860538</v>
      </c>
      <c r="Q1779" s="10">
        <f>(P1779/$AA$5)*($AA$4-'Front End'!$F$9)</f>
        <v>3.4020337094860534E-2</v>
      </c>
      <c r="R1779" s="10">
        <f>'Front End'!$F$9+Q1779</f>
        <v>45.034020337094859</v>
      </c>
      <c r="S1779" s="8">
        <f>IF(R1779&gt;'Front End'!$F$9+'Front End'!$B$9,(((R1779-'Front End'!$F$9)/($AA$4-'Front End'!$F$9))*$AA$5)-((('Front End'!$F$9+'Front End'!$B$9-'Front End'!$F$9)/($AA$4-'Front End'!$F$9))*$AA$5),0)</f>
        <v>3402.0337094858637</v>
      </c>
      <c r="T1779" s="8">
        <f>ROUND(S1779/('Front End'!$B$3*24*60*60),6)</f>
        <v>3.9379999999999997E-3</v>
      </c>
      <c r="U1779" s="8">
        <f>IF(R1779&gt;'Front End'!$F$9+'Front End'!$B$10,(((R1779-'Front End'!$F$9)/($AA$4-'Front End'!$F$9))*$AA$5)-((('Front End'!$F$9+'Front End'!$B$10-'Front End'!$F$9)/($AA$4-'Front End'!$F$9))*$AA$5),0)</f>
        <v>1402.0337094855508</v>
      </c>
      <c r="V1779" s="8">
        <f>(U1779^0.5)/('Front End'!$B$4*24*60*60)</f>
        <v>4.333766272167452E-3</v>
      </c>
      <c r="W1779" s="8">
        <f>(AVERAGE(T1778:T1779)*('Front End'!$F$5*60))+(AVERAGE(V1778:V1779)*('Front End'!$F$5*60))</f>
        <v>0.99276178744763943</v>
      </c>
      <c r="X1779" s="8">
        <f t="shared" si="116"/>
        <v>4.333766272167452E-3</v>
      </c>
    </row>
    <row r="1780" spans="1:24" x14ac:dyDescent="0.2">
      <c r="A1780" s="1">
        <v>1779</v>
      </c>
      <c r="B1780" s="1">
        <f>B1779+'Front End'!$F$5</f>
        <v>3556</v>
      </c>
      <c r="C1780" s="10">
        <f t="shared" si="113"/>
        <v>2.4694444444444446</v>
      </c>
      <c r="D1780" s="10">
        <f>ROUND(IF(B1780&lt;=$AA$2*1.25,('Front End'!$F$4/2)*(1-COS((PI()*B1780)/$AA$2)),(4.34*'Front End'!$F$4*EXP(-1.3*B1780/$AA$2))),6)</f>
        <v>1.94E-4</v>
      </c>
      <c r="E1780" s="10">
        <f>D1780*('Front End'!$F$3/100)</f>
        <v>0</v>
      </c>
      <c r="F1780" s="10">
        <f t="shared" si="114"/>
        <v>1.94E-4</v>
      </c>
      <c r="G1780" s="10">
        <f>IF((G1779+(AVERAGE(F1779:F1780)*('Front End'!$F$5*60))-(N1779))&gt;$AA$3,$AA$3,IF(G1779+(AVERAGE(F1779:F1780)*('Front End'!$F$5*60))-(N1779)&lt;0,0,G1779+(AVERAGE(F1779:F1780)*('Front End'!$F$5*60))-(N1779)))</f>
        <v>100.17257981313054</v>
      </c>
      <c r="H1780" s="10">
        <f>(G1780/$AA$3)*'Front End'!$B$1</f>
        <v>1.0017257981313054E-3</v>
      </c>
      <c r="I1780" s="10">
        <f>('Front End'!$F$10-'Front End'!$B$1)+Calcs!H1780</f>
        <v>46.731001725798137</v>
      </c>
      <c r="J1780" s="10">
        <f>IF(H1780&gt;'Front End'!$B$1*('Front End'!$B$5/100),G1780-((('Front End'!$B$1*('Front End'!$B$5/100))/'Front End'!$B$1)*$AA$3),0)</f>
        <v>0.17257981313053961</v>
      </c>
      <c r="K1780" s="10">
        <f>(J1780*('Front End'!$B$6/100))/('Front End'!$B$2*24*60*60)</f>
        <v>0</v>
      </c>
      <c r="L1780" s="10">
        <f>(J1780*((100-'Front End'!$B$6)/100))/('Front End'!$B$2*24*60*60)</f>
        <v>1.9974515408627272E-4</v>
      </c>
      <c r="M1780" s="10">
        <f t="shared" si="115"/>
        <v>1.9974515408627272E-4</v>
      </c>
      <c r="N1780" s="10">
        <f>AVERAGE(M1779:M1780)*('Front End'!$F$5*60)</f>
        <v>2.4024554599408891E-2</v>
      </c>
      <c r="O1780" s="10">
        <f>IF(O1779+AVERAGE(K1779:K1780)*('Front End'!$F$5*60)&gt;J1780,J1780,O1779+AVERAGE(K1779:K1780)*('Front End'!$F$5*60))</f>
        <v>0</v>
      </c>
      <c r="P1780" s="10">
        <f>P1779+(AVERAGE(L1779:L1780)*('Front End'!$F$5*60))-W1779</f>
        <v>3401.0649722532053</v>
      </c>
      <c r="Q1780" s="10">
        <f>(P1780/$AA$5)*($AA$4-'Front End'!$F$9)</f>
        <v>3.4010649722532052E-2</v>
      </c>
      <c r="R1780" s="10">
        <f>'Front End'!$F$9+Q1780</f>
        <v>45.034010649722532</v>
      </c>
      <c r="S1780" s="8">
        <f>IF(R1780&gt;'Front End'!$F$9+'Front End'!$B$9,(((R1780-'Front End'!$F$9)/($AA$4-'Front End'!$F$9))*$AA$5)-((('Front End'!$F$9+'Front End'!$B$9-'Front End'!$F$9)/($AA$4-'Front End'!$F$9))*$AA$5),0)</f>
        <v>3401.0649722532094</v>
      </c>
      <c r="T1780" s="8">
        <f>ROUND(S1780/('Front End'!$B$3*24*60*60),6)</f>
        <v>3.9360000000000003E-3</v>
      </c>
      <c r="U1780" s="8">
        <f>IF(R1780&gt;'Front End'!$F$9+'Front End'!$B$10,(((R1780-'Front End'!$F$9)/($AA$4-'Front End'!$F$9))*$AA$5)-((('Front End'!$F$9+'Front End'!$B$10-'Front End'!$F$9)/($AA$4-'Front End'!$F$9))*$AA$5),0)</f>
        <v>1401.0649722528965</v>
      </c>
      <c r="V1780" s="8">
        <f>(U1780^0.5)/('Front End'!$B$4*24*60*60)</f>
        <v>4.3322688023955912E-3</v>
      </c>
      <c r="W1780" s="8">
        <f>(AVERAGE(T1779:T1780)*('Front End'!$F$5*60))+(AVERAGE(V1779:V1780)*('Front End'!$F$5*60))</f>
        <v>0.99240210447378252</v>
      </c>
      <c r="X1780" s="8">
        <f t="shared" si="116"/>
        <v>4.3322688023955912E-3</v>
      </c>
    </row>
    <row r="1781" spans="1:24" x14ac:dyDescent="0.2">
      <c r="A1781" s="1">
        <v>1780</v>
      </c>
      <c r="B1781" s="1">
        <f>B1780+'Front End'!$F$5</f>
        <v>3558</v>
      </c>
      <c r="C1781" s="10">
        <f t="shared" si="113"/>
        <v>2.4708333333333332</v>
      </c>
      <c r="D1781" s="10">
        <f>ROUND(IF(B1781&lt;=$AA$2*1.25,('Front End'!$F$4/2)*(1-COS((PI()*B1781)/$AA$2)),(4.34*'Front End'!$F$4*EXP(-1.3*B1781/$AA$2))),6)</f>
        <v>1.94E-4</v>
      </c>
      <c r="E1781" s="10">
        <f>D1781*('Front End'!$F$3/100)</f>
        <v>0</v>
      </c>
      <c r="F1781" s="10">
        <f t="shared" si="114"/>
        <v>1.94E-4</v>
      </c>
      <c r="G1781" s="10">
        <f>IF((G1780+(AVERAGE(F1780:F1781)*('Front End'!$F$5*60))-(N1780))&gt;$AA$3,$AA$3,IF(G1780+(AVERAGE(F1780:F1781)*('Front End'!$F$5*60))-(N1780)&lt;0,0,G1780+(AVERAGE(F1780:F1781)*('Front End'!$F$5*60))-(N1780)))</f>
        <v>100.17183525853113</v>
      </c>
      <c r="H1781" s="10">
        <f>(G1781/$AA$3)*'Front End'!$B$1</f>
        <v>1.0017183525853114E-3</v>
      </c>
      <c r="I1781" s="10">
        <f>('Front End'!$F$10-'Front End'!$B$1)+Calcs!H1781</f>
        <v>46.731001718352587</v>
      </c>
      <c r="J1781" s="10">
        <f>IF(H1781&gt;'Front End'!$B$1*('Front End'!$B$5/100),G1781-((('Front End'!$B$1*('Front End'!$B$5/100))/'Front End'!$B$1)*$AA$3),0)</f>
        <v>0.17183525853113224</v>
      </c>
      <c r="K1781" s="10">
        <f>(J1781*('Front End'!$B$6/100))/('Front End'!$B$2*24*60*60)</f>
        <v>0</v>
      </c>
      <c r="L1781" s="10">
        <f>(J1781*((100-'Front End'!$B$6)/100))/('Front End'!$B$2*24*60*60)</f>
        <v>1.9888340107769939E-4</v>
      </c>
      <c r="M1781" s="10">
        <f t="shared" si="115"/>
        <v>1.9888340107769939E-4</v>
      </c>
      <c r="N1781" s="10">
        <f>AVERAGE(M1780:M1781)*('Front End'!$F$5*60)</f>
        <v>2.3917713309838329E-2</v>
      </c>
      <c r="O1781" s="10">
        <f>IF(O1780+AVERAGE(K1780:K1781)*('Front End'!$F$5*60)&gt;J1781,J1781,O1780+AVERAGE(K1780:K1781)*('Front End'!$F$5*60))</f>
        <v>0</v>
      </c>
      <c r="P1781" s="10">
        <f>P1780+(AVERAGE(L1780:L1781)*('Front End'!$F$5*60))-W1780</f>
        <v>3400.0964878620412</v>
      </c>
      <c r="Q1781" s="10">
        <f>(P1781/$AA$5)*($AA$4-'Front End'!$F$9)</f>
        <v>3.4000964878620407E-2</v>
      </c>
      <c r="R1781" s="10">
        <f>'Front End'!$F$9+Q1781</f>
        <v>45.034000964878622</v>
      </c>
      <c r="S1781" s="8">
        <f>IF(R1781&gt;'Front End'!$F$9+'Front End'!$B$9,(((R1781-'Front End'!$F$9)/($AA$4-'Front End'!$F$9))*$AA$5)-((('Front End'!$F$9+'Front End'!$B$9-'Front End'!$F$9)/($AA$4-'Front End'!$F$9))*$AA$5),0)</f>
        <v>3400.0964878622144</v>
      </c>
      <c r="T1781" s="8">
        <f>ROUND(S1781/('Front End'!$B$3*24*60*60),6)</f>
        <v>3.9350000000000001E-3</v>
      </c>
      <c r="U1781" s="8">
        <f>IF(R1781&gt;'Front End'!$F$9+'Front End'!$B$10,(((R1781-'Front End'!$F$9)/($AA$4-'Front End'!$F$9))*$AA$5)-((('Front End'!$F$9+'Front End'!$B$10-'Front End'!$F$9)/($AA$4-'Front End'!$F$9))*$AA$5),0)</f>
        <v>1400.0964878619016</v>
      </c>
      <c r="V1781" s="8">
        <f>(U1781^0.5)/('Front End'!$B$4*24*60*60)</f>
        <v>4.3307712058812927E-3</v>
      </c>
      <c r="W1781" s="8">
        <f>(AVERAGE(T1780:T1781)*('Front End'!$F$5*60))+(AVERAGE(V1780:V1781)*('Front End'!$F$5*60))</f>
        <v>0.99204240049661285</v>
      </c>
      <c r="X1781" s="8">
        <f t="shared" si="116"/>
        <v>4.3307712058812927E-3</v>
      </c>
    </row>
    <row r="1782" spans="1:24" x14ac:dyDescent="0.2">
      <c r="A1782" s="1">
        <v>1781</v>
      </c>
      <c r="B1782" s="1">
        <f>B1781+'Front End'!$F$5</f>
        <v>3560</v>
      </c>
      <c r="C1782" s="10">
        <f t="shared" si="113"/>
        <v>2.4722222222222223</v>
      </c>
      <c r="D1782" s="10">
        <f>ROUND(IF(B1782&lt;=$AA$2*1.25,('Front End'!$F$4/2)*(1-COS((PI()*B1782)/$AA$2)),(4.34*'Front End'!$F$4*EXP(-1.3*B1782/$AA$2))),6)</f>
        <v>1.93E-4</v>
      </c>
      <c r="E1782" s="10">
        <f>D1782*('Front End'!$F$3/100)</f>
        <v>0</v>
      </c>
      <c r="F1782" s="10">
        <f t="shared" si="114"/>
        <v>1.93E-4</v>
      </c>
      <c r="G1782" s="10">
        <f>IF((G1781+(AVERAGE(F1781:F1782)*('Front End'!$F$5*60))-(N1781))&gt;$AA$3,$AA$3,IF(G1781+(AVERAGE(F1781:F1782)*('Front End'!$F$5*60))-(N1781)&lt;0,0,G1781+(AVERAGE(F1781:F1782)*('Front End'!$F$5*60))-(N1781)))</f>
        <v>100.17113754522128</v>
      </c>
      <c r="H1782" s="10">
        <f>(G1782/$AA$3)*'Front End'!$B$1</f>
        <v>1.0017113754522129E-3</v>
      </c>
      <c r="I1782" s="10">
        <f>('Front End'!$F$10-'Front End'!$B$1)+Calcs!H1782</f>
        <v>46.731001711375455</v>
      </c>
      <c r="J1782" s="10">
        <f>IF(H1782&gt;'Front End'!$B$1*('Front End'!$B$5/100),G1782-((('Front End'!$B$1*('Front End'!$B$5/100))/'Front End'!$B$1)*$AA$3),0)</f>
        <v>0.17113754522128488</v>
      </c>
      <c r="K1782" s="10">
        <f>(J1782*('Front End'!$B$6/100))/('Front End'!$B$2*24*60*60)</f>
        <v>0</v>
      </c>
      <c r="L1782" s="10">
        <f>(J1782*((100-'Front End'!$B$6)/100))/('Front End'!$B$2*24*60*60)</f>
        <v>1.980758625246353E-4</v>
      </c>
      <c r="M1782" s="10">
        <f t="shared" si="115"/>
        <v>1.980758625246353E-4</v>
      </c>
      <c r="N1782" s="10">
        <f>AVERAGE(M1781:M1782)*('Front End'!$F$5*60)</f>
        <v>2.381755581614008E-2</v>
      </c>
      <c r="O1782" s="10">
        <f>IF(O1781+AVERAGE(K1781:K1782)*('Front End'!$F$5*60)&gt;J1782,J1782,O1781+AVERAGE(K1781:K1782)*('Front End'!$F$5*60))</f>
        <v>0</v>
      </c>
      <c r="P1782" s="10">
        <f>P1781+(AVERAGE(L1781:L1782)*('Front End'!$F$5*60))-W1781</f>
        <v>3399.1282630173605</v>
      </c>
      <c r="Q1782" s="10">
        <f>(P1782/$AA$5)*($AA$4-'Front End'!$F$9)</f>
        <v>3.3991282630173598E-2</v>
      </c>
      <c r="R1782" s="10">
        <f>'Front End'!$F$9+Q1782</f>
        <v>45.033991282630176</v>
      </c>
      <c r="S1782" s="8">
        <f>IF(R1782&gt;'Front End'!$F$9+'Front End'!$B$9,(((R1782-'Front End'!$F$9)/($AA$4-'Front End'!$F$9))*$AA$5)-((('Front End'!$F$9+'Front End'!$B$9-'Front End'!$F$9)/($AA$4-'Front End'!$F$9))*$AA$5),0)</f>
        <v>3399.1282630175592</v>
      </c>
      <c r="T1782" s="8">
        <f>ROUND(S1782/('Front End'!$B$3*24*60*60),6)</f>
        <v>3.934E-3</v>
      </c>
      <c r="U1782" s="8">
        <f>IF(R1782&gt;'Front End'!$F$9+'Front End'!$B$10,(((R1782-'Front End'!$F$9)/($AA$4-'Front End'!$F$9))*$AA$5)-((('Front End'!$F$9+'Front End'!$B$10-'Front End'!$F$9)/($AA$4-'Front End'!$F$9))*$AA$5),0)</f>
        <v>1399.1282630172464</v>
      </c>
      <c r="V1782" s="8">
        <f>(U1782^0.5)/('Front End'!$B$4*24*60*60)</f>
        <v>4.3292734928660533E-3</v>
      </c>
      <c r="W1782" s="8">
        <f>(AVERAGE(T1781:T1782)*('Front End'!$F$5*60))+(AVERAGE(V1781:V1782)*('Front End'!$F$5*60))</f>
        <v>0.99174268192484094</v>
      </c>
      <c r="X1782" s="8">
        <f t="shared" si="116"/>
        <v>4.3292734928660533E-3</v>
      </c>
    </row>
    <row r="1783" spans="1:24" x14ac:dyDescent="0.2">
      <c r="A1783" s="1">
        <v>1782</v>
      </c>
      <c r="B1783" s="1">
        <f>B1782+'Front End'!$F$5</f>
        <v>3562</v>
      </c>
      <c r="C1783" s="10">
        <f t="shared" si="113"/>
        <v>2.473611111111111</v>
      </c>
      <c r="D1783" s="10">
        <f>ROUND(IF(B1783&lt;=$AA$2*1.25,('Front End'!$F$4/2)*(1-COS((PI()*B1783)/$AA$2)),(4.34*'Front End'!$F$4*EXP(-1.3*B1783/$AA$2))),6)</f>
        <v>1.92E-4</v>
      </c>
      <c r="E1783" s="10">
        <f>D1783*('Front End'!$F$3/100)</f>
        <v>0</v>
      </c>
      <c r="F1783" s="10">
        <f t="shared" si="114"/>
        <v>1.92E-4</v>
      </c>
      <c r="G1783" s="10">
        <f>IF((G1782+(AVERAGE(F1782:F1783)*('Front End'!$F$5*60))-(N1782))&gt;$AA$3,$AA$3,IF(G1782+(AVERAGE(F1782:F1783)*('Front End'!$F$5*60))-(N1782)&lt;0,0,G1782+(AVERAGE(F1782:F1783)*('Front End'!$F$5*60))-(N1782)))</f>
        <v>100.17041998940515</v>
      </c>
      <c r="H1783" s="10">
        <f>(G1783/$AA$3)*'Front End'!$B$1</f>
        <v>1.0017041998940516E-3</v>
      </c>
      <c r="I1783" s="10">
        <f>('Front End'!$F$10-'Front End'!$B$1)+Calcs!H1783</f>
        <v>46.731001704199898</v>
      </c>
      <c r="J1783" s="10">
        <f>IF(H1783&gt;'Front End'!$B$1*('Front End'!$B$5/100),G1783-((('Front End'!$B$1*('Front End'!$B$5/100))/'Front End'!$B$1)*$AA$3),0)</f>
        <v>0.17041998940514702</v>
      </c>
      <c r="K1783" s="10">
        <f>(J1783*('Front End'!$B$6/100))/('Front End'!$B$2*24*60*60)</f>
        <v>0</v>
      </c>
      <c r="L1783" s="10">
        <f>(J1783*((100-'Front End'!$B$6)/100))/('Front End'!$B$2*24*60*60)</f>
        <v>1.9724535810780909E-4</v>
      </c>
      <c r="M1783" s="10">
        <f t="shared" si="115"/>
        <v>1.9724535810780909E-4</v>
      </c>
      <c r="N1783" s="10">
        <f>AVERAGE(M1782:M1783)*('Front End'!$F$5*60)</f>
        <v>2.3719273237946665E-2</v>
      </c>
      <c r="O1783" s="10">
        <f>IF(O1782+AVERAGE(K1782:K1783)*('Front End'!$F$5*60)&gt;J1783,J1783,O1782+AVERAGE(K1782:K1783)*('Front End'!$F$5*60))</f>
        <v>0</v>
      </c>
      <c r="P1783" s="10">
        <f>P1782+(AVERAGE(L1782:L1783)*('Front End'!$F$5*60))-W1782</f>
        <v>3398.1602396086737</v>
      </c>
      <c r="Q1783" s="10">
        <f>(P1783/$AA$5)*($AA$4-'Front End'!$F$9)</f>
        <v>3.3981602396086739E-2</v>
      </c>
      <c r="R1783" s="10">
        <f>'Front End'!$F$9+Q1783</f>
        <v>45.033981602396089</v>
      </c>
      <c r="S1783" s="8">
        <f>IF(R1783&gt;'Front End'!$F$9+'Front End'!$B$9,(((R1783-'Front End'!$F$9)/($AA$4-'Front End'!$F$9))*$AA$5)-((('Front End'!$F$9+'Front End'!$B$9-'Front End'!$F$9)/($AA$4-'Front End'!$F$9))*$AA$5),0)</f>
        <v>3398.1602396089274</v>
      </c>
      <c r="T1783" s="8">
        <f>ROUND(S1783/('Front End'!$B$3*24*60*60),6)</f>
        <v>3.9329999999999999E-3</v>
      </c>
      <c r="U1783" s="8">
        <f>IF(R1783&gt;'Front End'!$F$9+'Front End'!$B$10,(((R1783-'Front End'!$F$9)/($AA$4-'Front End'!$F$9))*$AA$5)-((('Front End'!$F$9+'Front End'!$B$10-'Front End'!$F$9)/($AA$4-'Front End'!$F$9))*$AA$5),0)</f>
        <v>1398.1602396086146</v>
      </c>
      <c r="V1783" s="8">
        <f>(U1783^0.5)/('Front End'!$B$4*24*60*60)</f>
        <v>4.3277755732934482E-3</v>
      </c>
      <c r="W1783" s="8">
        <f>(AVERAGE(T1782:T1783)*('Front End'!$F$5*60))+(AVERAGE(V1782:V1783)*('Front End'!$F$5*60))</f>
        <v>0.99144294396957</v>
      </c>
      <c r="X1783" s="8">
        <f t="shared" si="116"/>
        <v>4.3277755732934482E-3</v>
      </c>
    </row>
    <row r="1784" spans="1:24" x14ac:dyDescent="0.2">
      <c r="A1784" s="1">
        <v>1783</v>
      </c>
      <c r="B1784" s="1">
        <f>B1783+'Front End'!$F$5</f>
        <v>3564</v>
      </c>
      <c r="C1784" s="10">
        <f t="shared" si="113"/>
        <v>2.4750000000000001</v>
      </c>
      <c r="D1784" s="10">
        <f>ROUND(IF(B1784&lt;=$AA$2*1.25,('Front End'!$F$4/2)*(1-COS((PI()*B1784)/$AA$2)),(4.34*'Front End'!$F$4*EXP(-1.3*B1784/$AA$2))),6)</f>
        <v>1.9100000000000001E-4</v>
      </c>
      <c r="E1784" s="10">
        <f>D1784*('Front End'!$F$3/100)</f>
        <v>0</v>
      </c>
      <c r="F1784" s="10">
        <f t="shared" si="114"/>
        <v>1.9100000000000001E-4</v>
      </c>
      <c r="G1784" s="10">
        <f>IF((G1783+(AVERAGE(F1783:F1784)*('Front End'!$F$5*60))-(N1783))&gt;$AA$3,$AA$3,IF(G1783+(AVERAGE(F1783:F1784)*('Front End'!$F$5*60))-(N1783)&lt;0,0,G1783+(AVERAGE(F1783:F1784)*('Front End'!$F$5*60))-(N1783)))</f>
        <v>100.16968071616721</v>
      </c>
      <c r="H1784" s="10">
        <f>(G1784/$AA$3)*'Front End'!$B$1</f>
        <v>1.001696807161672E-3</v>
      </c>
      <c r="I1784" s="10">
        <f>('Front End'!$F$10-'Front End'!$B$1)+Calcs!H1784</f>
        <v>46.731001696807162</v>
      </c>
      <c r="J1784" s="10">
        <f>IF(H1784&gt;'Front End'!$B$1*('Front End'!$B$5/100),G1784-((('Front End'!$B$1*('Front End'!$B$5/100))/'Front End'!$B$1)*$AA$3),0)</f>
        <v>0.16968071616720692</v>
      </c>
      <c r="K1784" s="10">
        <f>(J1784*('Front End'!$B$6/100))/('Front End'!$B$2*24*60*60)</f>
        <v>0</v>
      </c>
      <c r="L1784" s="10">
        <f>(J1784*((100-'Front End'!$B$6)/100))/('Front End'!$B$2*24*60*60)</f>
        <v>1.9638971778611916E-4</v>
      </c>
      <c r="M1784" s="10">
        <f t="shared" si="115"/>
        <v>1.9638971778611916E-4</v>
      </c>
      <c r="N1784" s="10">
        <f>AVERAGE(M1783:M1784)*('Front End'!$F$5*60)</f>
        <v>2.3618104553635694E-2</v>
      </c>
      <c r="O1784" s="10">
        <f>IF(O1783+AVERAGE(K1783:K1784)*('Front End'!$F$5*60)&gt;J1784,J1784,O1783+AVERAGE(K1783:K1784)*('Front End'!$F$5*60))</f>
        <v>0</v>
      </c>
      <c r="P1784" s="10">
        <f>P1783+(AVERAGE(L1783:L1784)*('Front End'!$F$5*60))-W1783</f>
        <v>3397.192414769258</v>
      </c>
      <c r="Q1784" s="10">
        <f>(P1784/$AA$5)*($AA$4-'Front End'!$F$9)</f>
        <v>3.3971924147692581E-2</v>
      </c>
      <c r="R1784" s="10">
        <f>'Front End'!$F$9+Q1784</f>
        <v>45.033971924147693</v>
      </c>
      <c r="S1784" s="8">
        <f>IF(R1784&gt;'Front End'!$F$9+'Front End'!$B$9,(((R1784-'Front End'!$F$9)/($AA$4-'Front End'!$F$9))*$AA$5)-((('Front End'!$F$9+'Front End'!$B$9-'Front End'!$F$9)/($AA$4-'Front End'!$F$9))*$AA$5),0)</f>
        <v>3397.1924147692789</v>
      </c>
      <c r="T1784" s="8">
        <f>ROUND(S1784/('Front End'!$B$3*24*60*60),6)</f>
        <v>3.9319999999999997E-3</v>
      </c>
      <c r="U1784" s="8">
        <f>IF(R1784&gt;'Front End'!$F$9+'Front End'!$B$10,(((R1784-'Front End'!$F$9)/($AA$4-'Front End'!$F$9))*$AA$5)-((('Front End'!$F$9+'Front End'!$B$10-'Front End'!$F$9)/($AA$4-'Front End'!$F$9))*$AA$5),0)</f>
        <v>1397.192414768966</v>
      </c>
      <c r="V1784" s="8">
        <f>(U1784^0.5)/('Front End'!$B$4*24*60*60)</f>
        <v>4.3262774425101612E-3</v>
      </c>
      <c r="W1784" s="8">
        <f>(AVERAGE(T1783:T1784)*('Front End'!$F$5*60))+(AVERAGE(V1783:V1784)*('Front End'!$F$5*60))</f>
        <v>0.99114318094821674</v>
      </c>
      <c r="X1784" s="8">
        <f t="shared" si="116"/>
        <v>4.3262774425101612E-3</v>
      </c>
    </row>
    <row r="1785" spans="1:24" x14ac:dyDescent="0.2">
      <c r="A1785" s="1">
        <v>1784</v>
      </c>
      <c r="B1785" s="1">
        <f>B1784+'Front End'!$F$5</f>
        <v>3566</v>
      </c>
      <c r="C1785" s="10">
        <f t="shared" si="113"/>
        <v>2.4763888888888888</v>
      </c>
      <c r="D1785" s="10">
        <f>ROUND(IF(B1785&lt;=$AA$2*1.25,('Front End'!$F$4/2)*(1-COS((PI()*B1785)/$AA$2)),(4.34*'Front End'!$F$4*EXP(-1.3*B1785/$AA$2))),6)</f>
        <v>1.9000000000000001E-4</v>
      </c>
      <c r="E1785" s="10">
        <f>D1785*('Front End'!$F$3/100)</f>
        <v>0</v>
      </c>
      <c r="F1785" s="10">
        <f t="shared" si="114"/>
        <v>1.9000000000000001E-4</v>
      </c>
      <c r="G1785" s="10">
        <f>IF((G1784+(AVERAGE(F1784:F1785)*('Front End'!$F$5*60))-(N1784))&gt;$AA$3,$AA$3,IF(G1784+(AVERAGE(F1784:F1785)*('Front End'!$F$5*60))-(N1784)&lt;0,0,G1784+(AVERAGE(F1784:F1785)*('Front End'!$F$5*60))-(N1784)))</f>
        <v>100.16892261161357</v>
      </c>
      <c r="H1785" s="10">
        <f>(G1785/$AA$3)*'Front End'!$B$1</f>
        <v>1.0016892261161358E-3</v>
      </c>
      <c r="I1785" s="10">
        <f>('Front End'!$F$10-'Front End'!$B$1)+Calcs!H1785</f>
        <v>46.731001689226119</v>
      </c>
      <c r="J1785" s="10">
        <f>IF(H1785&gt;'Front End'!$B$1*('Front End'!$B$5/100),G1785-((('Front End'!$B$1*('Front End'!$B$5/100))/'Front End'!$B$1)*$AA$3),0)</f>
        <v>0.16892261161356714</v>
      </c>
      <c r="K1785" s="10">
        <f>(J1785*('Front End'!$B$6/100))/('Front End'!$B$2*24*60*60)</f>
        <v>0</v>
      </c>
      <c r="L1785" s="10">
        <f>(J1785*((100-'Front End'!$B$6)/100))/('Front End'!$B$2*24*60*60)</f>
        <v>1.9551228196014719E-4</v>
      </c>
      <c r="M1785" s="10">
        <f t="shared" si="115"/>
        <v>1.9551228196014719E-4</v>
      </c>
      <c r="N1785" s="10">
        <f>AVERAGE(M1784:M1785)*('Front End'!$F$5*60)</f>
        <v>2.351411998477598E-2</v>
      </c>
      <c r="O1785" s="10">
        <f>IF(O1784+AVERAGE(K1784:K1785)*('Front End'!$F$5*60)&gt;J1785,J1785,O1784+AVERAGE(K1784:K1785)*('Front End'!$F$5*60))</f>
        <v>0</v>
      </c>
      <c r="P1785" s="10">
        <f>P1784+(AVERAGE(L1784:L1785)*('Front End'!$F$5*60))-W1784</f>
        <v>3396.2247857082943</v>
      </c>
      <c r="Q1785" s="10">
        <f>(P1785/$AA$5)*($AA$4-'Front End'!$F$9)</f>
        <v>3.396224785708294E-2</v>
      </c>
      <c r="R1785" s="10">
        <f>'Front End'!$F$9+Q1785</f>
        <v>45.033962247857083</v>
      </c>
      <c r="S1785" s="8">
        <f>IF(R1785&gt;'Front End'!$F$9+'Front End'!$B$9,(((R1785-'Front End'!$F$9)/($AA$4-'Front End'!$F$9))*$AA$5)-((('Front End'!$F$9+'Front End'!$B$9-'Front End'!$F$9)/($AA$4-'Front End'!$F$9))*$AA$5),0)</f>
        <v>3396.224785708313</v>
      </c>
      <c r="T1785" s="8">
        <f>ROUND(S1785/('Front End'!$B$3*24*60*60),6)</f>
        <v>3.9309999999999996E-3</v>
      </c>
      <c r="U1785" s="8">
        <f>IF(R1785&gt;'Front End'!$F$9+'Front End'!$B$10,(((R1785-'Front End'!$F$9)/($AA$4-'Front End'!$F$9))*$AA$5)-((('Front End'!$F$9+'Front End'!$B$10-'Front End'!$F$9)/($AA$4-'Front End'!$F$9))*$AA$5),0)</f>
        <v>1396.2247857080001</v>
      </c>
      <c r="V1785" s="8">
        <f>(U1785^0.5)/('Front End'!$B$4*24*60*60)</f>
        <v>4.3247790959752468E-3</v>
      </c>
      <c r="W1785" s="8">
        <f>(AVERAGE(T1784:T1785)*('Front End'!$F$5*60))+(AVERAGE(V1784:V1785)*('Front End'!$F$5*60))</f>
        <v>0.99084339230912444</v>
      </c>
      <c r="X1785" s="8">
        <f t="shared" si="116"/>
        <v>4.3247790959752468E-3</v>
      </c>
    </row>
    <row r="1786" spans="1:24" x14ac:dyDescent="0.2">
      <c r="A1786" s="1">
        <v>1785</v>
      </c>
      <c r="B1786" s="1">
        <f>B1785+'Front End'!$F$5</f>
        <v>3568</v>
      </c>
      <c r="C1786" s="10">
        <f t="shared" si="113"/>
        <v>2.4777777777777779</v>
      </c>
      <c r="D1786" s="10">
        <f>ROUND(IF(B1786&lt;=$AA$2*1.25,('Front End'!$F$4/2)*(1-COS((PI()*B1786)/$AA$2)),(4.34*'Front End'!$F$4*EXP(-1.3*B1786/$AA$2))),6)</f>
        <v>1.8900000000000001E-4</v>
      </c>
      <c r="E1786" s="10">
        <f>D1786*('Front End'!$F$3/100)</f>
        <v>0</v>
      </c>
      <c r="F1786" s="10">
        <f t="shared" si="114"/>
        <v>1.8900000000000001E-4</v>
      </c>
      <c r="G1786" s="10">
        <f>IF((G1785+(AVERAGE(F1785:F1786)*('Front End'!$F$5*60))-(N1785))&gt;$AA$3,$AA$3,IF(G1785+(AVERAGE(F1785:F1786)*('Front End'!$F$5*60))-(N1785)&lt;0,0,G1785+(AVERAGE(F1785:F1786)*('Front End'!$F$5*60))-(N1785)))</f>
        <v>100.16814849162878</v>
      </c>
      <c r="H1786" s="10">
        <f>(G1786/$AA$3)*'Front End'!$B$1</f>
        <v>1.0016814849162878E-3</v>
      </c>
      <c r="I1786" s="10">
        <f>('Front End'!$F$10-'Front End'!$B$1)+Calcs!H1786</f>
        <v>46.731001681484919</v>
      </c>
      <c r="J1786" s="10">
        <f>IF(H1786&gt;'Front End'!$B$1*('Front End'!$B$5/100),G1786-((('Front End'!$B$1*('Front End'!$B$5/100))/'Front End'!$B$1)*$AA$3),0)</f>
        <v>0.16814849162878431</v>
      </c>
      <c r="K1786" s="10">
        <f>(J1786*('Front End'!$B$6/100))/('Front End'!$B$2*24*60*60)</f>
        <v>0</v>
      </c>
      <c r="L1786" s="10">
        <f>(J1786*((100-'Front End'!$B$6)/100))/('Front End'!$B$2*24*60*60)</f>
        <v>1.9461630975553743E-4</v>
      </c>
      <c r="M1786" s="10">
        <f t="shared" si="115"/>
        <v>1.9461630975553743E-4</v>
      </c>
      <c r="N1786" s="10">
        <f>AVERAGE(M1785:M1786)*('Front End'!$F$5*60)</f>
        <v>2.3407715502941077E-2</v>
      </c>
      <c r="O1786" s="10">
        <f>IF(O1785+AVERAGE(K1785:K1786)*('Front End'!$F$5*60)&gt;J1786,J1786,O1785+AVERAGE(K1785:K1786)*('Front End'!$F$5*60))</f>
        <v>0</v>
      </c>
      <c r="P1786" s="10">
        <f>P1785+(AVERAGE(L1785:L1786)*('Front End'!$F$5*60))-W1785</f>
        <v>3395.2573500314879</v>
      </c>
      <c r="Q1786" s="10">
        <f>(P1786/$AA$5)*($AA$4-'Front End'!$F$9)</f>
        <v>3.395257350031488E-2</v>
      </c>
      <c r="R1786" s="10">
        <f>'Front End'!$F$9+Q1786</f>
        <v>45.033952573500315</v>
      </c>
      <c r="S1786" s="8">
        <f>IF(R1786&gt;'Front End'!$F$9+'Front End'!$B$9,(((R1786-'Front End'!$F$9)/($AA$4-'Front End'!$F$9))*$AA$5)-((('Front End'!$F$9+'Front End'!$B$9-'Front End'!$F$9)/($AA$4-'Front End'!$F$9))*$AA$5),0)</f>
        <v>3395.2573500315002</v>
      </c>
      <c r="T1786" s="8">
        <f>ROUND(S1786/('Front End'!$B$3*24*60*60),6)</f>
        <v>3.9300000000000003E-3</v>
      </c>
      <c r="U1786" s="8">
        <f>IF(R1786&gt;'Front End'!$F$9+'Front End'!$B$10,(((R1786-'Front End'!$F$9)/($AA$4-'Front End'!$F$9))*$AA$5)-((('Front End'!$F$9+'Front End'!$B$10-'Front End'!$F$9)/($AA$4-'Front End'!$F$9))*$AA$5),0)</f>
        <v>1395.2573500311873</v>
      </c>
      <c r="V1786" s="8">
        <f>(U1786^0.5)/('Front End'!$B$4*24*60*60)</f>
        <v>4.3232805297545931E-3</v>
      </c>
      <c r="W1786" s="8">
        <f>(AVERAGE(T1785:T1786)*('Front End'!$F$5*60))+(AVERAGE(V1785:V1786)*('Front End'!$F$5*60))</f>
        <v>0.9905435775437903</v>
      </c>
      <c r="X1786" s="8">
        <f t="shared" si="116"/>
        <v>4.3232805297545931E-3</v>
      </c>
    </row>
    <row r="1787" spans="1:24" x14ac:dyDescent="0.2">
      <c r="A1787" s="1">
        <v>1786</v>
      </c>
      <c r="B1787" s="1">
        <f>B1786+'Front End'!$F$5</f>
        <v>3570</v>
      </c>
      <c r="C1787" s="10">
        <f t="shared" si="113"/>
        <v>2.4791666666666665</v>
      </c>
      <c r="D1787" s="10">
        <f>ROUND(IF(B1787&lt;=$AA$2*1.25,('Front End'!$F$4/2)*(1-COS((PI()*B1787)/$AA$2)),(4.34*'Front End'!$F$4*EXP(-1.3*B1787/$AA$2))),6)</f>
        <v>1.8900000000000001E-4</v>
      </c>
      <c r="E1787" s="10">
        <f>D1787*('Front End'!$F$3/100)</f>
        <v>0</v>
      </c>
      <c r="F1787" s="10">
        <f t="shared" si="114"/>
        <v>1.8900000000000001E-4</v>
      </c>
      <c r="G1787" s="10">
        <f>IF((G1786+(AVERAGE(F1786:F1787)*('Front End'!$F$5*60))-(N1786))&gt;$AA$3,$AA$3,IF(G1786+(AVERAGE(F1786:F1787)*('Front End'!$F$5*60))-(N1786)&lt;0,0,G1786+(AVERAGE(F1786:F1787)*('Front End'!$F$5*60))-(N1786)))</f>
        <v>100.16742077612584</v>
      </c>
      <c r="H1787" s="10">
        <f>(G1787/$AA$3)*'Front End'!$B$1</f>
        <v>1.0016742077612584E-3</v>
      </c>
      <c r="I1787" s="10">
        <f>('Front End'!$F$10-'Front End'!$B$1)+Calcs!H1787</f>
        <v>46.731001674207768</v>
      </c>
      <c r="J1787" s="10">
        <f>IF(H1787&gt;'Front End'!$B$1*('Front End'!$B$5/100),G1787-((('Front End'!$B$1*('Front End'!$B$5/100))/'Front End'!$B$1)*$AA$3),0)</f>
        <v>0.16742077612583728</v>
      </c>
      <c r="K1787" s="10">
        <f>(J1787*('Front End'!$B$6/100))/('Front End'!$B$2*24*60*60)</f>
        <v>0</v>
      </c>
      <c r="L1787" s="10">
        <f>(J1787*((100-'Front End'!$B$6)/100))/('Front End'!$B$2*24*60*60)</f>
        <v>1.9377404644194132E-4</v>
      </c>
      <c r="M1787" s="10">
        <f t="shared" si="115"/>
        <v>1.9377404644194132E-4</v>
      </c>
      <c r="N1787" s="10">
        <f>AVERAGE(M1786:M1787)*('Front End'!$F$5*60)</f>
        <v>2.3303421371848727E-2</v>
      </c>
      <c r="O1787" s="10">
        <f>IF(O1786+AVERAGE(K1786:K1787)*('Front End'!$F$5*60)&gt;J1787,J1787,O1786+AVERAGE(K1786:K1787)*('Front End'!$F$5*60))</f>
        <v>0</v>
      </c>
      <c r="P1787" s="10">
        <f>P1786+(AVERAGE(L1786:L1787)*('Front End'!$F$5*60))-W1786</f>
        <v>3394.2901098753164</v>
      </c>
      <c r="Q1787" s="10">
        <f>(P1787/$AA$5)*($AA$4-'Front End'!$F$9)</f>
        <v>3.3942901098753163E-2</v>
      </c>
      <c r="R1787" s="10">
        <f>'Front End'!$F$9+Q1787</f>
        <v>45.033942901098754</v>
      </c>
      <c r="S1787" s="8">
        <f>IF(R1787&gt;'Front End'!$F$9+'Front End'!$B$9,(((R1787-'Front End'!$F$9)/($AA$4-'Front End'!$F$9))*$AA$5)-((('Front End'!$F$9+'Front End'!$B$9-'Front End'!$F$9)/($AA$4-'Front End'!$F$9))*$AA$5),0)</f>
        <v>3394.2901098754419</v>
      </c>
      <c r="T1787" s="8">
        <f>ROUND(S1787/('Front End'!$B$3*24*60*60),6)</f>
        <v>3.9290000000000002E-3</v>
      </c>
      <c r="U1787" s="8">
        <f>IF(R1787&gt;'Front End'!$F$9+'Front End'!$B$10,(((R1787-'Front End'!$F$9)/($AA$4-'Front End'!$F$9))*$AA$5)-((('Front End'!$F$9+'Front End'!$B$10-'Front End'!$F$9)/($AA$4-'Front End'!$F$9))*$AA$5),0)</f>
        <v>1394.290109875129</v>
      </c>
      <c r="V1787" s="8">
        <f>(U1787^0.5)/('Front End'!$B$4*24*60*60)</f>
        <v>4.3217817469310077E-3</v>
      </c>
      <c r="W1787" s="8">
        <f>(AVERAGE(T1786:T1787)*('Front End'!$F$5*60))+(AVERAGE(V1786:V1787)*('Front End'!$F$5*60))</f>
        <v>0.99024373660113607</v>
      </c>
      <c r="X1787" s="8">
        <f t="shared" si="116"/>
        <v>4.3217817469310077E-3</v>
      </c>
    </row>
    <row r="1788" spans="1:24" x14ac:dyDescent="0.2">
      <c r="A1788" s="1">
        <v>1787</v>
      </c>
      <c r="B1788" s="1">
        <f>B1787+'Front End'!$F$5</f>
        <v>3572</v>
      </c>
      <c r="C1788" s="10">
        <f t="shared" si="113"/>
        <v>2.4805555555555556</v>
      </c>
      <c r="D1788" s="10">
        <f>ROUND(IF(B1788&lt;=$AA$2*1.25,('Front End'!$F$4/2)*(1-COS((PI()*B1788)/$AA$2)),(4.34*'Front End'!$F$4*EXP(-1.3*B1788/$AA$2))),6)</f>
        <v>1.8799999999999999E-4</v>
      </c>
      <c r="E1788" s="10">
        <f>D1788*('Front End'!$F$3/100)</f>
        <v>0</v>
      </c>
      <c r="F1788" s="10">
        <f t="shared" si="114"/>
        <v>1.8799999999999999E-4</v>
      </c>
      <c r="G1788" s="10">
        <f>IF((G1787+(AVERAGE(F1787:F1788)*('Front End'!$F$5*60))-(N1787))&gt;$AA$3,$AA$3,IF(G1787+(AVERAGE(F1787:F1788)*('Front End'!$F$5*60))-(N1787)&lt;0,0,G1787+(AVERAGE(F1787:F1788)*('Front End'!$F$5*60))-(N1787)))</f>
        <v>100.16673735475399</v>
      </c>
      <c r="H1788" s="10">
        <f>(G1788/$AA$3)*'Front End'!$B$1</f>
        <v>1.00166737354754E-3</v>
      </c>
      <c r="I1788" s="10">
        <f>('Front End'!$F$10-'Front End'!$B$1)+Calcs!H1788</f>
        <v>46.731001667373555</v>
      </c>
      <c r="J1788" s="10">
        <f>IF(H1788&gt;'Front End'!$B$1*('Front End'!$B$5/100),G1788-((('Front End'!$B$1*('Front End'!$B$5/100))/'Front End'!$B$1)*$AA$3),0)</f>
        <v>0.16673735475399099</v>
      </c>
      <c r="K1788" s="10">
        <f>(J1788*('Front End'!$B$6/100))/('Front End'!$B$2*24*60*60)</f>
        <v>0</v>
      </c>
      <c r="L1788" s="10">
        <f>(J1788*((100-'Front End'!$B$6)/100))/('Front End'!$B$2*24*60*60)</f>
        <v>1.9298304948378589E-4</v>
      </c>
      <c r="M1788" s="10">
        <f t="shared" si="115"/>
        <v>1.9298304948378589E-4</v>
      </c>
      <c r="N1788" s="10">
        <f>AVERAGE(M1787:M1788)*('Front End'!$F$5*60)</f>
        <v>2.3205425755543633E-2</v>
      </c>
      <c r="O1788" s="10">
        <f>IF(O1787+AVERAGE(K1787:K1788)*('Front End'!$F$5*60)&gt;J1788,J1788,O1787+AVERAGE(K1787:K1788)*('Front End'!$F$5*60))</f>
        <v>0</v>
      </c>
      <c r="P1788" s="10">
        <f>P1787+(AVERAGE(L1787:L1788)*('Front End'!$F$5*60))-W1787</f>
        <v>3393.3230715644704</v>
      </c>
      <c r="Q1788" s="10">
        <f>(P1788/$AA$5)*($AA$4-'Front End'!$F$9)</f>
        <v>3.3933230715644705E-2</v>
      </c>
      <c r="R1788" s="10">
        <f>'Front End'!$F$9+Q1788</f>
        <v>45.033933230715647</v>
      </c>
      <c r="S1788" s="8">
        <f>IF(R1788&gt;'Front End'!$F$9+'Front End'!$B$9,(((R1788-'Front End'!$F$9)/($AA$4-'Front End'!$F$9))*$AA$5)-((('Front End'!$F$9+'Front End'!$B$9-'Front End'!$F$9)/($AA$4-'Front End'!$F$9))*$AA$5),0)</f>
        <v>3393.32307156468</v>
      </c>
      <c r="T1788" s="8">
        <f>ROUND(S1788/('Front End'!$B$3*24*60*60),6)</f>
        <v>3.9269999999999999E-3</v>
      </c>
      <c r="U1788" s="8">
        <f>IF(R1788&gt;'Front End'!$F$9+'Front End'!$B$10,(((R1788-'Front End'!$F$9)/($AA$4-'Front End'!$F$9))*$AA$5)-((('Front End'!$F$9+'Front End'!$B$10-'Front End'!$F$9)/($AA$4-'Front End'!$F$9))*$AA$5),0)</f>
        <v>1393.3230715643672</v>
      </c>
      <c r="V1788" s="8">
        <f>(U1788^0.5)/('Front End'!$B$4*24*60*60)</f>
        <v>4.3202827570843301E-3</v>
      </c>
      <c r="W1788" s="8">
        <f>(AVERAGE(T1787:T1788)*('Front End'!$F$5*60))+(AVERAGE(V1787:V1788)*('Front End'!$F$5*60))</f>
        <v>0.98988387024092028</v>
      </c>
      <c r="X1788" s="8">
        <f t="shared" si="116"/>
        <v>4.3202827570843301E-3</v>
      </c>
    </row>
    <row r="1789" spans="1:24" x14ac:dyDescent="0.2">
      <c r="A1789" s="1">
        <v>1788</v>
      </c>
      <c r="B1789" s="1">
        <f>B1788+'Front End'!$F$5</f>
        <v>3574</v>
      </c>
      <c r="C1789" s="10">
        <f t="shared" si="113"/>
        <v>2.4819444444444443</v>
      </c>
      <c r="D1789" s="10">
        <f>ROUND(IF(B1789&lt;=$AA$2*1.25,('Front End'!$F$4/2)*(1-COS((PI()*B1789)/$AA$2)),(4.34*'Front End'!$F$4*EXP(-1.3*B1789/$AA$2))),6)</f>
        <v>1.8699999999999999E-4</v>
      </c>
      <c r="E1789" s="10">
        <f>D1789*('Front End'!$F$3/100)</f>
        <v>0</v>
      </c>
      <c r="F1789" s="10">
        <f t="shared" si="114"/>
        <v>1.8699999999999999E-4</v>
      </c>
      <c r="G1789" s="10">
        <f>IF((G1788+(AVERAGE(F1788:F1789)*('Front End'!$F$5*60))-(N1788))&gt;$AA$3,$AA$3,IF(G1788+(AVERAGE(F1788:F1789)*('Front End'!$F$5*60))-(N1788)&lt;0,0,G1788+(AVERAGE(F1788:F1789)*('Front End'!$F$5*60))-(N1788)))</f>
        <v>100.16603192899844</v>
      </c>
      <c r="H1789" s="10">
        <f>(G1789/$AA$3)*'Front End'!$B$1</f>
        <v>1.0016603192899843E-3</v>
      </c>
      <c r="I1789" s="10">
        <f>('Front End'!$F$10-'Front End'!$B$1)+Calcs!H1789</f>
        <v>46.731001660319293</v>
      </c>
      <c r="J1789" s="10">
        <f>IF(H1789&gt;'Front End'!$B$1*('Front End'!$B$5/100),G1789-((('Front End'!$B$1*('Front End'!$B$5/100))/'Front End'!$B$1)*$AA$3),0)</f>
        <v>0.16603192899843577</v>
      </c>
      <c r="K1789" s="10">
        <f>(J1789*('Front End'!$B$6/100))/('Front End'!$B$2*24*60*60)</f>
        <v>0</v>
      </c>
      <c r="L1789" s="10">
        <f>(J1789*((100-'Front End'!$B$6)/100))/('Front End'!$B$2*24*60*60)</f>
        <v>1.9216658448893031E-4</v>
      </c>
      <c r="M1789" s="10">
        <f t="shared" si="115"/>
        <v>1.9216658448893031E-4</v>
      </c>
      <c r="N1789" s="10">
        <f>AVERAGE(M1788:M1789)*('Front End'!$F$5*60)</f>
        <v>2.3108978038362975E-2</v>
      </c>
      <c r="O1789" s="10">
        <f>IF(O1788+AVERAGE(K1788:K1789)*('Front End'!$F$5*60)&gt;J1789,J1789,O1788+AVERAGE(K1788:K1789)*('Front End'!$F$5*60))</f>
        <v>0</v>
      </c>
      <c r="P1789" s="10">
        <f>P1788+(AVERAGE(L1788:L1789)*('Front End'!$F$5*60))-W1788</f>
        <v>3392.3562966722675</v>
      </c>
      <c r="Q1789" s="10">
        <f>(P1789/$AA$5)*($AA$4-'Front End'!$F$9)</f>
        <v>3.3923562966722672E-2</v>
      </c>
      <c r="R1789" s="10">
        <f>'Front End'!$F$9+Q1789</f>
        <v>45.03392356296672</v>
      </c>
      <c r="S1789" s="8">
        <f>IF(R1789&gt;'Front End'!$F$9+'Front End'!$B$9,(((R1789-'Front End'!$F$9)/($AA$4-'Front End'!$F$9))*$AA$5)-((('Front End'!$F$9+'Front End'!$B$9-'Front End'!$F$9)/($AA$4-'Front End'!$F$9))*$AA$5),0)</f>
        <v>3392.356296672006</v>
      </c>
      <c r="T1789" s="8">
        <f>ROUND(S1789/('Front End'!$B$3*24*60*60),6)</f>
        <v>3.9259999999999998E-3</v>
      </c>
      <c r="U1789" s="8">
        <f>IF(R1789&gt;'Front End'!$F$9+'Front End'!$B$10,(((R1789-'Front End'!$F$9)/($AA$4-'Front End'!$F$9))*$AA$5)-((('Front End'!$F$9+'Front End'!$B$10-'Front End'!$F$9)/($AA$4-'Front End'!$F$9))*$AA$5),0)</f>
        <v>1392.3562966716931</v>
      </c>
      <c r="V1789" s="8">
        <f>(U1789^0.5)/('Front End'!$B$4*24*60*60)</f>
        <v>4.3187836554916363E-3</v>
      </c>
      <c r="W1789" s="8">
        <f>(AVERAGE(T1788:T1789)*('Front End'!$F$5*60))+(AVERAGE(V1788:V1789)*('Front End'!$F$5*60))</f>
        <v>0.98952398475455794</v>
      </c>
      <c r="X1789" s="8">
        <f t="shared" si="116"/>
        <v>4.3187836554916363E-3</v>
      </c>
    </row>
    <row r="1790" spans="1:24" x14ac:dyDescent="0.2">
      <c r="A1790" s="1">
        <v>1789</v>
      </c>
      <c r="B1790" s="1">
        <f>B1789+'Front End'!$F$5</f>
        <v>3576</v>
      </c>
      <c r="C1790" s="10">
        <f t="shared" si="113"/>
        <v>2.4833333333333334</v>
      </c>
      <c r="D1790" s="10">
        <f>ROUND(IF(B1790&lt;=$AA$2*1.25,('Front End'!$F$4/2)*(1-COS((PI()*B1790)/$AA$2)),(4.34*'Front End'!$F$4*EXP(-1.3*B1790/$AA$2))),6)</f>
        <v>1.8599999999999999E-4</v>
      </c>
      <c r="E1790" s="10">
        <f>D1790*('Front End'!$F$3/100)</f>
        <v>0</v>
      </c>
      <c r="F1790" s="10">
        <f t="shared" si="114"/>
        <v>1.8599999999999999E-4</v>
      </c>
      <c r="G1790" s="10">
        <f>IF((G1789+(AVERAGE(F1789:F1790)*('Front End'!$F$5*60))-(N1789))&gt;$AA$3,$AA$3,IF(G1789+(AVERAGE(F1789:F1790)*('Front End'!$F$5*60))-(N1789)&lt;0,0,G1789+(AVERAGE(F1789:F1790)*('Front End'!$F$5*60))-(N1789)))</f>
        <v>100.16530295096007</v>
      </c>
      <c r="H1790" s="10">
        <f>(G1790/$AA$3)*'Front End'!$B$1</f>
        <v>1.0016530295096008E-3</v>
      </c>
      <c r="I1790" s="10">
        <f>('Front End'!$F$10-'Front End'!$B$1)+Calcs!H1790</f>
        <v>46.731001653029516</v>
      </c>
      <c r="J1790" s="10">
        <f>IF(H1790&gt;'Front End'!$B$1*('Front End'!$B$5/100),G1790-((('Front End'!$B$1*('Front End'!$B$5/100))/'Front End'!$B$1)*$AA$3),0)</f>
        <v>0.16530295096006853</v>
      </c>
      <c r="K1790" s="10">
        <f>(J1790*('Front End'!$B$6/100))/('Front End'!$B$2*24*60*60)</f>
        <v>0</v>
      </c>
      <c r="L1790" s="10">
        <f>(J1790*((100-'Front End'!$B$6)/100))/('Front End'!$B$2*24*60*60)</f>
        <v>1.9132285990748675E-4</v>
      </c>
      <c r="M1790" s="10">
        <f t="shared" si="115"/>
        <v>1.9132285990748675E-4</v>
      </c>
      <c r="N1790" s="10">
        <f>AVERAGE(M1789:M1790)*('Front End'!$F$5*60)</f>
        <v>2.3009366663785023E-2</v>
      </c>
      <c r="O1790" s="10">
        <f>IF(O1789+AVERAGE(K1789:K1790)*('Front End'!$F$5*60)&gt;J1790,J1790,O1789+AVERAGE(K1789:K1790)*('Front End'!$F$5*60))</f>
        <v>0</v>
      </c>
      <c r="P1790" s="10">
        <f>P1789+(AVERAGE(L1789:L1790)*('Front End'!$F$5*60))-W1789</f>
        <v>3391.3897820541765</v>
      </c>
      <c r="Q1790" s="10">
        <f>(P1790/$AA$5)*($AA$4-'Front End'!$F$9)</f>
        <v>3.3913897820541758E-2</v>
      </c>
      <c r="R1790" s="10">
        <f>'Front End'!$F$9+Q1790</f>
        <v>45.03391389782054</v>
      </c>
      <c r="S1790" s="8">
        <f>IF(R1790&gt;'Front End'!$F$9+'Front End'!$B$9,(((R1790-'Front End'!$F$9)/($AA$4-'Front End'!$F$9))*$AA$5)-((('Front End'!$F$9+'Front End'!$B$9-'Front End'!$F$9)/($AA$4-'Front End'!$F$9))*$AA$5),0)</f>
        <v>3391.3897820539773</v>
      </c>
      <c r="T1790" s="8">
        <f>ROUND(S1790/('Front End'!$B$3*24*60*60),6)</f>
        <v>3.9249999999999997E-3</v>
      </c>
      <c r="U1790" s="8">
        <f>IF(R1790&gt;'Front End'!$F$9+'Front End'!$B$10,(((R1790-'Front End'!$F$9)/($AA$4-'Front End'!$F$9))*$AA$5)-((('Front End'!$F$9+'Front End'!$B$10-'Front End'!$F$9)/($AA$4-'Front End'!$F$9))*$AA$5),0)</f>
        <v>1391.3897820536645</v>
      </c>
      <c r="V1790" s="8">
        <f>(U1790^0.5)/('Front End'!$B$4*24*60*60)</f>
        <v>4.317284437159695E-3</v>
      </c>
      <c r="W1790" s="8">
        <f>(AVERAGE(T1789:T1790)*('Front End'!$F$5*60))+(AVERAGE(V1789:V1790)*('Front End'!$F$5*60))</f>
        <v>0.98922408555907992</v>
      </c>
      <c r="X1790" s="8">
        <f t="shared" si="116"/>
        <v>4.317284437159695E-3</v>
      </c>
    </row>
    <row r="1791" spans="1:24" x14ac:dyDescent="0.2">
      <c r="A1791" s="1">
        <v>1790</v>
      </c>
      <c r="B1791" s="1">
        <f>B1790+'Front End'!$F$5</f>
        <v>3578</v>
      </c>
      <c r="C1791" s="10">
        <f t="shared" si="113"/>
        <v>2.4847222222222221</v>
      </c>
      <c r="D1791" s="10">
        <f>ROUND(IF(B1791&lt;=$AA$2*1.25,('Front End'!$F$4/2)*(1-COS((PI()*B1791)/$AA$2)),(4.34*'Front End'!$F$4*EXP(-1.3*B1791/$AA$2))),6)</f>
        <v>1.85E-4</v>
      </c>
      <c r="E1791" s="10">
        <f>D1791*('Front End'!$F$3/100)</f>
        <v>0</v>
      </c>
      <c r="F1791" s="10">
        <f t="shared" si="114"/>
        <v>1.85E-4</v>
      </c>
      <c r="G1791" s="10">
        <f>IF((G1790+(AVERAGE(F1790:F1791)*('Front End'!$F$5*60))-(N1790))&gt;$AA$3,$AA$3,IF(G1790+(AVERAGE(F1790:F1791)*('Front End'!$F$5*60))-(N1790)&lt;0,0,G1790+(AVERAGE(F1790:F1791)*('Front End'!$F$5*60))-(N1790)))</f>
        <v>100.16455358429629</v>
      </c>
      <c r="H1791" s="10">
        <f>(G1791/$AA$3)*'Front End'!$B$1</f>
        <v>1.0016455358429629E-3</v>
      </c>
      <c r="I1791" s="10">
        <f>('Front End'!$F$10-'Front End'!$B$1)+Calcs!H1791</f>
        <v>46.731001645535848</v>
      </c>
      <c r="J1791" s="10">
        <f>IF(H1791&gt;'Front End'!$B$1*('Front End'!$B$5/100),G1791-((('Front End'!$B$1*('Front End'!$B$5/100))/'Front End'!$B$1)*$AA$3),0)</f>
        <v>0.16455358429628575</v>
      </c>
      <c r="K1791" s="10">
        <f>(J1791*('Front End'!$B$6/100))/('Front End'!$B$2*24*60*60)</f>
        <v>0</v>
      </c>
      <c r="L1791" s="10">
        <f>(J1791*((100-'Front End'!$B$6)/100))/('Front End'!$B$2*24*60*60)</f>
        <v>1.9045553737996037E-4</v>
      </c>
      <c r="M1791" s="10">
        <f t="shared" si="115"/>
        <v>1.9045553737996037E-4</v>
      </c>
      <c r="N1791" s="10">
        <f>AVERAGE(M1790:M1791)*('Front End'!$F$5*60)</f>
        <v>2.2906703837246828E-2</v>
      </c>
      <c r="O1791" s="10">
        <f>IF(O1790+AVERAGE(K1790:K1791)*('Front End'!$F$5*60)&gt;J1791,J1791,O1790+AVERAGE(K1790:K1791)*('Front End'!$F$5*60))</f>
        <v>0</v>
      </c>
      <c r="P1791" s="10">
        <f>P1790+(AVERAGE(L1790:L1791)*('Front End'!$F$5*60))-W1790</f>
        <v>3390.4234646724544</v>
      </c>
      <c r="Q1791" s="10">
        <f>(P1791/$AA$5)*($AA$4-'Front End'!$F$9)</f>
        <v>3.3904234646724547E-2</v>
      </c>
      <c r="R1791" s="10">
        <f>'Front End'!$F$9+Q1791</f>
        <v>45.033904234646727</v>
      </c>
      <c r="S1791" s="8">
        <f>IF(R1791&gt;'Front End'!$F$9+'Front End'!$B$9,(((R1791-'Front End'!$F$9)/($AA$4-'Front End'!$F$9))*$AA$5)-((('Front End'!$F$9+'Front End'!$B$9-'Front End'!$F$9)/($AA$4-'Front End'!$F$9))*$AA$5),0)</f>
        <v>3390.4234646726654</v>
      </c>
      <c r="T1791" s="8">
        <f>ROUND(S1791/('Front End'!$B$3*24*60*60),6)</f>
        <v>3.9240000000000004E-3</v>
      </c>
      <c r="U1791" s="8">
        <f>IF(R1791&gt;'Front End'!$F$9+'Front End'!$B$10,(((R1791-'Front End'!$F$9)/($AA$4-'Front End'!$F$9))*$AA$5)-((('Front End'!$F$9+'Front End'!$B$10-'Front End'!$F$9)/($AA$4-'Front End'!$F$9))*$AA$5),0)</f>
        <v>1390.4234646723526</v>
      </c>
      <c r="V1791" s="8">
        <f>(U1791^0.5)/('Front End'!$B$4*24*60*60)</f>
        <v>4.3157850041340108E-3</v>
      </c>
      <c r="W1791" s="8">
        <f>(AVERAGE(T1790:T1791)*('Front End'!$F$5*60))+(AVERAGE(V1790:V1791)*('Front End'!$F$5*60))</f>
        <v>0.98892416647762238</v>
      </c>
      <c r="X1791" s="8">
        <f t="shared" si="116"/>
        <v>4.3157850041340108E-3</v>
      </c>
    </row>
    <row r="1792" spans="1:24" x14ac:dyDescent="0.2">
      <c r="A1792" s="1">
        <v>1791</v>
      </c>
      <c r="B1792" s="1">
        <f>B1791+'Front End'!$F$5</f>
        <v>3580</v>
      </c>
      <c r="C1792" s="10">
        <f t="shared" si="113"/>
        <v>2.4861111111111112</v>
      </c>
      <c r="D1792" s="10">
        <f>ROUND(IF(B1792&lt;=$AA$2*1.25,('Front End'!$F$4/2)*(1-COS((PI()*B1792)/$AA$2)),(4.34*'Front End'!$F$4*EXP(-1.3*B1792/$AA$2))),6)</f>
        <v>1.85E-4</v>
      </c>
      <c r="E1792" s="10">
        <f>D1792*('Front End'!$F$3/100)</f>
        <v>0</v>
      </c>
      <c r="F1792" s="10">
        <f t="shared" si="114"/>
        <v>1.85E-4</v>
      </c>
      <c r="G1792" s="10">
        <f>IF((G1791+(AVERAGE(F1791:F1792)*('Front End'!$F$5*60))-(N1791))&gt;$AA$3,$AA$3,IF(G1791+(AVERAGE(F1791:F1792)*('Front End'!$F$5*60))-(N1791)&lt;0,0,G1791+(AVERAGE(F1791:F1792)*('Front End'!$F$5*60))-(N1791)))</f>
        <v>100.16384688045903</v>
      </c>
      <c r="H1792" s="10">
        <f>(G1792/$AA$3)*'Front End'!$B$1</f>
        <v>1.0016384688045904E-3</v>
      </c>
      <c r="I1792" s="10">
        <f>('Front End'!$F$10-'Front End'!$B$1)+Calcs!H1792</f>
        <v>46.731001638468811</v>
      </c>
      <c r="J1792" s="10">
        <f>IF(H1792&gt;'Front End'!$B$1*('Front End'!$B$5/100),G1792-((('Front End'!$B$1*('Front End'!$B$5/100))/'Front End'!$B$1)*$AA$3),0)</f>
        <v>0.16384688045903317</v>
      </c>
      <c r="K1792" s="10">
        <f>(J1792*('Front End'!$B$6/100))/('Front End'!$B$2*24*60*60)</f>
        <v>0</v>
      </c>
      <c r="L1792" s="10">
        <f>(J1792*((100-'Front End'!$B$6)/100))/('Front End'!$B$2*24*60*60)</f>
        <v>1.8963759312388102E-4</v>
      </c>
      <c r="M1792" s="10">
        <f t="shared" si="115"/>
        <v>1.8963759312388102E-4</v>
      </c>
      <c r="N1792" s="10">
        <f>AVERAGE(M1791:M1792)*('Front End'!$F$5*60)</f>
        <v>2.2805587830230484E-2</v>
      </c>
      <c r="O1792" s="10">
        <f>IF(O1791+AVERAGE(K1791:K1792)*('Front End'!$F$5*60)&gt;J1792,J1792,O1791+AVERAGE(K1791:K1792)*('Front End'!$F$5*60))</f>
        <v>0</v>
      </c>
      <c r="P1792" s="10">
        <f>P1791+(AVERAGE(L1791:L1792)*('Front End'!$F$5*60))-W1791</f>
        <v>3389.4573460938068</v>
      </c>
      <c r="Q1792" s="10">
        <f>(P1792/$AA$5)*($AA$4-'Front End'!$F$9)</f>
        <v>3.389457346093807E-2</v>
      </c>
      <c r="R1792" s="10">
        <f>'Front End'!$F$9+Q1792</f>
        <v>45.033894573460941</v>
      </c>
      <c r="S1792" s="8">
        <f>IF(R1792&gt;'Front End'!$F$9+'Front End'!$B$9,(((R1792-'Front End'!$F$9)/($AA$4-'Front End'!$F$9))*$AA$5)-((('Front End'!$F$9+'Front End'!$B$9-'Front End'!$F$9)/($AA$4-'Front End'!$F$9))*$AA$5),0)</f>
        <v>3389.4573460941047</v>
      </c>
      <c r="T1792" s="8">
        <f>ROUND(S1792/('Front End'!$B$3*24*60*60),6)</f>
        <v>3.9230000000000003E-3</v>
      </c>
      <c r="U1792" s="8">
        <f>IF(R1792&gt;'Front End'!$F$9+'Front End'!$B$10,(((R1792-'Front End'!$F$9)/($AA$4-'Front End'!$F$9))*$AA$5)-((('Front End'!$F$9+'Front End'!$B$10-'Front End'!$F$9)/($AA$4-'Front End'!$F$9))*$AA$5),0)</f>
        <v>1389.4573460937918</v>
      </c>
      <c r="V1792" s="8">
        <f>(U1792^0.5)/('Front End'!$B$4*24*60*60)</f>
        <v>4.3142853586220133E-3</v>
      </c>
      <c r="W1792" s="8">
        <f>(AVERAGE(T1791:T1792)*('Front End'!$F$5*60))+(AVERAGE(V1791:V1792)*('Front End'!$F$5*60))</f>
        <v>0.98862422176536136</v>
      </c>
      <c r="X1792" s="8">
        <f t="shared" si="116"/>
        <v>4.3142853586220133E-3</v>
      </c>
    </row>
    <row r="1793" spans="1:24" x14ac:dyDescent="0.2">
      <c r="A1793" s="1">
        <v>1792</v>
      </c>
      <c r="B1793" s="1">
        <f>B1792+'Front End'!$F$5</f>
        <v>3582</v>
      </c>
      <c r="C1793" s="10">
        <f t="shared" si="113"/>
        <v>2.4874999999999998</v>
      </c>
      <c r="D1793" s="10">
        <f>ROUND(IF(B1793&lt;=$AA$2*1.25,('Front End'!$F$4/2)*(1-COS((PI()*B1793)/$AA$2)),(4.34*'Front End'!$F$4*EXP(-1.3*B1793/$AA$2))),6)</f>
        <v>1.84E-4</v>
      </c>
      <c r="E1793" s="10">
        <f>D1793*('Front End'!$F$3/100)</f>
        <v>0</v>
      </c>
      <c r="F1793" s="10">
        <f t="shared" si="114"/>
        <v>1.84E-4</v>
      </c>
      <c r="G1793" s="10">
        <f>IF((G1792+(AVERAGE(F1792:F1793)*('Front End'!$F$5*60))-(N1792))&gt;$AA$3,$AA$3,IF(G1792+(AVERAGE(F1792:F1793)*('Front End'!$F$5*60))-(N1792)&lt;0,0,G1792+(AVERAGE(F1792:F1793)*('Front End'!$F$5*60))-(N1792)))</f>
        <v>100.16318129262879</v>
      </c>
      <c r="H1793" s="10">
        <f>(G1793/$AA$3)*'Front End'!$B$1</f>
        <v>1.0016318129262879E-3</v>
      </c>
      <c r="I1793" s="10">
        <f>('Front End'!$F$10-'Front End'!$B$1)+Calcs!H1793</f>
        <v>46.73100163181293</v>
      </c>
      <c r="J1793" s="10">
        <f>IF(H1793&gt;'Front End'!$B$1*('Front End'!$B$5/100),G1793-((('Front End'!$B$1*('Front End'!$B$5/100))/'Front End'!$B$1)*$AA$3),0)</f>
        <v>0.16318129262879211</v>
      </c>
      <c r="K1793" s="10">
        <f>(J1793*('Front End'!$B$6/100))/('Front End'!$B$2*24*60*60)</f>
        <v>0</v>
      </c>
      <c r="L1793" s="10">
        <f>(J1793*((100-'Front End'!$B$6)/100))/('Front End'!$B$2*24*60*60)</f>
        <v>1.8886723683887979E-4</v>
      </c>
      <c r="M1793" s="10">
        <f t="shared" si="115"/>
        <v>1.8886723683887979E-4</v>
      </c>
      <c r="N1793" s="10">
        <f>AVERAGE(M1792:M1793)*('Front End'!$F$5*60)</f>
        <v>2.271028979776565E-2</v>
      </c>
      <c r="O1793" s="10">
        <f>IF(O1792+AVERAGE(K1792:K1793)*('Front End'!$F$5*60)&gt;J1793,J1793,O1792+AVERAGE(K1792:K1793)*('Front End'!$F$5*60))</f>
        <v>0</v>
      </c>
      <c r="P1793" s="10">
        <f>P1792+(AVERAGE(L1792:L1793)*('Front End'!$F$5*60))-W1792</f>
        <v>3388.4914321618394</v>
      </c>
      <c r="Q1793" s="10">
        <f>(P1793/$AA$5)*($AA$4-'Front End'!$F$9)</f>
        <v>3.3884914321618394E-2</v>
      </c>
      <c r="R1793" s="10">
        <f>'Front End'!$F$9+Q1793</f>
        <v>45.033884914321618</v>
      </c>
      <c r="S1793" s="8">
        <f>IF(R1793&gt;'Front End'!$F$9+'Front End'!$B$9,(((R1793-'Front End'!$F$9)/($AA$4-'Front End'!$F$9))*$AA$5)-((('Front End'!$F$9+'Front End'!$B$9-'Front End'!$F$9)/($AA$4-'Front End'!$F$9))*$AA$5),0)</f>
        <v>3388.4914321618003</v>
      </c>
      <c r="T1793" s="8">
        <f>ROUND(S1793/('Front End'!$B$3*24*60*60),6)</f>
        <v>3.9220000000000001E-3</v>
      </c>
      <c r="U1793" s="8">
        <f>IF(R1793&gt;'Front End'!$F$9+'Front End'!$B$10,(((R1793-'Front End'!$F$9)/($AA$4-'Front End'!$F$9))*$AA$5)-((('Front End'!$F$9+'Front End'!$B$10-'Front End'!$F$9)/($AA$4-'Front End'!$F$9))*$AA$5),0)</f>
        <v>1388.4914321614874</v>
      </c>
      <c r="V1793" s="8">
        <f>(U1793^0.5)/('Front End'!$B$4*24*60*60)</f>
        <v>4.3127855094772828E-3</v>
      </c>
      <c r="W1793" s="8">
        <f>(AVERAGE(T1792:T1793)*('Front End'!$F$5*60))+(AVERAGE(V1792:V1793)*('Front End'!$F$5*60))</f>
        <v>0.98832425208595787</v>
      </c>
      <c r="X1793" s="8">
        <f t="shared" si="116"/>
        <v>4.3127855094772828E-3</v>
      </c>
    </row>
    <row r="1794" spans="1:24" x14ac:dyDescent="0.2">
      <c r="A1794" s="1">
        <v>1793</v>
      </c>
      <c r="B1794" s="1">
        <f>B1793+'Front End'!$F$5</f>
        <v>3584</v>
      </c>
      <c r="C1794" s="10">
        <f t="shared" si="113"/>
        <v>2.4888888888888889</v>
      </c>
      <c r="D1794" s="10">
        <f>ROUND(IF(B1794&lt;=$AA$2*1.25,('Front End'!$F$4/2)*(1-COS((PI()*B1794)/$AA$2)),(4.34*'Front End'!$F$4*EXP(-1.3*B1794/$AA$2))),6)</f>
        <v>1.83E-4</v>
      </c>
      <c r="E1794" s="10">
        <f>D1794*('Front End'!$F$3/100)</f>
        <v>0</v>
      </c>
      <c r="F1794" s="10">
        <f t="shared" si="114"/>
        <v>1.83E-4</v>
      </c>
      <c r="G1794" s="10">
        <f>IF((G1793+(AVERAGE(F1793:F1794)*('Front End'!$F$5*60))-(N1793))&gt;$AA$3,$AA$3,IF(G1793+(AVERAGE(F1793:F1794)*('Front End'!$F$5*60))-(N1793)&lt;0,0,G1793+(AVERAGE(F1793:F1794)*('Front End'!$F$5*60))-(N1793)))</f>
        <v>100.16249100283102</v>
      </c>
      <c r="H1794" s="10">
        <f>(G1794/$AA$3)*'Front End'!$B$1</f>
        <v>1.0016249100283103E-3</v>
      </c>
      <c r="I1794" s="10">
        <f>('Front End'!$F$10-'Front End'!$B$1)+Calcs!H1794</f>
        <v>46.731001624910036</v>
      </c>
      <c r="J1794" s="10">
        <f>IF(H1794&gt;'Front End'!$B$1*('Front End'!$B$5/100),G1794-((('Front End'!$B$1*('Front End'!$B$5/100))/'Front End'!$B$1)*$AA$3),0)</f>
        <v>0.16249100283101825</v>
      </c>
      <c r="K1794" s="10">
        <f>(J1794*('Front End'!$B$6/100))/('Front End'!$B$2*24*60*60)</f>
        <v>0</v>
      </c>
      <c r="L1794" s="10">
        <f>(J1794*((100-'Front End'!$B$6)/100))/('Front End'!$B$2*24*60*60)</f>
        <v>1.8806829031367856E-4</v>
      </c>
      <c r="M1794" s="10">
        <f t="shared" si="115"/>
        <v>1.8806829031367856E-4</v>
      </c>
      <c r="N1794" s="10">
        <f>AVERAGE(M1793:M1794)*('Front End'!$F$5*60)</f>
        <v>2.2616131629153501E-2</v>
      </c>
      <c r="O1794" s="10">
        <f>IF(O1793+AVERAGE(K1793:K1794)*('Front End'!$F$5*60)&gt;J1794,J1794,O1793+AVERAGE(K1793:K1794)*('Front End'!$F$5*60))</f>
        <v>0</v>
      </c>
      <c r="P1794" s="10">
        <f>P1793+(AVERAGE(L1793:L1794)*('Front End'!$F$5*60))-W1793</f>
        <v>3387.5257240413825</v>
      </c>
      <c r="Q1794" s="10">
        <f>(P1794/$AA$5)*($AA$4-'Front End'!$F$9)</f>
        <v>3.3875257240413827E-2</v>
      </c>
      <c r="R1794" s="10">
        <f>'Front End'!$F$9+Q1794</f>
        <v>45.03387525724041</v>
      </c>
      <c r="S1794" s="8">
        <f>IF(R1794&gt;'Front End'!$F$9+'Front End'!$B$9,(((R1794-'Front End'!$F$9)/($AA$4-'Front End'!$F$9))*$AA$5)-((('Front End'!$F$9+'Front End'!$B$9-'Front End'!$F$9)/($AA$4-'Front End'!$F$9))*$AA$5),0)</f>
        <v>3387.5257240410406</v>
      </c>
      <c r="T1794" s="8">
        <f>ROUND(S1794/('Front End'!$B$3*24*60*60),6)</f>
        <v>3.921E-3</v>
      </c>
      <c r="U1794" s="8">
        <f>IF(R1794&gt;'Front End'!$F$9+'Front End'!$B$10,(((R1794-'Front End'!$F$9)/($AA$4-'Front End'!$F$9))*$AA$5)-((('Front End'!$F$9+'Front End'!$B$10-'Front End'!$F$9)/($AA$4-'Front End'!$F$9))*$AA$5),0)</f>
        <v>1387.5257240407277</v>
      </c>
      <c r="V1794" s="8">
        <f>(U1794^0.5)/('Front End'!$B$4*24*60*60)</f>
        <v>4.3112854582976739E-3</v>
      </c>
      <c r="W1794" s="8">
        <f>(AVERAGE(T1793:T1794)*('Front End'!$F$5*60))+(AVERAGE(V1793:V1794)*('Front End'!$F$5*60))</f>
        <v>0.9880242580664973</v>
      </c>
      <c r="X1794" s="8">
        <f t="shared" si="116"/>
        <v>4.3112854582976739E-3</v>
      </c>
    </row>
    <row r="1795" spans="1:24" x14ac:dyDescent="0.2">
      <c r="A1795" s="1">
        <v>1794</v>
      </c>
      <c r="B1795" s="1">
        <f>B1794+'Front End'!$F$5</f>
        <v>3586</v>
      </c>
      <c r="C1795" s="10">
        <f t="shared" si="113"/>
        <v>2.4902777777777776</v>
      </c>
      <c r="D1795" s="10">
        <f>ROUND(IF(B1795&lt;=$AA$2*1.25,('Front End'!$F$4/2)*(1-COS((PI()*B1795)/$AA$2)),(4.34*'Front End'!$F$4*EXP(-1.3*B1795/$AA$2))),6)</f>
        <v>1.8200000000000001E-4</v>
      </c>
      <c r="E1795" s="10">
        <f>D1795*('Front End'!$F$3/100)</f>
        <v>0</v>
      </c>
      <c r="F1795" s="10">
        <f t="shared" si="114"/>
        <v>1.8200000000000001E-4</v>
      </c>
      <c r="G1795" s="10">
        <f>IF((G1794+(AVERAGE(F1794:F1795)*('Front End'!$F$5*60))-(N1794))&gt;$AA$3,$AA$3,IF(G1794+(AVERAGE(F1794:F1795)*('Front End'!$F$5*60))-(N1794)&lt;0,0,G1794+(AVERAGE(F1794:F1795)*('Front End'!$F$5*60))-(N1794)))</f>
        <v>100.16177487120187</v>
      </c>
      <c r="H1795" s="10">
        <f>(G1795/$AA$3)*'Front End'!$B$1</f>
        <v>1.0016177487120188E-3</v>
      </c>
      <c r="I1795" s="10">
        <f>('Front End'!$F$10-'Front End'!$B$1)+Calcs!H1795</f>
        <v>46.731001617748717</v>
      </c>
      <c r="J1795" s="10">
        <f>IF(H1795&gt;'Front End'!$B$1*('Front End'!$B$5/100),G1795-((('Front End'!$B$1*('Front End'!$B$5/100))/'Front End'!$B$1)*$AA$3),0)</f>
        <v>0.16177487120187095</v>
      </c>
      <c r="K1795" s="10">
        <f>(J1795*('Front End'!$B$6/100))/('Front End'!$B$2*24*60*60)</f>
        <v>0</v>
      </c>
      <c r="L1795" s="10">
        <f>(J1795*((100-'Front End'!$B$6)/100))/('Front End'!$B$2*24*60*60)</f>
        <v>1.8723943426142474E-4</v>
      </c>
      <c r="M1795" s="10">
        <f t="shared" si="115"/>
        <v>1.8723943426142474E-4</v>
      </c>
      <c r="N1795" s="10">
        <f>AVERAGE(M1794:M1795)*('Front End'!$F$5*60)</f>
        <v>2.2518463474506201E-2</v>
      </c>
      <c r="O1795" s="10">
        <f>IF(O1794+AVERAGE(K1794:K1795)*('Front End'!$F$5*60)&gt;J1795,J1795,O1794+AVERAGE(K1794:K1795)*('Front End'!$F$5*60))</f>
        <v>0</v>
      </c>
      <c r="P1795" s="10">
        <f>P1794+(AVERAGE(L1794:L1795)*('Front End'!$F$5*60))-W1794</f>
        <v>3386.5602182467906</v>
      </c>
      <c r="Q1795" s="10">
        <f>(P1795/$AA$5)*($AA$4-'Front End'!$F$9)</f>
        <v>3.3865602182467903E-2</v>
      </c>
      <c r="R1795" s="10">
        <f>'Front End'!$F$9+Q1795</f>
        <v>45.033865602182466</v>
      </c>
      <c r="S1795" s="8">
        <f>IF(R1795&gt;'Front End'!$F$9+'Front End'!$B$9,(((R1795-'Front End'!$F$9)/($AA$4-'Front End'!$F$9))*$AA$5)-((('Front End'!$F$9+'Front End'!$B$9-'Front End'!$F$9)/($AA$4-'Front End'!$F$9))*$AA$5),0)</f>
        <v>3386.560218246615</v>
      </c>
      <c r="T1795" s="8">
        <f>ROUND(S1795/('Front End'!$B$3*24*60*60),6)</f>
        <v>3.9199999999999999E-3</v>
      </c>
      <c r="U1795" s="8">
        <f>IF(R1795&gt;'Front End'!$F$9+'Front End'!$B$10,(((R1795-'Front End'!$F$9)/($AA$4-'Front End'!$F$9))*$AA$5)-((('Front End'!$F$9+'Front End'!$B$10-'Front End'!$F$9)/($AA$4-'Front End'!$F$9))*$AA$5),0)</f>
        <v>1386.5602182463022</v>
      </c>
      <c r="V1795" s="8">
        <f>(U1795^0.5)/('Front End'!$B$4*24*60*60)</f>
        <v>4.3097851994557601E-3</v>
      </c>
      <c r="W1795" s="8">
        <f>(AVERAGE(T1794:T1795)*('Front End'!$F$5*60))+(AVERAGE(V1794:V1795)*('Front End'!$F$5*60))</f>
        <v>0.98772423946520593</v>
      </c>
      <c r="X1795" s="8">
        <f t="shared" si="116"/>
        <v>4.3097851994557601E-3</v>
      </c>
    </row>
    <row r="1796" spans="1:24" x14ac:dyDescent="0.2">
      <c r="A1796" s="1">
        <v>1795</v>
      </c>
      <c r="B1796" s="1">
        <f>B1795+'Front End'!$F$5</f>
        <v>3588</v>
      </c>
      <c r="C1796" s="10">
        <f t="shared" si="113"/>
        <v>2.4916666666666667</v>
      </c>
      <c r="D1796" s="10">
        <f>ROUND(IF(B1796&lt;=$AA$2*1.25,('Front End'!$F$4/2)*(1-COS((PI()*B1796)/$AA$2)),(4.34*'Front End'!$F$4*EXP(-1.3*B1796/$AA$2))),6)</f>
        <v>1.8100000000000001E-4</v>
      </c>
      <c r="E1796" s="10">
        <f>D1796*('Front End'!$F$3/100)</f>
        <v>0</v>
      </c>
      <c r="F1796" s="10">
        <f t="shared" si="114"/>
        <v>1.8100000000000001E-4</v>
      </c>
      <c r="G1796" s="10">
        <f>IF((G1795+(AVERAGE(F1795:F1796)*('Front End'!$F$5*60))-(N1795))&gt;$AA$3,$AA$3,IF(G1795+(AVERAGE(F1795:F1796)*('Front End'!$F$5*60))-(N1795)&lt;0,0,G1795+(AVERAGE(F1795:F1796)*('Front End'!$F$5*60))-(N1795)))</f>
        <v>100.16103640772737</v>
      </c>
      <c r="H1796" s="10">
        <f>(G1796/$AA$3)*'Front End'!$B$1</f>
        <v>1.0016103640772735E-3</v>
      </c>
      <c r="I1796" s="10">
        <f>('Front End'!$F$10-'Front End'!$B$1)+Calcs!H1796</f>
        <v>46.731001610364082</v>
      </c>
      <c r="J1796" s="10">
        <f>IF(H1796&gt;'Front End'!$B$1*('Front End'!$B$5/100),G1796-((('Front End'!$B$1*('Front End'!$B$5/100))/'Front End'!$B$1)*$AA$3),0)</f>
        <v>0.16103640772736583</v>
      </c>
      <c r="K1796" s="10">
        <f>(J1796*('Front End'!$B$6/100))/('Front End'!$B$2*24*60*60)</f>
        <v>0</v>
      </c>
      <c r="L1796" s="10">
        <f>(J1796*((100-'Front End'!$B$6)/100))/('Front End'!$B$2*24*60*60)</f>
        <v>1.863847311659327E-4</v>
      </c>
      <c r="M1796" s="10">
        <f t="shared" si="115"/>
        <v>1.863847311659327E-4</v>
      </c>
      <c r="N1796" s="10">
        <f>AVERAGE(M1795:M1796)*('Front End'!$F$5*60)</f>
        <v>2.2417449925641448E-2</v>
      </c>
      <c r="O1796" s="10">
        <f>IF(O1795+AVERAGE(K1795:K1796)*('Front End'!$F$5*60)&gt;J1796,J1796,O1795+AVERAGE(K1795:K1796)*('Front End'!$F$5*60))</f>
        <v>0</v>
      </c>
      <c r="P1796" s="10">
        <f>P1795+(AVERAGE(L1795:L1796)*('Front End'!$F$5*60))-W1795</f>
        <v>3385.5949114572513</v>
      </c>
      <c r="Q1796" s="10">
        <f>(P1796/$AA$5)*($AA$4-'Front End'!$F$9)</f>
        <v>3.3855949114572507E-2</v>
      </c>
      <c r="R1796" s="10">
        <f>'Front End'!$F$9+Q1796</f>
        <v>45.033855949114574</v>
      </c>
      <c r="S1796" s="8">
        <f>IF(R1796&gt;'Front End'!$F$9+'Front End'!$B$9,(((R1796-'Front End'!$F$9)/($AA$4-'Front End'!$F$9))*$AA$5)-((('Front End'!$F$9+'Front End'!$B$9-'Front End'!$F$9)/($AA$4-'Front End'!$F$9))*$AA$5),0)</f>
        <v>3385.5949114574464</v>
      </c>
      <c r="T1796" s="8">
        <f>ROUND(S1796/('Front End'!$B$3*24*60*60),6)</f>
        <v>3.9189999999999997E-3</v>
      </c>
      <c r="U1796" s="8">
        <f>IF(R1796&gt;'Front End'!$F$9+'Front End'!$B$10,(((R1796-'Front End'!$F$9)/($AA$4-'Front End'!$F$9))*$AA$5)-((('Front End'!$F$9+'Front End'!$B$10-'Front End'!$F$9)/($AA$4-'Front End'!$F$9))*$AA$5),0)</f>
        <v>1385.5949114571335</v>
      </c>
      <c r="V1796" s="8">
        <f>(U1796^0.5)/('Front End'!$B$4*24*60*60)</f>
        <v>4.3082847275714257E-3</v>
      </c>
      <c r="W1796" s="8">
        <f>(AVERAGE(T1795:T1796)*('Front End'!$F$5*60))+(AVERAGE(V1795:V1796)*('Front End'!$F$5*60))</f>
        <v>0.9874241956216312</v>
      </c>
      <c r="X1796" s="8">
        <f t="shared" si="116"/>
        <v>4.3082847275714257E-3</v>
      </c>
    </row>
    <row r="1797" spans="1:24" x14ac:dyDescent="0.2">
      <c r="A1797" s="1">
        <v>1796</v>
      </c>
      <c r="B1797" s="1">
        <f>B1796+'Front End'!$F$5</f>
        <v>3590</v>
      </c>
      <c r="C1797" s="10">
        <f t="shared" si="113"/>
        <v>2.4930555555555554</v>
      </c>
      <c r="D1797" s="10">
        <f>ROUND(IF(B1797&lt;=$AA$2*1.25,('Front End'!$F$4/2)*(1-COS((PI()*B1797)/$AA$2)),(4.34*'Front End'!$F$4*EXP(-1.3*B1797/$AA$2))),6)</f>
        <v>1.8100000000000001E-4</v>
      </c>
      <c r="E1797" s="10">
        <f>D1797*('Front End'!$F$3/100)</f>
        <v>0</v>
      </c>
      <c r="F1797" s="10">
        <f t="shared" si="114"/>
        <v>1.8100000000000001E-4</v>
      </c>
      <c r="G1797" s="10">
        <f>IF((G1796+(AVERAGE(F1796:F1797)*('Front End'!$F$5*60))-(N1796))&gt;$AA$3,$AA$3,IF(G1796+(AVERAGE(F1796:F1797)*('Front End'!$F$5*60))-(N1796)&lt;0,0,G1796+(AVERAGE(F1796:F1797)*('Front End'!$F$5*60))-(N1796)))</f>
        <v>100.16033895780173</v>
      </c>
      <c r="H1797" s="10">
        <f>(G1797/$AA$3)*'Front End'!$B$1</f>
        <v>1.0016033895780172E-3</v>
      </c>
      <c r="I1797" s="10">
        <f>('Front End'!$F$10-'Front End'!$B$1)+Calcs!H1797</f>
        <v>46.731001603389579</v>
      </c>
      <c r="J1797" s="10">
        <f>IF(H1797&gt;'Front End'!$B$1*('Front End'!$B$5/100),G1797-((('Front End'!$B$1*('Front End'!$B$5/100))/'Front End'!$B$1)*$AA$3),0)</f>
        <v>0.16033895780172713</v>
      </c>
      <c r="K1797" s="10">
        <f>(J1797*('Front End'!$B$6/100))/('Front End'!$B$2*24*60*60)</f>
        <v>0</v>
      </c>
      <c r="L1797" s="10">
        <f>(J1797*((100-'Front End'!$B$6)/100))/('Front End'!$B$2*24*60*60)</f>
        <v>1.8557749745570272E-4</v>
      </c>
      <c r="M1797" s="10">
        <f t="shared" si="115"/>
        <v>1.8557749745570272E-4</v>
      </c>
      <c r="N1797" s="10">
        <f>AVERAGE(M1796:M1797)*('Front End'!$F$5*60)</f>
        <v>2.2317733717298123E-2</v>
      </c>
      <c r="O1797" s="10">
        <f>IF(O1796+AVERAGE(K1796:K1797)*('Front End'!$F$5*60)&gt;J1797,J1797,O1796+AVERAGE(K1796:K1797)*('Front End'!$F$5*60))</f>
        <v>0</v>
      </c>
      <c r="P1797" s="10">
        <f>P1796+(AVERAGE(L1796:L1797)*('Front End'!$F$5*60))-W1796</f>
        <v>3384.6298049953471</v>
      </c>
      <c r="Q1797" s="10">
        <f>(P1797/$AA$5)*($AA$4-'Front End'!$F$9)</f>
        <v>3.3846298049953469E-2</v>
      </c>
      <c r="R1797" s="10">
        <f>'Front End'!$F$9+Q1797</f>
        <v>45.033846298049951</v>
      </c>
      <c r="S1797" s="8">
        <f>IF(R1797&gt;'Front End'!$F$9+'Front End'!$B$9,(((R1797-'Front End'!$F$9)/($AA$4-'Front End'!$F$9))*$AA$5)-((('Front End'!$F$9+'Front End'!$B$9-'Front End'!$F$9)/($AA$4-'Front End'!$F$9))*$AA$5),0)</f>
        <v>3384.6298049951429</v>
      </c>
      <c r="T1797" s="8">
        <f>ROUND(S1797/('Front End'!$B$3*24*60*60),6)</f>
        <v>3.9170000000000003E-3</v>
      </c>
      <c r="U1797" s="8">
        <f>IF(R1797&gt;'Front End'!$F$9+'Front End'!$B$10,(((R1797-'Front End'!$F$9)/($AA$4-'Front End'!$F$9))*$AA$5)-((('Front End'!$F$9+'Front End'!$B$10-'Front End'!$F$9)/($AA$4-'Front End'!$F$9))*$AA$5),0)</f>
        <v>1384.62980499483</v>
      </c>
      <c r="V1797" s="8">
        <f>(U1797^0.5)/('Front End'!$B$4*24*60*60)</f>
        <v>4.3067840444773785E-3</v>
      </c>
      <c r="W1797" s="8">
        <f>(AVERAGE(T1796:T1797)*('Front End'!$F$5*60))+(AVERAGE(V1796:V1797)*('Front End'!$F$5*60))</f>
        <v>0.98706412632292806</v>
      </c>
      <c r="X1797" s="8">
        <f t="shared" si="116"/>
        <v>4.3067840444773785E-3</v>
      </c>
    </row>
    <row r="1798" spans="1:24" x14ac:dyDescent="0.2">
      <c r="A1798" s="1">
        <v>1797</v>
      </c>
      <c r="B1798" s="1">
        <f>B1797+'Front End'!$F$5</f>
        <v>3592</v>
      </c>
      <c r="C1798" s="10">
        <f t="shared" si="113"/>
        <v>2.4944444444444445</v>
      </c>
      <c r="D1798" s="10">
        <f>ROUND(IF(B1798&lt;=$AA$2*1.25,('Front End'!$F$4/2)*(1-COS((PI()*B1798)/$AA$2)),(4.34*'Front End'!$F$4*EXP(-1.3*B1798/$AA$2))),6)</f>
        <v>1.8000000000000001E-4</v>
      </c>
      <c r="E1798" s="10">
        <f>D1798*('Front End'!$F$3/100)</f>
        <v>0</v>
      </c>
      <c r="F1798" s="10">
        <f t="shared" si="114"/>
        <v>1.8000000000000001E-4</v>
      </c>
      <c r="G1798" s="10">
        <f>IF((G1797+(AVERAGE(F1797:F1798)*('Front End'!$F$5*60))-(N1797))&gt;$AA$3,$AA$3,IF(G1797+(AVERAGE(F1797:F1798)*('Front End'!$F$5*60))-(N1797)&lt;0,0,G1797+(AVERAGE(F1797:F1798)*('Front End'!$F$5*60))-(N1797)))</f>
        <v>100.15968122408442</v>
      </c>
      <c r="H1798" s="10">
        <f>(G1798/$AA$3)*'Front End'!$B$1</f>
        <v>1.0015968122408442E-3</v>
      </c>
      <c r="I1798" s="10">
        <f>('Front End'!$F$10-'Front End'!$B$1)+Calcs!H1798</f>
        <v>46.731001596812241</v>
      </c>
      <c r="J1798" s="10">
        <f>IF(H1798&gt;'Front End'!$B$1*('Front End'!$B$5/100),G1798-((('Front End'!$B$1*('Front End'!$B$5/100))/'Front End'!$B$1)*$AA$3),0)</f>
        <v>0.15968122408442298</v>
      </c>
      <c r="K1798" s="10">
        <f>(J1798*('Front End'!$B$6/100))/('Front End'!$B$2*24*60*60)</f>
        <v>0</v>
      </c>
      <c r="L1798" s="10">
        <f>(J1798*((100-'Front End'!$B$6)/100))/('Front End'!$B$2*24*60*60)</f>
        <v>1.8481623157919329E-4</v>
      </c>
      <c r="M1798" s="10">
        <f t="shared" si="115"/>
        <v>1.8481623157919329E-4</v>
      </c>
      <c r="N1798" s="10">
        <f>AVERAGE(M1797:M1798)*('Front End'!$F$5*60)</f>
        <v>2.2223623742093763E-2</v>
      </c>
      <c r="O1798" s="10">
        <f>IF(O1797+AVERAGE(K1797:K1798)*('Front End'!$F$5*60)&gt;J1798,J1798,O1797+AVERAGE(K1797:K1798)*('Front End'!$F$5*60))</f>
        <v>0</v>
      </c>
      <c r="P1798" s="10">
        <f>P1797+(AVERAGE(L1797:L1798)*('Front End'!$F$5*60))-W1797</f>
        <v>3383.6649644927666</v>
      </c>
      <c r="Q1798" s="10">
        <f>(P1798/$AA$5)*($AA$4-'Front End'!$F$9)</f>
        <v>3.3836649644927663E-2</v>
      </c>
      <c r="R1798" s="10">
        <f>'Front End'!$F$9+Q1798</f>
        <v>45.033836649644925</v>
      </c>
      <c r="S1798" s="8">
        <f>IF(R1798&gt;'Front End'!$F$9+'Front End'!$B$9,(((R1798-'Front End'!$F$9)/($AA$4-'Front End'!$F$9))*$AA$5)-((('Front End'!$F$9+'Front End'!$B$9-'Front End'!$F$9)/($AA$4-'Front End'!$F$9))*$AA$5),0)</f>
        <v>3383.6649644925392</v>
      </c>
      <c r="T1798" s="8">
        <f>ROUND(S1798/('Front End'!$B$3*24*60*60),6)</f>
        <v>3.9160000000000002E-3</v>
      </c>
      <c r="U1798" s="8">
        <f>IF(R1798&gt;'Front End'!$F$9+'Front End'!$B$10,(((R1798-'Front End'!$F$9)/($AA$4-'Front End'!$F$9))*$AA$5)-((('Front End'!$F$9+'Front End'!$B$10-'Front End'!$F$9)/($AA$4-'Front End'!$F$9))*$AA$5),0)</f>
        <v>1383.6649644922263</v>
      </c>
      <c r="V1798" s="8">
        <f>(U1798^0.5)/('Front End'!$B$4*24*60*60)</f>
        <v>4.3052832520612712E-3</v>
      </c>
      <c r="W1798" s="8">
        <f>(AVERAGE(T1797:T1798)*('Front End'!$F$5*60))+(AVERAGE(V1797:V1798)*('Front End'!$F$5*60))</f>
        <v>0.98670403779231886</v>
      </c>
      <c r="X1798" s="8">
        <f t="shared" si="116"/>
        <v>4.3052832520612712E-3</v>
      </c>
    </row>
    <row r="1799" spans="1:24" x14ac:dyDescent="0.2">
      <c r="A1799" s="1">
        <v>1798</v>
      </c>
      <c r="B1799" s="1">
        <f>B1798+'Front End'!$F$5</f>
        <v>3594</v>
      </c>
      <c r="C1799" s="10">
        <f t="shared" si="113"/>
        <v>2.4958333333333331</v>
      </c>
      <c r="D1799" s="10">
        <f>ROUND(IF(B1799&lt;=$AA$2*1.25,('Front End'!$F$4/2)*(1-COS((PI()*B1799)/$AA$2)),(4.34*'Front End'!$F$4*EXP(-1.3*B1799/$AA$2))),6)</f>
        <v>1.7899999999999999E-4</v>
      </c>
      <c r="E1799" s="10">
        <f>D1799*('Front End'!$F$3/100)</f>
        <v>0</v>
      </c>
      <c r="F1799" s="10">
        <f t="shared" si="114"/>
        <v>1.7899999999999999E-4</v>
      </c>
      <c r="G1799" s="10">
        <f>IF((G1798+(AVERAGE(F1798:F1799)*('Front End'!$F$5*60))-(N1798))&gt;$AA$3,$AA$3,IF(G1798+(AVERAGE(F1798:F1799)*('Front End'!$F$5*60))-(N1798)&lt;0,0,G1798+(AVERAGE(F1798:F1799)*('Front End'!$F$5*60))-(N1798)))</f>
        <v>100.15899760034233</v>
      </c>
      <c r="H1799" s="10">
        <f>(G1799/$AA$3)*'Front End'!$B$1</f>
        <v>1.0015899760034233E-3</v>
      </c>
      <c r="I1799" s="10">
        <f>('Front End'!$F$10-'Front End'!$B$1)+Calcs!H1799</f>
        <v>46.73100158997601</v>
      </c>
      <c r="J1799" s="10">
        <f>IF(H1799&gt;'Front End'!$B$1*('Front End'!$B$5/100),G1799-((('Front End'!$B$1*('Front End'!$B$5/100))/'Front End'!$B$1)*$AA$3),0)</f>
        <v>0.15899760034233168</v>
      </c>
      <c r="K1799" s="10">
        <f>(J1799*('Front End'!$B$6/100))/('Front End'!$B$2*24*60*60)</f>
        <v>0</v>
      </c>
      <c r="L1799" s="10">
        <f>(J1799*((100-'Front End'!$B$6)/100))/('Front End'!$B$2*24*60*60)</f>
        <v>1.8402500039621725E-4</v>
      </c>
      <c r="M1799" s="10">
        <f t="shared" si="115"/>
        <v>1.8402500039621725E-4</v>
      </c>
      <c r="N1799" s="10">
        <f>AVERAGE(M1798:M1799)*('Front End'!$F$5*60)</f>
        <v>2.2130473918524633E-2</v>
      </c>
      <c r="O1799" s="10">
        <f>IF(O1798+AVERAGE(K1798:K1799)*('Front End'!$F$5*60)&gt;J1799,J1799,O1798+AVERAGE(K1798:K1799)*('Front End'!$F$5*60))</f>
        <v>0</v>
      </c>
      <c r="P1799" s="10">
        <f>P1798+(AVERAGE(L1798:L1799)*('Front End'!$F$5*60))-W1798</f>
        <v>3382.7003909288928</v>
      </c>
      <c r="Q1799" s="10">
        <f>(P1799/$AA$5)*($AA$4-'Front End'!$F$9)</f>
        <v>3.3827003909288923E-2</v>
      </c>
      <c r="R1799" s="10">
        <f>'Front End'!$F$9+Q1799</f>
        <v>45.033827003909288</v>
      </c>
      <c r="S1799" s="8">
        <f>IF(R1799&gt;'Front End'!$F$9+'Front End'!$B$9,(((R1799-'Front End'!$F$9)/($AA$4-'Front End'!$F$9))*$AA$5)-((('Front End'!$F$9+'Front End'!$B$9-'Front End'!$F$9)/($AA$4-'Front End'!$F$9))*$AA$5),0)</f>
        <v>3382.7003909287614</v>
      </c>
      <c r="T1799" s="8">
        <f>ROUND(S1799/('Front End'!$B$3*24*60*60),6)</f>
        <v>3.9150000000000001E-3</v>
      </c>
      <c r="U1799" s="8">
        <f>IF(R1799&gt;'Front End'!$F$9+'Front End'!$B$10,(((R1799-'Front End'!$F$9)/($AA$4-'Front End'!$F$9))*$AA$5)-((('Front End'!$F$9+'Front End'!$B$10-'Front End'!$F$9)/($AA$4-'Front End'!$F$9))*$AA$5),0)</f>
        <v>1382.7003909284485</v>
      </c>
      <c r="V1799" s="8">
        <f>(U1799^0.5)/('Front End'!$B$4*24*60*60)</f>
        <v>4.3037823517325467E-3</v>
      </c>
      <c r="W1799" s="8">
        <f>(AVERAGE(T1798:T1799)*('Front End'!$F$5*60))+(AVERAGE(V1798:V1799)*('Front End'!$F$5*60))</f>
        <v>0.98640393622762912</v>
      </c>
      <c r="X1799" s="8">
        <f t="shared" si="116"/>
        <v>4.3037823517325467E-3</v>
      </c>
    </row>
    <row r="1800" spans="1:24" x14ac:dyDescent="0.2">
      <c r="A1800" s="1">
        <v>1799</v>
      </c>
      <c r="B1800" s="1">
        <f>B1799+'Front End'!$F$5</f>
        <v>3596</v>
      </c>
      <c r="C1800" s="10">
        <f t="shared" si="113"/>
        <v>2.4972222222222222</v>
      </c>
      <c r="D1800" s="10">
        <f>ROUND(IF(B1800&lt;=$AA$2*1.25,('Front End'!$F$4/2)*(1-COS((PI()*B1800)/$AA$2)),(4.34*'Front End'!$F$4*EXP(-1.3*B1800/$AA$2))),6)</f>
        <v>1.7799999999999999E-4</v>
      </c>
      <c r="E1800" s="10">
        <f>D1800*('Front End'!$F$3/100)</f>
        <v>0</v>
      </c>
      <c r="F1800" s="10">
        <f t="shared" si="114"/>
        <v>1.7799999999999999E-4</v>
      </c>
      <c r="G1800" s="10">
        <f>IF((G1799+(AVERAGE(F1799:F1800)*('Front End'!$F$5*60))-(N1799))&gt;$AA$3,$AA$3,IF(G1799+(AVERAGE(F1799:F1800)*('Front End'!$F$5*60))-(N1799)&lt;0,0,G1799+(AVERAGE(F1799:F1800)*('Front End'!$F$5*60))-(N1799)))</f>
        <v>100.15828712642382</v>
      </c>
      <c r="H1800" s="10">
        <f>(G1800/$AA$3)*'Front End'!$B$1</f>
        <v>1.0015828712642383E-3</v>
      </c>
      <c r="I1800" s="10">
        <f>('Front End'!$F$10-'Front End'!$B$1)+Calcs!H1800</f>
        <v>46.731001582871265</v>
      </c>
      <c r="J1800" s="10">
        <f>IF(H1800&gt;'Front End'!$B$1*('Front End'!$B$5/100),G1800-((('Front End'!$B$1*('Front End'!$B$5/100))/'Front End'!$B$1)*$AA$3),0)</f>
        <v>0.15828712642381504</v>
      </c>
      <c r="K1800" s="10">
        <f>(J1800*('Front End'!$B$6/100))/('Front End'!$B$2*24*60*60)</f>
        <v>0</v>
      </c>
      <c r="L1800" s="10">
        <f>(J1800*((100-'Front End'!$B$6)/100))/('Front End'!$B$2*24*60*60)</f>
        <v>1.8320269262015631E-4</v>
      </c>
      <c r="M1800" s="10">
        <f t="shared" si="115"/>
        <v>1.8320269262015631E-4</v>
      </c>
      <c r="N1800" s="10">
        <f>AVERAGE(M1799:M1800)*('Front End'!$F$5*60)</f>
        <v>2.2033661580982414E-2</v>
      </c>
      <c r="O1800" s="10">
        <f>IF(O1799+AVERAGE(K1799:K1800)*('Front End'!$F$5*60)&gt;J1800,J1800,O1799+AVERAGE(K1799:K1800)*('Front End'!$F$5*60))</f>
        <v>0</v>
      </c>
      <c r="P1800" s="10">
        <f>P1799+(AVERAGE(L1799:L1800)*('Front End'!$F$5*60))-W1799</f>
        <v>3381.7360206542462</v>
      </c>
      <c r="Q1800" s="10">
        <f>(P1800/$AA$5)*($AA$4-'Front End'!$F$9)</f>
        <v>3.3817360206542461E-2</v>
      </c>
      <c r="R1800" s="10">
        <f>'Front End'!$F$9+Q1800</f>
        <v>45.033817360206541</v>
      </c>
      <c r="S1800" s="8">
        <f>IF(R1800&gt;'Front End'!$F$9+'Front End'!$B$9,(((R1800-'Front End'!$F$9)/($AA$4-'Front End'!$F$9))*$AA$5)-((('Front End'!$F$9+'Front End'!$B$9-'Front End'!$F$9)/($AA$4-'Front End'!$F$9))*$AA$5),0)</f>
        <v>3381.7360206541025</v>
      </c>
      <c r="T1800" s="8">
        <f>ROUND(S1800/('Front End'!$B$3*24*60*60),6)</f>
        <v>3.9139999999999999E-3</v>
      </c>
      <c r="U1800" s="8">
        <f>IF(R1800&gt;'Front End'!$F$9+'Front End'!$B$10,(((R1800-'Front End'!$F$9)/($AA$4-'Front End'!$F$9))*$AA$5)-((('Front End'!$F$9+'Front End'!$B$10-'Front End'!$F$9)/($AA$4-'Front End'!$F$9))*$AA$5),0)</f>
        <v>1381.7360206537896</v>
      </c>
      <c r="V1800" s="8">
        <f>(U1800^0.5)/('Front End'!$B$4*24*60*60)</f>
        <v>4.3022812442859168E-3</v>
      </c>
      <c r="W1800" s="8">
        <f>(AVERAGE(T1799:T1800)*('Front End'!$F$5*60))+(AVERAGE(V1799:V1800)*('Front End'!$F$5*60))</f>
        <v>0.98610381576110784</v>
      </c>
      <c r="X1800" s="8">
        <f t="shared" si="116"/>
        <v>4.3022812442859168E-3</v>
      </c>
    </row>
    <row r="1801" spans="1:24" x14ac:dyDescent="0.2">
      <c r="A1801" s="1">
        <v>1800</v>
      </c>
      <c r="B1801" s="1">
        <f>B1800+'Front End'!$F$5</f>
        <v>3598</v>
      </c>
      <c r="C1801" s="10">
        <f t="shared" si="113"/>
        <v>2.4986111111111109</v>
      </c>
      <c r="D1801" s="10">
        <f>ROUND(IF(B1801&lt;=$AA$2*1.25,('Front End'!$F$4/2)*(1-COS((PI()*B1801)/$AA$2)),(4.34*'Front End'!$F$4*EXP(-1.3*B1801/$AA$2))),6)</f>
        <v>1.7699999999999999E-4</v>
      </c>
      <c r="E1801" s="10">
        <f>D1801*('Front End'!$F$3/100)</f>
        <v>0</v>
      </c>
      <c r="F1801" s="10">
        <f t="shared" si="114"/>
        <v>1.7699999999999999E-4</v>
      </c>
      <c r="G1801" s="10">
        <f>IF((G1800+(AVERAGE(F1800:F1801)*('Front End'!$F$5*60))-(N1800))&gt;$AA$3,$AA$3,IF(G1800+(AVERAGE(F1800:F1801)*('Front End'!$F$5*60))-(N1800)&lt;0,0,G1800+(AVERAGE(F1800:F1801)*('Front End'!$F$5*60))-(N1800)))</f>
        <v>100.15755346484283</v>
      </c>
      <c r="H1801" s="10">
        <f>(G1801/$AA$3)*'Front End'!$B$1</f>
        <v>1.0015755346484284E-3</v>
      </c>
      <c r="I1801" s="10">
        <f>('Front End'!$F$10-'Front End'!$B$1)+Calcs!H1801</f>
        <v>46.731001575534656</v>
      </c>
      <c r="J1801" s="10">
        <f>IF(H1801&gt;'Front End'!$B$1*('Front End'!$B$5/100),G1801-((('Front End'!$B$1*('Front End'!$B$5/100))/'Front End'!$B$1)*$AA$3),0)</f>
        <v>0.1575534648428345</v>
      </c>
      <c r="K1801" s="10">
        <f>(J1801*('Front End'!$B$6/100))/('Front End'!$B$2*24*60*60)</f>
        <v>0</v>
      </c>
      <c r="L1801" s="10">
        <f>(J1801*((100-'Front End'!$B$6)/100))/('Front End'!$B$2*24*60*60)</f>
        <v>1.823535472717992E-4</v>
      </c>
      <c r="M1801" s="10">
        <f t="shared" si="115"/>
        <v>1.823535472717992E-4</v>
      </c>
      <c r="N1801" s="10">
        <f>AVERAGE(M1800:M1801)*('Front End'!$F$5*60)</f>
        <v>2.1933374393517332E-2</v>
      </c>
      <c r="O1801" s="10">
        <f>IF(O1800+AVERAGE(K1800:K1801)*('Front End'!$F$5*60)&gt;J1801,J1801,O1800+AVERAGE(K1800:K1801)*('Front End'!$F$5*60))</f>
        <v>0</v>
      </c>
      <c r="P1801" s="10">
        <f>P1800+(AVERAGE(L1800:L1801)*('Front End'!$F$5*60))-W1800</f>
        <v>3380.7718502128787</v>
      </c>
      <c r="Q1801" s="10">
        <f>(P1801/$AA$5)*($AA$4-'Front End'!$F$9)</f>
        <v>3.3807718502128783E-2</v>
      </c>
      <c r="R1801" s="10">
        <f>'Front End'!$F$9+Q1801</f>
        <v>45.033807718502132</v>
      </c>
      <c r="S1801" s="8">
        <f>IF(R1801&gt;'Front End'!$F$9+'Front End'!$B$9,(((R1801-'Front End'!$F$9)/($AA$4-'Front End'!$F$9))*$AA$5)-((('Front End'!$F$9+'Front End'!$B$9-'Front End'!$F$9)/($AA$4-'Front End'!$F$9))*$AA$5),0)</f>
        <v>3380.7718502131934</v>
      </c>
      <c r="T1801" s="8">
        <f>ROUND(S1801/('Front End'!$B$3*24*60*60),6)</f>
        <v>3.9129999999999998E-3</v>
      </c>
      <c r="U1801" s="8">
        <f>IF(R1801&gt;'Front End'!$F$9+'Front End'!$B$10,(((R1801-'Front End'!$F$9)/($AA$4-'Front End'!$F$9))*$AA$5)-((('Front End'!$F$9+'Front End'!$B$10-'Front End'!$F$9)/($AA$4-'Front End'!$F$9))*$AA$5),0)</f>
        <v>1380.7718502128805</v>
      </c>
      <c r="V1801" s="8">
        <f>(U1801^0.5)/('Front End'!$B$4*24*60*60)</f>
        <v>4.3007799241231767E-3</v>
      </c>
      <c r="W1801" s="8">
        <f>(AVERAGE(T1800:T1801)*('Front End'!$F$5*60))+(AVERAGE(V1800:V1801)*('Front End'!$F$5*60))</f>
        <v>0.98580367010454573</v>
      </c>
      <c r="X1801" s="8">
        <f t="shared" si="116"/>
        <v>4.3007799241231767E-3</v>
      </c>
    </row>
    <row r="1802" spans="1:24" x14ac:dyDescent="0.2">
      <c r="A1802" s="1">
        <v>1801</v>
      </c>
      <c r="B1802" s="1">
        <f>B1801+'Front End'!$F$5</f>
        <v>3600</v>
      </c>
      <c r="C1802" s="10">
        <f t="shared" si="113"/>
        <v>2.5</v>
      </c>
      <c r="D1802" s="10">
        <f>ROUND(IF(B1802&lt;=$AA$2*1.25,('Front End'!$F$4/2)*(1-COS((PI()*B1802)/$AA$2)),(4.34*'Front End'!$F$4*EXP(-1.3*B1802/$AA$2))),6)</f>
        <v>1.7699999999999999E-4</v>
      </c>
      <c r="E1802" s="10">
        <f>D1802*('Front End'!$F$3/100)</f>
        <v>0</v>
      </c>
      <c r="F1802" s="10">
        <f t="shared" si="114"/>
        <v>1.7699999999999999E-4</v>
      </c>
      <c r="G1802" s="10">
        <f>IF((G1801+(AVERAGE(F1801:F1802)*('Front End'!$F$5*60))-(N1801))&gt;$AA$3,$AA$3,IF(G1801+(AVERAGE(F1801:F1802)*('Front End'!$F$5*60))-(N1801)&lt;0,0,G1801+(AVERAGE(F1801:F1802)*('Front End'!$F$5*60))-(N1801)))</f>
        <v>100.15686009044933</v>
      </c>
      <c r="H1802" s="10">
        <f>(G1802/$AA$3)*'Front End'!$B$1</f>
        <v>1.0015686009044933E-3</v>
      </c>
      <c r="I1802" s="10">
        <f>('Front End'!$F$10-'Front End'!$B$1)+Calcs!H1802</f>
        <v>46.731001568600909</v>
      </c>
      <c r="J1802" s="10">
        <f>IF(H1802&gt;'Front End'!$B$1*('Front End'!$B$5/100),G1802-((('Front End'!$B$1*('Front End'!$B$5/100))/'Front End'!$B$1)*$AA$3),0)</f>
        <v>0.15686009044932803</v>
      </c>
      <c r="K1802" s="10">
        <f>(J1802*('Front End'!$B$6/100))/('Front End'!$B$2*24*60*60)</f>
        <v>0</v>
      </c>
      <c r="L1802" s="10">
        <f>(J1802*((100-'Front End'!$B$6)/100))/('Front End'!$B$2*24*60*60)</f>
        <v>1.815510306126482E-4</v>
      </c>
      <c r="M1802" s="10">
        <f t="shared" si="115"/>
        <v>1.815510306126482E-4</v>
      </c>
      <c r="N1802" s="10">
        <f>AVERAGE(M1801:M1802)*('Front End'!$F$5*60)</f>
        <v>2.1834274673066843E-2</v>
      </c>
      <c r="O1802" s="10">
        <f>IF(O1801+AVERAGE(K1801:K1802)*('Front End'!$F$5*60)&gt;J1802,J1802,O1801+AVERAGE(K1801:K1802)*('Front End'!$F$5*60))</f>
        <v>0</v>
      </c>
      <c r="P1802" s="10">
        <f>P1801+(AVERAGE(L1801:L1802)*('Front End'!$F$5*60))-W1801</f>
        <v>3379.8078808174473</v>
      </c>
      <c r="Q1802" s="10">
        <f>(P1802/$AA$5)*($AA$4-'Front End'!$F$9)</f>
        <v>3.3798078808174467E-2</v>
      </c>
      <c r="R1802" s="10">
        <f>'Front End'!$F$9+Q1802</f>
        <v>45.033798078808175</v>
      </c>
      <c r="S1802" s="8">
        <f>IF(R1802&gt;'Front End'!$F$9+'Front End'!$B$9,(((R1802-'Front End'!$F$9)/($AA$4-'Front End'!$F$9))*$AA$5)-((('Front End'!$F$9+'Front End'!$B$9-'Front End'!$F$9)/($AA$4-'Front End'!$F$9))*$AA$5),0)</f>
        <v>3379.8078808175096</v>
      </c>
      <c r="T1802" s="8">
        <f>ROUND(S1802/('Front End'!$B$3*24*60*60),6)</f>
        <v>3.9119999999999997E-3</v>
      </c>
      <c r="U1802" s="8">
        <f>IF(R1802&gt;'Front End'!$F$9+'Front End'!$B$10,(((R1802-'Front End'!$F$9)/($AA$4-'Front End'!$F$9))*$AA$5)-((('Front End'!$F$9+'Front End'!$B$10-'Front End'!$F$9)/($AA$4-'Front End'!$F$9))*$AA$5),0)</f>
        <v>1379.8078808171967</v>
      </c>
      <c r="V1802" s="8">
        <f>(U1802^0.5)/('Front End'!$B$4*24*60*60)</f>
        <v>4.2992783929088731E-3</v>
      </c>
      <c r="W1802" s="8">
        <f>(AVERAGE(T1801:T1802)*('Front End'!$F$5*60))+(AVERAGE(V1801:V1802)*('Front End'!$F$5*60))</f>
        <v>0.98550349902192291</v>
      </c>
      <c r="X1802" s="8">
        <f t="shared" si="116"/>
        <v>4.2992783929088731E-3</v>
      </c>
    </row>
    <row r="1803" spans="1:24" x14ac:dyDescent="0.2">
      <c r="A1803" s="1">
        <v>1802</v>
      </c>
      <c r="B1803" s="1">
        <f>B1802+'Front End'!$F$5</f>
        <v>3602</v>
      </c>
      <c r="C1803" s="10">
        <f t="shared" si="113"/>
        <v>2.5013888888888891</v>
      </c>
      <c r="D1803" s="10">
        <f>ROUND(IF(B1803&lt;=$AA$2*1.25,('Front End'!$F$4/2)*(1-COS((PI()*B1803)/$AA$2)),(4.34*'Front End'!$F$4*EXP(-1.3*B1803/$AA$2))),6)</f>
        <v>1.76E-4</v>
      </c>
      <c r="E1803" s="10">
        <f>D1803*('Front End'!$F$3/100)</f>
        <v>0</v>
      </c>
      <c r="F1803" s="10">
        <f t="shared" si="114"/>
        <v>1.76E-4</v>
      </c>
      <c r="G1803" s="10">
        <f>IF((G1802+(AVERAGE(F1802:F1803)*('Front End'!$F$5*60))-(N1802))&gt;$AA$3,$AA$3,IF(G1802+(AVERAGE(F1802:F1803)*('Front End'!$F$5*60))-(N1802)&lt;0,0,G1802+(AVERAGE(F1802:F1803)*('Front End'!$F$5*60))-(N1802)))</f>
        <v>100.15620581577626</v>
      </c>
      <c r="H1803" s="10">
        <f>(G1803/$AA$3)*'Front End'!$B$1</f>
        <v>1.0015620581577626E-3</v>
      </c>
      <c r="I1803" s="10">
        <f>('Front End'!$F$10-'Front End'!$B$1)+Calcs!H1803</f>
        <v>46.731001562058161</v>
      </c>
      <c r="J1803" s="10">
        <f>IF(H1803&gt;'Front End'!$B$1*('Front End'!$B$5/100),G1803-((('Front End'!$B$1*('Front End'!$B$5/100))/'Front End'!$B$1)*$AA$3),0)</f>
        <v>0.15620581577626069</v>
      </c>
      <c r="K1803" s="10">
        <f>(J1803*('Front End'!$B$6/100))/('Front End'!$B$2*24*60*60)</f>
        <v>0</v>
      </c>
      <c r="L1803" s="10">
        <f>(J1803*((100-'Front End'!$B$6)/100))/('Front End'!$B$2*24*60*60)</f>
        <v>1.80793768259561E-4</v>
      </c>
      <c r="M1803" s="10">
        <f t="shared" si="115"/>
        <v>1.80793768259561E-4</v>
      </c>
      <c r="N1803" s="10">
        <f>AVERAGE(M1802:M1803)*('Front End'!$F$5*60)</f>
        <v>2.174068793233255E-2</v>
      </c>
      <c r="O1803" s="10">
        <f>IF(O1802+AVERAGE(K1802:K1803)*('Front End'!$F$5*60)&gt;J1803,J1803,O1802+AVERAGE(K1802:K1803)*('Front End'!$F$5*60))</f>
        <v>0</v>
      </c>
      <c r="P1803" s="10">
        <f>P1802+(AVERAGE(L1802:L1803)*('Front End'!$F$5*60))-W1802</f>
        <v>3378.8441180063578</v>
      </c>
      <c r="Q1803" s="10">
        <f>(P1803/$AA$5)*($AA$4-'Front End'!$F$9)</f>
        <v>3.3788441180063571E-2</v>
      </c>
      <c r="R1803" s="10">
        <f>'Front End'!$F$9+Q1803</f>
        <v>45.033788441180064</v>
      </c>
      <c r="S1803" s="8">
        <f>IF(R1803&gt;'Front End'!$F$9+'Front End'!$B$9,(((R1803-'Front End'!$F$9)/($AA$4-'Front End'!$F$9))*$AA$5)-((('Front End'!$F$9+'Front End'!$B$9-'Front End'!$F$9)/($AA$4-'Front End'!$F$9))*$AA$5),0)</f>
        <v>3378.844118006441</v>
      </c>
      <c r="T1803" s="8">
        <f>ROUND(S1803/('Front End'!$B$3*24*60*60),6)</f>
        <v>3.9110000000000004E-3</v>
      </c>
      <c r="U1803" s="8">
        <f>IF(R1803&gt;'Front End'!$F$9+'Front End'!$B$10,(((R1803-'Front End'!$F$9)/($AA$4-'Front End'!$F$9))*$AA$5)-((('Front End'!$F$9+'Front End'!$B$10-'Front End'!$F$9)/($AA$4-'Front End'!$F$9))*$AA$5),0)</f>
        <v>1378.8441180061282</v>
      </c>
      <c r="V1803" s="8">
        <f>(U1803^0.5)/('Front End'!$B$4*24*60*60)</f>
        <v>4.2977766590547766E-3</v>
      </c>
      <c r="W1803" s="8">
        <f>(AVERAGE(T1802:T1803)*('Front End'!$F$5*60))+(AVERAGE(V1802:V1803)*('Front End'!$F$5*60))</f>
        <v>0.98520330311781901</v>
      </c>
      <c r="X1803" s="8">
        <f t="shared" si="116"/>
        <v>4.2977766590547766E-3</v>
      </c>
    </row>
    <row r="1804" spans="1:24" x14ac:dyDescent="0.2">
      <c r="A1804" s="1">
        <v>1803</v>
      </c>
      <c r="B1804" s="1">
        <f>B1803+'Front End'!$F$5</f>
        <v>3604</v>
      </c>
      <c r="C1804" s="10">
        <f t="shared" si="113"/>
        <v>2.5027777777777778</v>
      </c>
      <c r="D1804" s="10">
        <f>ROUND(IF(B1804&lt;=$AA$2*1.25,('Front End'!$F$4/2)*(1-COS((PI()*B1804)/$AA$2)),(4.34*'Front End'!$F$4*EXP(-1.3*B1804/$AA$2))),6)</f>
        <v>1.75E-4</v>
      </c>
      <c r="E1804" s="10">
        <f>D1804*('Front End'!$F$3/100)</f>
        <v>0</v>
      </c>
      <c r="F1804" s="10">
        <f t="shared" si="114"/>
        <v>1.75E-4</v>
      </c>
      <c r="G1804" s="10">
        <f>IF((G1803+(AVERAGE(F1803:F1804)*('Front End'!$F$5*60))-(N1803))&gt;$AA$3,$AA$3,IF(G1803+(AVERAGE(F1803:F1804)*('Front End'!$F$5*60))-(N1803)&lt;0,0,G1803+(AVERAGE(F1803:F1804)*('Front End'!$F$5*60))-(N1803)))</f>
        <v>100.15552512784393</v>
      </c>
      <c r="H1804" s="10">
        <f>(G1804/$AA$3)*'Front End'!$B$1</f>
        <v>1.0015552512784394E-3</v>
      </c>
      <c r="I1804" s="10">
        <f>('Front End'!$F$10-'Front End'!$B$1)+Calcs!H1804</f>
        <v>46.731001555251282</v>
      </c>
      <c r="J1804" s="10">
        <f>IF(H1804&gt;'Front End'!$B$1*('Front End'!$B$5/100),G1804-((('Front End'!$B$1*('Front End'!$B$5/100))/'Front End'!$B$1)*$AA$3),0)</f>
        <v>0.15552512784393002</v>
      </c>
      <c r="K1804" s="10">
        <f>(J1804*('Front End'!$B$6/100))/('Front End'!$B$2*24*60*60)</f>
        <v>0</v>
      </c>
      <c r="L1804" s="10">
        <f>(J1804*((100-'Front End'!$B$6)/100))/('Front End'!$B$2*24*60*60)</f>
        <v>1.8000593500454865E-4</v>
      </c>
      <c r="M1804" s="10">
        <f t="shared" si="115"/>
        <v>1.8000593500454865E-4</v>
      </c>
      <c r="N1804" s="10">
        <f>AVERAGE(M1803:M1804)*('Front End'!$F$5*60)</f>
        <v>2.1647982195846582E-2</v>
      </c>
      <c r="O1804" s="10">
        <f>IF(O1803+AVERAGE(K1803:K1804)*('Front End'!$F$5*60)&gt;J1804,J1804,O1803+AVERAGE(K1803:K1804)*('Front End'!$F$5*60))</f>
        <v>0</v>
      </c>
      <c r="P1804" s="10">
        <f>P1803+(AVERAGE(L1803:L1804)*('Front End'!$F$5*60))-W1803</f>
        <v>3377.8805626854355</v>
      </c>
      <c r="Q1804" s="10">
        <f>(P1804/$AA$5)*($AA$4-'Front End'!$F$9)</f>
        <v>3.3778805626854348E-2</v>
      </c>
      <c r="R1804" s="10">
        <f>'Front End'!$F$9+Q1804</f>
        <v>45.033778805626852</v>
      </c>
      <c r="S1804" s="8">
        <f>IF(R1804&gt;'Front End'!$F$9+'Front End'!$B$9,(((R1804-'Front End'!$F$9)/($AA$4-'Front End'!$F$9))*$AA$5)-((('Front End'!$F$9+'Front End'!$B$9-'Front End'!$F$9)/($AA$4-'Front End'!$F$9))*$AA$5),0)</f>
        <v>3377.8805626852204</v>
      </c>
      <c r="T1804" s="8">
        <f>ROUND(S1804/('Front End'!$B$3*24*60*60),6)</f>
        <v>3.9100000000000003E-3</v>
      </c>
      <c r="U1804" s="8">
        <f>IF(R1804&gt;'Front End'!$F$9+'Front End'!$B$10,(((R1804-'Front End'!$F$9)/($AA$4-'Front End'!$F$9))*$AA$5)-((('Front End'!$F$9+'Front End'!$B$10-'Front End'!$F$9)/($AA$4-'Front End'!$F$9))*$AA$5),0)</f>
        <v>1377.8805626849075</v>
      </c>
      <c r="V1804" s="8">
        <f>(U1804^0.5)/('Front End'!$B$4*24*60*60)</f>
        <v>4.2962747237596643E-3</v>
      </c>
      <c r="W1804" s="8">
        <f>(AVERAGE(T1803:T1804)*('Front End'!$F$5*60))+(AVERAGE(V1803:V1804)*('Front End'!$F$5*60))</f>
        <v>0.98490308296886664</v>
      </c>
      <c r="X1804" s="8">
        <f t="shared" si="116"/>
        <v>4.2962747237596643E-3</v>
      </c>
    </row>
    <row r="1805" spans="1:24" x14ac:dyDescent="0.2">
      <c r="A1805" s="1">
        <v>1804</v>
      </c>
      <c r="B1805" s="1">
        <f>B1804+'Front End'!$F$5</f>
        <v>3606</v>
      </c>
      <c r="C1805" s="10">
        <f t="shared" si="113"/>
        <v>2.5041666666666669</v>
      </c>
      <c r="D1805" s="10">
        <f>ROUND(IF(B1805&lt;=$AA$2*1.25,('Front End'!$F$4/2)*(1-COS((PI()*B1805)/$AA$2)),(4.34*'Front End'!$F$4*EXP(-1.3*B1805/$AA$2))),6)</f>
        <v>1.74E-4</v>
      </c>
      <c r="E1805" s="10">
        <f>D1805*('Front End'!$F$3/100)</f>
        <v>0</v>
      </c>
      <c r="F1805" s="10">
        <f t="shared" si="114"/>
        <v>1.74E-4</v>
      </c>
      <c r="G1805" s="10">
        <f>IF((G1804+(AVERAGE(F1804:F1805)*('Front End'!$F$5*60))-(N1804))&gt;$AA$3,$AA$3,IF(G1804+(AVERAGE(F1804:F1805)*('Front End'!$F$5*60))-(N1804)&lt;0,0,G1804+(AVERAGE(F1804:F1805)*('Front End'!$F$5*60))-(N1804)))</f>
        <v>100.15481714564808</v>
      </c>
      <c r="H1805" s="10">
        <f>(G1805/$AA$3)*'Front End'!$B$1</f>
        <v>1.0015481714564808E-3</v>
      </c>
      <c r="I1805" s="10">
        <f>('Front End'!$F$10-'Front End'!$B$1)+Calcs!H1805</f>
        <v>46.731001548171463</v>
      </c>
      <c r="J1805" s="10">
        <f>IF(H1805&gt;'Front End'!$B$1*('Front End'!$B$5/100),G1805-((('Front End'!$B$1*('Front End'!$B$5/100))/'Front End'!$B$1)*$AA$3),0)</f>
        <v>0.15481714564808158</v>
      </c>
      <c r="K1805" s="10">
        <f>(J1805*('Front End'!$B$6/100))/('Front End'!$B$2*24*60*60)</f>
        <v>0</v>
      </c>
      <c r="L1805" s="10">
        <f>(J1805*((100-'Front End'!$B$6)/100))/('Front End'!$B$2*24*60*60)</f>
        <v>1.7918651116676112E-4</v>
      </c>
      <c r="M1805" s="10">
        <f t="shared" si="115"/>
        <v>1.7918651116676112E-4</v>
      </c>
      <c r="N1805" s="10">
        <f>AVERAGE(M1804:M1805)*('Front End'!$F$5*60)</f>
        <v>2.1551546770278589E-2</v>
      </c>
      <c r="O1805" s="10">
        <f>IF(O1804+AVERAGE(K1804:K1805)*('Front End'!$F$5*60)&gt;J1805,J1805,O1804+AVERAGE(K1804:K1805)*('Front End'!$F$5*60))</f>
        <v>0</v>
      </c>
      <c r="P1805" s="10">
        <f>P1804+(AVERAGE(L1804:L1805)*('Front End'!$F$5*60))-W1804</f>
        <v>3376.9172111492371</v>
      </c>
      <c r="Q1805" s="10">
        <f>(P1805/$AA$5)*($AA$4-'Front End'!$F$9)</f>
        <v>3.3769172111492371E-2</v>
      </c>
      <c r="R1805" s="10">
        <f>'Front End'!$F$9+Q1805</f>
        <v>45.033769172111491</v>
      </c>
      <c r="S1805" s="8">
        <f>IF(R1805&gt;'Front End'!$F$9+'Front End'!$B$9,(((R1805-'Front End'!$F$9)/($AA$4-'Front End'!$F$9))*$AA$5)-((('Front End'!$F$9+'Front End'!$B$9-'Front End'!$F$9)/($AA$4-'Front End'!$F$9))*$AA$5),0)</f>
        <v>3376.9172111490775</v>
      </c>
      <c r="T1805" s="8">
        <f>ROUND(S1805/('Front End'!$B$3*24*60*60),6)</f>
        <v>3.908E-3</v>
      </c>
      <c r="U1805" s="8">
        <f>IF(R1805&gt;'Front End'!$F$9+'Front End'!$B$10,(((R1805-'Front End'!$F$9)/($AA$4-'Front End'!$F$9))*$AA$5)-((('Front End'!$F$9+'Front End'!$B$10-'Front End'!$F$9)/($AA$4-'Front End'!$F$9))*$AA$5),0)</f>
        <v>1376.9172111487646</v>
      </c>
      <c r="V1805" s="8">
        <f>(U1805^0.5)/('Front End'!$B$4*24*60*60)</f>
        <v>4.2947725810343817E-3</v>
      </c>
      <c r="W1805" s="8">
        <f>(AVERAGE(T1804:T1805)*('Front End'!$F$5*60))+(AVERAGE(V1804:V1805)*('Front End'!$F$5*60))</f>
        <v>0.98454283828764266</v>
      </c>
      <c r="X1805" s="8">
        <f t="shared" si="116"/>
        <v>4.2947725810343817E-3</v>
      </c>
    </row>
    <row r="1806" spans="1:24" x14ac:dyDescent="0.2">
      <c r="A1806" s="1">
        <v>1805</v>
      </c>
      <c r="B1806" s="1">
        <f>B1805+'Front End'!$F$5</f>
        <v>3608</v>
      </c>
      <c r="C1806" s="10">
        <f t="shared" si="113"/>
        <v>2.5055555555555555</v>
      </c>
      <c r="D1806" s="10">
        <f>ROUND(IF(B1806&lt;=$AA$2*1.25,('Front End'!$F$4/2)*(1-COS((PI()*B1806)/$AA$2)),(4.34*'Front End'!$F$4*EXP(-1.3*B1806/$AA$2))),6)</f>
        <v>1.74E-4</v>
      </c>
      <c r="E1806" s="10">
        <f>D1806*('Front End'!$F$3/100)</f>
        <v>0</v>
      </c>
      <c r="F1806" s="10">
        <f t="shared" si="114"/>
        <v>1.74E-4</v>
      </c>
      <c r="G1806" s="10">
        <f>IF((G1805+(AVERAGE(F1805:F1806)*('Front End'!$F$5*60))-(N1805))&gt;$AA$3,$AA$3,IF(G1805+(AVERAGE(F1805:F1806)*('Front End'!$F$5*60))-(N1805)&lt;0,0,G1805+(AVERAGE(F1805:F1806)*('Front End'!$F$5*60))-(N1805)))</f>
        <v>100.1541455988778</v>
      </c>
      <c r="H1806" s="10">
        <f>(G1806/$AA$3)*'Front End'!$B$1</f>
        <v>1.0015414559887781E-3</v>
      </c>
      <c r="I1806" s="10">
        <f>('Front End'!$F$10-'Front End'!$B$1)+Calcs!H1806</f>
        <v>46.731001541455996</v>
      </c>
      <c r="J1806" s="10">
        <f>IF(H1806&gt;'Front End'!$B$1*('Front End'!$B$5/100),G1806-((('Front End'!$B$1*('Front End'!$B$5/100))/'Front End'!$B$1)*$AA$3),0)</f>
        <v>0.15414559887780399</v>
      </c>
      <c r="K1806" s="10">
        <f>(J1806*('Front End'!$B$6/100))/('Front End'!$B$2*24*60*60)</f>
        <v>0</v>
      </c>
      <c r="L1806" s="10">
        <f>(J1806*((100-'Front End'!$B$6)/100))/('Front End'!$B$2*24*60*60)</f>
        <v>1.7840925796042131E-4</v>
      </c>
      <c r="M1806" s="10">
        <f t="shared" si="115"/>
        <v>1.7840925796042131E-4</v>
      </c>
      <c r="N1806" s="10">
        <f>AVERAGE(M1805:M1806)*('Front End'!$F$5*60)</f>
        <v>2.1455746147630947E-2</v>
      </c>
      <c r="O1806" s="10">
        <f>IF(O1805+AVERAGE(K1805:K1806)*('Front End'!$F$5*60)&gt;J1806,J1806,O1805+AVERAGE(K1805:K1806)*('Front End'!$F$5*60))</f>
        <v>0</v>
      </c>
      <c r="P1806" s="10">
        <f>P1805+(AVERAGE(L1805:L1806)*('Front End'!$F$5*60))-W1805</f>
        <v>3375.954124057097</v>
      </c>
      <c r="Q1806" s="10">
        <f>(P1806/$AA$5)*($AA$4-'Front End'!$F$9)</f>
        <v>3.375954124057097E-2</v>
      </c>
      <c r="R1806" s="10">
        <f>'Front End'!$F$9+Q1806</f>
        <v>45.03375954124057</v>
      </c>
      <c r="S1806" s="8">
        <f>IF(R1806&gt;'Front End'!$F$9+'Front End'!$B$9,(((R1806-'Front End'!$F$9)/($AA$4-'Front End'!$F$9))*$AA$5)-((('Front End'!$F$9+'Front End'!$B$9-'Front End'!$F$9)/($AA$4-'Front End'!$F$9))*$AA$5),0)</f>
        <v>3375.9541240570456</v>
      </c>
      <c r="T1806" s="8">
        <f>ROUND(S1806/('Front End'!$B$3*24*60*60),6)</f>
        <v>3.9069999999999999E-3</v>
      </c>
      <c r="U1806" s="8">
        <f>IF(R1806&gt;'Front End'!$F$9+'Front End'!$B$10,(((R1806-'Front End'!$F$9)/($AA$4-'Front End'!$F$9))*$AA$5)-((('Front End'!$F$9+'Front End'!$B$10-'Front End'!$F$9)/($AA$4-'Front End'!$F$9))*$AA$5),0)</f>
        <v>1375.9541240567328</v>
      </c>
      <c r="V1806" s="8">
        <f>(U1806^0.5)/('Front End'!$B$4*24*60*60)</f>
        <v>4.2932703252957644E-3</v>
      </c>
      <c r="W1806" s="8">
        <f>(AVERAGE(T1805:T1806)*('Front End'!$F$5*60))+(AVERAGE(V1805:V1806)*('Front End'!$F$5*60))</f>
        <v>0.98418257437980872</v>
      </c>
      <c r="X1806" s="8">
        <f t="shared" si="116"/>
        <v>4.2932703252957644E-3</v>
      </c>
    </row>
    <row r="1807" spans="1:24" x14ac:dyDescent="0.2">
      <c r="A1807" s="1">
        <v>1806</v>
      </c>
      <c r="B1807" s="1">
        <f>B1806+'Front End'!$F$5</f>
        <v>3610</v>
      </c>
      <c r="C1807" s="10">
        <f t="shared" si="113"/>
        <v>2.5069444444444446</v>
      </c>
      <c r="D1807" s="10">
        <f>ROUND(IF(B1807&lt;=$AA$2*1.25,('Front End'!$F$4/2)*(1-COS((PI()*B1807)/$AA$2)),(4.34*'Front End'!$F$4*EXP(-1.3*B1807/$AA$2))),6)</f>
        <v>1.73E-4</v>
      </c>
      <c r="E1807" s="10">
        <f>D1807*('Front End'!$F$3/100)</f>
        <v>0</v>
      </c>
      <c r="F1807" s="10">
        <f t="shared" si="114"/>
        <v>1.73E-4</v>
      </c>
      <c r="G1807" s="10">
        <f>IF((G1806+(AVERAGE(F1806:F1807)*('Front End'!$F$5*60))-(N1806))&gt;$AA$3,$AA$3,IF(G1806+(AVERAGE(F1806:F1807)*('Front End'!$F$5*60))-(N1806)&lt;0,0,G1806+(AVERAGE(F1806:F1807)*('Front End'!$F$5*60))-(N1806)))</f>
        <v>100.15350985273017</v>
      </c>
      <c r="H1807" s="10">
        <f>(G1807/$AA$3)*'Front End'!$B$1</f>
        <v>1.0015350985273018E-3</v>
      </c>
      <c r="I1807" s="10">
        <f>('Front End'!$F$10-'Front End'!$B$1)+Calcs!H1807</f>
        <v>46.731001535098528</v>
      </c>
      <c r="J1807" s="10">
        <f>IF(H1807&gt;'Front End'!$B$1*('Front End'!$B$5/100),G1807-((('Front End'!$B$1*('Front End'!$B$5/100))/'Front End'!$B$1)*$AA$3),0)</f>
        <v>0.15350985273016704</v>
      </c>
      <c r="K1807" s="10">
        <f>(J1807*('Front End'!$B$6/100))/('Front End'!$B$2*24*60*60)</f>
        <v>0</v>
      </c>
      <c r="L1807" s="10">
        <f>(J1807*((100-'Front End'!$B$6)/100))/('Front End'!$B$2*24*60*60)</f>
        <v>1.7767344065991558E-4</v>
      </c>
      <c r="M1807" s="10">
        <f t="shared" si="115"/>
        <v>1.7767344065991558E-4</v>
      </c>
      <c r="N1807" s="10">
        <f>AVERAGE(M1806:M1807)*('Front End'!$F$5*60)</f>
        <v>2.1364961917220215E-2</v>
      </c>
      <c r="O1807" s="10">
        <f>IF(O1806+AVERAGE(K1806:K1807)*('Front End'!$F$5*60)&gt;J1807,J1807,O1806+AVERAGE(K1806:K1807)*('Front End'!$F$5*60))</f>
        <v>0</v>
      </c>
      <c r="P1807" s="10">
        <f>P1806+(AVERAGE(L1806:L1807)*('Front End'!$F$5*60))-W1806</f>
        <v>3374.9913064446346</v>
      </c>
      <c r="Q1807" s="10">
        <f>(P1807/$AA$5)*($AA$4-'Front End'!$F$9)</f>
        <v>3.3749913064446344E-2</v>
      </c>
      <c r="R1807" s="10">
        <f>'Front End'!$F$9+Q1807</f>
        <v>45.033749913064447</v>
      </c>
      <c r="S1807" s="8">
        <f>IF(R1807&gt;'Front End'!$F$9+'Front End'!$B$9,(((R1807-'Front End'!$F$9)/($AA$4-'Front End'!$F$9))*$AA$5)-((('Front End'!$F$9+'Front End'!$B$9-'Front End'!$F$9)/($AA$4-'Front End'!$F$9))*$AA$5),0)</f>
        <v>3374.9913064447414</v>
      </c>
      <c r="T1807" s="8">
        <f>ROUND(S1807/('Front End'!$B$3*24*60*60),6)</f>
        <v>3.9060000000000002E-3</v>
      </c>
      <c r="U1807" s="8">
        <f>IF(R1807&gt;'Front End'!$F$9+'Front End'!$B$10,(((R1807-'Front End'!$F$9)/($AA$4-'Front End'!$F$9))*$AA$5)-((('Front End'!$F$9+'Front End'!$B$10-'Front End'!$F$9)/($AA$4-'Front End'!$F$9))*$AA$5),0)</f>
        <v>1374.9913064444286</v>
      </c>
      <c r="V1807" s="8">
        <f>(U1807^0.5)/('Front End'!$B$4*24*60*60)</f>
        <v>4.2917679642839818E-3</v>
      </c>
      <c r="W1807" s="8">
        <f>(AVERAGE(T1806:T1807)*('Front End'!$F$5*60))+(AVERAGE(V1806:V1807)*('Front End'!$F$5*60))</f>
        <v>0.98388229737478472</v>
      </c>
      <c r="X1807" s="8">
        <f t="shared" si="116"/>
        <v>4.2917679642839818E-3</v>
      </c>
    </row>
    <row r="1808" spans="1:24" x14ac:dyDescent="0.2">
      <c r="A1808" s="1">
        <v>1807</v>
      </c>
      <c r="B1808" s="1">
        <f>B1807+'Front End'!$F$5</f>
        <v>3612</v>
      </c>
      <c r="C1808" s="10">
        <f t="shared" si="113"/>
        <v>2.5083333333333333</v>
      </c>
      <c r="D1808" s="10">
        <f>ROUND(IF(B1808&lt;=$AA$2*1.25,('Front End'!$F$4/2)*(1-COS((PI()*B1808)/$AA$2)),(4.34*'Front End'!$F$4*EXP(-1.3*B1808/$AA$2))),6)</f>
        <v>1.7200000000000001E-4</v>
      </c>
      <c r="E1808" s="10">
        <f>D1808*('Front End'!$F$3/100)</f>
        <v>0</v>
      </c>
      <c r="F1808" s="10">
        <f t="shared" si="114"/>
        <v>1.7200000000000001E-4</v>
      </c>
      <c r="G1808" s="10">
        <f>IF((G1807+(AVERAGE(F1807:F1808)*('Front End'!$F$5*60))-(N1807))&gt;$AA$3,$AA$3,IF(G1807+(AVERAGE(F1807:F1808)*('Front End'!$F$5*60))-(N1807)&lt;0,0,G1807+(AVERAGE(F1807:F1808)*('Front End'!$F$5*60))-(N1807)))</f>
        <v>100.15284489081296</v>
      </c>
      <c r="H1808" s="10">
        <f>(G1808/$AA$3)*'Front End'!$B$1</f>
        <v>1.0015284489081296E-3</v>
      </c>
      <c r="I1808" s="10">
        <f>('Front End'!$F$10-'Front End'!$B$1)+Calcs!H1808</f>
        <v>46.731001528448914</v>
      </c>
      <c r="J1808" s="10">
        <f>IF(H1808&gt;'Front End'!$B$1*('Front End'!$B$5/100),G1808-((('Front End'!$B$1*('Front End'!$B$5/100))/'Front End'!$B$1)*$AA$3),0)</f>
        <v>0.1528448908129576</v>
      </c>
      <c r="K1808" s="10">
        <f>(J1808*('Front End'!$B$6/100))/('Front End'!$B$2*24*60*60)</f>
        <v>0</v>
      </c>
      <c r="L1808" s="10">
        <f>(J1808*((100-'Front End'!$B$6)/100))/('Front End'!$B$2*24*60*60)</f>
        <v>1.7690380881129353E-4</v>
      </c>
      <c r="M1808" s="10">
        <f t="shared" si="115"/>
        <v>1.7690380881129353E-4</v>
      </c>
      <c r="N1808" s="10">
        <f>AVERAGE(M1807:M1808)*('Front End'!$F$5*60)</f>
        <v>2.1274634968272546E-2</v>
      </c>
      <c r="O1808" s="10">
        <f>IF(O1807+AVERAGE(K1807:K1808)*('Front End'!$F$5*60)&gt;J1808,J1808,O1807+AVERAGE(K1807:K1808)*('Front End'!$F$5*60))</f>
        <v>0</v>
      </c>
      <c r="P1808" s="10">
        <f>P1807+(AVERAGE(L1807:L1808)*('Front End'!$F$5*60))-W1807</f>
        <v>3374.0286987822283</v>
      </c>
      <c r="Q1808" s="10">
        <f>(P1808/$AA$5)*($AA$4-'Front End'!$F$9)</f>
        <v>3.3740286987822284E-2</v>
      </c>
      <c r="R1808" s="10">
        <f>'Front End'!$F$9+Q1808</f>
        <v>45.033740286987822</v>
      </c>
      <c r="S1808" s="8">
        <f>IF(R1808&gt;'Front End'!$F$9+'Front End'!$B$9,(((R1808-'Front End'!$F$9)/($AA$4-'Front End'!$F$9))*$AA$5)-((('Front End'!$F$9+'Front End'!$B$9-'Front End'!$F$9)/($AA$4-'Front End'!$F$9))*$AA$5),0)</f>
        <v>3374.0286987821833</v>
      </c>
      <c r="T1808" s="8">
        <f>ROUND(S1808/('Front End'!$B$3*24*60*60),6)</f>
        <v>3.9050000000000001E-3</v>
      </c>
      <c r="U1808" s="8">
        <f>IF(R1808&gt;'Front End'!$F$9+'Front End'!$B$10,(((R1808-'Front End'!$F$9)/($AA$4-'Front End'!$F$9))*$AA$5)-((('Front End'!$F$9+'Front End'!$B$10-'Front End'!$F$9)/($AA$4-'Front End'!$F$9))*$AA$5),0)</f>
        <v>1374.0286987818704</v>
      </c>
      <c r="V1808" s="8">
        <f>(U1808^0.5)/('Front End'!$B$4*24*60*60)</f>
        <v>4.2902654049502779E-3</v>
      </c>
      <c r="W1808" s="8">
        <f>(AVERAGE(T1807:T1808)*('Front End'!$F$5*60))+(AVERAGE(V1807:V1808)*('Front End'!$F$5*60))</f>
        <v>0.98358200215405556</v>
      </c>
      <c r="X1808" s="8">
        <f t="shared" si="116"/>
        <v>4.2902654049502779E-3</v>
      </c>
    </row>
    <row r="1809" spans="1:24" x14ac:dyDescent="0.2">
      <c r="A1809" s="1">
        <v>1808</v>
      </c>
      <c r="B1809" s="1">
        <f>B1808+'Front End'!$F$5</f>
        <v>3614</v>
      </c>
      <c r="C1809" s="10">
        <f t="shared" si="113"/>
        <v>2.5097222222222224</v>
      </c>
      <c r="D1809" s="10">
        <f>ROUND(IF(B1809&lt;=$AA$2*1.25,('Front End'!$F$4/2)*(1-COS((PI()*B1809)/$AA$2)),(4.34*'Front End'!$F$4*EXP(-1.3*B1809/$AA$2))),6)</f>
        <v>1.7100000000000001E-4</v>
      </c>
      <c r="E1809" s="10">
        <f>D1809*('Front End'!$F$3/100)</f>
        <v>0</v>
      </c>
      <c r="F1809" s="10">
        <f t="shared" si="114"/>
        <v>1.7100000000000001E-4</v>
      </c>
      <c r="G1809" s="10">
        <f>IF((G1808+(AVERAGE(F1808:F1809)*('Front End'!$F$5*60))-(N1808))&gt;$AA$3,$AA$3,IF(G1808+(AVERAGE(F1808:F1809)*('Front End'!$F$5*60))-(N1808)&lt;0,0,G1808+(AVERAGE(F1808:F1809)*('Front End'!$F$5*60))-(N1808)))</f>
        <v>100.15215025584467</v>
      </c>
      <c r="H1809" s="10">
        <f>(G1809/$AA$3)*'Front End'!$B$1</f>
        <v>1.0015215025584467E-3</v>
      </c>
      <c r="I1809" s="10">
        <f>('Front End'!$F$10-'Front End'!$B$1)+Calcs!H1809</f>
        <v>46.731001521502563</v>
      </c>
      <c r="J1809" s="10">
        <f>IF(H1809&gt;'Front End'!$B$1*('Front End'!$B$5/100),G1809-((('Front End'!$B$1*('Front End'!$B$5/100))/'Front End'!$B$1)*$AA$3),0)</f>
        <v>0.15215025584467412</v>
      </c>
      <c r="K1809" s="10">
        <f>(J1809*('Front End'!$B$6/100))/('Front End'!$B$2*24*60*60)</f>
        <v>0</v>
      </c>
      <c r="L1809" s="10">
        <f>(J1809*((100-'Front End'!$B$6)/100))/('Front End'!$B$2*24*60*60)</f>
        <v>1.7609983315355803E-4</v>
      </c>
      <c r="M1809" s="10">
        <f t="shared" si="115"/>
        <v>1.7609983315355803E-4</v>
      </c>
      <c r="N1809" s="10">
        <f>AVERAGE(M1808:M1809)*('Front End'!$F$5*60)</f>
        <v>2.1180218517891095E-2</v>
      </c>
      <c r="O1809" s="10">
        <f>IF(O1808+AVERAGE(K1808:K1809)*('Front End'!$F$5*60)&gt;J1809,J1809,O1808+AVERAGE(K1808:K1809)*('Front End'!$F$5*60))</f>
        <v>0</v>
      </c>
      <c r="P1809" s="10">
        <f>P1808+(AVERAGE(L1808:L1809)*('Front End'!$F$5*60))-W1808</f>
        <v>3373.0662969985924</v>
      </c>
      <c r="Q1809" s="10">
        <f>(P1809/$AA$5)*($AA$4-'Front End'!$F$9)</f>
        <v>3.3730662969985926E-2</v>
      </c>
      <c r="R1809" s="10">
        <f>'Front End'!$F$9+Q1809</f>
        <v>45.033730662969987</v>
      </c>
      <c r="S1809" s="8">
        <f>IF(R1809&gt;'Front End'!$F$9+'Front End'!$B$9,(((R1809-'Front End'!$F$9)/($AA$4-'Front End'!$F$9))*$AA$5)-((('Front End'!$F$9+'Front End'!$B$9-'Front End'!$F$9)/($AA$4-'Front End'!$F$9))*$AA$5),0)</f>
        <v>3373.0662969986724</v>
      </c>
      <c r="T1809" s="8">
        <f>ROUND(S1809/('Front End'!$B$3*24*60*60),6)</f>
        <v>3.9039999999999999E-3</v>
      </c>
      <c r="U1809" s="8">
        <f>IF(R1809&gt;'Front End'!$F$9+'Front End'!$B$10,(((R1809-'Front End'!$F$9)/($AA$4-'Front End'!$F$9))*$AA$5)-((('Front End'!$F$9+'Front End'!$B$10-'Front End'!$F$9)/($AA$4-'Front End'!$F$9))*$AA$5),0)</f>
        <v>1373.0662969983596</v>
      </c>
      <c r="V1809" s="8">
        <f>(U1809^0.5)/('Front End'!$B$4*24*60*60)</f>
        <v>4.288762640728804E-3</v>
      </c>
      <c r="W1809" s="8">
        <f>(AVERAGE(T1808:T1809)*('Front End'!$F$5*60))+(AVERAGE(V1808:V1809)*('Front End'!$F$5*60))</f>
        <v>0.9832816827407449</v>
      </c>
      <c r="X1809" s="8">
        <f t="shared" si="116"/>
        <v>4.288762640728804E-3</v>
      </c>
    </row>
    <row r="1810" spans="1:24" x14ac:dyDescent="0.2">
      <c r="A1810" s="1">
        <v>1809</v>
      </c>
      <c r="B1810" s="1">
        <f>B1809+'Front End'!$F$5</f>
        <v>3616</v>
      </c>
      <c r="C1810" s="10">
        <f t="shared" si="113"/>
        <v>2.5111111111111111</v>
      </c>
      <c r="D1810" s="10">
        <f>ROUND(IF(B1810&lt;=$AA$2*1.25,('Front End'!$F$4/2)*(1-COS((PI()*B1810)/$AA$2)),(4.34*'Front End'!$F$4*EXP(-1.3*B1810/$AA$2))),6)</f>
        <v>1.7100000000000001E-4</v>
      </c>
      <c r="E1810" s="10">
        <f>D1810*('Front End'!$F$3/100)</f>
        <v>0</v>
      </c>
      <c r="F1810" s="10">
        <f t="shared" si="114"/>
        <v>1.7100000000000001E-4</v>
      </c>
      <c r="G1810" s="10">
        <f>IF((G1809+(AVERAGE(F1809:F1810)*('Front End'!$F$5*60))-(N1809))&gt;$AA$3,$AA$3,IF(G1809+(AVERAGE(F1809:F1810)*('Front End'!$F$5*60))-(N1809)&lt;0,0,G1809+(AVERAGE(F1809:F1810)*('Front End'!$F$5*60))-(N1809)))</f>
        <v>100.15149003732679</v>
      </c>
      <c r="H1810" s="10">
        <f>(G1810/$AA$3)*'Front End'!$B$1</f>
        <v>1.0015149003732679E-3</v>
      </c>
      <c r="I1810" s="10">
        <f>('Front End'!$F$10-'Front End'!$B$1)+Calcs!H1810</f>
        <v>46.731001514900377</v>
      </c>
      <c r="J1810" s="10">
        <f>IF(H1810&gt;'Front End'!$B$1*('Front End'!$B$5/100),G1810-((('Front End'!$B$1*('Front End'!$B$5/100))/'Front End'!$B$1)*$AA$3),0)</f>
        <v>0.15149003732679489</v>
      </c>
      <c r="K1810" s="10">
        <f>(J1810*('Front End'!$B$6/100))/('Front End'!$B$2*24*60*60)</f>
        <v>0</v>
      </c>
      <c r="L1810" s="10">
        <f>(J1810*((100-'Front End'!$B$6)/100))/('Front End'!$B$2*24*60*60)</f>
        <v>1.7533569135045707E-4</v>
      </c>
      <c r="M1810" s="10">
        <f t="shared" si="115"/>
        <v>1.7533569135045707E-4</v>
      </c>
      <c r="N1810" s="10">
        <f>AVERAGE(M1809:M1810)*('Front End'!$F$5*60)</f>
        <v>2.1086131470240903E-2</v>
      </c>
      <c r="O1810" s="10">
        <f>IF(O1809+AVERAGE(K1809:K1810)*('Front End'!$F$5*60)&gt;J1810,J1810,O1809+AVERAGE(K1809:K1810)*('Front End'!$F$5*60))</f>
        <v>0</v>
      </c>
      <c r="P1810" s="10">
        <f>P1809+(AVERAGE(L1809:L1810)*('Front End'!$F$5*60))-W1809</f>
        <v>3372.1041014473221</v>
      </c>
      <c r="Q1810" s="10">
        <f>(P1810/$AA$5)*($AA$4-'Front End'!$F$9)</f>
        <v>3.3721041014473221E-2</v>
      </c>
      <c r="R1810" s="10">
        <f>'Front End'!$F$9+Q1810</f>
        <v>45.033721041014473</v>
      </c>
      <c r="S1810" s="8">
        <f>IF(R1810&gt;'Front End'!$F$9+'Front End'!$B$9,(((R1810-'Front End'!$F$9)/($AA$4-'Front End'!$F$9))*$AA$5)-((('Front End'!$F$9+'Front End'!$B$9-'Front End'!$F$9)/($AA$4-'Front End'!$F$9))*$AA$5),0)</f>
        <v>3372.1041014473485</v>
      </c>
      <c r="T1810" s="8">
        <f>ROUND(S1810/('Front End'!$B$3*24*60*60),6)</f>
        <v>3.9029999999999998E-3</v>
      </c>
      <c r="U1810" s="8">
        <f>IF(R1810&gt;'Front End'!$F$9+'Front End'!$B$10,(((R1810-'Front End'!$F$9)/($AA$4-'Front End'!$F$9))*$AA$5)-((('Front End'!$F$9+'Front End'!$B$10-'Front End'!$F$9)/($AA$4-'Front End'!$F$9))*$AA$5),0)</f>
        <v>1372.1041014470356</v>
      </c>
      <c r="V1810" s="8">
        <f>(U1810^0.5)/('Front End'!$B$4*24*60*60)</f>
        <v>4.2872596719558216E-3</v>
      </c>
      <c r="W1810" s="8">
        <f>(AVERAGE(T1809:T1810)*('Front End'!$F$5*60))+(AVERAGE(V1809:V1810)*('Front End'!$F$5*60))</f>
        <v>0.98298133876107752</v>
      </c>
      <c r="X1810" s="8">
        <f t="shared" si="116"/>
        <v>4.2872596719558216E-3</v>
      </c>
    </row>
    <row r="1811" spans="1:24" x14ac:dyDescent="0.2">
      <c r="A1811" s="1">
        <v>1810</v>
      </c>
      <c r="B1811" s="1">
        <f>B1810+'Front End'!$F$5</f>
        <v>3618</v>
      </c>
      <c r="C1811" s="10">
        <f t="shared" si="113"/>
        <v>2.5125000000000002</v>
      </c>
      <c r="D1811" s="10">
        <f>ROUND(IF(B1811&lt;=$AA$2*1.25,('Front End'!$F$4/2)*(1-COS((PI()*B1811)/$AA$2)),(4.34*'Front End'!$F$4*EXP(-1.3*B1811/$AA$2))),6)</f>
        <v>1.7000000000000001E-4</v>
      </c>
      <c r="E1811" s="10">
        <f>D1811*('Front End'!$F$3/100)</f>
        <v>0</v>
      </c>
      <c r="F1811" s="10">
        <f t="shared" si="114"/>
        <v>1.7000000000000001E-4</v>
      </c>
      <c r="G1811" s="10">
        <f>IF((G1810+(AVERAGE(F1810:F1811)*('Front End'!$F$5*60))-(N1810))&gt;$AA$3,$AA$3,IF(G1810+(AVERAGE(F1810:F1811)*('Front End'!$F$5*60))-(N1810)&lt;0,0,G1810+(AVERAGE(F1810:F1811)*('Front End'!$F$5*60))-(N1810)))</f>
        <v>100.15086390585655</v>
      </c>
      <c r="H1811" s="10">
        <f>(G1811/$AA$3)*'Front End'!$B$1</f>
        <v>1.0015086390585655E-3</v>
      </c>
      <c r="I1811" s="10">
        <f>('Front End'!$F$10-'Front End'!$B$1)+Calcs!H1811</f>
        <v>46.731001508639061</v>
      </c>
      <c r="J1811" s="10">
        <f>IF(H1811&gt;'Front End'!$B$1*('Front End'!$B$5/100),G1811-((('Front End'!$B$1*('Front End'!$B$5/100))/'Front End'!$B$1)*$AA$3),0)</f>
        <v>0.15086390585655352</v>
      </c>
      <c r="K1811" s="10">
        <f>(J1811*('Front End'!$B$6/100))/('Front End'!$B$2*24*60*60)</f>
        <v>0</v>
      </c>
      <c r="L1811" s="10">
        <f>(J1811*((100-'Front End'!$B$6)/100))/('Front End'!$B$2*24*60*60)</f>
        <v>1.7461100214878882E-4</v>
      </c>
      <c r="M1811" s="10">
        <f t="shared" si="115"/>
        <v>1.7461100214878882E-4</v>
      </c>
      <c r="N1811" s="10">
        <f>AVERAGE(M1810:M1811)*('Front End'!$F$5*60)</f>
        <v>2.0996801609954752E-2</v>
      </c>
      <c r="O1811" s="10">
        <f>IF(O1810+AVERAGE(K1810:K1811)*('Front End'!$F$5*60)&gt;J1811,J1811,O1810+AVERAGE(K1810:K1811)*('Front End'!$F$5*60))</f>
        <v>0</v>
      </c>
      <c r="P1811" s="10">
        <f>P1810+(AVERAGE(L1810:L1811)*('Front End'!$F$5*60))-W1810</f>
        <v>3371.1421169101714</v>
      </c>
      <c r="Q1811" s="10">
        <f>(P1811/$AA$5)*($AA$4-'Front End'!$F$9)</f>
        <v>3.3711421169101717E-2</v>
      </c>
      <c r="R1811" s="10">
        <f>'Front End'!$F$9+Q1811</f>
        <v>45.033711421169102</v>
      </c>
      <c r="S1811" s="8">
        <f>IF(R1811&gt;'Front End'!$F$9+'Front End'!$B$9,(((R1811-'Front End'!$F$9)/($AA$4-'Front End'!$F$9))*$AA$5)-((('Front End'!$F$9+'Front End'!$B$9-'Front End'!$F$9)/($AA$4-'Front End'!$F$9))*$AA$5),0)</f>
        <v>3371.1421169101645</v>
      </c>
      <c r="T1811" s="8">
        <f>ROUND(S1811/('Front End'!$B$3*24*60*60),6)</f>
        <v>3.9020000000000001E-3</v>
      </c>
      <c r="U1811" s="8">
        <f>IF(R1811&gt;'Front End'!$F$9+'Front End'!$B$10,(((R1811-'Front End'!$F$9)/($AA$4-'Front End'!$F$9))*$AA$5)-((('Front End'!$F$9+'Front End'!$B$10-'Front End'!$F$9)/($AA$4-'Front End'!$F$9))*$AA$5),0)</f>
        <v>1371.1421169098517</v>
      </c>
      <c r="V1811" s="8">
        <f>(U1811^0.5)/('Front End'!$B$4*24*60*60)</f>
        <v>4.285756505889562E-3</v>
      </c>
      <c r="W1811" s="8">
        <f>(AVERAGE(T1810:T1811)*('Front End'!$F$5*60))+(AVERAGE(V1810:V1811)*('Front End'!$F$5*60))</f>
        <v>0.98268097067072291</v>
      </c>
      <c r="X1811" s="8">
        <f t="shared" si="116"/>
        <v>4.285756505889562E-3</v>
      </c>
    </row>
    <row r="1812" spans="1:24" x14ac:dyDescent="0.2">
      <c r="A1812" s="1">
        <v>1811</v>
      </c>
      <c r="B1812" s="1">
        <f>B1811+'Front End'!$F$5</f>
        <v>3620</v>
      </c>
      <c r="C1812" s="10">
        <f t="shared" si="113"/>
        <v>2.5138888888888888</v>
      </c>
      <c r="D1812" s="10">
        <f>ROUND(IF(B1812&lt;=$AA$2*1.25,('Front End'!$F$4/2)*(1-COS((PI()*B1812)/$AA$2)),(4.34*'Front End'!$F$4*EXP(-1.3*B1812/$AA$2))),6)</f>
        <v>1.6899999999999999E-4</v>
      </c>
      <c r="E1812" s="10">
        <f>D1812*('Front End'!$F$3/100)</f>
        <v>0</v>
      </c>
      <c r="F1812" s="10">
        <f t="shared" si="114"/>
        <v>1.6899999999999999E-4</v>
      </c>
      <c r="G1812" s="10">
        <f>IF((G1811+(AVERAGE(F1811:F1812)*('Front End'!$F$5*60))-(N1811))&gt;$AA$3,$AA$3,IF(G1811+(AVERAGE(F1811:F1812)*('Front End'!$F$5*60))-(N1811)&lt;0,0,G1811+(AVERAGE(F1811:F1812)*('Front End'!$F$5*60))-(N1811)))</f>
        <v>100.1502071042466</v>
      </c>
      <c r="H1812" s="10">
        <f>(G1812/$AA$3)*'Front End'!$B$1</f>
        <v>1.001502071042466E-3</v>
      </c>
      <c r="I1812" s="10">
        <f>('Front End'!$F$10-'Front End'!$B$1)+Calcs!H1812</f>
        <v>46.731001502071045</v>
      </c>
      <c r="J1812" s="10">
        <f>IF(H1812&gt;'Front End'!$B$1*('Front End'!$B$5/100),G1812-((('Front End'!$B$1*('Front End'!$B$5/100))/'Front End'!$B$1)*$AA$3),0)</f>
        <v>0.15020710424660422</v>
      </c>
      <c r="K1812" s="10">
        <f>(J1812*('Front End'!$B$6/100))/('Front End'!$B$2*24*60*60)</f>
        <v>0</v>
      </c>
      <c r="L1812" s="10">
        <f>(J1812*((100-'Front End'!$B$6)/100))/('Front End'!$B$2*24*60*60)</f>
        <v>1.7385081510023638E-4</v>
      </c>
      <c r="M1812" s="10">
        <f t="shared" si="115"/>
        <v>1.7385081510023638E-4</v>
      </c>
      <c r="N1812" s="10">
        <f>AVERAGE(M1811:M1812)*('Front End'!$F$5*60)</f>
        <v>2.0907709034941512E-2</v>
      </c>
      <c r="O1812" s="10">
        <f>IF(O1811+AVERAGE(K1811:K1812)*('Front End'!$F$5*60)&gt;J1812,J1812,O1811+AVERAGE(K1811:K1812)*('Front End'!$F$5*60))</f>
        <v>0</v>
      </c>
      <c r="P1812" s="10">
        <f>P1811+(AVERAGE(L1811:L1812)*('Front End'!$F$5*60))-W1811</f>
        <v>3370.1803436485357</v>
      </c>
      <c r="Q1812" s="10">
        <f>(P1812/$AA$5)*($AA$4-'Front End'!$F$9)</f>
        <v>3.3701803436485357E-2</v>
      </c>
      <c r="R1812" s="10">
        <f>'Front End'!$F$9+Q1812</f>
        <v>45.033701803436486</v>
      </c>
      <c r="S1812" s="8">
        <f>IF(R1812&gt;'Front End'!$F$9+'Front End'!$B$9,(((R1812-'Front End'!$F$9)/($AA$4-'Front End'!$F$9))*$AA$5)-((('Front End'!$F$9+'Front End'!$B$9-'Front End'!$F$9)/($AA$4-'Front End'!$F$9))*$AA$5),0)</f>
        <v>3370.1803436485993</v>
      </c>
      <c r="T1812" s="8">
        <f>ROUND(S1812/('Front End'!$B$3*24*60*60),6)</f>
        <v>3.901E-3</v>
      </c>
      <c r="U1812" s="8">
        <f>IF(R1812&gt;'Front End'!$F$9+'Front End'!$B$10,(((R1812-'Front End'!$F$9)/($AA$4-'Front End'!$F$9))*$AA$5)-((('Front End'!$F$9+'Front End'!$B$10-'Front End'!$F$9)/($AA$4-'Front End'!$F$9))*$AA$5),0)</f>
        <v>1370.1803436482865</v>
      </c>
      <c r="V1812" s="8">
        <f>(U1812^0.5)/('Front End'!$B$4*24*60*60)</f>
        <v>4.2842531427311542E-3</v>
      </c>
      <c r="W1812" s="8">
        <f>(AVERAGE(T1811:T1812)*('Front End'!$F$5*60))+(AVERAGE(V1811:V1812)*('Front End'!$F$5*60))</f>
        <v>0.98238057891724306</v>
      </c>
      <c r="X1812" s="8">
        <f t="shared" si="116"/>
        <v>4.2842531427311542E-3</v>
      </c>
    </row>
    <row r="1813" spans="1:24" x14ac:dyDescent="0.2">
      <c r="A1813" s="1">
        <v>1812</v>
      </c>
      <c r="B1813" s="1">
        <f>B1812+'Front End'!$F$5</f>
        <v>3622</v>
      </c>
      <c r="C1813" s="10">
        <f t="shared" si="113"/>
        <v>2.5152777777777779</v>
      </c>
      <c r="D1813" s="10">
        <f>ROUND(IF(B1813&lt;=$AA$2*1.25,('Front End'!$F$4/2)*(1-COS((PI()*B1813)/$AA$2)),(4.34*'Front End'!$F$4*EXP(-1.3*B1813/$AA$2))),6)</f>
        <v>1.6799999999999999E-4</v>
      </c>
      <c r="E1813" s="10">
        <f>D1813*('Front End'!$F$3/100)</f>
        <v>0</v>
      </c>
      <c r="F1813" s="10">
        <f t="shared" si="114"/>
        <v>1.6799999999999999E-4</v>
      </c>
      <c r="G1813" s="10">
        <f>IF((G1812+(AVERAGE(F1812:F1813)*('Front End'!$F$5*60))-(N1812))&gt;$AA$3,$AA$3,IF(G1812+(AVERAGE(F1812:F1813)*('Front End'!$F$5*60))-(N1812)&lt;0,0,G1812+(AVERAGE(F1812:F1813)*('Front End'!$F$5*60))-(N1812)))</f>
        <v>100.14951939521166</v>
      </c>
      <c r="H1813" s="10">
        <f>(G1813/$AA$3)*'Front End'!$B$1</f>
        <v>1.0014951939521166E-3</v>
      </c>
      <c r="I1813" s="10">
        <f>('Front End'!$F$10-'Front End'!$B$1)+Calcs!H1813</f>
        <v>46.731001495193958</v>
      </c>
      <c r="J1813" s="10">
        <f>IF(H1813&gt;'Front End'!$B$1*('Front End'!$B$5/100),G1813-((('Front End'!$B$1*('Front End'!$B$5/100))/'Front End'!$B$1)*$AA$3),0)</f>
        <v>0.14951939521165514</v>
      </c>
      <c r="K1813" s="10">
        <f>(J1813*('Front End'!$B$6/100))/('Front End'!$B$2*24*60*60)</f>
        <v>0</v>
      </c>
      <c r="L1813" s="10">
        <f>(J1813*((100-'Front End'!$B$6)/100))/('Front End'!$B$2*24*60*60)</f>
        <v>1.7305485556904531E-4</v>
      </c>
      <c r="M1813" s="10">
        <f t="shared" si="115"/>
        <v>1.7305485556904531E-4</v>
      </c>
      <c r="N1813" s="10">
        <f>AVERAGE(M1812:M1813)*('Front End'!$F$5*60)</f>
        <v>2.0814340240156902E-2</v>
      </c>
      <c r="O1813" s="10">
        <f>IF(O1812+AVERAGE(K1812:K1813)*('Front End'!$F$5*60)&gt;J1813,J1813,O1812+AVERAGE(K1812:K1813)*('Front End'!$F$5*60))</f>
        <v>0</v>
      </c>
      <c r="P1813" s="10">
        <f>P1812+(AVERAGE(L1812:L1813)*('Front End'!$F$5*60))-W1812</f>
        <v>3369.2187774098584</v>
      </c>
      <c r="Q1813" s="10">
        <f>(P1813/$AA$5)*($AA$4-'Front End'!$F$9)</f>
        <v>3.3692187774098582E-2</v>
      </c>
      <c r="R1813" s="10">
        <f>'Front End'!$F$9+Q1813</f>
        <v>45.033692187774101</v>
      </c>
      <c r="S1813" s="8">
        <f>IF(R1813&gt;'Front End'!$F$9+'Front End'!$B$9,(((R1813-'Front End'!$F$9)/($AA$4-'Front End'!$F$9))*$AA$5)-((('Front End'!$F$9+'Front End'!$B$9-'Front End'!$F$9)/($AA$4-'Front End'!$F$9))*$AA$5),0)</f>
        <v>3369.2187774100548</v>
      </c>
      <c r="T1813" s="8">
        <f>ROUND(S1813/('Front End'!$B$3*24*60*60),6)</f>
        <v>3.8999999999999998E-3</v>
      </c>
      <c r="U1813" s="8">
        <f>IF(R1813&gt;'Front End'!$F$9+'Front End'!$B$10,(((R1813-'Front End'!$F$9)/($AA$4-'Front End'!$F$9))*$AA$5)-((('Front End'!$F$9+'Front End'!$B$10-'Front End'!$F$9)/($AA$4-'Front End'!$F$9))*$AA$5),0)</f>
        <v>1369.218777409742</v>
      </c>
      <c r="V1813" s="8">
        <f>(U1813^0.5)/('Front End'!$B$4*24*60*60)</f>
        <v>4.282749575622238E-3</v>
      </c>
      <c r="W1813" s="8">
        <f>(AVERAGE(T1812:T1813)*('Front End'!$F$5*60))+(AVERAGE(V1812:V1813)*('Front End'!$F$5*60))</f>
        <v>0.9820801631012035</v>
      </c>
      <c r="X1813" s="8">
        <f t="shared" si="116"/>
        <v>4.282749575622238E-3</v>
      </c>
    </row>
    <row r="1814" spans="1:24" x14ac:dyDescent="0.2">
      <c r="A1814" s="1">
        <v>1813</v>
      </c>
      <c r="B1814" s="1">
        <f>B1813+'Front End'!$F$5</f>
        <v>3624</v>
      </c>
      <c r="C1814" s="10">
        <f t="shared" si="113"/>
        <v>2.5166666666666666</v>
      </c>
      <c r="D1814" s="10">
        <f>ROUND(IF(B1814&lt;=$AA$2*1.25,('Front End'!$F$4/2)*(1-COS((PI()*B1814)/$AA$2)),(4.34*'Front End'!$F$4*EXP(-1.3*B1814/$AA$2))),6)</f>
        <v>1.6799999999999999E-4</v>
      </c>
      <c r="E1814" s="10">
        <f>D1814*('Front End'!$F$3/100)</f>
        <v>0</v>
      </c>
      <c r="F1814" s="10">
        <f t="shared" si="114"/>
        <v>1.6799999999999999E-4</v>
      </c>
      <c r="G1814" s="10">
        <f>IF((G1813+(AVERAGE(F1813:F1814)*('Front End'!$F$5*60))-(N1813))&gt;$AA$3,$AA$3,IF(G1813+(AVERAGE(F1813:F1814)*('Front End'!$F$5*60))-(N1813)&lt;0,0,G1813+(AVERAGE(F1813:F1814)*('Front End'!$F$5*60))-(N1813)))</f>
        <v>100.14886505497151</v>
      </c>
      <c r="H1814" s="10">
        <f>(G1814/$AA$3)*'Front End'!$B$1</f>
        <v>1.001488650549715E-3</v>
      </c>
      <c r="I1814" s="10">
        <f>('Front End'!$F$10-'Front End'!$B$1)+Calcs!H1814</f>
        <v>46.731001488650556</v>
      </c>
      <c r="J1814" s="10">
        <f>IF(H1814&gt;'Front End'!$B$1*('Front End'!$B$5/100),G1814-((('Front End'!$B$1*('Front End'!$B$5/100))/'Front End'!$B$1)*$AA$3),0)</f>
        <v>0.14886505497150893</v>
      </c>
      <c r="K1814" s="10">
        <f>(J1814*('Front End'!$B$6/100))/('Front End'!$B$2*24*60*60)</f>
        <v>0</v>
      </c>
      <c r="L1814" s="10">
        <f>(J1814*((100-'Front End'!$B$6)/100))/('Front End'!$B$2*24*60*60)</f>
        <v>1.7229751732813535E-4</v>
      </c>
      <c r="M1814" s="10">
        <f t="shared" si="115"/>
        <v>1.7229751732813535E-4</v>
      </c>
      <c r="N1814" s="10">
        <f>AVERAGE(M1813:M1814)*('Front End'!$F$5*60)</f>
        <v>2.0721142373830839E-2</v>
      </c>
      <c r="O1814" s="10">
        <f>IF(O1813+AVERAGE(K1813:K1814)*('Front End'!$F$5*60)&gt;J1814,J1814,O1813+AVERAGE(K1813:K1814)*('Front End'!$F$5*60))</f>
        <v>0</v>
      </c>
      <c r="P1814" s="10">
        <f>P1813+(AVERAGE(L1813:L1814)*('Front End'!$F$5*60))-W1813</f>
        <v>3368.2574183891311</v>
      </c>
      <c r="Q1814" s="10">
        <f>(P1814/$AA$5)*($AA$4-'Front End'!$F$9)</f>
        <v>3.3682574183891312E-2</v>
      </c>
      <c r="R1814" s="10">
        <f>'Front End'!$F$9+Q1814</f>
        <v>45.033682574183892</v>
      </c>
      <c r="S1814" s="8">
        <f>IF(R1814&gt;'Front End'!$F$9+'Front End'!$B$9,(((R1814-'Front End'!$F$9)/($AA$4-'Front End'!$F$9))*$AA$5)-((('Front End'!$F$9+'Front End'!$B$9-'Front End'!$F$9)/($AA$4-'Front End'!$F$9))*$AA$5),0)</f>
        <v>3368.2574183892198</v>
      </c>
      <c r="T1814" s="8">
        <f>ROUND(S1814/('Front End'!$B$3*24*60*60),6)</f>
        <v>3.898E-3</v>
      </c>
      <c r="U1814" s="8">
        <f>IF(R1814&gt;'Front End'!$F$9+'Front End'!$B$10,(((R1814-'Front End'!$F$9)/($AA$4-'Front End'!$F$9))*$AA$5)-((('Front End'!$F$9+'Front End'!$B$10-'Front End'!$F$9)/($AA$4-'Front End'!$F$9))*$AA$5),0)</f>
        <v>1368.2574183889069</v>
      </c>
      <c r="V1814" s="8">
        <f>(U1814^0.5)/('Front End'!$B$4*24*60*60)</f>
        <v>4.2812458046525221E-3</v>
      </c>
      <c r="W1814" s="8">
        <f>(AVERAGE(T1813:T1814)*('Front End'!$F$5*60))+(AVERAGE(V1813:V1814)*('Front End'!$F$5*60))</f>
        <v>0.98171972281648567</v>
      </c>
      <c r="X1814" s="8">
        <f t="shared" si="116"/>
        <v>4.2812458046525221E-3</v>
      </c>
    </row>
    <row r="1815" spans="1:24" x14ac:dyDescent="0.2">
      <c r="A1815" s="1">
        <v>1814</v>
      </c>
      <c r="B1815" s="1">
        <f>B1814+'Front End'!$F$5</f>
        <v>3626</v>
      </c>
      <c r="C1815" s="10">
        <f t="shared" si="113"/>
        <v>2.5180555555555557</v>
      </c>
      <c r="D1815" s="10">
        <f>ROUND(IF(B1815&lt;=$AA$2*1.25,('Front End'!$F$4/2)*(1-COS((PI()*B1815)/$AA$2)),(4.34*'Front End'!$F$4*EXP(-1.3*B1815/$AA$2))),6)</f>
        <v>1.6699999999999999E-4</v>
      </c>
      <c r="E1815" s="10">
        <f>D1815*('Front End'!$F$3/100)</f>
        <v>0</v>
      </c>
      <c r="F1815" s="10">
        <f t="shared" si="114"/>
        <v>1.6699999999999999E-4</v>
      </c>
      <c r="G1815" s="10">
        <f>IF((G1814+(AVERAGE(F1814:F1815)*('Front End'!$F$5*60))-(N1814))&gt;$AA$3,$AA$3,IF(G1814+(AVERAGE(F1814:F1815)*('Front End'!$F$5*60))-(N1814)&lt;0,0,G1814+(AVERAGE(F1814:F1815)*('Front End'!$F$5*60))-(N1814)))</f>
        <v>100.14824391259768</v>
      </c>
      <c r="H1815" s="10">
        <f>(G1815/$AA$3)*'Front End'!$B$1</f>
        <v>1.0014824391259768E-3</v>
      </c>
      <c r="I1815" s="10">
        <f>('Front End'!$F$10-'Front End'!$B$1)+Calcs!H1815</f>
        <v>46.731001482439133</v>
      </c>
      <c r="J1815" s="10">
        <f>IF(H1815&gt;'Front End'!$B$1*('Front End'!$B$5/100),G1815-((('Front End'!$B$1*('Front End'!$B$5/100))/'Front End'!$B$1)*$AA$3),0)</f>
        <v>0.14824391259767822</v>
      </c>
      <c r="K1815" s="10">
        <f>(J1815*('Front End'!$B$6/100))/('Front End'!$B$2*24*60*60)</f>
        <v>0</v>
      </c>
      <c r="L1815" s="10">
        <f>(J1815*((100-'Front End'!$B$6)/100))/('Front End'!$B$2*24*60*60)</f>
        <v>1.7157860254360906E-4</v>
      </c>
      <c r="M1815" s="10">
        <f t="shared" si="115"/>
        <v>1.7157860254360906E-4</v>
      </c>
      <c r="N1815" s="10">
        <f>AVERAGE(M1814:M1815)*('Front End'!$F$5*60)</f>
        <v>2.0632567192304663E-2</v>
      </c>
      <c r="O1815" s="10">
        <f>IF(O1814+AVERAGE(K1814:K1815)*('Front End'!$F$5*60)&gt;J1815,J1815,O1814+AVERAGE(K1814:K1815)*('Front End'!$F$5*60))</f>
        <v>0</v>
      </c>
      <c r="P1815" s="10">
        <f>P1814+(AVERAGE(L1814:L1815)*('Front End'!$F$5*60))-W1814</f>
        <v>3367.2963312335069</v>
      </c>
      <c r="Q1815" s="10">
        <f>(P1815/$AA$5)*($AA$4-'Front End'!$F$9)</f>
        <v>3.3672963312335068E-2</v>
      </c>
      <c r="R1815" s="10">
        <f>'Front End'!$F$9+Q1815</f>
        <v>45.033672963312334</v>
      </c>
      <c r="S1815" s="8">
        <f>IF(R1815&gt;'Front End'!$F$9+'Front End'!$B$9,(((R1815-'Front End'!$F$9)/($AA$4-'Front End'!$F$9))*$AA$5)-((('Front End'!$F$9+'Front End'!$B$9-'Front End'!$F$9)/($AA$4-'Front End'!$F$9))*$AA$5),0)</f>
        <v>3367.2963312334055</v>
      </c>
      <c r="T1815" s="8">
        <f>ROUND(S1815/('Front End'!$B$3*24*60*60),6)</f>
        <v>3.8969999999999999E-3</v>
      </c>
      <c r="U1815" s="8">
        <f>IF(R1815&gt;'Front End'!$F$9+'Front End'!$B$10,(((R1815-'Front End'!$F$9)/($AA$4-'Front End'!$F$9))*$AA$5)-((('Front End'!$F$9+'Front End'!$B$10-'Front End'!$F$9)/($AA$4-'Front End'!$F$9))*$AA$5),0)</f>
        <v>1367.2963312330926</v>
      </c>
      <c r="V1815" s="8">
        <f>(U1815^0.5)/('Front End'!$B$4*24*60*60)</f>
        <v>4.2797419307826256E-3</v>
      </c>
      <c r="W1815" s="8">
        <f>(AVERAGE(T1814:T1815)*('Front End'!$F$5*60))+(AVERAGE(V1814:V1815)*('Front End'!$F$5*60))</f>
        <v>0.98135926412610885</v>
      </c>
      <c r="X1815" s="8">
        <f t="shared" si="116"/>
        <v>4.2797419307826256E-3</v>
      </c>
    </row>
    <row r="1816" spans="1:24" x14ac:dyDescent="0.2">
      <c r="A1816" s="1">
        <v>1815</v>
      </c>
      <c r="B1816" s="1">
        <f>B1815+'Front End'!$F$5</f>
        <v>3628</v>
      </c>
      <c r="C1816" s="10">
        <f t="shared" si="113"/>
        <v>2.5194444444444444</v>
      </c>
      <c r="D1816" s="10">
        <f>ROUND(IF(B1816&lt;=$AA$2*1.25,('Front End'!$F$4/2)*(1-COS((PI()*B1816)/$AA$2)),(4.34*'Front End'!$F$4*EXP(-1.3*B1816/$AA$2))),6)</f>
        <v>1.66E-4</v>
      </c>
      <c r="E1816" s="10">
        <f>D1816*('Front End'!$F$3/100)</f>
        <v>0</v>
      </c>
      <c r="F1816" s="10">
        <f t="shared" si="114"/>
        <v>1.66E-4</v>
      </c>
      <c r="G1816" s="10">
        <f>IF((G1815+(AVERAGE(F1815:F1816)*('Front End'!$F$5*60))-(N1815))&gt;$AA$3,$AA$3,IF(G1815+(AVERAGE(F1815:F1816)*('Front End'!$F$5*60))-(N1815)&lt;0,0,G1815+(AVERAGE(F1815:F1816)*('Front End'!$F$5*60))-(N1815)))</f>
        <v>100.14759134540537</v>
      </c>
      <c r="H1816" s="10">
        <f>(G1816/$AA$3)*'Front End'!$B$1</f>
        <v>1.0014759134540539E-3</v>
      </c>
      <c r="I1816" s="10">
        <f>('Front End'!$F$10-'Front End'!$B$1)+Calcs!H1816</f>
        <v>46.731001475913459</v>
      </c>
      <c r="J1816" s="10">
        <f>IF(H1816&gt;'Front End'!$B$1*('Front End'!$B$5/100),G1816-((('Front End'!$B$1*('Front End'!$B$5/100))/'Front End'!$B$1)*$AA$3),0)</f>
        <v>0.14759134540537389</v>
      </c>
      <c r="K1816" s="10">
        <f>(J1816*('Front End'!$B$6/100))/('Front End'!$B$2*24*60*60)</f>
        <v>0</v>
      </c>
      <c r="L1816" s="10">
        <f>(J1816*((100-'Front End'!$B$6)/100))/('Front End'!$B$2*24*60*60)</f>
        <v>1.7082331644140499E-4</v>
      </c>
      <c r="M1816" s="10">
        <f t="shared" si="115"/>
        <v>1.7082331644140499E-4</v>
      </c>
      <c r="N1816" s="10">
        <f>AVERAGE(M1815:M1816)*('Front End'!$F$5*60)</f>
        <v>2.0544115139100844E-2</v>
      </c>
      <c r="O1816" s="10">
        <f>IF(O1815+AVERAGE(K1815:K1816)*('Front End'!$F$5*60)&gt;J1816,J1816,O1815+AVERAGE(K1815:K1816)*('Front End'!$F$5*60))</f>
        <v>0</v>
      </c>
      <c r="P1816" s="10">
        <f>P1815+(AVERAGE(L1815:L1816)*('Front End'!$F$5*60))-W1815</f>
        <v>3366.3355160845199</v>
      </c>
      <c r="Q1816" s="10">
        <f>(P1816/$AA$5)*($AA$4-'Front End'!$F$9)</f>
        <v>3.3663355160845197E-2</v>
      </c>
      <c r="R1816" s="10">
        <f>'Front End'!$F$9+Q1816</f>
        <v>45.033663355160847</v>
      </c>
      <c r="S1816" s="8">
        <f>IF(R1816&gt;'Front End'!$F$9+'Front End'!$B$9,(((R1816-'Front End'!$F$9)/($AA$4-'Front End'!$F$9))*$AA$5)-((('Front End'!$F$9+'Front End'!$B$9-'Front End'!$F$9)/($AA$4-'Front End'!$F$9))*$AA$5),0)</f>
        <v>3366.3355160847177</v>
      </c>
      <c r="T1816" s="8">
        <f>ROUND(S1816/('Front End'!$B$3*24*60*60),6)</f>
        <v>3.8960000000000002E-3</v>
      </c>
      <c r="U1816" s="8">
        <f>IF(R1816&gt;'Front End'!$F$9+'Front End'!$B$10,(((R1816-'Front End'!$F$9)/($AA$4-'Front End'!$F$9))*$AA$5)-((('Front End'!$F$9+'Front End'!$B$10-'Front End'!$F$9)/($AA$4-'Front End'!$F$9))*$AA$5),0)</f>
        <v>1366.3355160844048</v>
      </c>
      <c r="V1816" s="8">
        <f>(U1816^0.5)/('Front End'!$B$4*24*60*60)</f>
        <v>4.2782379541265129E-3</v>
      </c>
      <c r="W1816" s="8">
        <f>(AVERAGE(T1815:T1816)*('Front End'!$F$5*60))+(AVERAGE(V1815:V1816)*('Front End'!$F$5*60))</f>
        <v>0.98105879309454835</v>
      </c>
      <c r="X1816" s="8">
        <f t="shared" si="116"/>
        <v>4.2782379541265129E-3</v>
      </c>
    </row>
    <row r="1817" spans="1:24" x14ac:dyDescent="0.2">
      <c r="A1817" s="1">
        <v>1816</v>
      </c>
      <c r="B1817" s="1">
        <f>B1816+'Front End'!$F$5</f>
        <v>3630</v>
      </c>
      <c r="C1817" s="10">
        <f t="shared" si="113"/>
        <v>2.5208333333333335</v>
      </c>
      <c r="D1817" s="10">
        <f>ROUND(IF(B1817&lt;=$AA$2*1.25,('Front End'!$F$4/2)*(1-COS((PI()*B1817)/$AA$2)),(4.34*'Front End'!$F$4*EXP(-1.3*B1817/$AA$2))),6)</f>
        <v>1.66E-4</v>
      </c>
      <c r="E1817" s="10">
        <f>D1817*('Front End'!$F$3/100)</f>
        <v>0</v>
      </c>
      <c r="F1817" s="10">
        <f t="shared" si="114"/>
        <v>1.66E-4</v>
      </c>
      <c r="G1817" s="10">
        <f>IF((G1816+(AVERAGE(F1816:F1817)*('Front End'!$F$5*60))-(N1816))&gt;$AA$3,$AA$3,IF(G1816+(AVERAGE(F1816:F1817)*('Front End'!$F$5*60))-(N1816)&lt;0,0,G1816+(AVERAGE(F1816:F1817)*('Front End'!$F$5*60))-(N1816)))</f>
        <v>100.14696723026627</v>
      </c>
      <c r="H1817" s="10">
        <f>(G1817/$AA$3)*'Front End'!$B$1</f>
        <v>1.0014696723026626E-3</v>
      </c>
      <c r="I1817" s="10">
        <f>('Front End'!$F$10-'Front End'!$B$1)+Calcs!H1817</f>
        <v>46.731001469672307</v>
      </c>
      <c r="J1817" s="10">
        <f>IF(H1817&gt;'Front End'!$B$1*('Front End'!$B$5/100),G1817-((('Front End'!$B$1*('Front End'!$B$5/100))/'Front End'!$B$1)*$AA$3),0)</f>
        <v>0.14696723026627012</v>
      </c>
      <c r="K1817" s="10">
        <f>(J1817*('Front End'!$B$6/100))/('Front End'!$B$2*24*60*60)</f>
        <v>0</v>
      </c>
      <c r="L1817" s="10">
        <f>(J1817*((100-'Front End'!$B$6)/100))/('Front End'!$B$2*24*60*60)</f>
        <v>1.7010096095633118E-4</v>
      </c>
      <c r="M1817" s="10">
        <f t="shared" si="115"/>
        <v>1.7010096095633118E-4</v>
      </c>
      <c r="N1817" s="10">
        <f>AVERAGE(M1816:M1817)*('Front End'!$F$5*60)</f>
        <v>2.0455456643864171E-2</v>
      </c>
      <c r="O1817" s="10">
        <f>IF(O1816+AVERAGE(K1816:K1817)*('Front End'!$F$5*60)&gt;J1817,J1817,O1816+AVERAGE(K1816:K1817)*('Front End'!$F$5*60))</f>
        <v>0</v>
      </c>
      <c r="P1817" s="10">
        <f>P1816+(AVERAGE(L1816:L1817)*('Front End'!$F$5*60))-W1816</f>
        <v>3365.3749127480692</v>
      </c>
      <c r="Q1817" s="10">
        <f>(P1817/$AA$5)*($AA$4-'Front End'!$F$9)</f>
        <v>3.3653749127480689E-2</v>
      </c>
      <c r="R1817" s="10">
        <f>'Front End'!$F$9+Q1817</f>
        <v>45.033653749127481</v>
      </c>
      <c r="S1817" s="8">
        <f>IF(R1817&gt;'Front End'!$F$9+'Front End'!$B$9,(((R1817-'Front End'!$F$9)/($AA$4-'Front End'!$F$9))*$AA$5)-((('Front End'!$F$9+'Front End'!$B$9-'Front End'!$F$9)/($AA$4-'Front End'!$F$9))*$AA$5),0)</f>
        <v>3365.3749127481092</v>
      </c>
      <c r="T1817" s="8">
        <f>ROUND(S1817/('Front End'!$B$3*24*60*60),6)</f>
        <v>3.895E-3</v>
      </c>
      <c r="U1817" s="8">
        <f>IF(R1817&gt;'Front End'!$F$9+'Front End'!$B$10,(((R1817-'Front End'!$F$9)/($AA$4-'Front End'!$F$9))*$AA$5)-((('Front End'!$F$9+'Front End'!$B$10-'Front End'!$F$9)/($AA$4-'Front End'!$F$9))*$AA$5),0)</f>
        <v>1365.3749127477963</v>
      </c>
      <c r="V1817" s="8">
        <f>(U1817^0.5)/('Front End'!$B$4*24*60*60)</f>
        <v>4.2767337803019381E-3</v>
      </c>
      <c r="W1817" s="8">
        <f>(AVERAGE(T1816:T1817)*('Front End'!$F$5*60))+(AVERAGE(V1816:V1817)*('Front End'!$F$5*60))</f>
        <v>0.98075830406570697</v>
      </c>
      <c r="X1817" s="8">
        <f t="shared" si="116"/>
        <v>4.2767337803019381E-3</v>
      </c>
    </row>
    <row r="1818" spans="1:24" x14ac:dyDescent="0.2">
      <c r="A1818" s="1">
        <v>1817</v>
      </c>
      <c r="B1818" s="1">
        <f>B1817+'Front End'!$F$5</f>
        <v>3632</v>
      </c>
      <c r="C1818" s="10">
        <f t="shared" si="113"/>
        <v>2.5222222222222221</v>
      </c>
      <c r="D1818" s="10">
        <f>ROUND(IF(B1818&lt;=$AA$2*1.25,('Front End'!$F$4/2)*(1-COS((PI()*B1818)/$AA$2)),(4.34*'Front End'!$F$4*EXP(-1.3*B1818/$AA$2))),6)</f>
        <v>1.65E-4</v>
      </c>
      <c r="E1818" s="10">
        <f>D1818*('Front End'!$F$3/100)</f>
        <v>0</v>
      </c>
      <c r="F1818" s="10">
        <f t="shared" si="114"/>
        <v>1.65E-4</v>
      </c>
      <c r="G1818" s="10">
        <f>IF((G1817+(AVERAGE(F1817:F1818)*('Front End'!$F$5*60))-(N1817))&gt;$AA$3,$AA$3,IF(G1817+(AVERAGE(F1817:F1818)*('Front End'!$F$5*60))-(N1817)&lt;0,0,G1817+(AVERAGE(F1817:F1818)*('Front End'!$F$5*60))-(N1817)))</f>
        <v>100.14637177362241</v>
      </c>
      <c r="H1818" s="10">
        <f>(G1818/$AA$3)*'Front End'!$B$1</f>
        <v>1.0014637177362239E-3</v>
      </c>
      <c r="I1818" s="10">
        <f>('Front End'!$F$10-'Front End'!$B$1)+Calcs!H1818</f>
        <v>46.731001463717739</v>
      </c>
      <c r="J1818" s="10">
        <f>IF(H1818&gt;'Front End'!$B$1*('Front End'!$B$5/100),G1818-((('Front End'!$B$1*('Front End'!$B$5/100))/'Front End'!$B$1)*$AA$3),0)</f>
        <v>0.1463717736224055</v>
      </c>
      <c r="K1818" s="10">
        <f>(J1818*('Front End'!$B$6/100))/('Front End'!$B$2*24*60*60)</f>
        <v>0</v>
      </c>
      <c r="L1818" s="10">
        <f>(J1818*((100-'Front End'!$B$6)/100))/('Front End'!$B$2*24*60*60)</f>
        <v>1.694117750259323E-4</v>
      </c>
      <c r="M1818" s="10">
        <f t="shared" si="115"/>
        <v>1.694117750259323E-4</v>
      </c>
      <c r="N1818" s="10">
        <f>AVERAGE(M1817:M1818)*('Front End'!$F$5*60)</f>
        <v>2.0370764158935808E-2</v>
      </c>
      <c r="O1818" s="10">
        <f>IF(O1817+AVERAGE(K1817:K1818)*('Front End'!$F$5*60)&gt;J1818,J1818,O1817+AVERAGE(K1817:K1818)*('Front End'!$F$5*60))</f>
        <v>0</v>
      </c>
      <c r="P1818" s="10">
        <f>P1817+(AVERAGE(L1817:L1818)*('Front End'!$F$5*60))-W1817</f>
        <v>3364.4145252081626</v>
      </c>
      <c r="Q1818" s="10">
        <f>(P1818/$AA$5)*($AA$4-'Front End'!$F$9)</f>
        <v>3.3644145252081627E-2</v>
      </c>
      <c r="R1818" s="10">
        <f>'Front End'!$F$9+Q1818</f>
        <v>45.033644145252083</v>
      </c>
      <c r="S1818" s="8">
        <f>IF(R1818&gt;'Front End'!$F$9+'Front End'!$B$9,(((R1818-'Front End'!$F$9)/($AA$4-'Front End'!$F$9))*$AA$5)-((('Front End'!$F$9+'Front End'!$B$9-'Front End'!$F$9)/($AA$4-'Front End'!$F$9))*$AA$5),0)</f>
        <v>3364.4145252083035</v>
      </c>
      <c r="T1818" s="8">
        <f>ROUND(S1818/('Front End'!$B$3*24*60*60),6)</f>
        <v>3.8939999999999999E-3</v>
      </c>
      <c r="U1818" s="8">
        <f>IF(R1818&gt;'Front End'!$F$9+'Front End'!$B$10,(((R1818-'Front End'!$F$9)/($AA$4-'Front End'!$F$9))*$AA$5)-((('Front End'!$F$9+'Front End'!$B$10-'Front End'!$F$9)/($AA$4-'Front End'!$F$9))*$AA$5),0)</f>
        <v>1364.4145252079907</v>
      </c>
      <c r="V1818" s="8">
        <f>(U1818^0.5)/('Front End'!$B$4*24*60*60)</f>
        <v>4.2752294153436147E-3</v>
      </c>
      <c r="W1818" s="8">
        <f>(AVERAGE(T1817:T1818)*('Front End'!$F$5*60))+(AVERAGE(V1817:V1818)*('Front End'!$F$5*60))</f>
        <v>0.98045779173873315</v>
      </c>
      <c r="X1818" s="8">
        <f t="shared" si="116"/>
        <v>4.2752294153436147E-3</v>
      </c>
    </row>
    <row r="1819" spans="1:24" x14ac:dyDescent="0.2">
      <c r="A1819" s="1">
        <v>1818</v>
      </c>
      <c r="B1819" s="1">
        <f>B1818+'Front End'!$F$5</f>
        <v>3634</v>
      </c>
      <c r="C1819" s="10">
        <f t="shared" si="113"/>
        <v>2.5236111111111112</v>
      </c>
      <c r="D1819" s="10">
        <f>ROUND(IF(B1819&lt;=$AA$2*1.25,('Front End'!$F$4/2)*(1-COS((PI()*B1819)/$AA$2)),(4.34*'Front End'!$F$4*EXP(-1.3*B1819/$AA$2))),6)</f>
        <v>1.64E-4</v>
      </c>
      <c r="E1819" s="10">
        <f>D1819*('Front End'!$F$3/100)</f>
        <v>0</v>
      </c>
      <c r="F1819" s="10">
        <f t="shared" si="114"/>
        <v>1.64E-4</v>
      </c>
      <c r="G1819" s="10">
        <f>IF((G1818+(AVERAGE(F1818:F1819)*('Front End'!$F$5*60))-(N1818))&gt;$AA$3,$AA$3,IF(G1818+(AVERAGE(F1818:F1819)*('Front End'!$F$5*60))-(N1818)&lt;0,0,G1818+(AVERAGE(F1818:F1819)*('Front End'!$F$5*60))-(N1818)))</f>
        <v>100.14574100946346</v>
      </c>
      <c r="H1819" s="10">
        <f>(G1819/$AA$3)*'Front End'!$B$1</f>
        <v>1.0014574100946348E-3</v>
      </c>
      <c r="I1819" s="10">
        <f>('Front End'!$F$10-'Front End'!$B$1)+Calcs!H1819</f>
        <v>46.731001457410102</v>
      </c>
      <c r="J1819" s="10">
        <f>IF(H1819&gt;'Front End'!$B$1*('Front End'!$B$5/100),G1819-((('Front End'!$B$1*('Front End'!$B$5/100))/'Front End'!$B$1)*$AA$3),0)</f>
        <v>0.14574100946346391</v>
      </c>
      <c r="K1819" s="10">
        <f>(J1819*('Front End'!$B$6/100))/('Front End'!$B$2*24*60*60)</f>
        <v>0</v>
      </c>
      <c r="L1819" s="10">
        <f>(J1819*((100-'Front End'!$B$6)/100))/('Front End'!$B$2*24*60*60)</f>
        <v>1.6868172391604623E-4</v>
      </c>
      <c r="M1819" s="10">
        <f t="shared" si="115"/>
        <v>1.6868172391604623E-4</v>
      </c>
      <c r="N1819" s="10">
        <f>AVERAGE(M1818:M1819)*('Front End'!$F$5*60)</f>
        <v>2.0285609936518713E-2</v>
      </c>
      <c r="O1819" s="10">
        <f>IF(O1818+AVERAGE(K1818:K1819)*('Front End'!$F$5*60)&gt;J1819,J1819,O1818+AVERAGE(K1818:K1819)*('Front End'!$F$5*60))</f>
        <v>0</v>
      </c>
      <c r="P1819" s="10">
        <f>P1818+(AVERAGE(L1818:L1819)*('Front End'!$F$5*60))-W1818</f>
        <v>3363.45435302636</v>
      </c>
      <c r="Q1819" s="10">
        <f>(P1819/$AA$5)*($AA$4-'Front End'!$F$9)</f>
        <v>3.36345435302636E-2</v>
      </c>
      <c r="R1819" s="10">
        <f>'Front End'!$F$9+Q1819</f>
        <v>45.033634543530262</v>
      </c>
      <c r="S1819" s="8">
        <f>IF(R1819&gt;'Front End'!$F$9+'Front End'!$B$9,(((R1819-'Front End'!$F$9)/($AA$4-'Front End'!$F$9))*$AA$5)-((('Front End'!$F$9+'Front End'!$B$9-'Front End'!$F$9)/($AA$4-'Front End'!$F$9))*$AA$5),0)</f>
        <v>3363.4543530261853</v>
      </c>
      <c r="T1819" s="8">
        <f>ROUND(S1819/('Front End'!$B$3*24*60*60),6)</f>
        <v>3.8930000000000002E-3</v>
      </c>
      <c r="U1819" s="8">
        <f>IF(R1819&gt;'Front End'!$F$9+'Front End'!$B$10,(((R1819-'Front End'!$F$9)/($AA$4-'Front End'!$F$9))*$AA$5)-((('Front End'!$F$9+'Front End'!$B$10-'Front End'!$F$9)/($AA$4-'Front End'!$F$9))*$AA$5),0)</f>
        <v>1363.4543530258725</v>
      </c>
      <c r="V1819" s="8">
        <f>(U1819^0.5)/('Front End'!$B$4*24*60*60)</f>
        <v>4.2737248583615047E-3</v>
      </c>
      <c r="W1819" s="8">
        <f>(AVERAGE(T1818:T1819)*('Front End'!$F$5*60))+(AVERAGE(V1818:V1819)*('Front End'!$F$5*60))</f>
        <v>0.98015725642230711</v>
      </c>
      <c r="X1819" s="8">
        <f t="shared" si="116"/>
        <v>4.2737248583615047E-3</v>
      </c>
    </row>
    <row r="1820" spans="1:24" x14ac:dyDescent="0.2">
      <c r="A1820" s="1">
        <v>1819</v>
      </c>
      <c r="B1820" s="1">
        <f>B1819+'Front End'!$F$5</f>
        <v>3636</v>
      </c>
      <c r="C1820" s="10">
        <f t="shared" si="113"/>
        <v>2.5249999999999999</v>
      </c>
      <c r="D1820" s="10">
        <f>ROUND(IF(B1820&lt;=$AA$2*1.25,('Front End'!$F$4/2)*(1-COS((PI()*B1820)/$AA$2)),(4.34*'Front End'!$F$4*EXP(-1.3*B1820/$AA$2))),6)</f>
        <v>1.63E-4</v>
      </c>
      <c r="E1820" s="10">
        <f>D1820*('Front End'!$F$3/100)</f>
        <v>0</v>
      </c>
      <c r="F1820" s="10">
        <f t="shared" si="114"/>
        <v>1.63E-4</v>
      </c>
      <c r="G1820" s="10">
        <f>IF((G1819+(AVERAGE(F1819:F1820)*('Front End'!$F$5*60))-(N1819))&gt;$AA$3,$AA$3,IF(G1819+(AVERAGE(F1819:F1820)*('Front End'!$F$5*60))-(N1819)&lt;0,0,G1819+(AVERAGE(F1819:F1820)*('Front End'!$F$5*60))-(N1819)))</f>
        <v>100.14507539952695</v>
      </c>
      <c r="H1820" s="10">
        <f>(G1820/$AA$3)*'Front End'!$B$1</f>
        <v>1.0014507539952695E-3</v>
      </c>
      <c r="I1820" s="10">
        <f>('Front End'!$F$10-'Front End'!$B$1)+Calcs!H1820</f>
        <v>46.731001450754</v>
      </c>
      <c r="J1820" s="10">
        <f>IF(H1820&gt;'Front End'!$B$1*('Front End'!$B$5/100),G1820-((('Front End'!$B$1*('Front End'!$B$5/100))/'Front End'!$B$1)*$AA$3),0)</f>
        <v>0.14507539952694515</v>
      </c>
      <c r="K1820" s="10">
        <f>(J1820*('Front End'!$B$6/100))/('Front End'!$B$2*24*60*60)</f>
        <v>0</v>
      </c>
      <c r="L1820" s="10">
        <f>(J1820*((100-'Front End'!$B$6)/100))/('Front End'!$B$2*24*60*60)</f>
        <v>1.6791134204507542E-4</v>
      </c>
      <c r="M1820" s="10">
        <f t="shared" si="115"/>
        <v>1.6791134204507542E-4</v>
      </c>
      <c r="N1820" s="10">
        <f>AVERAGE(M1819:M1820)*('Front End'!$F$5*60)</f>
        <v>2.0195583957667299E-2</v>
      </c>
      <c r="O1820" s="10">
        <f>IF(O1819+AVERAGE(K1819:K1820)*('Front End'!$F$5*60)&gt;J1820,J1820,O1819+AVERAGE(K1819:K1820)*('Front End'!$F$5*60))</f>
        <v>0</v>
      </c>
      <c r="P1820" s="10">
        <f>P1819+(AVERAGE(L1819:L1820)*('Front End'!$F$5*60))-W1819</f>
        <v>3362.494391353895</v>
      </c>
      <c r="Q1820" s="10">
        <f>(P1820/$AA$5)*($AA$4-'Front End'!$F$9)</f>
        <v>3.362494391353895E-2</v>
      </c>
      <c r="R1820" s="10">
        <f>'Front End'!$F$9+Q1820</f>
        <v>45.033624943913537</v>
      </c>
      <c r="S1820" s="8">
        <f>IF(R1820&gt;'Front End'!$F$9+'Front End'!$B$9,(((R1820-'Front End'!$F$9)/($AA$4-'Front End'!$F$9))*$AA$5)-((('Front End'!$F$9+'Front End'!$B$9-'Front End'!$F$9)/($AA$4-'Front End'!$F$9))*$AA$5),0)</f>
        <v>3362.4943913537209</v>
      </c>
      <c r="T1820" s="8">
        <f>ROUND(S1820/('Front End'!$B$3*24*60*60),6)</f>
        <v>3.8920000000000001E-3</v>
      </c>
      <c r="U1820" s="8">
        <f>IF(R1820&gt;'Front End'!$F$9+'Front End'!$B$10,(((R1820-'Front End'!$F$9)/($AA$4-'Front End'!$F$9))*$AA$5)-((('Front End'!$F$9+'Front End'!$B$10-'Front End'!$F$9)/($AA$4-'Front End'!$F$9))*$AA$5),0)</f>
        <v>1362.494391353408</v>
      </c>
      <c r="V1820" s="8">
        <f>(U1820^0.5)/('Front End'!$B$4*24*60*60)</f>
        <v>4.2722201015520135E-3</v>
      </c>
      <c r="W1820" s="8">
        <f>(AVERAGE(T1819:T1820)*('Front End'!$F$5*60))+(AVERAGE(V1819:V1820)*('Front End'!$F$5*60))</f>
        <v>0.97985669759481109</v>
      </c>
      <c r="X1820" s="8">
        <f t="shared" si="116"/>
        <v>4.2722201015520135E-3</v>
      </c>
    </row>
    <row r="1821" spans="1:24" x14ac:dyDescent="0.2">
      <c r="A1821" s="1">
        <v>1820</v>
      </c>
      <c r="B1821" s="1">
        <f>B1820+'Front End'!$F$5</f>
        <v>3638</v>
      </c>
      <c r="C1821" s="10">
        <f t="shared" si="113"/>
        <v>2.526388888888889</v>
      </c>
      <c r="D1821" s="10">
        <f>ROUND(IF(B1821&lt;=$AA$2*1.25,('Front End'!$F$4/2)*(1-COS((PI()*B1821)/$AA$2)),(4.34*'Front End'!$F$4*EXP(-1.3*B1821/$AA$2))),6)</f>
        <v>1.63E-4</v>
      </c>
      <c r="E1821" s="10">
        <f>D1821*('Front End'!$F$3/100)</f>
        <v>0</v>
      </c>
      <c r="F1821" s="10">
        <f t="shared" si="114"/>
        <v>1.63E-4</v>
      </c>
      <c r="G1821" s="10">
        <f>IF((G1820+(AVERAGE(F1820:F1821)*('Front End'!$F$5*60))-(N1820))&gt;$AA$3,$AA$3,IF(G1820+(AVERAGE(F1820:F1821)*('Front End'!$F$5*60))-(N1820)&lt;0,0,G1820+(AVERAGE(F1820:F1821)*('Front End'!$F$5*60))-(N1820)))</f>
        <v>100.14443981556927</v>
      </c>
      <c r="H1821" s="10">
        <f>(G1821/$AA$3)*'Front End'!$B$1</f>
        <v>1.0014443981556926E-3</v>
      </c>
      <c r="I1821" s="10">
        <f>('Front End'!$F$10-'Front End'!$B$1)+Calcs!H1821</f>
        <v>46.73100144439816</v>
      </c>
      <c r="J1821" s="10">
        <f>IF(H1821&gt;'Front End'!$B$1*('Front End'!$B$5/100),G1821-((('Front End'!$B$1*('Front End'!$B$5/100))/'Front End'!$B$1)*$AA$3),0)</f>
        <v>0.14443981556927099</v>
      </c>
      <c r="K1821" s="10">
        <f>(J1821*('Front End'!$B$6/100))/('Front End'!$B$2*24*60*60)</f>
        <v>0</v>
      </c>
      <c r="L1821" s="10">
        <f>(J1821*((100-'Front End'!$B$6)/100))/('Front End'!$B$2*24*60*60)</f>
        <v>1.6717571246443403E-4</v>
      </c>
      <c r="M1821" s="10">
        <f t="shared" si="115"/>
        <v>1.6717571246443403E-4</v>
      </c>
      <c r="N1821" s="10">
        <f>AVERAGE(M1820:M1821)*('Front End'!$F$5*60)</f>
        <v>2.0105223270570568E-2</v>
      </c>
      <c r="O1821" s="10">
        <f>IF(O1820+AVERAGE(K1820:K1821)*('Front End'!$F$5*60)&gt;J1821,J1821,O1820+AVERAGE(K1820:K1821)*('Front End'!$F$5*60))</f>
        <v>0</v>
      </c>
      <c r="P1821" s="10">
        <f>P1820+(AVERAGE(L1820:L1821)*('Front End'!$F$5*60))-W1820</f>
        <v>3361.5346398795709</v>
      </c>
      <c r="Q1821" s="10">
        <f>(P1821/$AA$5)*($AA$4-'Front End'!$F$9)</f>
        <v>3.3615346398795709E-2</v>
      </c>
      <c r="R1821" s="10">
        <f>'Front End'!$F$9+Q1821</f>
        <v>45.033615346398797</v>
      </c>
      <c r="S1821" s="8">
        <f>IF(R1821&gt;'Front End'!$F$9+'Front End'!$B$9,(((R1821-'Front End'!$F$9)/($AA$4-'Front End'!$F$9))*$AA$5)-((('Front End'!$F$9+'Front End'!$B$9-'Front End'!$F$9)/($AA$4-'Front End'!$F$9))*$AA$5),0)</f>
        <v>3361.5346398796933</v>
      </c>
      <c r="T1821" s="8">
        <f>ROUND(S1821/('Front End'!$B$3*24*60*60),6)</f>
        <v>3.8909999999999999E-3</v>
      </c>
      <c r="U1821" s="8">
        <f>IF(R1821&gt;'Front End'!$F$9+'Front End'!$B$10,(((R1821-'Front End'!$F$9)/($AA$4-'Front End'!$F$9))*$AA$5)-((('Front End'!$F$9+'Front End'!$B$10-'Front End'!$F$9)/($AA$4-'Front End'!$F$9))*$AA$5),0)</f>
        <v>1361.5346398793804</v>
      </c>
      <c r="V1821" s="8">
        <f>(U1821^0.5)/('Front End'!$B$4*24*60*60)</f>
        <v>4.2707151442158238E-3</v>
      </c>
      <c r="W1821" s="8">
        <f>(AVERAGE(T1820:T1821)*('Front End'!$F$5*60))+(AVERAGE(V1820:V1821)*('Front End'!$F$5*60))</f>
        <v>0.97955611474607029</v>
      </c>
      <c r="X1821" s="8">
        <f t="shared" si="116"/>
        <v>4.2707151442158238E-3</v>
      </c>
    </row>
    <row r="1822" spans="1:24" x14ac:dyDescent="0.2">
      <c r="A1822" s="1">
        <v>1821</v>
      </c>
      <c r="B1822" s="1">
        <f>B1821+'Front End'!$F$5</f>
        <v>3640</v>
      </c>
      <c r="C1822" s="10">
        <f t="shared" si="113"/>
        <v>2.5277777777777777</v>
      </c>
      <c r="D1822" s="10">
        <f>ROUND(IF(B1822&lt;=$AA$2*1.25,('Front End'!$F$4/2)*(1-COS((PI()*B1822)/$AA$2)),(4.34*'Front End'!$F$4*EXP(-1.3*B1822/$AA$2))),6)</f>
        <v>1.6200000000000001E-4</v>
      </c>
      <c r="E1822" s="10">
        <f>D1822*('Front End'!$F$3/100)</f>
        <v>0</v>
      </c>
      <c r="F1822" s="10">
        <f t="shared" si="114"/>
        <v>1.6200000000000001E-4</v>
      </c>
      <c r="G1822" s="10">
        <f>IF((G1821+(AVERAGE(F1821:F1822)*('Front End'!$F$5*60))-(N1821))&gt;$AA$3,$AA$3,IF(G1821+(AVERAGE(F1821:F1822)*('Front End'!$F$5*60))-(N1821)&lt;0,0,G1821+(AVERAGE(F1821:F1822)*('Front End'!$F$5*60))-(N1821)))</f>
        <v>100.14383459229869</v>
      </c>
      <c r="H1822" s="10">
        <f>(G1822/$AA$3)*'Front End'!$B$1</f>
        <v>1.0014383459229868E-3</v>
      </c>
      <c r="I1822" s="10">
        <f>('Front End'!$F$10-'Front End'!$B$1)+Calcs!H1822</f>
        <v>46.731001438345928</v>
      </c>
      <c r="J1822" s="10">
        <f>IF(H1822&gt;'Front End'!$B$1*('Front End'!$B$5/100),G1822-((('Front End'!$B$1*('Front End'!$B$5/100))/'Front End'!$B$1)*$AA$3),0)</f>
        <v>0.14383459229868834</v>
      </c>
      <c r="K1822" s="10">
        <f>(J1822*('Front End'!$B$6/100))/('Front End'!$B$2*24*60*60)</f>
        <v>0</v>
      </c>
      <c r="L1822" s="10">
        <f>(J1822*((100-'Front End'!$B$6)/100))/('Front End'!$B$2*24*60*60)</f>
        <v>1.6647522256792632E-4</v>
      </c>
      <c r="M1822" s="10">
        <f t="shared" si="115"/>
        <v>1.6647522256792632E-4</v>
      </c>
      <c r="N1822" s="10">
        <f>AVERAGE(M1821:M1822)*('Front End'!$F$5*60)</f>
        <v>2.0019056101941622E-2</v>
      </c>
      <c r="O1822" s="10">
        <f>IF(O1821+AVERAGE(K1821:K1822)*('Front End'!$F$5*60)&gt;J1822,J1822,O1821+AVERAGE(K1821:K1822)*('Front End'!$F$5*60))</f>
        <v>0</v>
      </c>
      <c r="P1822" s="10">
        <f>P1821+(AVERAGE(L1821:L1822)*('Front End'!$F$5*60))-W1821</f>
        <v>3360.5751028209265</v>
      </c>
      <c r="Q1822" s="10">
        <f>(P1822/$AA$5)*($AA$4-'Front End'!$F$9)</f>
        <v>3.3605751028209264E-2</v>
      </c>
      <c r="R1822" s="10">
        <f>'Front End'!$F$9+Q1822</f>
        <v>45.033605751028212</v>
      </c>
      <c r="S1822" s="8">
        <f>IF(R1822&gt;'Front End'!$F$9+'Front End'!$B$9,(((R1822-'Front End'!$F$9)/($AA$4-'Front End'!$F$9))*$AA$5)-((('Front End'!$F$9+'Front End'!$B$9-'Front End'!$F$9)/($AA$4-'Front End'!$F$9))*$AA$5),0)</f>
        <v>3360.575102821173</v>
      </c>
      <c r="T1822" s="8">
        <f>ROUND(S1822/('Front End'!$B$3*24*60*60),6)</f>
        <v>3.8899999999999998E-3</v>
      </c>
      <c r="U1822" s="8">
        <f>IF(R1822&gt;'Front End'!$F$9+'Front End'!$B$10,(((R1822-'Front End'!$F$9)/($AA$4-'Front End'!$F$9))*$AA$5)-((('Front End'!$F$9+'Front End'!$B$10-'Front End'!$F$9)/($AA$4-'Front End'!$F$9))*$AA$5),0)</f>
        <v>1360.5751028208601</v>
      </c>
      <c r="V1822" s="8">
        <f>(U1822^0.5)/('Front End'!$B$4*24*60*60)</f>
        <v>4.2692099927570271E-3</v>
      </c>
      <c r="W1822" s="8">
        <f>(AVERAGE(T1821:T1822)*('Front End'!$F$5*60))+(AVERAGE(V1821:V1822)*('Front End'!$F$5*60))</f>
        <v>0.97925550821837093</v>
      </c>
      <c r="X1822" s="8">
        <f t="shared" si="116"/>
        <v>4.2692099927570271E-3</v>
      </c>
    </row>
    <row r="1823" spans="1:24" x14ac:dyDescent="0.2">
      <c r="A1823" s="1">
        <v>1822</v>
      </c>
      <c r="B1823" s="1">
        <f>B1822+'Front End'!$F$5</f>
        <v>3642</v>
      </c>
      <c r="C1823" s="10">
        <f t="shared" si="113"/>
        <v>2.5291666666666668</v>
      </c>
      <c r="D1823" s="10">
        <f>ROUND(IF(B1823&lt;=$AA$2*1.25,('Front End'!$F$4/2)*(1-COS((PI()*B1823)/$AA$2)),(4.34*'Front End'!$F$4*EXP(-1.3*B1823/$AA$2))),6)</f>
        <v>1.6100000000000001E-4</v>
      </c>
      <c r="E1823" s="10">
        <f>D1823*('Front End'!$F$3/100)</f>
        <v>0</v>
      </c>
      <c r="F1823" s="10">
        <f t="shared" si="114"/>
        <v>1.6100000000000001E-4</v>
      </c>
      <c r="G1823" s="10">
        <f>IF((G1822+(AVERAGE(F1822:F1823)*('Front End'!$F$5*60))-(N1822))&gt;$AA$3,$AA$3,IF(G1822+(AVERAGE(F1822:F1823)*('Front End'!$F$5*60))-(N1822)&lt;0,0,G1822+(AVERAGE(F1822:F1823)*('Front End'!$F$5*60))-(N1822)))</f>
        <v>100.14319553619674</v>
      </c>
      <c r="H1823" s="10">
        <f>(G1823/$AA$3)*'Front End'!$B$1</f>
        <v>1.0014319553619674E-3</v>
      </c>
      <c r="I1823" s="10">
        <f>('Front End'!$F$10-'Front End'!$B$1)+Calcs!H1823</f>
        <v>46.731001431955363</v>
      </c>
      <c r="J1823" s="10">
        <f>IF(H1823&gt;'Front End'!$B$1*('Front End'!$B$5/100),G1823-((('Front End'!$B$1*('Front End'!$B$5/100))/'Front End'!$B$1)*$AA$3),0)</f>
        <v>0.14319553619674252</v>
      </c>
      <c r="K1823" s="10">
        <f>(J1823*('Front End'!$B$6/100))/('Front End'!$B$2*24*60*60)</f>
        <v>0</v>
      </c>
      <c r="L1823" s="10">
        <f>(J1823*((100-'Front End'!$B$6)/100))/('Front End'!$B$2*24*60*60)</f>
        <v>1.6573557430178535E-4</v>
      </c>
      <c r="M1823" s="10">
        <f t="shared" si="115"/>
        <v>1.6573557430178535E-4</v>
      </c>
      <c r="N1823" s="10">
        <f>AVERAGE(M1822:M1823)*('Front End'!$F$5*60)</f>
        <v>1.9932647812182701E-2</v>
      </c>
      <c r="O1823" s="10">
        <f>IF(O1822+AVERAGE(K1822:K1823)*('Front End'!$F$5*60)&gt;J1823,J1823,O1822+AVERAGE(K1822:K1823)*('Front End'!$F$5*60))</f>
        <v>0</v>
      </c>
      <c r="P1823" s="10">
        <f>P1822+(AVERAGE(L1822:L1823)*('Front End'!$F$5*60))-W1822</f>
        <v>3359.6157799605203</v>
      </c>
      <c r="Q1823" s="10">
        <f>(P1823/$AA$5)*($AA$4-'Front End'!$F$9)</f>
        <v>3.3596157799605203E-2</v>
      </c>
      <c r="R1823" s="10">
        <f>'Front End'!$F$9+Q1823</f>
        <v>45.033596157799607</v>
      </c>
      <c r="S1823" s="8">
        <f>IF(R1823&gt;'Front End'!$F$9+'Front End'!$B$9,(((R1823-'Front End'!$F$9)/($AA$4-'Front End'!$F$9))*$AA$5)-((('Front End'!$F$9+'Front End'!$B$9-'Front End'!$F$9)/($AA$4-'Front End'!$F$9))*$AA$5),0)</f>
        <v>3359.615779960734</v>
      </c>
      <c r="T1823" s="8">
        <f>ROUND(S1823/('Front End'!$B$3*24*60*60),6)</f>
        <v>3.888E-3</v>
      </c>
      <c r="U1823" s="8">
        <f>IF(R1823&gt;'Front End'!$F$9+'Front End'!$B$10,(((R1823-'Front End'!$F$9)/($AA$4-'Front End'!$F$9))*$AA$5)-((('Front End'!$F$9+'Front End'!$B$10-'Front End'!$F$9)/($AA$4-'Front End'!$F$9))*$AA$5),0)</f>
        <v>1359.6157799604212</v>
      </c>
      <c r="V1823" s="8">
        <f>(U1823^0.5)/('Front End'!$B$4*24*60*60)</f>
        <v>4.2677046466289923E-3</v>
      </c>
      <c r="W1823" s="8">
        <f>(AVERAGE(T1822:T1823)*('Front End'!$F$5*60))+(AVERAGE(V1822:V1823)*('Front End'!$F$5*60))</f>
        <v>0.97889487836316114</v>
      </c>
      <c r="X1823" s="8">
        <f t="shared" si="116"/>
        <v>4.2677046466289923E-3</v>
      </c>
    </row>
    <row r="1824" spans="1:24" x14ac:dyDescent="0.2">
      <c r="A1824" s="1">
        <v>1823</v>
      </c>
      <c r="B1824" s="1">
        <f>B1823+'Front End'!$F$5</f>
        <v>3644</v>
      </c>
      <c r="C1824" s="10">
        <f t="shared" si="113"/>
        <v>2.5305555555555554</v>
      </c>
      <c r="D1824" s="10">
        <f>ROUND(IF(B1824&lt;=$AA$2*1.25,('Front End'!$F$4/2)*(1-COS((PI()*B1824)/$AA$2)),(4.34*'Front End'!$F$4*EXP(-1.3*B1824/$AA$2))),6)</f>
        <v>1.6100000000000001E-4</v>
      </c>
      <c r="E1824" s="10">
        <f>D1824*('Front End'!$F$3/100)</f>
        <v>0</v>
      </c>
      <c r="F1824" s="10">
        <f t="shared" si="114"/>
        <v>1.6100000000000001E-4</v>
      </c>
      <c r="G1824" s="10">
        <f>IF((G1823+(AVERAGE(F1823:F1824)*('Front End'!$F$5*60))-(N1823))&gt;$AA$3,$AA$3,IF(G1823+(AVERAGE(F1823:F1824)*('Front End'!$F$5*60))-(N1823)&lt;0,0,G1823+(AVERAGE(F1823:F1824)*('Front End'!$F$5*60))-(N1823)))</f>
        <v>100.14258288838455</v>
      </c>
      <c r="H1824" s="10">
        <f>(G1824/$AA$3)*'Front End'!$B$1</f>
        <v>1.0014258288838455E-3</v>
      </c>
      <c r="I1824" s="10">
        <f>('Front End'!$F$10-'Front End'!$B$1)+Calcs!H1824</f>
        <v>46.731001425828886</v>
      </c>
      <c r="J1824" s="10">
        <f>IF(H1824&gt;'Front End'!$B$1*('Front End'!$B$5/100),G1824-((('Front End'!$B$1*('Front End'!$B$5/100))/'Front End'!$B$1)*$AA$3),0)</f>
        <v>0.14258288838455258</v>
      </c>
      <c r="K1824" s="10">
        <f>(J1824*('Front End'!$B$6/100))/('Front End'!$B$2*24*60*60)</f>
        <v>0</v>
      </c>
      <c r="L1824" s="10">
        <f>(J1824*((100-'Front End'!$B$6)/100))/('Front End'!$B$2*24*60*60)</f>
        <v>1.6502649118582476E-4</v>
      </c>
      <c r="M1824" s="10">
        <f t="shared" si="115"/>
        <v>1.6502649118582476E-4</v>
      </c>
      <c r="N1824" s="10">
        <f>AVERAGE(M1823:M1824)*('Front End'!$F$5*60)</f>
        <v>1.9845723929256605E-2</v>
      </c>
      <c r="O1824" s="10">
        <f>IF(O1823+AVERAGE(K1823:K1824)*('Front End'!$F$5*60)&gt;J1824,J1824,O1823+AVERAGE(K1823:K1824)*('Front End'!$F$5*60))</f>
        <v>0</v>
      </c>
      <c r="P1824" s="10">
        <f>P1823+(AVERAGE(L1823:L1824)*('Front End'!$F$5*60))-W1823</f>
        <v>3358.6567308060867</v>
      </c>
      <c r="Q1824" s="10">
        <f>(P1824/$AA$5)*($AA$4-'Front End'!$F$9)</f>
        <v>3.3586567308060866E-2</v>
      </c>
      <c r="R1824" s="10">
        <f>'Front End'!$F$9+Q1824</f>
        <v>45.033586567308063</v>
      </c>
      <c r="S1824" s="8">
        <f>IF(R1824&gt;'Front End'!$F$9+'Front End'!$B$9,(((R1824-'Front End'!$F$9)/($AA$4-'Front End'!$F$9))*$AA$5)-((('Front End'!$F$9+'Front End'!$B$9-'Front End'!$F$9)/($AA$4-'Front End'!$F$9))*$AA$5),0)</f>
        <v>3358.6567308063309</v>
      </c>
      <c r="T1824" s="8">
        <f>ROUND(S1824/('Front End'!$B$3*24*60*60),6)</f>
        <v>3.8869999999999998E-3</v>
      </c>
      <c r="U1824" s="8">
        <f>IF(R1824&gt;'Front End'!$F$9+'Front End'!$B$10,(((R1824-'Front End'!$F$9)/($AA$4-'Front End'!$F$9))*$AA$5)-((('Front End'!$F$9+'Front End'!$B$10-'Front End'!$F$9)/($AA$4-'Front End'!$F$9))*$AA$5),0)</f>
        <v>1358.656730806018</v>
      </c>
      <c r="V1824" s="8">
        <f>(U1824^0.5)/('Front End'!$B$4*24*60*60)</f>
        <v>4.2661991990535107E-3</v>
      </c>
      <c r="W1824" s="8">
        <f>(AVERAGE(T1823:T1824)*('Front End'!$F$5*60))+(AVERAGE(V1823:V1824)*('Front End'!$F$5*60))</f>
        <v>0.97853423074095014</v>
      </c>
      <c r="X1824" s="8">
        <f t="shared" si="116"/>
        <v>4.2661991990535107E-3</v>
      </c>
    </row>
    <row r="1825" spans="1:24" x14ac:dyDescent="0.2">
      <c r="A1825" s="1">
        <v>1824</v>
      </c>
      <c r="B1825" s="1">
        <f>B1824+'Front End'!$F$5</f>
        <v>3646</v>
      </c>
      <c r="C1825" s="10">
        <f t="shared" si="113"/>
        <v>2.5319444444444446</v>
      </c>
      <c r="D1825" s="10">
        <f>ROUND(IF(B1825&lt;=$AA$2*1.25,('Front End'!$F$4/2)*(1-COS((PI()*B1825)/$AA$2)),(4.34*'Front End'!$F$4*EXP(-1.3*B1825/$AA$2))),6)</f>
        <v>1.6000000000000001E-4</v>
      </c>
      <c r="E1825" s="10">
        <f>D1825*('Front End'!$F$3/100)</f>
        <v>0</v>
      </c>
      <c r="F1825" s="10">
        <f t="shared" si="114"/>
        <v>1.6000000000000001E-4</v>
      </c>
      <c r="G1825" s="10">
        <f>IF((G1824+(AVERAGE(F1824:F1825)*('Front End'!$F$5*60))-(N1824))&gt;$AA$3,$AA$3,IF(G1824+(AVERAGE(F1824:F1825)*('Front End'!$F$5*60))-(N1824)&lt;0,0,G1824+(AVERAGE(F1824:F1825)*('Front End'!$F$5*60))-(N1824)))</f>
        <v>100.1419971644553</v>
      </c>
      <c r="H1825" s="10">
        <f>(G1825/$AA$3)*'Front End'!$B$1</f>
        <v>1.0014199716445531E-3</v>
      </c>
      <c r="I1825" s="10">
        <f>('Front End'!$F$10-'Front End'!$B$1)+Calcs!H1825</f>
        <v>46.731001419971648</v>
      </c>
      <c r="J1825" s="10">
        <f>IF(H1825&gt;'Front End'!$B$1*('Front End'!$B$5/100),G1825-((('Front End'!$B$1*('Front End'!$B$5/100))/'Front End'!$B$1)*$AA$3),0)</f>
        <v>0.14199716445530441</v>
      </c>
      <c r="K1825" s="10">
        <f>(J1825*('Front End'!$B$6/100))/('Front End'!$B$2*24*60*60)</f>
        <v>0</v>
      </c>
      <c r="L1825" s="10">
        <f>(J1825*((100-'Front End'!$B$6)/100))/('Front End'!$B$2*24*60*60)</f>
        <v>1.6434856997141716E-4</v>
      </c>
      <c r="M1825" s="10">
        <f t="shared" si="115"/>
        <v>1.6434856997141716E-4</v>
      </c>
      <c r="N1825" s="10">
        <f>AVERAGE(M1824:M1825)*('Front End'!$F$5*60)</f>
        <v>1.9762503669434515E-2</v>
      </c>
      <c r="O1825" s="10">
        <f>IF(O1824+AVERAGE(K1824:K1825)*('Front End'!$F$5*60)&gt;J1825,J1825,O1824+AVERAGE(K1824:K1825)*('Front End'!$F$5*60))</f>
        <v>0</v>
      </c>
      <c r="P1825" s="10">
        <f>P1824+(AVERAGE(L1824:L1825)*('Front End'!$F$5*60))-W1824</f>
        <v>3357.6979590790152</v>
      </c>
      <c r="Q1825" s="10">
        <f>(P1825/$AA$5)*($AA$4-'Front End'!$F$9)</f>
        <v>3.3576979590790146E-2</v>
      </c>
      <c r="R1825" s="10">
        <f>'Front End'!$F$9+Q1825</f>
        <v>45.033576979590791</v>
      </c>
      <c r="S1825" s="8">
        <f>IF(R1825&gt;'Front End'!$F$9+'Front End'!$B$9,(((R1825-'Front End'!$F$9)/($AA$4-'Front End'!$F$9))*$AA$5)-((('Front End'!$F$9+'Front End'!$B$9-'Front End'!$F$9)/($AA$4-'Front End'!$F$9))*$AA$5),0)</f>
        <v>3357.6979590790756</v>
      </c>
      <c r="T1825" s="8">
        <f>ROUND(S1825/('Front End'!$B$3*24*60*60),6)</f>
        <v>3.8860000000000001E-3</v>
      </c>
      <c r="U1825" s="8">
        <f>IF(R1825&gt;'Front End'!$F$9+'Front End'!$B$10,(((R1825-'Front End'!$F$9)/($AA$4-'Front End'!$F$9))*$AA$5)-((('Front End'!$F$9+'Front End'!$B$10-'Front End'!$F$9)/($AA$4-'Front End'!$F$9))*$AA$5),0)</f>
        <v>1357.6979590787628</v>
      </c>
      <c r="V1825" s="8">
        <f>(U1825^0.5)/('Front End'!$B$4*24*60*60)</f>
        <v>4.2646936557673848E-3</v>
      </c>
      <c r="W1825" s="8">
        <f>(AVERAGE(T1824:T1825)*('Front End'!$F$5*60))+(AVERAGE(V1824:V1825)*('Front End'!$F$5*60))</f>
        <v>0.97823357128925381</v>
      </c>
      <c r="X1825" s="8">
        <f t="shared" si="116"/>
        <v>4.2646936557673848E-3</v>
      </c>
    </row>
    <row r="1826" spans="1:24" x14ac:dyDescent="0.2">
      <c r="A1826" s="1">
        <v>1825</v>
      </c>
      <c r="B1826" s="1">
        <f>B1825+'Front End'!$F$5</f>
        <v>3648</v>
      </c>
      <c r="C1826" s="10">
        <f t="shared" si="113"/>
        <v>2.5333333333333332</v>
      </c>
      <c r="D1826" s="10">
        <f>ROUND(IF(B1826&lt;=$AA$2*1.25,('Front End'!$F$4/2)*(1-COS((PI()*B1826)/$AA$2)),(4.34*'Front End'!$F$4*EXP(-1.3*B1826/$AA$2))),6)</f>
        <v>1.5899999999999999E-4</v>
      </c>
      <c r="E1826" s="10">
        <f>D1826*('Front End'!$F$3/100)</f>
        <v>0</v>
      </c>
      <c r="F1826" s="10">
        <f t="shared" si="114"/>
        <v>1.5899999999999999E-4</v>
      </c>
      <c r="G1826" s="10">
        <f>IF((G1825+(AVERAGE(F1825:F1826)*('Front End'!$F$5*60))-(N1825))&gt;$AA$3,$AA$3,IF(G1825+(AVERAGE(F1825:F1826)*('Front End'!$F$5*60))-(N1825)&lt;0,0,G1825+(AVERAGE(F1825:F1826)*('Front End'!$F$5*60))-(N1825)))</f>
        <v>100.14137466078586</v>
      </c>
      <c r="H1826" s="10">
        <f>(G1826/$AA$3)*'Front End'!$B$1</f>
        <v>1.0014137466078587E-3</v>
      </c>
      <c r="I1826" s="10">
        <f>('Front End'!$F$10-'Front End'!$B$1)+Calcs!H1826</f>
        <v>46.731001413746611</v>
      </c>
      <c r="J1826" s="10">
        <f>IF(H1826&gt;'Front End'!$B$1*('Front End'!$B$5/100),G1826-((('Front End'!$B$1*('Front End'!$B$5/100))/'Front End'!$B$1)*$AA$3),0)</f>
        <v>0.14137466078585703</v>
      </c>
      <c r="K1826" s="10">
        <f>(J1826*('Front End'!$B$6/100))/('Front End'!$B$2*24*60*60)</f>
        <v>0</v>
      </c>
      <c r="L1826" s="10">
        <f>(J1826*((100-'Front End'!$B$6)/100))/('Front End'!$B$2*24*60*60)</f>
        <v>1.6362807961326048E-4</v>
      </c>
      <c r="M1826" s="10">
        <f t="shared" si="115"/>
        <v>1.6362807961326048E-4</v>
      </c>
      <c r="N1826" s="10">
        <f>AVERAGE(M1825:M1826)*('Front End'!$F$5*60)</f>
        <v>1.9678598975080657E-2</v>
      </c>
      <c r="O1826" s="10">
        <f>IF(O1825+AVERAGE(K1825:K1826)*('Front End'!$F$5*60)&gt;J1826,J1826,O1825+AVERAGE(K1825:K1826)*('Front End'!$F$5*60))</f>
        <v>0</v>
      </c>
      <c r="P1826" s="10">
        <f>P1825+(AVERAGE(L1825:L1826)*('Front End'!$F$5*60))-W1825</f>
        <v>3356.7394041067009</v>
      </c>
      <c r="Q1826" s="10">
        <f>(P1826/$AA$5)*($AA$4-'Front End'!$F$9)</f>
        <v>3.3567394041067011E-2</v>
      </c>
      <c r="R1826" s="10">
        <f>'Front End'!$F$9+Q1826</f>
        <v>45.033567394041064</v>
      </c>
      <c r="S1826" s="8">
        <f>IF(R1826&gt;'Front End'!$F$9+'Front End'!$B$9,(((R1826-'Front End'!$F$9)/($AA$4-'Front End'!$F$9))*$AA$5)-((('Front End'!$F$9+'Front End'!$B$9-'Front End'!$F$9)/($AA$4-'Front End'!$F$9))*$AA$5),0)</f>
        <v>3356.7394041064344</v>
      </c>
      <c r="T1826" s="8">
        <f>ROUND(S1826/('Front End'!$B$3*24*60*60),6)</f>
        <v>3.885E-3</v>
      </c>
      <c r="U1826" s="8">
        <f>IF(R1826&gt;'Front End'!$F$9+'Front End'!$B$10,(((R1826-'Front End'!$F$9)/($AA$4-'Front End'!$F$9))*$AA$5)-((('Front End'!$F$9+'Front End'!$B$10-'Front End'!$F$9)/($AA$4-'Front End'!$F$9))*$AA$5),0)</f>
        <v>1356.7394041061216</v>
      </c>
      <c r="V1826" s="8">
        <f>(U1826^0.5)/('Front End'!$B$4*24*60*60)</f>
        <v>4.2631879213456672E-3</v>
      </c>
      <c r="W1826" s="8">
        <f>(AVERAGE(T1825:T1826)*('Front End'!$F$5*60))+(AVERAGE(V1825:V1826)*('Front End'!$F$5*60))</f>
        <v>0.97793289462678323</v>
      </c>
      <c r="X1826" s="8">
        <f t="shared" si="116"/>
        <v>4.2631879213456672E-3</v>
      </c>
    </row>
    <row r="1827" spans="1:24" x14ac:dyDescent="0.2">
      <c r="A1827" s="1">
        <v>1826</v>
      </c>
      <c r="B1827" s="1">
        <f>B1826+'Front End'!$F$5</f>
        <v>3650</v>
      </c>
      <c r="C1827" s="10">
        <f t="shared" si="113"/>
        <v>2.5347222222222223</v>
      </c>
      <c r="D1827" s="10">
        <f>ROUND(IF(B1827&lt;=$AA$2*1.25,('Front End'!$F$4/2)*(1-COS((PI()*B1827)/$AA$2)),(4.34*'Front End'!$F$4*EXP(-1.3*B1827/$AA$2))),6)</f>
        <v>1.5899999999999999E-4</v>
      </c>
      <c r="E1827" s="10">
        <f>D1827*('Front End'!$F$3/100)</f>
        <v>0</v>
      </c>
      <c r="F1827" s="10">
        <f t="shared" si="114"/>
        <v>1.5899999999999999E-4</v>
      </c>
      <c r="G1827" s="10">
        <f>IF((G1826+(AVERAGE(F1826:F1827)*('Front End'!$F$5*60))-(N1826))&gt;$AA$3,$AA$3,IF(G1826+(AVERAGE(F1826:F1827)*('Front End'!$F$5*60))-(N1826)&lt;0,0,G1826+(AVERAGE(F1826:F1827)*('Front End'!$F$5*60))-(N1826)))</f>
        <v>100.14077606181078</v>
      </c>
      <c r="H1827" s="10">
        <f>(G1827/$AA$3)*'Front End'!$B$1</f>
        <v>1.0014077606181077E-3</v>
      </c>
      <c r="I1827" s="10">
        <f>('Front End'!$F$10-'Front End'!$B$1)+Calcs!H1827</f>
        <v>46.731001407760623</v>
      </c>
      <c r="J1827" s="10">
        <f>IF(H1827&gt;'Front End'!$B$1*('Front End'!$B$5/100),G1827-((('Front End'!$B$1*('Front End'!$B$5/100))/'Front End'!$B$1)*$AA$3),0)</f>
        <v>0.14077606181078295</v>
      </c>
      <c r="K1827" s="10">
        <f>(J1827*('Front End'!$B$6/100))/('Front End'!$B$2*24*60*60)</f>
        <v>0</v>
      </c>
      <c r="L1827" s="10">
        <f>(J1827*((100-'Front End'!$B$6)/100))/('Front End'!$B$2*24*60*60)</f>
        <v>1.6293525672544324E-4</v>
      </c>
      <c r="M1827" s="10">
        <f t="shared" si="115"/>
        <v>1.6293525672544324E-4</v>
      </c>
      <c r="N1827" s="10">
        <f>AVERAGE(M1826:M1827)*('Front End'!$F$5*60)</f>
        <v>1.9593800180322224E-2</v>
      </c>
      <c r="O1827" s="10">
        <f>IF(O1826+AVERAGE(K1826:K1827)*('Front End'!$F$5*60)&gt;J1827,J1827,O1826+AVERAGE(K1826:K1827)*('Front End'!$F$5*60))</f>
        <v>0</v>
      </c>
      <c r="P1827" s="10">
        <f>P1826+(AVERAGE(L1826:L1827)*('Front End'!$F$5*60))-W1826</f>
        <v>3355.7810650122542</v>
      </c>
      <c r="Q1827" s="10">
        <f>(P1827/$AA$5)*($AA$4-'Front End'!$F$9)</f>
        <v>3.355781065012254E-2</v>
      </c>
      <c r="R1827" s="10">
        <f>'Front End'!$F$9+Q1827</f>
        <v>45.033557810650123</v>
      </c>
      <c r="S1827" s="8">
        <f>IF(R1827&gt;'Front End'!$F$9+'Front End'!$B$9,(((R1827-'Front End'!$F$9)/($AA$4-'Front End'!$F$9))*$AA$5)-((('Front End'!$F$9+'Front End'!$B$9-'Front End'!$F$9)/($AA$4-'Front End'!$F$9))*$AA$5),0)</f>
        <v>3355.7810650123088</v>
      </c>
      <c r="T1827" s="8">
        <f>ROUND(S1827/('Front End'!$B$3*24*60*60),6)</f>
        <v>3.8839999999999999E-3</v>
      </c>
      <c r="U1827" s="8">
        <f>IF(R1827&gt;'Front End'!$F$9+'Front End'!$B$10,(((R1827-'Front End'!$F$9)/($AA$4-'Front End'!$F$9))*$AA$5)-((('Front End'!$F$9+'Front End'!$B$10-'Front End'!$F$9)/($AA$4-'Front End'!$F$9))*$AA$5),0)</f>
        <v>1355.7810650119959</v>
      </c>
      <c r="V1827" s="8">
        <f>(U1827^0.5)/('Front End'!$B$4*24*60*60)</f>
        <v>4.2616819942088288E-3</v>
      </c>
      <c r="W1827" s="8">
        <f>(AVERAGE(T1826:T1827)*('Front End'!$F$5*60))+(AVERAGE(V1826:V1827)*('Front End'!$F$5*60))</f>
        <v>0.9776321949332698</v>
      </c>
      <c r="X1827" s="8">
        <f t="shared" si="116"/>
        <v>4.2616819942088288E-3</v>
      </c>
    </row>
    <row r="1828" spans="1:24" x14ac:dyDescent="0.2">
      <c r="A1828" s="1">
        <v>1827</v>
      </c>
      <c r="B1828" s="1">
        <f>B1827+'Front End'!$F$5</f>
        <v>3652</v>
      </c>
      <c r="C1828" s="10">
        <f t="shared" si="113"/>
        <v>2.536111111111111</v>
      </c>
      <c r="D1828" s="10">
        <f>ROUND(IF(B1828&lt;=$AA$2*1.25,('Front End'!$F$4/2)*(1-COS((PI()*B1828)/$AA$2)),(4.34*'Front End'!$F$4*EXP(-1.3*B1828/$AA$2))),6)</f>
        <v>1.5799999999999999E-4</v>
      </c>
      <c r="E1828" s="10">
        <f>D1828*('Front End'!$F$3/100)</f>
        <v>0</v>
      </c>
      <c r="F1828" s="10">
        <f t="shared" si="114"/>
        <v>1.5799999999999999E-4</v>
      </c>
      <c r="G1828" s="10">
        <f>IF((G1827+(AVERAGE(F1827:F1828)*('Front End'!$F$5*60))-(N1827))&gt;$AA$3,$AA$3,IF(G1827+(AVERAGE(F1827:F1828)*('Front End'!$F$5*60))-(N1827)&lt;0,0,G1827+(AVERAGE(F1827:F1828)*('Front End'!$F$5*60))-(N1827)))</f>
        <v>100.14020226163046</v>
      </c>
      <c r="H1828" s="10">
        <f>(G1828/$AA$3)*'Front End'!$B$1</f>
        <v>1.0014020226163046E-3</v>
      </c>
      <c r="I1828" s="10">
        <f>('Front End'!$F$10-'Front End'!$B$1)+Calcs!H1828</f>
        <v>46.731001402022621</v>
      </c>
      <c r="J1828" s="10">
        <f>IF(H1828&gt;'Front End'!$B$1*('Front End'!$B$5/100),G1828-((('Front End'!$B$1*('Front End'!$B$5/100))/'Front End'!$B$1)*$AA$3),0)</f>
        <v>0.14020226163046345</v>
      </c>
      <c r="K1828" s="10">
        <f>(J1828*('Front End'!$B$6/100))/('Front End'!$B$2*24*60*60)</f>
        <v>0</v>
      </c>
      <c r="L1828" s="10">
        <f>(J1828*((100-'Front End'!$B$6)/100))/('Front End'!$B$2*24*60*60)</f>
        <v>1.6227113614636975E-4</v>
      </c>
      <c r="M1828" s="10">
        <f t="shared" si="115"/>
        <v>1.6227113614636975E-4</v>
      </c>
      <c r="N1828" s="10">
        <f>AVERAGE(M1827:M1828)*('Front End'!$F$5*60)</f>
        <v>1.9512383572308778E-2</v>
      </c>
      <c r="O1828" s="10">
        <f>IF(O1827+AVERAGE(K1827:K1828)*('Front End'!$F$5*60)&gt;J1828,J1828,O1827+AVERAGE(K1827:K1828)*('Front End'!$F$5*60))</f>
        <v>0</v>
      </c>
      <c r="P1828" s="10">
        <f>P1827+(AVERAGE(L1827:L1828)*('Front End'!$F$5*60))-W1827</f>
        <v>3354.8229452008932</v>
      </c>
      <c r="Q1828" s="10">
        <f>(P1828/$AA$5)*($AA$4-'Front End'!$F$9)</f>
        <v>3.3548229452008929E-2</v>
      </c>
      <c r="R1828" s="10">
        <f>'Front End'!$F$9+Q1828</f>
        <v>45.033548229452009</v>
      </c>
      <c r="S1828" s="8">
        <f>IF(R1828&gt;'Front End'!$F$9+'Front End'!$B$9,(((R1828-'Front End'!$F$9)/($AA$4-'Front End'!$F$9))*$AA$5)-((('Front End'!$F$9+'Front End'!$B$9-'Front End'!$F$9)/($AA$4-'Front End'!$F$9))*$AA$5),0)</f>
        <v>3354.8229452009082</v>
      </c>
      <c r="T1828" s="8">
        <f>ROUND(S1828/('Front End'!$B$3*24*60*60),6)</f>
        <v>3.8830000000000002E-3</v>
      </c>
      <c r="U1828" s="8">
        <f>IF(R1828&gt;'Front End'!$F$9+'Front End'!$B$10,(((R1828-'Front End'!$F$9)/($AA$4-'Front End'!$F$9))*$AA$5)-((('Front End'!$F$9+'Front End'!$B$10-'Front End'!$F$9)/($AA$4-'Front End'!$F$9))*$AA$5),0)</f>
        <v>1354.8229452005953</v>
      </c>
      <c r="V1828" s="8">
        <f>(U1828^0.5)/('Front End'!$B$4*24*60*60)</f>
        <v>4.2601758795046858E-3</v>
      </c>
      <c r="W1828" s="8">
        <f>(AVERAGE(T1827:T1828)*('Front End'!$F$5*60))+(AVERAGE(V1827:V1828)*('Front End'!$F$5*60))</f>
        <v>0.97733147242281093</v>
      </c>
      <c r="X1828" s="8">
        <f t="shared" si="116"/>
        <v>4.2601758795046858E-3</v>
      </c>
    </row>
    <row r="1829" spans="1:24" x14ac:dyDescent="0.2">
      <c r="A1829" s="1">
        <v>1828</v>
      </c>
      <c r="B1829" s="1">
        <f>B1828+'Front End'!$F$5</f>
        <v>3654</v>
      </c>
      <c r="C1829" s="10">
        <f t="shared" si="113"/>
        <v>2.5375000000000001</v>
      </c>
      <c r="D1829" s="10">
        <f>ROUND(IF(B1829&lt;=$AA$2*1.25,('Front End'!$F$4/2)*(1-COS((PI()*B1829)/$AA$2)),(4.34*'Front End'!$F$4*EXP(-1.3*B1829/$AA$2))),6)</f>
        <v>1.5699999999999999E-4</v>
      </c>
      <c r="E1829" s="10">
        <f>D1829*('Front End'!$F$3/100)</f>
        <v>0</v>
      </c>
      <c r="F1829" s="10">
        <f t="shared" si="114"/>
        <v>1.5699999999999999E-4</v>
      </c>
      <c r="G1829" s="10">
        <f>IF((G1828+(AVERAGE(F1828:F1829)*('Front End'!$F$5*60))-(N1828))&gt;$AA$3,$AA$3,IF(G1828+(AVERAGE(F1828:F1829)*('Front End'!$F$5*60))-(N1828)&lt;0,0,G1828+(AVERAGE(F1828:F1829)*('Front End'!$F$5*60))-(N1828)))</f>
        <v>100.13958987805816</v>
      </c>
      <c r="H1829" s="10">
        <f>(G1829/$AA$3)*'Front End'!$B$1</f>
        <v>1.0013958987805816E-3</v>
      </c>
      <c r="I1829" s="10">
        <f>('Front End'!$F$10-'Front End'!$B$1)+Calcs!H1829</f>
        <v>46.731001395898787</v>
      </c>
      <c r="J1829" s="10">
        <f>IF(H1829&gt;'Front End'!$B$1*('Front End'!$B$5/100),G1829-((('Front End'!$B$1*('Front End'!$B$5/100))/'Front End'!$B$1)*$AA$3),0)</f>
        <v>0.13958987805816037</v>
      </c>
      <c r="K1829" s="10">
        <f>(J1829*('Front End'!$B$6/100))/('Front End'!$B$2*24*60*60)</f>
        <v>0</v>
      </c>
      <c r="L1829" s="10">
        <f>(J1829*((100-'Front End'!$B$6)/100))/('Front End'!$B$2*24*60*60)</f>
        <v>1.6156235886361157E-4</v>
      </c>
      <c r="M1829" s="10">
        <f t="shared" si="115"/>
        <v>1.6156235886361157E-4</v>
      </c>
      <c r="N1829" s="10">
        <f>AVERAGE(M1828:M1829)*('Front End'!$F$5*60)</f>
        <v>1.9430009700598876E-2</v>
      </c>
      <c r="O1829" s="10">
        <f>IF(O1828+AVERAGE(K1828:K1829)*('Front End'!$F$5*60)&gt;J1829,J1829,O1828+AVERAGE(K1828:K1829)*('Front End'!$F$5*60))</f>
        <v>0</v>
      </c>
      <c r="P1829" s="10">
        <f>P1828+(AVERAGE(L1828:L1829)*('Front End'!$F$5*60))-W1828</f>
        <v>3353.8650437381707</v>
      </c>
      <c r="Q1829" s="10">
        <f>(P1829/$AA$5)*($AA$4-'Front End'!$F$9)</f>
        <v>3.3538650437381703E-2</v>
      </c>
      <c r="R1829" s="10">
        <f>'Front End'!$F$9+Q1829</f>
        <v>45.033538650437379</v>
      </c>
      <c r="S1829" s="8">
        <f>IF(R1829&gt;'Front End'!$F$9+'Front End'!$B$9,(((R1829-'Front End'!$F$9)/($AA$4-'Front End'!$F$9))*$AA$5)-((('Front End'!$F$9+'Front End'!$B$9-'Front End'!$F$9)/($AA$4-'Front End'!$F$9))*$AA$5),0)</f>
        <v>3353.8650437378692</v>
      </c>
      <c r="T1829" s="8">
        <f>ROUND(S1829/('Front End'!$B$3*24*60*60),6)</f>
        <v>3.882E-3</v>
      </c>
      <c r="U1829" s="8">
        <f>IF(R1829&gt;'Front End'!$F$9+'Front End'!$B$10,(((R1829-'Front End'!$F$9)/($AA$4-'Front End'!$F$9))*$AA$5)-((('Front End'!$F$9+'Front End'!$B$10-'Front End'!$F$9)/($AA$4-'Front End'!$F$9))*$AA$5),0)</f>
        <v>1353.8650437375563</v>
      </c>
      <c r="V1829" s="8">
        <f>(U1829^0.5)/('Front End'!$B$4*24*60*60)</f>
        <v>4.2586695755646832E-3</v>
      </c>
      <c r="W1829" s="8">
        <f>(AVERAGE(T1828:T1829)*('Front End'!$F$5*60))+(AVERAGE(V1828:V1829)*('Front End'!$F$5*60))</f>
        <v>0.97703072730416207</v>
      </c>
      <c r="X1829" s="8">
        <f t="shared" si="116"/>
        <v>4.2586695755646832E-3</v>
      </c>
    </row>
    <row r="1830" spans="1:24" x14ac:dyDescent="0.2">
      <c r="A1830" s="1">
        <v>1829</v>
      </c>
      <c r="B1830" s="1">
        <f>B1829+'Front End'!$F$5</f>
        <v>3656</v>
      </c>
      <c r="C1830" s="10">
        <f t="shared" si="113"/>
        <v>2.5388888888888888</v>
      </c>
      <c r="D1830" s="10">
        <f>ROUND(IF(B1830&lt;=$AA$2*1.25,('Front End'!$F$4/2)*(1-COS((PI()*B1830)/$AA$2)),(4.34*'Front End'!$F$4*EXP(-1.3*B1830/$AA$2))),6)</f>
        <v>1.5699999999999999E-4</v>
      </c>
      <c r="E1830" s="10">
        <f>D1830*('Front End'!$F$3/100)</f>
        <v>0</v>
      </c>
      <c r="F1830" s="10">
        <f t="shared" si="114"/>
        <v>1.5699999999999999E-4</v>
      </c>
      <c r="G1830" s="10">
        <f>IF((G1829+(AVERAGE(F1829:F1830)*('Front End'!$F$5*60))-(N1829))&gt;$AA$3,$AA$3,IF(G1829+(AVERAGE(F1829:F1830)*('Front End'!$F$5*60))-(N1829)&lt;0,0,G1829+(AVERAGE(F1829:F1830)*('Front End'!$F$5*60))-(N1829)))</f>
        <v>100.13899986835756</v>
      </c>
      <c r="H1830" s="10">
        <f>(G1830/$AA$3)*'Front End'!$B$1</f>
        <v>1.0013899986835756E-3</v>
      </c>
      <c r="I1830" s="10">
        <f>('Front End'!$F$10-'Front End'!$B$1)+Calcs!H1830</f>
        <v>46.731001389998688</v>
      </c>
      <c r="J1830" s="10">
        <f>IF(H1830&gt;'Front End'!$B$1*('Front End'!$B$5/100),G1830-((('Front End'!$B$1*('Front End'!$B$5/100))/'Front End'!$B$1)*$AA$3),0)</f>
        <v>0.1389998683575584</v>
      </c>
      <c r="K1830" s="10">
        <f>(J1830*('Front End'!$B$6/100))/('Front End'!$B$2*24*60*60)</f>
        <v>0</v>
      </c>
      <c r="L1830" s="10">
        <f>(J1830*((100-'Front End'!$B$6)/100))/('Front End'!$B$2*24*60*60)</f>
        <v>1.608794772656926E-4</v>
      </c>
      <c r="M1830" s="10">
        <f t="shared" si="115"/>
        <v>1.608794772656926E-4</v>
      </c>
      <c r="N1830" s="10">
        <f>AVERAGE(M1829:M1830)*('Front End'!$F$5*60)</f>
        <v>1.9346510167758249E-2</v>
      </c>
      <c r="O1830" s="10">
        <f>IF(O1829+AVERAGE(K1829:K1830)*('Front End'!$F$5*60)&gt;J1830,J1830,O1829+AVERAGE(K1829:K1830)*('Front End'!$F$5*60))</f>
        <v>0</v>
      </c>
      <c r="P1830" s="10">
        <f>P1829+(AVERAGE(L1829:L1830)*('Front End'!$F$5*60))-W1829</f>
        <v>3352.9073595210343</v>
      </c>
      <c r="Q1830" s="10">
        <f>(P1830/$AA$5)*($AA$4-'Front End'!$F$9)</f>
        <v>3.3529073595210339E-2</v>
      </c>
      <c r="R1830" s="10">
        <f>'Front End'!$F$9+Q1830</f>
        <v>45.033529073595211</v>
      </c>
      <c r="S1830" s="8">
        <f>IF(R1830&gt;'Front End'!$F$9+'Front End'!$B$9,(((R1830-'Front End'!$F$9)/($AA$4-'Front End'!$F$9))*$AA$5)-((('Front End'!$F$9+'Front End'!$B$9-'Front End'!$F$9)/($AA$4-'Front End'!$F$9))*$AA$5),0)</f>
        <v>3352.9073595211403</v>
      </c>
      <c r="T1830" s="8">
        <f>ROUND(S1830/('Front End'!$B$3*24*60*60),6)</f>
        <v>3.8809999999999999E-3</v>
      </c>
      <c r="U1830" s="8">
        <f>IF(R1830&gt;'Front End'!$F$9+'Front End'!$B$10,(((R1830-'Front End'!$F$9)/($AA$4-'Front End'!$F$9))*$AA$5)-((('Front End'!$F$9+'Front End'!$B$10-'Front End'!$F$9)/($AA$4-'Front End'!$F$9))*$AA$5),0)</f>
        <v>1352.9073595208274</v>
      </c>
      <c r="V1830" s="8">
        <f>(U1830^0.5)/('Front End'!$B$4*24*60*60)</f>
        <v>4.2571630804540527E-3</v>
      </c>
      <c r="W1830" s="8">
        <f>(AVERAGE(T1829:T1830)*('Front End'!$F$5*60))+(AVERAGE(V1829:V1830)*('Front End'!$F$5*60))</f>
        <v>0.97672995936112417</v>
      </c>
      <c r="X1830" s="8">
        <f t="shared" si="116"/>
        <v>4.2571630804540527E-3</v>
      </c>
    </row>
    <row r="1831" spans="1:24" x14ac:dyDescent="0.2">
      <c r="A1831" s="1">
        <v>1830</v>
      </c>
      <c r="B1831" s="1">
        <f>B1830+'Front End'!$F$5</f>
        <v>3658</v>
      </c>
      <c r="C1831" s="10">
        <f t="shared" si="113"/>
        <v>2.5402777777777779</v>
      </c>
      <c r="D1831" s="10">
        <f>ROUND(IF(B1831&lt;=$AA$2*1.25,('Front End'!$F$4/2)*(1-COS((PI()*B1831)/$AA$2)),(4.34*'Front End'!$F$4*EXP(-1.3*B1831/$AA$2))),6)</f>
        <v>1.56E-4</v>
      </c>
      <c r="E1831" s="10">
        <f>D1831*('Front End'!$F$3/100)</f>
        <v>0</v>
      </c>
      <c r="F1831" s="10">
        <f t="shared" si="114"/>
        <v>1.56E-4</v>
      </c>
      <c r="G1831" s="10">
        <f>IF((G1830+(AVERAGE(F1830:F1831)*('Front End'!$F$5*60))-(N1830))&gt;$AA$3,$AA$3,IF(G1830+(AVERAGE(F1830:F1831)*('Front End'!$F$5*60))-(N1830)&lt;0,0,G1830+(AVERAGE(F1830:F1831)*('Front End'!$F$5*60))-(N1830)))</f>
        <v>100.1384333581898</v>
      </c>
      <c r="H1831" s="10">
        <f>(G1831/$AA$3)*'Front End'!$B$1</f>
        <v>1.0013843335818979E-3</v>
      </c>
      <c r="I1831" s="10">
        <f>('Front End'!$F$10-'Front End'!$B$1)+Calcs!H1831</f>
        <v>46.731001384333588</v>
      </c>
      <c r="J1831" s="10">
        <f>IF(H1831&gt;'Front End'!$B$1*('Front End'!$B$5/100),G1831-((('Front End'!$B$1*('Front End'!$B$5/100))/'Front End'!$B$1)*$AA$3),0)</f>
        <v>0.13843335818980051</v>
      </c>
      <c r="K1831" s="10">
        <f>(J1831*('Front End'!$B$6/100))/('Front End'!$B$2*24*60*60)</f>
        <v>0</v>
      </c>
      <c r="L1831" s="10">
        <f>(J1831*((100-'Front End'!$B$6)/100))/('Front End'!$B$2*24*60*60)</f>
        <v>1.6022379420115802E-4</v>
      </c>
      <c r="M1831" s="10">
        <f t="shared" si="115"/>
        <v>1.6022379420115802E-4</v>
      </c>
      <c r="N1831" s="10">
        <f>AVERAGE(M1830:M1831)*('Front End'!$F$5*60)</f>
        <v>1.9266196288011038E-2</v>
      </c>
      <c r="O1831" s="10">
        <f>IF(O1830+AVERAGE(K1830:K1831)*('Front End'!$F$5*60)&gt;J1831,J1831,O1830+AVERAGE(K1830:K1831)*('Front End'!$F$5*60))</f>
        <v>0</v>
      </c>
      <c r="P1831" s="10">
        <f>P1830+(AVERAGE(L1830:L1831)*('Front End'!$F$5*60))-W1830</f>
        <v>3351.9498957579613</v>
      </c>
      <c r="Q1831" s="10">
        <f>(P1831/$AA$5)*($AA$4-'Front End'!$F$9)</f>
        <v>3.3519498957579615E-2</v>
      </c>
      <c r="R1831" s="10">
        <f>'Front End'!$F$9+Q1831</f>
        <v>45.033519498957581</v>
      </c>
      <c r="S1831" s="8">
        <f>IF(R1831&gt;'Front End'!$F$9+'Front End'!$B$9,(((R1831-'Front End'!$F$9)/($AA$4-'Front End'!$F$9))*$AA$5)-((('Front End'!$F$9+'Front End'!$B$9-'Front End'!$F$9)/($AA$4-'Front End'!$F$9))*$AA$5),0)</f>
        <v>3351.9498957581109</v>
      </c>
      <c r="T1831" s="8">
        <f>ROUND(S1831/('Front End'!$B$3*24*60*60),6)</f>
        <v>3.8800000000000002E-3</v>
      </c>
      <c r="U1831" s="8">
        <f>IF(R1831&gt;'Front End'!$F$9+'Front End'!$B$10,(((R1831-'Front End'!$F$9)/($AA$4-'Front End'!$F$9))*$AA$5)-((('Front End'!$F$9+'Front End'!$B$10-'Front End'!$F$9)/($AA$4-'Front End'!$F$9))*$AA$5),0)</f>
        <v>1351.949895757798</v>
      </c>
      <c r="V1831" s="8">
        <f>(U1831^0.5)/('Front End'!$B$4*24*60*60)</f>
        <v>4.2556563990178648E-3</v>
      </c>
      <c r="W1831" s="8">
        <f>(AVERAGE(T1830:T1831)*('Front End'!$F$5*60))+(AVERAGE(V1830:V1831)*('Front End'!$F$5*60))</f>
        <v>0.97642916876831509</v>
      </c>
      <c r="X1831" s="8">
        <f t="shared" si="116"/>
        <v>4.2556563990178648E-3</v>
      </c>
    </row>
    <row r="1832" spans="1:24" x14ac:dyDescent="0.2">
      <c r="A1832" s="1">
        <v>1831</v>
      </c>
      <c r="B1832" s="1">
        <f>B1831+'Front End'!$F$5</f>
        <v>3660</v>
      </c>
      <c r="C1832" s="10">
        <f t="shared" si="113"/>
        <v>2.5416666666666665</v>
      </c>
      <c r="D1832" s="10">
        <f>ROUND(IF(B1832&lt;=$AA$2*1.25,('Front End'!$F$4/2)*(1-COS((PI()*B1832)/$AA$2)),(4.34*'Front End'!$F$4*EXP(-1.3*B1832/$AA$2))),6)</f>
        <v>1.55E-4</v>
      </c>
      <c r="E1832" s="10">
        <f>D1832*('Front End'!$F$3/100)</f>
        <v>0</v>
      </c>
      <c r="F1832" s="10">
        <f t="shared" si="114"/>
        <v>1.55E-4</v>
      </c>
      <c r="G1832" s="10">
        <f>IF((G1831+(AVERAGE(F1831:F1832)*('Front End'!$F$5*60))-(N1831))&gt;$AA$3,$AA$3,IF(G1831+(AVERAGE(F1831:F1832)*('Front End'!$F$5*60))-(N1831)&lt;0,0,G1831+(AVERAGE(F1831:F1832)*('Front End'!$F$5*60))-(N1831)))</f>
        <v>100.13782716190178</v>
      </c>
      <c r="H1832" s="10">
        <f>(G1832/$AA$3)*'Front End'!$B$1</f>
        <v>1.0013782716190179E-3</v>
      </c>
      <c r="I1832" s="10">
        <f>('Front End'!$F$10-'Front End'!$B$1)+Calcs!H1832</f>
        <v>46.731001378271621</v>
      </c>
      <c r="J1832" s="10">
        <f>IF(H1832&gt;'Front End'!$B$1*('Front End'!$B$5/100),G1832-((('Front End'!$B$1*('Front End'!$B$5/100))/'Front End'!$B$1)*$AA$3),0)</f>
        <v>0.13782716190178235</v>
      </c>
      <c r="K1832" s="10">
        <f>(J1832*('Front End'!$B$6/100))/('Front End'!$B$2*24*60*60)</f>
        <v>0</v>
      </c>
      <c r="L1832" s="10">
        <f>(J1832*((100-'Front End'!$B$6)/100))/('Front End'!$B$2*24*60*60)</f>
        <v>1.5952217812706293E-4</v>
      </c>
      <c r="M1832" s="10">
        <f t="shared" si="115"/>
        <v>1.5952217812706293E-4</v>
      </c>
      <c r="N1832" s="10">
        <f>AVERAGE(M1831:M1832)*('Front End'!$F$5*60)</f>
        <v>1.9184758339693256E-2</v>
      </c>
      <c r="O1832" s="10">
        <f>IF(O1831+AVERAGE(K1831:K1832)*('Front End'!$F$5*60)&gt;J1832,J1832,O1831+AVERAGE(K1831:K1832)*('Front End'!$F$5*60))</f>
        <v>0</v>
      </c>
      <c r="P1832" s="10">
        <f>P1831+(AVERAGE(L1831:L1832)*('Front End'!$F$5*60))-W1831</f>
        <v>3350.9926513475325</v>
      </c>
      <c r="Q1832" s="10">
        <f>(P1832/$AA$5)*($AA$4-'Front End'!$F$9)</f>
        <v>3.3509926513475327E-2</v>
      </c>
      <c r="R1832" s="10">
        <f>'Front End'!$F$9+Q1832</f>
        <v>45.033509926513474</v>
      </c>
      <c r="S1832" s="8">
        <f>IF(R1832&gt;'Front End'!$F$9+'Front End'!$B$9,(((R1832-'Front End'!$F$9)/($AA$4-'Front End'!$F$9))*$AA$5)-((('Front End'!$F$9+'Front End'!$B$9-'Front End'!$F$9)/($AA$4-'Front End'!$F$9))*$AA$5),0)</f>
        <v>3350.9926513474402</v>
      </c>
      <c r="T1832" s="8">
        <f>ROUND(S1832/('Front End'!$B$3*24*60*60),6)</f>
        <v>3.8779999999999999E-3</v>
      </c>
      <c r="U1832" s="8">
        <f>IF(R1832&gt;'Front End'!$F$9+'Front End'!$B$10,(((R1832-'Front End'!$F$9)/($AA$4-'Front End'!$F$9))*$AA$5)-((('Front End'!$F$9+'Front End'!$B$10-'Front End'!$F$9)/($AA$4-'Front End'!$F$9))*$AA$5),0)</f>
        <v>1350.9926513471273</v>
      </c>
      <c r="V1832" s="8">
        <f>(U1832^0.5)/('Front End'!$B$4*24*60*60)</f>
        <v>4.2541495293241414E-3</v>
      </c>
      <c r="W1832" s="8">
        <f>(AVERAGE(T1831:T1832)*('Front End'!$F$5*60))+(AVERAGE(V1831:V1832)*('Front End'!$F$5*60))</f>
        <v>0.97606835570052042</v>
      </c>
      <c r="X1832" s="8">
        <f t="shared" si="116"/>
        <v>4.2541495293241414E-3</v>
      </c>
    </row>
    <row r="1833" spans="1:24" x14ac:dyDescent="0.2">
      <c r="A1833" s="1">
        <v>1832</v>
      </c>
      <c r="B1833" s="1">
        <f>B1832+'Front End'!$F$5</f>
        <v>3662</v>
      </c>
      <c r="C1833" s="10">
        <f t="shared" si="113"/>
        <v>2.5430555555555556</v>
      </c>
      <c r="D1833" s="10">
        <f>ROUND(IF(B1833&lt;=$AA$2*1.25,('Front End'!$F$4/2)*(1-COS((PI()*B1833)/$AA$2)),(4.34*'Front End'!$F$4*EXP(-1.3*B1833/$AA$2))),6)</f>
        <v>1.54E-4</v>
      </c>
      <c r="E1833" s="10">
        <f>D1833*('Front End'!$F$3/100)</f>
        <v>0</v>
      </c>
      <c r="F1833" s="10">
        <f t="shared" si="114"/>
        <v>1.54E-4</v>
      </c>
      <c r="G1833" s="10">
        <f>IF((G1832+(AVERAGE(F1832:F1833)*('Front End'!$F$5*60))-(N1832))&gt;$AA$3,$AA$3,IF(G1832+(AVERAGE(F1832:F1833)*('Front End'!$F$5*60))-(N1832)&lt;0,0,G1832+(AVERAGE(F1832:F1833)*('Front End'!$F$5*60))-(N1832)))</f>
        <v>100.13718240356209</v>
      </c>
      <c r="H1833" s="10">
        <f>(G1833/$AA$3)*'Front End'!$B$1</f>
        <v>1.001371824035621E-3</v>
      </c>
      <c r="I1833" s="10">
        <f>('Front End'!$F$10-'Front End'!$B$1)+Calcs!H1833</f>
        <v>46.731001371824043</v>
      </c>
      <c r="J1833" s="10">
        <f>IF(H1833&gt;'Front End'!$B$1*('Front End'!$B$5/100),G1833-((('Front End'!$B$1*('Front End'!$B$5/100))/'Front End'!$B$1)*$AA$3),0)</f>
        <v>0.13718240356209321</v>
      </c>
      <c r="K1833" s="10">
        <f>(J1833*('Front End'!$B$6/100))/('Front End'!$B$2*24*60*60)</f>
        <v>0</v>
      </c>
      <c r="L1833" s="10">
        <f>(J1833*((100-'Front End'!$B$6)/100))/('Front End'!$B$2*24*60*60)</f>
        <v>1.5877593004871903E-4</v>
      </c>
      <c r="M1833" s="10">
        <f t="shared" si="115"/>
        <v>1.5877593004871903E-4</v>
      </c>
      <c r="N1833" s="10">
        <f>AVERAGE(M1832:M1833)*('Front End'!$F$5*60)</f>
        <v>1.9097886490546917E-2</v>
      </c>
      <c r="O1833" s="10">
        <f>IF(O1832+AVERAGE(K1832:K1833)*('Front End'!$F$5*60)&gt;J1833,J1833,O1832+AVERAGE(K1832:K1833)*('Front End'!$F$5*60))</f>
        <v>0</v>
      </c>
      <c r="P1833" s="10">
        <f>P1832+(AVERAGE(L1832:L1833)*('Front End'!$F$5*60))-W1832</f>
        <v>3350.0356808783226</v>
      </c>
      <c r="Q1833" s="10">
        <f>(P1833/$AA$5)*($AA$4-'Front End'!$F$9)</f>
        <v>3.3500356808783223E-2</v>
      </c>
      <c r="R1833" s="10">
        <f>'Front End'!$F$9+Q1833</f>
        <v>45.03350035680878</v>
      </c>
      <c r="S1833" s="8">
        <f>IF(R1833&gt;'Front End'!$F$9+'Front End'!$B$9,(((R1833-'Front End'!$F$9)/($AA$4-'Front End'!$F$9))*$AA$5)-((('Front End'!$F$9+'Front End'!$B$9-'Front End'!$F$9)/($AA$4-'Front End'!$F$9))*$AA$5),0)</f>
        <v>3350.0356808779943</v>
      </c>
      <c r="T1833" s="8">
        <f>ROUND(S1833/('Front End'!$B$3*24*60*60),6)</f>
        <v>3.8769999999999998E-3</v>
      </c>
      <c r="U1833" s="8">
        <f>IF(R1833&gt;'Front End'!$F$9+'Front End'!$B$10,(((R1833-'Front End'!$F$9)/($AA$4-'Front End'!$F$9))*$AA$5)-((('Front End'!$F$9+'Front End'!$B$10-'Front End'!$F$9)/($AA$4-'Front End'!$F$9))*$AA$5),0)</f>
        <v>1350.0356808776814</v>
      </c>
      <c r="V1833" s="8">
        <f>(U1833^0.5)/('Front End'!$B$4*24*60*60)</f>
        <v>4.2526425571508359E-3</v>
      </c>
      <c r="W1833" s="8">
        <f>(AVERAGE(T1832:T1833)*('Front End'!$F$5*60))+(AVERAGE(V1832:V1833)*('Front End'!$F$5*60))</f>
        <v>0.97570752518849857</v>
      </c>
      <c r="X1833" s="8">
        <f t="shared" si="116"/>
        <v>4.2526425571508359E-3</v>
      </c>
    </row>
    <row r="1834" spans="1:24" x14ac:dyDescent="0.2">
      <c r="A1834" s="1">
        <v>1833</v>
      </c>
      <c r="B1834" s="1">
        <f>B1833+'Front End'!$F$5</f>
        <v>3664</v>
      </c>
      <c r="C1834" s="10">
        <f t="shared" ref="C1834:C1897" si="117">B1834/(60*24)</f>
        <v>2.5444444444444443</v>
      </c>
      <c r="D1834" s="10">
        <f>ROUND(IF(B1834&lt;=$AA$2*1.25,('Front End'!$F$4/2)*(1-COS((PI()*B1834)/$AA$2)),(4.34*'Front End'!$F$4*EXP(-1.3*B1834/$AA$2))),6)</f>
        <v>1.54E-4</v>
      </c>
      <c r="E1834" s="10">
        <f>D1834*('Front End'!$F$3/100)</f>
        <v>0</v>
      </c>
      <c r="F1834" s="10">
        <f t="shared" ref="F1834:F1897" si="118">D1834-E1834</f>
        <v>1.54E-4</v>
      </c>
      <c r="G1834" s="10">
        <f>IF((G1833+(AVERAGE(F1833:F1834)*('Front End'!$F$5*60))-(N1833))&gt;$AA$3,$AA$3,IF(G1833+(AVERAGE(F1833:F1834)*('Front End'!$F$5*60))-(N1833)&lt;0,0,G1833+(AVERAGE(F1833:F1834)*('Front End'!$F$5*60))-(N1833)))</f>
        <v>100.13656451707155</v>
      </c>
      <c r="H1834" s="10">
        <f>(G1834/$AA$3)*'Front End'!$B$1</f>
        <v>1.0013656451707156E-3</v>
      </c>
      <c r="I1834" s="10">
        <f>('Front End'!$F$10-'Front End'!$B$1)+Calcs!H1834</f>
        <v>46.731001365645177</v>
      </c>
      <c r="J1834" s="10">
        <f>IF(H1834&gt;'Front End'!$B$1*('Front End'!$B$5/100),G1834-((('Front End'!$B$1*('Front End'!$B$5/100))/'Front End'!$B$1)*$AA$3),0)</f>
        <v>0.13656451707154815</v>
      </c>
      <c r="K1834" s="10">
        <f>(J1834*('Front End'!$B$6/100))/('Front End'!$B$2*24*60*60)</f>
        <v>0</v>
      </c>
      <c r="L1834" s="10">
        <f>(J1834*((100-'Front End'!$B$6)/100))/('Front End'!$B$2*24*60*60)</f>
        <v>1.5806078364762519E-4</v>
      </c>
      <c r="M1834" s="10">
        <f t="shared" ref="M1834:M1897" si="119">K1834+L1834</f>
        <v>1.5806078364762519E-4</v>
      </c>
      <c r="N1834" s="10">
        <f>AVERAGE(M1833:M1834)*('Front End'!$F$5*60)</f>
        <v>1.9010202821780654E-2</v>
      </c>
      <c r="O1834" s="10">
        <f>IF(O1833+AVERAGE(K1833:K1834)*('Front End'!$F$5*60)&gt;J1834,J1834,O1833+AVERAGE(K1833:K1834)*('Front End'!$F$5*60))</f>
        <v>0</v>
      </c>
      <c r="P1834" s="10">
        <f>P1833+(AVERAGE(L1833:L1834)*('Front End'!$F$5*60))-W1833</f>
        <v>3349.0789835559558</v>
      </c>
      <c r="Q1834" s="10">
        <f>(P1834/$AA$5)*($AA$4-'Front End'!$F$9)</f>
        <v>3.3490789835559559E-2</v>
      </c>
      <c r="R1834" s="10">
        <f>'Front End'!$F$9+Q1834</f>
        <v>45.033490789835561</v>
      </c>
      <c r="S1834" s="8">
        <f>IF(R1834&gt;'Front End'!$F$9+'Front End'!$B$9,(((R1834-'Front End'!$F$9)/($AA$4-'Front End'!$F$9))*$AA$5)-((('Front End'!$F$9+'Front End'!$B$9-'Front End'!$F$9)/($AA$4-'Front End'!$F$9))*$AA$5),0)</f>
        <v>3349.0789835560977</v>
      </c>
      <c r="T1834" s="8">
        <f>ROUND(S1834/('Front End'!$B$3*24*60*60),6)</f>
        <v>3.8760000000000001E-3</v>
      </c>
      <c r="U1834" s="8">
        <f>IF(R1834&gt;'Front End'!$F$9+'Front End'!$B$10,(((R1834-'Front End'!$F$9)/($AA$4-'Front End'!$F$9))*$AA$5)-((('Front End'!$F$9+'Front End'!$B$10-'Front End'!$F$9)/($AA$4-'Front End'!$F$9))*$AA$5),0)</f>
        <v>1349.0789835557848</v>
      </c>
      <c r="V1834" s="8">
        <f>(U1834^0.5)/('Front End'!$B$4*24*60*60)</f>
        <v>4.2511354811384751E-3</v>
      </c>
      <c r="W1834" s="8">
        <f>(AVERAGE(T1833:T1834)*('Front End'!$F$5*60))+(AVERAGE(V1833:V1834)*('Front End'!$F$5*60))</f>
        <v>0.97540668229735861</v>
      </c>
      <c r="X1834" s="8">
        <f t="shared" ref="X1834:X1897" si="120">V1834+K1834+E1834</f>
        <v>4.2511354811384751E-3</v>
      </c>
    </row>
    <row r="1835" spans="1:24" x14ac:dyDescent="0.2">
      <c r="A1835" s="1">
        <v>1834</v>
      </c>
      <c r="B1835" s="1">
        <f>B1834+'Front End'!$F$5</f>
        <v>3666</v>
      </c>
      <c r="C1835" s="10">
        <f t="shared" si="117"/>
        <v>2.5458333333333334</v>
      </c>
      <c r="D1835" s="10">
        <f>ROUND(IF(B1835&lt;=$AA$2*1.25,('Front End'!$F$4/2)*(1-COS((PI()*B1835)/$AA$2)),(4.34*'Front End'!$F$4*EXP(-1.3*B1835/$AA$2))),6)</f>
        <v>1.5300000000000001E-4</v>
      </c>
      <c r="E1835" s="10">
        <f>D1835*('Front End'!$F$3/100)</f>
        <v>0</v>
      </c>
      <c r="F1835" s="10">
        <f t="shared" si="118"/>
        <v>1.5300000000000001E-4</v>
      </c>
      <c r="G1835" s="10">
        <f>IF((G1834+(AVERAGE(F1834:F1835)*('Front End'!$F$5*60))-(N1834))&gt;$AA$3,$AA$3,IF(G1834+(AVERAGE(F1834:F1835)*('Front End'!$F$5*60))-(N1834)&lt;0,0,G1834+(AVERAGE(F1834:F1835)*('Front End'!$F$5*60))-(N1834)))</f>
        <v>100.13597431424978</v>
      </c>
      <c r="H1835" s="10">
        <f>(G1835/$AA$3)*'Front End'!$B$1</f>
        <v>1.0013597431424979E-3</v>
      </c>
      <c r="I1835" s="10">
        <f>('Front End'!$F$10-'Front End'!$B$1)+Calcs!H1835</f>
        <v>46.731001359743146</v>
      </c>
      <c r="J1835" s="10">
        <f>IF(H1835&gt;'Front End'!$B$1*('Front End'!$B$5/100),G1835-((('Front End'!$B$1*('Front End'!$B$5/100))/'Front End'!$B$1)*$AA$3),0)</f>
        <v>0.13597431424977913</v>
      </c>
      <c r="K1835" s="10">
        <f>(J1835*('Front End'!$B$6/100))/('Front End'!$B$2*24*60*60)</f>
        <v>0</v>
      </c>
      <c r="L1835" s="10">
        <f>(J1835*((100-'Front End'!$B$6)/100))/('Front End'!$B$2*24*60*60)</f>
        <v>1.5737767852983697E-4</v>
      </c>
      <c r="M1835" s="10">
        <f t="shared" si="119"/>
        <v>1.5737767852983697E-4</v>
      </c>
      <c r="N1835" s="10">
        <f>AVERAGE(M1834:M1835)*('Front End'!$F$5*60)</f>
        <v>1.8926307730647726E-2</v>
      </c>
      <c r="O1835" s="10">
        <f>IF(O1834+AVERAGE(K1834:K1835)*('Front End'!$F$5*60)&gt;J1835,J1835,O1834+AVERAGE(K1834:K1835)*('Front End'!$F$5*60))</f>
        <v>0</v>
      </c>
      <c r="P1835" s="10">
        <f>P1834+(AVERAGE(L1834:L1835)*('Front End'!$F$5*60))-W1834</f>
        <v>3348.1225031813888</v>
      </c>
      <c r="Q1835" s="10">
        <f>(P1835/$AA$5)*($AA$4-'Front End'!$F$9)</f>
        <v>3.3481225031813888E-2</v>
      </c>
      <c r="R1835" s="10">
        <f>'Front End'!$F$9+Q1835</f>
        <v>45.033481225031814</v>
      </c>
      <c r="S1835" s="8">
        <f>IF(R1835&gt;'Front End'!$F$9+'Front End'!$B$9,(((R1835-'Front End'!$F$9)/($AA$4-'Front End'!$F$9))*$AA$5)-((('Front End'!$F$9+'Front End'!$B$9-'Front End'!$F$9)/($AA$4-'Front End'!$F$9))*$AA$5),0)</f>
        <v>3348.1225031813724</v>
      </c>
      <c r="T1835" s="8">
        <f>ROUND(S1835/('Front End'!$B$3*24*60*60),6)</f>
        <v>3.875E-3</v>
      </c>
      <c r="U1835" s="8">
        <f>IF(R1835&gt;'Front End'!$F$9+'Front End'!$B$10,(((R1835-'Front End'!$F$9)/($AA$4-'Front End'!$F$9))*$AA$5)-((('Front End'!$F$9+'Front End'!$B$10-'Front End'!$F$9)/($AA$4-'Front End'!$F$9))*$AA$5),0)</f>
        <v>1348.1225031810595</v>
      </c>
      <c r="V1835" s="8">
        <f>(U1835^0.5)/('Front End'!$B$4*24*60*60)</f>
        <v>4.2496282125975742E-3</v>
      </c>
      <c r="W1835" s="8">
        <f>(AVERAGE(T1834:T1835)*('Front End'!$F$5*60))+(AVERAGE(V1834:V1835)*('Front End'!$F$5*60))</f>
        <v>0.97510582162416304</v>
      </c>
      <c r="X1835" s="8">
        <f t="shared" si="120"/>
        <v>4.2496282125975742E-3</v>
      </c>
    </row>
    <row r="1836" spans="1:24" x14ac:dyDescent="0.2">
      <c r="A1836" s="1">
        <v>1835</v>
      </c>
      <c r="B1836" s="1">
        <f>B1835+'Front End'!$F$5</f>
        <v>3668</v>
      </c>
      <c r="C1836" s="10">
        <f t="shared" si="117"/>
        <v>2.5472222222222221</v>
      </c>
      <c r="D1836" s="10">
        <f>ROUND(IF(B1836&lt;=$AA$2*1.25,('Front End'!$F$4/2)*(1-COS((PI()*B1836)/$AA$2)),(4.34*'Front End'!$F$4*EXP(-1.3*B1836/$AA$2))),6)</f>
        <v>1.5200000000000001E-4</v>
      </c>
      <c r="E1836" s="10">
        <f>D1836*('Front End'!$F$3/100)</f>
        <v>0</v>
      </c>
      <c r="F1836" s="10">
        <f t="shared" si="118"/>
        <v>1.5200000000000001E-4</v>
      </c>
      <c r="G1836" s="10">
        <f>IF((G1835+(AVERAGE(F1835:F1836)*('Front End'!$F$5*60))-(N1835))&gt;$AA$3,$AA$3,IF(G1835+(AVERAGE(F1835:F1836)*('Front End'!$F$5*60))-(N1835)&lt;0,0,G1835+(AVERAGE(F1835:F1836)*('Front End'!$F$5*60))-(N1835)))</f>
        <v>100.13534800651912</v>
      </c>
      <c r="H1836" s="10">
        <f>(G1836/$AA$3)*'Front End'!$B$1</f>
        <v>1.0013534800651911E-3</v>
      </c>
      <c r="I1836" s="10">
        <f>('Front End'!$F$10-'Front End'!$B$1)+Calcs!H1836</f>
        <v>46.731001353480067</v>
      </c>
      <c r="J1836" s="10">
        <f>IF(H1836&gt;'Front End'!$B$1*('Front End'!$B$5/100),G1836-((('Front End'!$B$1*('Front End'!$B$5/100))/'Front End'!$B$1)*$AA$3),0)</f>
        <v>0.13534800651912349</v>
      </c>
      <c r="K1836" s="10">
        <f>(J1836*('Front End'!$B$6/100))/('Front End'!$B$2*24*60*60)</f>
        <v>0</v>
      </c>
      <c r="L1836" s="10">
        <f>(J1836*((100-'Front End'!$B$6)/100))/('Front End'!$B$2*24*60*60)</f>
        <v>1.5665278532305961E-4</v>
      </c>
      <c r="M1836" s="10">
        <f t="shared" si="119"/>
        <v>1.5665278532305961E-4</v>
      </c>
      <c r="N1836" s="10">
        <f>AVERAGE(M1835:M1836)*('Front End'!$F$5*60)</f>
        <v>1.8841827831173795E-2</v>
      </c>
      <c r="O1836" s="10">
        <f>IF(O1835+AVERAGE(K1835:K1836)*('Front End'!$F$5*60)&gt;J1836,J1836,O1835+AVERAGE(K1835:K1836)*('Front End'!$F$5*60))</f>
        <v>0</v>
      </c>
      <c r="P1836" s="10">
        <f>P1835+(AVERAGE(L1835:L1836)*('Front End'!$F$5*60))-W1835</f>
        <v>3347.1662391875957</v>
      </c>
      <c r="Q1836" s="10">
        <f>(P1836/$AA$5)*($AA$4-'Front End'!$F$9)</f>
        <v>3.3471662391875955E-2</v>
      </c>
      <c r="R1836" s="10">
        <f>'Front End'!$F$9+Q1836</f>
        <v>45.033471662391875</v>
      </c>
      <c r="S1836" s="8">
        <f>IF(R1836&gt;'Front End'!$F$9+'Front End'!$B$9,(((R1836-'Front End'!$F$9)/($AA$4-'Front End'!$F$9))*$AA$5)-((('Front End'!$F$9+'Front End'!$B$9-'Front End'!$F$9)/($AA$4-'Front End'!$F$9))*$AA$5),0)</f>
        <v>3347.1662391875157</v>
      </c>
      <c r="T1836" s="8">
        <f>ROUND(S1836/('Front End'!$B$3*24*60*60),6)</f>
        <v>3.8739999999999998E-3</v>
      </c>
      <c r="U1836" s="8">
        <f>IF(R1836&gt;'Front End'!$F$9+'Front End'!$B$10,(((R1836-'Front End'!$F$9)/($AA$4-'Front End'!$F$9))*$AA$5)-((('Front End'!$F$9+'Front End'!$B$10-'Front End'!$F$9)/($AA$4-'Front End'!$F$9))*$AA$5),0)</f>
        <v>1347.1662391872028</v>
      </c>
      <c r="V1836" s="8">
        <f>(U1836^0.5)/('Front End'!$B$4*24*60*60)</f>
        <v>4.2481207504303188E-3</v>
      </c>
      <c r="W1836" s="8">
        <f>(AVERAGE(T1835:T1836)*('Front End'!$F$5*60))+(AVERAGE(V1835:V1836)*('Front End'!$F$5*60))</f>
        <v>0.97480493778167343</v>
      </c>
      <c r="X1836" s="8">
        <f t="shared" si="120"/>
        <v>4.2481207504303188E-3</v>
      </c>
    </row>
    <row r="1837" spans="1:24" x14ac:dyDescent="0.2">
      <c r="A1837" s="1">
        <v>1836</v>
      </c>
      <c r="B1837" s="1">
        <f>B1836+'Front End'!$F$5</f>
        <v>3670</v>
      </c>
      <c r="C1837" s="10">
        <f t="shared" si="117"/>
        <v>2.5486111111111112</v>
      </c>
      <c r="D1837" s="10">
        <f>ROUND(IF(B1837&lt;=$AA$2*1.25,('Front End'!$F$4/2)*(1-COS((PI()*B1837)/$AA$2)),(4.34*'Front End'!$F$4*EXP(-1.3*B1837/$AA$2))),6)</f>
        <v>1.5200000000000001E-4</v>
      </c>
      <c r="E1837" s="10">
        <f>D1837*('Front End'!$F$3/100)</f>
        <v>0</v>
      </c>
      <c r="F1837" s="10">
        <f t="shared" si="118"/>
        <v>1.5200000000000001E-4</v>
      </c>
      <c r="G1837" s="10">
        <f>IF((G1836+(AVERAGE(F1836:F1837)*('Front End'!$F$5*60))-(N1836))&gt;$AA$3,$AA$3,IF(G1836+(AVERAGE(F1836:F1837)*('Front End'!$F$5*60))-(N1836)&lt;0,0,G1836+(AVERAGE(F1836:F1837)*('Front End'!$F$5*60))-(N1836)))</f>
        <v>100.13474617868796</v>
      </c>
      <c r="H1837" s="10">
        <f>(G1837/$AA$3)*'Front End'!$B$1</f>
        <v>1.0013474617868797E-3</v>
      </c>
      <c r="I1837" s="10">
        <f>('Front End'!$F$10-'Front End'!$B$1)+Calcs!H1837</f>
        <v>46.731001347461792</v>
      </c>
      <c r="J1837" s="10">
        <f>IF(H1837&gt;'Front End'!$B$1*('Front End'!$B$5/100),G1837-((('Front End'!$B$1*('Front End'!$B$5/100))/'Front End'!$B$1)*$AA$3),0)</f>
        <v>0.13474617868796201</v>
      </c>
      <c r="K1837" s="10">
        <f>(J1837*('Front End'!$B$6/100))/('Front End'!$B$2*24*60*60)</f>
        <v>0</v>
      </c>
      <c r="L1837" s="10">
        <f>(J1837*((100-'Front End'!$B$6)/100))/('Front End'!$B$2*24*60*60)</f>
        <v>1.5595622533328939E-4</v>
      </c>
      <c r="M1837" s="10">
        <f t="shared" si="119"/>
        <v>1.5595622533328939E-4</v>
      </c>
      <c r="N1837" s="10">
        <f>AVERAGE(M1836:M1837)*('Front End'!$F$5*60)</f>
        <v>1.8756540639380939E-2</v>
      </c>
      <c r="O1837" s="10">
        <f>IF(O1836+AVERAGE(K1836:K1837)*('Front End'!$F$5*60)&gt;J1837,J1837,O1836+AVERAGE(K1836:K1837)*('Front End'!$F$5*60))</f>
        <v>0</v>
      </c>
      <c r="P1837" s="10">
        <f>P1836+(AVERAGE(L1836:L1837)*('Front End'!$F$5*60))-W1836</f>
        <v>3346.2101907904535</v>
      </c>
      <c r="Q1837" s="10">
        <f>(P1837/$AA$5)*($AA$4-'Front End'!$F$9)</f>
        <v>3.346210190790453E-2</v>
      </c>
      <c r="R1837" s="10">
        <f>'Front End'!$F$9+Q1837</f>
        <v>45.033462101907908</v>
      </c>
      <c r="S1837" s="8">
        <f>IF(R1837&gt;'Front End'!$F$9+'Front End'!$B$9,(((R1837-'Front End'!$F$9)/($AA$4-'Front End'!$F$9))*$AA$5)-((('Front End'!$F$9+'Front End'!$B$9-'Front End'!$F$9)/($AA$4-'Front End'!$F$9))*$AA$5),0)</f>
        <v>3346.2101907907995</v>
      </c>
      <c r="T1837" s="8">
        <f>ROUND(S1837/('Front End'!$B$3*24*60*60),6)</f>
        <v>3.8730000000000001E-3</v>
      </c>
      <c r="U1837" s="8">
        <f>IF(R1837&gt;'Front End'!$F$9+'Front End'!$B$10,(((R1837-'Front End'!$F$9)/($AA$4-'Front End'!$F$9))*$AA$5)-((('Front End'!$F$9+'Front End'!$B$10-'Front End'!$F$9)/($AA$4-'Front End'!$F$9))*$AA$5),0)</f>
        <v>1346.2101907904866</v>
      </c>
      <c r="V1837" s="8">
        <f>(U1837^0.5)/('Front End'!$B$4*24*60*60)</f>
        <v>4.2466130931943756E-3</v>
      </c>
      <c r="W1837" s="8">
        <f>(AVERAGE(T1836:T1837)*('Front End'!$F$5*60))+(AVERAGE(V1836:V1837)*('Front End'!$F$5*60))</f>
        <v>0.9745040306174817</v>
      </c>
      <c r="X1837" s="8">
        <f t="shared" si="120"/>
        <v>4.2466130931943756E-3</v>
      </c>
    </row>
    <row r="1838" spans="1:24" x14ac:dyDescent="0.2">
      <c r="A1838" s="1">
        <v>1837</v>
      </c>
      <c r="B1838" s="1">
        <f>B1837+'Front End'!$F$5</f>
        <v>3672</v>
      </c>
      <c r="C1838" s="10">
        <f t="shared" si="117"/>
        <v>2.5499999999999998</v>
      </c>
      <c r="D1838" s="10">
        <f>ROUND(IF(B1838&lt;=$AA$2*1.25,('Front End'!$F$4/2)*(1-COS((PI()*B1838)/$AA$2)),(4.34*'Front End'!$F$4*EXP(-1.3*B1838/$AA$2))),6)</f>
        <v>1.5100000000000001E-4</v>
      </c>
      <c r="E1838" s="10">
        <f>D1838*('Front End'!$F$3/100)</f>
        <v>0</v>
      </c>
      <c r="F1838" s="10">
        <f t="shared" si="118"/>
        <v>1.5100000000000001E-4</v>
      </c>
      <c r="G1838" s="10">
        <f>IF((G1837+(AVERAGE(F1837:F1838)*('Front End'!$F$5*60))-(N1837))&gt;$AA$3,$AA$3,IF(G1837+(AVERAGE(F1837:F1838)*('Front End'!$F$5*60))-(N1837)&lt;0,0,G1837+(AVERAGE(F1837:F1838)*('Front End'!$F$5*60))-(N1837)))</f>
        <v>100.13416963804858</v>
      </c>
      <c r="H1838" s="10">
        <f>(G1838/$AA$3)*'Front End'!$B$1</f>
        <v>1.0013416963804858E-3</v>
      </c>
      <c r="I1838" s="10">
        <f>('Front End'!$F$10-'Front End'!$B$1)+Calcs!H1838</f>
        <v>46.731001341696384</v>
      </c>
      <c r="J1838" s="10">
        <f>IF(H1838&gt;'Front End'!$B$1*('Front End'!$B$5/100),G1838-((('Front End'!$B$1*('Front End'!$B$5/100))/'Front End'!$B$1)*$AA$3),0)</f>
        <v>0.13416963804857573</v>
      </c>
      <c r="K1838" s="10">
        <f>(J1838*('Front End'!$B$6/100))/('Front End'!$B$2*24*60*60)</f>
        <v>0</v>
      </c>
      <c r="L1838" s="10">
        <f>(J1838*((100-'Front End'!$B$6)/100))/('Front End'!$B$2*24*60*60)</f>
        <v>1.552889329265923E-4</v>
      </c>
      <c r="M1838" s="10">
        <f t="shared" si="119"/>
        <v>1.552889329265923E-4</v>
      </c>
      <c r="N1838" s="10">
        <f>AVERAGE(M1837:M1838)*('Front End'!$F$5*60)</f>
        <v>1.8674709495592901E-2</v>
      </c>
      <c r="O1838" s="10">
        <f>IF(O1837+AVERAGE(K1837:K1838)*('Front End'!$F$5*60)&gt;J1838,J1838,O1837+AVERAGE(K1837:K1838)*('Front End'!$F$5*60))</f>
        <v>0</v>
      </c>
      <c r="P1838" s="10">
        <f>P1837+(AVERAGE(L1837:L1838)*('Front End'!$F$5*60))-W1837</f>
        <v>3345.2543614693313</v>
      </c>
      <c r="Q1838" s="10">
        <f>(P1838/$AA$5)*($AA$4-'Front End'!$F$9)</f>
        <v>3.3452543614693311E-2</v>
      </c>
      <c r="R1838" s="10">
        <f>'Front End'!$F$9+Q1838</f>
        <v>45.033452543614693</v>
      </c>
      <c r="S1838" s="8">
        <f>IF(R1838&gt;'Front End'!$F$9+'Front End'!$B$9,(((R1838-'Front End'!$F$9)/($AA$4-'Front End'!$F$9))*$AA$5)-((('Front End'!$F$9+'Front End'!$B$9-'Front End'!$F$9)/($AA$4-'Front End'!$F$9))*$AA$5),0)</f>
        <v>3345.2543614693295</v>
      </c>
      <c r="T1838" s="8">
        <f>ROUND(S1838/('Front End'!$B$3*24*60*60),6)</f>
        <v>3.872E-3</v>
      </c>
      <c r="U1838" s="8">
        <f>IF(R1838&gt;'Front End'!$F$9+'Front End'!$B$10,(((R1838-'Front End'!$F$9)/($AA$4-'Front End'!$F$9))*$AA$5)-((('Front End'!$F$9+'Front End'!$B$10-'Front End'!$F$9)/($AA$4-'Front End'!$F$9))*$AA$5),0)</f>
        <v>1345.2543614690167</v>
      </c>
      <c r="V1838" s="8">
        <f>(U1838^0.5)/('Front End'!$B$4*24*60*60)</f>
        <v>4.2451052461696896E-3</v>
      </c>
      <c r="W1838" s="8">
        <f>(AVERAGE(T1837:T1838)*('Front End'!$F$5*60))+(AVERAGE(V1837:V1838)*('Front End'!$F$5*60))</f>
        <v>0.97420310036184388</v>
      </c>
      <c r="X1838" s="8">
        <f t="shared" si="120"/>
        <v>4.2451052461696896E-3</v>
      </c>
    </row>
    <row r="1839" spans="1:24" x14ac:dyDescent="0.2">
      <c r="A1839" s="1">
        <v>1838</v>
      </c>
      <c r="B1839" s="1">
        <f>B1838+'Front End'!$F$5</f>
        <v>3674</v>
      </c>
      <c r="C1839" s="10">
        <f t="shared" si="117"/>
        <v>2.5513888888888889</v>
      </c>
      <c r="D1839" s="10">
        <f>ROUND(IF(B1839&lt;=$AA$2*1.25,('Front End'!$F$4/2)*(1-COS((PI()*B1839)/$AA$2)),(4.34*'Front End'!$F$4*EXP(-1.3*B1839/$AA$2))),6)</f>
        <v>1.5100000000000001E-4</v>
      </c>
      <c r="E1839" s="10">
        <f>D1839*('Front End'!$F$3/100)</f>
        <v>0</v>
      </c>
      <c r="F1839" s="10">
        <f t="shared" si="118"/>
        <v>1.5100000000000001E-4</v>
      </c>
      <c r="G1839" s="10">
        <f>IF((G1838+(AVERAGE(F1838:F1839)*('Front End'!$F$5*60))-(N1838))&gt;$AA$3,$AA$3,IF(G1838+(AVERAGE(F1838:F1839)*('Front End'!$F$5*60))-(N1838)&lt;0,0,G1838+(AVERAGE(F1838:F1839)*('Front End'!$F$5*60))-(N1838)))</f>
        <v>100.13361492855297</v>
      </c>
      <c r="H1839" s="10">
        <f>(G1839/$AA$3)*'Front End'!$B$1</f>
        <v>1.0013361492855297E-3</v>
      </c>
      <c r="I1839" s="10">
        <f>('Front End'!$F$10-'Front End'!$B$1)+Calcs!H1839</f>
        <v>46.731001336149291</v>
      </c>
      <c r="J1839" s="10">
        <f>IF(H1839&gt;'Front End'!$B$1*('Front End'!$B$5/100),G1839-((('Front End'!$B$1*('Front End'!$B$5/100))/'Front End'!$B$1)*$AA$3),0)</f>
        <v>0.13361492855297286</v>
      </c>
      <c r="K1839" s="10">
        <f>(J1839*('Front End'!$B$6/100))/('Front End'!$B$2*24*60*60)</f>
        <v>0</v>
      </c>
      <c r="L1839" s="10">
        <f>(J1839*((100-'Front End'!$B$6)/100))/('Front End'!$B$2*24*60*60)</f>
        <v>1.5464690804742231E-4</v>
      </c>
      <c r="M1839" s="10">
        <f t="shared" si="119"/>
        <v>1.5464690804742231E-4</v>
      </c>
      <c r="N1839" s="10">
        <f>AVERAGE(M1838:M1839)*('Front End'!$F$5*60)</f>
        <v>1.8596150458440878E-2</v>
      </c>
      <c r="O1839" s="10">
        <f>IF(O1838+AVERAGE(K1838:K1839)*('Front End'!$F$5*60)&gt;J1839,J1839,O1838+AVERAGE(K1838:K1839)*('Front End'!$F$5*60))</f>
        <v>0</v>
      </c>
      <c r="P1839" s="10">
        <f>P1838+(AVERAGE(L1838:L1839)*('Front End'!$F$5*60))-W1838</f>
        <v>3344.2987545194278</v>
      </c>
      <c r="Q1839" s="10">
        <f>(P1839/$AA$5)*($AA$4-'Front End'!$F$9)</f>
        <v>3.3442987545194272E-2</v>
      </c>
      <c r="R1839" s="10">
        <f>'Front End'!$F$9+Q1839</f>
        <v>45.033442987545193</v>
      </c>
      <c r="S1839" s="8">
        <f>IF(R1839&gt;'Front End'!$F$9+'Front End'!$B$9,(((R1839-'Front End'!$F$9)/($AA$4-'Front End'!$F$9))*$AA$5)-((('Front End'!$F$9+'Front End'!$B$9-'Front End'!$F$9)/($AA$4-'Front End'!$F$9))*$AA$5),0)</f>
        <v>3344.298754519315</v>
      </c>
      <c r="T1839" s="8">
        <f>ROUND(S1839/('Front End'!$B$3*24*60*60),6)</f>
        <v>3.8709999999999999E-3</v>
      </c>
      <c r="U1839" s="8">
        <f>IF(R1839&gt;'Front End'!$F$9+'Front End'!$B$10,(((R1839-'Front End'!$F$9)/($AA$4-'Front End'!$F$9))*$AA$5)-((('Front End'!$F$9+'Front End'!$B$10-'Front End'!$F$9)/($AA$4-'Front End'!$F$9))*$AA$5),0)</f>
        <v>1344.2987545190022</v>
      </c>
      <c r="V1839" s="8">
        <f>(U1839^0.5)/('Front End'!$B$4*24*60*60)</f>
        <v>4.2435972143565837E-3</v>
      </c>
      <c r="W1839" s="8">
        <f>(AVERAGE(T1838:T1839)*('Front End'!$F$5*60))+(AVERAGE(V1838:V1839)*('Front End'!$F$5*60))</f>
        <v>0.97390214763157645</v>
      </c>
      <c r="X1839" s="8">
        <f t="shared" si="120"/>
        <v>4.2435972143565837E-3</v>
      </c>
    </row>
    <row r="1840" spans="1:24" x14ac:dyDescent="0.2">
      <c r="A1840" s="1">
        <v>1839</v>
      </c>
      <c r="B1840" s="1">
        <f>B1839+'Front End'!$F$5</f>
        <v>3676</v>
      </c>
      <c r="C1840" s="10">
        <f t="shared" si="117"/>
        <v>2.5527777777777776</v>
      </c>
      <c r="D1840" s="10">
        <f>ROUND(IF(B1840&lt;=$AA$2*1.25,('Front End'!$F$4/2)*(1-COS((PI()*B1840)/$AA$2)),(4.34*'Front End'!$F$4*EXP(-1.3*B1840/$AA$2))),6)</f>
        <v>1.4999999999999999E-4</v>
      </c>
      <c r="E1840" s="10">
        <f>D1840*('Front End'!$F$3/100)</f>
        <v>0</v>
      </c>
      <c r="F1840" s="10">
        <f t="shared" si="118"/>
        <v>1.4999999999999999E-4</v>
      </c>
      <c r="G1840" s="10">
        <f>IF((G1839+(AVERAGE(F1839:F1840)*('Front End'!$F$5*60))-(N1839))&gt;$AA$3,$AA$3,IF(G1839+(AVERAGE(F1839:F1840)*('Front End'!$F$5*60))-(N1839)&lt;0,0,G1839+(AVERAGE(F1839:F1840)*('Front End'!$F$5*60))-(N1839)))</f>
        <v>100.13307877809454</v>
      </c>
      <c r="H1840" s="10">
        <f>(G1840/$AA$3)*'Front End'!$B$1</f>
        <v>1.0013307877809454E-3</v>
      </c>
      <c r="I1840" s="10">
        <f>('Front End'!$F$10-'Front End'!$B$1)+Calcs!H1840</f>
        <v>46.731001330787784</v>
      </c>
      <c r="J1840" s="10">
        <f>IF(H1840&gt;'Front End'!$B$1*('Front End'!$B$5/100),G1840-((('Front End'!$B$1*('Front End'!$B$5/100))/'Front End'!$B$1)*$AA$3),0)</f>
        <v>0.13307877809454283</v>
      </c>
      <c r="K1840" s="10">
        <f>(J1840*('Front End'!$B$6/100))/('Front End'!$B$2*24*60*60)</f>
        <v>0</v>
      </c>
      <c r="L1840" s="10">
        <f>(J1840*((100-'Front End'!$B$6)/100))/('Front End'!$B$2*24*60*60)</f>
        <v>1.5402636353535051E-4</v>
      </c>
      <c r="M1840" s="10">
        <f t="shared" si="119"/>
        <v>1.5402636353535051E-4</v>
      </c>
      <c r="N1840" s="10">
        <f>AVERAGE(M1839:M1840)*('Front End'!$F$5*60)</f>
        <v>1.8520396294966372E-2</v>
      </c>
      <c r="O1840" s="10">
        <f>IF(O1839+AVERAGE(K1839:K1840)*('Front End'!$F$5*60)&gt;J1840,J1840,O1839+AVERAGE(K1839:K1840)*('Front End'!$F$5*60))</f>
        <v>0</v>
      </c>
      <c r="P1840" s="10">
        <f>P1839+(AVERAGE(L1839:L1840)*('Front End'!$F$5*60))-W1839</f>
        <v>3343.3433727680913</v>
      </c>
      <c r="Q1840" s="10">
        <f>(P1840/$AA$5)*($AA$4-'Front End'!$F$9)</f>
        <v>3.3433433727680914E-2</v>
      </c>
      <c r="R1840" s="10">
        <f>'Front End'!$F$9+Q1840</f>
        <v>45.03343343372768</v>
      </c>
      <c r="S1840" s="8">
        <f>IF(R1840&gt;'Front End'!$F$9+'Front End'!$B$9,(((R1840-'Front End'!$F$9)/($AA$4-'Front End'!$F$9))*$AA$5)-((('Front End'!$F$9+'Front End'!$B$9-'Front End'!$F$9)/($AA$4-'Front End'!$F$9))*$AA$5),0)</f>
        <v>3343.3433727680044</v>
      </c>
      <c r="T1840" s="8">
        <f>ROUND(S1840/('Front End'!$B$3*24*60*60),6)</f>
        <v>3.8700000000000002E-3</v>
      </c>
      <c r="U1840" s="8">
        <f>IF(R1840&gt;'Front End'!$F$9+'Front End'!$B$10,(((R1840-'Front End'!$F$9)/($AA$4-'Front End'!$F$9))*$AA$5)-((('Front End'!$F$9+'Front End'!$B$10-'Front End'!$F$9)/($AA$4-'Front End'!$F$9))*$AA$5),0)</f>
        <v>1343.3433727676916</v>
      </c>
      <c r="V1840" s="8">
        <f>(U1840^0.5)/('Front End'!$B$4*24*60*60)</f>
        <v>4.242089002022012E-3</v>
      </c>
      <c r="W1840" s="8">
        <f>(AVERAGE(T1839:T1840)*('Front End'!$F$5*60))+(AVERAGE(V1839:V1840)*('Front End'!$F$5*60))</f>
        <v>0.97360117298271565</v>
      </c>
      <c r="X1840" s="8">
        <f t="shared" si="120"/>
        <v>4.242089002022012E-3</v>
      </c>
    </row>
    <row r="1841" spans="1:24" x14ac:dyDescent="0.2">
      <c r="A1841" s="1">
        <v>1840</v>
      </c>
      <c r="B1841" s="1">
        <f>B1840+'Front End'!$F$5</f>
        <v>3678</v>
      </c>
      <c r="C1841" s="10">
        <f t="shared" si="117"/>
        <v>2.5541666666666667</v>
      </c>
      <c r="D1841" s="10">
        <f>ROUND(IF(B1841&lt;=$AA$2*1.25,('Front End'!$F$4/2)*(1-COS((PI()*B1841)/$AA$2)),(4.34*'Front End'!$F$4*EXP(-1.3*B1841/$AA$2))),6)</f>
        <v>1.4899999999999999E-4</v>
      </c>
      <c r="E1841" s="10">
        <f>D1841*('Front End'!$F$3/100)</f>
        <v>0</v>
      </c>
      <c r="F1841" s="10">
        <f t="shared" si="118"/>
        <v>1.4899999999999999E-4</v>
      </c>
      <c r="G1841" s="10">
        <f>IF((G1840+(AVERAGE(F1840:F1841)*('Front End'!$F$5*60))-(N1840))&gt;$AA$3,$AA$3,IF(G1840+(AVERAGE(F1840:F1841)*('Front End'!$F$5*60))-(N1840)&lt;0,0,G1840+(AVERAGE(F1840:F1841)*('Front End'!$F$5*60))-(N1840)))</f>
        <v>100.13249838179958</v>
      </c>
      <c r="H1841" s="10">
        <f>(G1841/$AA$3)*'Front End'!$B$1</f>
        <v>1.0013249838179959E-3</v>
      </c>
      <c r="I1841" s="10">
        <f>('Front End'!$F$10-'Front End'!$B$1)+Calcs!H1841</f>
        <v>46.731001324983822</v>
      </c>
      <c r="J1841" s="10">
        <f>IF(H1841&gt;'Front End'!$B$1*('Front End'!$B$5/100),G1841-((('Front End'!$B$1*('Front End'!$B$5/100))/'Front End'!$B$1)*$AA$3),0)</f>
        <v>0.13249838179957862</v>
      </c>
      <c r="K1841" s="10">
        <f>(J1841*('Front End'!$B$6/100))/('Front End'!$B$2*24*60*60)</f>
        <v>0</v>
      </c>
      <c r="L1841" s="10">
        <f>(J1841*((100-'Front End'!$B$6)/100))/('Front End'!$B$2*24*60*60)</f>
        <v>1.5335460856432713E-4</v>
      </c>
      <c r="M1841" s="10">
        <f t="shared" si="119"/>
        <v>1.5335460856432713E-4</v>
      </c>
      <c r="N1841" s="10">
        <f>AVERAGE(M1840:M1841)*('Front End'!$F$5*60)</f>
        <v>1.8442858325980659E-2</v>
      </c>
      <c r="O1841" s="10">
        <f>IF(O1840+AVERAGE(K1840:K1841)*('Front End'!$F$5*60)&gt;J1841,J1841,O1840+AVERAGE(K1840:K1841)*('Front End'!$F$5*60))</f>
        <v>0</v>
      </c>
      <c r="P1841" s="10">
        <f>P1840+(AVERAGE(L1840:L1841)*('Front End'!$F$5*60))-W1840</f>
        <v>3342.3882144534346</v>
      </c>
      <c r="Q1841" s="10">
        <f>(P1841/$AA$5)*($AA$4-'Front End'!$F$9)</f>
        <v>3.3423882144534345E-2</v>
      </c>
      <c r="R1841" s="10">
        <f>'Front End'!$F$9+Q1841</f>
        <v>45.033423882144533</v>
      </c>
      <c r="S1841" s="8">
        <f>IF(R1841&gt;'Front End'!$F$9+'Front End'!$B$9,(((R1841-'Front End'!$F$9)/($AA$4-'Front End'!$F$9))*$AA$5)-((('Front End'!$F$9+'Front End'!$B$9-'Front End'!$F$9)/($AA$4-'Front End'!$F$9))*$AA$5),0)</f>
        <v>3342.3882144532513</v>
      </c>
      <c r="T1841" s="8">
        <f>ROUND(S1841/('Front End'!$B$3*24*60*60),6)</f>
        <v>3.869E-3</v>
      </c>
      <c r="U1841" s="8">
        <f>IF(R1841&gt;'Front End'!$F$9+'Front End'!$B$10,(((R1841-'Front End'!$F$9)/($AA$4-'Front End'!$F$9))*$AA$5)-((('Front End'!$F$9+'Front End'!$B$10-'Front End'!$F$9)/($AA$4-'Front End'!$F$9))*$AA$5),0)</f>
        <v>1342.3882144529384</v>
      </c>
      <c r="V1841" s="8">
        <f>(U1841^0.5)/('Front End'!$B$4*24*60*60)</f>
        <v>4.240580606190065E-3</v>
      </c>
      <c r="W1841" s="8">
        <f>(AVERAGE(T1840:T1841)*('Front End'!$F$5*60))+(AVERAGE(V1840:V1841)*('Front End'!$F$5*60))</f>
        <v>0.97330017649272449</v>
      </c>
      <c r="X1841" s="8">
        <f t="shared" si="120"/>
        <v>4.240580606190065E-3</v>
      </c>
    </row>
    <row r="1842" spans="1:24" x14ac:dyDescent="0.2">
      <c r="A1842" s="1">
        <v>1841</v>
      </c>
      <c r="B1842" s="1">
        <f>B1841+'Front End'!$F$5</f>
        <v>3680</v>
      </c>
      <c r="C1842" s="10">
        <f t="shared" si="117"/>
        <v>2.5555555555555554</v>
      </c>
      <c r="D1842" s="10">
        <f>ROUND(IF(B1842&lt;=$AA$2*1.25,('Front End'!$F$4/2)*(1-COS((PI()*B1842)/$AA$2)),(4.34*'Front End'!$F$4*EXP(-1.3*B1842/$AA$2))),6)</f>
        <v>1.4899999999999999E-4</v>
      </c>
      <c r="E1842" s="10">
        <f>D1842*('Front End'!$F$3/100)</f>
        <v>0</v>
      </c>
      <c r="F1842" s="10">
        <f t="shared" si="118"/>
        <v>1.4899999999999999E-4</v>
      </c>
      <c r="G1842" s="10">
        <f>IF((G1841+(AVERAGE(F1841:F1842)*('Front End'!$F$5*60))-(N1841))&gt;$AA$3,$AA$3,IF(G1841+(AVERAGE(F1841:F1842)*('Front End'!$F$5*60))-(N1841)&lt;0,0,G1841+(AVERAGE(F1841:F1842)*('Front End'!$F$5*60))-(N1841)))</f>
        <v>100.1319355234736</v>
      </c>
      <c r="H1842" s="10">
        <f>(G1842/$AA$3)*'Front End'!$B$1</f>
        <v>1.001319355234736E-3</v>
      </c>
      <c r="I1842" s="10">
        <f>('Front End'!$F$10-'Front End'!$B$1)+Calcs!H1842</f>
        <v>46.731001319355236</v>
      </c>
      <c r="J1842" s="10">
        <f>IF(H1842&gt;'Front End'!$B$1*('Front End'!$B$5/100),G1842-((('Front End'!$B$1*('Front End'!$B$5/100))/'Front End'!$B$1)*$AA$3),0)</f>
        <v>0.13193552347360082</v>
      </c>
      <c r="K1842" s="10">
        <f>(J1842*('Front End'!$B$6/100))/('Front End'!$B$2*24*60*60)</f>
        <v>0</v>
      </c>
      <c r="L1842" s="10">
        <f>(J1842*((100-'Front End'!$B$6)/100))/('Front End'!$B$2*24*60*60)</f>
        <v>1.527031521685195E-4</v>
      </c>
      <c r="M1842" s="10">
        <f t="shared" si="119"/>
        <v>1.527031521685195E-4</v>
      </c>
      <c r="N1842" s="10">
        <f>AVERAGE(M1841:M1842)*('Front End'!$F$5*60)</f>
        <v>1.8363465643970796E-2</v>
      </c>
      <c r="O1842" s="10">
        <f>IF(O1841+AVERAGE(K1841:K1842)*('Front End'!$F$5*60)&gt;J1842,J1842,O1841+AVERAGE(K1841:K1842)*('Front End'!$F$5*60))</f>
        <v>0</v>
      </c>
      <c r="P1842" s="10">
        <f>P1841+(AVERAGE(L1841:L1842)*('Front End'!$F$5*60))-W1841</f>
        <v>3341.4332777425861</v>
      </c>
      <c r="Q1842" s="10">
        <f>(P1842/$AA$5)*($AA$4-'Front End'!$F$9)</f>
        <v>3.3414332777425858E-2</v>
      </c>
      <c r="R1842" s="10">
        <f>'Front End'!$F$9+Q1842</f>
        <v>45.033414332777426</v>
      </c>
      <c r="S1842" s="8">
        <f>IF(R1842&gt;'Front End'!$F$9+'Front End'!$B$9,(((R1842-'Front End'!$F$9)/($AA$4-'Front End'!$F$9))*$AA$5)-((('Front End'!$F$9+'Front End'!$B$9-'Front End'!$F$9)/($AA$4-'Front End'!$F$9))*$AA$5),0)</f>
        <v>3341.4332777425675</v>
      </c>
      <c r="T1842" s="8">
        <f>ROUND(S1842/('Front End'!$B$3*24*60*60),6)</f>
        <v>3.8670000000000002E-3</v>
      </c>
      <c r="U1842" s="8">
        <f>IF(R1842&gt;'Front End'!$F$9+'Front End'!$B$10,(((R1842-'Front End'!$F$9)/($AA$4-'Front End'!$F$9))*$AA$5)-((('Front End'!$F$9+'Front End'!$B$10-'Front End'!$F$9)/($AA$4-'Front End'!$F$9))*$AA$5),0)</f>
        <v>1341.4332777422546</v>
      </c>
      <c r="V1842" s="8">
        <f>(U1842^0.5)/('Front End'!$B$4*24*60*60)</f>
        <v>4.2390720237694317E-3</v>
      </c>
      <c r="W1842" s="8">
        <f>(AVERAGE(T1841:T1842)*('Front End'!$F$5*60))+(AVERAGE(V1841:V1842)*('Front End'!$F$5*60))</f>
        <v>0.97293915779756979</v>
      </c>
      <c r="X1842" s="8">
        <f t="shared" si="120"/>
        <v>4.2390720237694317E-3</v>
      </c>
    </row>
    <row r="1843" spans="1:24" x14ac:dyDescent="0.2">
      <c r="A1843" s="1">
        <v>1842</v>
      </c>
      <c r="B1843" s="1">
        <f>B1842+'Front End'!$F$5</f>
        <v>3682</v>
      </c>
      <c r="C1843" s="10">
        <f t="shared" si="117"/>
        <v>2.5569444444444445</v>
      </c>
      <c r="D1843" s="10">
        <f>ROUND(IF(B1843&lt;=$AA$2*1.25,('Front End'!$F$4/2)*(1-COS((PI()*B1843)/$AA$2)),(4.34*'Front End'!$F$4*EXP(-1.3*B1843/$AA$2))),6)</f>
        <v>1.4799999999999999E-4</v>
      </c>
      <c r="E1843" s="10">
        <f>D1843*('Front End'!$F$3/100)</f>
        <v>0</v>
      </c>
      <c r="F1843" s="10">
        <f t="shared" si="118"/>
        <v>1.4799999999999999E-4</v>
      </c>
      <c r="G1843" s="10">
        <f>IF((G1842+(AVERAGE(F1842:F1843)*('Front End'!$F$5*60))-(N1842))&gt;$AA$3,$AA$3,IF(G1842+(AVERAGE(F1842:F1843)*('Front End'!$F$5*60))-(N1842)&lt;0,0,G1842+(AVERAGE(F1842:F1843)*('Front End'!$F$5*60))-(N1842)))</f>
        <v>100.13139205782963</v>
      </c>
      <c r="H1843" s="10">
        <f>(G1843/$AA$3)*'Front End'!$B$1</f>
        <v>1.0013139205782963E-3</v>
      </c>
      <c r="I1843" s="10">
        <f>('Front End'!$F$10-'Front End'!$B$1)+Calcs!H1843</f>
        <v>46.731001313920579</v>
      </c>
      <c r="J1843" s="10">
        <f>IF(H1843&gt;'Front End'!$B$1*('Front End'!$B$5/100),G1843-((('Front End'!$B$1*('Front End'!$B$5/100))/'Front End'!$B$1)*$AA$3),0)</f>
        <v>0.13139205782962904</v>
      </c>
      <c r="K1843" s="10">
        <f>(J1843*('Front End'!$B$6/100))/('Front End'!$B$2*24*60*60)</f>
        <v>0</v>
      </c>
      <c r="L1843" s="10">
        <f>(J1843*((100-'Front End'!$B$6)/100))/('Front End'!$B$2*24*60*60)</f>
        <v>1.5207414100651512E-4</v>
      </c>
      <c r="M1843" s="10">
        <f t="shared" si="119"/>
        <v>1.5207414100651512E-4</v>
      </c>
      <c r="N1843" s="10">
        <f>AVERAGE(M1842:M1843)*('Front End'!$F$5*60)</f>
        <v>1.8286637590502076E-2</v>
      </c>
      <c r="O1843" s="10">
        <f>IF(O1842+AVERAGE(K1842:K1843)*('Front End'!$F$5*60)&gt;J1843,J1843,O1842+AVERAGE(K1842:K1843)*('Front End'!$F$5*60))</f>
        <v>0</v>
      </c>
      <c r="P1843" s="10">
        <f>P1842+(AVERAGE(L1842:L1843)*('Front End'!$F$5*60))-W1842</f>
        <v>3340.4786252223789</v>
      </c>
      <c r="Q1843" s="10">
        <f>(P1843/$AA$5)*($AA$4-'Front End'!$F$9)</f>
        <v>3.3404786252223789E-2</v>
      </c>
      <c r="R1843" s="10">
        <f>'Front End'!$F$9+Q1843</f>
        <v>45.033404786252227</v>
      </c>
      <c r="S1843" s="8">
        <f>IF(R1843&gt;'Front End'!$F$9+'Front End'!$B$9,(((R1843-'Front End'!$F$9)/($AA$4-'Front End'!$F$9))*$AA$5)-((('Front End'!$F$9+'Front End'!$B$9-'Front End'!$F$9)/($AA$4-'Front End'!$F$9))*$AA$5),0)</f>
        <v>3340.4786252226872</v>
      </c>
      <c r="T1843" s="8">
        <f>ROUND(S1843/('Front End'!$B$3*24*60*60),6)</f>
        <v>3.8660000000000001E-3</v>
      </c>
      <c r="U1843" s="8">
        <f>IF(R1843&gt;'Front End'!$F$9+'Front End'!$B$10,(((R1843-'Front End'!$F$9)/($AA$4-'Front End'!$F$9))*$AA$5)-((('Front End'!$F$9+'Front End'!$B$10-'Front End'!$F$9)/($AA$4-'Front End'!$F$9))*$AA$5),0)</f>
        <v>1340.4786252223744</v>
      </c>
      <c r="V1843" s="8">
        <f>(U1843^0.5)/('Front End'!$B$4*24*60*60)</f>
        <v>4.2375633534864152E-3</v>
      </c>
      <c r="W1843" s="8">
        <f>(AVERAGE(T1842:T1843)*('Front End'!$F$5*60))+(AVERAGE(V1842:V1843)*('Front End'!$F$5*60))</f>
        <v>0.97257812263535093</v>
      </c>
      <c r="X1843" s="8">
        <f t="shared" si="120"/>
        <v>4.2375633534864152E-3</v>
      </c>
    </row>
    <row r="1844" spans="1:24" x14ac:dyDescent="0.2">
      <c r="A1844" s="1">
        <v>1843</v>
      </c>
      <c r="B1844" s="1">
        <f>B1843+'Front End'!$F$5</f>
        <v>3684</v>
      </c>
      <c r="C1844" s="10">
        <f t="shared" si="117"/>
        <v>2.5583333333333331</v>
      </c>
      <c r="D1844" s="10">
        <f>ROUND(IF(B1844&lt;=$AA$2*1.25,('Front End'!$F$4/2)*(1-COS((PI()*B1844)/$AA$2)),(4.34*'Front End'!$F$4*EXP(-1.3*B1844/$AA$2))),6)</f>
        <v>1.47E-4</v>
      </c>
      <c r="E1844" s="10">
        <f>D1844*('Front End'!$F$3/100)</f>
        <v>0</v>
      </c>
      <c r="F1844" s="10">
        <f t="shared" si="118"/>
        <v>1.47E-4</v>
      </c>
      <c r="G1844" s="10">
        <f>IF((G1843+(AVERAGE(F1843:F1844)*('Front End'!$F$5*60))-(N1843))&gt;$AA$3,$AA$3,IF(G1843+(AVERAGE(F1843:F1844)*('Front End'!$F$5*60))-(N1843)&lt;0,0,G1843+(AVERAGE(F1843:F1844)*('Front End'!$F$5*60))-(N1843)))</f>
        <v>100.13080542023913</v>
      </c>
      <c r="H1844" s="10">
        <f>(G1844/$AA$3)*'Front End'!$B$1</f>
        <v>1.0013080542023913E-3</v>
      </c>
      <c r="I1844" s="10">
        <f>('Front End'!$F$10-'Front End'!$B$1)+Calcs!H1844</f>
        <v>46.731001308054203</v>
      </c>
      <c r="J1844" s="10">
        <f>IF(H1844&gt;'Front End'!$B$1*('Front End'!$B$5/100),G1844-((('Front End'!$B$1*('Front End'!$B$5/100))/'Front End'!$B$1)*$AA$3),0)</f>
        <v>0.13080542023912756</v>
      </c>
      <c r="K1844" s="10">
        <f>(J1844*('Front End'!$B$6/100))/('Front End'!$B$2*24*60*60)</f>
        <v>0</v>
      </c>
      <c r="L1844" s="10">
        <f>(J1844*((100-'Front End'!$B$6)/100))/('Front End'!$B$2*24*60*60)</f>
        <v>1.5139516231380505E-4</v>
      </c>
      <c r="M1844" s="10">
        <f t="shared" si="119"/>
        <v>1.5139516231380505E-4</v>
      </c>
      <c r="N1844" s="10">
        <f>AVERAGE(M1843:M1844)*('Front End'!$F$5*60)</f>
        <v>1.8208158199219209E-2</v>
      </c>
      <c r="O1844" s="10">
        <f>IF(O1843+AVERAGE(K1843:K1844)*('Front End'!$F$5*60)&gt;J1844,J1844,O1843+AVERAGE(K1843:K1844)*('Front End'!$F$5*60))</f>
        <v>0</v>
      </c>
      <c r="P1844" s="10">
        <f>P1843+(AVERAGE(L1843:L1844)*('Front End'!$F$5*60))-W1843</f>
        <v>3339.524255257943</v>
      </c>
      <c r="Q1844" s="10">
        <f>(P1844/$AA$5)*($AA$4-'Front End'!$F$9)</f>
        <v>3.3395242552579432E-2</v>
      </c>
      <c r="R1844" s="10">
        <f>'Front End'!$F$9+Q1844</f>
        <v>45.033395242552579</v>
      </c>
      <c r="S1844" s="8">
        <f>IF(R1844&gt;'Front End'!$F$9+'Front End'!$B$9,(((R1844-'Front End'!$F$9)/($AA$4-'Front End'!$F$9))*$AA$5)-((('Front End'!$F$9+'Front End'!$B$9-'Front End'!$F$9)/($AA$4-'Front End'!$F$9))*$AA$5),0)</f>
        <v>3339.5242552579421</v>
      </c>
      <c r="T1844" s="8">
        <f>ROUND(S1844/('Front End'!$B$3*24*60*60),6)</f>
        <v>3.8649999999999999E-3</v>
      </c>
      <c r="U1844" s="8">
        <f>IF(R1844&gt;'Front End'!$F$9+'Front End'!$B$10,(((R1844-'Front End'!$F$9)/($AA$4-'Front End'!$F$9))*$AA$5)-((('Front End'!$F$9+'Front End'!$B$10-'Front End'!$F$9)/($AA$4-'Front End'!$F$9))*$AA$5),0)</f>
        <v>1339.5242552576292</v>
      </c>
      <c r="V1844" s="8">
        <f>(U1844^0.5)/('Front End'!$B$4*24*60*60)</f>
        <v>4.2360545926608557E-3</v>
      </c>
      <c r="W1844" s="8">
        <f>(AVERAGE(T1843:T1844)*('Front End'!$F$5*60))+(AVERAGE(V1843:V1844)*('Front End'!$F$5*60))</f>
        <v>0.97227707676883623</v>
      </c>
      <c r="X1844" s="8">
        <f t="shared" si="120"/>
        <v>4.2360545926608557E-3</v>
      </c>
    </row>
    <row r="1845" spans="1:24" x14ac:dyDescent="0.2">
      <c r="A1845" s="1">
        <v>1844</v>
      </c>
      <c r="B1845" s="1">
        <f>B1844+'Front End'!$F$5</f>
        <v>3686</v>
      </c>
      <c r="C1845" s="10">
        <f t="shared" si="117"/>
        <v>2.5597222222222222</v>
      </c>
      <c r="D1845" s="10">
        <f>ROUND(IF(B1845&lt;=$AA$2*1.25,('Front End'!$F$4/2)*(1-COS((PI()*B1845)/$AA$2)),(4.34*'Front End'!$F$4*EXP(-1.3*B1845/$AA$2))),6)</f>
        <v>1.47E-4</v>
      </c>
      <c r="E1845" s="10">
        <f>D1845*('Front End'!$F$3/100)</f>
        <v>0</v>
      </c>
      <c r="F1845" s="10">
        <f t="shared" si="118"/>
        <v>1.47E-4</v>
      </c>
      <c r="G1845" s="10">
        <f>IF((G1844+(AVERAGE(F1844:F1845)*('Front End'!$F$5*60))-(N1844))&gt;$AA$3,$AA$3,IF(G1844+(AVERAGE(F1844:F1845)*('Front End'!$F$5*60))-(N1844)&lt;0,0,G1844+(AVERAGE(F1844:F1845)*('Front End'!$F$5*60))-(N1844)))</f>
        <v>100.13023726203991</v>
      </c>
      <c r="H1845" s="10">
        <f>(G1845/$AA$3)*'Front End'!$B$1</f>
        <v>1.0013023726203991E-3</v>
      </c>
      <c r="I1845" s="10">
        <f>('Front End'!$F$10-'Front End'!$B$1)+Calcs!H1845</f>
        <v>46.731001302372626</v>
      </c>
      <c r="J1845" s="10">
        <f>IF(H1845&gt;'Front End'!$B$1*('Front End'!$B$5/100),G1845-((('Front End'!$B$1*('Front End'!$B$5/100))/'Front End'!$B$1)*$AA$3),0)</f>
        <v>0.13023726203991259</v>
      </c>
      <c r="K1845" s="10">
        <f>(J1845*('Front End'!$B$6/100))/('Front End'!$B$2*24*60*60)</f>
        <v>0</v>
      </c>
      <c r="L1845" s="10">
        <f>(J1845*((100-'Front End'!$B$6)/100))/('Front End'!$B$2*24*60*60)</f>
        <v>1.507375718054544E-4</v>
      </c>
      <c r="M1845" s="10">
        <f t="shared" si="119"/>
        <v>1.507375718054544E-4</v>
      </c>
      <c r="N1845" s="10">
        <f>AVERAGE(M1844:M1845)*('Front End'!$F$5*60)</f>
        <v>1.8127964047155568E-2</v>
      </c>
      <c r="O1845" s="10">
        <f>IF(O1844+AVERAGE(K1844:K1845)*('Front End'!$F$5*60)&gt;J1845,J1845,O1844+AVERAGE(K1844:K1845)*('Front End'!$F$5*60))</f>
        <v>0</v>
      </c>
      <c r="P1845" s="10">
        <f>P1844+(AVERAGE(L1844:L1845)*('Front End'!$F$5*60))-W1844</f>
        <v>3338.5701061452214</v>
      </c>
      <c r="Q1845" s="10">
        <f>(P1845/$AA$5)*($AA$4-'Front End'!$F$9)</f>
        <v>3.3385701061452215E-2</v>
      </c>
      <c r="R1845" s="10">
        <f>'Front End'!$F$9+Q1845</f>
        <v>45.033385701061455</v>
      </c>
      <c r="S1845" s="8">
        <f>IF(R1845&gt;'Front End'!$F$9+'Front End'!$B$9,(((R1845-'Front End'!$F$9)/($AA$4-'Front End'!$F$9))*$AA$5)-((('Front End'!$F$9+'Front End'!$B$9-'Front End'!$F$9)/($AA$4-'Front End'!$F$9))*$AA$5),0)</f>
        <v>3338.5701061455111</v>
      </c>
      <c r="T1845" s="8">
        <f>ROUND(S1845/('Front End'!$B$3*24*60*60),6)</f>
        <v>3.8639999999999998E-3</v>
      </c>
      <c r="U1845" s="8">
        <f>IF(R1845&gt;'Front End'!$F$9+'Front End'!$B$10,(((R1845-'Front End'!$F$9)/($AA$4-'Front End'!$F$9))*$AA$5)-((('Front End'!$F$9+'Front End'!$B$10-'Front End'!$F$9)/($AA$4-'Front End'!$F$9))*$AA$5),0)</f>
        <v>1338.5701061451982</v>
      </c>
      <c r="V1845" s="8">
        <f>(U1845^0.5)/('Front End'!$B$4*24*60*60)</f>
        <v>4.234545643598017E-3</v>
      </c>
      <c r="W1845" s="8">
        <f>(AVERAGE(T1844:T1845)*('Front End'!$F$5*60))+(AVERAGE(V1844:V1845)*('Front End'!$F$5*60))</f>
        <v>0.97197601417553225</v>
      </c>
      <c r="X1845" s="8">
        <f t="shared" si="120"/>
        <v>4.234545643598017E-3</v>
      </c>
    </row>
    <row r="1846" spans="1:24" x14ac:dyDescent="0.2">
      <c r="A1846" s="1">
        <v>1845</v>
      </c>
      <c r="B1846" s="1">
        <f>B1845+'Front End'!$F$5</f>
        <v>3688</v>
      </c>
      <c r="C1846" s="10">
        <f t="shared" si="117"/>
        <v>2.5611111111111109</v>
      </c>
      <c r="D1846" s="10">
        <f>ROUND(IF(B1846&lt;=$AA$2*1.25,('Front End'!$F$4/2)*(1-COS((PI()*B1846)/$AA$2)),(4.34*'Front End'!$F$4*EXP(-1.3*B1846/$AA$2))),6)</f>
        <v>1.46E-4</v>
      </c>
      <c r="E1846" s="10">
        <f>D1846*('Front End'!$F$3/100)</f>
        <v>0</v>
      </c>
      <c r="F1846" s="10">
        <f t="shared" si="118"/>
        <v>1.46E-4</v>
      </c>
      <c r="G1846" s="10">
        <f>IF((G1845+(AVERAGE(F1845:F1846)*('Front End'!$F$5*60))-(N1845))&gt;$AA$3,$AA$3,IF(G1845+(AVERAGE(F1845:F1846)*('Front End'!$F$5*60))-(N1845)&lt;0,0,G1845+(AVERAGE(F1845:F1846)*('Front End'!$F$5*60))-(N1845)))</f>
        <v>100.12968929799275</v>
      </c>
      <c r="H1846" s="10">
        <f>(G1846/$AA$3)*'Front End'!$B$1</f>
        <v>1.0012968929799275E-3</v>
      </c>
      <c r="I1846" s="10">
        <f>('Front End'!$F$10-'Front End'!$B$1)+Calcs!H1846</f>
        <v>46.731001296892984</v>
      </c>
      <c r="J1846" s="10">
        <f>IF(H1846&gt;'Front End'!$B$1*('Front End'!$B$5/100),G1846-((('Front End'!$B$1*('Front End'!$B$5/100))/'Front End'!$B$1)*$AA$3),0)</f>
        <v>0.12968929799275486</v>
      </c>
      <c r="K1846" s="10">
        <f>(J1846*('Front End'!$B$6/100))/('Front End'!$B$2*24*60*60)</f>
        <v>0</v>
      </c>
      <c r="L1846" s="10">
        <f>(J1846*((100-'Front End'!$B$6)/100))/('Front End'!$B$2*24*60*60)</f>
        <v>1.5010335415828111E-4</v>
      </c>
      <c r="M1846" s="10">
        <f t="shared" si="119"/>
        <v>1.5010335415828111E-4</v>
      </c>
      <c r="N1846" s="10">
        <f>AVERAGE(M1845:M1846)*('Front End'!$F$5*60)</f>
        <v>1.8050455557824131E-2</v>
      </c>
      <c r="O1846" s="10">
        <f>IF(O1845+AVERAGE(K1845:K1846)*('Front End'!$F$5*60)&gt;J1846,J1846,O1845+AVERAGE(K1845:K1846)*('Front End'!$F$5*60))</f>
        <v>0</v>
      </c>
      <c r="P1846" s="10">
        <f>P1845+(AVERAGE(L1845:L1846)*('Front End'!$F$5*60))-W1845</f>
        <v>3337.6161805866036</v>
      </c>
      <c r="Q1846" s="10">
        <f>(P1846/$AA$5)*($AA$4-'Front End'!$F$9)</f>
        <v>3.3376161805866035E-2</v>
      </c>
      <c r="R1846" s="10">
        <f>'Front End'!$F$9+Q1846</f>
        <v>45.033376161805869</v>
      </c>
      <c r="S1846" s="8">
        <f>IF(R1846&gt;'Front End'!$F$9+'Front End'!$B$9,(((R1846-'Front End'!$F$9)/($AA$4-'Front End'!$F$9))*$AA$5)-((('Front End'!$F$9+'Front End'!$B$9-'Front End'!$F$9)/($AA$4-'Front End'!$F$9))*$AA$5),0)</f>
        <v>3337.6161805868778</v>
      </c>
      <c r="T1846" s="8">
        <f>ROUND(S1846/('Front End'!$B$3*24*60*60),6)</f>
        <v>3.8630000000000001E-3</v>
      </c>
      <c r="U1846" s="8">
        <f>IF(R1846&gt;'Front End'!$F$9+'Front End'!$B$10,(((R1846-'Front End'!$F$9)/($AA$4-'Front End'!$F$9))*$AA$5)-((('Front End'!$F$9+'Front End'!$B$10-'Front End'!$F$9)/($AA$4-'Front End'!$F$9))*$AA$5),0)</f>
        <v>1337.616180586565</v>
      </c>
      <c r="V1846" s="8">
        <f>(U1846^0.5)/('Front End'!$B$4*24*60*60)</f>
        <v>4.2330365103711723E-3</v>
      </c>
      <c r="W1846" s="8">
        <f>(AVERAGE(T1845:T1846)*('Front End'!$F$5*60))+(AVERAGE(V1845:V1846)*('Front End'!$F$5*60))</f>
        <v>0.97167492923815124</v>
      </c>
      <c r="X1846" s="8">
        <f t="shared" si="120"/>
        <v>4.2330365103711723E-3</v>
      </c>
    </row>
    <row r="1847" spans="1:24" x14ac:dyDescent="0.2">
      <c r="A1847" s="1">
        <v>1846</v>
      </c>
      <c r="B1847" s="1">
        <f>B1846+'Front End'!$F$5</f>
        <v>3690</v>
      </c>
      <c r="C1847" s="10">
        <f t="shared" si="117"/>
        <v>2.5625</v>
      </c>
      <c r="D1847" s="10">
        <f>ROUND(IF(B1847&lt;=$AA$2*1.25,('Front End'!$F$4/2)*(1-COS((PI()*B1847)/$AA$2)),(4.34*'Front End'!$F$4*EXP(-1.3*B1847/$AA$2))),6)</f>
        <v>1.45E-4</v>
      </c>
      <c r="E1847" s="10">
        <f>D1847*('Front End'!$F$3/100)</f>
        <v>0</v>
      </c>
      <c r="F1847" s="10">
        <f t="shared" si="118"/>
        <v>1.45E-4</v>
      </c>
      <c r="G1847" s="10">
        <f>IF((G1846+(AVERAGE(F1846:F1847)*('Front End'!$F$5*60))-(N1846))&gt;$AA$3,$AA$3,IF(G1846+(AVERAGE(F1846:F1847)*('Front End'!$F$5*60))-(N1846)&lt;0,0,G1846+(AVERAGE(F1846:F1847)*('Front End'!$F$5*60))-(N1846)))</f>
        <v>100.12909884243493</v>
      </c>
      <c r="H1847" s="10">
        <f>(G1847/$AA$3)*'Front End'!$B$1</f>
        <v>1.0012909884243493E-3</v>
      </c>
      <c r="I1847" s="10">
        <f>('Front End'!$F$10-'Front End'!$B$1)+Calcs!H1847</f>
        <v>46.731001290988431</v>
      </c>
      <c r="J1847" s="10">
        <f>IF(H1847&gt;'Front End'!$B$1*('Front End'!$B$5/100),G1847-((('Front End'!$B$1*('Front End'!$B$5/100))/'Front End'!$B$1)*$AA$3),0)</f>
        <v>0.12909884243492797</v>
      </c>
      <c r="K1847" s="10">
        <f>(J1847*('Front End'!$B$6/100))/('Front End'!$B$2*24*60*60)</f>
        <v>0</v>
      </c>
      <c r="L1847" s="10">
        <f>(J1847*((100-'Front End'!$B$6)/100))/('Front End'!$B$2*24*60*60)</f>
        <v>1.4941995652190739E-4</v>
      </c>
      <c r="M1847" s="10">
        <f t="shared" si="119"/>
        <v>1.4941995652190739E-4</v>
      </c>
      <c r="N1847" s="10">
        <f>AVERAGE(M1846:M1847)*('Front End'!$F$5*60)</f>
        <v>1.797139864081131E-2</v>
      </c>
      <c r="O1847" s="10">
        <f>IF(O1846+AVERAGE(K1846:K1847)*('Front End'!$F$5*60)&gt;J1847,J1847,O1846+AVERAGE(K1846:K1847)*('Front End'!$F$5*60))</f>
        <v>0</v>
      </c>
      <c r="P1847" s="10">
        <f>P1846+(AVERAGE(L1846:L1847)*('Front End'!$F$5*60))-W1846</f>
        <v>3336.6624770560061</v>
      </c>
      <c r="Q1847" s="10">
        <f>(P1847/$AA$5)*($AA$4-'Front End'!$F$9)</f>
        <v>3.3366624770560058E-2</v>
      </c>
      <c r="R1847" s="10">
        <f>'Front End'!$F$9+Q1847</f>
        <v>45.033366624770558</v>
      </c>
      <c r="S1847" s="8">
        <f>IF(R1847&gt;'Front End'!$F$9+'Front End'!$B$9,(((R1847-'Front End'!$F$9)/($AA$4-'Front End'!$F$9))*$AA$5)-((('Front End'!$F$9+'Front End'!$B$9-'Front End'!$F$9)/($AA$4-'Front End'!$F$9))*$AA$5),0)</f>
        <v>3336.6624770557964</v>
      </c>
      <c r="T1847" s="8">
        <f>ROUND(S1847/('Front End'!$B$3*24*60*60),6)</f>
        <v>3.862E-3</v>
      </c>
      <c r="U1847" s="8">
        <f>IF(R1847&gt;'Front End'!$F$9+'Front End'!$B$10,(((R1847-'Front End'!$F$9)/($AA$4-'Front End'!$F$9))*$AA$5)-((('Front End'!$F$9+'Front End'!$B$10-'Front End'!$F$9)/($AA$4-'Front End'!$F$9))*$AA$5),0)</f>
        <v>1336.6624770554836</v>
      </c>
      <c r="V1847" s="8">
        <f>(U1847^0.5)/('Front End'!$B$4*24*60*60)</f>
        <v>4.231527190367429E-3</v>
      </c>
      <c r="W1847" s="8">
        <f>(AVERAGE(T1846:T1847)*('Front End'!$F$5*60))+(AVERAGE(V1846:V1847)*('Front End'!$F$5*60))</f>
        <v>0.97137382204431599</v>
      </c>
      <c r="X1847" s="8">
        <f t="shared" si="120"/>
        <v>4.231527190367429E-3</v>
      </c>
    </row>
    <row r="1848" spans="1:24" x14ac:dyDescent="0.2">
      <c r="A1848" s="1">
        <v>1847</v>
      </c>
      <c r="B1848" s="1">
        <f>B1847+'Front End'!$F$5</f>
        <v>3692</v>
      </c>
      <c r="C1848" s="10">
        <f t="shared" si="117"/>
        <v>2.5638888888888891</v>
      </c>
      <c r="D1848" s="10">
        <f>ROUND(IF(B1848&lt;=$AA$2*1.25,('Front End'!$F$4/2)*(1-COS((PI()*B1848)/$AA$2)),(4.34*'Front End'!$F$4*EXP(-1.3*B1848/$AA$2))),6)</f>
        <v>1.45E-4</v>
      </c>
      <c r="E1848" s="10">
        <f>D1848*('Front End'!$F$3/100)</f>
        <v>0</v>
      </c>
      <c r="F1848" s="10">
        <f t="shared" si="118"/>
        <v>1.45E-4</v>
      </c>
      <c r="G1848" s="10">
        <f>IF((G1847+(AVERAGE(F1847:F1848)*('Front End'!$F$5*60))-(N1847))&gt;$AA$3,$AA$3,IF(G1847+(AVERAGE(F1847:F1848)*('Front End'!$F$5*60))-(N1847)&lt;0,0,G1847+(AVERAGE(F1847:F1848)*('Front End'!$F$5*60))-(N1847)))</f>
        <v>100.12852744379411</v>
      </c>
      <c r="H1848" s="10">
        <f>(G1848/$AA$3)*'Front End'!$B$1</f>
        <v>1.0012852744379411E-3</v>
      </c>
      <c r="I1848" s="10">
        <f>('Front End'!$F$10-'Front End'!$B$1)+Calcs!H1848</f>
        <v>46.731001285274445</v>
      </c>
      <c r="J1848" s="10">
        <f>IF(H1848&gt;'Front End'!$B$1*('Front End'!$B$5/100),G1848-((('Front End'!$B$1*('Front End'!$B$5/100))/'Front End'!$B$1)*$AA$3),0)</f>
        <v>0.12852744379411263</v>
      </c>
      <c r="K1848" s="10">
        <f>(J1848*('Front End'!$B$6/100))/('Front End'!$B$2*24*60*60)</f>
        <v>0</v>
      </c>
      <c r="L1848" s="10">
        <f>(J1848*((100-'Front End'!$B$6)/100))/('Front End'!$B$2*24*60*60)</f>
        <v>1.4875861550244518E-4</v>
      </c>
      <c r="M1848" s="10">
        <f t="shared" si="119"/>
        <v>1.4875861550244518E-4</v>
      </c>
      <c r="N1848" s="10">
        <f>AVERAGE(M1847:M1848)*('Front End'!$F$5*60)</f>
        <v>1.7890714321461151E-2</v>
      </c>
      <c r="O1848" s="10">
        <f>IF(O1847+AVERAGE(K1847:K1848)*('Front End'!$F$5*60)&gt;J1848,J1848,O1847+AVERAGE(K1847:K1848)*('Front End'!$F$5*60))</f>
        <v>0</v>
      </c>
      <c r="P1848" s="10">
        <f>P1847+(AVERAGE(L1847:L1848)*('Front End'!$F$5*60))-W1847</f>
        <v>3335.708993948283</v>
      </c>
      <c r="Q1848" s="10">
        <f>(P1848/$AA$5)*($AA$4-'Front End'!$F$9)</f>
        <v>3.3357089939482831E-2</v>
      </c>
      <c r="R1848" s="10">
        <f>'Front End'!$F$9+Q1848</f>
        <v>45.033357089939486</v>
      </c>
      <c r="S1848" s="8">
        <f>IF(R1848&gt;'Front End'!$F$9+'Front End'!$B$9,(((R1848-'Front End'!$F$9)/($AA$4-'Front End'!$F$9))*$AA$5)-((('Front End'!$F$9+'Front End'!$B$9-'Front End'!$F$9)/($AA$4-'Front End'!$F$9))*$AA$5),0)</f>
        <v>3335.7089939485718</v>
      </c>
      <c r="T1848" s="8">
        <f>ROUND(S1848/('Front End'!$B$3*24*60*60),6)</f>
        <v>3.8609999999999998E-3</v>
      </c>
      <c r="U1848" s="8">
        <f>IF(R1848&gt;'Front End'!$F$9+'Front End'!$B$10,(((R1848-'Front End'!$F$9)/($AA$4-'Front End'!$F$9))*$AA$5)-((('Front End'!$F$9+'Front End'!$B$10-'Front End'!$F$9)/($AA$4-'Front End'!$F$9))*$AA$5),0)</f>
        <v>1335.7089939482589</v>
      </c>
      <c r="V1848" s="8">
        <f>(U1848^0.5)/('Front End'!$B$4*24*60*60)</f>
        <v>4.2300176808475077E-3</v>
      </c>
      <c r="W1848" s="8">
        <f>(AVERAGE(T1847:T1848)*('Front End'!$F$5*60))+(AVERAGE(V1847:V1848)*('Front End'!$F$5*60))</f>
        <v>0.97107269227289617</v>
      </c>
      <c r="X1848" s="8">
        <f t="shared" si="120"/>
        <v>4.2300176808475077E-3</v>
      </c>
    </row>
    <row r="1849" spans="1:24" x14ac:dyDescent="0.2">
      <c r="A1849" s="1">
        <v>1848</v>
      </c>
      <c r="B1849" s="1">
        <f>B1848+'Front End'!$F$5</f>
        <v>3694</v>
      </c>
      <c r="C1849" s="10">
        <f t="shared" si="117"/>
        <v>2.5652777777777778</v>
      </c>
      <c r="D1849" s="10">
        <f>ROUND(IF(B1849&lt;=$AA$2*1.25,('Front End'!$F$4/2)*(1-COS((PI()*B1849)/$AA$2)),(4.34*'Front End'!$F$4*EXP(-1.3*B1849/$AA$2))),6)</f>
        <v>1.44E-4</v>
      </c>
      <c r="E1849" s="10">
        <f>D1849*('Front End'!$F$3/100)</f>
        <v>0</v>
      </c>
      <c r="F1849" s="10">
        <f t="shared" si="118"/>
        <v>1.44E-4</v>
      </c>
      <c r="G1849" s="10">
        <f>IF((G1848+(AVERAGE(F1848:F1849)*('Front End'!$F$5*60))-(N1848))&gt;$AA$3,$AA$3,IF(G1848+(AVERAGE(F1848:F1849)*('Front End'!$F$5*60))-(N1848)&lt;0,0,G1848+(AVERAGE(F1848:F1849)*('Front End'!$F$5*60))-(N1848)))</f>
        <v>100.12797672947265</v>
      </c>
      <c r="H1849" s="10">
        <f>(G1849/$AA$3)*'Front End'!$B$1</f>
        <v>1.0012797672947266E-3</v>
      </c>
      <c r="I1849" s="10">
        <f>('Front End'!$F$10-'Front End'!$B$1)+Calcs!H1849</f>
        <v>46.731001279767298</v>
      </c>
      <c r="J1849" s="10">
        <f>IF(H1849&gt;'Front End'!$B$1*('Front End'!$B$5/100),G1849-((('Front End'!$B$1*('Front End'!$B$5/100))/'Front End'!$B$1)*$AA$3),0)</f>
        <v>0.12797672947264971</v>
      </c>
      <c r="K1849" s="10">
        <f>(J1849*('Front End'!$B$6/100))/('Front End'!$B$2*24*60*60)</f>
        <v>0</v>
      </c>
      <c r="L1849" s="10">
        <f>(J1849*((100-'Front End'!$B$6)/100))/('Front End'!$B$2*24*60*60)</f>
        <v>1.4812121466741866E-4</v>
      </c>
      <c r="M1849" s="10">
        <f t="shared" si="119"/>
        <v>1.4812121466741866E-4</v>
      </c>
      <c r="N1849" s="10">
        <f>AVERAGE(M1848:M1849)*('Front End'!$F$5*60)</f>
        <v>1.7812789810191829E-2</v>
      </c>
      <c r="O1849" s="10">
        <f>IF(O1848+AVERAGE(K1848:K1849)*('Front End'!$F$5*60)&gt;J1849,J1849,O1848+AVERAGE(K1848:K1849)*('Front End'!$F$5*60))</f>
        <v>0</v>
      </c>
      <c r="P1849" s="10">
        <f>P1848+(AVERAGE(L1848:L1849)*('Front End'!$F$5*60))-W1848</f>
        <v>3334.7557340458202</v>
      </c>
      <c r="Q1849" s="10">
        <f>(P1849/$AA$5)*($AA$4-'Front End'!$F$9)</f>
        <v>3.3347557340458203E-2</v>
      </c>
      <c r="R1849" s="10">
        <f>'Front End'!$F$9+Q1849</f>
        <v>45.033347557340456</v>
      </c>
      <c r="S1849" s="8">
        <f>IF(R1849&gt;'Front End'!$F$9+'Front End'!$B$9,(((R1849-'Front End'!$F$9)/($AA$4-'Front End'!$F$9))*$AA$5)-((('Front End'!$F$9+'Front End'!$B$9-'Front End'!$F$9)/($AA$4-'Front End'!$F$9))*$AA$5),0)</f>
        <v>3334.7557340455583</v>
      </c>
      <c r="T1849" s="8">
        <f>ROUND(S1849/('Front End'!$B$3*24*60*60),6)</f>
        <v>3.8600000000000001E-3</v>
      </c>
      <c r="U1849" s="8">
        <f>IF(R1849&gt;'Front End'!$F$9+'Front End'!$B$10,(((R1849-'Front End'!$F$9)/($AA$4-'Front End'!$F$9))*$AA$5)-((('Front End'!$F$9+'Front End'!$B$10-'Front End'!$F$9)/($AA$4-'Front End'!$F$9))*$AA$5),0)</f>
        <v>1334.7557340452454</v>
      </c>
      <c r="V1849" s="8">
        <f>(U1849^0.5)/('Front End'!$B$4*24*60*60)</f>
        <v>4.2285079860125288E-3</v>
      </c>
      <c r="W1849" s="8">
        <f>(AVERAGE(T1848:T1849)*('Front End'!$F$5*60))+(AVERAGE(V1848:V1849)*('Front End'!$F$5*60))</f>
        <v>0.97077154001160226</v>
      </c>
      <c r="X1849" s="8">
        <f t="shared" si="120"/>
        <v>4.2285079860125288E-3</v>
      </c>
    </row>
    <row r="1850" spans="1:24" x14ac:dyDescent="0.2">
      <c r="A1850" s="1">
        <v>1849</v>
      </c>
      <c r="B1850" s="1">
        <f>B1849+'Front End'!$F$5</f>
        <v>3696</v>
      </c>
      <c r="C1850" s="10">
        <f t="shared" si="117"/>
        <v>2.5666666666666669</v>
      </c>
      <c r="D1850" s="10">
        <f>ROUND(IF(B1850&lt;=$AA$2*1.25,('Front End'!$F$4/2)*(1-COS((PI()*B1850)/$AA$2)),(4.34*'Front End'!$F$4*EXP(-1.3*B1850/$AA$2))),6)</f>
        <v>1.44E-4</v>
      </c>
      <c r="E1850" s="10">
        <f>D1850*('Front End'!$F$3/100)</f>
        <v>0</v>
      </c>
      <c r="F1850" s="10">
        <f t="shared" si="118"/>
        <v>1.44E-4</v>
      </c>
      <c r="G1850" s="10">
        <f>IF((G1849+(AVERAGE(F1849:F1850)*('Front End'!$F$5*60))-(N1849))&gt;$AA$3,$AA$3,IF(G1849+(AVERAGE(F1849:F1850)*('Front End'!$F$5*60))-(N1849)&lt;0,0,G1849+(AVERAGE(F1849:F1850)*('Front End'!$F$5*60))-(N1849)))</f>
        <v>100.12744393966246</v>
      </c>
      <c r="H1850" s="10">
        <f>(G1850/$AA$3)*'Front End'!$B$1</f>
        <v>1.0012744393966245E-3</v>
      </c>
      <c r="I1850" s="10">
        <f>('Front End'!$F$10-'Front End'!$B$1)+Calcs!H1850</f>
        <v>46.7310012744394</v>
      </c>
      <c r="J1850" s="10">
        <f>IF(H1850&gt;'Front End'!$B$1*('Front End'!$B$5/100),G1850-((('Front End'!$B$1*('Front End'!$B$5/100))/'Front End'!$B$1)*$AA$3),0)</f>
        <v>0.12744393966245582</v>
      </c>
      <c r="K1850" s="10">
        <f>(J1850*('Front End'!$B$6/100))/('Front End'!$B$2*24*60*60)</f>
        <v>0</v>
      </c>
      <c r="L1850" s="10">
        <f>(J1850*((100-'Front End'!$B$6)/100))/('Front End'!$B$2*24*60*60)</f>
        <v>1.4750455979450908E-4</v>
      </c>
      <c r="M1850" s="10">
        <f t="shared" si="119"/>
        <v>1.4750455979450908E-4</v>
      </c>
      <c r="N1850" s="10">
        <f>AVERAGE(M1849:M1850)*('Front End'!$F$5*60)</f>
        <v>1.7737546467715665E-2</v>
      </c>
      <c r="O1850" s="10">
        <f>IF(O1849+AVERAGE(K1849:K1850)*('Front End'!$F$5*60)&gt;J1850,J1850,O1849+AVERAGE(K1849:K1850)*('Front End'!$F$5*60))</f>
        <v>0</v>
      </c>
      <c r="P1850" s="10">
        <f>P1849+(AVERAGE(L1849:L1850)*('Front End'!$F$5*60))-W1849</f>
        <v>3333.8027000522761</v>
      </c>
      <c r="Q1850" s="10">
        <f>(P1850/$AA$5)*($AA$4-'Front End'!$F$9)</f>
        <v>3.3338027000522755E-2</v>
      </c>
      <c r="R1850" s="10">
        <f>'Front End'!$F$9+Q1850</f>
        <v>45.033338027000525</v>
      </c>
      <c r="S1850" s="8">
        <f>IF(R1850&gt;'Front End'!$F$9+'Front End'!$B$9,(((R1850-'Front End'!$F$9)/($AA$4-'Front End'!$F$9))*$AA$5)-((('Front End'!$F$9+'Front End'!$B$9-'Front End'!$F$9)/($AA$4-'Front End'!$F$9))*$AA$5),0)</f>
        <v>3333.8027000525017</v>
      </c>
      <c r="T1850" s="8">
        <f>ROUND(S1850/('Front End'!$B$3*24*60*60),6)</f>
        <v>3.859E-3</v>
      </c>
      <c r="U1850" s="8">
        <f>IF(R1850&gt;'Front End'!$F$9+'Front End'!$B$10,(((R1850-'Front End'!$F$9)/($AA$4-'Front End'!$F$9))*$AA$5)-((('Front End'!$F$9+'Front End'!$B$10-'Front End'!$F$9)/($AA$4-'Front End'!$F$9))*$AA$5),0)</f>
        <v>1333.8027000521888</v>
      </c>
      <c r="V1850" s="8">
        <f>(U1850^0.5)/('Front End'!$B$4*24*60*60)</f>
        <v>4.2269981099513684E-3</v>
      </c>
      <c r="W1850" s="8">
        <f>(AVERAGE(T1849:T1850)*('Front End'!$F$5*60))+(AVERAGE(V1849:V1850)*('Front End'!$F$5*60))</f>
        <v>0.97047036575783385</v>
      </c>
      <c r="X1850" s="8">
        <f t="shared" si="120"/>
        <v>4.2269981099513684E-3</v>
      </c>
    </row>
    <row r="1851" spans="1:24" x14ac:dyDescent="0.2">
      <c r="A1851" s="1">
        <v>1850</v>
      </c>
      <c r="B1851" s="1">
        <f>B1850+'Front End'!$F$5</f>
        <v>3698</v>
      </c>
      <c r="C1851" s="10">
        <f t="shared" si="117"/>
        <v>2.5680555555555555</v>
      </c>
      <c r="D1851" s="10">
        <f>ROUND(IF(B1851&lt;=$AA$2*1.25,('Front End'!$F$4/2)*(1-COS((PI()*B1851)/$AA$2)),(4.34*'Front End'!$F$4*EXP(-1.3*B1851/$AA$2))),6)</f>
        <v>1.4300000000000001E-4</v>
      </c>
      <c r="E1851" s="10">
        <f>D1851*('Front End'!$F$3/100)</f>
        <v>0</v>
      </c>
      <c r="F1851" s="10">
        <f t="shared" si="118"/>
        <v>1.4300000000000001E-4</v>
      </c>
      <c r="G1851" s="10">
        <f>IF((G1850+(AVERAGE(F1850:F1851)*('Front End'!$F$5*60))-(N1850))&gt;$AA$3,$AA$3,IF(G1850+(AVERAGE(F1850:F1851)*('Front End'!$F$5*60))-(N1850)&lt;0,0,G1850+(AVERAGE(F1850:F1851)*('Front End'!$F$5*60))-(N1850)))</f>
        <v>100.12692639319474</v>
      </c>
      <c r="H1851" s="10">
        <f>(G1851/$AA$3)*'Front End'!$B$1</f>
        <v>1.0012692639319474E-3</v>
      </c>
      <c r="I1851" s="10">
        <f>('Front End'!$F$10-'Front End'!$B$1)+Calcs!H1851</f>
        <v>46.731001269263935</v>
      </c>
      <c r="J1851" s="10">
        <f>IF(H1851&gt;'Front End'!$B$1*('Front End'!$B$5/100),G1851-((('Front End'!$B$1*('Front End'!$B$5/100))/'Front End'!$B$1)*$AA$3),0)</f>
        <v>0.12692639319473642</v>
      </c>
      <c r="K1851" s="10">
        <f>(J1851*('Front End'!$B$6/100))/('Front End'!$B$2*24*60*60)</f>
        <v>0</v>
      </c>
      <c r="L1851" s="10">
        <f>(J1851*((100-'Front End'!$B$6)/100))/('Front End'!$B$2*24*60*60)</f>
        <v>1.4690554767909309E-4</v>
      </c>
      <c r="M1851" s="10">
        <f t="shared" si="119"/>
        <v>1.4690554767909309E-4</v>
      </c>
      <c r="N1851" s="10">
        <f>AVERAGE(M1850:M1851)*('Front End'!$F$5*60)</f>
        <v>1.766460644841613E-2</v>
      </c>
      <c r="O1851" s="10">
        <f>IF(O1850+AVERAGE(K1850:K1851)*('Front End'!$F$5*60)&gt;J1851,J1851,O1850+AVERAGE(K1850:K1851)*('Front End'!$F$5*60))</f>
        <v>0</v>
      </c>
      <c r="P1851" s="10">
        <f>P1850+(AVERAGE(L1850:L1851)*('Front End'!$F$5*60))-W1850</f>
        <v>3332.8498942929664</v>
      </c>
      <c r="Q1851" s="10">
        <f>(P1851/$AA$5)*($AA$4-'Front End'!$F$9)</f>
        <v>3.3328498942929663E-2</v>
      </c>
      <c r="R1851" s="10">
        <f>'Front End'!$F$9+Q1851</f>
        <v>45.033328498942929</v>
      </c>
      <c r="S1851" s="8">
        <f>IF(R1851&gt;'Front End'!$F$9+'Front End'!$B$9,(((R1851-'Front End'!$F$9)/($AA$4-'Front End'!$F$9))*$AA$5)-((('Front End'!$F$9+'Front End'!$B$9-'Front End'!$F$9)/($AA$4-'Front End'!$F$9))*$AA$5),0)</f>
        <v>3332.8498942928777</v>
      </c>
      <c r="T1851" s="8">
        <f>ROUND(S1851/('Front End'!$B$3*24*60*60),6)</f>
        <v>3.8570000000000002E-3</v>
      </c>
      <c r="U1851" s="8">
        <f>IF(R1851&gt;'Front End'!$F$9+'Front End'!$B$10,(((R1851-'Front End'!$F$9)/($AA$4-'Front End'!$F$9))*$AA$5)-((('Front End'!$F$9+'Front End'!$B$10-'Front End'!$F$9)/($AA$4-'Front End'!$F$9))*$AA$5),0)</f>
        <v>1332.8498942925648</v>
      </c>
      <c r="V1851" s="8">
        <f>(U1851^0.5)/('Front End'!$B$4*24*60*60)</f>
        <v>4.2254880561527729E-3</v>
      </c>
      <c r="W1851" s="8">
        <f>(AVERAGE(T1850:T1851)*('Front End'!$F$5*60))+(AVERAGE(V1850:V1851)*('Front End'!$F$5*60))</f>
        <v>0.97010916996624852</v>
      </c>
      <c r="X1851" s="8">
        <f t="shared" si="120"/>
        <v>4.2254880561527729E-3</v>
      </c>
    </row>
    <row r="1852" spans="1:24" x14ac:dyDescent="0.2">
      <c r="A1852" s="1">
        <v>1851</v>
      </c>
      <c r="B1852" s="1">
        <f>B1851+'Front End'!$F$5</f>
        <v>3700</v>
      </c>
      <c r="C1852" s="10">
        <f t="shared" si="117"/>
        <v>2.5694444444444446</v>
      </c>
      <c r="D1852" s="10">
        <f>ROUND(IF(B1852&lt;=$AA$2*1.25,('Front End'!$F$4/2)*(1-COS((PI()*B1852)/$AA$2)),(4.34*'Front End'!$F$4*EXP(-1.3*B1852/$AA$2))),6)</f>
        <v>1.4200000000000001E-4</v>
      </c>
      <c r="E1852" s="10">
        <f>D1852*('Front End'!$F$3/100)</f>
        <v>0</v>
      </c>
      <c r="F1852" s="10">
        <f t="shared" si="118"/>
        <v>1.4200000000000001E-4</v>
      </c>
      <c r="G1852" s="10">
        <f>IF((G1851+(AVERAGE(F1851:F1852)*('Front End'!$F$5*60))-(N1851))&gt;$AA$3,$AA$3,IF(G1851+(AVERAGE(F1851:F1852)*('Front End'!$F$5*60))-(N1851)&lt;0,0,G1851+(AVERAGE(F1851:F1852)*('Front End'!$F$5*60))-(N1851)))</f>
        <v>100.12636178674632</v>
      </c>
      <c r="H1852" s="10">
        <f>(G1852/$AA$3)*'Front End'!$B$1</f>
        <v>1.0012636178674632E-3</v>
      </c>
      <c r="I1852" s="10">
        <f>('Front End'!$F$10-'Front End'!$B$1)+Calcs!H1852</f>
        <v>46.73100126361787</v>
      </c>
      <c r="J1852" s="10">
        <f>IF(H1852&gt;'Front End'!$B$1*('Front End'!$B$5/100),G1852-((('Front End'!$B$1*('Front End'!$B$5/100))/'Front End'!$B$1)*$AA$3),0)</f>
        <v>0.12636178674631537</v>
      </c>
      <c r="K1852" s="10">
        <f>(J1852*('Front End'!$B$6/100))/('Front End'!$B$2*24*60*60)</f>
        <v>0</v>
      </c>
      <c r="L1852" s="10">
        <f>(J1852*((100-'Front End'!$B$6)/100))/('Front End'!$B$2*24*60*60)</f>
        <v>1.4625206799342058E-4</v>
      </c>
      <c r="M1852" s="10">
        <f t="shared" si="119"/>
        <v>1.4625206799342058E-4</v>
      </c>
      <c r="N1852" s="10">
        <f>AVERAGE(M1851:M1852)*('Front End'!$F$5*60)</f>
        <v>1.7589456940350821E-2</v>
      </c>
      <c r="O1852" s="10">
        <f>IF(O1851+AVERAGE(K1851:K1852)*('Front End'!$F$5*60)&gt;J1852,J1852,O1851+AVERAGE(K1851:K1852)*('Front End'!$F$5*60))</f>
        <v>0</v>
      </c>
      <c r="P1852" s="10">
        <f>P1851+(AVERAGE(L1851:L1852)*('Front End'!$F$5*60))-W1851</f>
        <v>3331.8973745799403</v>
      </c>
      <c r="Q1852" s="10">
        <f>(P1852/$AA$5)*($AA$4-'Front End'!$F$9)</f>
        <v>3.3318973745799403E-2</v>
      </c>
      <c r="R1852" s="10">
        <f>'Front End'!$F$9+Q1852</f>
        <v>45.0333189737458</v>
      </c>
      <c r="S1852" s="8">
        <f>IF(R1852&gt;'Front End'!$F$9+'Front End'!$B$9,(((R1852-'Front End'!$F$9)/($AA$4-'Front End'!$F$9))*$AA$5)-((('Front End'!$F$9+'Front End'!$B$9-'Front End'!$F$9)/($AA$4-'Front End'!$F$9))*$AA$5),0)</f>
        <v>3331.8973745799954</v>
      </c>
      <c r="T1852" s="8">
        <f>ROUND(S1852/('Front End'!$B$3*24*60*60),6)</f>
        <v>3.8560000000000001E-3</v>
      </c>
      <c r="U1852" s="8">
        <f>IF(R1852&gt;'Front End'!$F$9+'Front End'!$B$10,(((R1852-'Front End'!$F$9)/($AA$4-'Front End'!$F$9))*$AA$5)-((('Front End'!$F$9+'Front End'!$B$10-'Front End'!$F$9)/($AA$4-'Front End'!$F$9))*$AA$5),0)</f>
        <v>1331.8973745796825</v>
      </c>
      <c r="V1852" s="8">
        <f>(U1852^0.5)/('Front End'!$B$4*24*60*60)</f>
        <v>4.2239779161006566E-3</v>
      </c>
      <c r="W1852" s="8">
        <f>(AVERAGE(T1851:T1852)*('Front End'!$F$5*60))+(AVERAGE(V1851:V1852)*('Front End'!$F$5*60))</f>
        <v>0.96974795833520577</v>
      </c>
      <c r="X1852" s="8">
        <f t="shared" si="120"/>
        <v>4.2239779161006566E-3</v>
      </c>
    </row>
    <row r="1853" spans="1:24" x14ac:dyDescent="0.2">
      <c r="A1853" s="1">
        <v>1852</v>
      </c>
      <c r="B1853" s="1">
        <f>B1852+'Front End'!$F$5</f>
        <v>3702</v>
      </c>
      <c r="C1853" s="10">
        <f t="shared" si="117"/>
        <v>2.5708333333333333</v>
      </c>
      <c r="D1853" s="10">
        <f>ROUND(IF(B1853&lt;=$AA$2*1.25,('Front End'!$F$4/2)*(1-COS((PI()*B1853)/$AA$2)),(4.34*'Front End'!$F$4*EXP(-1.3*B1853/$AA$2))),6)</f>
        <v>1.4200000000000001E-4</v>
      </c>
      <c r="E1853" s="10">
        <f>D1853*('Front End'!$F$3/100)</f>
        <v>0</v>
      </c>
      <c r="F1853" s="10">
        <f t="shared" si="118"/>
        <v>1.4200000000000001E-4</v>
      </c>
      <c r="G1853" s="10">
        <f>IF((G1852+(AVERAGE(F1852:F1853)*('Front End'!$F$5*60))-(N1852))&gt;$AA$3,$AA$3,IF(G1852+(AVERAGE(F1852:F1853)*('Front End'!$F$5*60))-(N1852)&lt;0,0,G1852+(AVERAGE(F1852:F1853)*('Front End'!$F$5*60))-(N1852)))</f>
        <v>100.12581232980595</v>
      </c>
      <c r="H1853" s="10">
        <f>(G1853/$AA$3)*'Front End'!$B$1</f>
        <v>1.0012581232980596E-3</v>
      </c>
      <c r="I1853" s="10">
        <f>('Front End'!$F$10-'Front End'!$B$1)+Calcs!H1853</f>
        <v>46.7310012581233</v>
      </c>
      <c r="J1853" s="10">
        <f>IF(H1853&gt;'Front End'!$B$1*('Front End'!$B$5/100),G1853-((('Front End'!$B$1*('Front End'!$B$5/100))/'Front End'!$B$1)*$AA$3),0)</f>
        <v>0.12581232980595303</v>
      </c>
      <c r="K1853" s="10">
        <f>(J1853*('Front End'!$B$6/100))/('Front End'!$B$2*24*60*60)</f>
        <v>0</v>
      </c>
      <c r="L1853" s="10">
        <f>(J1853*((100-'Front End'!$B$6)/100))/('Front End'!$B$2*24*60*60)</f>
        <v>1.456161224605938E-4</v>
      </c>
      <c r="M1853" s="10">
        <f t="shared" si="119"/>
        <v>1.456161224605938E-4</v>
      </c>
      <c r="N1853" s="10">
        <f>AVERAGE(M1852:M1853)*('Front End'!$F$5*60)</f>
        <v>1.7512091427240861E-2</v>
      </c>
      <c r="O1853" s="10">
        <f>IF(O1852+AVERAGE(K1852:K1853)*('Front End'!$F$5*60)&gt;J1853,J1853,O1852+AVERAGE(K1852:K1853)*('Front End'!$F$5*60))</f>
        <v>0</v>
      </c>
      <c r="P1853" s="10">
        <f>P1852+(AVERAGE(L1852:L1853)*('Front End'!$F$5*60))-W1852</f>
        <v>3330.9451387130325</v>
      </c>
      <c r="Q1853" s="10">
        <f>(P1853/$AA$5)*($AA$4-'Front End'!$F$9)</f>
        <v>3.3309451387130325E-2</v>
      </c>
      <c r="R1853" s="10">
        <f>'Front End'!$F$9+Q1853</f>
        <v>45.033309451387133</v>
      </c>
      <c r="S1853" s="8">
        <f>IF(R1853&gt;'Front End'!$F$9+'Front End'!$B$9,(((R1853-'Front End'!$F$9)/($AA$4-'Front End'!$F$9))*$AA$5)-((('Front End'!$F$9+'Front End'!$B$9-'Front End'!$F$9)/($AA$4-'Front End'!$F$9))*$AA$5),0)</f>
        <v>3330.945138713304</v>
      </c>
      <c r="T1853" s="8">
        <f>ROUND(S1853/('Front End'!$B$3*24*60*60),6)</f>
        <v>3.8549999999999999E-3</v>
      </c>
      <c r="U1853" s="8">
        <f>IF(R1853&gt;'Front End'!$F$9+'Front End'!$B$10,(((R1853-'Front End'!$F$9)/($AA$4-'Front End'!$F$9))*$AA$5)-((('Front End'!$F$9+'Front End'!$B$10-'Front End'!$F$9)/($AA$4-'Front End'!$F$9))*$AA$5),0)</f>
        <v>1330.9451387129911</v>
      </c>
      <c r="V1853" s="8">
        <f>(U1853^0.5)/('Front End'!$B$4*24*60*60)</f>
        <v>4.2224676862118136E-3</v>
      </c>
      <c r="W1853" s="8">
        <f>(AVERAGE(T1852:T1853)*('Front End'!$F$5*60))+(AVERAGE(V1852:V1853)*('Front End'!$F$5*60))</f>
        <v>0.96944673613874821</v>
      </c>
      <c r="X1853" s="8">
        <f t="shared" si="120"/>
        <v>4.2224676862118136E-3</v>
      </c>
    </row>
    <row r="1854" spans="1:24" x14ac:dyDescent="0.2">
      <c r="A1854" s="1">
        <v>1853</v>
      </c>
      <c r="B1854" s="1">
        <f>B1853+'Front End'!$F$5</f>
        <v>3704</v>
      </c>
      <c r="C1854" s="10">
        <f t="shared" si="117"/>
        <v>2.5722222222222224</v>
      </c>
      <c r="D1854" s="10">
        <f>ROUND(IF(B1854&lt;=$AA$2*1.25,('Front End'!$F$4/2)*(1-COS((PI()*B1854)/$AA$2)),(4.34*'Front End'!$F$4*EXP(-1.3*B1854/$AA$2))),6)</f>
        <v>1.4100000000000001E-4</v>
      </c>
      <c r="E1854" s="10">
        <f>D1854*('Front End'!$F$3/100)</f>
        <v>0</v>
      </c>
      <c r="F1854" s="10">
        <f t="shared" si="118"/>
        <v>1.4100000000000001E-4</v>
      </c>
      <c r="G1854" s="10">
        <f>IF((G1853+(AVERAGE(F1853:F1854)*('Front End'!$F$5*60))-(N1853))&gt;$AA$3,$AA$3,IF(G1853+(AVERAGE(F1853:F1854)*('Front End'!$F$5*60))-(N1853)&lt;0,0,G1853+(AVERAGE(F1853:F1854)*('Front End'!$F$5*60))-(N1853)))</f>
        <v>100.12528023837872</v>
      </c>
      <c r="H1854" s="10">
        <f>(G1854/$AA$3)*'Front End'!$B$1</f>
        <v>1.0012528023837872E-3</v>
      </c>
      <c r="I1854" s="10">
        <f>('Front End'!$F$10-'Front End'!$B$1)+Calcs!H1854</f>
        <v>46.731001252802386</v>
      </c>
      <c r="J1854" s="10">
        <f>IF(H1854&gt;'Front End'!$B$1*('Front End'!$B$5/100),G1854-((('Front End'!$B$1*('Front End'!$B$5/100))/'Front End'!$B$1)*$AA$3),0)</f>
        <v>0.12528023837872126</v>
      </c>
      <c r="K1854" s="10">
        <f>(J1854*('Front End'!$B$6/100))/('Front End'!$B$2*24*60*60)</f>
        <v>0</v>
      </c>
      <c r="L1854" s="10">
        <f>(J1854*((100-'Front End'!$B$6)/100))/('Front End'!$B$2*24*60*60)</f>
        <v>1.4500027590129777E-4</v>
      </c>
      <c r="M1854" s="10">
        <f t="shared" si="119"/>
        <v>1.4500027590129777E-4</v>
      </c>
      <c r="N1854" s="10">
        <f>AVERAGE(M1853:M1854)*('Front End'!$F$5*60)</f>
        <v>1.7436983901713495E-2</v>
      </c>
      <c r="O1854" s="10">
        <f>IF(O1853+AVERAGE(K1853:K1854)*('Front End'!$F$5*60)&gt;J1854,J1854,O1853+AVERAGE(K1853:K1854)*('Front End'!$F$5*60))</f>
        <v>0</v>
      </c>
      <c r="P1854" s="10">
        <f>P1853+(AVERAGE(L1853:L1854)*('Front End'!$F$5*60))-W1853</f>
        <v>3329.9931289607957</v>
      </c>
      <c r="Q1854" s="10">
        <f>(P1854/$AA$5)*($AA$4-'Front End'!$F$9)</f>
        <v>3.3299931289607954E-2</v>
      </c>
      <c r="R1854" s="10">
        <f>'Front End'!$F$9+Q1854</f>
        <v>45.033299931289605</v>
      </c>
      <c r="S1854" s="8">
        <f>IF(R1854&gt;'Front End'!$F$9+'Front End'!$B$9,(((R1854-'Front End'!$F$9)/($AA$4-'Front End'!$F$9))*$AA$5)-((('Front End'!$F$9+'Front End'!$B$9-'Front End'!$F$9)/($AA$4-'Front End'!$F$9))*$AA$5),0)</f>
        <v>3329.9931289604956</v>
      </c>
      <c r="T1854" s="8">
        <f>ROUND(S1854/('Front End'!$B$3*24*60*60),6)</f>
        <v>3.8539999999999998E-3</v>
      </c>
      <c r="U1854" s="8">
        <f>IF(R1854&gt;'Front End'!$F$9+'Front End'!$B$10,(((R1854-'Front End'!$F$9)/($AA$4-'Front End'!$F$9))*$AA$5)-((('Front End'!$F$9+'Front End'!$B$10-'Front End'!$F$9)/($AA$4-'Front End'!$F$9))*$AA$5),0)</f>
        <v>1329.9931289601827</v>
      </c>
      <c r="V1854" s="8">
        <f>(U1854^0.5)/('Front End'!$B$4*24*60*60)</f>
        <v>4.2209572747782141E-3</v>
      </c>
      <c r="W1854" s="8">
        <f>(AVERAGE(T1853:T1854)*('Front End'!$F$5*60))+(AVERAGE(V1853:V1854)*('Front End'!$F$5*60))</f>
        <v>0.96914549765940161</v>
      </c>
      <c r="X1854" s="8">
        <f t="shared" si="120"/>
        <v>4.2209572747782141E-3</v>
      </c>
    </row>
    <row r="1855" spans="1:24" x14ac:dyDescent="0.2">
      <c r="A1855" s="1">
        <v>1854</v>
      </c>
      <c r="B1855" s="1">
        <f>B1854+'Front End'!$F$5</f>
        <v>3706</v>
      </c>
      <c r="C1855" s="10">
        <f t="shared" si="117"/>
        <v>2.5736111111111111</v>
      </c>
      <c r="D1855" s="10">
        <f>ROUND(IF(B1855&lt;=$AA$2*1.25,('Front End'!$F$4/2)*(1-COS((PI()*B1855)/$AA$2)),(4.34*'Front End'!$F$4*EXP(-1.3*B1855/$AA$2))),6)</f>
        <v>1.3999999999999999E-4</v>
      </c>
      <c r="E1855" s="10">
        <f>D1855*('Front End'!$F$3/100)</f>
        <v>0</v>
      </c>
      <c r="F1855" s="10">
        <f t="shared" si="118"/>
        <v>1.3999999999999999E-4</v>
      </c>
      <c r="G1855" s="10">
        <f>IF((G1854+(AVERAGE(F1854:F1855)*('Front End'!$F$5*60))-(N1854))&gt;$AA$3,$AA$3,IF(G1854+(AVERAGE(F1854:F1855)*('Front End'!$F$5*60))-(N1854)&lt;0,0,G1854+(AVERAGE(F1854:F1855)*('Front End'!$F$5*60))-(N1854)))</f>
        <v>100.124703254477</v>
      </c>
      <c r="H1855" s="10">
        <f>(G1855/$AA$3)*'Front End'!$B$1</f>
        <v>1.0012470325447701E-3</v>
      </c>
      <c r="I1855" s="10">
        <f>('Front End'!$F$10-'Front End'!$B$1)+Calcs!H1855</f>
        <v>46.731001247032552</v>
      </c>
      <c r="J1855" s="10">
        <f>IF(H1855&gt;'Front End'!$B$1*('Front End'!$B$5/100),G1855-((('Front End'!$B$1*('Front End'!$B$5/100))/'Front End'!$B$1)*$AA$3),0)</f>
        <v>0.12470325447699793</v>
      </c>
      <c r="K1855" s="10">
        <f>(J1855*('Front End'!$B$6/100))/('Front End'!$B$2*24*60*60)</f>
        <v>0</v>
      </c>
      <c r="L1855" s="10">
        <f>(J1855*((100-'Front End'!$B$6)/100))/('Front End'!$B$2*24*60*60)</f>
        <v>1.4433247045948837E-4</v>
      </c>
      <c r="M1855" s="10">
        <f t="shared" si="119"/>
        <v>1.4433247045948837E-4</v>
      </c>
      <c r="N1855" s="10">
        <f>AVERAGE(M1854:M1855)*('Front End'!$F$5*60)</f>
        <v>1.7359964781647166E-2</v>
      </c>
      <c r="O1855" s="10">
        <f>IF(O1854+AVERAGE(K1854:K1855)*('Front End'!$F$5*60)&gt;J1855,J1855,O1854+AVERAGE(K1854:K1855)*('Front End'!$F$5*60))</f>
        <v>0</v>
      </c>
      <c r="P1855" s="10">
        <f>P1854+(AVERAGE(L1854:L1855)*('Front End'!$F$5*60))-W1854</f>
        <v>3329.0413434279176</v>
      </c>
      <c r="Q1855" s="10">
        <f>(P1855/$AA$5)*($AA$4-'Front End'!$F$9)</f>
        <v>3.3290413434279173E-2</v>
      </c>
      <c r="R1855" s="10">
        <f>'Front End'!$F$9+Q1855</f>
        <v>45.03329041343428</v>
      </c>
      <c r="S1855" s="8">
        <f>IF(R1855&gt;'Front End'!$F$9+'Front End'!$B$9,(((R1855-'Front End'!$F$9)/($AA$4-'Front End'!$F$9))*$AA$5)-((('Front End'!$F$9+'Front End'!$B$9-'Front End'!$F$9)/($AA$4-'Front End'!$F$9))*$AA$5),0)</f>
        <v>3329.0413434279744</v>
      </c>
      <c r="T1855" s="8">
        <f>ROUND(S1855/('Front End'!$B$3*24*60*60),6)</f>
        <v>3.8530000000000001E-3</v>
      </c>
      <c r="U1855" s="8">
        <f>IF(R1855&gt;'Front End'!$F$9+'Front End'!$B$10,(((R1855-'Front End'!$F$9)/($AA$4-'Front End'!$F$9))*$AA$5)-((('Front End'!$F$9+'Front End'!$B$10-'Front End'!$F$9)/($AA$4-'Front End'!$F$9))*$AA$5),0)</f>
        <v>1329.0413434276616</v>
      </c>
      <c r="V1855" s="8">
        <f>(U1855^0.5)/('Front End'!$B$4*24*60*60)</f>
        <v>4.219446678598999E-3</v>
      </c>
      <c r="W1855" s="8">
        <f>(AVERAGE(T1854:T1855)*('Front End'!$F$5*60))+(AVERAGE(V1854:V1855)*('Front End'!$F$5*60))</f>
        <v>0.96884423720263269</v>
      </c>
      <c r="X1855" s="8">
        <f t="shared" si="120"/>
        <v>4.219446678598999E-3</v>
      </c>
    </row>
    <row r="1856" spans="1:24" x14ac:dyDescent="0.2">
      <c r="A1856" s="1">
        <v>1855</v>
      </c>
      <c r="B1856" s="1">
        <f>B1855+'Front End'!$F$5</f>
        <v>3708</v>
      </c>
      <c r="C1856" s="10">
        <f t="shared" si="117"/>
        <v>2.5750000000000002</v>
      </c>
      <c r="D1856" s="10">
        <f>ROUND(IF(B1856&lt;=$AA$2*1.25,('Front End'!$F$4/2)*(1-COS((PI()*B1856)/$AA$2)),(4.34*'Front End'!$F$4*EXP(-1.3*B1856/$AA$2))),6)</f>
        <v>1.3999999999999999E-4</v>
      </c>
      <c r="E1856" s="10">
        <f>D1856*('Front End'!$F$3/100)</f>
        <v>0</v>
      </c>
      <c r="F1856" s="10">
        <f t="shared" si="118"/>
        <v>1.3999999999999999E-4</v>
      </c>
      <c r="G1856" s="10">
        <f>IF((G1855+(AVERAGE(F1855:F1856)*('Front End'!$F$5*60))-(N1855))&gt;$AA$3,$AA$3,IF(G1855+(AVERAGE(F1855:F1856)*('Front End'!$F$5*60))-(N1855)&lt;0,0,G1855+(AVERAGE(F1855:F1856)*('Front End'!$F$5*60))-(N1855)))</f>
        <v>100.12414328969535</v>
      </c>
      <c r="H1856" s="10">
        <f>(G1856/$AA$3)*'Front End'!$B$1</f>
        <v>1.0012414328969535E-3</v>
      </c>
      <c r="I1856" s="10">
        <f>('Front End'!$F$10-'Front End'!$B$1)+Calcs!H1856</f>
        <v>46.731001241432899</v>
      </c>
      <c r="J1856" s="10">
        <f>IF(H1856&gt;'Front End'!$B$1*('Front End'!$B$5/100),G1856-((('Front End'!$B$1*('Front End'!$B$5/100))/'Front End'!$B$1)*$AA$3),0)</f>
        <v>0.12414328969535404</v>
      </c>
      <c r="K1856" s="10">
        <f>(J1856*('Front End'!$B$6/100))/('Front End'!$B$2*24*60*60)</f>
        <v>0</v>
      </c>
      <c r="L1856" s="10">
        <f>(J1856*((100-'Front End'!$B$6)/100))/('Front End'!$B$2*24*60*60)</f>
        <v>1.4368436307332646E-4</v>
      </c>
      <c r="M1856" s="10">
        <f t="shared" si="119"/>
        <v>1.4368436307332646E-4</v>
      </c>
      <c r="N1856" s="10">
        <f>AVERAGE(M1855:M1856)*('Front End'!$F$5*60)</f>
        <v>1.7281010011968887E-2</v>
      </c>
      <c r="O1856" s="10">
        <f>IF(O1855+AVERAGE(K1855:K1856)*('Front End'!$F$5*60)&gt;J1856,J1856,O1855+AVERAGE(K1855:K1856)*('Front End'!$F$5*60))</f>
        <v>0</v>
      </c>
      <c r="P1856" s="10">
        <f>P1855+(AVERAGE(L1855:L1856)*('Front End'!$F$5*60))-W1855</f>
        <v>3328.0897802007271</v>
      </c>
      <c r="Q1856" s="10">
        <f>(P1856/$AA$5)*($AA$4-'Front End'!$F$9)</f>
        <v>3.328089780200727E-2</v>
      </c>
      <c r="R1856" s="10">
        <f>'Front End'!$F$9+Q1856</f>
        <v>45.033280897802008</v>
      </c>
      <c r="S1856" s="8">
        <f>IF(R1856&gt;'Front End'!$F$9+'Front End'!$B$9,(((R1856-'Front End'!$F$9)/($AA$4-'Front End'!$F$9))*$AA$5)-((('Front End'!$F$9+'Front End'!$B$9-'Front End'!$F$9)/($AA$4-'Front End'!$F$9))*$AA$5),0)</f>
        <v>3328.0897802008271</v>
      </c>
      <c r="T1856" s="8">
        <f>ROUND(S1856/('Front End'!$B$3*24*60*60),6)</f>
        <v>3.852E-3</v>
      </c>
      <c r="U1856" s="8">
        <f>IF(R1856&gt;'Front End'!$F$9+'Front End'!$B$10,(((R1856-'Front End'!$F$9)/($AA$4-'Front End'!$F$9))*$AA$5)-((('Front End'!$F$9+'Front End'!$B$10-'Front End'!$F$9)/($AA$4-'Front End'!$F$9))*$AA$5),0)</f>
        <v>1328.0897802005143</v>
      </c>
      <c r="V1856" s="8">
        <f>(U1856^0.5)/('Front End'!$B$4*24*60*60)</f>
        <v>4.2179358944348508E-3</v>
      </c>
      <c r="W1856" s="8">
        <f>(AVERAGE(T1855:T1856)*('Front End'!$F$5*60))+(AVERAGE(V1855:V1856)*('Front End'!$F$5*60))</f>
        <v>0.96854295438203097</v>
      </c>
      <c r="X1856" s="8">
        <f t="shared" si="120"/>
        <v>4.2179358944348508E-3</v>
      </c>
    </row>
    <row r="1857" spans="1:24" x14ac:dyDescent="0.2">
      <c r="A1857" s="1">
        <v>1856</v>
      </c>
      <c r="B1857" s="1">
        <f>B1856+'Front End'!$F$5</f>
        <v>3710</v>
      </c>
      <c r="C1857" s="10">
        <f t="shared" si="117"/>
        <v>2.5763888888888888</v>
      </c>
      <c r="D1857" s="10">
        <f>ROUND(IF(B1857&lt;=$AA$2*1.25,('Front End'!$F$4/2)*(1-COS((PI()*B1857)/$AA$2)),(4.34*'Front End'!$F$4*EXP(-1.3*B1857/$AA$2))),6)</f>
        <v>1.3899999999999999E-4</v>
      </c>
      <c r="E1857" s="10">
        <f>D1857*('Front End'!$F$3/100)</f>
        <v>0</v>
      </c>
      <c r="F1857" s="10">
        <f t="shared" si="118"/>
        <v>1.3899999999999999E-4</v>
      </c>
      <c r="G1857" s="10">
        <f>IF((G1856+(AVERAGE(F1856:F1857)*('Front End'!$F$5*60))-(N1856))&gt;$AA$3,$AA$3,IF(G1856+(AVERAGE(F1856:F1857)*('Front End'!$F$5*60))-(N1856)&lt;0,0,G1856+(AVERAGE(F1856:F1857)*('Front End'!$F$5*60))-(N1856)))</f>
        <v>100.12360227968338</v>
      </c>
      <c r="H1857" s="10">
        <f>(G1857/$AA$3)*'Front End'!$B$1</f>
        <v>1.0012360227968338E-3</v>
      </c>
      <c r="I1857" s="10">
        <f>('Front End'!$F$10-'Front End'!$B$1)+Calcs!H1857</f>
        <v>46.731001236022799</v>
      </c>
      <c r="J1857" s="10">
        <f>IF(H1857&gt;'Front End'!$B$1*('Front End'!$B$5/100),G1857-((('Front End'!$B$1*('Front End'!$B$5/100))/'Front End'!$B$1)*$AA$3),0)</f>
        <v>0.12360227968338222</v>
      </c>
      <c r="K1857" s="10">
        <f>(J1857*('Front End'!$B$6/100))/('Front End'!$B$2*24*60*60)</f>
        <v>0</v>
      </c>
      <c r="L1857" s="10">
        <f>(J1857*((100-'Front End'!$B$6)/100))/('Front End'!$B$2*24*60*60)</f>
        <v>1.430581940779887E-4</v>
      </c>
      <c r="M1857" s="10">
        <f t="shared" si="119"/>
        <v>1.430581940779887E-4</v>
      </c>
      <c r="N1857" s="10">
        <f>AVERAGE(M1856:M1857)*('Front End'!$F$5*60)</f>
        <v>1.7204553429078912E-2</v>
      </c>
      <c r="O1857" s="10">
        <f>IF(O1856+AVERAGE(K1856:K1857)*('Front End'!$F$5*60)&gt;J1857,J1857,O1856+AVERAGE(K1856:K1857)*('Front End'!$F$5*60))</f>
        <v>0</v>
      </c>
      <c r="P1857" s="10">
        <f>P1856+(AVERAGE(L1856:L1857)*('Front End'!$F$5*60))-W1856</f>
        <v>3327.1384417997742</v>
      </c>
      <c r="Q1857" s="10">
        <f>(P1857/$AA$5)*($AA$4-'Front End'!$F$9)</f>
        <v>3.3271384417997742E-2</v>
      </c>
      <c r="R1857" s="10">
        <f>'Front End'!$F$9+Q1857</f>
        <v>45.033271384418001</v>
      </c>
      <c r="S1857" s="8">
        <f>IF(R1857&gt;'Front End'!$F$9+'Front End'!$B$9,(((R1857-'Front End'!$F$9)/($AA$4-'Front End'!$F$9))*$AA$5)-((('Front End'!$F$9+'Front End'!$B$9-'Front End'!$F$9)/($AA$4-'Front End'!$F$9))*$AA$5),0)</f>
        <v>3327.1384418000594</v>
      </c>
      <c r="T1857" s="8">
        <f>ROUND(S1857/('Front End'!$B$3*24*60*60),6)</f>
        <v>3.8509999999999998E-3</v>
      </c>
      <c r="U1857" s="8">
        <f>IF(R1857&gt;'Front End'!$F$9+'Front End'!$B$10,(((R1857-'Front End'!$F$9)/($AA$4-'Front End'!$F$9))*$AA$5)-((('Front End'!$F$9+'Front End'!$B$10-'Front End'!$F$9)/($AA$4-'Front End'!$F$9))*$AA$5),0)</f>
        <v>1327.1384417997465</v>
      </c>
      <c r="V1857" s="8">
        <f>(U1857^0.5)/('Front End'!$B$4*24*60*60)</f>
        <v>4.2164249260884159E-3</v>
      </c>
      <c r="W1857" s="8">
        <f>(AVERAGE(T1856:T1857)*('Front End'!$F$5*60))+(AVERAGE(V1856:V1857)*('Front End'!$F$5*60))</f>
        <v>0.96824164923139588</v>
      </c>
      <c r="X1857" s="8">
        <f t="shared" si="120"/>
        <v>4.2164249260884159E-3</v>
      </c>
    </row>
    <row r="1858" spans="1:24" x14ac:dyDescent="0.2">
      <c r="A1858" s="1">
        <v>1857</v>
      </c>
      <c r="B1858" s="1">
        <f>B1857+'Front End'!$F$5</f>
        <v>3712</v>
      </c>
      <c r="C1858" s="10">
        <f t="shared" si="117"/>
        <v>2.5777777777777779</v>
      </c>
      <c r="D1858" s="10">
        <f>ROUND(IF(B1858&lt;=$AA$2*1.25,('Front End'!$F$4/2)*(1-COS((PI()*B1858)/$AA$2)),(4.34*'Front End'!$F$4*EXP(-1.3*B1858/$AA$2))),6)</f>
        <v>1.3899999999999999E-4</v>
      </c>
      <c r="E1858" s="10">
        <f>D1858*('Front End'!$F$3/100)</f>
        <v>0</v>
      </c>
      <c r="F1858" s="10">
        <f t="shared" si="118"/>
        <v>1.3899999999999999E-4</v>
      </c>
      <c r="G1858" s="10">
        <f>IF((G1857+(AVERAGE(F1857:F1858)*('Front End'!$F$5*60))-(N1857))&gt;$AA$3,$AA$3,IF(G1857+(AVERAGE(F1857:F1858)*('Front End'!$F$5*60))-(N1857)&lt;0,0,G1857+(AVERAGE(F1857:F1858)*('Front End'!$F$5*60))-(N1857)))</f>
        <v>100.12307772625429</v>
      </c>
      <c r="H1858" s="10">
        <f>(G1858/$AA$3)*'Front End'!$B$1</f>
        <v>1.001230777262543E-3</v>
      </c>
      <c r="I1858" s="10">
        <f>('Front End'!$F$10-'Front End'!$B$1)+Calcs!H1858</f>
        <v>46.731001230777267</v>
      </c>
      <c r="J1858" s="10">
        <f>IF(H1858&gt;'Front End'!$B$1*('Front End'!$B$5/100),G1858-((('Front End'!$B$1*('Front End'!$B$5/100))/'Front End'!$B$1)*$AA$3),0)</f>
        <v>0.12307772625429436</v>
      </c>
      <c r="K1858" s="10">
        <f>(J1858*('Front End'!$B$6/100))/('Front End'!$B$2*24*60*60)</f>
        <v>0</v>
      </c>
      <c r="L1858" s="10">
        <f>(J1858*((100-'Front End'!$B$6)/100))/('Front End'!$B$2*24*60*60)</f>
        <v>1.4245107205358145E-4</v>
      </c>
      <c r="M1858" s="10">
        <f t="shared" si="119"/>
        <v>1.4245107205358145E-4</v>
      </c>
      <c r="N1858" s="10">
        <f>AVERAGE(M1857:M1858)*('Front End'!$F$5*60)</f>
        <v>1.7130555967894208E-2</v>
      </c>
      <c r="O1858" s="10">
        <f>IF(O1857+AVERAGE(K1857:K1858)*('Front End'!$F$5*60)&gt;J1858,J1858,O1857+AVERAGE(K1857:K1858)*('Front End'!$F$5*60))</f>
        <v>0</v>
      </c>
      <c r="P1858" s="10">
        <f>P1857+(AVERAGE(L1857:L1858)*('Front End'!$F$5*60))-W1857</f>
        <v>3326.1873307065107</v>
      </c>
      <c r="Q1858" s="10">
        <f>(P1858/$AA$5)*($AA$4-'Front End'!$F$9)</f>
        <v>3.3261873307065107E-2</v>
      </c>
      <c r="R1858" s="10">
        <f>'Front End'!$F$9+Q1858</f>
        <v>45.033261873307062</v>
      </c>
      <c r="S1858" s="8">
        <f>IF(R1858&gt;'Front End'!$F$9+'Front End'!$B$9,(((R1858-'Front End'!$F$9)/($AA$4-'Front End'!$F$9))*$AA$5)-((('Front End'!$F$9+'Front End'!$B$9-'Front End'!$F$9)/($AA$4-'Front End'!$F$9))*$AA$5),0)</f>
        <v>3326.1873307061765</v>
      </c>
      <c r="T1858" s="8">
        <f>ROUND(S1858/('Front End'!$B$3*24*60*60),6)</f>
        <v>3.8500000000000001E-3</v>
      </c>
      <c r="U1858" s="8">
        <f>IF(R1858&gt;'Front End'!$F$9+'Front End'!$B$10,(((R1858-'Front End'!$F$9)/($AA$4-'Front End'!$F$9))*$AA$5)-((('Front End'!$F$9+'Front End'!$B$10-'Front End'!$F$9)/($AA$4-'Front End'!$F$9))*$AA$5),0)</f>
        <v>1326.1873307058636</v>
      </c>
      <c r="V1858" s="8">
        <f>(U1858^0.5)/('Front End'!$B$4*24*60*60)</f>
        <v>4.2149137773034124E-3</v>
      </c>
      <c r="W1858" s="8">
        <f>(AVERAGE(T1857:T1858)*('Front End'!$F$5*60))+(AVERAGE(V1857:V1858)*('Front End'!$F$5*60))</f>
        <v>0.96794032220350967</v>
      </c>
      <c r="X1858" s="8">
        <f t="shared" si="120"/>
        <v>4.2149137773034124E-3</v>
      </c>
    </row>
    <row r="1859" spans="1:24" x14ac:dyDescent="0.2">
      <c r="A1859" s="1">
        <v>1858</v>
      </c>
      <c r="B1859" s="1">
        <f>B1858+'Front End'!$F$5</f>
        <v>3714</v>
      </c>
      <c r="C1859" s="10">
        <f t="shared" si="117"/>
        <v>2.5791666666666666</v>
      </c>
      <c r="D1859" s="10">
        <f>ROUND(IF(B1859&lt;=$AA$2*1.25,('Front End'!$F$4/2)*(1-COS((PI()*B1859)/$AA$2)),(4.34*'Front End'!$F$4*EXP(-1.3*B1859/$AA$2))),6)</f>
        <v>1.3799999999999999E-4</v>
      </c>
      <c r="E1859" s="10">
        <f>D1859*('Front End'!$F$3/100)</f>
        <v>0</v>
      </c>
      <c r="F1859" s="10">
        <f t="shared" si="118"/>
        <v>1.3799999999999999E-4</v>
      </c>
      <c r="G1859" s="10">
        <f>IF((G1858+(AVERAGE(F1858:F1859)*('Front End'!$F$5*60))-(N1858))&gt;$AA$3,$AA$3,IF(G1858+(AVERAGE(F1858:F1859)*('Front End'!$F$5*60))-(N1858)&lt;0,0,G1858+(AVERAGE(F1858:F1859)*('Front End'!$F$5*60))-(N1858)))</f>
        <v>100.1225671702864</v>
      </c>
      <c r="H1859" s="10">
        <f>(G1859/$AA$3)*'Front End'!$B$1</f>
        <v>1.001225671702864E-3</v>
      </c>
      <c r="I1859" s="10">
        <f>('Front End'!$F$10-'Front End'!$B$1)+Calcs!H1859</f>
        <v>46.731001225671704</v>
      </c>
      <c r="J1859" s="10">
        <f>IF(H1859&gt;'Front End'!$B$1*('Front End'!$B$5/100),G1859-((('Front End'!$B$1*('Front End'!$B$5/100))/'Front End'!$B$1)*$AA$3),0)</f>
        <v>0.12256717028640196</v>
      </c>
      <c r="K1859" s="10">
        <f>(J1859*('Front End'!$B$6/100))/('Front End'!$B$2*24*60*60)</f>
        <v>0</v>
      </c>
      <c r="L1859" s="10">
        <f>(J1859*((100-'Front End'!$B$6)/100))/('Front End'!$B$2*24*60*60)</f>
        <v>1.4186015079444673E-4</v>
      </c>
      <c r="M1859" s="10">
        <f t="shared" si="119"/>
        <v>1.4186015079444673E-4</v>
      </c>
      <c r="N1859" s="10">
        <f>AVERAGE(M1858:M1859)*('Front End'!$F$5*60)</f>
        <v>1.7058673370881693E-2</v>
      </c>
      <c r="O1859" s="10">
        <f>IF(O1858+AVERAGE(K1858:K1859)*('Front End'!$F$5*60)&gt;J1859,J1859,O1858+AVERAGE(K1858:K1859)*('Front End'!$F$5*60))</f>
        <v>0</v>
      </c>
      <c r="P1859" s="10">
        <f>P1858+(AVERAGE(L1858:L1859)*('Front End'!$F$5*60))-W1858</f>
        <v>3325.2364490576779</v>
      </c>
      <c r="Q1859" s="10">
        <f>(P1859/$AA$5)*($AA$4-'Front End'!$F$9)</f>
        <v>3.325236449057678E-2</v>
      </c>
      <c r="R1859" s="10">
        <f>'Front End'!$F$9+Q1859</f>
        <v>45.033252364490579</v>
      </c>
      <c r="S1859" s="8">
        <f>IF(R1859&gt;'Front End'!$F$9+'Front End'!$B$9,(((R1859-'Front End'!$F$9)/($AA$4-'Front End'!$F$9))*$AA$5)-((('Front End'!$F$9+'Front End'!$B$9-'Front End'!$F$9)/($AA$4-'Front End'!$F$9))*$AA$5),0)</f>
        <v>3325.2364490579112</v>
      </c>
      <c r="T1859" s="8">
        <f>ROUND(S1859/('Front End'!$B$3*24*60*60),6)</f>
        <v>3.849E-3</v>
      </c>
      <c r="U1859" s="8">
        <f>IF(R1859&gt;'Front End'!$F$9+'Front End'!$B$10,(((R1859-'Front End'!$F$9)/($AA$4-'Front End'!$F$9))*$AA$5)-((('Front End'!$F$9+'Front End'!$B$10-'Front End'!$F$9)/($AA$4-'Front End'!$F$9))*$AA$5),0)</f>
        <v>1325.2364490575983</v>
      </c>
      <c r="V1859" s="8">
        <f>(U1859^0.5)/('Front End'!$B$4*24*60*60)</f>
        <v>4.2134024512855946E-3</v>
      </c>
      <c r="W1859" s="8">
        <f>(AVERAGE(T1858:T1859)*('Front End'!$F$5*60))+(AVERAGE(V1858:V1859)*('Front End'!$F$5*60))</f>
        <v>0.96763897371534047</v>
      </c>
      <c r="X1859" s="8">
        <f t="shared" si="120"/>
        <v>4.2134024512855946E-3</v>
      </c>
    </row>
    <row r="1860" spans="1:24" x14ac:dyDescent="0.2">
      <c r="A1860" s="1">
        <v>1859</v>
      </c>
      <c r="B1860" s="1">
        <f>B1859+'Front End'!$F$5</f>
        <v>3716</v>
      </c>
      <c r="C1860" s="10">
        <f t="shared" si="117"/>
        <v>2.5805555555555557</v>
      </c>
      <c r="D1860" s="10">
        <f>ROUND(IF(B1860&lt;=$AA$2*1.25,('Front End'!$F$4/2)*(1-COS((PI()*B1860)/$AA$2)),(4.34*'Front End'!$F$4*EXP(-1.3*B1860/$AA$2))),6)</f>
        <v>1.37E-4</v>
      </c>
      <c r="E1860" s="10">
        <f>D1860*('Front End'!$F$3/100)</f>
        <v>0</v>
      </c>
      <c r="F1860" s="10">
        <f t="shared" si="118"/>
        <v>1.37E-4</v>
      </c>
      <c r="G1860" s="10">
        <f>IF((G1859+(AVERAGE(F1859:F1860)*('Front End'!$F$5*60))-(N1859))&gt;$AA$3,$AA$3,IF(G1859+(AVERAGE(F1859:F1860)*('Front End'!$F$5*60))-(N1859)&lt;0,0,G1859+(AVERAGE(F1859:F1860)*('Front End'!$F$5*60))-(N1859)))</f>
        <v>100.12200849691551</v>
      </c>
      <c r="H1860" s="10">
        <f>(G1860/$AA$3)*'Front End'!$B$1</f>
        <v>1.0012200849691551E-3</v>
      </c>
      <c r="I1860" s="10">
        <f>('Front End'!$F$10-'Front End'!$B$1)+Calcs!H1860</f>
        <v>46.73100122008497</v>
      </c>
      <c r="J1860" s="10">
        <f>IF(H1860&gt;'Front End'!$B$1*('Front End'!$B$5/100),G1860-((('Front End'!$B$1*('Front End'!$B$5/100))/'Front End'!$B$1)*$AA$3),0)</f>
        <v>0.12200849691551241</v>
      </c>
      <c r="K1860" s="10">
        <f>(J1860*('Front End'!$B$6/100))/('Front End'!$B$2*24*60*60)</f>
        <v>0</v>
      </c>
      <c r="L1860" s="10">
        <f>(J1860*((100-'Front End'!$B$6)/100))/('Front End'!$B$2*24*60*60)</f>
        <v>1.4121353809665789E-4</v>
      </c>
      <c r="M1860" s="10">
        <f t="shared" si="119"/>
        <v>1.4121353809665789E-4</v>
      </c>
      <c r="N1860" s="10">
        <f>AVERAGE(M1859:M1860)*('Front End'!$F$5*60)</f>
        <v>1.6984421333466278E-2</v>
      </c>
      <c r="O1860" s="10">
        <f>IF(O1859+AVERAGE(K1859:K1860)*('Front End'!$F$5*60)&gt;J1860,J1860,O1859+AVERAGE(K1859:K1860)*('Front End'!$F$5*60))</f>
        <v>0</v>
      </c>
      <c r="P1860" s="10">
        <f>P1859+(AVERAGE(L1859:L1860)*('Front End'!$F$5*60))-W1859</f>
        <v>3324.2857945052956</v>
      </c>
      <c r="Q1860" s="10">
        <f>(P1860/$AA$5)*($AA$4-'Front End'!$F$9)</f>
        <v>3.3242857945052953E-2</v>
      </c>
      <c r="R1860" s="10">
        <f>'Front End'!$F$9+Q1860</f>
        <v>45.033242857945055</v>
      </c>
      <c r="S1860" s="8">
        <f>IF(R1860&gt;'Front End'!$F$9+'Front End'!$B$9,(((R1860-'Front End'!$F$9)/($AA$4-'Front End'!$F$9))*$AA$5)-((('Front End'!$F$9+'Front End'!$B$9-'Front End'!$F$9)/($AA$4-'Front End'!$F$9))*$AA$5),0)</f>
        <v>3324.2857945054993</v>
      </c>
      <c r="T1860" s="8">
        <f>ROUND(S1860/('Front End'!$B$3*24*60*60),6)</f>
        <v>3.8479999999999999E-3</v>
      </c>
      <c r="U1860" s="8">
        <f>IF(R1860&gt;'Front End'!$F$9+'Front End'!$B$10,(((R1860-'Front End'!$F$9)/($AA$4-'Front End'!$F$9))*$AA$5)-((('Front End'!$F$9+'Front End'!$B$10-'Front End'!$F$9)/($AA$4-'Front End'!$F$9))*$AA$5),0)</f>
        <v>1324.2857945051865</v>
      </c>
      <c r="V1860" s="8">
        <f>(U1860^0.5)/('Front End'!$B$4*24*60*60)</f>
        <v>4.2118909441074643E-3</v>
      </c>
      <c r="W1860" s="8">
        <f>(AVERAGE(T1859:T1860)*('Front End'!$F$5*60))+(AVERAGE(V1859:V1860)*('Front End'!$F$5*60))</f>
        <v>0.96733760372358357</v>
      </c>
      <c r="X1860" s="8">
        <f t="shared" si="120"/>
        <v>4.2118909441074643E-3</v>
      </c>
    </row>
    <row r="1861" spans="1:24" x14ac:dyDescent="0.2">
      <c r="A1861" s="1">
        <v>1860</v>
      </c>
      <c r="B1861" s="1">
        <f>B1860+'Front End'!$F$5</f>
        <v>3718</v>
      </c>
      <c r="C1861" s="10">
        <f t="shared" si="117"/>
        <v>2.5819444444444444</v>
      </c>
      <c r="D1861" s="10">
        <f>ROUND(IF(B1861&lt;=$AA$2*1.25,('Front End'!$F$4/2)*(1-COS((PI()*B1861)/$AA$2)),(4.34*'Front End'!$F$4*EXP(-1.3*B1861/$AA$2))),6)</f>
        <v>1.37E-4</v>
      </c>
      <c r="E1861" s="10">
        <f>D1861*('Front End'!$F$3/100)</f>
        <v>0</v>
      </c>
      <c r="F1861" s="10">
        <f t="shared" si="118"/>
        <v>1.37E-4</v>
      </c>
      <c r="G1861" s="10">
        <f>IF((G1860+(AVERAGE(F1860:F1861)*('Front End'!$F$5*60))-(N1860))&gt;$AA$3,$AA$3,IF(G1860+(AVERAGE(F1860:F1861)*('Front End'!$F$5*60))-(N1860)&lt;0,0,G1860+(AVERAGE(F1860:F1861)*('Front End'!$F$5*60))-(N1860)))</f>
        <v>100.12146407558205</v>
      </c>
      <c r="H1861" s="10">
        <f>(G1861/$AA$3)*'Front End'!$B$1</f>
        <v>1.0012146407558204E-3</v>
      </c>
      <c r="I1861" s="10">
        <f>('Front End'!$F$10-'Front End'!$B$1)+Calcs!H1861</f>
        <v>46.731001214640763</v>
      </c>
      <c r="J1861" s="10">
        <f>IF(H1861&gt;'Front End'!$B$1*('Front End'!$B$5/100),G1861-((('Front End'!$B$1*('Front End'!$B$5/100))/'Front End'!$B$1)*$AA$3),0)</f>
        <v>0.12146407558205397</v>
      </c>
      <c r="K1861" s="10">
        <f>(J1861*('Front End'!$B$6/100))/('Front End'!$B$2*24*60*60)</f>
        <v>0</v>
      </c>
      <c r="L1861" s="10">
        <f>(J1861*((100-'Front End'!$B$6)/100))/('Front End'!$B$2*24*60*60)</f>
        <v>1.4058342081256248E-4</v>
      </c>
      <c r="M1861" s="10">
        <f t="shared" si="119"/>
        <v>1.4058342081256248E-4</v>
      </c>
      <c r="N1861" s="10">
        <f>AVERAGE(M1860:M1861)*('Front End'!$F$5*60)</f>
        <v>1.6907817534553223E-2</v>
      </c>
      <c r="O1861" s="10">
        <f>IF(O1860+AVERAGE(K1860:K1861)*('Front End'!$F$5*60)&gt;J1861,J1861,O1860+AVERAGE(K1860:K1861)*('Front End'!$F$5*60))</f>
        <v>0</v>
      </c>
      <c r="P1861" s="10">
        <f>P1860+(AVERAGE(L1860:L1861)*('Front End'!$F$5*60))-W1860</f>
        <v>3323.3353647191066</v>
      </c>
      <c r="Q1861" s="10">
        <f>(P1861/$AA$5)*($AA$4-'Front End'!$F$9)</f>
        <v>3.3233353647191065E-2</v>
      </c>
      <c r="R1861" s="10">
        <f>'Front End'!$F$9+Q1861</f>
        <v>45.033233353647191</v>
      </c>
      <c r="S1861" s="8">
        <f>IF(R1861&gt;'Front End'!$F$9+'Front End'!$B$9,(((R1861-'Front End'!$F$9)/($AA$4-'Front End'!$F$9))*$AA$5)-((('Front End'!$F$9+'Front End'!$B$9-'Front End'!$F$9)/($AA$4-'Front End'!$F$9))*$AA$5),0)</f>
        <v>3323.3353647190711</v>
      </c>
      <c r="T1861" s="8">
        <f>ROUND(S1861/('Front End'!$B$3*24*60*60),6)</f>
        <v>3.846E-3</v>
      </c>
      <c r="U1861" s="8">
        <f>IF(R1861&gt;'Front End'!$F$9+'Front End'!$B$10,(((R1861-'Front End'!$F$9)/($AA$4-'Front End'!$F$9))*$AA$5)-((('Front End'!$F$9+'Front End'!$B$10-'Front End'!$F$9)/($AA$4-'Front End'!$F$9))*$AA$5),0)</f>
        <v>1323.3353647187582</v>
      </c>
      <c r="V1861" s="8">
        <f>(U1861^0.5)/('Front End'!$B$4*24*60*60)</f>
        <v>4.2103792518675088E-3</v>
      </c>
      <c r="W1861" s="8">
        <f>(AVERAGE(T1860:T1861)*('Front End'!$F$5*60))+(AVERAGE(V1860:V1861)*('Front End'!$F$5*60))</f>
        <v>0.96697621175849835</v>
      </c>
      <c r="X1861" s="8">
        <f t="shared" si="120"/>
        <v>4.2103792518675088E-3</v>
      </c>
    </row>
    <row r="1862" spans="1:24" x14ac:dyDescent="0.2">
      <c r="A1862" s="1">
        <v>1861</v>
      </c>
      <c r="B1862" s="1">
        <f>B1861+'Front End'!$F$5</f>
        <v>3720</v>
      </c>
      <c r="C1862" s="10">
        <f t="shared" si="117"/>
        <v>2.5833333333333335</v>
      </c>
      <c r="D1862" s="10">
        <f>ROUND(IF(B1862&lt;=$AA$2*1.25,('Front End'!$F$4/2)*(1-COS((PI()*B1862)/$AA$2)),(4.34*'Front End'!$F$4*EXP(-1.3*B1862/$AA$2))),6)</f>
        <v>1.36E-4</v>
      </c>
      <c r="E1862" s="10">
        <f>D1862*('Front End'!$F$3/100)</f>
        <v>0</v>
      </c>
      <c r="F1862" s="10">
        <f t="shared" si="118"/>
        <v>1.36E-4</v>
      </c>
      <c r="G1862" s="10">
        <f>IF((G1861+(AVERAGE(F1861:F1862)*('Front End'!$F$5*60))-(N1861))&gt;$AA$3,$AA$3,IF(G1861+(AVERAGE(F1861:F1862)*('Front End'!$F$5*60))-(N1861)&lt;0,0,G1861+(AVERAGE(F1861:F1862)*('Front End'!$F$5*60))-(N1861)))</f>
        <v>100.12093625804749</v>
      </c>
      <c r="H1862" s="10">
        <f>(G1862/$AA$3)*'Front End'!$B$1</f>
        <v>1.0012093625804751E-3</v>
      </c>
      <c r="I1862" s="10">
        <f>('Front End'!$F$10-'Front End'!$B$1)+Calcs!H1862</f>
        <v>46.731001209362582</v>
      </c>
      <c r="J1862" s="10">
        <f>IF(H1862&gt;'Front End'!$B$1*('Front End'!$B$5/100),G1862-((('Front End'!$B$1*('Front End'!$B$5/100))/'Front End'!$B$1)*$AA$3),0)</f>
        <v>0.12093625804749308</v>
      </c>
      <c r="K1862" s="10">
        <f>(J1862*('Front End'!$B$6/100))/('Front End'!$B$2*24*60*60)</f>
        <v>0</v>
      </c>
      <c r="L1862" s="10">
        <f>(J1862*((100-'Front End'!$B$6)/100))/('Front End'!$B$2*24*60*60)</f>
        <v>1.399725208883022E-4</v>
      </c>
      <c r="M1862" s="10">
        <f t="shared" si="119"/>
        <v>1.399725208883022E-4</v>
      </c>
      <c r="N1862" s="10">
        <f>AVERAGE(M1861:M1862)*('Front End'!$F$5*60)</f>
        <v>1.683335650205188E-2</v>
      </c>
      <c r="O1862" s="10">
        <f>IF(O1861+AVERAGE(K1861:K1862)*('Front End'!$F$5*60)&gt;J1862,J1862,O1861+AVERAGE(K1861:K1862)*('Front End'!$F$5*60))</f>
        <v>0</v>
      </c>
      <c r="P1862" s="10">
        <f>P1861+(AVERAGE(L1861:L1862)*('Front End'!$F$5*60))-W1861</f>
        <v>3322.3852218638499</v>
      </c>
      <c r="Q1862" s="10">
        <f>(P1862/$AA$5)*($AA$4-'Front End'!$F$9)</f>
        <v>3.3223852218638501E-2</v>
      </c>
      <c r="R1862" s="10">
        <f>'Front End'!$F$9+Q1862</f>
        <v>45.03322385221864</v>
      </c>
      <c r="S1862" s="8">
        <f>IF(R1862&gt;'Front End'!$F$9+'Front End'!$B$9,(((R1862-'Front End'!$F$9)/($AA$4-'Front End'!$F$9))*$AA$5)-((('Front End'!$F$9+'Front End'!$B$9-'Front End'!$F$9)/($AA$4-'Front End'!$F$9))*$AA$5),0)</f>
        <v>3322.3852218640109</v>
      </c>
      <c r="T1862" s="8">
        <f>ROUND(S1862/('Front End'!$B$3*24*60*60),6)</f>
        <v>3.8449999999999999E-3</v>
      </c>
      <c r="U1862" s="8">
        <f>IF(R1862&gt;'Front End'!$F$9+'Front End'!$B$10,(((R1862-'Front End'!$F$9)/($AA$4-'Front End'!$F$9))*$AA$5)-((('Front End'!$F$9+'Front End'!$B$10-'Front End'!$F$9)/($AA$4-'Front End'!$F$9))*$AA$5),0)</f>
        <v>1322.385221863698</v>
      </c>
      <c r="V1862" s="8">
        <f>(U1862^0.5)/('Front End'!$B$4*24*60*60)</f>
        <v>4.2088674732958424E-3</v>
      </c>
      <c r="W1862" s="8">
        <f>(AVERAGE(T1861:T1862)*('Front End'!$F$5*60))+(AVERAGE(V1861:V1862)*('Front End'!$F$5*60))</f>
        <v>0.966614803509801</v>
      </c>
      <c r="X1862" s="8">
        <f t="shared" si="120"/>
        <v>4.2088674732958424E-3</v>
      </c>
    </row>
    <row r="1863" spans="1:24" x14ac:dyDescent="0.2">
      <c r="A1863" s="1">
        <v>1862</v>
      </c>
      <c r="B1863" s="1">
        <f>B1862+'Front End'!$F$5</f>
        <v>3722</v>
      </c>
      <c r="C1863" s="10">
        <f t="shared" si="117"/>
        <v>2.5847222222222221</v>
      </c>
      <c r="D1863" s="10">
        <f>ROUND(IF(B1863&lt;=$AA$2*1.25,('Front End'!$F$4/2)*(1-COS((PI()*B1863)/$AA$2)),(4.34*'Front End'!$F$4*EXP(-1.3*B1863/$AA$2))),6)</f>
        <v>1.36E-4</v>
      </c>
      <c r="E1863" s="10">
        <f>D1863*('Front End'!$F$3/100)</f>
        <v>0</v>
      </c>
      <c r="F1863" s="10">
        <f t="shared" si="118"/>
        <v>1.36E-4</v>
      </c>
      <c r="G1863" s="10">
        <f>IF((G1862+(AVERAGE(F1862:F1863)*('Front End'!$F$5*60))-(N1862))&gt;$AA$3,$AA$3,IF(G1862+(AVERAGE(F1862:F1863)*('Front End'!$F$5*60))-(N1862)&lt;0,0,G1862+(AVERAGE(F1862:F1863)*('Front End'!$F$5*60))-(N1862)))</f>
        <v>100.12042290154544</v>
      </c>
      <c r="H1863" s="10">
        <f>(G1863/$AA$3)*'Front End'!$B$1</f>
        <v>1.0012042290154543E-3</v>
      </c>
      <c r="I1863" s="10">
        <f>('Front End'!$F$10-'Front End'!$B$1)+Calcs!H1863</f>
        <v>46.731001204229017</v>
      </c>
      <c r="J1863" s="10">
        <f>IF(H1863&gt;'Front End'!$B$1*('Front End'!$B$5/100),G1863-((('Front End'!$B$1*('Front End'!$B$5/100))/'Front End'!$B$1)*$AA$3),0)</f>
        <v>0.12042290154543878</v>
      </c>
      <c r="K1863" s="10">
        <f>(J1863*('Front End'!$B$6/100))/('Front End'!$B$2*24*60*60)</f>
        <v>0</v>
      </c>
      <c r="L1863" s="10">
        <f>(J1863*((100-'Front End'!$B$6)/100))/('Front End'!$B$2*24*60*60)</f>
        <v>1.3937835827018379E-4</v>
      </c>
      <c r="M1863" s="10">
        <f t="shared" si="119"/>
        <v>1.3937835827018379E-4</v>
      </c>
      <c r="N1863" s="10">
        <f>AVERAGE(M1862:M1863)*('Front End'!$F$5*60)</f>
        <v>1.6761052749509158E-2</v>
      </c>
      <c r="O1863" s="10">
        <f>IF(O1862+AVERAGE(K1862:K1863)*('Front End'!$F$5*60)&gt;J1863,J1863,O1862+AVERAGE(K1862:K1863)*('Front End'!$F$5*60))</f>
        <v>0</v>
      </c>
      <c r="P1863" s="10">
        <f>P1862+(AVERAGE(L1862:L1863)*('Front End'!$F$5*60))-W1862</f>
        <v>3321.4353681130897</v>
      </c>
      <c r="Q1863" s="10">
        <f>(P1863/$AA$5)*($AA$4-'Front End'!$F$9)</f>
        <v>3.3214353681130897E-2</v>
      </c>
      <c r="R1863" s="10">
        <f>'Front End'!$F$9+Q1863</f>
        <v>45.033214353681132</v>
      </c>
      <c r="S1863" s="8">
        <f>IF(R1863&gt;'Front End'!$F$9+'Front End'!$B$9,(((R1863-'Front End'!$F$9)/($AA$4-'Front End'!$F$9))*$AA$5)-((('Front End'!$F$9+'Front End'!$B$9-'Front End'!$F$9)/($AA$4-'Front End'!$F$9))*$AA$5),0)</f>
        <v>3321.435368113157</v>
      </c>
      <c r="T1863" s="8">
        <f>ROUND(S1863/('Front End'!$B$3*24*60*60),6)</f>
        <v>3.8440000000000002E-3</v>
      </c>
      <c r="U1863" s="8">
        <f>IF(R1863&gt;'Front End'!$F$9+'Front End'!$B$10,(((R1863-'Front End'!$F$9)/($AA$4-'Front End'!$F$9))*$AA$5)-((('Front End'!$F$9+'Front End'!$B$10-'Front End'!$F$9)/($AA$4-'Front End'!$F$9))*$AA$5),0)</f>
        <v>1321.4353681128441</v>
      </c>
      <c r="V1863" s="8">
        <f>(U1863^0.5)/('Front End'!$B$4*24*60*60)</f>
        <v>4.2073556117584827E-3</v>
      </c>
      <c r="W1863" s="8">
        <f>(AVERAGE(T1862:T1863)*('Front End'!$F$5*60))+(AVERAGE(V1862:V1863)*('Front End'!$F$5*60))</f>
        <v>0.96631338510325948</v>
      </c>
      <c r="X1863" s="8">
        <f t="shared" si="120"/>
        <v>4.2073556117584827E-3</v>
      </c>
    </row>
    <row r="1864" spans="1:24" x14ac:dyDescent="0.2">
      <c r="A1864" s="1">
        <v>1863</v>
      </c>
      <c r="B1864" s="1">
        <f>B1863+'Front End'!$F$5</f>
        <v>3724</v>
      </c>
      <c r="C1864" s="10">
        <f t="shared" si="117"/>
        <v>2.5861111111111112</v>
      </c>
      <c r="D1864" s="10">
        <f>ROUND(IF(B1864&lt;=$AA$2*1.25,('Front End'!$F$4/2)*(1-COS((PI()*B1864)/$AA$2)),(4.34*'Front End'!$F$4*EXP(-1.3*B1864/$AA$2))),6)</f>
        <v>1.35E-4</v>
      </c>
      <c r="E1864" s="10">
        <f>D1864*('Front End'!$F$3/100)</f>
        <v>0</v>
      </c>
      <c r="F1864" s="10">
        <f t="shared" si="118"/>
        <v>1.35E-4</v>
      </c>
      <c r="G1864" s="10">
        <f>IF((G1863+(AVERAGE(F1863:F1864)*('Front End'!$F$5*60))-(N1863))&gt;$AA$3,$AA$3,IF(G1863+(AVERAGE(F1863:F1864)*('Front End'!$F$5*60))-(N1863)&lt;0,0,G1863+(AVERAGE(F1863:F1864)*('Front End'!$F$5*60))-(N1863)))</f>
        <v>100.11992184879593</v>
      </c>
      <c r="H1864" s="10">
        <f>(G1864/$AA$3)*'Front End'!$B$1</f>
        <v>1.0011992184879592E-3</v>
      </c>
      <c r="I1864" s="10">
        <f>('Front End'!$F$10-'Front End'!$B$1)+Calcs!H1864</f>
        <v>46.73100119921849</v>
      </c>
      <c r="J1864" s="10">
        <f>IF(H1864&gt;'Front End'!$B$1*('Front End'!$B$5/100),G1864-((('Front End'!$B$1*('Front End'!$B$5/100))/'Front End'!$B$1)*$AA$3),0)</f>
        <v>0.11992184879592571</v>
      </c>
      <c r="K1864" s="10">
        <f>(J1864*('Front End'!$B$6/100))/('Front End'!$B$2*24*60*60)</f>
        <v>0</v>
      </c>
      <c r="L1864" s="10">
        <f>(J1864*((100-'Front End'!$B$6)/100))/('Front End'!$B$2*24*60*60)</f>
        <v>1.3879843610639552E-4</v>
      </c>
      <c r="M1864" s="10">
        <f t="shared" si="119"/>
        <v>1.3879843610639552E-4</v>
      </c>
      <c r="N1864" s="10">
        <f>AVERAGE(M1863:M1864)*('Front End'!$F$5*60)</f>
        <v>1.669060766259476E-2</v>
      </c>
      <c r="O1864" s="10">
        <f>IF(O1863+AVERAGE(K1863:K1864)*('Front End'!$F$5*60)&gt;J1864,J1864,O1863+AVERAGE(K1863:K1864)*('Front End'!$F$5*60))</f>
        <v>0</v>
      </c>
      <c r="P1864" s="10">
        <f>P1863+(AVERAGE(L1863:L1864)*('Front End'!$F$5*60))-W1863</f>
        <v>3320.485745335649</v>
      </c>
      <c r="Q1864" s="10">
        <f>(P1864/$AA$5)*($AA$4-'Front End'!$F$9)</f>
        <v>3.3204857453356489E-2</v>
      </c>
      <c r="R1864" s="10">
        <f>'Front End'!$F$9+Q1864</f>
        <v>45.033204857453356</v>
      </c>
      <c r="S1864" s="8">
        <f>IF(R1864&gt;'Front End'!$F$9+'Front End'!$B$9,(((R1864-'Front End'!$F$9)/($AA$4-'Front End'!$F$9))*$AA$5)-((('Front End'!$F$9+'Front End'!$B$9-'Front End'!$F$9)/($AA$4-'Front End'!$F$9))*$AA$5),0)</f>
        <v>3320.4857453355885</v>
      </c>
      <c r="T1864" s="8">
        <f>ROUND(S1864/('Front End'!$B$3*24*60*60),6)</f>
        <v>3.8430000000000001E-3</v>
      </c>
      <c r="U1864" s="8">
        <f>IF(R1864&gt;'Front End'!$F$9+'Front End'!$B$10,(((R1864-'Front End'!$F$9)/($AA$4-'Front End'!$F$9))*$AA$5)-((('Front End'!$F$9+'Front End'!$B$10-'Front End'!$F$9)/($AA$4-'Front End'!$F$9))*$AA$5),0)</f>
        <v>1320.4857453352756</v>
      </c>
      <c r="V1864" s="8">
        <f>(U1864^0.5)/('Front End'!$B$4*24*60*60)</f>
        <v>4.2058435745903457E-3</v>
      </c>
      <c r="W1864" s="8">
        <f>(AVERAGE(T1863:T1864)*('Front End'!$F$5*60))+(AVERAGE(V1863:V1864)*('Front End'!$F$5*60))</f>
        <v>0.96601195118092975</v>
      </c>
      <c r="X1864" s="8">
        <f t="shared" si="120"/>
        <v>4.2058435745903457E-3</v>
      </c>
    </row>
    <row r="1865" spans="1:24" x14ac:dyDescent="0.2">
      <c r="A1865" s="1">
        <v>1864</v>
      </c>
      <c r="B1865" s="1">
        <f>B1864+'Front End'!$F$5</f>
        <v>3726</v>
      </c>
      <c r="C1865" s="10">
        <f t="shared" si="117"/>
        <v>2.5874999999999999</v>
      </c>
      <c r="D1865" s="10">
        <f>ROUND(IF(B1865&lt;=$AA$2*1.25,('Front End'!$F$4/2)*(1-COS((PI()*B1865)/$AA$2)),(4.34*'Front End'!$F$4*EXP(-1.3*B1865/$AA$2))),6)</f>
        <v>1.34E-4</v>
      </c>
      <c r="E1865" s="10">
        <f>D1865*('Front End'!$F$3/100)</f>
        <v>0</v>
      </c>
      <c r="F1865" s="10">
        <f t="shared" si="118"/>
        <v>1.34E-4</v>
      </c>
      <c r="G1865" s="10">
        <f>IF((G1864+(AVERAGE(F1864:F1865)*('Front End'!$F$5*60))-(N1864))&gt;$AA$3,$AA$3,IF(G1864+(AVERAGE(F1864:F1865)*('Front End'!$F$5*60))-(N1864)&lt;0,0,G1864+(AVERAGE(F1864:F1865)*('Front End'!$F$5*60))-(N1864)))</f>
        <v>100.11937124113332</v>
      </c>
      <c r="H1865" s="10">
        <f>(G1865/$AA$3)*'Front End'!$B$1</f>
        <v>1.0011937124113333E-3</v>
      </c>
      <c r="I1865" s="10">
        <f>('Front End'!$F$10-'Front End'!$B$1)+Calcs!H1865</f>
        <v>46.731001193712416</v>
      </c>
      <c r="J1865" s="10">
        <f>IF(H1865&gt;'Front End'!$B$1*('Front End'!$B$5/100),G1865-((('Front End'!$B$1*('Front End'!$B$5/100))/'Front End'!$B$1)*$AA$3),0)</f>
        <v>0.11937124113332231</v>
      </c>
      <c r="K1865" s="10">
        <f>(J1865*('Front End'!$B$6/100))/('Front End'!$B$2*24*60*60)</f>
        <v>0</v>
      </c>
      <c r="L1865" s="10">
        <f>(J1865*((100-'Front End'!$B$6)/100))/('Front End'!$B$2*24*60*60)</f>
        <v>1.3816115871912306E-4</v>
      </c>
      <c r="M1865" s="10">
        <f t="shared" si="119"/>
        <v>1.3816115871912306E-4</v>
      </c>
      <c r="N1865" s="10">
        <f>AVERAGE(M1864:M1865)*('Front End'!$F$5*60)</f>
        <v>1.6617575689531115E-2</v>
      </c>
      <c r="O1865" s="10">
        <f>IF(O1864+AVERAGE(K1864:K1865)*('Front End'!$F$5*60)&gt;J1865,J1865,O1864+AVERAGE(K1864:K1865)*('Front End'!$F$5*60))</f>
        <v>0</v>
      </c>
      <c r="P1865" s="10">
        <f>P1864+(AVERAGE(L1864:L1865)*('Front End'!$F$5*60))-W1864</f>
        <v>3319.5363509601575</v>
      </c>
      <c r="Q1865" s="10">
        <f>(P1865/$AA$5)*($AA$4-'Front End'!$F$9)</f>
        <v>3.3195363509601575E-2</v>
      </c>
      <c r="R1865" s="10">
        <f>'Front End'!$F$9+Q1865</f>
        <v>45.033195363509599</v>
      </c>
      <c r="S1865" s="8">
        <f>IF(R1865&gt;'Front End'!$F$9+'Front End'!$B$9,(((R1865-'Front End'!$F$9)/($AA$4-'Front End'!$F$9))*$AA$5)-((('Front End'!$F$9+'Front End'!$B$9-'Front End'!$F$9)/($AA$4-'Front End'!$F$9))*$AA$5),0)</f>
        <v>3319.536350959851</v>
      </c>
      <c r="T1865" s="8">
        <f>ROUND(S1865/('Front End'!$B$3*24*60*60),6)</f>
        <v>3.8419999999999999E-3</v>
      </c>
      <c r="U1865" s="8">
        <f>IF(R1865&gt;'Front End'!$F$9+'Front End'!$B$10,(((R1865-'Front End'!$F$9)/($AA$4-'Front End'!$F$9))*$AA$5)-((('Front End'!$F$9+'Front End'!$B$10-'Front End'!$F$9)/($AA$4-'Front End'!$F$9))*$AA$5),0)</f>
        <v>1319.5363509595381</v>
      </c>
      <c r="V1865" s="8">
        <f>(U1865^0.5)/('Front End'!$B$4*24*60*60)</f>
        <v>4.2043313575053348E-3</v>
      </c>
      <c r="W1865" s="8">
        <f>(AVERAGE(T1864:T1865)*('Front End'!$F$5*60))+(AVERAGE(V1864:V1865)*('Front End'!$F$5*60))</f>
        <v>0.96571049592574099</v>
      </c>
      <c r="X1865" s="8">
        <f t="shared" si="120"/>
        <v>4.2043313575053348E-3</v>
      </c>
    </row>
    <row r="1866" spans="1:24" x14ac:dyDescent="0.2">
      <c r="A1866" s="1">
        <v>1865</v>
      </c>
      <c r="B1866" s="1">
        <f>B1865+'Front End'!$F$5</f>
        <v>3728</v>
      </c>
      <c r="C1866" s="10">
        <f t="shared" si="117"/>
        <v>2.588888888888889</v>
      </c>
      <c r="D1866" s="10">
        <f>ROUND(IF(B1866&lt;=$AA$2*1.25,('Front End'!$F$4/2)*(1-COS((PI()*B1866)/$AA$2)),(4.34*'Front End'!$F$4*EXP(-1.3*B1866/$AA$2))),6)</f>
        <v>1.34E-4</v>
      </c>
      <c r="E1866" s="10">
        <f>D1866*('Front End'!$F$3/100)</f>
        <v>0</v>
      </c>
      <c r="F1866" s="10">
        <f t="shared" si="118"/>
        <v>1.34E-4</v>
      </c>
      <c r="G1866" s="10">
        <f>IF((G1865+(AVERAGE(F1865:F1866)*('Front End'!$F$5*60))-(N1865))&gt;$AA$3,$AA$3,IF(G1865+(AVERAGE(F1865:F1866)*('Front End'!$F$5*60))-(N1865)&lt;0,0,G1865+(AVERAGE(F1865:F1866)*('Front End'!$F$5*60))-(N1865)))</f>
        <v>100.11883366544379</v>
      </c>
      <c r="H1866" s="10">
        <f>(G1866/$AA$3)*'Front End'!$B$1</f>
        <v>1.0011883366544379E-3</v>
      </c>
      <c r="I1866" s="10">
        <f>('Front End'!$F$10-'Front End'!$B$1)+Calcs!H1866</f>
        <v>46.731001188336656</v>
      </c>
      <c r="J1866" s="10">
        <f>IF(H1866&gt;'Front End'!$B$1*('Front End'!$B$5/100),G1866-((('Front End'!$B$1*('Front End'!$B$5/100))/'Front End'!$B$1)*$AA$3),0)</f>
        <v>0.11883366544378759</v>
      </c>
      <c r="K1866" s="10">
        <f>(J1866*('Front End'!$B$6/100))/('Front End'!$B$2*24*60*60)</f>
        <v>0</v>
      </c>
      <c r="L1866" s="10">
        <f>(J1866*((100-'Front End'!$B$6)/100))/('Front End'!$B$2*24*60*60)</f>
        <v>1.3753896463401344E-4</v>
      </c>
      <c r="M1866" s="10">
        <f t="shared" si="119"/>
        <v>1.3753896463401344E-4</v>
      </c>
      <c r="N1866" s="10">
        <f>AVERAGE(M1865:M1866)*('Front End'!$F$5*60)</f>
        <v>1.6542007401188191E-2</v>
      </c>
      <c r="O1866" s="10">
        <f>IF(O1865+AVERAGE(K1865:K1866)*('Front End'!$F$5*60)&gt;J1866,J1866,O1865+AVERAGE(K1865:K1866)*('Front End'!$F$5*60))</f>
        <v>0</v>
      </c>
      <c r="P1866" s="10">
        <f>P1865+(AVERAGE(L1865:L1866)*('Front End'!$F$5*60))-W1865</f>
        <v>3318.5871824716332</v>
      </c>
      <c r="Q1866" s="10">
        <f>(P1866/$AA$5)*($AA$4-'Front End'!$F$9)</f>
        <v>3.3185871824716329E-2</v>
      </c>
      <c r="R1866" s="10">
        <f>'Front End'!$F$9+Q1866</f>
        <v>45.033185871824713</v>
      </c>
      <c r="S1866" s="8">
        <f>IF(R1866&gt;'Front End'!$F$9+'Front End'!$B$9,(((R1866-'Front End'!$F$9)/($AA$4-'Front End'!$F$9))*$AA$5)-((('Front End'!$F$9+'Front End'!$B$9-'Front End'!$F$9)/($AA$4-'Front End'!$F$9))*$AA$5),0)</f>
        <v>3318.5871824713331</v>
      </c>
      <c r="T1866" s="8">
        <f>ROUND(S1866/('Front End'!$B$3*24*60*60),6)</f>
        <v>3.8409999999999998E-3</v>
      </c>
      <c r="U1866" s="8">
        <f>IF(R1866&gt;'Front End'!$F$9+'Front End'!$B$10,(((R1866-'Front End'!$F$9)/($AA$4-'Front End'!$F$9))*$AA$5)-((('Front End'!$F$9+'Front End'!$B$10-'Front End'!$F$9)/($AA$4-'Front End'!$F$9))*$AA$5),0)</f>
        <v>1318.5871824710202</v>
      </c>
      <c r="V1866" s="8">
        <f>(U1866^0.5)/('Front End'!$B$4*24*60*60)</f>
        <v>4.2028189563017484E-3</v>
      </c>
      <c r="W1866" s="8">
        <f>(AVERAGE(T1865:T1866)*('Front End'!$F$5*60))+(AVERAGE(V1865:V1866)*('Front End'!$F$5*60))</f>
        <v>0.965409018828425</v>
      </c>
      <c r="X1866" s="8">
        <f t="shared" si="120"/>
        <v>4.2028189563017484E-3</v>
      </c>
    </row>
    <row r="1867" spans="1:24" x14ac:dyDescent="0.2">
      <c r="A1867" s="1">
        <v>1866</v>
      </c>
      <c r="B1867" s="1">
        <f>B1866+'Front End'!$F$5</f>
        <v>3730</v>
      </c>
      <c r="C1867" s="10">
        <f t="shared" si="117"/>
        <v>2.5902777777777777</v>
      </c>
      <c r="D1867" s="10">
        <f>ROUND(IF(B1867&lt;=$AA$2*1.25,('Front End'!$F$4/2)*(1-COS((PI()*B1867)/$AA$2)),(4.34*'Front End'!$F$4*EXP(-1.3*B1867/$AA$2))),6)</f>
        <v>1.3300000000000001E-4</v>
      </c>
      <c r="E1867" s="10">
        <f>D1867*('Front End'!$F$3/100)</f>
        <v>0</v>
      </c>
      <c r="F1867" s="10">
        <f t="shared" si="118"/>
        <v>1.3300000000000001E-4</v>
      </c>
      <c r="G1867" s="10">
        <f>IF((G1866+(AVERAGE(F1866:F1867)*('Front End'!$F$5*60))-(N1866))&gt;$AA$3,$AA$3,IF(G1866+(AVERAGE(F1866:F1867)*('Front End'!$F$5*60))-(N1866)&lt;0,0,G1866+(AVERAGE(F1866:F1867)*('Front End'!$F$5*60))-(N1866)))</f>
        <v>100.1183116580426</v>
      </c>
      <c r="H1867" s="10">
        <f>(G1867/$AA$3)*'Front End'!$B$1</f>
        <v>1.001183116580426E-3</v>
      </c>
      <c r="I1867" s="10">
        <f>('Front End'!$F$10-'Front End'!$B$1)+Calcs!H1867</f>
        <v>46.731001183116582</v>
      </c>
      <c r="J1867" s="10">
        <f>IF(H1867&gt;'Front End'!$B$1*('Front End'!$B$5/100),G1867-((('Front End'!$B$1*('Front End'!$B$5/100))/'Front End'!$B$1)*$AA$3),0)</f>
        <v>0.11831165804260024</v>
      </c>
      <c r="K1867" s="10">
        <f>(J1867*('Front End'!$B$6/100))/('Front End'!$B$2*24*60*60)</f>
        <v>0</v>
      </c>
      <c r="L1867" s="10">
        <f>(J1867*((100-'Front End'!$B$6)/100))/('Front End'!$B$2*24*60*60)</f>
        <v>1.3693478940115771E-4</v>
      </c>
      <c r="M1867" s="10">
        <f t="shared" si="119"/>
        <v>1.3693478940115771E-4</v>
      </c>
      <c r="N1867" s="10">
        <f>AVERAGE(M1866:M1867)*('Front End'!$F$5*60)</f>
        <v>1.6468425242110268E-2</v>
      </c>
      <c r="O1867" s="10">
        <f>IF(O1866+AVERAGE(K1866:K1867)*('Front End'!$F$5*60)&gt;J1867,J1867,O1866+AVERAGE(K1866:K1867)*('Front End'!$F$5*60))</f>
        <v>0</v>
      </c>
      <c r="P1867" s="10">
        <f>P1866+(AVERAGE(L1866:L1867)*('Front End'!$F$5*60))-W1866</f>
        <v>3317.6382418780472</v>
      </c>
      <c r="Q1867" s="10">
        <f>(P1867/$AA$5)*($AA$4-'Front End'!$F$9)</f>
        <v>3.3176382418780473E-2</v>
      </c>
      <c r="R1867" s="10">
        <f>'Front End'!$F$9+Q1867</f>
        <v>45.03317638241878</v>
      </c>
      <c r="S1867" s="8">
        <f>IF(R1867&gt;'Front End'!$F$9+'Front End'!$B$9,(((R1867-'Front End'!$F$9)/($AA$4-'Front End'!$F$9))*$AA$5)-((('Front End'!$F$9+'Front End'!$B$9-'Front End'!$F$9)/($AA$4-'Front End'!$F$9))*$AA$5),0)</f>
        <v>3317.638241878029</v>
      </c>
      <c r="T1867" s="8">
        <f>ROUND(S1867/('Front End'!$B$3*24*60*60),6)</f>
        <v>3.8400000000000001E-3</v>
      </c>
      <c r="U1867" s="8">
        <f>IF(R1867&gt;'Front End'!$F$9+'Front End'!$B$10,(((R1867-'Front End'!$F$9)/($AA$4-'Front End'!$F$9))*$AA$5)-((('Front End'!$F$9+'Front End'!$B$10-'Front End'!$F$9)/($AA$4-'Front End'!$F$9))*$AA$5),0)</f>
        <v>1317.6382418777162</v>
      </c>
      <c r="V1867" s="8">
        <f>(U1867^0.5)/('Front End'!$B$4*24*60*60)</f>
        <v>4.2013063739820044E-3</v>
      </c>
      <c r="W1867" s="8">
        <f>(AVERAGE(T1866:T1867)*('Front End'!$F$5*60))+(AVERAGE(V1866:V1867)*('Front End'!$F$5*60))</f>
        <v>0.96510751981702525</v>
      </c>
      <c r="X1867" s="8">
        <f t="shared" si="120"/>
        <v>4.2013063739820044E-3</v>
      </c>
    </row>
    <row r="1868" spans="1:24" x14ac:dyDescent="0.2">
      <c r="A1868" s="1">
        <v>1867</v>
      </c>
      <c r="B1868" s="1">
        <f>B1867+'Front End'!$F$5</f>
        <v>3732</v>
      </c>
      <c r="C1868" s="10">
        <f t="shared" si="117"/>
        <v>2.5916666666666668</v>
      </c>
      <c r="D1868" s="10">
        <f>ROUND(IF(B1868&lt;=$AA$2*1.25,('Front End'!$F$4/2)*(1-COS((PI()*B1868)/$AA$2)),(4.34*'Front End'!$F$4*EXP(-1.3*B1868/$AA$2))),6)</f>
        <v>1.3300000000000001E-4</v>
      </c>
      <c r="E1868" s="10">
        <f>D1868*('Front End'!$F$3/100)</f>
        <v>0</v>
      </c>
      <c r="F1868" s="10">
        <f t="shared" si="118"/>
        <v>1.3300000000000001E-4</v>
      </c>
      <c r="G1868" s="10">
        <f>IF((G1867+(AVERAGE(F1867:F1868)*('Front End'!$F$5*60))-(N1867))&gt;$AA$3,$AA$3,IF(G1867+(AVERAGE(F1867:F1868)*('Front End'!$F$5*60))-(N1867)&lt;0,0,G1867+(AVERAGE(F1867:F1868)*('Front End'!$F$5*60))-(N1867)))</f>
        <v>100.1178032328005</v>
      </c>
      <c r="H1868" s="10">
        <f>(G1868/$AA$3)*'Front End'!$B$1</f>
        <v>1.001178032328005E-3</v>
      </c>
      <c r="I1868" s="10">
        <f>('Front End'!$F$10-'Front End'!$B$1)+Calcs!H1868</f>
        <v>46.731001178032329</v>
      </c>
      <c r="J1868" s="10">
        <f>IF(H1868&gt;'Front End'!$B$1*('Front End'!$B$5/100),G1868-((('Front End'!$B$1*('Front End'!$B$5/100))/'Front End'!$B$1)*$AA$3),0)</f>
        <v>0.11780323280049743</v>
      </c>
      <c r="K1868" s="10">
        <f>(J1868*('Front End'!$B$6/100))/('Front End'!$B$2*24*60*60)</f>
        <v>0</v>
      </c>
      <c r="L1868" s="10">
        <f>(J1868*((100-'Front End'!$B$6)/100))/('Front End'!$B$2*24*60*60)</f>
        <v>1.3634633425983501E-4</v>
      </c>
      <c r="M1868" s="10">
        <f t="shared" si="119"/>
        <v>1.3634633425983501E-4</v>
      </c>
      <c r="N1868" s="10">
        <f>AVERAGE(M1867:M1868)*('Front End'!$F$5*60)</f>
        <v>1.639686741965956E-2</v>
      </c>
      <c r="O1868" s="10">
        <f>IF(O1867+AVERAGE(K1867:K1868)*('Front End'!$F$5*60)&gt;J1868,J1868,O1867+AVERAGE(K1867:K1868)*('Front End'!$F$5*60))</f>
        <v>0</v>
      </c>
      <c r="P1868" s="10">
        <f>P1867+(AVERAGE(L1867:L1868)*('Front End'!$F$5*60))-W1867</f>
        <v>3316.6895312256497</v>
      </c>
      <c r="Q1868" s="10">
        <f>(P1868/$AA$5)*($AA$4-'Front End'!$F$9)</f>
        <v>3.3166895312256493E-2</v>
      </c>
      <c r="R1868" s="10">
        <f>'Front End'!$F$9+Q1868</f>
        <v>45.033166895312256</v>
      </c>
      <c r="S1868" s="8">
        <f>IF(R1868&gt;'Front End'!$F$9+'Front End'!$B$9,(((R1868-'Front End'!$F$9)/($AA$4-'Front End'!$F$9))*$AA$5)-((('Front End'!$F$9+'Front End'!$B$9-'Front End'!$F$9)/($AA$4-'Front End'!$F$9))*$AA$5),0)</f>
        <v>3316.689531225592</v>
      </c>
      <c r="T1868" s="8">
        <f>ROUND(S1868/('Front End'!$B$3*24*60*60),6)</f>
        <v>3.839E-3</v>
      </c>
      <c r="U1868" s="8">
        <f>IF(R1868&gt;'Front End'!$F$9+'Front End'!$B$10,(((R1868-'Front End'!$F$9)/($AA$4-'Front End'!$F$9))*$AA$5)-((('Front End'!$F$9+'Front End'!$B$10-'Front End'!$F$9)/($AA$4-'Front End'!$F$9))*$AA$5),0)</f>
        <v>1316.6895312252791</v>
      </c>
      <c r="V1868" s="8">
        <f>(U1868^0.5)/('Front End'!$B$4*24*60*60)</f>
        <v>4.1997936136128839E-3</v>
      </c>
      <c r="W1868" s="8">
        <f>(AVERAGE(T1867:T1868)*('Front End'!$F$5*60))+(AVERAGE(V1867:V1868)*('Front End'!$F$5*60))</f>
        <v>0.96480599925569321</v>
      </c>
      <c r="X1868" s="8">
        <f t="shared" si="120"/>
        <v>4.1997936136128839E-3</v>
      </c>
    </row>
    <row r="1869" spans="1:24" x14ac:dyDescent="0.2">
      <c r="A1869" s="1">
        <v>1868</v>
      </c>
      <c r="B1869" s="1">
        <f>B1868+'Front End'!$F$5</f>
        <v>3734</v>
      </c>
      <c r="C1869" s="10">
        <f t="shared" si="117"/>
        <v>2.5930555555555554</v>
      </c>
      <c r="D1869" s="10">
        <f>ROUND(IF(B1869&lt;=$AA$2*1.25,('Front End'!$F$4/2)*(1-COS((PI()*B1869)/$AA$2)),(4.34*'Front End'!$F$4*EXP(-1.3*B1869/$AA$2))),6)</f>
        <v>1.3200000000000001E-4</v>
      </c>
      <c r="E1869" s="10">
        <f>D1869*('Front End'!$F$3/100)</f>
        <v>0</v>
      </c>
      <c r="F1869" s="10">
        <f t="shared" si="118"/>
        <v>1.3200000000000001E-4</v>
      </c>
      <c r="G1869" s="10">
        <f>IF((G1868+(AVERAGE(F1868:F1869)*('Front End'!$F$5*60))-(N1868))&gt;$AA$3,$AA$3,IF(G1868+(AVERAGE(F1868:F1869)*('Front End'!$F$5*60))-(N1868)&lt;0,0,G1868+(AVERAGE(F1868:F1869)*('Front End'!$F$5*60))-(N1868)))</f>
        <v>100.11730636538084</v>
      </c>
      <c r="H1869" s="10">
        <f>(G1869/$AA$3)*'Front End'!$B$1</f>
        <v>1.0011730636538085E-3</v>
      </c>
      <c r="I1869" s="10">
        <f>('Front End'!$F$10-'Front End'!$B$1)+Calcs!H1869</f>
        <v>46.73100117306366</v>
      </c>
      <c r="J1869" s="10">
        <f>IF(H1869&gt;'Front End'!$B$1*('Front End'!$B$5/100),G1869-((('Front End'!$B$1*('Front End'!$B$5/100))/'Front End'!$B$1)*$AA$3),0)</f>
        <v>0.11730636538084127</v>
      </c>
      <c r="K1869" s="10">
        <f>(J1869*('Front End'!$B$6/100))/('Front End'!$B$2*24*60*60)</f>
        <v>0</v>
      </c>
      <c r="L1869" s="10">
        <f>(J1869*((100-'Front End'!$B$6)/100))/('Front End'!$B$2*24*60*60)</f>
        <v>1.3577125622782558E-4</v>
      </c>
      <c r="M1869" s="10">
        <f t="shared" si="119"/>
        <v>1.3577125622782558E-4</v>
      </c>
      <c r="N1869" s="10">
        <f>AVERAGE(M1868:M1869)*('Front End'!$F$5*60)</f>
        <v>1.6327055429259635E-2</v>
      </c>
      <c r="O1869" s="10">
        <f>IF(O1868+AVERAGE(K1868:K1869)*('Front End'!$F$5*60)&gt;J1869,J1869,O1868+AVERAGE(K1868:K1869)*('Front End'!$F$5*60))</f>
        <v>0</v>
      </c>
      <c r="P1869" s="10">
        <f>P1868+(AVERAGE(L1868:L1869)*('Front End'!$F$5*60))-W1868</f>
        <v>3315.7410522818236</v>
      </c>
      <c r="Q1869" s="10">
        <f>(P1869/$AA$5)*($AA$4-'Front End'!$F$9)</f>
        <v>3.3157410522818231E-2</v>
      </c>
      <c r="R1869" s="10">
        <f>'Front End'!$F$9+Q1869</f>
        <v>45.033157410522819</v>
      </c>
      <c r="S1869" s="8">
        <f>IF(R1869&gt;'Front End'!$F$9+'Front End'!$B$9,(((R1869-'Front End'!$F$9)/($AA$4-'Front End'!$F$9))*$AA$5)-((('Front End'!$F$9+'Front End'!$B$9-'Front End'!$F$9)/($AA$4-'Front End'!$F$9))*$AA$5),0)</f>
        <v>3315.7410522818514</v>
      </c>
      <c r="T1869" s="8">
        <f>ROUND(S1869/('Front End'!$B$3*24*60*60),6)</f>
        <v>3.8379999999999998E-3</v>
      </c>
      <c r="U1869" s="8">
        <f>IF(R1869&gt;'Front End'!$F$9+'Front End'!$B$10,(((R1869-'Front End'!$F$9)/($AA$4-'Front End'!$F$9))*$AA$5)-((('Front End'!$F$9+'Front End'!$B$10-'Front End'!$F$9)/($AA$4-'Front End'!$F$9))*$AA$5),0)</f>
        <v>1315.7410522815385</v>
      </c>
      <c r="V1869" s="8">
        <f>(U1869^0.5)/('Front End'!$B$4*24*60*60)</f>
        <v>4.198280677822323E-3</v>
      </c>
      <c r="W1869" s="8">
        <f>(AVERAGE(T1868:T1869)*('Front End'!$F$5*60))+(AVERAGE(V1868:V1869)*('Front End'!$F$5*60))</f>
        <v>0.96450445748611235</v>
      </c>
      <c r="X1869" s="8">
        <f t="shared" si="120"/>
        <v>4.198280677822323E-3</v>
      </c>
    </row>
    <row r="1870" spans="1:24" x14ac:dyDescent="0.2">
      <c r="A1870" s="1">
        <v>1869</v>
      </c>
      <c r="B1870" s="1">
        <f>B1869+'Front End'!$F$5</f>
        <v>3736</v>
      </c>
      <c r="C1870" s="10">
        <f t="shared" si="117"/>
        <v>2.5944444444444446</v>
      </c>
      <c r="D1870" s="10">
        <f>ROUND(IF(B1870&lt;=$AA$2*1.25,('Front End'!$F$4/2)*(1-COS((PI()*B1870)/$AA$2)),(4.34*'Front End'!$F$4*EXP(-1.3*B1870/$AA$2))),6)</f>
        <v>1.3200000000000001E-4</v>
      </c>
      <c r="E1870" s="10">
        <f>D1870*('Front End'!$F$3/100)</f>
        <v>0</v>
      </c>
      <c r="F1870" s="10">
        <f t="shared" si="118"/>
        <v>1.3200000000000001E-4</v>
      </c>
      <c r="G1870" s="10">
        <f>IF((G1869+(AVERAGE(F1869:F1870)*('Front End'!$F$5*60))-(N1869))&gt;$AA$3,$AA$3,IF(G1869+(AVERAGE(F1869:F1870)*('Front End'!$F$5*60))-(N1869)&lt;0,0,G1869+(AVERAGE(F1869:F1870)*('Front End'!$F$5*60))-(N1869)))</f>
        <v>100.11681930995158</v>
      </c>
      <c r="H1870" s="10">
        <f>(G1870/$AA$3)*'Front End'!$B$1</f>
        <v>1.0011681930995157E-3</v>
      </c>
      <c r="I1870" s="10">
        <f>('Front End'!$F$10-'Front End'!$B$1)+Calcs!H1870</f>
        <v>46.731001168193103</v>
      </c>
      <c r="J1870" s="10">
        <f>IF(H1870&gt;'Front End'!$B$1*('Front End'!$B$5/100),G1870-((('Front End'!$B$1*('Front End'!$B$5/100))/'Front End'!$B$1)*$AA$3),0)</f>
        <v>0.11681930995158041</v>
      </c>
      <c r="K1870" s="10">
        <f>(J1870*('Front End'!$B$6/100))/('Front End'!$B$2*24*60*60)</f>
        <v>0</v>
      </c>
      <c r="L1870" s="10">
        <f>(J1870*((100-'Front End'!$B$6)/100))/('Front End'!$B$2*24*60*60)</f>
        <v>1.3520753466618105E-4</v>
      </c>
      <c r="M1870" s="10">
        <f t="shared" si="119"/>
        <v>1.3520753466618105E-4</v>
      </c>
      <c r="N1870" s="10">
        <f>AVERAGE(M1869:M1870)*('Front End'!$F$5*60)</f>
        <v>1.6258727453640397E-2</v>
      </c>
      <c r="O1870" s="10">
        <f>IF(O1869+AVERAGE(K1869:K1870)*('Front End'!$F$5*60)&gt;J1870,J1870,O1869+AVERAGE(K1869:K1870)*('Front End'!$F$5*60))</f>
        <v>0</v>
      </c>
      <c r="P1870" s="10">
        <f>P1869+(AVERAGE(L1869:L1870)*('Front End'!$F$5*60))-W1869</f>
        <v>3314.7928065517908</v>
      </c>
      <c r="Q1870" s="10">
        <f>(P1870/$AA$5)*($AA$4-'Front End'!$F$9)</f>
        <v>3.3147928065517904E-2</v>
      </c>
      <c r="R1870" s="10">
        <f>'Front End'!$F$9+Q1870</f>
        <v>45.033147928065517</v>
      </c>
      <c r="S1870" s="8">
        <f>IF(R1870&gt;'Front End'!$F$9+'Front End'!$B$9,(((R1870-'Front End'!$F$9)/($AA$4-'Front End'!$F$9))*$AA$5)-((('Front End'!$F$9+'Front End'!$B$9-'Front End'!$F$9)/($AA$4-'Front End'!$F$9))*$AA$5),0)</f>
        <v>3314.7928065517367</v>
      </c>
      <c r="T1870" s="8">
        <f>ROUND(S1870/('Front End'!$B$3*24*60*60),6)</f>
        <v>3.8370000000000001E-3</v>
      </c>
      <c r="U1870" s="8">
        <f>IF(R1870&gt;'Front End'!$F$9+'Front End'!$B$10,(((R1870-'Front End'!$F$9)/($AA$4-'Front End'!$F$9))*$AA$5)-((('Front End'!$F$9+'Front End'!$B$10-'Front End'!$F$9)/($AA$4-'Front End'!$F$9))*$AA$5),0)</f>
        <v>1314.7928065514238</v>
      </c>
      <c r="V1870" s="8">
        <f>(U1870^0.5)/('Front End'!$B$4*24*60*60)</f>
        <v>4.1967675688224394E-3</v>
      </c>
      <c r="W1870" s="8">
        <f>(AVERAGE(T1869:T1870)*('Front End'!$F$5*60))+(AVERAGE(V1869:V1870)*('Front End'!$F$5*60))</f>
        <v>0.96420289479868559</v>
      </c>
      <c r="X1870" s="8">
        <f t="shared" si="120"/>
        <v>4.1967675688224394E-3</v>
      </c>
    </row>
    <row r="1871" spans="1:24" x14ac:dyDescent="0.2">
      <c r="A1871" s="1">
        <v>1870</v>
      </c>
      <c r="B1871" s="1">
        <f>B1870+'Front End'!$F$5</f>
        <v>3738</v>
      </c>
      <c r="C1871" s="10">
        <f t="shared" si="117"/>
        <v>2.5958333333333332</v>
      </c>
      <c r="D1871" s="10">
        <f>ROUND(IF(B1871&lt;=$AA$2*1.25,('Front End'!$F$4/2)*(1-COS((PI()*B1871)/$AA$2)),(4.34*'Front End'!$F$4*EXP(-1.3*B1871/$AA$2))),6)</f>
        <v>1.3100000000000001E-4</v>
      </c>
      <c r="E1871" s="10">
        <f>D1871*('Front End'!$F$3/100)</f>
        <v>0</v>
      </c>
      <c r="F1871" s="10">
        <f t="shared" si="118"/>
        <v>1.3100000000000001E-4</v>
      </c>
      <c r="G1871" s="10">
        <f>IF((G1870+(AVERAGE(F1870:F1871)*('Front End'!$F$5*60))-(N1870))&gt;$AA$3,$AA$3,IF(G1870+(AVERAGE(F1870:F1871)*('Front End'!$F$5*60))-(N1870)&lt;0,0,G1870+(AVERAGE(F1870:F1871)*('Front End'!$F$5*60))-(N1870)))</f>
        <v>100.11634058249794</v>
      </c>
      <c r="H1871" s="10">
        <f>(G1871/$AA$3)*'Front End'!$B$1</f>
        <v>1.0011634058249793E-3</v>
      </c>
      <c r="I1871" s="10">
        <f>('Front End'!$F$10-'Front End'!$B$1)+Calcs!H1871</f>
        <v>46.731001163405828</v>
      </c>
      <c r="J1871" s="10">
        <f>IF(H1871&gt;'Front End'!$B$1*('Front End'!$B$5/100),G1871-((('Front End'!$B$1*('Front End'!$B$5/100))/'Front End'!$B$1)*$AA$3),0)</f>
        <v>0.11634058249794066</v>
      </c>
      <c r="K1871" s="10">
        <f>(J1871*('Front End'!$B$6/100))/('Front End'!$B$2*24*60*60)</f>
        <v>0</v>
      </c>
      <c r="L1871" s="10">
        <f>(J1871*((100-'Front End'!$B$6)/100))/('Front End'!$B$2*24*60*60)</f>
        <v>1.3465345196520911E-4</v>
      </c>
      <c r="M1871" s="10">
        <f t="shared" si="119"/>
        <v>1.3465345196520911E-4</v>
      </c>
      <c r="N1871" s="10">
        <f>AVERAGE(M1870:M1871)*('Front End'!$F$5*60)</f>
        <v>1.6191659197883408E-2</v>
      </c>
      <c r="O1871" s="10">
        <f>IF(O1870+AVERAGE(K1870:K1871)*('Front End'!$F$5*60)&gt;J1871,J1871,O1870+AVERAGE(K1870:K1871)*('Front End'!$F$5*60))</f>
        <v>0</v>
      </c>
      <c r="P1871" s="10">
        <f>P1870+(AVERAGE(L1870:L1871)*('Front End'!$F$5*60))-W1870</f>
        <v>3313.8447953161899</v>
      </c>
      <c r="Q1871" s="10">
        <f>(P1871/$AA$5)*($AA$4-'Front End'!$F$9)</f>
        <v>3.3138447953161898E-2</v>
      </c>
      <c r="R1871" s="10">
        <f>'Front End'!$F$9+Q1871</f>
        <v>45.033138447953164</v>
      </c>
      <c r="S1871" s="8">
        <f>IF(R1871&gt;'Front End'!$F$9+'Front End'!$B$9,(((R1871-'Front End'!$F$9)/($AA$4-'Front End'!$F$9))*$AA$5)-((('Front End'!$F$9+'Front End'!$B$9-'Front End'!$F$9)/($AA$4-'Front End'!$F$9))*$AA$5),0)</f>
        <v>3313.8447953163563</v>
      </c>
      <c r="T1871" s="8">
        <f>ROUND(S1871/('Front End'!$B$3*24*60*60),6)</f>
        <v>3.8349999999999999E-3</v>
      </c>
      <c r="U1871" s="8">
        <f>IF(R1871&gt;'Front End'!$F$9+'Front End'!$B$10,(((R1871-'Front End'!$F$9)/($AA$4-'Front End'!$F$9))*$AA$5)-((('Front End'!$F$9+'Front End'!$B$10-'Front End'!$F$9)/($AA$4-'Front End'!$F$9))*$AA$5),0)</f>
        <v>1313.8447953160435</v>
      </c>
      <c r="V1871" s="8">
        <f>(U1871^0.5)/('Front End'!$B$4*24*60*60)</f>
        <v>4.1952542884711825E-3</v>
      </c>
      <c r="W1871" s="8">
        <f>(AVERAGE(T1870:T1871)*('Front End'!$F$5*60))+(AVERAGE(V1870:V1871)*('Front End'!$F$5*60))</f>
        <v>0.9638413114376172</v>
      </c>
      <c r="X1871" s="8">
        <f t="shared" si="120"/>
        <v>4.1952542884711825E-3</v>
      </c>
    </row>
    <row r="1872" spans="1:24" x14ac:dyDescent="0.2">
      <c r="A1872" s="1">
        <v>1871</v>
      </c>
      <c r="B1872" s="1">
        <f>B1871+'Front End'!$F$5</f>
        <v>3740</v>
      </c>
      <c r="C1872" s="10">
        <f t="shared" si="117"/>
        <v>2.5972222222222223</v>
      </c>
      <c r="D1872" s="10">
        <f>ROUND(IF(B1872&lt;=$AA$2*1.25,('Front End'!$F$4/2)*(1-COS((PI()*B1872)/$AA$2)),(4.34*'Front End'!$F$4*EXP(-1.3*B1872/$AA$2))),6)</f>
        <v>1.2999999999999999E-4</v>
      </c>
      <c r="E1872" s="10">
        <f>D1872*('Front End'!$F$3/100)</f>
        <v>0</v>
      </c>
      <c r="F1872" s="10">
        <f t="shared" si="118"/>
        <v>1.2999999999999999E-4</v>
      </c>
      <c r="G1872" s="10">
        <f>IF((G1871+(AVERAGE(F1871:F1872)*('Front End'!$F$5*60))-(N1871))&gt;$AA$3,$AA$3,IF(G1871+(AVERAGE(F1871:F1872)*('Front End'!$F$5*60))-(N1871)&lt;0,0,G1871+(AVERAGE(F1871:F1872)*('Front End'!$F$5*60))-(N1871)))</f>
        <v>100.11580892330005</v>
      </c>
      <c r="H1872" s="10">
        <f>(G1872/$AA$3)*'Front End'!$B$1</f>
        <v>1.0011580892330006E-3</v>
      </c>
      <c r="I1872" s="10">
        <f>('Front End'!$F$10-'Front End'!$B$1)+Calcs!H1872</f>
        <v>46.731001158089235</v>
      </c>
      <c r="J1872" s="10">
        <f>IF(H1872&gt;'Front End'!$B$1*('Front End'!$B$5/100),G1872-((('Front End'!$B$1*('Front End'!$B$5/100))/'Front End'!$B$1)*$AA$3),0)</f>
        <v>0.11580892330005099</v>
      </c>
      <c r="K1872" s="10">
        <f>(J1872*('Front End'!$B$6/100))/('Front End'!$B$2*24*60*60)</f>
        <v>0</v>
      </c>
      <c r="L1872" s="10">
        <f>(J1872*((100-'Front End'!$B$6)/100))/('Front End'!$B$2*24*60*60)</f>
        <v>1.3403810567135533E-4</v>
      </c>
      <c r="M1872" s="10">
        <f t="shared" si="119"/>
        <v>1.3403810567135533E-4</v>
      </c>
      <c r="N1872" s="10">
        <f>AVERAGE(M1871:M1872)*('Front End'!$F$5*60)</f>
        <v>1.6121493458193869E-2</v>
      </c>
      <c r="O1872" s="10">
        <f>IF(O1871+AVERAGE(K1871:K1872)*('Front End'!$F$5*60)&gt;J1872,J1872,O1871+AVERAGE(K1871:K1872)*('Front End'!$F$5*60))</f>
        <v>0</v>
      </c>
      <c r="P1872" s="10">
        <f>P1871+(AVERAGE(L1871:L1872)*('Front End'!$F$5*60))-W1871</f>
        <v>3312.8970754982106</v>
      </c>
      <c r="Q1872" s="10">
        <f>(P1872/$AA$5)*($AA$4-'Front End'!$F$9)</f>
        <v>3.3128970754982105E-2</v>
      </c>
      <c r="R1872" s="10">
        <f>'Front End'!$F$9+Q1872</f>
        <v>45.03312897075498</v>
      </c>
      <c r="S1872" s="8">
        <f>IF(R1872&gt;'Front End'!$F$9+'Front End'!$B$9,(((R1872-'Front End'!$F$9)/($AA$4-'Front End'!$F$9))*$AA$5)-((('Front End'!$F$9+'Front End'!$B$9-'Front End'!$F$9)/($AA$4-'Front End'!$F$9))*$AA$5),0)</f>
        <v>3312.8970754980005</v>
      </c>
      <c r="T1872" s="8">
        <f>ROUND(S1872/('Front End'!$B$3*24*60*60),6)</f>
        <v>3.8340000000000002E-3</v>
      </c>
      <c r="U1872" s="8">
        <f>IF(R1872&gt;'Front End'!$F$9+'Front End'!$B$10,(((R1872-'Front End'!$F$9)/($AA$4-'Front End'!$F$9))*$AA$5)-((('Front End'!$F$9+'Front End'!$B$10-'Front End'!$F$9)/($AA$4-'Front End'!$F$9))*$AA$5),0)</f>
        <v>1312.8970754976876</v>
      </c>
      <c r="V1872" s="8">
        <f>(U1872^0.5)/('Front End'!$B$4*24*60*60)</f>
        <v>4.1937409274954932E-3</v>
      </c>
      <c r="W1872" s="8">
        <f>(AVERAGE(T1871:T1872)*('Front End'!$F$5*60))+(AVERAGE(V1871:V1872)*('Front End'!$F$5*60))</f>
        <v>0.96347971295800061</v>
      </c>
      <c r="X1872" s="8">
        <f t="shared" si="120"/>
        <v>4.1937409274954932E-3</v>
      </c>
    </row>
    <row r="1873" spans="1:24" x14ac:dyDescent="0.2">
      <c r="A1873" s="1">
        <v>1872</v>
      </c>
      <c r="B1873" s="1">
        <f>B1872+'Front End'!$F$5</f>
        <v>3742</v>
      </c>
      <c r="C1873" s="10">
        <f t="shared" si="117"/>
        <v>2.598611111111111</v>
      </c>
      <c r="D1873" s="10">
        <f>ROUND(IF(B1873&lt;=$AA$2*1.25,('Front End'!$F$4/2)*(1-COS((PI()*B1873)/$AA$2)),(4.34*'Front End'!$F$4*EXP(-1.3*B1873/$AA$2))),6)</f>
        <v>1.2999999999999999E-4</v>
      </c>
      <c r="E1873" s="10">
        <f>D1873*('Front End'!$F$3/100)</f>
        <v>0</v>
      </c>
      <c r="F1873" s="10">
        <f t="shared" si="118"/>
        <v>1.2999999999999999E-4</v>
      </c>
      <c r="G1873" s="10">
        <f>IF((G1872+(AVERAGE(F1872:F1873)*('Front End'!$F$5*60))-(N1872))&gt;$AA$3,$AA$3,IF(G1872+(AVERAGE(F1872:F1873)*('Front End'!$F$5*60))-(N1872)&lt;0,0,G1872+(AVERAGE(F1872:F1873)*('Front End'!$F$5*60))-(N1872)))</f>
        <v>100.11528742984186</v>
      </c>
      <c r="H1873" s="10">
        <f>(G1873/$AA$3)*'Front End'!$B$1</f>
        <v>1.0011528742984185E-3</v>
      </c>
      <c r="I1873" s="10">
        <f>('Front End'!$F$10-'Front End'!$B$1)+Calcs!H1873</f>
        <v>46.731001152874299</v>
      </c>
      <c r="J1873" s="10">
        <f>IF(H1873&gt;'Front End'!$B$1*('Front End'!$B$5/100),G1873-((('Front End'!$B$1*('Front End'!$B$5/100))/'Front End'!$B$1)*$AA$3),0)</f>
        <v>0.11528742984185669</v>
      </c>
      <c r="K1873" s="10">
        <f>(J1873*('Front End'!$B$6/100))/('Front End'!$B$2*24*60*60)</f>
        <v>0</v>
      </c>
      <c r="L1873" s="10">
        <f>(J1873*((100-'Front End'!$B$6)/100))/('Front End'!$B$2*24*60*60)</f>
        <v>1.3343452527992674E-4</v>
      </c>
      <c r="M1873" s="10">
        <f t="shared" si="119"/>
        <v>1.3343452527992674E-4</v>
      </c>
      <c r="N1873" s="10">
        <f>AVERAGE(M1872:M1873)*('Front End'!$F$5*60)</f>
        <v>1.6048357857076923E-2</v>
      </c>
      <c r="O1873" s="10">
        <f>IF(O1872+AVERAGE(K1872:K1873)*('Front End'!$F$5*60)&gt;J1873,J1873,O1872+AVERAGE(K1872:K1873)*('Front End'!$F$5*60))</f>
        <v>0</v>
      </c>
      <c r="P1873" s="10">
        <f>P1872+(AVERAGE(L1872:L1873)*('Front End'!$F$5*60))-W1872</f>
        <v>3311.9496441431097</v>
      </c>
      <c r="Q1873" s="10">
        <f>(P1873/$AA$5)*($AA$4-'Front End'!$F$9)</f>
        <v>3.3119496441431098E-2</v>
      </c>
      <c r="R1873" s="10">
        <f>'Front End'!$F$9+Q1873</f>
        <v>45.033119496441429</v>
      </c>
      <c r="S1873" s="8">
        <f>IF(R1873&gt;'Front End'!$F$9+'Front End'!$B$9,(((R1873-'Front End'!$F$9)/($AA$4-'Front End'!$F$9))*$AA$5)-((('Front End'!$F$9+'Front End'!$B$9-'Front End'!$F$9)/($AA$4-'Front End'!$F$9))*$AA$5),0)</f>
        <v>3311.9496441429424</v>
      </c>
      <c r="T1873" s="8">
        <f>ROUND(S1873/('Front End'!$B$3*24*60*60),6)</f>
        <v>3.833E-3</v>
      </c>
      <c r="U1873" s="8">
        <f>IF(R1873&gt;'Front End'!$F$9+'Front End'!$B$10,(((R1873-'Front End'!$F$9)/($AA$4-'Front End'!$F$9))*$AA$5)-((('Front End'!$F$9+'Front End'!$B$10-'Front End'!$F$9)/($AA$4-'Front End'!$F$9))*$AA$5),0)</f>
        <v>1311.9496441426295</v>
      </c>
      <c r="V1873" s="8">
        <f>(U1873^0.5)/('Front End'!$B$4*24*60*60)</f>
        <v>4.1922274810888612E-3</v>
      </c>
      <c r="W1873" s="8">
        <f>(AVERAGE(T1872:T1873)*('Front End'!$F$5*60))+(AVERAGE(V1872:V1873)*('Front End'!$F$5*60))</f>
        <v>0.96317810451506125</v>
      </c>
      <c r="X1873" s="8">
        <f t="shared" si="120"/>
        <v>4.1922274810888612E-3</v>
      </c>
    </row>
    <row r="1874" spans="1:24" x14ac:dyDescent="0.2">
      <c r="A1874" s="1">
        <v>1873</v>
      </c>
      <c r="B1874" s="1">
        <f>B1873+'Front End'!$F$5</f>
        <v>3744</v>
      </c>
      <c r="C1874" s="10">
        <f t="shared" si="117"/>
        <v>2.6</v>
      </c>
      <c r="D1874" s="10">
        <f>ROUND(IF(B1874&lt;=$AA$2*1.25,('Front End'!$F$4/2)*(1-COS((PI()*B1874)/$AA$2)),(4.34*'Front End'!$F$4*EXP(-1.3*B1874/$AA$2))),6)</f>
        <v>1.2899999999999999E-4</v>
      </c>
      <c r="E1874" s="10">
        <f>D1874*('Front End'!$F$3/100)</f>
        <v>0</v>
      </c>
      <c r="F1874" s="10">
        <f t="shared" si="118"/>
        <v>1.2899999999999999E-4</v>
      </c>
      <c r="G1874" s="10">
        <f>IF((G1873+(AVERAGE(F1873:F1874)*('Front End'!$F$5*60))-(N1873))&gt;$AA$3,$AA$3,IF(G1873+(AVERAGE(F1873:F1874)*('Front End'!$F$5*60))-(N1873)&lt;0,0,G1873+(AVERAGE(F1873:F1874)*('Front End'!$F$5*60))-(N1873)))</f>
        <v>100.11477907198478</v>
      </c>
      <c r="H1874" s="10">
        <f>(G1874/$AA$3)*'Front End'!$B$1</f>
        <v>1.0011477907198479E-3</v>
      </c>
      <c r="I1874" s="10">
        <f>('Front End'!$F$10-'Front End'!$B$1)+Calcs!H1874</f>
        <v>46.731001147790721</v>
      </c>
      <c r="J1874" s="10">
        <f>IF(H1874&gt;'Front End'!$B$1*('Front End'!$B$5/100),G1874-((('Front End'!$B$1*('Front End'!$B$5/100))/'Front End'!$B$1)*$AA$3),0)</f>
        <v>0.11477907198478476</v>
      </c>
      <c r="K1874" s="10">
        <f>(J1874*('Front End'!$B$6/100))/('Front End'!$B$2*24*60*60)</f>
        <v>0</v>
      </c>
      <c r="L1874" s="10">
        <f>(J1874*((100-'Front End'!$B$6)/100))/('Front End'!$B$2*24*60*60)</f>
        <v>1.3284614813053794E-4</v>
      </c>
      <c r="M1874" s="10">
        <f t="shared" si="119"/>
        <v>1.3284614813053794E-4</v>
      </c>
      <c r="N1874" s="10">
        <f>AVERAGE(M1873:M1874)*('Front End'!$F$5*60)</f>
        <v>1.5976840404627882E-2</v>
      </c>
      <c r="O1874" s="10">
        <f>IF(O1873+AVERAGE(K1873:K1874)*('Front End'!$F$5*60)&gt;J1874,J1874,O1873+AVERAGE(K1873:K1874)*('Front End'!$F$5*60))</f>
        <v>0</v>
      </c>
      <c r="P1874" s="10">
        <f>P1873+(AVERAGE(L1873:L1874)*('Front End'!$F$5*60))-W1873</f>
        <v>3311.0024428789993</v>
      </c>
      <c r="Q1874" s="10">
        <f>(P1874/$AA$5)*($AA$4-'Front End'!$F$9)</f>
        <v>3.3110024428789991E-2</v>
      </c>
      <c r="R1874" s="10">
        <f>'Front End'!$F$9+Q1874</f>
        <v>45.033110024428787</v>
      </c>
      <c r="S1874" s="8">
        <f>IF(R1874&gt;'Front End'!$F$9+'Front End'!$B$9,(((R1874-'Front End'!$F$9)/($AA$4-'Front End'!$F$9))*$AA$5)-((('Front End'!$F$9+'Front End'!$B$9-'Front End'!$F$9)/($AA$4-'Front End'!$F$9))*$AA$5),0)</f>
        <v>3311.0024428786746</v>
      </c>
      <c r="T1874" s="8">
        <f>ROUND(S1874/('Front End'!$B$3*24*60*60),6)</f>
        <v>3.8319999999999999E-3</v>
      </c>
      <c r="U1874" s="8">
        <f>IF(R1874&gt;'Front End'!$F$9+'Front End'!$B$10,(((R1874-'Front End'!$F$9)/($AA$4-'Front End'!$F$9))*$AA$5)-((('Front End'!$F$9+'Front End'!$B$10-'Front End'!$F$9)/($AA$4-'Front End'!$F$9))*$AA$5),0)</f>
        <v>1311.0024428783618</v>
      </c>
      <c r="V1874" s="8">
        <f>(U1874^0.5)/('Front End'!$B$4*24*60*60)</f>
        <v>4.1907138558627648E-3</v>
      </c>
      <c r="W1874" s="8">
        <f>(AVERAGE(T1873:T1874)*('Front End'!$F$5*60))+(AVERAGE(V1873:V1874)*('Front End'!$F$5*60))</f>
        <v>0.96287648021709749</v>
      </c>
      <c r="X1874" s="8">
        <f t="shared" si="120"/>
        <v>4.1907138558627648E-3</v>
      </c>
    </row>
    <row r="1875" spans="1:24" x14ac:dyDescent="0.2">
      <c r="A1875" s="1">
        <v>1874</v>
      </c>
      <c r="B1875" s="1">
        <f>B1874+'Front End'!$F$5</f>
        <v>3746</v>
      </c>
      <c r="C1875" s="10">
        <f t="shared" si="117"/>
        <v>2.6013888888888888</v>
      </c>
      <c r="D1875" s="10">
        <f>ROUND(IF(B1875&lt;=$AA$2*1.25,('Front End'!$F$4/2)*(1-COS((PI()*B1875)/$AA$2)),(4.34*'Front End'!$F$4*EXP(-1.3*B1875/$AA$2))),6)</f>
        <v>1.2899999999999999E-4</v>
      </c>
      <c r="E1875" s="10">
        <f>D1875*('Front End'!$F$3/100)</f>
        <v>0</v>
      </c>
      <c r="F1875" s="10">
        <f t="shared" si="118"/>
        <v>1.2899999999999999E-4</v>
      </c>
      <c r="G1875" s="10">
        <f>IF((G1874+(AVERAGE(F1874:F1875)*('Front End'!$F$5*60))-(N1874))&gt;$AA$3,$AA$3,IF(G1874+(AVERAGE(F1874:F1875)*('Front End'!$F$5*60))-(N1874)&lt;0,0,G1874+(AVERAGE(F1874:F1875)*('Front End'!$F$5*60))-(N1874)))</f>
        <v>100.11428223158015</v>
      </c>
      <c r="H1875" s="10">
        <f>(G1875/$AA$3)*'Front End'!$B$1</f>
        <v>1.0011428223158014E-3</v>
      </c>
      <c r="I1875" s="10">
        <f>('Front End'!$F$10-'Front End'!$B$1)+Calcs!H1875</f>
        <v>46.731001142822322</v>
      </c>
      <c r="J1875" s="10">
        <f>IF(H1875&gt;'Front End'!$B$1*('Front End'!$B$5/100),G1875-((('Front End'!$B$1*('Front End'!$B$5/100))/'Front End'!$B$1)*$AA$3),0)</f>
        <v>0.11428223158014816</v>
      </c>
      <c r="K1875" s="10">
        <f>(J1875*('Front End'!$B$6/100))/('Front End'!$B$2*24*60*60)</f>
        <v>0</v>
      </c>
      <c r="L1875" s="10">
        <f>(J1875*((100-'Front End'!$B$6)/100))/('Front End'!$B$2*24*60*60)</f>
        <v>1.3227110136591224E-4</v>
      </c>
      <c r="M1875" s="10">
        <f t="shared" si="119"/>
        <v>1.3227110136591224E-4</v>
      </c>
      <c r="N1875" s="10">
        <f>AVERAGE(M1874:M1875)*('Front End'!$F$5*60)</f>
        <v>1.5907034969787012E-2</v>
      </c>
      <c r="O1875" s="10">
        <f>IF(O1874+AVERAGE(K1874:K1875)*('Front End'!$F$5*60)&gt;J1875,J1875,O1874+AVERAGE(K1874:K1875)*('Front End'!$F$5*60))</f>
        <v>0</v>
      </c>
      <c r="P1875" s="10">
        <f>P1874+(AVERAGE(L1874:L1875)*('Front End'!$F$5*60))-W1874</f>
        <v>3310.055473433752</v>
      </c>
      <c r="Q1875" s="10">
        <f>(P1875/$AA$5)*($AA$4-'Front End'!$F$9)</f>
        <v>3.3100554734337519E-2</v>
      </c>
      <c r="R1875" s="10">
        <f>'Front End'!$F$9+Q1875</f>
        <v>45.033100554734339</v>
      </c>
      <c r="S1875" s="8">
        <f>IF(R1875&gt;'Front End'!$F$9+'Front End'!$B$9,(((R1875-'Front End'!$F$9)/($AA$4-'Front End'!$F$9))*$AA$5)-((('Front End'!$F$9+'Front End'!$B$9-'Front End'!$F$9)/($AA$4-'Front End'!$F$9))*$AA$5),0)</f>
        <v>3310.0554734339485</v>
      </c>
      <c r="T1875" s="8">
        <f>ROUND(S1875/('Front End'!$B$3*24*60*60),6)</f>
        <v>3.8310000000000002E-3</v>
      </c>
      <c r="U1875" s="8">
        <f>IF(R1875&gt;'Front End'!$F$9+'Front End'!$B$10,(((R1875-'Front End'!$F$9)/($AA$4-'Front End'!$F$9))*$AA$5)-((('Front End'!$F$9+'Front End'!$B$10-'Front End'!$F$9)/($AA$4-'Front End'!$F$9))*$AA$5),0)</f>
        <v>1310.0554734336356</v>
      </c>
      <c r="V1875" s="8">
        <f>(U1875^0.5)/('Front End'!$B$4*24*60*60)</f>
        <v>4.1892000543874101E-3</v>
      </c>
      <c r="W1875" s="8">
        <f>(AVERAGE(T1874:T1875)*('Front End'!$F$5*60))+(AVERAGE(V1874:V1875)*('Front End'!$F$5*60))</f>
        <v>0.96257483461501048</v>
      </c>
      <c r="X1875" s="8">
        <f t="shared" si="120"/>
        <v>4.1892000543874101E-3</v>
      </c>
    </row>
    <row r="1876" spans="1:24" x14ac:dyDescent="0.2">
      <c r="A1876" s="1">
        <v>1875</v>
      </c>
      <c r="B1876" s="1">
        <f>B1875+'Front End'!$F$5</f>
        <v>3748</v>
      </c>
      <c r="C1876" s="10">
        <f t="shared" si="117"/>
        <v>2.6027777777777779</v>
      </c>
      <c r="D1876" s="10">
        <f>ROUND(IF(B1876&lt;=$AA$2*1.25,('Front End'!$F$4/2)*(1-COS((PI()*B1876)/$AA$2)),(4.34*'Front End'!$F$4*EXP(-1.3*B1876/$AA$2))),6)</f>
        <v>1.2799999999999999E-4</v>
      </c>
      <c r="E1876" s="10">
        <f>D1876*('Front End'!$F$3/100)</f>
        <v>0</v>
      </c>
      <c r="F1876" s="10">
        <f t="shared" si="118"/>
        <v>1.2799999999999999E-4</v>
      </c>
      <c r="G1876" s="10">
        <f>IF((G1875+(AVERAGE(F1875:F1876)*('Front End'!$F$5*60))-(N1875))&gt;$AA$3,$AA$3,IF(G1875+(AVERAGE(F1875:F1876)*('Front End'!$F$5*60))-(N1875)&lt;0,0,G1875+(AVERAGE(F1875:F1876)*('Front End'!$F$5*60))-(N1875)))</f>
        <v>100.11379519661037</v>
      </c>
      <c r="H1876" s="10">
        <f>(G1876/$AA$3)*'Front End'!$B$1</f>
        <v>1.0011379519661036E-3</v>
      </c>
      <c r="I1876" s="10">
        <f>('Front End'!$F$10-'Front End'!$B$1)+Calcs!H1876</f>
        <v>46.731001137951971</v>
      </c>
      <c r="J1876" s="10">
        <f>IF(H1876&gt;'Front End'!$B$1*('Front End'!$B$5/100),G1876-((('Front End'!$B$1*('Front End'!$B$5/100))/'Front End'!$B$1)*$AA$3),0)</f>
        <v>0.11379519661036852</v>
      </c>
      <c r="K1876" s="10">
        <f>(J1876*('Front End'!$B$6/100))/('Front End'!$B$2*24*60*60)</f>
        <v>0</v>
      </c>
      <c r="L1876" s="10">
        <f>(J1876*((100-'Front End'!$B$6)/100))/('Front End'!$B$2*24*60*60)</f>
        <v>1.3170740348422284E-4</v>
      </c>
      <c r="M1876" s="10">
        <f t="shared" si="119"/>
        <v>1.3170740348422284E-4</v>
      </c>
      <c r="N1876" s="10">
        <f>AVERAGE(M1875:M1876)*('Front End'!$F$5*60)</f>
        <v>1.5838710291008105E-2</v>
      </c>
      <c r="O1876" s="10">
        <f>IF(O1875+AVERAGE(K1875:K1876)*('Front End'!$F$5*60)&gt;J1876,J1876,O1875+AVERAGE(K1875:K1876)*('Front End'!$F$5*60))</f>
        <v>0</v>
      </c>
      <c r="P1876" s="10">
        <f>P1875+(AVERAGE(L1875:L1876)*('Front End'!$F$5*60))-W1875</f>
        <v>3309.1087373094279</v>
      </c>
      <c r="Q1876" s="10">
        <f>(P1876/$AA$5)*($AA$4-'Front End'!$F$9)</f>
        <v>3.3091087373094276E-2</v>
      </c>
      <c r="R1876" s="10">
        <f>'Front End'!$F$9+Q1876</f>
        <v>45.033091087373094</v>
      </c>
      <c r="S1876" s="8">
        <f>IF(R1876&gt;'Front End'!$F$9+'Front End'!$B$9,(((R1876-'Front End'!$F$9)/($AA$4-'Front End'!$F$9))*$AA$5)-((('Front End'!$F$9+'Front End'!$B$9-'Front End'!$F$9)/($AA$4-'Front End'!$F$9))*$AA$5),0)</f>
        <v>3309.1087373094297</v>
      </c>
      <c r="T1876" s="8">
        <f>ROUND(S1876/('Front End'!$B$3*24*60*60),6)</f>
        <v>3.8300000000000001E-3</v>
      </c>
      <c r="U1876" s="8">
        <f>IF(R1876&gt;'Front End'!$F$9+'Front End'!$B$10,(((R1876-'Front End'!$F$9)/($AA$4-'Front End'!$F$9))*$AA$5)-((('Front End'!$F$9+'Front End'!$B$10-'Front End'!$F$9)/($AA$4-'Front End'!$F$9))*$AA$5),0)</f>
        <v>1309.1087373091168</v>
      </c>
      <c r="V1876" s="8">
        <f>(U1876^0.5)/('Front End'!$B$4*24*60*60)</f>
        <v>4.1876860788718894E-3</v>
      </c>
      <c r="W1876" s="8">
        <f>(AVERAGE(T1875:T1876)*('Front End'!$F$5*60))+(AVERAGE(V1875:V1876)*('Front End'!$F$5*60))</f>
        <v>0.96227316799555807</v>
      </c>
      <c r="X1876" s="8">
        <f t="shared" si="120"/>
        <v>4.1876860788718894E-3</v>
      </c>
    </row>
    <row r="1877" spans="1:24" x14ac:dyDescent="0.2">
      <c r="A1877" s="1">
        <v>1876</v>
      </c>
      <c r="B1877" s="1">
        <f>B1876+'Front End'!$F$5</f>
        <v>3750</v>
      </c>
      <c r="C1877" s="10">
        <f t="shared" si="117"/>
        <v>2.6041666666666665</v>
      </c>
      <c r="D1877" s="10">
        <f>ROUND(IF(B1877&lt;=$AA$2*1.25,('Front End'!$F$4/2)*(1-COS((PI()*B1877)/$AA$2)),(4.34*'Front End'!$F$4*EXP(-1.3*B1877/$AA$2))),6)</f>
        <v>1.2799999999999999E-4</v>
      </c>
      <c r="E1877" s="10">
        <f>D1877*('Front End'!$F$3/100)</f>
        <v>0</v>
      </c>
      <c r="F1877" s="10">
        <f t="shared" si="118"/>
        <v>1.2799999999999999E-4</v>
      </c>
      <c r="G1877" s="10">
        <f>IF((G1876+(AVERAGE(F1876:F1877)*('Front End'!$F$5*60))-(N1876))&gt;$AA$3,$AA$3,IF(G1876+(AVERAGE(F1876:F1877)*('Front End'!$F$5*60))-(N1876)&lt;0,0,G1876+(AVERAGE(F1876:F1877)*('Front End'!$F$5*60))-(N1876)))</f>
        <v>100.11331648631936</v>
      </c>
      <c r="H1877" s="10">
        <f>(G1877/$AA$3)*'Front End'!$B$1</f>
        <v>1.0011331648631936E-3</v>
      </c>
      <c r="I1877" s="10">
        <f>('Front End'!$F$10-'Front End'!$B$1)+Calcs!H1877</f>
        <v>46.731001133164867</v>
      </c>
      <c r="J1877" s="10">
        <f>IF(H1877&gt;'Front End'!$B$1*('Front End'!$B$5/100),G1877-((('Front End'!$B$1*('Front End'!$B$5/100))/'Front End'!$B$1)*$AA$3),0)</f>
        <v>0.11331648631936275</v>
      </c>
      <c r="K1877" s="10">
        <f>(J1877*('Front End'!$B$6/100))/('Front End'!$B$2*24*60*60)</f>
        <v>0</v>
      </c>
      <c r="L1877" s="10">
        <f>(J1877*((100-'Front End'!$B$6)/100))/('Front End'!$B$2*24*60*60)</f>
        <v>1.311533406474106E-4</v>
      </c>
      <c r="M1877" s="10">
        <f t="shared" si="119"/>
        <v>1.311533406474106E-4</v>
      </c>
      <c r="N1877" s="10">
        <f>AVERAGE(M1876:M1877)*('Front End'!$F$5*60)</f>
        <v>1.5771644647898007E-2</v>
      </c>
      <c r="O1877" s="10">
        <f>IF(O1876+AVERAGE(K1876:K1877)*('Front End'!$F$5*60)&gt;J1877,J1877,O1876+AVERAGE(K1876:K1877)*('Front End'!$F$5*60))</f>
        <v>0</v>
      </c>
      <c r="P1877" s="10">
        <f>P1876+(AVERAGE(L1876:L1877)*('Front End'!$F$5*60))-W1876</f>
        <v>3308.1622357860801</v>
      </c>
      <c r="Q1877" s="10">
        <f>(P1877/$AA$5)*($AA$4-'Front End'!$F$9)</f>
        <v>3.3081622357860795E-2</v>
      </c>
      <c r="R1877" s="10">
        <f>'Front End'!$F$9+Q1877</f>
        <v>45.033081622357862</v>
      </c>
      <c r="S1877" s="8">
        <f>IF(R1877&gt;'Front End'!$F$9+'Front End'!$B$9,(((R1877-'Front End'!$F$9)/($AA$4-'Front End'!$F$9))*$AA$5)-((('Front End'!$F$9+'Front End'!$B$9-'Front End'!$F$9)/($AA$4-'Front End'!$F$9))*$AA$5),0)</f>
        <v>3308.1622357862275</v>
      </c>
      <c r="T1877" s="8">
        <f>ROUND(S1877/('Front End'!$B$3*24*60*60),6)</f>
        <v>3.8289999999999999E-3</v>
      </c>
      <c r="U1877" s="8">
        <f>IF(R1877&gt;'Front End'!$F$9+'Front End'!$B$10,(((R1877-'Front End'!$F$9)/($AA$4-'Front End'!$F$9))*$AA$5)-((('Front End'!$F$9+'Front End'!$B$10-'Front End'!$F$9)/($AA$4-'Front End'!$F$9))*$AA$5),0)</f>
        <v>1308.1622357859146</v>
      </c>
      <c r="V1877" s="8">
        <f>(U1877^0.5)/('Front End'!$B$4*24*60*60)</f>
        <v>4.1861719311771708E-3</v>
      </c>
      <c r="W1877" s="8">
        <f>(AVERAGE(T1876:T1877)*('Front End'!$F$5*60))+(AVERAGE(V1876:V1877)*('Front End'!$F$5*60))</f>
        <v>0.96197148060294357</v>
      </c>
      <c r="X1877" s="8">
        <f t="shared" si="120"/>
        <v>4.1861719311771708E-3</v>
      </c>
    </row>
    <row r="1878" spans="1:24" x14ac:dyDescent="0.2">
      <c r="A1878" s="1">
        <v>1877</v>
      </c>
      <c r="B1878" s="1">
        <f>B1877+'Front End'!$F$5</f>
        <v>3752</v>
      </c>
      <c r="C1878" s="10">
        <f t="shared" si="117"/>
        <v>2.6055555555555556</v>
      </c>
      <c r="D1878" s="10">
        <f>ROUND(IF(B1878&lt;=$AA$2*1.25,('Front End'!$F$4/2)*(1-COS((PI()*B1878)/$AA$2)),(4.34*'Front End'!$F$4*EXP(-1.3*B1878/$AA$2))),6)</f>
        <v>1.27E-4</v>
      </c>
      <c r="E1878" s="10">
        <f>D1878*('Front End'!$F$3/100)</f>
        <v>0</v>
      </c>
      <c r="F1878" s="10">
        <f t="shared" si="118"/>
        <v>1.27E-4</v>
      </c>
      <c r="G1878" s="10">
        <f>IF((G1877+(AVERAGE(F1877:F1878)*('Front End'!$F$5*60))-(N1877))&gt;$AA$3,$AA$3,IF(G1877+(AVERAGE(F1877:F1878)*('Front End'!$F$5*60))-(N1877)&lt;0,0,G1877+(AVERAGE(F1877:F1878)*('Front End'!$F$5*60))-(N1877)))</f>
        <v>100.11284484167146</v>
      </c>
      <c r="H1878" s="10">
        <f>(G1878/$AA$3)*'Front End'!$B$1</f>
        <v>1.0011284484167146E-3</v>
      </c>
      <c r="I1878" s="10">
        <f>('Front End'!$F$10-'Front End'!$B$1)+Calcs!H1878</f>
        <v>46.731001128448419</v>
      </c>
      <c r="J1878" s="10">
        <f>IF(H1878&gt;'Front End'!$B$1*('Front End'!$B$5/100),G1878-((('Front End'!$B$1*('Front End'!$B$5/100))/'Front End'!$B$1)*$AA$3),0)</f>
        <v>0.11284484167146047</v>
      </c>
      <c r="K1878" s="10">
        <f>(J1878*('Front End'!$B$6/100))/('Front End'!$B$2*24*60*60)</f>
        <v>0</v>
      </c>
      <c r="L1878" s="10">
        <f>(J1878*((100-'Front End'!$B$6)/100))/('Front End'!$B$2*24*60*60)</f>
        <v>1.3060745563826446E-4</v>
      </c>
      <c r="M1878" s="10">
        <f t="shared" si="119"/>
        <v>1.3060745563826446E-4</v>
      </c>
      <c r="N1878" s="10">
        <f>AVERAGE(M1877:M1878)*('Front End'!$F$5*60)</f>
        <v>1.5705647777140504E-2</v>
      </c>
      <c r="O1878" s="10">
        <f>IF(O1877+AVERAGE(K1877:K1878)*('Front End'!$F$5*60)&gt;J1878,J1878,O1877+AVERAGE(K1877:K1878)*('Front End'!$F$5*60))</f>
        <v>0</v>
      </c>
      <c r="P1878" s="10">
        <f>P1877+(AVERAGE(L1877:L1878)*('Front End'!$F$5*60))-W1877</f>
        <v>3307.215969953254</v>
      </c>
      <c r="Q1878" s="10">
        <f>(P1878/$AA$5)*($AA$4-'Front End'!$F$9)</f>
        <v>3.307215969953254E-2</v>
      </c>
      <c r="R1878" s="10">
        <f>'Front End'!$F$9+Q1878</f>
        <v>45.033072159699536</v>
      </c>
      <c r="S1878" s="8">
        <f>IF(R1878&gt;'Front End'!$F$9+'Front End'!$B$9,(((R1878-'Front End'!$F$9)/($AA$4-'Front End'!$F$9))*$AA$5)-((('Front End'!$F$9+'Front End'!$B$9-'Front End'!$F$9)/($AA$4-'Front End'!$F$9))*$AA$5),0)</f>
        <v>3307.2159699536032</v>
      </c>
      <c r="T1878" s="8">
        <f>ROUND(S1878/('Front End'!$B$3*24*60*60),6)</f>
        <v>3.8279999999999998E-3</v>
      </c>
      <c r="U1878" s="8">
        <f>IF(R1878&gt;'Front End'!$F$9+'Front End'!$B$10,(((R1878-'Front End'!$F$9)/($AA$4-'Front End'!$F$9))*$AA$5)-((('Front End'!$F$9+'Front End'!$B$10-'Front End'!$F$9)/($AA$4-'Front End'!$F$9))*$AA$5),0)</f>
        <v>1307.2159699532904</v>
      </c>
      <c r="V1878" s="8">
        <f>(U1878^0.5)/('Front End'!$B$4*24*60*60)</f>
        <v>4.1846576128598259E-3</v>
      </c>
      <c r="W1878" s="8">
        <f>(AVERAGE(T1877:T1878)*('Front End'!$F$5*60))+(AVERAGE(V1877:V1878)*('Front End'!$F$5*60))</f>
        <v>0.96166977264221964</v>
      </c>
      <c r="X1878" s="8">
        <f t="shared" si="120"/>
        <v>4.1846576128598259E-3</v>
      </c>
    </row>
    <row r="1879" spans="1:24" x14ac:dyDescent="0.2">
      <c r="A1879" s="1">
        <v>1878</v>
      </c>
      <c r="B1879" s="1">
        <f>B1878+'Front End'!$F$5</f>
        <v>3754</v>
      </c>
      <c r="C1879" s="10">
        <f t="shared" si="117"/>
        <v>2.6069444444444443</v>
      </c>
      <c r="D1879" s="10">
        <f>ROUND(IF(B1879&lt;=$AA$2*1.25,('Front End'!$F$4/2)*(1-COS((PI()*B1879)/$AA$2)),(4.34*'Front End'!$F$4*EXP(-1.3*B1879/$AA$2))),6)</f>
        <v>1.27E-4</v>
      </c>
      <c r="E1879" s="10">
        <f>D1879*('Front End'!$F$3/100)</f>
        <v>0</v>
      </c>
      <c r="F1879" s="10">
        <f t="shared" si="118"/>
        <v>1.27E-4</v>
      </c>
      <c r="G1879" s="10">
        <f>IF((G1878+(AVERAGE(F1878:F1879)*('Front End'!$F$5*60))-(N1878))&gt;$AA$3,$AA$3,IF(G1878+(AVERAGE(F1878:F1879)*('Front End'!$F$5*60))-(N1878)&lt;0,0,G1878+(AVERAGE(F1878:F1879)*('Front End'!$F$5*60))-(N1878)))</f>
        <v>100.11237919389433</v>
      </c>
      <c r="H1879" s="10">
        <f>(G1879/$AA$3)*'Front End'!$B$1</f>
        <v>1.0011237919389433E-3</v>
      </c>
      <c r="I1879" s="10">
        <f>('Front End'!$F$10-'Front End'!$B$1)+Calcs!H1879</f>
        <v>46.731001123791941</v>
      </c>
      <c r="J1879" s="10">
        <f>IF(H1879&gt;'Front End'!$B$1*('Front End'!$B$5/100),G1879-((('Front End'!$B$1*('Front End'!$B$5/100))/'Front End'!$B$1)*$AA$3),0)</f>
        <v>0.11237919389432705</v>
      </c>
      <c r="K1879" s="10">
        <f>(J1879*('Front End'!$B$6/100))/('Front End'!$B$2*24*60*60)</f>
        <v>0</v>
      </c>
      <c r="L1879" s="10">
        <f>(J1879*((100-'Front End'!$B$6)/100))/('Front End'!$B$2*24*60*60)</f>
        <v>1.3006851145176744E-4</v>
      </c>
      <c r="M1879" s="10">
        <f t="shared" si="119"/>
        <v>1.3006851145176744E-4</v>
      </c>
      <c r="N1879" s="10">
        <f>AVERAGE(M1878:M1879)*('Front End'!$F$5*60)</f>
        <v>1.5640558025401916E-2</v>
      </c>
      <c r="O1879" s="10">
        <f>IF(O1878+AVERAGE(K1878:K1879)*('Front End'!$F$5*60)&gt;J1879,J1879,O1878+AVERAGE(K1878:K1879)*('Front End'!$F$5*60))</f>
        <v>0</v>
      </c>
      <c r="P1879" s="10">
        <f>P1878+(AVERAGE(L1878:L1879)*('Front End'!$F$5*60))-W1878</f>
        <v>3306.2699407386372</v>
      </c>
      <c r="Q1879" s="10">
        <f>(P1879/$AA$5)*($AA$4-'Front End'!$F$9)</f>
        <v>3.3062699407386369E-2</v>
      </c>
      <c r="R1879" s="10">
        <f>'Front End'!$F$9+Q1879</f>
        <v>45.033062699407388</v>
      </c>
      <c r="S1879" s="8">
        <f>IF(R1879&gt;'Front End'!$F$9+'Front End'!$B$9,(((R1879-'Front End'!$F$9)/($AA$4-'Front End'!$F$9))*$AA$5)-((('Front End'!$F$9+'Front End'!$B$9-'Front End'!$F$9)/($AA$4-'Front End'!$F$9))*$AA$5),0)</f>
        <v>3306.2699407388154</v>
      </c>
      <c r="T1879" s="8">
        <f>ROUND(S1879/('Front End'!$B$3*24*60*60),6)</f>
        <v>3.8270000000000001E-3</v>
      </c>
      <c r="U1879" s="8">
        <f>IF(R1879&gt;'Front End'!$F$9+'Front End'!$B$10,(((R1879-'Front End'!$F$9)/($AA$4-'Front End'!$F$9))*$AA$5)-((('Front End'!$F$9+'Front End'!$B$10-'Front End'!$F$9)/($AA$4-'Front End'!$F$9))*$AA$5),0)</f>
        <v>1306.2699407385026</v>
      </c>
      <c r="V1879" s="8">
        <f>(U1879^0.5)/('Front End'!$B$4*24*60*60)</f>
        <v>4.1831431252192632E-3</v>
      </c>
      <c r="W1879" s="8">
        <f>(AVERAGE(T1878:T1879)*('Front End'!$F$5*60))+(AVERAGE(V1878:V1879)*('Front End'!$F$5*60))</f>
        <v>0.96136804428474543</v>
      </c>
      <c r="X1879" s="8">
        <f t="shared" si="120"/>
        <v>4.1831431252192632E-3</v>
      </c>
    </row>
    <row r="1880" spans="1:24" x14ac:dyDescent="0.2">
      <c r="A1880" s="1">
        <v>1879</v>
      </c>
      <c r="B1880" s="1">
        <f>B1879+'Front End'!$F$5</f>
        <v>3756</v>
      </c>
      <c r="C1880" s="10">
        <f t="shared" si="117"/>
        <v>2.6083333333333334</v>
      </c>
      <c r="D1880" s="10">
        <f>ROUND(IF(B1880&lt;=$AA$2*1.25,('Front End'!$F$4/2)*(1-COS((PI()*B1880)/$AA$2)),(4.34*'Front End'!$F$4*EXP(-1.3*B1880/$AA$2))),6)</f>
        <v>1.26E-4</v>
      </c>
      <c r="E1880" s="10">
        <f>D1880*('Front End'!$F$3/100)</f>
        <v>0</v>
      </c>
      <c r="F1880" s="10">
        <f t="shared" si="118"/>
        <v>1.26E-4</v>
      </c>
      <c r="G1880" s="10">
        <f>IF((G1879+(AVERAGE(F1879:F1880)*('Front End'!$F$5*60))-(N1879))&gt;$AA$3,$AA$3,IF(G1879+(AVERAGE(F1879:F1880)*('Front End'!$F$5*60))-(N1879)&lt;0,0,G1879+(AVERAGE(F1879:F1880)*('Front End'!$F$5*60))-(N1879)))</f>
        <v>100.11191863586893</v>
      </c>
      <c r="H1880" s="10">
        <f>(G1880/$AA$3)*'Front End'!$B$1</f>
        <v>1.0011191863586893E-3</v>
      </c>
      <c r="I1880" s="10">
        <f>('Front End'!$F$10-'Front End'!$B$1)+Calcs!H1880</f>
        <v>46.731001119186359</v>
      </c>
      <c r="J1880" s="10">
        <f>IF(H1880&gt;'Front End'!$B$1*('Front End'!$B$5/100),G1880-((('Front End'!$B$1*('Front End'!$B$5/100))/'Front End'!$B$1)*$AA$3),0)</f>
        <v>0.11191863586893191</v>
      </c>
      <c r="K1880" s="10">
        <f>(J1880*('Front End'!$B$6/100))/('Front End'!$B$2*24*60*60)</f>
        <v>0</v>
      </c>
      <c r="L1880" s="10">
        <f>(J1880*((100-'Front End'!$B$6)/100))/('Front End'!$B$2*24*60*60)</f>
        <v>1.2953545818163417E-4</v>
      </c>
      <c r="M1880" s="10">
        <f t="shared" si="119"/>
        <v>1.2953545818163417E-4</v>
      </c>
      <c r="N1880" s="10">
        <f>AVERAGE(M1879:M1880)*('Front End'!$F$5*60)</f>
        <v>1.5576238178004099E-2</v>
      </c>
      <c r="O1880" s="10">
        <f>IF(O1879+AVERAGE(K1879:K1880)*('Front End'!$F$5*60)&gt;J1880,J1880,O1879+AVERAGE(K1879:K1880)*('Front End'!$F$5*60))</f>
        <v>0</v>
      </c>
      <c r="P1880" s="10">
        <f>P1879+(AVERAGE(L1879:L1880)*('Front End'!$F$5*60))-W1879</f>
        <v>3305.3241489325301</v>
      </c>
      <c r="Q1880" s="10">
        <f>(P1880/$AA$5)*($AA$4-'Front End'!$F$9)</f>
        <v>3.30532414893253E-2</v>
      </c>
      <c r="R1880" s="10">
        <f>'Front End'!$F$9+Q1880</f>
        <v>45.033053241489327</v>
      </c>
      <c r="S1880" s="8">
        <f>IF(R1880&gt;'Front End'!$F$9+'Front End'!$B$9,(((R1880-'Front End'!$F$9)/($AA$4-'Front End'!$F$9))*$AA$5)-((('Front End'!$F$9+'Front End'!$B$9-'Front End'!$F$9)/($AA$4-'Front End'!$F$9))*$AA$5),0)</f>
        <v>3305.3241489326983</v>
      </c>
      <c r="T1880" s="8">
        <f>ROUND(S1880/('Front End'!$B$3*24*60*60),6)</f>
        <v>3.826E-3</v>
      </c>
      <c r="U1880" s="8">
        <f>IF(R1880&gt;'Front End'!$F$9+'Front End'!$B$10,(((R1880-'Front End'!$F$9)/($AA$4-'Front End'!$F$9))*$AA$5)-((('Front End'!$F$9+'Front End'!$B$10-'Front End'!$F$9)/($AA$4-'Front End'!$F$9))*$AA$5),0)</f>
        <v>1305.3241489323855</v>
      </c>
      <c r="V1880" s="8">
        <f>(U1880^0.5)/('Front End'!$B$4*24*60*60)</f>
        <v>4.1816284693382321E-3</v>
      </c>
      <c r="W1880" s="8">
        <f>(AVERAGE(T1879:T1880)*('Front End'!$F$5*60))+(AVERAGE(V1879:V1880)*('Front End'!$F$5*60))</f>
        <v>0.9610662956734497</v>
      </c>
      <c r="X1880" s="8">
        <f t="shared" si="120"/>
        <v>4.1816284693382321E-3</v>
      </c>
    </row>
    <row r="1881" spans="1:24" x14ac:dyDescent="0.2">
      <c r="A1881" s="1">
        <v>1880</v>
      </c>
      <c r="B1881" s="1">
        <f>B1880+'Front End'!$F$5</f>
        <v>3758</v>
      </c>
      <c r="C1881" s="10">
        <f t="shared" si="117"/>
        <v>2.6097222222222221</v>
      </c>
      <c r="D1881" s="10">
        <f>ROUND(IF(B1881&lt;=$AA$2*1.25,('Front End'!$F$4/2)*(1-COS((PI()*B1881)/$AA$2)),(4.34*'Front End'!$F$4*EXP(-1.3*B1881/$AA$2))),6)</f>
        <v>1.25E-4</v>
      </c>
      <c r="E1881" s="10">
        <f>D1881*('Front End'!$F$3/100)</f>
        <v>0</v>
      </c>
      <c r="F1881" s="10">
        <f t="shared" si="118"/>
        <v>1.25E-4</v>
      </c>
      <c r="G1881" s="10">
        <f>IF((G1880+(AVERAGE(F1880:F1881)*('Front End'!$F$5*60))-(N1880))&gt;$AA$3,$AA$3,IF(G1880+(AVERAGE(F1880:F1881)*('Front End'!$F$5*60))-(N1880)&lt;0,0,G1880+(AVERAGE(F1880:F1881)*('Front End'!$F$5*60))-(N1880)))</f>
        <v>100.11140239769094</v>
      </c>
      <c r="H1881" s="10">
        <f>(G1881/$AA$3)*'Front End'!$B$1</f>
        <v>1.0011140239769094E-3</v>
      </c>
      <c r="I1881" s="10">
        <f>('Front End'!$F$10-'Front End'!$B$1)+Calcs!H1881</f>
        <v>46.731001114023982</v>
      </c>
      <c r="J1881" s="10">
        <f>IF(H1881&gt;'Front End'!$B$1*('Front End'!$B$5/100),G1881-((('Front End'!$B$1*('Front End'!$B$5/100))/'Front End'!$B$1)*$AA$3),0)</f>
        <v>0.11140239769093796</v>
      </c>
      <c r="K1881" s="10">
        <f>(J1881*('Front End'!$B$6/100))/('Front End'!$B$2*24*60*60)</f>
        <v>0</v>
      </c>
      <c r="L1881" s="10">
        <f>(J1881*((100-'Front End'!$B$6)/100))/('Front End'!$B$2*24*60*60)</f>
        <v>1.2893796029043748E-4</v>
      </c>
      <c r="M1881" s="10">
        <f t="shared" si="119"/>
        <v>1.2893796029043748E-4</v>
      </c>
      <c r="N1881" s="10">
        <f>AVERAGE(M1880:M1881)*('Front End'!$F$5*60)</f>
        <v>1.5508405108324297E-2</v>
      </c>
      <c r="O1881" s="10">
        <f>IF(O1880+AVERAGE(K1880:K1881)*('Front End'!$F$5*60)&gt;J1881,J1881,O1880+AVERAGE(K1880:K1881)*('Front End'!$F$5*60))</f>
        <v>0</v>
      </c>
      <c r="P1881" s="10">
        <f>P1880+(AVERAGE(L1880:L1881)*('Front End'!$F$5*60))-W1880</f>
        <v>3304.3785910419651</v>
      </c>
      <c r="Q1881" s="10">
        <f>(P1881/$AA$5)*($AA$4-'Front End'!$F$9)</f>
        <v>3.3043785910419655E-2</v>
      </c>
      <c r="R1881" s="10">
        <f>'Front End'!$F$9+Q1881</f>
        <v>45.033043785910422</v>
      </c>
      <c r="S1881" s="8">
        <f>IF(R1881&gt;'Front End'!$F$9+'Front End'!$B$9,(((R1881-'Front End'!$F$9)/($AA$4-'Front End'!$F$9))*$AA$5)-((('Front End'!$F$9+'Front End'!$B$9-'Front End'!$F$9)/($AA$4-'Front End'!$F$9))*$AA$5),0)</f>
        <v>3304.378591042223</v>
      </c>
      <c r="T1881" s="8">
        <f>ROUND(S1881/('Front End'!$B$3*24*60*60),6)</f>
        <v>3.8249999999999998E-3</v>
      </c>
      <c r="U1881" s="8">
        <f>IF(R1881&gt;'Front End'!$F$9+'Front End'!$B$10,(((R1881-'Front End'!$F$9)/($AA$4-'Front End'!$F$9))*$AA$5)-((('Front End'!$F$9+'Front End'!$B$10-'Front End'!$F$9)/($AA$4-'Front End'!$F$9))*$AA$5),0)</f>
        <v>1304.3785910419101</v>
      </c>
      <c r="V1881" s="8">
        <f>(U1881^0.5)/('Front End'!$B$4*24*60*60)</f>
        <v>4.1801136394368308E-3</v>
      </c>
      <c r="W1881" s="8">
        <f>(AVERAGE(T1880:T1881)*('Front End'!$F$5*60))+(AVERAGE(V1880:V1881)*('Front End'!$F$5*60))</f>
        <v>0.9607645265265039</v>
      </c>
      <c r="X1881" s="8">
        <f t="shared" si="120"/>
        <v>4.1801136394368308E-3</v>
      </c>
    </row>
    <row r="1882" spans="1:24" x14ac:dyDescent="0.2">
      <c r="A1882" s="1">
        <v>1881</v>
      </c>
      <c r="B1882" s="1">
        <f>B1881+'Front End'!$F$5</f>
        <v>3760</v>
      </c>
      <c r="C1882" s="10">
        <f t="shared" si="117"/>
        <v>2.6111111111111112</v>
      </c>
      <c r="D1882" s="10">
        <f>ROUND(IF(B1882&lt;=$AA$2*1.25,('Front End'!$F$4/2)*(1-COS((PI()*B1882)/$AA$2)),(4.34*'Front End'!$F$4*EXP(-1.3*B1882/$AA$2))),6)</f>
        <v>1.25E-4</v>
      </c>
      <c r="E1882" s="10">
        <f>D1882*('Front End'!$F$3/100)</f>
        <v>0</v>
      </c>
      <c r="F1882" s="10">
        <f t="shared" si="118"/>
        <v>1.25E-4</v>
      </c>
      <c r="G1882" s="10">
        <f>IF((G1881+(AVERAGE(F1881:F1882)*('Front End'!$F$5*60))-(N1881))&gt;$AA$3,$AA$3,IF(G1881+(AVERAGE(F1881:F1882)*('Front End'!$F$5*60))-(N1881)&lt;0,0,G1881+(AVERAGE(F1881:F1882)*('Front End'!$F$5*60))-(N1881)))</f>
        <v>100.11089399258262</v>
      </c>
      <c r="H1882" s="10">
        <f>(G1882/$AA$3)*'Front End'!$B$1</f>
        <v>1.0011089399258263E-3</v>
      </c>
      <c r="I1882" s="10">
        <f>('Front End'!$F$10-'Front End'!$B$1)+Calcs!H1882</f>
        <v>46.731001108939928</v>
      </c>
      <c r="J1882" s="10">
        <f>IF(H1882&gt;'Front End'!$B$1*('Front End'!$B$5/100),G1882-((('Front End'!$B$1*('Front End'!$B$5/100))/'Front End'!$B$1)*$AA$3),0)</f>
        <v>0.11089399258261778</v>
      </c>
      <c r="K1882" s="10">
        <f>(J1882*('Front End'!$B$6/100))/('Front End'!$B$2*24*60*60)</f>
        <v>0</v>
      </c>
      <c r="L1882" s="10">
        <f>(J1882*((100-'Front End'!$B$6)/100))/('Front End'!$B$2*24*60*60)</f>
        <v>1.2834952845210392E-4</v>
      </c>
      <c r="M1882" s="10">
        <f t="shared" si="119"/>
        <v>1.2834952845210392E-4</v>
      </c>
      <c r="N1882" s="10">
        <f>AVERAGE(M1881:M1882)*('Front End'!$F$5*60)</f>
        <v>1.5437249324552482E-2</v>
      </c>
      <c r="O1882" s="10">
        <f>IF(O1881+AVERAGE(K1881:K1882)*('Front End'!$F$5*60)&gt;J1882,J1882,O1881+AVERAGE(K1881:K1882)*('Front End'!$F$5*60))</f>
        <v>0</v>
      </c>
      <c r="P1882" s="10">
        <f>P1881+(AVERAGE(L1881:L1882)*('Front End'!$F$5*60))-W1881</f>
        <v>3303.4332637647631</v>
      </c>
      <c r="Q1882" s="10">
        <f>(P1882/$AA$5)*($AA$4-'Front End'!$F$9)</f>
        <v>3.3034332637647629E-2</v>
      </c>
      <c r="R1882" s="10">
        <f>'Front End'!$F$9+Q1882</f>
        <v>45.033034332637648</v>
      </c>
      <c r="S1882" s="8">
        <f>IF(R1882&gt;'Front End'!$F$9+'Front End'!$B$9,(((R1882-'Front End'!$F$9)/($AA$4-'Front End'!$F$9))*$AA$5)-((('Front End'!$F$9+'Front End'!$B$9-'Front End'!$F$9)/($AA$4-'Front End'!$F$9))*$AA$5),0)</f>
        <v>3303.4332637647881</v>
      </c>
      <c r="T1882" s="8">
        <f>ROUND(S1882/('Front End'!$B$3*24*60*60),6)</f>
        <v>3.823E-3</v>
      </c>
      <c r="U1882" s="8">
        <f>IF(R1882&gt;'Front End'!$F$9+'Front End'!$B$10,(((R1882-'Front End'!$F$9)/($AA$4-'Front End'!$F$9))*$AA$5)-((('Front End'!$F$9+'Front End'!$B$10-'Front End'!$F$9)/($AA$4-'Front End'!$F$9))*$AA$5),0)</f>
        <v>1303.4332637644752</v>
      </c>
      <c r="V1882" s="8">
        <f>(U1882^0.5)/('Front End'!$B$4*24*60*60)</f>
        <v>4.1785986300319966E-3</v>
      </c>
      <c r="W1882" s="8">
        <f>(AVERAGE(T1881:T1882)*('Front End'!$F$5*60))+(AVERAGE(V1881:V1882)*('Front End'!$F$5*60))</f>
        <v>0.96040273616812954</v>
      </c>
      <c r="X1882" s="8">
        <f t="shared" si="120"/>
        <v>4.1785986300319966E-3</v>
      </c>
    </row>
    <row r="1883" spans="1:24" x14ac:dyDescent="0.2">
      <c r="A1883" s="1">
        <v>1882</v>
      </c>
      <c r="B1883" s="1">
        <f>B1882+'Front End'!$F$5</f>
        <v>3762</v>
      </c>
      <c r="C1883" s="10">
        <f t="shared" si="117"/>
        <v>2.6124999999999998</v>
      </c>
      <c r="D1883" s="10">
        <f>ROUND(IF(B1883&lt;=$AA$2*1.25,('Front End'!$F$4/2)*(1-COS((PI()*B1883)/$AA$2)),(4.34*'Front End'!$F$4*EXP(-1.3*B1883/$AA$2))),6)</f>
        <v>1.2400000000000001E-4</v>
      </c>
      <c r="E1883" s="10">
        <f>D1883*('Front End'!$F$3/100)</f>
        <v>0</v>
      </c>
      <c r="F1883" s="10">
        <f t="shared" si="118"/>
        <v>1.2400000000000001E-4</v>
      </c>
      <c r="G1883" s="10">
        <f>IF((G1882+(AVERAGE(F1882:F1883)*('Front End'!$F$5*60))-(N1882))&gt;$AA$3,$AA$3,IF(G1882+(AVERAGE(F1882:F1883)*('Front End'!$F$5*60))-(N1882)&lt;0,0,G1882+(AVERAGE(F1882:F1883)*('Front End'!$F$5*60))-(N1882)))</f>
        <v>100.11039674325806</v>
      </c>
      <c r="H1883" s="10">
        <f>(G1883/$AA$3)*'Front End'!$B$1</f>
        <v>1.0011039674325808E-3</v>
      </c>
      <c r="I1883" s="10">
        <f>('Front End'!$F$10-'Front End'!$B$1)+Calcs!H1883</f>
        <v>46.731001103967436</v>
      </c>
      <c r="J1883" s="10">
        <f>IF(H1883&gt;'Front End'!$B$1*('Front End'!$B$5/100),G1883-((('Front End'!$B$1*('Front End'!$B$5/100))/'Front End'!$B$1)*$AA$3),0)</f>
        <v>0.11039674325806459</v>
      </c>
      <c r="K1883" s="10">
        <f>(J1883*('Front End'!$B$6/100))/('Front End'!$B$2*24*60*60)</f>
        <v>0</v>
      </c>
      <c r="L1883" s="10">
        <f>(J1883*((100-'Front End'!$B$6)/100))/('Front End'!$B$2*24*60*60)</f>
        <v>1.2777400840053774E-4</v>
      </c>
      <c r="M1883" s="10">
        <f t="shared" si="119"/>
        <v>1.2777400840053774E-4</v>
      </c>
      <c r="N1883" s="10">
        <f>AVERAGE(M1882:M1883)*('Front End'!$F$5*60)</f>
        <v>1.5367412211158501E-2</v>
      </c>
      <c r="O1883" s="10">
        <f>IF(O1882+AVERAGE(K1882:K1883)*('Front End'!$F$5*60)&gt;J1883,J1883,O1882+AVERAGE(K1882:K1883)*('Front End'!$F$5*60))</f>
        <v>0</v>
      </c>
      <c r="P1883" s="10">
        <f>P1882+(AVERAGE(L1882:L1883)*('Front End'!$F$5*60))-W1882</f>
        <v>3302.4882284408063</v>
      </c>
      <c r="Q1883" s="10">
        <f>(P1883/$AA$5)*($AA$4-'Front End'!$F$9)</f>
        <v>3.3024882284408058E-2</v>
      </c>
      <c r="R1883" s="10">
        <f>'Front End'!$F$9+Q1883</f>
        <v>45.033024882284408</v>
      </c>
      <c r="S1883" s="8">
        <f>IF(R1883&gt;'Front End'!$F$9+'Front End'!$B$9,(((R1883-'Front End'!$F$9)/($AA$4-'Front End'!$F$9))*$AA$5)-((('Front End'!$F$9+'Front End'!$B$9-'Front End'!$F$9)/($AA$4-'Front End'!$F$9))*$AA$5),0)</f>
        <v>3302.4882284408363</v>
      </c>
      <c r="T1883" s="8">
        <f>ROUND(S1883/('Front End'!$B$3*24*60*60),6)</f>
        <v>3.8219999999999999E-3</v>
      </c>
      <c r="U1883" s="8">
        <f>IF(R1883&gt;'Front End'!$F$9+'Front End'!$B$10,(((R1883-'Front End'!$F$9)/($AA$4-'Front End'!$F$9))*$AA$5)-((('Front End'!$F$9+'Front End'!$B$10-'Front End'!$F$9)/($AA$4-'Front End'!$F$9))*$AA$5),0)</f>
        <v>1302.4882284405235</v>
      </c>
      <c r="V1883" s="8">
        <f>(U1883^0.5)/('Front End'!$B$4*24*60*60)</f>
        <v>4.1770835392879041E-3</v>
      </c>
      <c r="W1883" s="8">
        <f>(AVERAGE(T1882:T1883)*('Front End'!$F$5*60))+(AVERAGE(V1882:V1883)*('Front End'!$F$5*60))</f>
        <v>0.96004093015919412</v>
      </c>
      <c r="X1883" s="8">
        <f t="shared" si="120"/>
        <v>4.1770835392879041E-3</v>
      </c>
    </row>
    <row r="1884" spans="1:24" x14ac:dyDescent="0.2">
      <c r="A1884" s="1">
        <v>1883</v>
      </c>
      <c r="B1884" s="1">
        <f>B1883+'Front End'!$F$5</f>
        <v>3764</v>
      </c>
      <c r="C1884" s="10">
        <f t="shared" si="117"/>
        <v>2.6138888888888889</v>
      </c>
      <c r="D1884" s="10">
        <f>ROUND(IF(B1884&lt;=$AA$2*1.25,('Front End'!$F$4/2)*(1-COS((PI()*B1884)/$AA$2)),(4.34*'Front End'!$F$4*EXP(-1.3*B1884/$AA$2))),6)</f>
        <v>1.2400000000000001E-4</v>
      </c>
      <c r="E1884" s="10">
        <f>D1884*('Front End'!$F$3/100)</f>
        <v>0</v>
      </c>
      <c r="F1884" s="10">
        <f t="shared" si="118"/>
        <v>1.2400000000000001E-4</v>
      </c>
      <c r="G1884" s="10">
        <f>IF((G1883+(AVERAGE(F1883:F1884)*('Front End'!$F$5*60))-(N1883))&gt;$AA$3,$AA$3,IF(G1883+(AVERAGE(F1883:F1884)*('Front End'!$F$5*60))-(N1883)&lt;0,0,G1883+(AVERAGE(F1883:F1884)*('Front End'!$F$5*60))-(N1883)))</f>
        <v>100.10990933104691</v>
      </c>
      <c r="H1884" s="10">
        <f>(G1884/$AA$3)*'Front End'!$B$1</f>
        <v>1.001099093310469E-3</v>
      </c>
      <c r="I1884" s="10">
        <f>('Front End'!$F$10-'Front End'!$B$1)+Calcs!H1884</f>
        <v>46.731001099093312</v>
      </c>
      <c r="J1884" s="10">
        <f>IF(H1884&gt;'Front End'!$B$1*('Front End'!$B$5/100),G1884-((('Front End'!$B$1*('Front End'!$B$5/100))/'Front End'!$B$1)*$AA$3),0)</f>
        <v>0.10990933104690725</v>
      </c>
      <c r="K1884" s="10">
        <f>(J1884*('Front End'!$B$6/100))/('Front End'!$B$2*24*60*60)</f>
        <v>0</v>
      </c>
      <c r="L1884" s="10">
        <f>(J1884*((100-'Front End'!$B$6)/100))/('Front End'!$B$2*24*60*60)</f>
        <v>1.2720987389688341E-4</v>
      </c>
      <c r="M1884" s="10">
        <f t="shared" si="119"/>
        <v>1.2720987389688341E-4</v>
      </c>
      <c r="N1884" s="10">
        <f>AVERAGE(M1883:M1884)*('Front End'!$F$5*60)</f>
        <v>1.5299032937845271E-2</v>
      </c>
      <c r="O1884" s="10">
        <f>IF(O1883+AVERAGE(K1883:K1884)*('Front End'!$F$5*60)&gt;J1884,J1884,O1883+AVERAGE(K1883:K1884)*('Front End'!$F$5*60))</f>
        <v>0</v>
      </c>
      <c r="P1884" s="10">
        <f>P1883+(AVERAGE(L1883:L1884)*('Front End'!$F$5*60))-W1883</f>
        <v>3301.543486543585</v>
      </c>
      <c r="Q1884" s="10">
        <f>(P1884/$AA$5)*($AA$4-'Front End'!$F$9)</f>
        <v>3.3015434865435844E-2</v>
      </c>
      <c r="R1884" s="10">
        <f>'Front End'!$F$9+Q1884</f>
        <v>45.033015434865433</v>
      </c>
      <c r="S1884" s="8">
        <f>IF(R1884&gt;'Front End'!$F$9+'Front End'!$B$9,(((R1884-'Front End'!$F$9)/($AA$4-'Front End'!$F$9))*$AA$5)-((('Front End'!$F$9+'Front End'!$B$9-'Front End'!$F$9)/($AA$4-'Front End'!$F$9))*$AA$5),0)</f>
        <v>3301.543486543324</v>
      </c>
      <c r="T1884" s="8">
        <f>ROUND(S1884/('Front End'!$B$3*24*60*60),6)</f>
        <v>3.8210000000000002E-3</v>
      </c>
      <c r="U1884" s="8">
        <f>IF(R1884&gt;'Front End'!$F$9+'Front End'!$B$10,(((R1884-'Front End'!$F$9)/($AA$4-'Front End'!$F$9))*$AA$5)-((('Front End'!$F$9+'Front End'!$B$10-'Front End'!$F$9)/($AA$4-'Front End'!$F$9))*$AA$5),0)</f>
        <v>1301.5434865430111</v>
      </c>
      <c r="V1884" s="8">
        <f>(U1884^0.5)/('Front End'!$B$4*24*60*60)</f>
        <v>4.1755683694787559E-3</v>
      </c>
      <c r="W1884" s="8">
        <f>(AVERAGE(T1883:T1884)*('Front End'!$F$5*60))+(AVERAGE(V1883:V1884)*('Front End'!$F$5*60))</f>
        <v>0.95973911452599969</v>
      </c>
      <c r="X1884" s="8">
        <f t="shared" si="120"/>
        <v>4.1755683694787559E-3</v>
      </c>
    </row>
    <row r="1885" spans="1:24" x14ac:dyDescent="0.2">
      <c r="A1885" s="1">
        <v>1884</v>
      </c>
      <c r="B1885" s="1">
        <f>B1884+'Front End'!$F$5</f>
        <v>3766</v>
      </c>
      <c r="C1885" s="10">
        <f t="shared" si="117"/>
        <v>2.6152777777777776</v>
      </c>
      <c r="D1885" s="10">
        <f>ROUND(IF(B1885&lt;=$AA$2*1.25,('Front End'!$F$4/2)*(1-COS((PI()*B1885)/$AA$2)),(4.34*'Front End'!$F$4*EXP(-1.3*B1885/$AA$2))),6)</f>
        <v>1.2300000000000001E-4</v>
      </c>
      <c r="E1885" s="10">
        <f>D1885*('Front End'!$F$3/100)</f>
        <v>0</v>
      </c>
      <c r="F1885" s="10">
        <f t="shared" si="118"/>
        <v>1.2300000000000001E-4</v>
      </c>
      <c r="G1885" s="10">
        <f>IF((G1884+(AVERAGE(F1884:F1885)*('Front End'!$F$5*60))-(N1884))&gt;$AA$3,$AA$3,IF(G1884+(AVERAGE(F1884:F1885)*('Front End'!$F$5*60))-(N1884)&lt;0,0,G1884+(AVERAGE(F1884:F1885)*('Front End'!$F$5*60))-(N1884)))</f>
        <v>100.10943029810906</v>
      </c>
      <c r="H1885" s="10">
        <f>(G1885/$AA$3)*'Front End'!$B$1</f>
        <v>1.0010943029810906E-3</v>
      </c>
      <c r="I1885" s="10">
        <f>('Front End'!$F$10-'Front End'!$B$1)+Calcs!H1885</f>
        <v>46.731001094302982</v>
      </c>
      <c r="J1885" s="10">
        <f>IF(H1885&gt;'Front End'!$B$1*('Front End'!$B$5/100),G1885-((('Front End'!$B$1*('Front End'!$B$5/100))/'Front End'!$B$1)*$AA$3),0)</f>
        <v>0.10943029810906069</v>
      </c>
      <c r="K1885" s="10">
        <f>(J1885*('Front End'!$B$6/100))/('Front End'!$B$2*24*60*60)</f>
        <v>0</v>
      </c>
      <c r="L1885" s="10">
        <f>(J1885*((100-'Front End'!$B$6)/100))/('Front End'!$B$2*24*60*60)</f>
        <v>1.2665543762622767E-4</v>
      </c>
      <c r="M1885" s="10">
        <f t="shared" si="119"/>
        <v>1.2665543762622767E-4</v>
      </c>
      <c r="N1885" s="10">
        <f>AVERAGE(M1884:M1885)*('Front End'!$F$5*60)</f>
        <v>1.5231918691386664E-2</v>
      </c>
      <c r="O1885" s="10">
        <f>IF(O1884+AVERAGE(K1884:K1885)*('Front End'!$F$5*60)&gt;J1885,J1885,O1884+AVERAGE(K1884:K1885)*('Front End'!$F$5*60))</f>
        <v>0</v>
      </c>
      <c r="P1885" s="10">
        <f>P1884+(AVERAGE(L1884:L1885)*('Front End'!$F$5*60))-W1884</f>
        <v>3300.5989793477502</v>
      </c>
      <c r="Q1885" s="10">
        <f>(P1885/$AA$5)*($AA$4-'Front End'!$F$9)</f>
        <v>3.3005989793477498E-2</v>
      </c>
      <c r="R1885" s="10">
        <f>'Front End'!$F$9+Q1885</f>
        <v>45.03300598979348</v>
      </c>
      <c r="S1885" s="8">
        <f>IF(R1885&gt;'Front End'!$F$9+'Front End'!$B$9,(((R1885-'Front End'!$F$9)/($AA$4-'Front End'!$F$9))*$AA$5)-((('Front End'!$F$9+'Front End'!$B$9-'Front End'!$F$9)/($AA$4-'Front End'!$F$9))*$AA$5),0)</f>
        <v>3300.5989793480244</v>
      </c>
      <c r="T1885" s="8">
        <f>ROUND(S1885/('Front End'!$B$3*24*60*60),6)</f>
        <v>3.82E-3</v>
      </c>
      <c r="U1885" s="8">
        <f>IF(R1885&gt;'Front End'!$F$9+'Front End'!$B$10,(((R1885-'Front End'!$F$9)/($AA$4-'Front End'!$F$9))*$AA$5)-((('Front End'!$F$9+'Front End'!$B$10-'Front End'!$F$9)/($AA$4-'Front End'!$F$9))*$AA$5),0)</f>
        <v>1300.5989793477115</v>
      </c>
      <c r="V1885" s="8">
        <f>(U1885^0.5)/('Front End'!$B$4*24*60*60)</f>
        <v>4.1740530262857033E-3</v>
      </c>
      <c r="W1885" s="8">
        <f>(AVERAGE(T1884:T1885)*('Front End'!$F$5*60))+(AVERAGE(V1884:V1885)*('Front End'!$F$5*60))</f>
        <v>0.95943728374586756</v>
      </c>
      <c r="X1885" s="8">
        <f t="shared" si="120"/>
        <v>4.1740530262857033E-3</v>
      </c>
    </row>
    <row r="1886" spans="1:24" x14ac:dyDescent="0.2">
      <c r="A1886" s="1">
        <v>1885</v>
      </c>
      <c r="B1886" s="1">
        <f>B1885+'Front End'!$F$5</f>
        <v>3768</v>
      </c>
      <c r="C1886" s="10">
        <f t="shared" si="117"/>
        <v>2.6166666666666667</v>
      </c>
      <c r="D1886" s="10">
        <f>ROUND(IF(B1886&lt;=$AA$2*1.25,('Front End'!$F$4/2)*(1-COS((PI()*B1886)/$AA$2)),(4.34*'Front End'!$F$4*EXP(-1.3*B1886/$AA$2))),6)</f>
        <v>1.2300000000000001E-4</v>
      </c>
      <c r="E1886" s="10">
        <f>D1886*('Front End'!$F$3/100)</f>
        <v>0</v>
      </c>
      <c r="F1886" s="10">
        <f t="shared" si="118"/>
        <v>1.2300000000000001E-4</v>
      </c>
      <c r="G1886" s="10">
        <f>IF((G1885+(AVERAGE(F1885:F1886)*('Front End'!$F$5*60))-(N1885))&gt;$AA$3,$AA$3,IF(G1885+(AVERAGE(F1885:F1886)*('Front End'!$F$5*60))-(N1885)&lt;0,0,G1885+(AVERAGE(F1885:F1886)*('Front End'!$F$5*60))-(N1885)))</f>
        <v>100.10895837941767</v>
      </c>
      <c r="H1886" s="10">
        <f>(G1886/$AA$3)*'Front End'!$B$1</f>
        <v>1.0010895837941768E-3</v>
      </c>
      <c r="I1886" s="10">
        <f>('Front End'!$F$10-'Front End'!$B$1)+Calcs!H1886</f>
        <v>46.731001089583799</v>
      </c>
      <c r="J1886" s="10">
        <f>IF(H1886&gt;'Front End'!$B$1*('Front End'!$B$5/100),G1886-((('Front End'!$B$1*('Front End'!$B$5/100))/'Front End'!$B$1)*$AA$3),0)</f>
        <v>0.10895837941767184</v>
      </c>
      <c r="K1886" s="10">
        <f>(J1886*('Front End'!$B$6/100))/('Front End'!$B$2*24*60*60)</f>
        <v>0</v>
      </c>
      <c r="L1886" s="10">
        <f>(J1886*((100-'Front End'!$B$6)/100))/('Front End'!$B$2*24*60*60)</f>
        <v>1.2610923543712019E-4</v>
      </c>
      <c r="M1886" s="10">
        <f t="shared" si="119"/>
        <v>1.2610923543712019E-4</v>
      </c>
      <c r="N1886" s="10">
        <f>AVERAGE(M1885:M1886)*('Front End'!$F$5*60)</f>
        <v>1.5165880383800869E-2</v>
      </c>
      <c r="O1886" s="10">
        <f>IF(O1885+AVERAGE(K1885:K1886)*('Front End'!$F$5*60)&gt;J1886,J1886,O1885+AVERAGE(K1885:K1886)*('Front End'!$F$5*60))</f>
        <v>0</v>
      </c>
      <c r="P1886" s="10">
        <f>P1885+(AVERAGE(L1885:L1886)*('Front End'!$F$5*60))-W1885</f>
        <v>3299.6547079443881</v>
      </c>
      <c r="Q1886" s="10">
        <f>(P1886/$AA$5)*($AA$4-'Front End'!$F$9)</f>
        <v>3.2996547079443876E-2</v>
      </c>
      <c r="R1886" s="10">
        <f>'Front End'!$F$9+Q1886</f>
        <v>45.032996547079442</v>
      </c>
      <c r="S1886" s="8">
        <f>IF(R1886&gt;'Front End'!$F$9+'Front End'!$B$9,(((R1886-'Front End'!$F$9)/($AA$4-'Front End'!$F$9))*$AA$5)-((('Front End'!$F$9+'Front End'!$B$9-'Front End'!$F$9)/($AA$4-'Front End'!$F$9))*$AA$5),0)</f>
        <v>3299.6547079441993</v>
      </c>
      <c r="T1886" s="8">
        <f>ROUND(S1886/('Front End'!$B$3*24*60*60),6)</f>
        <v>3.8189999999999999E-3</v>
      </c>
      <c r="U1886" s="8">
        <f>IF(R1886&gt;'Front End'!$F$9+'Front End'!$B$10,(((R1886-'Front End'!$F$9)/($AA$4-'Front End'!$F$9))*$AA$5)-((('Front End'!$F$9+'Front End'!$B$10-'Front End'!$F$9)/($AA$4-'Front End'!$F$9))*$AA$5),0)</f>
        <v>1299.6547079438865</v>
      </c>
      <c r="V1886" s="8">
        <f>(U1886^0.5)/('Front End'!$B$4*24*60*60)</f>
        <v>4.1725375112683788E-3</v>
      </c>
      <c r="W1886" s="8">
        <f>(AVERAGE(T1885:T1886)*('Front End'!$F$5*60))+(AVERAGE(V1885:V1886)*('Front End'!$F$5*60))</f>
        <v>0.95913543225324494</v>
      </c>
      <c r="X1886" s="8">
        <f t="shared" si="120"/>
        <v>4.1725375112683788E-3</v>
      </c>
    </row>
    <row r="1887" spans="1:24" x14ac:dyDescent="0.2">
      <c r="A1887" s="1">
        <v>1886</v>
      </c>
      <c r="B1887" s="1">
        <f>B1886+'Front End'!$F$5</f>
        <v>3770</v>
      </c>
      <c r="C1887" s="10">
        <f t="shared" si="117"/>
        <v>2.6180555555555554</v>
      </c>
      <c r="D1887" s="10">
        <f>ROUND(IF(B1887&lt;=$AA$2*1.25,('Front End'!$F$4/2)*(1-COS((PI()*B1887)/$AA$2)),(4.34*'Front End'!$F$4*EXP(-1.3*B1887/$AA$2))),6)</f>
        <v>1.22E-4</v>
      </c>
      <c r="E1887" s="10">
        <f>D1887*('Front End'!$F$3/100)</f>
        <v>0</v>
      </c>
      <c r="F1887" s="10">
        <f t="shared" si="118"/>
        <v>1.22E-4</v>
      </c>
      <c r="G1887" s="10">
        <f>IF((G1886+(AVERAGE(F1886:F1887)*('Front End'!$F$5*60))-(N1886))&gt;$AA$3,$AA$3,IF(G1886+(AVERAGE(F1886:F1887)*('Front End'!$F$5*60))-(N1886)&lt;0,0,G1886+(AVERAGE(F1886:F1887)*('Front End'!$F$5*60))-(N1886)))</f>
        <v>100.10849249903387</v>
      </c>
      <c r="H1887" s="10">
        <f>(G1887/$AA$3)*'Front End'!$B$1</f>
        <v>1.0010849249903388E-3</v>
      </c>
      <c r="I1887" s="10">
        <f>('Front End'!$F$10-'Front End'!$B$1)+Calcs!H1887</f>
        <v>46.731001084924998</v>
      </c>
      <c r="J1887" s="10">
        <f>IF(H1887&gt;'Front End'!$B$1*('Front End'!$B$5/100),G1887-((('Front End'!$B$1*('Front End'!$B$5/100))/'Front End'!$B$1)*$AA$3),0)</f>
        <v>0.10849249903387204</v>
      </c>
      <c r="K1887" s="10">
        <f>(J1887*('Front End'!$B$6/100))/('Front End'!$B$2*24*60*60)</f>
        <v>0</v>
      </c>
      <c r="L1887" s="10">
        <f>(J1887*((100-'Front End'!$B$6)/100))/('Front End'!$B$2*24*60*60)</f>
        <v>1.255700220299445E-4</v>
      </c>
      <c r="M1887" s="10">
        <f t="shared" si="119"/>
        <v>1.255700220299445E-4</v>
      </c>
      <c r="N1887" s="10">
        <f>AVERAGE(M1886:M1887)*('Front End'!$F$5*60)</f>
        <v>1.5100755448023882E-2</v>
      </c>
      <c r="O1887" s="10">
        <f>IF(O1886+AVERAGE(K1886:K1887)*('Front End'!$F$5*60)&gt;J1887,J1887,O1886+AVERAGE(K1886:K1887)*('Front End'!$F$5*60))</f>
        <v>0</v>
      </c>
      <c r="P1887" s="10">
        <f>P1886+(AVERAGE(L1886:L1887)*('Front End'!$F$5*60))-W1886</f>
        <v>3298.7106732675829</v>
      </c>
      <c r="Q1887" s="10">
        <f>(P1887/$AA$5)*($AA$4-'Front End'!$F$9)</f>
        <v>3.2987106732675825E-2</v>
      </c>
      <c r="R1887" s="10">
        <f>'Front End'!$F$9+Q1887</f>
        <v>45.032987106732676</v>
      </c>
      <c r="S1887" s="8">
        <f>IF(R1887&gt;'Front End'!$F$9+'Front End'!$B$9,(((R1887-'Front End'!$F$9)/($AA$4-'Front End'!$F$9))*$AA$5)-((('Front End'!$F$9+'Front End'!$B$9-'Front End'!$F$9)/($AA$4-'Front End'!$F$9))*$AA$5),0)</f>
        <v>3298.7106732676352</v>
      </c>
      <c r="T1887" s="8">
        <f>ROUND(S1887/('Front End'!$B$3*24*60*60),6)</f>
        <v>3.8180000000000002E-3</v>
      </c>
      <c r="U1887" s="8">
        <f>IF(R1887&gt;'Front End'!$F$9+'Front End'!$B$10,(((R1887-'Front End'!$F$9)/($AA$4-'Front End'!$F$9))*$AA$5)-((('Front End'!$F$9+'Front End'!$B$10-'Front End'!$F$9)/($AA$4-'Front End'!$F$9))*$AA$5),0)</f>
        <v>1298.7106732673224</v>
      </c>
      <c r="V1887" s="8">
        <f>(U1887^0.5)/('Front End'!$B$4*24*60*60)</f>
        <v>4.1710218257422025E-3</v>
      </c>
      <c r="W1887" s="8">
        <f>(AVERAGE(T1886:T1887)*('Front End'!$F$5*60))+(AVERAGE(V1886:V1887)*('Front End'!$F$5*60))</f>
        <v>0.95883356022063482</v>
      </c>
      <c r="X1887" s="8">
        <f t="shared" si="120"/>
        <v>4.1710218257422025E-3</v>
      </c>
    </row>
    <row r="1888" spans="1:24" x14ac:dyDescent="0.2">
      <c r="A1888" s="1">
        <v>1887</v>
      </c>
      <c r="B1888" s="1">
        <f>B1887+'Front End'!$F$5</f>
        <v>3772</v>
      </c>
      <c r="C1888" s="10">
        <f t="shared" si="117"/>
        <v>2.6194444444444445</v>
      </c>
      <c r="D1888" s="10">
        <f>ROUND(IF(B1888&lt;=$AA$2*1.25,('Front End'!$F$4/2)*(1-COS((PI()*B1888)/$AA$2)),(4.34*'Front End'!$F$4*EXP(-1.3*B1888/$AA$2))),6)</f>
        <v>1.22E-4</v>
      </c>
      <c r="E1888" s="10">
        <f>D1888*('Front End'!$F$3/100)</f>
        <v>0</v>
      </c>
      <c r="F1888" s="10">
        <f t="shared" si="118"/>
        <v>1.22E-4</v>
      </c>
      <c r="G1888" s="10">
        <f>IF((G1887+(AVERAGE(F1887:F1888)*('Front End'!$F$5*60))-(N1887))&gt;$AA$3,$AA$3,IF(G1887+(AVERAGE(F1887:F1888)*('Front End'!$F$5*60))-(N1887)&lt;0,0,G1887+(AVERAGE(F1887:F1888)*('Front End'!$F$5*60))-(N1887)))</f>
        <v>100.10803174358585</v>
      </c>
      <c r="H1888" s="10">
        <f>(G1888/$AA$3)*'Front End'!$B$1</f>
        <v>1.0010803174358585E-3</v>
      </c>
      <c r="I1888" s="10">
        <f>('Front End'!$F$10-'Front End'!$B$1)+Calcs!H1888</f>
        <v>46.731001080317441</v>
      </c>
      <c r="J1888" s="10">
        <f>IF(H1888&gt;'Front End'!$B$1*('Front End'!$B$5/100),G1888-((('Front End'!$B$1*('Front End'!$B$5/100))/'Front End'!$B$1)*$AA$3),0)</f>
        <v>0.10803174358585466</v>
      </c>
      <c r="K1888" s="10">
        <f>(J1888*('Front End'!$B$6/100))/('Front End'!$B$2*24*60*60)</f>
        <v>0</v>
      </c>
      <c r="L1888" s="10">
        <f>(J1888*((100-'Front End'!$B$6)/100))/('Front End'!$B$2*24*60*60)</f>
        <v>1.2503674026140586E-4</v>
      </c>
      <c r="M1888" s="10">
        <f t="shared" si="119"/>
        <v>1.2503674026140586E-4</v>
      </c>
      <c r="N1888" s="10">
        <f>AVERAGE(M1887:M1888)*('Front End'!$F$5*60)</f>
        <v>1.5036405737481023E-2</v>
      </c>
      <c r="O1888" s="10">
        <f>IF(O1887+AVERAGE(K1887:K1888)*('Front End'!$F$5*60)&gt;J1888,J1888,O1887+AVERAGE(K1887:K1888)*('Front End'!$F$5*60))</f>
        <v>0</v>
      </c>
      <c r="P1888" s="10">
        <f>P1887+(AVERAGE(L1887:L1888)*('Front End'!$F$5*60))-W1887</f>
        <v>3297.7668761130999</v>
      </c>
      <c r="Q1888" s="10">
        <f>(P1888/$AA$5)*($AA$4-'Front End'!$F$9)</f>
        <v>3.2977668761130993E-2</v>
      </c>
      <c r="R1888" s="10">
        <f>'Front End'!$F$9+Q1888</f>
        <v>45.032977668761134</v>
      </c>
      <c r="S1888" s="8">
        <f>IF(R1888&gt;'Front End'!$F$9+'Front End'!$B$9,(((R1888-'Front End'!$F$9)/($AA$4-'Front End'!$F$9))*$AA$5)-((('Front End'!$F$9+'Front End'!$B$9-'Front End'!$F$9)/($AA$4-'Front End'!$F$9))*$AA$5),0)</f>
        <v>3297.7668761134287</v>
      </c>
      <c r="T1888" s="8">
        <f>ROUND(S1888/('Front End'!$B$3*24*60*60),6)</f>
        <v>3.8170000000000001E-3</v>
      </c>
      <c r="U1888" s="8">
        <f>IF(R1888&gt;'Front End'!$F$9+'Front End'!$B$10,(((R1888-'Front End'!$F$9)/($AA$4-'Front End'!$F$9))*$AA$5)-((('Front End'!$F$9+'Front End'!$B$10-'Front End'!$F$9)/($AA$4-'Front End'!$F$9))*$AA$5),0)</f>
        <v>1297.7668761131158</v>
      </c>
      <c r="V1888" s="8">
        <f>(U1888^0.5)/('Front End'!$B$4*24*60*60)</f>
        <v>4.1695059707984828E-3</v>
      </c>
      <c r="W1888" s="8">
        <f>(AVERAGE(T1887:T1888)*('Front End'!$F$5*60))+(AVERAGE(V1887:V1888)*('Front End'!$F$5*60))</f>
        <v>0.95853166779244114</v>
      </c>
      <c r="X1888" s="8">
        <f t="shared" si="120"/>
        <v>4.1695059707984828E-3</v>
      </c>
    </row>
    <row r="1889" spans="1:24" x14ac:dyDescent="0.2">
      <c r="A1889" s="1">
        <v>1888</v>
      </c>
      <c r="B1889" s="1">
        <f>B1888+'Front End'!$F$5</f>
        <v>3774</v>
      </c>
      <c r="C1889" s="10">
        <f t="shared" si="117"/>
        <v>2.6208333333333331</v>
      </c>
      <c r="D1889" s="10">
        <f>ROUND(IF(B1889&lt;=$AA$2*1.25,('Front End'!$F$4/2)*(1-COS((PI()*B1889)/$AA$2)),(4.34*'Front End'!$F$4*EXP(-1.3*B1889/$AA$2))),6)</f>
        <v>1.21E-4</v>
      </c>
      <c r="E1889" s="10">
        <f>D1889*('Front End'!$F$3/100)</f>
        <v>0</v>
      </c>
      <c r="F1889" s="10">
        <f t="shared" si="118"/>
        <v>1.21E-4</v>
      </c>
      <c r="G1889" s="10">
        <f>IF((G1888+(AVERAGE(F1888:F1889)*('Front End'!$F$5*60))-(N1888))&gt;$AA$3,$AA$3,IF(G1888+(AVERAGE(F1888:F1889)*('Front End'!$F$5*60))-(N1888)&lt;0,0,G1888+(AVERAGE(F1888:F1889)*('Front End'!$F$5*60))-(N1888)))</f>
        <v>100.10757533784837</v>
      </c>
      <c r="H1889" s="10">
        <f>(G1889/$AA$3)*'Front End'!$B$1</f>
        <v>1.0010757533784839E-3</v>
      </c>
      <c r="I1889" s="10">
        <f>('Front End'!$F$10-'Front End'!$B$1)+Calcs!H1889</f>
        <v>46.731001075753383</v>
      </c>
      <c r="J1889" s="10">
        <f>IF(H1889&gt;'Front End'!$B$1*('Front End'!$B$5/100),G1889-((('Front End'!$B$1*('Front End'!$B$5/100))/'Front End'!$B$1)*$AA$3),0)</f>
        <v>0.10757533784837392</v>
      </c>
      <c r="K1889" s="10">
        <f>(J1889*('Front End'!$B$6/100))/('Front End'!$B$2*24*60*60)</f>
        <v>0</v>
      </c>
      <c r="L1889" s="10">
        <f>(J1889*((100-'Front End'!$B$6)/100))/('Front End'!$B$2*24*60*60)</f>
        <v>1.2450849288006243E-4</v>
      </c>
      <c r="M1889" s="10">
        <f t="shared" si="119"/>
        <v>1.2450849288006243E-4</v>
      </c>
      <c r="N1889" s="10">
        <f>AVERAGE(M1888:M1889)*('Front End'!$F$5*60)</f>
        <v>1.4972713988488096E-2</v>
      </c>
      <c r="O1889" s="10">
        <f>IF(O1888+AVERAGE(K1888:K1889)*('Front End'!$F$5*60)&gt;J1889,J1889,O1888+AVERAGE(K1888:K1889)*('Front End'!$F$5*60))</f>
        <v>0</v>
      </c>
      <c r="P1889" s="10">
        <f>P1888+(AVERAGE(L1888:L1889)*('Front End'!$F$5*60))-W1888</f>
        <v>3296.8233171592956</v>
      </c>
      <c r="Q1889" s="10">
        <f>(P1889/$AA$5)*($AA$4-'Front End'!$F$9)</f>
        <v>3.2968233171592955E-2</v>
      </c>
      <c r="R1889" s="10">
        <f>'Front End'!$F$9+Q1889</f>
        <v>45.032968233171594</v>
      </c>
      <c r="S1889" s="8">
        <f>IF(R1889&gt;'Front End'!$F$9+'Front End'!$B$9,(((R1889-'Front End'!$F$9)/($AA$4-'Front End'!$F$9))*$AA$5)-((('Front End'!$F$9+'Front End'!$B$9-'Front End'!$F$9)/($AA$4-'Front End'!$F$9))*$AA$5),0)</f>
        <v>3296.8233171594366</v>
      </c>
      <c r="T1889" s="8">
        <f>ROUND(S1889/('Front End'!$B$3*24*60*60),6)</f>
        <v>3.8159999999999999E-3</v>
      </c>
      <c r="U1889" s="8">
        <f>IF(R1889&gt;'Front End'!$F$9+'Front End'!$B$10,(((R1889-'Front End'!$F$9)/($AA$4-'Front End'!$F$9))*$AA$5)-((('Front End'!$F$9+'Front End'!$B$10-'Front End'!$F$9)/($AA$4-'Front End'!$F$9))*$AA$5),0)</f>
        <v>1296.8233171591237</v>
      </c>
      <c r="V1889" s="8">
        <f>(U1889^0.5)/('Front End'!$B$4*24*60*60)</f>
        <v>4.167989947341689E-3</v>
      </c>
      <c r="W1889" s="8">
        <f>(AVERAGE(T1888:T1889)*('Front End'!$F$5*60))+(AVERAGE(V1888:V1889)*('Front End'!$F$5*60))</f>
        <v>0.95822975508841024</v>
      </c>
      <c r="X1889" s="8">
        <f t="shared" si="120"/>
        <v>4.167989947341689E-3</v>
      </c>
    </row>
    <row r="1890" spans="1:24" x14ac:dyDescent="0.2">
      <c r="A1890" s="1">
        <v>1889</v>
      </c>
      <c r="B1890" s="1">
        <f>B1889+'Front End'!$F$5</f>
        <v>3776</v>
      </c>
      <c r="C1890" s="10">
        <f t="shared" si="117"/>
        <v>2.6222222222222222</v>
      </c>
      <c r="D1890" s="10">
        <f>ROUND(IF(B1890&lt;=$AA$2*1.25,('Front End'!$F$4/2)*(1-COS((PI()*B1890)/$AA$2)),(4.34*'Front End'!$F$4*EXP(-1.3*B1890/$AA$2))),6)</f>
        <v>1.21E-4</v>
      </c>
      <c r="E1890" s="10">
        <f>D1890*('Front End'!$F$3/100)</f>
        <v>0</v>
      </c>
      <c r="F1890" s="10">
        <f t="shared" si="118"/>
        <v>1.21E-4</v>
      </c>
      <c r="G1890" s="10">
        <f>IF((G1889+(AVERAGE(F1889:F1890)*('Front End'!$F$5*60))-(N1889))&gt;$AA$3,$AA$3,IF(G1889+(AVERAGE(F1889:F1890)*('Front End'!$F$5*60))-(N1889)&lt;0,0,G1889+(AVERAGE(F1889:F1890)*('Front End'!$F$5*60))-(N1889)))</f>
        <v>100.10712262385989</v>
      </c>
      <c r="H1890" s="10">
        <f>(G1890/$AA$3)*'Front End'!$B$1</f>
        <v>1.0010712262385989E-3</v>
      </c>
      <c r="I1890" s="10">
        <f>('Front End'!$F$10-'Front End'!$B$1)+Calcs!H1890</f>
        <v>46.731001071226245</v>
      </c>
      <c r="J1890" s="10">
        <f>IF(H1890&gt;'Front End'!$B$1*('Front End'!$B$5/100),G1890-((('Front End'!$B$1*('Front End'!$B$5/100))/'Front End'!$B$1)*$AA$3),0)</f>
        <v>0.10712262385989391</v>
      </c>
      <c r="K1890" s="10">
        <f>(J1890*('Front End'!$B$6/100))/('Front End'!$B$2*24*60*60)</f>
        <v>0</v>
      </c>
      <c r="L1890" s="10">
        <f>(J1890*((100-'Front End'!$B$6)/100))/('Front End'!$B$2*24*60*60)</f>
        <v>1.239845183563587E-4</v>
      </c>
      <c r="M1890" s="10">
        <f t="shared" si="119"/>
        <v>1.239845183563587E-4</v>
      </c>
      <c r="N1890" s="10">
        <f>AVERAGE(M1889:M1890)*('Front End'!$F$5*60)</f>
        <v>1.4909580674185265E-2</v>
      </c>
      <c r="O1890" s="10">
        <f>IF(O1889+AVERAGE(K1889:K1890)*('Front End'!$F$5*60)&gt;J1890,J1890,O1889+AVERAGE(K1889:K1890)*('Front End'!$F$5*60))</f>
        <v>0</v>
      </c>
      <c r="P1890" s="10">
        <f>P1889+(AVERAGE(L1889:L1890)*('Front End'!$F$5*60))-W1889</f>
        <v>3295.8799969848815</v>
      </c>
      <c r="Q1890" s="10">
        <f>(P1890/$AA$5)*($AA$4-'Front End'!$F$9)</f>
        <v>3.2958799969848816E-2</v>
      </c>
      <c r="R1890" s="10">
        <f>'Front End'!$F$9+Q1890</f>
        <v>45.032958799969848</v>
      </c>
      <c r="S1890" s="8">
        <f>IF(R1890&gt;'Front End'!$F$9+'Front End'!$B$9,(((R1890-'Front End'!$F$9)/($AA$4-'Front End'!$F$9))*$AA$5)-((('Front End'!$F$9+'Front End'!$B$9-'Front End'!$F$9)/($AA$4-'Front End'!$F$9))*$AA$5),0)</f>
        <v>3295.8799969847519</v>
      </c>
      <c r="T1890" s="8">
        <f>ROUND(S1890/('Front End'!$B$3*24*60*60),6)</f>
        <v>3.8149999999999998E-3</v>
      </c>
      <c r="U1890" s="8">
        <f>IF(R1890&gt;'Front End'!$F$9+'Front End'!$B$10,(((R1890-'Front End'!$F$9)/($AA$4-'Front End'!$F$9))*$AA$5)-((('Front End'!$F$9+'Front End'!$B$10-'Front End'!$F$9)/($AA$4-'Front End'!$F$9))*$AA$5),0)</f>
        <v>1295.879996984439</v>
      </c>
      <c r="V1890" s="8">
        <f>(U1890^0.5)/('Front End'!$B$4*24*60*60)</f>
        <v>4.1664737561188155E-3</v>
      </c>
      <c r="W1890" s="8">
        <f>(AVERAGE(T1889:T1890)*('Front End'!$F$5*60))+(AVERAGE(V1889:V1890)*('Front End'!$F$5*60))</f>
        <v>0.9579278222076304</v>
      </c>
      <c r="X1890" s="8">
        <f t="shared" si="120"/>
        <v>4.1664737561188155E-3</v>
      </c>
    </row>
    <row r="1891" spans="1:24" x14ac:dyDescent="0.2">
      <c r="A1891" s="1">
        <v>1890</v>
      </c>
      <c r="B1891" s="1">
        <f>B1890+'Front End'!$F$5</f>
        <v>3778</v>
      </c>
      <c r="C1891" s="10">
        <f t="shared" si="117"/>
        <v>2.6236111111111109</v>
      </c>
      <c r="D1891" s="10">
        <f>ROUND(IF(B1891&lt;=$AA$2*1.25,('Front End'!$F$4/2)*(1-COS((PI()*B1891)/$AA$2)),(4.34*'Front End'!$F$4*EXP(-1.3*B1891/$AA$2))),6)</f>
        <v>1.2E-4</v>
      </c>
      <c r="E1891" s="10">
        <f>D1891*('Front End'!$F$3/100)</f>
        <v>0</v>
      </c>
      <c r="F1891" s="10">
        <f t="shared" si="118"/>
        <v>1.2E-4</v>
      </c>
      <c r="G1891" s="10">
        <f>IF((G1890+(AVERAGE(F1890:F1891)*('Front End'!$F$5*60))-(N1890))&gt;$AA$3,$AA$3,IF(G1890+(AVERAGE(F1890:F1891)*('Front End'!$F$5*60))-(N1890)&lt;0,0,G1890+(AVERAGE(F1890:F1891)*('Front End'!$F$5*60))-(N1890)))</f>
        <v>100.10667304318571</v>
      </c>
      <c r="H1891" s="10">
        <f>(G1891/$AA$3)*'Front End'!$B$1</f>
        <v>1.001066730431857E-3</v>
      </c>
      <c r="I1891" s="10">
        <f>('Front End'!$F$10-'Front End'!$B$1)+Calcs!H1891</f>
        <v>46.731001066730435</v>
      </c>
      <c r="J1891" s="10">
        <f>IF(H1891&gt;'Front End'!$B$1*('Front End'!$B$5/100),G1891-((('Front End'!$B$1*('Front End'!$B$5/100))/'Front End'!$B$1)*$AA$3),0)</f>
        <v>0.10667304318570814</v>
      </c>
      <c r="K1891" s="10">
        <f>(J1891*('Front End'!$B$6/100))/('Front End'!$B$2*24*60*60)</f>
        <v>0</v>
      </c>
      <c r="L1891" s="10">
        <f>(J1891*((100-'Front End'!$B$6)/100))/('Front End'!$B$2*24*60*60)</f>
        <v>1.2346417035382889E-4</v>
      </c>
      <c r="M1891" s="10">
        <f t="shared" si="119"/>
        <v>1.2346417035382889E-4</v>
      </c>
      <c r="N1891" s="10">
        <f>AVERAGE(M1890:M1891)*('Front End'!$F$5*60)</f>
        <v>1.4846921322611253E-2</v>
      </c>
      <c r="O1891" s="10">
        <f>IF(O1890+AVERAGE(K1890:K1891)*('Front End'!$F$5*60)&gt;J1891,J1891,O1890+AVERAGE(K1890:K1891)*('Front End'!$F$5*60))</f>
        <v>0</v>
      </c>
      <c r="P1891" s="10">
        <f>P1890+(AVERAGE(L1890:L1891)*('Front End'!$F$5*60))-W1890</f>
        <v>3294.9369160839965</v>
      </c>
      <c r="Q1891" s="10">
        <f>(P1891/$AA$5)*($AA$4-'Front End'!$F$9)</f>
        <v>3.2949369160839959E-2</v>
      </c>
      <c r="R1891" s="10">
        <f>'Front End'!$F$9+Q1891</f>
        <v>45.032949369160839</v>
      </c>
      <c r="S1891" s="8">
        <f>IF(R1891&gt;'Front End'!$F$9+'Front End'!$B$9,(((R1891-'Front End'!$F$9)/($AA$4-'Front End'!$F$9))*$AA$5)-((('Front End'!$F$9+'Front End'!$B$9-'Front End'!$F$9)/($AA$4-'Front End'!$F$9))*$AA$5),0)</f>
        <v>3294.9369160839128</v>
      </c>
      <c r="T1891" s="8">
        <f>ROUND(S1891/('Front End'!$B$3*24*60*60),6)</f>
        <v>3.8140000000000001E-3</v>
      </c>
      <c r="U1891" s="8">
        <f>IF(R1891&gt;'Front End'!$F$9+'Front End'!$B$10,(((R1891-'Front End'!$F$9)/($AA$4-'Front End'!$F$9))*$AA$5)-((('Front End'!$F$9+'Front End'!$B$10-'Front End'!$F$9)/($AA$4-'Front End'!$F$9))*$AA$5),0)</f>
        <v>1294.9369160836</v>
      </c>
      <c r="V1891" s="8">
        <f>(U1891^0.5)/('Front End'!$B$4*24*60*60)</f>
        <v>4.1649573977419439E-3</v>
      </c>
      <c r="W1891" s="8">
        <f>(AVERAGE(T1890:T1891)*('Front End'!$F$5*60))+(AVERAGE(V1890:V1891)*('Front End'!$F$5*60))</f>
        <v>0.95762586923164561</v>
      </c>
      <c r="X1891" s="8">
        <f t="shared" si="120"/>
        <v>4.1649573977419439E-3</v>
      </c>
    </row>
    <row r="1892" spans="1:24" x14ac:dyDescent="0.2">
      <c r="A1892" s="1">
        <v>1891</v>
      </c>
      <c r="B1892" s="1">
        <f>B1891+'Front End'!$F$5</f>
        <v>3780</v>
      </c>
      <c r="C1892" s="10">
        <f t="shared" si="117"/>
        <v>2.625</v>
      </c>
      <c r="D1892" s="10">
        <f>ROUND(IF(B1892&lt;=$AA$2*1.25,('Front End'!$F$4/2)*(1-COS((PI()*B1892)/$AA$2)),(4.34*'Front End'!$F$4*EXP(-1.3*B1892/$AA$2))),6)</f>
        <v>1.2E-4</v>
      </c>
      <c r="E1892" s="10">
        <f>D1892*('Front End'!$F$3/100)</f>
        <v>0</v>
      </c>
      <c r="F1892" s="10">
        <f t="shared" si="118"/>
        <v>1.2E-4</v>
      </c>
      <c r="G1892" s="10">
        <f>IF((G1891+(AVERAGE(F1891:F1892)*('Front End'!$F$5*60))-(N1891))&gt;$AA$3,$AA$3,IF(G1891+(AVERAGE(F1891:F1892)*('Front End'!$F$5*60))-(N1891)&lt;0,0,G1891+(AVERAGE(F1891:F1892)*('Front End'!$F$5*60))-(N1891)))</f>
        <v>100.10622612186309</v>
      </c>
      <c r="H1892" s="10">
        <f>(G1892/$AA$3)*'Front End'!$B$1</f>
        <v>1.0010622612186308E-3</v>
      </c>
      <c r="I1892" s="10">
        <f>('Front End'!$F$10-'Front End'!$B$1)+Calcs!H1892</f>
        <v>46.731001062261221</v>
      </c>
      <c r="J1892" s="10">
        <f>IF(H1892&gt;'Front End'!$B$1*('Front End'!$B$5/100),G1892-((('Front End'!$B$1*('Front End'!$B$5/100))/'Front End'!$B$1)*$AA$3),0)</f>
        <v>0.106226121863088</v>
      </c>
      <c r="K1892" s="10">
        <f>(J1892*('Front End'!$B$6/100))/('Front End'!$B$2*24*60*60)</f>
        <v>0</v>
      </c>
      <c r="L1892" s="10">
        <f>(J1892*((100-'Front End'!$B$6)/100))/('Front End'!$B$2*24*60*60)</f>
        <v>1.229469003045E-4</v>
      </c>
      <c r="M1892" s="10">
        <f t="shared" si="119"/>
        <v>1.229469003045E-4</v>
      </c>
      <c r="N1892" s="10">
        <f>AVERAGE(M1891:M1892)*('Front End'!$F$5*60)</f>
        <v>1.4784664239499734E-2</v>
      </c>
      <c r="O1892" s="10">
        <f>IF(O1891+AVERAGE(K1891:K1892)*('Front End'!$F$5*60)&gt;J1892,J1892,O1891+AVERAGE(K1891:K1892)*('Front End'!$F$5*60))</f>
        <v>0</v>
      </c>
      <c r="P1892" s="10">
        <f>P1891+(AVERAGE(L1891:L1892)*('Front End'!$F$5*60))-W1891</f>
        <v>3293.9940748790041</v>
      </c>
      <c r="Q1892" s="10">
        <f>(P1892/$AA$5)*($AA$4-'Front End'!$F$9)</f>
        <v>3.2939940748790038E-2</v>
      </c>
      <c r="R1892" s="10">
        <f>'Front End'!$F$9+Q1892</f>
        <v>45.03293994074879</v>
      </c>
      <c r="S1892" s="8">
        <f>IF(R1892&gt;'Front End'!$F$9+'Front End'!$B$9,(((R1892-'Front End'!$F$9)/($AA$4-'Front End'!$F$9))*$AA$5)-((('Front End'!$F$9+'Front End'!$B$9-'Front End'!$F$9)/($AA$4-'Front End'!$F$9))*$AA$5),0)</f>
        <v>3293.9940748789809</v>
      </c>
      <c r="T1892" s="8">
        <f>ROUND(S1892/('Front End'!$B$3*24*60*60),6)</f>
        <v>3.8119999999999999E-3</v>
      </c>
      <c r="U1892" s="8">
        <f>IF(R1892&gt;'Front End'!$F$9+'Front End'!$B$10,(((R1892-'Front End'!$F$9)/($AA$4-'Front End'!$F$9))*$AA$5)-((('Front End'!$F$9+'Front End'!$B$10-'Front End'!$F$9)/($AA$4-'Front End'!$F$9))*$AA$5),0)</f>
        <v>1293.994074878668</v>
      </c>
      <c r="V1892" s="8">
        <f>(U1892^0.5)/('Front End'!$B$4*24*60*60)</f>
        <v>4.163440872707435E-3</v>
      </c>
      <c r="W1892" s="8">
        <f>(AVERAGE(T1891:T1892)*('Front End'!$F$5*60))+(AVERAGE(V1891:V1892)*('Front End'!$F$5*60))</f>
        <v>0.95726389622696284</v>
      </c>
      <c r="X1892" s="8">
        <f t="shared" si="120"/>
        <v>4.163440872707435E-3</v>
      </c>
    </row>
    <row r="1893" spans="1:24" x14ac:dyDescent="0.2">
      <c r="A1893" s="1">
        <v>1892</v>
      </c>
      <c r="B1893" s="1">
        <f>B1892+'Front End'!$F$5</f>
        <v>3782</v>
      </c>
      <c r="C1893" s="10">
        <f t="shared" si="117"/>
        <v>2.6263888888888891</v>
      </c>
      <c r="D1893" s="10">
        <f>ROUND(IF(B1893&lt;=$AA$2*1.25,('Front End'!$F$4/2)*(1-COS((PI()*B1893)/$AA$2)),(4.34*'Front End'!$F$4*EXP(-1.3*B1893/$AA$2))),6)</f>
        <v>1.1900000000000001E-4</v>
      </c>
      <c r="E1893" s="10">
        <f>D1893*('Front End'!$F$3/100)</f>
        <v>0</v>
      </c>
      <c r="F1893" s="10">
        <f t="shared" si="118"/>
        <v>1.1900000000000001E-4</v>
      </c>
      <c r="G1893" s="10">
        <f>IF((G1892+(AVERAGE(F1892:F1893)*('Front End'!$F$5*60))-(N1892))&gt;$AA$3,$AA$3,IF(G1892+(AVERAGE(F1892:F1893)*('Front End'!$F$5*60))-(N1892)&lt;0,0,G1892+(AVERAGE(F1892:F1893)*('Front End'!$F$5*60))-(N1892)))</f>
        <v>100.10578145762359</v>
      </c>
      <c r="H1893" s="10">
        <f>(G1893/$AA$3)*'Front End'!$B$1</f>
        <v>1.001057814576236E-3</v>
      </c>
      <c r="I1893" s="10">
        <f>('Front End'!$F$10-'Front End'!$B$1)+Calcs!H1893</f>
        <v>46.731001057814581</v>
      </c>
      <c r="J1893" s="10">
        <f>IF(H1893&gt;'Front End'!$B$1*('Front End'!$B$5/100),G1893-((('Front End'!$B$1*('Front End'!$B$5/100))/'Front End'!$B$1)*$AA$3),0)</f>
        <v>0.1057814576235927</v>
      </c>
      <c r="K1893" s="10">
        <f>(J1893*('Front End'!$B$6/100))/('Front End'!$B$2*24*60*60)</f>
        <v>0</v>
      </c>
      <c r="L1893" s="10">
        <f>(J1893*((100-'Front End'!$B$6)/100))/('Front End'!$B$2*24*60*60)</f>
        <v>1.2243224261989898E-4</v>
      </c>
      <c r="M1893" s="10">
        <f t="shared" si="119"/>
        <v>1.2243224261989898E-4</v>
      </c>
      <c r="N1893" s="10">
        <f>AVERAGE(M1892:M1893)*('Front End'!$F$5*60)</f>
        <v>1.4722748575463939E-2</v>
      </c>
      <c r="O1893" s="10">
        <f>IF(O1892+AVERAGE(K1892:K1893)*('Front End'!$F$5*60)&gt;J1893,J1893,O1892+AVERAGE(K1892:K1893)*('Front End'!$F$5*60))</f>
        <v>0</v>
      </c>
      <c r="P1893" s="10">
        <f>P1892+(AVERAGE(L1892:L1893)*('Front End'!$F$5*60))-W1892</f>
        <v>3293.0515337313527</v>
      </c>
      <c r="Q1893" s="10">
        <f>(P1893/$AA$5)*($AA$4-'Front End'!$F$9)</f>
        <v>3.2930515337313525E-2</v>
      </c>
      <c r="R1893" s="10">
        <f>'Front End'!$F$9+Q1893</f>
        <v>45.032930515337313</v>
      </c>
      <c r="S1893" s="8">
        <f>IF(R1893&gt;'Front End'!$F$9+'Front End'!$B$9,(((R1893-'Front End'!$F$9)/($AA$4-'Front End'!$F$9))*$AA$5)-((('Front End'!$F$9+'Front End'!$B$9-'Front End'!$F$9)/($AA$4-'Front End'!$F$9))*$AA$5),0)</f>
        <v>3293.0515337312727</v>
      </c>
      <c r="T1893" s="8">
        <f>ROUND(S1893/('Front End'!$B$3*24*60*60),6)</f>
        <v>3.8110000000000002E-3</v>
      </c>
      <c r="U1893" s="8">
        <f>IF(R1893&gt;'Front End'!$F$9+'Front End'!$B$10,(((R1893-'Front End'!$F$9)/($AA$4-'Front End'!$F$9))*$AA$5)-((('Front End'!$F$9+'Front End'!$B$10-'Front End'!$F$9)/($AA$4-'Front End'!$F$9))*$AA$5),0)</f>
        <v>1293.0515337309598</v>
      </c>
      <c r="V1893" s="8">
        <f>(U1893^0.5)/('Front End'!$B$4*24*60*60)</f>
        <v>4.1619242779751082E-3</v>
      </c>
      <c r="W1893" s="8">
        <f>(AVERAGE(T1892:T1893)*('Front End'!$F$5*60))+(AVERAGE(V1892:V1893)*('Front End'!$F$5*60))</f>
        <v>0.95690190904095251</v>
      </c>
      <c r="X1893" s="8">
        <f t="shared" si="120"/>
        <v>4.1619242779751082E-3</v>
      </c>
    </row>
    <row r="1894" spans="1:24" x14ac:dyDescent="0.2">
      <c r="A1894" s="1">
        <v>1893</v>
      </c>
      <c r="B1894" s="1">
        <f>B1893+'Front End'!$F$5</f>
        <v>3784</v>
      </c>
      <c r="C1894" s="10">
        <f t="shared" si="117"/>
        <v>2.6277777777777778</v>
      </c>
      <c r="D1894" s="10">
        <f>ROUND(IF(B1894&lt;=$AA$2*1.25,('Front End'!$F$4/2)*(1-COS((PI()*B1894)/$AA$2)),(4.34*'Front End'!$F$4*EXP(-1.3*B1894/$AA$2))),6)</f>
        <v>1.1900000000000001E-4</v>
      </c>
      <c r="E1894" s="10">
        <f>D1894*('Front End'!$F$3/100)</f>
        <v>0</v>
      </c>
      <c r="F1894" s="10">
        <f t="shared" si="118"/>
        <v>1.1900000000000001E-4</v>
      </c>
      <c r="G1894" s="10">
        <f>IF((G1893+(AVERAGE(F1893:F1894)*('Front End'!$F$5*60))-(N1893))&gt;$AA$3,$AA$3,IF(G1893+(AVERAGE(F1893:F1894)*('Front End'!$F$5*60))-(N1893)&lt;0,0,G1893+(AVERAGE(F1893:F1894)*('Front End'!$F$5*60))-(N1893)))</f>
        <v>100.10533870904813</v>
      </c>
      <c r="H1894" s="10">
        <f>(G1894/$AA$3)*'Front End'!$B$1</f>
        <v>1.0010533870904812E-3</v>
      </c>
      <c r="I1894" s="10">
        <f>('Front End'!$F$10-'Front End'!$B$1)+Calcs!H1894</f>
        <v>46.731001053387097</v>
      </c>
      <c r="J1894" s="10">
        <f>IF(H1894&gt;'Front End'!$B$1*('Front End'!$B$5/100),G1894-((('Front End'!$B$1*('Front End'!$B$5/100))/'Front End'!$B$1)*$AA$3),0)</f>
        <v>0.10533870904812659</v>
      </c>
      <c r="K1894" s="10">
        <f>(J1894*('Front End'!$B$6/100))/('Front End'!$B$2*24*60*60)</f>
        <v>0</v>
      </c>
      <c r="L1894" s="10">
        <f>(J1894*((100-'Front End'!$B$6)/100))/('Front End'!$B$2*24*60*60)</f>
        <v>1.2191980213903542E-4</v>
      </c>
      <c r="M1894" s="10">
        <f t="shared" si="119"/>
        <v>1.2191980213903542E-4</v>
      </c>
      <c r="N1894" s="10">
        <f>AVERAGE(M1893:M1894)*('Front End'!$F$5*60)</f>
        <v>1.4661122685536064E-2</v>
      </c>
      <c r="O1894" s="10">
        <f>IF(O1893+AVERAGE(K1893:K1894)*('Front End'!$F$5*60)&gt;J1894,J1894,O1893+AVERAGE(K1893:K1894)*('Front End'!$F$5*60))</f>
        <v>0</v>
      </c>
      <c r="P1894" s="10">
        <f>P1893+(AVERAGE(L1893:L1894)*('Front End'!$F$5*60))-W1893</f>
        <v>3292.1092929449974</v>
      </c>
      <c r="Q1894" s="10">
        <f>(P1894/$AA$5)*($AA$4-'Front End'!$F$9)</f>
        <v>3.2921092929449974E-2</v>
      </c>
      <c r="R1894" s="10">
        <f>'Front End'!$F$9+Q1894</f>
        <v>45.032921092929449</v>
      </c>
      <c r="S1894" s="8">
        <f>IF(R1894&gt;'Front End'!$F$9+'Front End'!$B$9,(((R1894-'Front End'!$F$9)/($AA$4-'Front End'!$F$9))*$AA$5)-((('Front End'!$F$9+'Front End'!$B$9-'Front End'!$F$9)/($AA$4-'Front End'!$F$9))*$AA$5),0)</f>
        <v>3292.1092929449005</v>
      </c>
      <c r="T1894" s="8">
        <f>ROUND(S1894/('Front End'!$B$3*24*60*60),6)</f>
        <v>3.81E-3</v>
      </c>
      <c r="U1894" s="8">
        <f>IF(R1894&gt;'Front End'!$F$9+'Front End'!$B$10,(((R1894-'Front End'!$F$9)/($AA$4-'Front End'!$F$9))*$AA$5)-((('Front End'!$F$9+'Front End'!$B$10-'Front End'!$F$9)/($AA$4-'Front End'!$F$9))*$AA$5),0)</f>
        <v>1292.1092929445877</v>
      </c>
      <c r="V1894" s="8">
        <f>(U1894^0.5)/('Front End'!$B$4*24*60*60)</f>
        <v>4.1604076139583439E-3</v>
      </c>
      <c r="W1894" s="8">
        <f>(AVERAGE(T1893:T1894)*('Front End'!$F$5*60))+(AVERAGE(V1893:V1894)*('Front End'!$F$5*60))</f>
        <v>0.95659991351600715</v>
      </c>
      <c r="X1894" s="8">
        <f t="shared" si="120"/>
        <v>4.1604076139583439E-3</v>
      </c>
    </row>
    <row r="1895" spans="1:24" x14ac:dyDescent="0.2">
      <c r="A1895" s="1">
        <v>1894</v>
      </c>
      <c r="B1895" s="1">
        <f>B1894+'Front End'!$F$5</f>
        <v>3786</v>
      </c>
      <c r="C1895" s="10">
        <f t="shared" si="117"/>
        <v>2.6291666666666669</v>
      </c>
      <c r="D1895" s="10">
        <f>ROUND(IF(B1895&lt;=$AA$2*1.25,('Front End'!$F$4/2)*(1-COS((PI()*B1895)/$AA$2)),(4.34*'Front End'!$F$4*EXP(-1.3*B1895/$AA$2))),6)</f>
        <v>1.18E-4</v>
      </c>
      <c r="E1895" s="10">
        <f>D1895*('Front End'!$F$3/100)</f>
        <v>0</v>
      </c>
      <c r="F1895" s="10">
        <f t="shared" si="118"/>
        <v>1.18E-4</v>
      </c>
      <c r="G1895" s="10">
        <f>IF((G1894+(AVERAGE(F1894:F1895)*('Front End'!$F$5*60))-(N1894))&gt;$AA$3,$AA$3,IF(G1894+(AVERAGE(F1894:F1895)*('Front End'!$F$5*60))-(N1894)&lt;0,0,G1894+(AVERAGE(F1894:F1895)*('Front End'!$F$5*60))-(N1894)))</f>
        <v>100.10489758636258</v>
      </c>
      <c r="H1895" s="10">
        <f>(G1895/$AA$3)*'Front End'!$B$1</f>
        <v>1.0010489758636258E-3</v>
      </c>
      <c r="I1895" s="10">
        <f>('Front End'!$F$10-'Front End'!$B$1)+Calcs!H1895</f>
        <v>46.73100104897587</v>
      </c>
      <c r="J1895" s="10">
        <f>IF(H1895&gt;'Front End'!$B$1*('Front End'!$B$5/100),G1895-((('Front End'!$B$1*('Front End'!$B$5/100))/'Front End'!$B$1)*$AA$3),0)</f>
        <v>0.10489758636258273</v>
      </c>
      <c r="K1895" s="10">
        <f>(J1895*('Front End'!$B$6/100))/('Front End'!$B$2*24*60*60)</f>
        <v>0</v>
      </c>
      <c r="L1895" s="10">
        <f>(J1895*((100-'Front End'!$B$6)/100))/('Front End'!$B$2*24*60*60)</f>
        <v>1.2140924347521151E-4</v>
      </c>
      <c r="M1895" s="10">
        <f t="shared" si="119"/>
        <v>1.2140924347521151E-4</v>
      </c>
      <c r="N1895" s="10">
        <f>AVERAGE(M1894:M1895)*('Front End'!$F$5*60)</f>
        <v>1.4599742736854817E-2</v>
      </c>
      <c r="O1895" s="10">
        <f>IF(O1894+AVERAGE(K1894:K1895)*('Front End'!$F$5*60)&gt;J1895,J1895,O1894+AVERAGE(K1894:K1895)*('Front End'!$F$5*60))</f>
        <v>0</v>
      </c>
      <c r="P1895" s="10">
        <f>P1894+(AVERAGE(L1894:L1895)*('Front End'!$F$5*60))-W1894</f>
        <v>3291.1672927742179</v>
      </c>
      <c r="Q1895" s="10">
        <f>(P1895/$AA$5)*($AA$4-'Front End'!$F$9)</f>
        <v>3.2911672927742178E-2</v>
      </c>
      <c r="R1895" s="10">
        <f>'Front End'!$F$9+Q1895</f>
        <v>45.032911672927739</v>
      </c>
      <c r="S1895" s="8">
        <f>IF(R1895&gt;'Front End'!$F$9+'Front End'!$B$9,(((R1895-'Front End'!$F$9)/($AA$4-'Front End'!$F$9))*$AA$5)-((('Front End'!$F$9+'Front End'!$B$9-'Front End'!$F$9)/($AA$4-'Front End'!$F$9))*$AA$5),0)</f>
        <v>3291.1672927738778</v>
      </c>
      <c r="T1895" s="8">
        <f>ROUND(S1895/('Front End'!$B$3*24*60*60),6)</f>
        <v>3.8089999999999999E-3</v>
      </c>
      <c r="U1895" s="8">
        <f>IF(R1895&gt;'Front End'!$F$9+'Front End'!$B$10,(((R1895-'Front End'!$F$9)/($AA$4-'Front End'!$F$9))*$AA$5)-((('Front End'!$F$9+'Front End'!$B$10-'Front End'!$F$9)/($AA$4-'Front End'!$F$9))*$AA$5),0)</f>
        <v>1291.1672927735649</v>
      </c>
      <c r="V1895" s="8">
        <f>(U1895^0.5)/('Front End'!$B$4*24*60*60)</f>
        <v>4.1588907843594829E-3</v>
      </c>
      <c r="W1895" s="8">
        <f>(AVERAGE(T1894:T1895)*('Front End'!$F$5*60))+(AVERAGE(V1894:V1895)*('Front End'!$F$5*60))</f>
        <v>0.95629790389906955</v>
      </c>
      <c r="X1895" s="8">
        <f t="shared" si="120"/>
        <v>4.1588907843594829E-3</v>
      </c>
    </row>
    <row r="1896" spans="1:24" x14ac:dyDescent="0.2">
      <c r="A1896" s="1">
        <v>1895</v>
      </c>
      <c r="B1896" s="1">
        <f>B1895+'Front End'!$F$5</f>
        <v>3788</v>
      </c>
      <c r="C1896" s="10">
        <f t="shared" si="117"/>
        <v>2.6305555555555555</v>
      </c>
      <c r="D1896" s="10">
        <f>ROUND(IF(B1896&lt;=$AA$2*1.25,('Front End'!$F$4/2)*(1-COS((PI()*B1896)/$AA$2)),(4.34*'Front End'!$F$4*EXP(-1.3*B1896/$AA$2))),6)</f>
        <v>1.18E-4</v>
      </c>
      <c r="E1896" s="10">
        <f>D1896*('Front End'!$F$3/100)</f>
        <v>0</v>
      </c>
      <c r="F1896" s="10">
        <f t="shared" si="118"/>
        <v>1.18E-4</v>
      </c>
      <c r="G1896" s="10">
        <f>IF((G1895+(AVERAGE(F1895:F1896)*('Front End'!$F$5*60))-(N1895))&gt;$AA$3,$AA$3,IF(G1895+(AVERAGE(F1895:F1896)*('Front End'!$F$5*60))-(N1895)&lt;0,0,G1895+(AVERAGE(F1895:F1896)*('Front End'!$F$5*60))-(N1895)))</f>
        <v>100.10445784362574</v>
      </c>
      <c r="H1896" s="10">
        <f>(G1896/$AA$3)*'Front End'!$B$1</f>
        <v>1.0010445784362574E-3</v>
      </c>
      <c r="I1896" s="10">
        <f>('Front End'!$F$10-'Front End'!$B$1)+Calcs!H1896</f>
        <v>46.731001044578441</v>
      </c>
      <c r="J1896" s="10">
        <f>IF(H1896&gt;'Front End'!$B$1*('Front End'!$B$5/100),G1896-((('Front End'!$B$1*('Front End'!$B$5/100))/'Front End'!$B$1)*$AA$3),0)</f>
        <v>0.10445784362573818</v>
      </c>
      <c r="K1896" s="10">
        <f>(J1896*('Front End'!$B$6/100))/('Front End'!$B$2*24*60*60)</f>
        <v>0</v>
      </c>
      <c r="L1896" s="10">
        <f>(J1896*((100-'Front End'!$B$6)/100))/('Front End'!$B$2*24*60*60)</f>
        <v>1.2090028197423401E-4</v>
      </c>
      <c r="M1896" s="10">
        <f t="shared" si="119"/>
        <v>1.2090028197423401E-4</v>
      </c>
      <c r="N1896" s="10">
        <f>AVERAGE(M1895:M1896)*('Front End'!$F$5*60)</f>
        <v>1.4538571526966731E-2</v>
      </c>
      <c r="O1896" s="10">
        <f>IF(O1895+AVERAGE(K1895:K1896)*('Front End'!$F$5*60)&gt;J1896,J1896,O1895+AVERAGE(K1895:K1896)*('Front End'!$F$5*60))</f>
        <v>0</v>
      </c>
      <c r="P1896" s="10">
        <f>P1895+(AVERAGE(L1895:L1896)*('Front End'!$F$5*60))-W1895</f>
        <v>3290.2255334418455</v>
      </c>
      <c r="Q1896" s="10">
        <f>(P1896/$AA$5)*($AA$4-'Front End'!$F$9)</f>
        <v>3.290225533441845E-2</v>
      </c>
      <c r="R1896" s="10">
        <f>'Front End'!$F$9+Q1896</f>
        <v>45.03290225533442</v>
      </c>
      <c r="S1896" s="8">
        <f>IF(R1896&gt;'Front End'!$F$9+'Front End'!$B$9,(((R1896-'Front End'!$F$9)/($AA$4-'Front End'!$F$9))*$AA$5)-((('Front End'!$F$9+'Front End'!$B$9-'Front End'!$F$9)/($AA$4-'Front End'!$F$9))*$AA$5),0)</f>
        <v>3290.2255334420261</v>
      </c>
      <c r="T1896" s="8">
        <f>ROUND(S1896/('Front End'!$B$3*24*60*60),6)</f>
        <v>3.8080000000000002E-3</v>
      </c>
      <c r="U1896" s="8">
        <f>IF(R1896&gt;'Front End'!$F$9+'Front End'!$B$10,(((R1896-'Front End'!$F$9)/($AA$4-'Front End'!$F$9))*$AA$5)-((('Front End'!$F$9+'Front End'!$B$10-'Front End'!$F$9)/($AA$4-'Front End'!$F$9))*$AA$5),0)</f>
        <v>1290.2255334417132</v>
      </c>
      <c r="V1896" s="8">
        <f>(U1896^0.5)/('Front End'!$B$4*24*60*60)</f>
        <v>4.1573737893578861E-3</v>
      </c>
      <c r="W1896" s="8">
        <f>(AVERAGE(T1895:T1896)*('Front End'!$F$5*60))+(AVERAGE(V1895:V1896)*('Front End'!$F$5*60))</f>
        <v>0.95599587442304212</v>
      </c>
      <c r="X1896" s="8">
        <f t="shared" si="120"/>
        <v>4.1573737893578861E-3</v>
      </c>
    </row>
    <row r="1897" spans="1:24" x14ac:dyDescent="0.2">
      <c r="A1897" s="1">
        <v>1896</v>
      </c>
      <c r="B1897" s="1">
        <f>B1896+'Front End'!$F$5</f>
        <v>3790</v>
      </c>
      <c r="C1897" s="10">
        <f t="shared" si="117"/>
        <v>2.6319444444444446</v>
      </c>
      <c r="D1897" s="10">
        <f>ROUND(IF(B1897&lt;=$AA$2*1.25,('Front End'!$F$4/2)*(1-COS((PI()*B1897)/$AA$2)),(4.34*'Front End'!$F$4*EXP(-1.3*B1897/$AA$2))),6)</f>
        <v>1.17E-4</v>
      </c>
      <c r="E1897" s="10">
        <f>D1897*('Front End'!$F$3/100)</f>
        <v>0</v>
      </c>
      <c r="F1897" s="10">
        <f t="shared" si="118"/>
        <v>1.17E-4</v>
      </c>
      <c r="G1897" s="10">
        <f>IF((G1896+(AVERAGE(F1896:F1897)*('Front End'!$F$5*60))-(N1896))&gt;$AA$3,$AA$3,IF(G1896+(AVERAGE(F1896:F1897)*('Front End'!$F$5*60))-(N1896)&lt;0,0,G1896+(AVERAGE(F1896:F1897)*('Front End'!$F$5*60))-(N1896)))</f>
        <v>100.10401927209877</v>
      </c>
      <c r="H1897" s="10">
        <f>(G1897/$AA$3)*'Front End'!$B$1</f>
        <v>1.0010401927209877E-3</v>
      </c>
      <c r="I1897" s="10">
        <f>('Front End'!$F$10-'Front End'!$B$1)+Calcs!H1897</f>
        <v>46.731001040192723</v>
      </c>
      <c r="J1897" s="10">
        <f>IF(H1897&gt;'Front End'!$B$1*('Front End'!$B$5/100),G1897-((('Front End'!$B$1*('Front End'!$B$5/100))/'Front End'!$B$1)*$AA$3),0)</f>
        <v>0.1040192720987676</v>
      </c>
      <c r="K1897" s="10">
        <f>(J1897*('Front End'!$B$6/100))/('Front End'!$B$2*24*60*60)</f>
        <v>0</v>
      </c>
      <c r="L1897" s="10">
        <f>(J1897*((100-'Front End'!$B$6)/100))/('Front End'!$B$2*24*60*60)</f>
        <v>1.2039267604024029E-4</v>
      </c>
      <c r="M1897" s="10">
        <f t="shared" si="119"/>
        <v>1.2039267604024029E-4</v>
      </c>
      <c r="N1897" s="10">
        <f>AVERAGE(M1896:M1897)*('Front End'!$F$5*60)</f>
        <v>1.4477577480868458E-2</v>
      </c>
      <c r="O1897" s="10">
        <f>IF(O1896+AVERAGE(K1896:K1897)*('Front End'!$F$5*60)&gt;J1897,J1897,O1896+AVERAGE(K1896:K1897)*('Front End'!$F$5*60))</f>
        <v>0</v>
      </c>
      <c r="P1897" s="10">
        <f>P1896+(AVERAGE(L1896:L1897)*('Front End'!$F$5*60))-W1896</f>
        <v>3289.2840151449032</v>
      </c>
      <c r="Q1897" s="10">
        <f>(P1897/$AA$5)*($AA$4-'Front End'!$F$9)</f>
        <v>3.2892840151449027E-2</v>
      </c>
      <c r="R1897" s="10">
        <f>'Front End'!$F$9+Q1897</f>
        <v>45.032892840151447</v>
      </c>
      <c r="S1897" s="8">
        <f>IF(R1897&gt;'Front End'!$F$9+'Front End'!$B$9,(((R1897-'Front End'!$F$9)/($AA$4-'Front End'!$F$9))*$AA$5)-((('Front End'!$F$9+'Front End'!$B$9-'Front End'!$F$9)/($AA$4-'Front End'!$F$9))*$AA$5),0)</f>
        <v>3289.2840151447444</v>
      </c>
      <c r="T1897" s="8">
        <f>ROUND(S1897/('Front End'!$B$3*24*60*60),6)</f>
        <v>3.8070000000000001E-3</v>
      </c>
      <c r="U1897" s="8">
        <f>IF(R1897&gt;'Front End'!$F$9+'Front End'!$B$10,(((R1897-'Front End'!$F$9)/($AA$4-'Front End'!$F$9))*$AA$5)-((('Front End'!$F$9+'Front End'!$B$10-'Front End'!$F$9)/($AA$4-'Front End'!$F$9))*$AA$5),0)</f>
        <v>1289.2840151444316</v>
      </c>
      <c r="V1897" s="8">
        <f>(U1897^0.5)/('Front End'!$B$4*24*60*60)</f>
        <v>4.1558566290873494E-3</v>
      </c>
      <c r="W1897" s="8">
        <f>(AVERAGE(T1896:T1897)*('Front End'!$F$5*60))+(AVERAGE(V1896:V1897)*('Front End'!$F$5*60))</f>
        <v>0.95569382510671419</v>
      </c>
      <c r="X1897" s="8">
        <f t="shared" si="120"/>
        <v>4.1558566290873494E-3</v>
      </c>
    </row>
    <row r="1898" spans="1:24" x14ac:dyDescent="0.2">
      <c r="A1898" s="1">
        <v>1897</v>
      </c>
      <c r="B1898" s="1">
        <f>B1897+'Front End'!$F$5</f>
        <v>3792</v>
      </c>
      <c r="C1898" s="10">
        <f t="shared" ref="C1898:C1961" si="121">B1898/(60*24)</f>
        <v>2.6333333333333333</v>
      </c>
      <c r="D1898" s="10">
        <f>ROUND(IF(B1898&lt;=$AA$2*1.25,('Front End'!$F$4/2)*(1-COS((PI()*B1898)/$AA$2)),(4.34*'Front End'!$F$4*EXP(-1.3*B1898/$AA$2))),6)</f>
        <v>1.17E-4</v>
      </c>
      <c r="E1898" s="10">
        <f>D1898*('Front End'!$F$3/100)</f>
        <v>0</v>
      </c>
      <c r="F1898" s="10">
        <f t="shared" ref="F1898:F1961" si="122">D1898-E1898</f>
        <v>1.17E-4</v>
      </c>
      <c r="G1898" s="10">
        <f>IF((G1897+(AVERAGE(F1897:F1898)*('Front End'!$F$5*60))-(N1897))&gt;$AA$3,$AA$3,IF(G1897+(AVERAGE(F1897:F1898)*('Front End'!$F$5*60))-(N1897)&lt;0,0,G1897+(AVERAGE(F1897:F1898)*('Front End'!$F$5*60))-(N1897)))</f>
        <v>100.10358169461789</v>
      </c>
      <c r="H1898" s="10">
        <f>(G1898/$AA$3)*'Front End'!$B$1</f>
        <v>1.0010358169461788E-3</v>
      </c>
      <c r="I1898" s="10">
        <f>('Front End'!$F$10-'Front End'!$B$1)+Calcs!H1898</f>
        <v>46.731001035816952</v>
      </c>
      <c r="J1898" s="10">
        <f>IF(H1898&gt;'Front End'!$B$1*('Front End'!$B$5/100),G1898-((('Front End'!$B$1*('Front End'!$B$5/100))/'Front End'!$B$1)*$AA$3),0)</f>
        <v>0.10358169461788691</v>
      </c>
      <c r="K1898" s="10">
        <f>(J1898*('Front End'!$B$6/100))/('Front End'!$B$2*24*60*60)</f>
        <v>0</v>
      </c>
      <c r="L1898" s="10">
        <f>(J1898*((100-'Front End'!$B$6)/100))/('Front End'!$B$2*24*60*60)</f>
        <v>1.1988622062255431E-4</v>
      </c>
      <c r="M1898" s="10">
        <f t="shared" ref="M1898:M1961" si="123">K1898+L1898</f>
        <v>1.1988622062255431E-4</v>
      </c>
      <c r="N1898" s="10">
        <f>AVERAGE(M1897:M1898)*('Front End'!$F$5*60)</f>
        <v>1.4416733799767677E-2</v>
      </c>
      <c r="O1898" s="10">
        <f>IF(O1897+AVERAGE(K1897:K1898)*('Front End'!$F$5*60)&gt;J1898,J1898,O1897+AVERAGE(K1897:K1898)*('Front End'!$F$5*60))</f>
        <v>0</v>
      </c>
      <c r="P1898" s="10">
        <f>P1897+(AVERAGE(L1897:L1898)*('Front End'!$F$5*60))-W1897</f>
        <v>3288.3427380535963</v>
      </c>
      <c r="Q1898" s="10">
        <f>(P1898/$AA$5)*($AA$4-'Front End'!$F$9)</f>
        <v>3.2883427380535964E-2</v>
      </c>
      <c r="R1898" s="10">
        <f>'Front End'!$F$9+Q1898</f>
        <v>45.032883427380533</v>
      </c>
      <c r="S1898" s="8">
        <f>IF(R1898&gt;'Front End'!$F$9+'Front End'!$B$9,(((R1898-'Front End'!$F$9)/($AA$4-'Front End'!$F$9))*$AA$5)-((('Front End'!$F$9+'Front End'!$B$9-'Front End'!$F$9)/($AA$4-'Front End'!$F$9))*$AA$5),0)</f>
        <v>3288.3427380532744</v>
      </c>
      <c r="T1898" s="8">
        <f>ROUND(S1898/('Front End'!$B$3*24*60*60),6)</f>
        <v>3.8059999999999999E-3</v>
      </c>
      <c r="U1898" s="8">
        <f>IF(R1898&gt;'Front End'!$F$9+'Front End'!$B$10,(((R1898-'Front End'!$F$9)/($AA$4-'Front End'!$F$9))*$AA$5)-((('Front End'!$F$9+'Front End'!$B$10-'Front End'!$F$9)/($AA$4-'Front End'!$F$9))*$AA$5),0)</f>
        <v>1288.3427380529615</v>
      </c>
      <c r="V1898" s="8">
        <f>(U1898^0.5)/('Front End'!$B$4*24*60*60)</f>
        <v>4.154339303642892E-3</v>
      </c>
      <c r="W1898" s="8">
        <f>(AVERAGE(T1897:T1898)*('Front End'!$F$5*60))+(AVERAGE(V1897:V1898)*('Front End'!$F$5*60))</f>
        <v>0.95539175596381454</v>
      </c>
      <c r="X1898" s="8">
        <f t="shared" ref="X1898:X1961" si="124">V1898+K1898+E1898</f>
        <v>4.154339303642892E-3</v>
      </c>
    </row>
    <row r="1899" spans="1:24" x14ac:dyDescent="0.2">
      <c r="A1899" s="1">
        <v>1898</v>
      </c>
      <c r="B1899" s="1">
        <f>B1898+'Front End'!$F$5</f>
        <v>3794</v>
      </c>
      <c r="C1899" s="10">
        <f t="shared" si="121"/>
        <v>2.6347222222222224</v>
      </c>
      <c r="D1899" s="10">
        <f>ROUND(IF(B1899&lt;=$AA$2*1.25,('Front End'!$F$4/2)*(1-COS((PI()*B1899)/$AA$2)),(4.34*'Front End'!$F$4*EXP(-1.3*B1899/$AA$2))),6)</f>
        <v>1.16E-4</v>
      </c>
      <c r="E1899" s="10">
        <f>D1899*('Front End'!$F$3/100)</f>
        <v>0</v>
      </c>
      <c r="F1899" s="10">
        <f t="shared" si="122"/>
        <v>1.16E-4</v>
      </c>
      <c r="G1899" s="10">
        <f>IF((G1898+(AVERAGE(F1898:F1899)*('Front End'!$F$5*60))-(N1898))&gt;$AA$3,$AA$3,IF(G1898+(AVERAGE(F1898:F1899)*('Front End'!$F$5*60))-(N1898)&lt;0,0,G1898+(AVERAGE(F1898:F1899)*('Front End'!$F$5*60))-(N1898)))</f>
        <v>100.10314496081813</v>
      </c>
      <c r="H1899" s="10">
        <f>(G1899/$AA$3)*'Front End'!$B$1</f>
        <v>1.0010314496081813E-3</v>
      </c>
      <c r="I1899" s="10">
        <f>('Front End'!$F$10-'Front End'!$B$1)+Calcs!H1899</f>
        <v>46.731001031449615</v>
      </c>
      <c r="J1899" s="10">
        <f>IF(H1899&gt;'Front End'!$B$1*('Front End'!$B$5/100),G1899-((('Front End'!$B$1*('Front End'!$B$5/100))/'Front End'!$B$1)*$AA$3),0)</f>
        <v>0.10314496081812763</v>
      </c>
      <c r="K1899" s="10">
        <f>(J1899*('Front End'!$B$6/100))/('Front End'!$B$2*24*60*60)</f>
        <v>0</v>
      </c>
      <c r="L1899" s="10">
        <f>(J1899*((100-'Front End'!$B$6)/100))/('Front End'!$B$2*24*60*60)</f>
        <v>1.1938074168764774E-4</v>
      </c>
      <c r="M1899" s="10">
        <f t="shared" si="123"/>
        <v>1.1938074168764774E-4</v>
      </c>
      <c r="N1899" s="10">
        <f>AVERAGE(M1898:M1899)*('Front End'!$F$5*60)</f>
        <v>1.4356017738612122E-2</v>
      </c>
      <c r="O1899" s="10">
        <f>IF(O1898+AVERAGE(K1898:K1899)*('Front End'!$F$5*60)&gt;J1899,J1899,O1898+AVERAGE(K1898:K1899)*('Front End'!$F$5*60))</f>
        <v>0</v>
      </c>
      <c r="P1899" s="10">
        <f>P1898+(AVERAGE(L1898:L1899)*('Front End'!$F$5*60))-W1898</f>
        <v>3287.401702315371</v>
      </c>
      <c r="Q1899" s="10">
        <f>(P1899/$AA$5)*($AA$4-'Front End'!$F$9)</f>
        <v>3.2874017023153707E-2</v>
      </c>
      <c r="R1899" s="10">
        <f>'Front End'!$F$9+Q1899</f>
        <v>45.032874017023154</v>
      </c>
      <c r="S1899" s="8">
        <f>IF(R1899&gt;'Front End'!$F$9+'Front End'!$B$9,(((R1899-'Front End'!$F$9)/($AA$4-'Front End'!$F$9))*$AA$5)-((('Front End'!$F$9+'Front End'!$B$9-'Front End'!$F$9)/($AA$4-'Front End'!$F$9))*$AA$5),0)</f>
        <v>3287.401702315407</v>
      </c>
      <c r="T1899" s="8">
        <f>ROUND(S1899/('Front End'!$B$3*24*60*60),6)</f>
        <v>3.8049999999999998E-3</v>
      </c>
      <c r="U1899" s="8">
        <f>IF(R1899&gt;'Front End'!$F$9+'Front End'!$B$10,(((R1899-'Front End'!$F$9)/($AA$4-'Front End'!$F$9))*$AA$5)-((('Front End'!$F$9+'Front End'!$B$10-'Front End'!$F$9)/($AA$4-'Front End'!$F$9))*$AA$5),0)</f>
        <v>1287.4017023150941</v>
      </c>
      <c r="V1899" s="8">
        <f>(U1899^0.5)/('Front End'!$B$4*24*60*60)</f>
        <v>4.152821813081832E-3</v>
      </c>
      <c r="W1899" s="8">
        <f>(AVERAGE(T1898:T1899)*('Front End'!$F$5*60))+(AVERAGE(V1898:V1899)*('Front End'!$F$5*60))</f>
        <v>0.95508966700348341</v>
      </c>
      <c r="X1899" s="8">
        <f t="shared" si="124"/>
        <v>4.152821813081832E-3</v>
      </c>
    </row>
    <row r="1900" spans="1:24" x14ac:dyDescent="0.2">
      <c r="A1900" s="1">
        <v>1899</v>
      </c>
      <c r="B1900" s="1">
        <f>B1899+'Front End'!$F$5</f>
        <v>3796</v>
      </c>
      <c r="C1900" s="10">
        <f t="shared" si="121"/>
        <v>2.6361111111111111</v>
      </c>
      <c r="D1900" s="10">
        <f>ROUND(IF(B1900&lt;=$AA$2*1.25,('Front End'!$F$4/2)*(1-COS((PI()*B1900)/$AA$2)),(4.34*'Front End'!$F$4*EXP(-1.3*B1900/$AA$2))),6)</f>
        <v>1.16E-4</v>
      </c>
      <c r="E1900" s="10">
        <f>D1900*('Front End'!$F$3/100)</f>
        <v>0</v>
      </c>
      <c r="F1900" s="10">
        <f t="shared" si="122"/>
        <v>1.16E-4</v>
      </c>
      <c r="G1900" s="10">
        <f>IF((G1899+(AVERAGE(F1899:F1900)*('Front End'!$F$5*60))-(N1899))&gt;$AA$3,$AA$3,IF(G1899+(AVERAGE(F1899:F1900)*('Front End'!$F$5*60))-(N1899)&lt;0,0,G1899+(AVERAGE(F1899:F1900)*('Front End'!$F$5*60))-(N1899)))</f>
        <v>100.10270894307952</v>
      </c>
      <c r="H1900" s="10">
        <f>(G1900/$AA$3)*'Front End'!$B$1</f>
        <v>1.0010270894307953E-3</v>
      </c>
      <c r="I1900" s="10">
        <f>('Front End'!$F$10-'Front End'!$B$1)+Calcs!H1900</f>
        <v>46.731001027089434</v>
      </c>
      <c r="J1900" s="10">
        <f>IF(H1900&gt;'Front End'!$B$1*('Front End'!$B$5/100),G1900-((('Front End'!$B$1*('Front End'!$B$5/100))/'Front End'!$B$1)*$AA$3),0)</f>
        <v>0.10270894307952005</v>
      </c>
      <c r="K1900" s="10">
        <f>(J1900*('Front End'!$B$6/100))/('Front End'!$B$2*24*60*60)</f>
        <v>0</v>
      </c>
      <c r="L1900" s="10">
        <f>(J1900*((100-'Front End'!$B$6)/100))/('Front End'!$B$2*24*60*60)</f>
        <v>1.188760915272223E-4</v>
      </c>
      <c r="M1900" s="10">
        <f t="shared" si="123"/>
        <v>1.188760915272223E-4</v>
      </c>
      <c r="N1900" s="10">
        <f>AVERAGE(M1899:M1900)*('Front End'!$F$5*60)</f>
        <v>1.4295409992892203E-2</v>
      </c>
      <c r="O1900" s="10">
        <f>IF(O1899+AVERAGE(K1899:K1900)*('Front End'!$F$5*60)&gt;J1900,J1900,O1899+AVERAGE(K1899:K1900)*('Front End'!$F$5*60))</f>
        <v>0</v>
      </c>
      <c r="P1900" s="10">
        <f>P1899+(AVERAGE(L1899:L1900)*('Front End'!$F$5*60))-W1899</f>
        <v>3286.4609080583605</v>
      </c>
      <c r="Q1900" s="10">
        <f>(P1900/$AA$5)*($AA$4-'Front End'!$F$9)</f>
        <v>3.2864609080583598E-2</v>
      </c>
      <c r="R1900" s="10">
        <f>'Front End'!$F$9+Q1900</f>
        <v>45.032864609080583</v>
      </c>
      <c r="S1900" s="8">
        <f>IF(R1900&gt;'Front End'!$F$9+'Front End'!$B$9,(((R1900-'Front End'!$F$9)/($AA$4-'Front End'!$F$9))*$AA$5)-((('Front End'!$F$9+'Front End'!$B$9-'Front End'!$F$9)/($AA$4-'Front End'!$F$9))*$AA$5),0)</f>
        <v>3286.4609080583309</v>
      </c>
      <c r="T1900" s="8">
        <f>ROUND(S1900/('Front End'!$B$3*24*60*60),6)</f>
        <v>3.8040000000000001E-3</v>
      </c>
      <c r="U1900" s="8">
        <f>IF(R1900&gt;'Front End'!$F$9+'Front End'!$B$10,(((R1900-'Front End'!$F$9)/($AA$4-'Front End'!$F$9))*$AA$5)-((('Front End'!$F$9+'Front End'!$B$10-'Front End'!$F$9)/($AA$4-'Front End'!$F$9))*$AA$5),0)</f>
        <v>1286.460908058018</v>
      </c>
      <c r="V1900" s="8">
        <f>(U1900^0.5)/('Front End'!$B$4*24*60*60)</f>
        <v>4.1513041574283123E-3</v>
      </c>
      <c r="W1900" s="8">
        <f>(AVERAGE(T1899:T1900)*('Front End'!$F$5*60))+(AVERAGE(V1899:V1900)*('Front End'!$F$5*60))</f>
        <v>0.95478755823060857</v>
      </c>
      <c r="X1900" s="8">
        <f t="shared" si="124"/>
        <v>4.1513041574283123E-3</v>
      </c>
    </row>
    <row r="1901" spans="1:24" x14ac:dyDescent="0.2">
      <c r="A1901" s="1">
        <v>1900</v>
      </c>
      <c r="B1901" s="1">
        <f>B1900+'Front End'!$F$5</f>
        <v>3798</v>
      </c>
      <c r="C1901" s="10">
        <f t="shared" si="121"/>
        <v>2.6375000000000002</v>
      </c>
      <c r="D1901" s="10">
        <f>ROUND(IF(B1901&lt;=$AA$2*1.25,('Front End'!$F$4/2)*(1-COS((PI()*B1901)/$AA$2)),(4.34*'Front End'!$F$4*EXP(-1.3*B1901/$AA$2))),6)</f>
        <v>1.15E-4</v>
      </c>
      <c r="E1901" s="10">
        <f>D1901*('Front End'!$F$3/100)</f>
        <v>0</v>
      </c>
      <c r="F1901" s="10">
        <f t="shared" si="122"/>
        <v>1.15E-4</v>
      </c>
      <c r="G1901" s="10">
        <f>IF((G1900+(AVERAGE(F1900:F1901)*('Front End'!$F$5*60))-(N1900))&gt;$AA$3,$AA$3,IF(G1900+(AVERAGE(F1900:F1901)*('Front End'!$F$5*60))-(N1900)&lt;0,0,G1900+(AVERAGE(F1900:F1901)*('Front End'!$F$5*60))-(N1900)))</f>
        <v>100.10227353308662</v>
      </c>
      <c r="H1901" s="10">
        <f>(G1901/$AA$3)*'Front End'!$B$1</f>
        <v>1.0010227353308661E-3</v>
      </c>
      <c r="I1901" s="10">
        <f>('Front End'!$F$10-'Front End'!$B$1)+Calcs!H1901</f>
        <v>46.731001022735335</v>
      </c>
      <c r="J1901" s="10">
        <f>IF(H1901&gt;'Front End'!$B$1*('Front End'!$B$5/100),G1901-((('Front End'!$B$1*('Front End'!$B$5/100))/'Front End'!$B$1)*$AA$3),0)</f>
        <v>0.10227353308661691</v>
      </c>
      <c r="K1901" s="10">
        <f>(J1901*('Front End'!$B$6/100))/('Front End'!$B$2*24*60*60)</f>
        <v>0</v>
      </c>
      <c r="L1901" s="10">
        <f>(J1901*((100-'Front End'!$B$6)/100))/('Front End'!$B$2*24*60*60)</f>
        <v>1.1837214477617699E-4</v>
      </c>
      <c r="M1901" s="10">
        <f t="shared" si="123"/>
        <v>1.1837214477617699E-4</v>
      </c>
      <c r="N1901" s="10">
        <f>AVERAGE(M1900:M1901)*('Front End'!$F$5*60)</f>
        <v>1.4234894178203956E-2</v>
      </c>
      <c r="O1901" s="10">
        <f>IF(O1900+AVERAGE(K1900:K1901)*('Front End'!$F$5*60)&gt;J1901,J1901,O1900+AVERAGE(K1900:K1901)*('Front End'!$F$5*60))</f>
        <v>0</v>
      </c>
      <c r="P1901" s="10">
        <f>P1900+(AVERAGE(L1900:L1901)*('Front End'!$F$5*60))-W1900</f>
        <v>3285.5203553943079</v>
      </c>
      <c r="Q1901" s="10">
        <f>(P1901/$AA$5)*($AA$4-'Front End'!$F$9)</f>
        <v>3.2855203553943078E-2</v>
      </c>
      <c r="R1901" s="10">
        <f>'Front End'!$F$9+Q1901</f>
        <v>45.032855203553943</v>
      </c>
      <c r="S1901" s="8">
        <f>IF(R1901&gt;'Front End'!$F$9+'Front End'!$B$9,(((R1901-'Front End'!$F$9)/($AA$4-'Front End'!$F$9))*$AA$5)-((('Front End'!$F$9+'Front End'!$B$9-'Front End'!$F$9)/($AA$4-'Front End'!$F$9))*$AA$5),0)</f>
        <v>3285.5203553943115</v>
      </c>
      <c r="T1901" s="8">
        <f>ROUND(S1901/('Front End'!$B$3*24*60*60),6)</f>
        <v>3.803E-3</v>
      </c>
      <c r="U1901" s="8">
        <f>IF(R1901&gt;'Front End'!$F$9+'Front End'!$B$10,(((R1901-'Front End'!$F$9)/($AA$4-'Front End'!$F$9))*$AA$5)-((('Front End'!$F$9+'Front End'!$B$10-'Front End'!$F$9)/($AA$4-'Front End'!$F$9))*$AA$5),0)</f>
        <v>1285.5203553939987</v>
      </c>
      <c r="V1901" s="8">
        <f>(U1901^0.5)/('Front End'!$B$4*24*60*60)</f>
        <v>4.1497863366823998E-3</v>
      </c>
      <c r="W1901" s="8">
        <f>(AVERAGE(T1900:T1901)*('Front End'!$F$5*60))+(AVERAGE(V1900:V1901)*('Front End'!$F$5*60))</f>
        <v>0.95448542964664274</v>
      </c>
      <c r="X1901" s="8">
        <f t="shared" si="124"/>
        <v>4.1497863366823998E-3</v>
      </c>
    </row>
    <row r="1902" spans="1:24" x14ac:dyDescent="0.2">
      <c r="A1902" s="1">
        <v>1901</v>
      </c>
      <c r="B1902" s="1">
        <f>B1901+'Front End'!$F$5</f>
        <v>3800</v>
      </c>
      <c r="C1902" s="10">
        <f t="shared" si="121"/>
        <v>2.6388888888888888</v>
      </c>
      <c r="D1902" s="10">
        <f>ROUND(IF(B1902&lt;=$AA$2*1.25,('Front End'!$F$4/2)*(1-COS((PI()*B1902)/$AA$2)),(4.34*'Front End'!$F$4*EXP(-1.3*B1902/$AA$2))),6)</f>
        <v>1.15E-4</v>
      </c>
      <c r="E1902" s="10">
        <f>D1902*('Front End'!$F$3/100)</f>
        <v>0</v>
      </c>
      <c r="F1902" s="10">
        <f t="shared" si="122"/>
        <v>1.15E-4</v>
      </c>
      <c r="G1902" s="10">
        <f>IF((G1901+(AVERAGE(F1901:F1902)*('Front End'!$F$5*60))-(N1901))&gt;$AA$3,$AA$3,IF(G1901+(AVERAGE(F1901:F1902)*('Front End'!$F$5*60))-(N1901)&lt;0,0,G1901+(AVERAGE(F1901:F1902)*('Front End'!$F$5*60))-(N1901)))</f>
        <v>100.10183863890842</v>
      </c>
      <c r="H1902" s="10">
        <f>(G1902/$AA$3)*'Front End'!$B$1</f>
        <v>1.0010183863890844E-3</v>
      </c>
      <c r="I1902" s="10">
        <f>('Front End'!$F$10-'Front End'!$B$1)+Calcs!H1902</f>
        <v>46.731001018386394</v>
      </c>
      <c r="J1902" s="10">
        <f>IF(H1902&gt;'Front End'!$B$1*('Front End'!$B$5/100),G1902-((('Front End'!$B$1*('Front End'!$B$5/100))/'Front End'!$B$1)*$AA$3),0)</f>
        <v>0.10183863890841849</v>
      </c>
      <c r="K1902" s="10">
        <f>(J1902*('Front End'!$B$6/100))/('Front End'!$B$2*24*60*60)</f>
        <v>0</v>
      </c>
      <c r="L1902" s="10">
        <f>(J1902*((100-'Front End'!$B$6)/100))/('Front End'!$B$2*24*60*60)</f>
        <v>1.1786879503289178E-4</v>
      </c>
      <c r="M1902" s="10">
        <f t="shared" si="123"/>
        <v>1.1786879503289178E-4</v>
      </c>
      <c r="N1902" s="10">
        <f>AVERAGE(M1901:M1902)*('Front End'!$F$5*60)</f>
        <v>1.4174456388544126E-2</v>
      </c>
      <c r="O1902" s="10">
        <f>IF(O1901+AVERAGE(K1901:K1902)*('Front End'!$F$5*60)&gt;J1902,J1902,O1901+AVERAGE(K1901:K1902)*('Front End'!$F$5*60))</f>
        <v>0</v>
      </c>
      <c r="P1902" s="10">
        <f>P1901+(AVERAGE(L1901:L1902)*('Front End'!$F$5*60))-W1901</f>
        <v>3284.5800444210495</v>
      </c>
      <c r="Q1902" s="10">
        <f>(P1902/$AA$5)*($AA$4-'Front End'!$F$9)</f>
        <v>3.2845800444210489E-2</v>
      </c>
      <c r="R1902" s="10">
        <f>'Front End'!$F$9+Q1902</f>
        <v>45.032845800444214</v>
      </c>
      <c r="S1902" s="8">
        <f>IF(R1902&gt;'Front End'!$F$9+'Front End'!$B$9,(((R1902-'Front End'!$F$9)/($AA$4-'Front End'!$F$9))*$AA$5)-((('Front End'!$F$9+'Front End'!$B$9-'Front End'!$F$9)/($AA$4-'Front End'!$F$9))*$AA$5),0)</f>
        <v>3284.5800444214037</v>
      </c>
      <c r="T1902" s="8">
        <f>ROUND(S1902/('Front End'!$B$3*24*60*60),6)</f>
        <v>3.8019999999999998E-3</v>
      </c>
      <c r="U1902" s="8">
        <f>IF(R1902&gt;'Front End'!$F$9+'Front End'!$B$10,(((R1902-'Front End'!$F$9)/($AA$4-'Front End'!$F$9))*$AA$5)-((('Front End'!$F$9+'Front End'!$B$10-'Front End'!$F$9)/($AA$4-'Front End'!$F$9))*$AA$5),0)</f>
        <v>1284.5800444210909</v>
      </c>
      <c r="V1902" s="8">
        <f>(U1902^0.5)/('Front End'!$B$4*24*60*60)</f>
        <v>4.1482683508212003E-3</v>
      </c>
      <c r="W1902" s="8">
        <f>(AVERAGE(T1901:T1902)*('Front End'!$F$5*60))+(AVERAGE(V1901:V1902)*('Front End'!$F$5*60))</f>
        <v>0.95418328125021601</v>
      </c>
      <c r="X1902" s="8">
        <f t="shared" si="124"/>
        <v>4.1482683508212003E-3</v>
      </c>
    </row>
    <row r="1903" spans="1:24" x14ac:dyDescent="0.2">
      <c r="A1903" s="1">
        <v>1902</v>
      </c>
      <c r="B1903" s="1">
        <f>B1902+'Front End'!$F$5</f>
        <v>3802</v>
      </c>
      <c r="C1903" s="10">
        <f t="shared" si="121"/>
        <v>2.6402777777777779</v>
      </c>
      <c r="D1903" s="10">
        <f>ROUND(IF(B1903&lt;=$AA$2*1.25,('Front End'!$F$4/2)*(1-COS((PI()*B1903)/$AA$2)),(4.34*'Front End'!$F$4*EXP(-1.3*B1903/$AA$2))),6)</f>
        <v>1.1400000000000001E-4</v>
      </c>
      <c r="E1903" s="10">
        <f>D1903*('Front End'!$F$3/100)</f>
        <v>0</v>
      </c>
      <c r="F1903" s="10">
        <f t="shared" si="122"/>
        <v>1.1400000000000001E-4</v>
      </c>
      <c r="G1903" s="10">
        <f>IF((G1902+(AVERAGE(F1902:F1903)*('Front End'!$F$5*60))-(N1902))&gt;$AA$3,$AA$3,IF(G1902+(AVERAGE(F1902:F1903)*('Front End'!$F$5*60))-(N1902)&lt;0,0,G1902+(AVERAGE(F1902:F1903)*('Front End'!$F$5*60))-(N1902)))</f>
        <v>100.10140418251987</v>
      </c>
      <c r="H1903" s="10">
        <f>(G1903/$AA$3)*'Front End'!$B$1</f>
        <v>1.0010140418251986E-3</v>
      </c>
      <c r="I1903" s="10">
        <f>('Front End'!$F$10-'Front End'!$B$1)+Calcs!H1903</f>
        <v>46.73100101404183</v>
      </c>
      <c r="J1903" s="10">
        <f>IF(H1903&gt;'Front End'!$B$1*('Front End'!$B$5/100),G1903-((('Front End'!$B$1*('Front End'!$B$5/100))/'Front End'!$B$1)*$AA$3),0)</f>
        <v>0.10140418251987171</v>
      </c>
      <c r="K1903" s="10">
        <f>(J1903*('Front End'!$B$6/100))/('Front End'!$B$2*24*60*60)</f>
        <v>0</v>
      </c>
      <c r="L1903" s="10">
        <f>(J1903*((100-'Front End'!$B$6)/100))/('Front End'!$B$2*24*60*60)</f>
        <v>1.1736595199059227E-4</v>
      </c>
      <c r="M1903" s="10">
        <f t="shared" si="123"/>
        <v>1.1736595199059227E-4</v>
      </c>
      <c r="N1903" s="10">
        <f>AVERAGE(M1902:M1903)*('Front End'!$F$5*60)</f>
        <v>1.4114084821409044E-2</v>
      </c>
      <c r="O1903" s="10">
        <f>IF(O1902+AVERAGE(K1902:K1903)*('Front End'!$F$5*60)&gt;J1903,J1903,O1902+AVERAGE(K1902:K1903)*('Front End'!$F$5*60))</f>
        <v>0</v>
      </c>
      <c r="P1903" s="10">
        <f>P1902+(AVERAGE(L1902:L1903)*('Front End'!$F$5*60))-W1902</f>
        <v>3283.6399752246207</v>
      </c>
      <c r="Q1903" s="10">
        <f>(P1903/$AA$5)*($AA$4-'Front End'!$F$9)</f>
        <v>3.2836399752246205E-2</v>
      </c>
      <c r="R1903" s="10">
        <f>'Front End'!$F$9+Q1903</f>
        <v>45.032836399752249</v>
      </c>
      <c r="S1903" s="8">
        <f>IF(R1903&gt;'Front End'!$F$9+'Front End'!$B$9,(((R1903-'Front End'!$F$9)/($AA$4-'Front End'!$F$9))*$AA$5)-((('Front End'!$F$9+'Front End'!$B$9-'Front End'!$F$9)/($AA$4-'Front End'!$F$9))*$AA$5),0)</f>
        <v>3283.6399752248726</v>
      </c>
      <c r="T1903" s="8">
        <f>ROUND(S1903/('Front End'!$B$3*24*60*60),6)</f>
        <v>3.8010000000000001E-3</v>
      </c>
      <c r="U1903" s="8">
        <f>IF(R1903&gt;'Front End'!$F$9+'Front End'!$B$10,(((R1903-'Front End'!$F$9)/($AA$4-'Front End'!$F$9))*$AA$5)-((('Front End'!$F$9+'Front End'!$B$10-'Front End'!$F$9)/($AA$4-'Front End'!$F$9))*$AA$5),0)</f>
        <v>1283.6399752245597</v>
      </c>
      <c r="V1903" s="8">
        <f>(U1903^0.5)/('Front End'!$B$4*24*60*60)</f>
        <v>4.1467501998011082E-3</v>
      </c>
      <c r="W1903" s="8">
        <f>(AVERAGE(T1902:T1903)*('Front End'!$F$5*60))+(AVERAGE(V1902:V1903)*('Front End'!$F$5*60))</f>
        <v>0.95388111303733858</v>
      </c>
      <c r="X1903" s="8">
        <f t="shared" si="124"/>
        <v>4.1467501998011082E-3</v>
      </c>
    </row>
    <row r="1904" spans="1:24" x14ac:dyDescent="0.2">
      <c r="A1904" s="1">
        <v>1903</v>
      </c>
      <c r="B1904" s="1">
        <f>B1903+'Front End'!$F$5</f>
        <v>3804</v>
      </c>
      <c r="C1904" s="10">
        <f t="shared" si="121"/>
        <v>2.6416666666666666</v>
      </c>
      <c r="D1904" s="10">
        <f>ROUND(IF(B1904&lt;=$AA$2*1.25,('Front End'!$F$4/2)*(1-COS((PI()*B1904)/$AA$2)),(4.34*'Front End'!$F$4*EXP(-1.3*B1904/$AA$2))),6)</f>
        <v>1.1400000000000001E-4</v>
      </c>
      <c r="E1904" s="10">
        <f>D1904*('Front End'!$F$3/100)</f>
        <v>0</v>
      </c>
      <c r="F1904" s="10">
        <f t="shared" si="122"/>
        <v>1.1400000000000001E-4</v>
      </c>
      <c r="G1904" s="10">
        <f>IF((G1903+(AVERAGE(F1903:F1904)*('Front End'!$F$5*60))-(N1903))&gt;$AA$3,$AA$3,IF(G1903+(AVERAGE(F1903:F1904)*('Front End'!$F$5*60))-(N1903)&lt;0,0,G1903+(AVERAGE(F1903:F1904)*('Front End'!$F$5*60))-(N1903)))</f>
        <v>100.10097009769845</v>
      </c>
      <c r="H1904" s="10">
        <f>(G1904/$AA$3)*'Front End'!$B$1</f>
        <v>1.0010097009769845E-3</v>
      </c>
      <c r="I1904" s="10">
        <f>('Front End'!$F$10-'Front End'!$B$1)+Calcs!H1904</f>
        <v>46.731001009700982</v>
      </c>
      <c r="J1904" s="10">
        <f>IF(H1904&gt;'Front End'!$B$1*('Front End'!$B$5/100),G1904-((('Front End'!$B$1*('Front End'!$B$5/100))/'Front End'!$B$1)*$AA$3),0)</f>
        <v>0.10097009769845045</v>
      </c>
      <c r="K1904" s="10">
        <f>(J1904*('Front End'!$B$6/100))/('Front End'!$B$2*24*60*60)</f>
        <v>0</v>
      </c>
      <c r="L1904" s="10">
        <f>(J1904*((100-'Front End'!$B$6)/100))/('Front End'!$B$2*24*60*60)</f>
        <v>1.1686353900283617E-4</v>
      </c>
      <c r="M1904" s="10">
        <f t="shared" si="123"/>
        <v>1.1686353900283617E-4</v>
      </c>
      <c r="N1904" s="10">
        <f>AVERAGE(M1903:M1904)*('Front End'!$F$5*60)</f>
        <v>1.4053769459605707E-2</v>
      </c>
      <c r="O1904" s="10">
        <f>IF(O1903+AVERAGE(K1903:K1904)*('Front End'!$F$5*60)&gt;J1904,J1904,O1903+AVERAGE(K1903:K1904)*('Front End'!$F$5*60))</f>
        <v>0</v>
      </c>
      <c r="P1904" s="10">
        <f>P1903+(AVERAGE(L1903:L1904)*('Front End'!$F$5*60))-W1903</f>
        <v>3282.700147881043</v>
      </c>
      <c r="Q1904" s="10">
        <f>(P1904/$AA$5)*($AA$4-'Front End'!$F$9)</f>
        <v>3.282700147881043E-2</v>
      </c>
      <c r="R1904" s="10">
        <f>'Front End'!$F$9+Q1904</f>
        <v>45.032827001478807</v>
      </c>
      <c r="S1904" s="8">
        <f>IF(R1904&gt;'Front End'!$F$9+'Front End'!$B$9,(((R1904-'Front End'!$F$9)/($AA$4-'Front End'!$F$9))*$AA$5)-((('Front End'!$F$9+'Front End'!$B$9-'Front End'!$F$9)/($AA$4-'Front End'!$F$9))*$AA$5),0)</f>
        <v>3282.700147880746</v>
      </c>
      <c r="T1904" s="8">
        <f>ROUND(S1904/('Front End'!$B$3*24*60*60),6)</f>
        <v>3.7989999999999999E-3</v>
      </c>
      <c r="U1904" s="8">
        <f>IF(R1904&gt;'Front End'!$F$9+'Front End'!$B$10,(((R1904-'Front End'!$F$9)/($AA$4-'Front End'!$F$9))*$AA$5)-((('Front End'!$F$9+'Front End'!$B$10-'Front End'!$F$9)/($AA$4-'Front End'!$F$9))*$AA$5),0)</f>
        <v>1282.7001478804332</v>
      </c>
      <c r="V1904" s="8">
        <f>(U1904^0.5)/('Front End'!$B$4*24*60*60)</f>
        <v>4.1452318835635063E-3</v>
      </c>
      <c r="W1904" s="8">
        <f>(AVERAGE(T1903:T1904)*('Front End'!$F$5*60))+(AVERAGE(V1903:V1904)*('Front End'!$F$5*60))</f>
        <v>0.95351892500187685</v>
      </c>
      <c r="X1904" s="8">
        <f t="shared" si="124"/>
        <v>4.1452318835635063E-3</v>
      </c>
    </row>
    <row r="1905" spans="1:24" x14ac:dyDescent="0.2">
      <c r="A1905" s="1">
        <v>1904</v>
      </c>
      <c r="B1905" s="1">
        <f>B1904+'Front End'!$F$5</f>
        <v>3806</v>
      </c>
      <c r="C1905" s="10">
        <f t="shared" si="121"/>
        <v>2.6430555555555557</v>
      </c>
      <c r="D1905" s="10">
        <f>ROUND(IF(B1905&lt;=$AA$2*1.25,('Front End'!$F$4/2)*(1-COS((PI()*B1905)/$AA$2)),(4.34*'Front End'!$F$4*EXP(-1.3*B1905/$AA$2))),6)</f>
        <v>1.13E-4</v>
      </c>
      <c r="E1905" s="10">
        <f>D1905*('Front End'!$F$3/100)</f>
        <v>0</v>
      </c>
      <c r="F1905" s="10">
        <f t="shared" si="122"/>
        <v>1.13E-4</v>
      </c>
      <c r="G1905" s="10">
        <f>IF((G1904+(AVERAGE(F1904:F1905)*('Front End'!$F$5*60))-(N1904))&gt;$AA$3,$AA$3,IF(G1904+(AVERAGE(F1904:F1905)*('Front End'!$F$5*60))-(N1904)&lt;0,0,G1904+(AVERAGE(F1904:F1905)*('Front End'!$F$5*60))-(N1904)))</f>
        <v>100.10053632823885</v>
      </c>
      <c r="H1905" s="10">
        <f>(G1905/$AA$3)*'Front End'!$B$1</f>
        <v>1.0010053632823885E-3</v>
      </c>
      <c r="I1905" s="10">
        <f>('Front End'!$F$10-'Front End'!$B$1)+Calcs!H1905</f>
        <v>46.731001005363289</v>
      </c>
      <c r="J1905" s="10">
        <f>IF(H1905&gt;'Front End'!$B$1*('Front End'!$B$5/100),G1905-((('Front End'!$B$1*('Front End'!$B$5/100))/'Front End'!$B$1)*$AA$3),0)</f>
        <v>0.10053632823884584</v>
      </c>
      <c r="K1905" s="10">
        <f>(J1905*('Front End'!$B$6/100))/('Front End'!$B$2*24*60*60)</f>
        <v>0</v>
      </c>
      <c r="L1905" s="10">
        <f>(J1905*((100-'Front End'!$B$6)/100))/('Front End'!$B$2*24*60*60)</f>
        <v>1.163614910171827E-4</v>
      </c>
      <c r="M1905" s="10">
        <f t="shared" si="123"/>
        <v>1.163614910171827E-4</v>
      </c>
      <c r="N1905" s="10">
        <f>AVERAGE(M1904:M1905)*('Front End'!$F$5*60)</f>
        <v>1.3993501801201133E-2</v>
      </c>
      <c r="O1905" s="10">
        <f>IF(O1904+AVERAGE(K1904:K1905)*('Front End'!$F$5*60)&gt;J1905,J1905,O1904+AVERAGE(K1904:K1905)*('Front End'!$F$5*60))</f>
        <v>0</v>
      </c>
      <c r="P1905" s="10">
        <f>P1904+(AVERAGE(L1904:L1905)*('Front End'!$F$5*60))-W1904</f>
        <v>3281.7606224578421</v>
      </c>
      <c r="Q1905" s="10">
        <f>(P1905/$AA$5)*($AA$4-'Front End'!$F$9)</f>
        <v>3.2817606224578418E-2</v>
      </c>
      <c r="R1905" s="10">
        <f>'Front End'!$F$9+Q1905</f>
        <v>45.032817606224576</v>
      </c>
      <c r="S1905" s="8">
        <f>IF(R1905&gt;'Front End'!$F$9+'Front End'!$B$9,(((R1905-'Front End'!$F$9)/($AA$4-'Front End'!$F$9))*$AA$5)-((('Front End'!$F$9+'Front End'!$B$9-'Front End'!$F$9)/($AA$4-'Front End'!$F$9))*$AA$5),0)</f>
        <v>3281.760622457597</v>
      </c>
      <c r="T1905" s="8">
        <f>ROUND(S1905/('Front End'!$B$3*24*60*60),6)</f>
        <v>3.7980000000000002E-3</v>
      </c>
      <c r="U1905" s="8">
        <f>IF(R1905&gt;'Front End'!$F$9+'Front End'!$B$10,(((R1905-'Front End'!$F$9)/($AA$4-'Front End'!$F$9))*$AA$5)-((('Front End'!$F$9+'Front End'!$B$10-'Front End'!$F$9)/($AA$4-'Front End'!$F$9))*$AA$5),0)</f>
        <v>1281.7606224572842</v>
      </c>
      <c r="V1905" s="8">
        <f>(U1905^0.5)/('Front End'!$B$4*24*60*60)</f>
        <v>4.1437134990225085E-3</v>
      </c>
      <c r="W1905" s="8">
        <f>(AVERAGE(T1904:T1905)*('Front End'!$F$5*60))+(AVERAGE(V1904:V1905)*('Front End'!$F$5*60))</f>
        <v>0.95315672295516085</v>
      </c>
      <c r="X1905" s="8">
        <f t="shared" si="124"/>
        <v>4.1437134990225085E-3</v>
      </c>
    </row>
    <row r="1906" spans="1:24" x14ac:dyDescent="0.2">
      <c r="A1906" s="1">
        <v>1905</v>
      </c>
      <c r="B1906" s="1">
        <f>B1905+'Front End'!$F$5</f>
        <v>3808</v>
      </c>
      <c r="C1906" s="10">
        <f t="shared" si="121"/>
        <v>2.6444444444444444</v>
      </c>
      <c r="D1906" s="10">
        <f>ROUND(IF(B1906&lt;=$AA$2*1.25,('Front End'!$F$4/2)*(1-COS((PI()*B1906)/$AA$2)),(4.34*'Front End'!$F$4*EXP(-1.3*B1906/$AA$2))),6)</f>
        <v>1.13E-4</v>
      </c>
      <c r="E1906" s="10">
        <f>D1906*('Front End'!$F$3/100)</f>
        <v>0</v>
      </c>
      <c r="F1906" s="10">
        <f t="shared" si="122"/>
        <v>1.13E-4</v>
      </c>
      <c r="G1906" s="10">
        <f>IF((G1905+(AVERAGE(F1905:F1906)*('Front End'!$F$5*60))-(N1905))&gt;$AA$3,$AA$3,IF(G1905+(AVERAGE(F1905:F1906)*('Front End'!$F$5*60))-(N1905)&lt;0,0,G1905+(AVERAGE(F1905:F1906)*('Front End'!$F$5*60))-(N1905)))</f>
        <v>100.10010282643765</v>
      </c>
      <c r="H1906" s="10">
        <f>(G1906/$AA$3)*'Front End'!$B$1</f>
        <v>1.0010010282643766E-3</v>
      </c>
      <c r="I1906" s="10">
        <f>('Front End'!$F$10-'Front End'!$B$1)+Calcs!H1906</f>
        <v>46.731001001028268</v>
      </c>
      <c r="J1906" s="10">
        <f>IF(H1906&gt;'Front End'!$B$1*('Front End'!$B$5/100),G1906-((('Front End'!$B$1*('Front End'!$B$5/100))/'Front End'!$B$1)*$AA$3),0)</f>
        <v>0.10010282643764867</v>
      </c>
      <c r="K1906" s="10">
        <f>(J1906*('Front End'!$B$6/100))/('Front End'!$B$2*24*60*60)</f>
        <v>0</v>
      </c>
      <c r="L1906" s="10">
        <f>(J1906*((100-'Front End'!$B$6)/100))/('Front End'!$B$2*24*60*60)</f>
        <v>1.1585975282135265E-4</v>
      </c>
      <c r="M1906" s="10">
        <f t="shared" si="123"/>
        <v>1.1585975282135265E-4</v>
      </c>
      <c r="N1906" s="10">
        <f>AVERAGE(M1905:M1906)*('Front End'!$F$5*60)</f>
        <v>1.3933274630312123E-2</v>
      </c>
      <c r="O1906" s="10">
        <f>IF(O1905+AVERAGE(K1905:K1906)*('Front End'!$F$5*60)&gt;J1906,J1906,O1905+AVERAGE(K1905:K1906)*('Front End'!$F$5*60))</f>
        <v>0</v>
      </c>
      <c r="P1906" s="10">
        <f>P1905+(AVERAGE(L1905:L1906)*('Front End'!$F$5*60))-W1905</f>
        <v>3280.8213990095173</v>
      </c>
      <c r="Q1906" s="10">
        <f>(P1906/$AA$5)*($AA$4-'Front End'!$F$9)</f>
        <v>3.2808213990095168E-2</v>
      </c>
      <c r="R1906" s="10">
        <f>'Front End'!$F$9+Q1906</f>
        <v>45.032808213990094</v>
      </c>
      <c r="S1906" s="8">
        <f>IF(R1906&gt;'Front End'!$F$9+'Front End'!$B$9,(((R1906-'Front End'!$F$9)/($AA$4-'Front End'!$F$9))*$AA$5)-((('Front End'!$F$9+'Front End'!$B$9-'Front End'!$F$9)/($AA$4-'Front End'!$F$9))*$AA$5),0)</f>
        <v>3280.8213990094259</v>
      </c>
      <c r="T1906" s="8">
        <f>ROUND(S1906/('Front End'!$B$3*24*60*60),6)</f>
        <v>3.797E-3</v>
      </c>
      <c r="U1906" s="8">
        <f>IF(R1906&gt;'Front End'!$F$9+'Front End'!$B$10,(((R1906-'Front End'!$F$9)/($AA$4-'Front End'!$F$9))*$AA$5)-((('Front End'!$F$9+'Front End'!$B$10-'Front End'!$F$9)/($AA$4-'Front End'!$F$9))*$AA$5),0)</f>
        <v>1280.8213990091131</v>
      </c>
      <c r="V1906" s="8">
        <f>(U1906^0.5)/('Front End'!$B$4*24*60*60)</f>
        <v>4.1421950461903202E-3</v>
      </c>
      <c r="W1906" s="8">
        <f>(AVERAGE(T1905:T1906)*('Front End'!$F$5*60))+(AVERAGE(V1905:V1906)*('Front End'!$F$5*60))</f>
        <v>0.95285451271276966</v>
      </c>
      <c r="X1906" s="8">
        <f t="shared" si="124"/>
        <v>4.1421950461903202E-3</v>
      </c>
    </row>
    <row r="1907" spans="1:24" x14ac:dyDescent="0.2">
      <c r="A1907" s="1">
        <v>1906</v>
      </c>
      <c r="B1907" s="1">
        <f>B1906+'Front End'!$F$5</f>
        <v>3810</v>
      </c>
      <c r="C1907" s="10">
        <f t="shared" si="121"/>
        <v>2.6458333333333335</v>
      </c>
      <c r="D1907" s="10">
        <f>ROUND(IF(B1907&lt;=$AA$2*1.25,('Front End'!$F$4/2)*(1-COS((PI()*B1907)/$AA$2)),(4.34*'Front End'!$F$4*EXP(-1.3*B1907/$AA$2))),6)</f>
        <v>1.12E-4</v>
      </c>
      <c r="E1907" s="10">
        <f>D1907*('Front End'!$F$3/100)</f>
        <v>0</v>
      </c>
      <c r="F1907" s="10">
        <f t="shared" si="122"/>
        <v>1.12E-4</v>
      </c>
      <c r="G1907" s="10">
        <f>IF((G1906+(AVERAGE(F1906:F1907)*('Front End'!$F$5*60))-(N1906))&gt;$AA$3,$AA$3,IF(G1906+(AVERAGE(F1906:F1907)*('Front End'!$F$5*60))-(N1906)&lt;0,0,G1906+(AVERAGE(F1906:F1907)*('Front End'!$F$5*60))-(N1906)))</f>
        <v>100.09966955180732</v>
      </c>
      <c r="H1907" s="10">
        <f>(G1907/$AA$3)*'Front End'!$B$1</f>
        <v>1.0009966955180733E-3</v>
      </c>
      <c r="I1907" s="10">
        <f>('Front End'!$F$10-'Front End'!$B$1)+Calcs!H1907</f>
        <v>46.731000996695521</v>
      </c>
      <c r="J1907" s="10">
        <f>IF(H1907&gt;'Front End'!$B$1*('Front End'!$B$5/100),G1907-((('Front End'!$B$1*('Front End'!$B$5/100))/'Front End'!$B$1)*$AA$3),0)</f>
        <v>9.9669551807323842E-2</v>
      </c>
      <c r="K1907" s="10">
        <f>(J1907*('Front End'!$B$6/100))/('Front End'!$B$2*24*60*60)</f>
        <v>0</v>
      </c>
      <c r="L1907" s="10">
        <f>(J1907*((100-'Front End'!$B$6)/100))/('Front End'!$B$2*24*60*60)</f>
        <v>1.1535827755477298E-4</v>
      </c>
      <c r="M1907" s="10">
        <f t="shared" si="123"/>
        <v>1.1535827755477298E-4</v>
      </c>
      <c r="N1907" s="10">
        <f>AVERAGE(M1906:M1907)*('Front End'!$F$5*60)</f>
        <v>1.3873081822567537E-2</v>
      </c>
      <c r="O1907" s="10">
        <f>IF(O1906+AVERAGE(K1906:K1907)*('Front End'!$F$5*60)&gt;J1907,J1907,O1906+AVERAGE(K1906:K1907)*('Front End'!$F$5*60))</f>
        <v>0</v>
      </c>
      <c r="P1907" s="10">
        <f>P1906+(AVERAGE(L1906:L1907)*('Front End'!$F$5*60))-W1906</f>
        <v>3279.8824175786272</v>
      </c>
      <c r="Q1907" s="10">
        <f>(P1907/$AA$5)*($AA$4-'Front End'!$F$9)</f>
        <v>3.2798824175786272E-2</v>
      </c>
      <c r="R1907" s="10">
        <f>'Front End'!$F$9+Q1907</f>
        <v>45.032798824175785</v>
      </c>
      <c r="S1907" s="8">
        <f>IF(R1907&gt;'Front End'!$F$9+'Front End'!$B$9,(((R1907-'Front End'!$F$9)/($AA$4-'Front End'!$F$9))*$AA$5)-((('Front End'!$F$9+'Front End'!$B$9-'Front End'!$F$9)/($AA$4-'Front End'!$F$9))*$AA$5),0)</f>
        <v>3279.8824175785062</v>
      </c>
      <c r="T1907" s="8">
        <f>ROUND(S1907/('Front End'!$B$3*24*60*60),6)</f>
        <v>3.7959999999999999E-3</v>
      </c>
      <c r="U1907" s="8">
        <f>IF(R1907&gt;'Front End'!$F$9+'Front End'!$B$10,(((R1907-'Front End'!$F$9)/($AA$4-'Front End'!$F$9))*$AA$5)-((('Front End'!$F$9+'Front End'!$B$10-'Front End'!$F$9)/($AA$4-'Front End'!$F$9))*$AA$5),0)</f>
        <v>1279.8824175781933</v>
      </c>
      <c r="V1907" s="8">
        <f>(U1907^0.5)/('Front End'!$B$4*24*60*60)</f>
        <v>4.140676428004174E-3</v>
      </c>
      <c r="W1907" s="8">
        <f>(AVERAGE(T1906:T1907)*('Front End'!$F$5*60))+(AVERAGE(V1906:V1907)*('Front End'!$F$5*60))</f>
        <v>0.95255228845166962</v>
      </c>
      <c r="X1907" s="8">
        <f t="shared" si="124"/>
        <v>4.140676428004174E-3</v>
      </c>
    </row>
    <row r="1908" spans="1:24" x14ac:dyDescent="0.2">
      <c r="A1908" s="1">
        <v>1907</v>
      </c>
      <c r="B1908" s="1">
        <f>B1907+'Front End'!$F$5</f>
        <v>3812</v>
      </c>
      <c r="C1908" s="10">
        <f t="shared" si="121"/>
        <v>2.6472222222222221</v>
      </c>
      <c r="D1908" s="10">
        <f>ROUND(IF(B1908&lt;=$AA$2*1.25,('Front End'!$F$4/2)*(1-COS((PI()*B1908)/$AA$2)),(4.34*'Front End'!$F$4*EXP(-1.3*B1908/$AA$2))),6)</f>
        <v>1.12E-4</v>
      </c>
      <c r="E1908" s="10">
        <f>D1908*('Front End'!$F$3/100)</f>
        <v>0</v>
      </c>
      <c r="F1908" s="10">
        <f t="shared" si="122"/>
        <v>1.12E-4</v>
      </c>
      <c r="G1908" s="10">
        <f>IF((G1907+(AVERAGE(F1907:F1908)*('Front End'!$F$5*60))-(N1907))&gt;$AA$3,$AA$3,IF(G1907+(AVERAGE(F1907:F1908)*('Front End'!$F$5*60))-(N1907)&lt;0,0,G1907+(AVERAGE(F1907:F1908)*('Front End'!$F$5*60))-(N1907)))</f>
        <v>100.09923646998476</v>
      </c>
      <c r="H1908" s="10">
        <f>(G1908/$AA$3)*'Front End'!$B$1</f>
        <v>1.0009923646998476E-3</v>
      </c>
      <c r="I1908" s="10">
        <f>('Front End'!$F$10-'Front End'!$B$1)+Calcs!H1908</f>
        <v>46.731000992364706</v>
      </c>
      <c r="J1908" s="10">
        <f>IF(H1908&gt;'Front End'!$B$1*('Front End'!$B$5/100),G1908-((('Front End'!$B$1*('Front End'!$B$5/100))/'Front End'!$B$1)*$AA$3),0)</f>
        <v>9.9236469984759879E-2</v>
      </c>
      <c r="K1908" s="10">
        <f>(J1908*('Front End'!$B$6/100))/('Front End'!$B$2*24*60*60)</f>
        <v>0</v>
      </c>
      <c r="L1908" s="10">
        <f>(J1908*((100-'Front End'!$B$6)/100))/('Front End'!$B$2*24*60*60)</f>
        <v>1.1485702544532395E-4</v>
      </c>
      <c r="M1908" s="10">
        <f t="shared" si="123"/>
        <v>1.1485702544532395E-4</v>
      </c>
      <c r="N1908" s="10">
        <f>AVERAGE(M1907:M1908)*('Front End'!$F$5*60)</f>
        <v>1.3812918180005816E-2</v>
      </c>
      <c r="O1908" s="10">
        <f>IF(O1907+AVERAGE(K1907:K1908)*('Front End'!$F$5*60)&gt;J1908,J1908,O1907+AVERAGE(K1907:K1908)*('Front End'!$F$5*60))</f>
        <v>0</v>
      </c>
      <c r="P1908" s="10">
        <f>P1907+(AVERAGE(L1907:L1908)*('Front End'!$F$5*60))-W1907</f>
        <v>3278.9436782083558</v>
      </c>
      <c r="Q1908" s="10">
        <f>(P1908/$AA$5)*($AA$4-'Front End'!$F$9)</f>
        <v>3.2789436782083556E-2</v>
      </c>
      <c r="R1908" s="10">
        <f>'Front End'!$F$9+Q1908</f>
        <v>45.032789436782082</v>
      </c>
      <c r="S1908" s="8">
        <f>IF(R1908&gt;'Front End'!$F$9+'Front End'!$B$9,(((R1908-'Front End'!$F$9)/($AA$4-'Front End'!$F$9))*$AA$5)-((('Front End'!$F$9+'Front End'!$B$9-'Front End'!$F$9)/($AA$4-'Front End'!$F$9))*$AA$5),0)</f>
        <v>3278.9436782081793</v>
      </c>
      <c r="T1908" s="8">
        <f>ROUND(S1908/('Front End'!$B$3*24*60*60),6)</f>
        <v>3.7950000000000002E-3</v>
      </c>
      <c r="U1908" s="8">
        <f>IF(R1908&gt;'Front End'!$F$9+'Front End'!$B$10,(((R1908-'Front End'!$F$9)/($AA$4-'Front End'!$F$9))*$AA$5)-((('Front End'!$F$9+'Front End'!$B$10-'Front End'!$F$9)/($AA$4-'Front End'!$F$9))*$AA$5),0)</f>
        <v>1278.9436782078665</v>
      </c>
      <c r="V1908" s="8">
        <f>(U1908^0.5)/('Front End'!$B$4*24*60*60)</f>
        <v>4.1391576443522054E-3</v>
      </c>
      <c r="W1908" s="8">
        <f>(AVERAGE(T1907:T1908)*('Front End'!$F$5*60))+(AVERAGE(V1907:V1908)*('Front End'!$F$5*60))</f>
        <v>0.95225004434138283</v>
      </c>
      <c r="X1908" s="8">
        <f t="shared" si="124"/>
        <v>4.1391576443522054E-3</v>
      </c>
    </row>
    <row r="1909" spans="1:24" x14ac:dyDescent="0.2">
      <c r="A1909" s="1">
        <v>1908</v>
      </c>
      <c r="B1909" s="1">
        <f>B1908+'Front End'!$F$5</f>
        <v>3814</v>
      </c>
      <c r="C1909" s="10">
        <f t="shared" si="121"/>
        <v>2.6486111111111112</v>
      </c>
      <c r="D1909" s="10">
        <f>ROUND(IF(B1909&lt;=$AA$2*1.25,('Front End'!$F$4/2)*(1-COS((PI()*B1909)/$AA$2)),(4.34*'Front End'!$F$4*EXP(-1.3*B1909/$AA$2))),6)</f>
        <v>1.11E-4</v>
      </c>
      <c r="E1909" s="10">
        <f>D1909*('Front End'!$F$3/100)</f>
        <v>0</v>
      </c>
      <c r="F1909" s="10">
        <f t="shared" si="122"/>
        <v>1.11E-4</v>
      </c>
      <c r="G1909" s="10">
        <f>IF((G1908+(AVERAGE(F1908:F1909)*('Front End'!$F$5*60))-(N1908))&gt;$AA$3,$AA$3,IF(G1908+(AVERAGE(F1908:F1909)*('Front End'!$F$5*60))-(N1908)&lt;0,0,G1908+(AVERAGE(F1908:F1909)*('Front End'!$F$5*60))-(N1908)))</f>
        <v>100.09880355180475</v>
      </c>
      <c r="H1909" s="10">
        <f>(G1909/$AA$3)*'Front End'!$B$1</f>
        <v>1.0009880355180477E-3</v>
      </c>
      <c r="I1909" s="10">
        <f>('Front End'!$F$10-'Front End'!$B$1)+Calcs!H1909</f>
        <v>46.731000988035525</v>
      </c>
      <c r="J1909" s="10">
        <f>IF(H1909&gt;'Front End'!$B$1*('Front End'!$B$5/100),G1909-((('Front End'!$B$1*('Front End'!$B$5/100))/'Front End'!$B$1)*$AA$3),0)</f>
        <v>9.8803551804749645E-2</v>
      </c>
      <c r="K1909" s="10">
        <f>(J1909*('Front End'!$B$6/100))/('Front End'!$B$2*24*60*60)</f>
        <v>0</v>
      </c>
      <c r="L1909" s="10">
        <f>(J1909*((100-'Front End'!$B$6)/100))/('Front End'!$B$2*24*60*60)</f>
        <v>1.1435596273697877E-4</v>
      </c>
      <c r="M1909" s="10">
        <f t="shared" si="123"/>
        <v>1.1435596273697877E-4</v>
      </c>
      <c r="N1909" s="10">
        <f>AVERAGE(M1908:M1909)*('Front End'!$F$5*60)</f>
        <v>1.3752779290938162E-2</v>
      </c>
      <c r="O1909" s="10">
        <f>IF(O1908+AVERAGE(K1908:K1909)*('Front End'!$F$5*60)&gt;J1909,J1909,O1908+AVERAGE(K1908:K1909)*('Front End'!$F$5*60))</f>
        <v>0</v>
      </c>
      <c r="P1909" s="10">
        <f>P1908+(AVERAGE(L1908:L1909)*('Front End'!$F$5*60))-W1908</f>
        <v>3278.0051809433053</v>
      </c>
      <c r="Q1909" s="10">
        <f>(P1909/$AA$5)*($AA$4-'Front End'!$F$9)</f>
        <v>3.2780051809433053E-2</v>
      </c>
      <c r="R1909" s="10">
        <f>'Front End'!$F$9+Q1909</f>
        <v>45.032780051809432</v>
      </c>
      <c r="S1909" s="8">
        <f>IF(R1909&gt;'Front End'!$F$9+'Front End'!$B$9,(((R1909-'Front End'!$F$9)/($AA$4-'Front End'!$F$9))*$AA$5)-((('Front End'!$F$9+'Front End'!$B$9-'Front End'!$F$9)/($AA$4-'Front End'!$F$9))*$AA$5),0)</f>
        <v>3278.0051809432111</v>
      </c>
      <c r="T1909" s="8">
        <f>ROUND(S1909/('Front End'!$B$3*24*60*60),6)</f>
        <v>3.7940000000000001E-3</v>
      </c>
      <c r="U1909" s="8">
        <f>IF(R1909&gt;'Front End'!$F$9+'Front End'!$B$10,(((R1909-'Front End'!$F$9)/($AA$4-'Front End'!$F$9))*$AA$5)-((('Front End'!$F$9+'Front End'!$B$10-'Front End'!$F$9)/($AA$4-'Front End'!$F$9))*$AA$5),0)</f>
        <v>1278.0051809428983</v>
      </c>
      <c r="V1909" s="8">
        <f>(U1909^0.5)/('Front End'!$B$4*24*60*60)</f>
        <v>4.1376386951246704E-3</v>
      </c>
      <c r="W1909" s="8">
        <f>(AVERAGE(T1908:T1909)*('Front End'!$F$5*60))+(AVERAGE(V1908:V1909)*('Front End'!$F$5*60))</f>
        <v>0.95194778036861261</v>
      </c>
      <c r="X1909" s="8">
        <f t="shared" si="124"/>
        <v>4.1376386951246704E-3</v>
      </c>
    </row>
    <row r="1910" spans="1:24" x14ac:dyDescent="0.2">
      <c r="A1910" s="1">
        <v>1909</v>
      </c>
      <c r="B1910" s="1">
        <f>B1909+'Front End'!$F$5</f>
        <v>3816</v>
      </c>
      <c r="C1910" s="10">
        <f t="shared" si="121"/>
        <v>2.65</v>
      </c>
      <c r="D1910" s="10">
        <f>ROUND(IF(B1910&lt;=$AA$2*1.25,('Front End'!$F$4/2)*(1-COS((PI()*B1910)/$AA$2)),(4.34*'Front End'!$F$4*EXP(-1.3*B1910/$AA$2))),6)</f>
        <v>1.11E-4</v>
      </c>
      <c r="E1910" s="10">
        <f>D1910*('Front End'!$F$3/100)</f>
        <v>0</v>
      </c>
      <c r="F1910" s="10">
        <f t="shared" si="122"/>
        <v>1.11E-4</v>
      </c>
      <c r="G1910" s="10">
        <f>IF((G1909+(AVERAGE(F1909:F1910)*('Front End'!$F$5*60))-(N1909))&gt;$AA$3,$AA$3,IF(G1909+(AVERAGE(F1909:F1910)*('Front End'!$F$5*60))-(N1909)&lt;0,0,G1909+(AVERAGE(F1909:F1910)*('Front End'!$F$5*60))-(N1909)))</f>
        <v>100.0983707725138</v>
      </c>
      <c r="H1910" s="10">
        <f>(G1910/$AA$3)*'Front End'!$B$1</f>
        <v>1.000983707725138E-3</v>
      </c>
      <c r="I1910" s="10">
        <f>('Front End'!$F$10-'Front End'!$B$1)+Calcs!H1910</f>
        <v>46.73100098370773</v>
      </c>
      <c r="J1910" s="10">
        <f>IF(H1910&gt;'Front End'!$B$1*('Front End'!$B$5/100),G1910-((('Front End'!$B$1*('Front End'!$B$5/100))/'Front End'!$B$1)*$AA$3),0)</f>
        <v>9.8370772513803217E-2</v>
      </c>
      <c r="K1910" s="10">
        <f>(J1910*('Front End'!$B$6/100))/('Front End'!$B$2*24*60*60)</f>
        <v>0</v>
      </c>
      <c r="L1910" s="10">
        <f>(J1910*((100-'Front End'!$B$6)/100))/('Front End'!$B$2*24*60*60)</f>
        <v>1.1385506077986485E-4</v>
      </c>
      <c r="M1910" s="10">
        <f t="shared" si="123"/>
        <v>1.1385506077986485E-4</v>
      </c>
      <c r="N1910" s="10">
        <f>AVERAGE(M1909:M1910)*('Front End'!$F$5*60)</f>
        <v>1.3692661411010616E-2</v>
      </c>
      <c r="O1910" s="10">
        <f>IF(O1909+AVERAGE(K1909:K1910)*('Front End'!$F$5*60)&gt;J1910,J1910,O1909+AVERAGE(K1909:K1910)*('Front End'!$F$5*60))</f>
        <v>0</v>
      </c>
      <c r="P1910" s="10">
        <f>P1909+(AVERAGE(L1909:L1910)*('Front End'!$F$5*60))-W1909</f>
        <v>3277.0669258243474</v>
      </c>
      <c r="Q1910" s="10">
        <f>(P1910/$AA$5)*($AA$4-'Front End'!$F$9)</f>
        <v>3.2770669258243471E-2</v>
      </c>
      <c r="R1910" s="10">
        <f>'Front End'!$F$9+Q1910</f>
        <v>45.032770669258241</v>
      </c>
      <c r="S1910" s="8">
        <f>IF(R1910&gt;'Front End'!$F$9+'Front End'!$B$9,(((R1910-'Front End'!$F$9)/($AA$4-'Front End'!$F$9))*$AA$5)-((('Front End'!$F$9+'Front End'!$B$9-'Front End'!$F$9)/($AA$4-'Front End'!$F$9))*$AA$5),0)</f>
        <v>3277.0669258241014</v>
      </c>
      <c r="T1910" s="8">
        <f>ROUND(S1910/('Front End'!$B$3*24*60*60),6)</f>
        <v>3.7929999999999999E-3</v>
      </c>
      <c r="U1910" s="8">
        <f>IF(R1910&gt;'Front End'!$F$9+'Front End'!$B$10,(((R1910-'Front End'!$F$9)/($AA$4-'Front End'!$F$9))*$AA$5)-((('Front End'!$F$9+'Front End'!$B$10-'Front End'!$F$9)/($AA$4-'Front End'!$F$9))*$AA$5),0)</f>
        <v>1277.0669258237886</v>
      </c>
      <c r="V1910" s="8">
        <f>(U1910^0.5)/('Front End'!$B$4*24*60*60)</f>
        <v>4.1361195802047347E-3</v>
      </c>
      <c r="W1910" s="8">
        <f>(AVERAGE(T1909:T1910)*('Front End'!$F$5*60))+(AVERAGE(V1909:V1910)*('Front End'!$F$5*60))</f>
        <v>0.95164549651976427</v>
      </c>
      <c r="X1910" s="8">
        <f t="shared" si="124"/>
        <v>4.1361195802047347E-3</v>
      </c>
    </row>
    <row r="1911" spans="1:24" x14ac:dyDescent="0.2">
      <c r="A1911" s="1">
        <v>1910</v>
      </c>
      <c r="B1911" s="1">
        <f>B1910+'Front End'!$F$5</f>
        <v>3818</v>
      </c>
      <c r="C1911" s="10">
        <f t="shared" si="121"/>
        <v>2.651388888888889</v>
      </c>
      <c r="D1911" s="10">
        <f>ROUND(IF(B1911&lt;=$AA$2*1.25,('Front End'!$F$4/2)*(1-COS((PI()*B1911)/$AA$2)),(4.34*'Front End'!$F$4*EXP(-1.3*B1911/$AA$2))),6)</f>
        <v>1.1E-4</v>
      </c>
      <c r="E1911" s="10">
        <f>D1911*('Front End'!$F$3/100)</f>
        <v>0</v>
      </c>
      <c r="F1911" s="10">
        <f t="shared" si="122"/>
        <v>1.1E-4</v>
      </c>
      <c r="G1911" s="10">
        <f>IF((G1910+(AVERAGE(F1910:F1911)*('Front End'!$F$5*60))-(N1910))&gt;$AA$3,$AA$3,IF(G1910+(AVERAGE(F1910:F1911)*('Front End'!$F$5*60))-(N1910)&lt;0,0,G1910+(AVERAGE(F1910:F1911)*('Front End'!$F$5*60))-(N1910)))</f>
        <v>100.09793811110279</v>
      </c>
      <c r="H1911" s="10">
        <f>(G1911/$AA$3)*'Front End'!$B$1</f>
        <v>1.0009793811110279E-3</v>
      </c>
      <c r="I1911" s="10">
        <f>('Front End'!$F$10-'Front End'!$B$1)+Calcs!H1911</f>
        <v>46.731000979381115</v>
      </c>
      <c r="J1911" s="10">
        <f>IF(H1911&gt;'Front End'!$B$1*('Front End'!$B$5/100),G1911-((('Front End'!$B$1*('Front End'!$B$5/100))/'Front End'!$B$1)*$AA$3),0)</f>
        <v>9.7938111102791936E-2</v>
      </c>
      <c r="K1911" s="10">
        <f>(J1911*('Front End'!$B$6/100))/('Front End'!$B$2*24*60*60)</f>
        <v>0</v>
      </c>
      <c r="L1911" s="10">
        <f>(J1911*((100-'Front End'!$B$6)/100))/('Front End'!$B$2*24*60*60)</f>
        <v>1.1335429525786105E-4</v>
      </c>
      <c r="M1911" s="10">
        <f t="shared" si="123"/>
        <v>1.1335429525786105E-4</v>
      </c>
      <c r="N1911" s="10">
        <f>AVERAGE(M1910:M1911)*('Front End'!$F$5*60)</f>
        <v>1.3632561362263554E-2</v>
      </c>
      <c r="O1911" s="10">
        <f>IF(O1910+AVERAGE(K1910:K1911)*('Front End'!$F$5*60)&gt;J1911,J1911,O1910+AVERAGE(K1910:K1911)*('Front End'!$F$5*60))</f>
        <v>0</v>
      </c>
      <c r="P1911" s="10">
        <f>P1910+(AVERAGE(L1910:L1911)*('Front End'!$F$5*60))-W1910</f>
        <v>3276.1289128891899</v>
      </c>
      <c r="Q1911" s="10">
        <f>(P1911/$AA$5)*($AA$4-'Front End'!$F$9)</f>
        <v>3.2761289128891896E-2</v>
      </c>
      <c r="R1911" s="10">
        <f>'Front End'!$F$9+Q1911</f>
        <v>45.032761289128892</v>
      </c>
      <c r="S1911" s="8">
        <f>IF(R1911&gt;'Front End'!$F$9+'Front End'!$B$9,(((R1911-'Front End'!$F$9)/($AA$4-'Front End'!$F$9))*$AA$5)-((('Front End'!$F$9+'Front End'!$B$9-'Front End'!$F$9)/($AA$4-'Front End'!$F$9))*$AA$5),0)</f>
        <v>3276.1289128892199</v>
      </c>
      <c r="T1911" s="8">
        <f>ROUND(S1911/('Front End'!$B$3*24*60*60),6)</f>
        <v>3.7919999999999998E-3</v>
      </c>
      <c r="U1911" s="8">
        <f>IF(R1911&gt;'Front End'!$F$9+'Front End'!$B$10,(((R1911-'Front End'!$F$9)/($AA$4-'Front End'!$F$9))*$AA$5)-((('Front End'!$F$9+'Front End'!$B$10-'Front End'!$F$9)/($AA$4-'Front End'!$F$9))*$AA$5),0)</f>
        <v>1276.1289128889071</v>
      </c>
      <c r="V1911" s="8">
        <f>(U1911^0.5)/('Front End'!$B$4*24*60*60)</f>
        <v>4.1346002994719225E-3</v>
      </c>
      <c r="W1911" s="8">
        <f>(AVERAGE(T1910:T1911)*('Front End'!$F$5*60))+(AVERAGE(V1910:V1911)*('Front End'!$F$5*60))</f>
        <v>0.95134319278059942</v>
      </c>
      <c r="X1911" s="8">
        <f t="shared" si="124"/>
        <v>4.1346002994719225E-3</v>
      </c>
    </row>
    <row r="1912" spans="1:24" x14ac:dyDescent="0.2">
      <c r="A1912" s="1">
        <v>1911</v>
      </c>
      <c r="B1912" s="1">
        <f>B1911+'Front End'!$F$5</f>
        <v>3820</v>
      </c>
      <c r="C1912" s="10">
        <f t="shared" si="121"/>
        <v>2.6527777777777777</v>
      </c>
      <c r="D1912" s="10">
        <f>ROUND(IF(B1912&lt;=$AA$2*1.25,('Front End'!$F$4/2)*(1-COS((PI()*B1912)/$AA$2)),(4.34*'Front End'!$F$4*EXP(-1.3*B1912/$AA$2))),6)</f>
        <v>1.1E-4</v>
      </c>
      <c r="E1912" s="10">
        <f>D1912*('Front End'!$F$3/100)</f>
        <v>0</v>
      </c>
      <c r="F1912" s="10">
        <f t="shared" si="122"/>
        <v>1.1E-4</v>
      </c>
      <c r="G1912" s="10">
        <f>IF((G1911+(AVERAGE(F1911:F1912)*('Front End'!$F$5*60))-(N1911))&gt;$AA$3,$AA$3,IF(G1911+(AVERAGE(F1911:F1912)*('Front End'!$F$5*60))-(N1911)&lt;0,0,G1911+(AVERAGE(F1911:F1912)*('Front End'!$F$5*60))-(N1911)))</f>
        <v>100.09750554974053</v>
      </c>
      <c r="H1912" s="10">
        <f>(G1912/$AA$3)*'Front End'!$B$1</f>
        <v>1.0009750554974054E-3</v>
      </c>
      <c r="I1912" s="10">
        <f>('Front End'!$F$10-'Front End'!$B$1)+Calcs!H1912</f>
        <v>46.731000975055501</v>
      </c>
      <c r="J1912" s="10">
        <f>IF(H1912&gt;'Front End'!$B$1*('Front End'!$B$5/100),G1912-((('Front End'!$B$1*('Front End'!$B$5/100))/'Front End'!$B$1)*$AA$3),0)</f>
        <v>9.750554974053216E-2</v>
      </c>
      <c r="K1912" s="10">
        <f>(J1912*('Front End'!$B$6/100))/('Front End'!$B$2*24*60*60)</f>
        <v>0</v>
      </c>
      <c r="L1912" s="10">
        <f>(J1912*((100-'Front End'!$B$6)/100))/('Front End'!$B$2*24*60*60)</f>
        <v>1.1285364553302334E-4</v>
      </c>
      <c r="M1912" s="10">
        <f t="shared" si="123"/>
        <v>1.1285364553302334E-4</v>
      </c>
      <c r="N1912" s="10">
        <f>AVERAGE(M1911:M1912)*('Front End'!$F$5*60)</f>
        <v>1.3572476447453064E-2</v>
      </c>
      <c r="O1912" s="10">
        <f>IF(O1911+AVERAGE(K1911:K1912)*('Front End'!$F$5*60)&gt;J1912,J1912,O1911+AVERAGE(K1911:K1912)*('Front End'!$F$5*60))</f>
        <v>0</v>
      </c>
      <c r="P1912" s="10">
        <f>P1911+(AVERAGE(L1911:L1912)*('Front End'!$F$5*60))-W1911</f>
        <v>3275.1911421728564</v>
      </c>
      <c r="Q1912" s="10">
        <f>(P1912/$AA$5)*($AA$4-'Front End'!$F$9)</f>
        <v>3.2751911421728563E-2</v>
      </c>
      <c r="R1912" s="10">
        <f>'Front End'!$F$9+Q1912</f>
        <v>45.032751911421727</v>
      </c>
      <c r="S1912" s="8">
        <f>IF(R1912&gt;'Front End'!$F$9+'Front End'!$B$9,(((R1912-'Front End'!$F$9)/($AA$4-'Front End'!$F$9))*$AA$5)-((('Front End'!$F$9+'Front End'!$B$9-'Front End'!$F$9)/($AA$4-'Front End'!$F$9))*$AA$5),0)</f>
        <v>3275.1911421726732</v>
      </c>
      <c r="T1912" s="8">
        <f>ROUND(S1912/('Front End'!$B$3*24*60*60),6)</f>
        <v>3.7910000000000001E-3</v>
      </c>
      <c r="U1912" s="8">
        <f>IF(R1912&gt;'Front End'!$F$9+'Front End'!$B$10,(((R1912-'Front End'!$F$9)/($AA$4-'Front End'!$F$9))*$AA$5)-((('Front End'!$F$9+'Front End'!$B$10-'Front End'!$F$9)/($AA$4-'Front End'!$F$9))*$AA$5),0)</f>
        <v>1275.1911421723603</v>
      </c>
      <c r="V1912" s="8">
        <f>(U1912^0.5)/('Front End'!$B$4*24*60*60)</f>
        <v>4.1330808527986545E-3</v>
      </c>
      <c r="W1912" s="8">
        <f>(AVERAGE(T1911:T1912)*('Front End'!$F$5*60))+(AVERAGE(V1911:V1912)*('Front End'!$F$5*60))</f>
        <v>0.95104086913623453</v>
      </c>
      <c r="X1912" s="8">
        <f t="shared" si="124"/>
        <v>4.1330808527986545E-3</v>
      </c>
    </row>
    <row r="1913" spans="1:24" x14ac:dyDescent="0.2">
      <c r="A1913" s="1">
        <v>1912</v>
      </c>
      <c r="B1913" s="1">
        <f>B1912+'Front End'!$F$5</f>
        <v>3822</v>
      </c>
      <c r="C1913" s="10">
        <f t="shared" si="121"/>
        <v>2.6541666666666668</v>
      </c>
      <c r="D1913" s="10">
        <f>ROUND(IF(B1913&lt;=$AA$2*1.25,('Front End'!$F$4/2)*(1-COS((PI()*B1913)/$AA$2)),(4.34*'Front End'!$F$4*EXP(-1.3*B1913/$AA$2))),6)</f>
        <v>1.0900000000000001E-4</v>
      </c>
      <c r="E1913" s="10">
        <f>D1913*('Front End'!$F$3/100)</f>
        <v>0</v>
      </c>
      <c r="F1913" s="10">
        <f t="shared" si="122"/>
        <v>1.0900000000000001E-4</v>
      </c>
      <c r="G1913" s="10">
        <f>IF((G1912+(AVERAGE(F1912:F1913)*('Front End'!$F$5*60))-(N1912))&gt;$AA$3,$AA$3,IF(G1912+(AVERAGE(F1912:F1913)*('Front End'!$F$5*60))-(N1912)&lt;0,0,G1912+(AVERAGE(F1912:F1913)*('Front End'!$F$5*60))-(N1912)))</f>
        <v>100.09707307329309</v>
      </c>
      <c r="H1913" s="10">
        <f>(G1913/$AA$3)*'Front End'!$B$1</f>
        <v>1.0009707307329309E-3</v>
      </c>
      <c r="I1913" s="10">
        <f>('Front End'!$F$10-'Front End'!$B$1)+Calcs!H1913</f>
        <v>46.73100097073074</v>
      </c>
      <c r="J1913" s="10">
        <f>IF(H1913&gt;'Front End'!$B$1*('Front End'!$B$5/100),G1913-((('Front End'!$B$1*('Front End'!$B$5/100))/'Front End'!$B$1)*$AA$3),0)</f>
        <v>9.7073073293088896E-2</v>
      </c>
      <c r="K1913" s="10">
        <f>(J1913*('Front End'!$B$6/100))/('Front End'!$B$2*24*60*60)</f>
        <v>0</v>
      </c>
      <c r="L1913" s="10">
        <f>(J1913*((100-'Front End'!$B$6)/100))/('Front End'!$B$2*24*60*60)</f>
        <v>1.1235309408922327E-4</v>
      </c>
      <c r="M1913" s="10">
        <f t="shared" si="123"/>
        <v>1.1235309408922327E-4</v>
      </c>
      <c r="N1913" s="10">
        <f>AVERAGE(M1912:M1913)*('Front End'!$F$5*60)</f>
        <v>1.3512404377334798E-2</v>
      </c>
      <c r="O1913" s="10">
        <f>IF(O1912+AVERAGE(K1912:K1913)*('Front End'!$F$5*60)&gt;J1913,J1913,O1912+AVERAGE(K1912:K1913)*('Front End'!$F$5*60))</f>
        <v>0</v>
      </c>
      <c r="P1913" s="10">
        <f>P1912+(AVERAGE(L1912:L1913)*('Front End'!$F$5*60))-W1912</f>
        <v>3274.2536137080974</v>
      </c>
      <c r="Q1913" s="10">
        <f>(P1913/$AA$5)*($AA$4-'Front End'!$F$9)</f>
        <v>3.2742536137080967E-2</v>
      </c>
      <c r="R1913" s="10">
        <f>'Front End'!$F$9+Q1913</f>
        <v>45.032742536137079</v>
      </c>
      <c r="S1913" s="8">
        <f>IF(R1913&gt;'Front End'!$F$9+'Front End'!$B$9,(((R1913-'Front End'!$F$9)/($AA$4-'Front End'!$F$9))*$AA$5)-((('Front End'!$F$9+'Front End'!$B$9-'Front End'!$F$9)/($AA$4-'Front End'!$F$9))*$AA$5),0)</f>
        <v>3274.2536137078559</v>
      </c>
      <c r="T1913" s="8">
        <f>ROUND(S1913/('Front End'!$B$3*24*60*60),6)</f>
        <v>3.79E-3</v>
      </c>
      <c r="U1913" s="8">
        <f>IF(R1913&gt;'Front End'!$F$9+'Front End'!$B$10,(((R1913-'Front End'!$F$9)/($AA$4-'Front End'!$F$9))*$AA$5)-((('Front End'!$F$9+'Front End'!$B$10-'Front End'!$F$9)/($AA$4-'Front End'!$F$9))*$AA$5),0)</f>
        <v>1274.2536137075431</v>
      </c>
      <c r="V1913" s="8">
        <f>(U1913^0.5)/('Front End'!$B$4*24*60*60)</f>
        <v>4.1315612400559852E-3</v>
      </c>
      <c r="W1913" s="8">
        <f>(AVERAGE(T1912:T1913)*('Front End'!$F$5*60))+(AVERAGE(V1912:V1913)*('Front End'!$F$5*60))</f>
        <v>0.95073852557127836</v>
      </c>
      <c r="X1913" s="8">
        <f t="shared" si="124"/>
        <v>4.1315612400559852E-3</v>
      </c>
    </row>
    <row r="1914" spans="1:24" x14ac:dyDescent="0.2">
      <c r="A1914" s="1">
        <v>1913</v>
      </c>
      <c r="B1914" s="1">
        <f>B1913+'Front End'!$F$5</f>
        <v>3824</v>
      </c>
      <c r="C1914" s="10">
        <f t="shared" si="121"/>
        <v>2.6555555555555554</v>
      </c>
      <c r="D1914" s="10">
        <f>ROUND(IF(B1914&lt;=$AA$2*1.25,('Front End'!$F$4/2)*(1-COS((PI()*B1914)/$AA$2)),(4.34*'Front End'!$F$4*EXP(-1.3*B1914/$AA$2))),6)</f>
        <v>1.0900000000000001E-4</v>
      </c>
      <c r="E1914" s="10">
        <f>D1914*('Front End'!$F$3/100)</f>
        <v>0</v>
      </c>
      <c r="F1914" s="10">
        <f t="shared" si="122"/>
        <v>1.0900000000000001E-4</v>
      </c>
      <c r="G1914" s="10">
        <f>IF((G1913+(AVERAGE(F1913:F1914)*('Front End'!$F$5*60))-(N1913))&gt;$AA$3,$AA$3,IF(G1913+(AVERAGE(F1913:F1914)*('Front End'!$F$5*60))-(N1913)&lt;0,0,G1913+(AVERAGE(F1913:F1914)*('Front End'!$F$5*60))-(N1913)))</f>
        <v>100.09664066891575</v>
      </c>
      <c r="H1914" s="10">
        <f>(G1914/$AA$3)*'Front End'!$B$1</f>
        <v>1.0009664066891577E-3</v>
      </c>
      <c r="I1914" s="10">
        <f>('Front End'!$F$10-'Front End'!$B$1)+Calcs!H1914</f>
        <v>46.73100096640669</v>
      </c>
      <c r="J1914" s="10">
        <f>IF(H1914&gt;'Front End'!$B$1*('Front End'!$B$5/100),G1914-((('Front End'!$B$1*('Front End'!$B$5/100))/'Front End'!$B$1)*$AA$3),0)</f>
        <v>9.6640668915753736E-2</v>
      </c>
      <c r="K1914" s="10">
        <f>(J1914*('Front End'!$B$6/100))/('Front End'!$B$2*24*60*60)</f>
        <v>0</v>
      </c>
      <c r="L1914" s="10">
        <f>(J1914*((100-'Front End'!$B$6)/100))/('Front End'!$B$2*24*60*60)</f>
        <v>1.1185262605990017E-4</v>
      </c>
      <c r="M1914" s="10">
        <f t="shared" si="123"/>
        <v>1.1185262605990017E-4</v>
      </c>
      <c r="N1914" s="10">
        <f>AVERAGE(M1913:M1914)*('Front End'!$F$5*60)</f>
        <v>1.3452343208947407E-2</v>
      </c>
      <c r="O1914" s="10">
        <f>IF(O1913+AVERAGE(K1913:K1914)*('Front End'!$F$5*60)&gt;J1914,J1914,O1913+AVERAGE(K1913:K1914)*('Front End'!$F$5*60))</f>
        <v>0</v>
      </c>
      <c r="P1914" s="10">
        <f>P1913+(AVERAGE(L1913:L1914)*('Front End'!$F$5*60))-W1913</f>
        <v>3273.3163275257352</v>
      </c>
      <c r="Q1914" s="10">
        <f>(P1914/$AA$5)*($AA$4-'Front End'!$F$9)</f>
        <v>3.2733163275257347E-2</v>
      </c>
      <c r="R1914" s="10">
        <f>'Front End'!$F$9+Q1914</f>
        <v>45.03273316327526</v>
      </c>
      <c r="S1914" s="8">
        <f>IF(R1914&gt;'Front End'!$F$9+'Front End'!$B$9,(((R1914-'Front End'!$F$9)/($AA$4-'Front End'!$F$9))*$AA$5)-((('Front End'!$F$9+'Front End'!$B$9-'Front End'!$F$9)/($AA$4-'Front End'!$F$9))*$AA$5),0)</f>
        <v>3273.3163275260322</v>
      </c>
      <c r="T1914" s="8">
        <f>ROUND(S1914/('Front End'!$B$3*24*60*60),6)</f>
        <v>3.7889999999999998E-3</v>
      </c>
      <c r="U1914" s="8">
        <f>IF(R1914&gt;'Front End'!$F$9+'Front End'!$B$10,(((R1914-'Front End'!$F$9)/($AA$4-'Front End'!$F$9))*$AA$5)-((('Front End'!$F$9+'Front End'!$B$10-'Front End'!$F$9)/($AA$4-'Front End'!$F$9))*$AA$5),0)</f>
        <v>1273.3163275257193</v>
      </c>
      <c r="V1914" s="8">
        <f>(U1914^0.5)/('Front End'!$B$4*24*60*60)</f>
        <v>4.1300414611113072E-3</v>
      </c>
      <c r="W1914" s="8">
        <f>(AVERAGE(T1913:T1914)*('Front End'!$F$5*60))+(AVERAGE(V1913:V1914)*('Front End'!$F$5*60))</f>
        <v>0.95043616207003745</v>
      </c>
      <c r="X1914" s="8">
        <f t="shared" si="124"/>
        <v>4.1300414611113072E-3</v>
      </c>
    </row>
    <row r="1915" spans="1:24" x14ac:dyDescent="0.2">
      <c r="A1915" s="1">
        <v>1914</v>
      </c>
      <c r="B1915" s="1">
        <f>B1914+'Front End'!$F$5</f>
        <v>3826</v>
      </c>
      <c r="C1915" s="10">
        <f t="shared" si="121"/>
        <v>2.6569444444444446</v>
      </c>
      <c r="D1915" s="10">
        <f>ROUND(IF(B1915&lt;=$AA$2*1.25,('Front End'!$F$4/2)*(1-COS((PI()*B1915)/$AA$2)),(4.34*'Front End'!$F$4*EXP(-1.3*B1915/$AA$2))),6)</f>
        <v>1.08E-4</v>
      </c>
      <c r="E1915" s="10">
        <f>D1915*('Front End'!$F$3/100)</f>
        <v>0</v>
      </c>
      <c r="F1915" s="10">
        <f t="shared" si="122"/>
        <v>1.08E-4</v>
      </c>
      <c r="G1915" s="10">
        <f>IF((G1914+(AVERAGE(F1914:F1915)*('Front End'!$F$5*60))-(N1914))&gt;$AA$3,$AA$3,IF(G1914+(AVERAGE(F1914:F1915)*('Front End'!$F$5*60))-(N1914)&lt;0,0,G1914+(AVERAGE(F1914:F1915)*('Front End'!$F$5*60))-(N1914)))</f>
        <v>100.0962083257068</v>
      </c>
      <c r="H1915" s="10">
        <f>(G1915/$AA$3)*'Front End'!$B$1</f>
        <v>1.0009620832570681E-3</v>
      </c>
      <c r="I1915" s="10">
        <f>('Front End'!$F$10-'Front End'!$B$1)+Calcs!H1915</f>
        <v>46.731000962083264</v>
      </c>
      <c r="J1915" s="10">
        <f>IF(H1915&gt;'Front End'!$B$1*('Front End'!$B$5/100),G1915-((('Front End'!$B$1*('Front End'!$B$5/100))/'Front End'!$B$1)*$AA$3),0)</f>
        <v>9.6208325706797382E-2</v>
      </c>
      <c r="K1915" s="10">
        <f>(J1915*('Front End'!$B$6/100))/('Front End'!$B$2*24*60*60)</f>
        <v>0</v>
      </c>
      <c r="L1915" s="10">
        <f>(J1915*((100-'Front End'!$B$6)/100))/('Front End'!$B$2*24*60*60)</f>
        <v>1.113522288273118E-4</v>
      </c>
      <c r="M1915" s="10">
        <f t="shared" si="123"/>
        <v>1.113522288273118E-4</v>
      </c>
      <c r="N1915" s="10">
        <f>AVERAGE(M1914:M1915)*('Front End'!$F$5*60)</f>
        <v>1.3392291293232718E-2</v>
      </c>
      <c r="O1915" s="10">
        <f>IF(O1914+AVERAGE(K1914:K1915)*('Front End'!$F$5*60)&gt;J1915,J1915,O1914+AVERAGE(K1914:K1915)*('Front End'!$F$5*60))</f>
        <v>0</v>
      </c>
      <c r="P1915" s="10">
        <f>P1914+(AVERAGE(L1914:L1915)*('Front End'!$F$5*60))-W1914</f>
        <v>3272.3792836549583</v>
      </c>
      <c r="Q1915" s="10">
        <f>(P1915/$AA$5)*($AA$4-'Front End'!$F$9)</f>
        <v>3.2723792836549581E-2</v>
      </c>
      <c r="R1915" s="10">
        <f>'Front End'!$F$9+Q1915</f>
        <v>45.032723792836549</v>
      </c>
      <c r="S1915" s="8">
        <f>IF(R1915&gt;'Front End'!$F$9+'Front End'!$B$9,(((R1915-'Front End'!$F$9)/($AA$4-'Front End'!$F$9))*$AA$5)-((('Front End'!$F$9+'Front End'!$B$9-'Front End'!$F$9)/($AA$4-'Front End'!$F$9))*$AA$5),0)</f>
        <v>3272.3792836549137</v>
      </c>
      <c r="T1915" s="8">
        <f>ROUND(S1915/('Front End'!$B$3*24*60*60),6)</f>
        <v>3.787E-3</v>
      </c>
      <c r="U1915" s="8">
        <f>IF(R1915&gt;'Front End'!$F$9+'Front End'!$B$10,(((R1915-'Front End'!$F$9)/($AA$4-'Front End'!$F$9))*$AA$5)-((('Front End'!$F$9+'Front End'!$B$10-'Front End'!$F$9)/($AA$4-'Front End'!$F$9))*$AA$5),0)</f>
        <v>1272.3792836546008</v>
      </c>
      <c r="V1915" s="8">
        <f>(U1915^0.5)/('Front End'!$B$4*24*60*60)</f>
        <v>4.1285215158260325E-3</v>
      </c>
      <c r="W1915" s="8">
        <f>(AVERAGE(T1914:T1915)*('Front End'!$F$5*60))+(AVERAGE(V1914:V1915)*('Front End'!$F$5*60))</f>
        <v>0.95007377861624043</v>
      </c>
      <c r="X1915" s="8">
        <f t="shared" si="124"/>
        <v>4.1285215158260325E-3</v>
      </c>
    </row>
    <row r="1916" spans="1:24" x14ac:dyDescent="0.2">
      <c r="A1916" s="1">
        <v>1915</v>
      </c>
      <c r="B1916" s="1">
        <f>B1915+'Front End'!$F$5</f>
        <v>3828</v>
      </c>
      <c r="C1916" s="10">
        <f t="shared" si="121"/>
        <v>2.6583333333333332</v>
      </c>
      <c r="D1916" s="10">
        <f>ROUND(IF(B1916&lt;=$AA$2*1.25,('Front End'!$F$4/2)*(1-COS((PI()*B1916)/$AA$2)),(4.34*'Front End'!$F$4*EXP(-1.3*B1916/$AA$2))),6)</f>
        <v>1.08E-4</v>
      </c>
      <c r="E1916" s="10">
        <f>D1916*('Front End'!$F$3/100)</f>
        <v>0</v>
      </c>
      <c r="F1916" s="10">
        <f t="shared" si="122"/>
        <v>1.08E-4</v>
      </c>
      <c r="G1916" s="10">
        <f>IF((G1915+(AVERAGE(F1915:F1916)*('Front End'!$F$5*60))-(N1915))&gt;$AA$3,$AA$3,IF(G1915+(AVERAGE(F1915:F1916)*('Front End'!$F$5*60))-(N1915)&lt;0,0,G1915+(AVERAGE(F1915:F1916)*('Front End'!$F$5*60))-(N1915)))</f>
        <v>100.09577603441357</v>
      </c>
      <c r="H1916" s="10">
        <f>(G1916/$AA$3)*'Front End'!$B$1</f>
        <v>1.0009577603441358E-3</v>
      </c>
      <c r="I1916" s="10">
        <f>('Front End'!$F$10-'Front End'!$B$1)+Calcs!H1916</f>
        <v>46.731000957760351</v>
      </c>
      <c r="J1916" s="10">
        <f>IF(H1916&gt;'Front End'!$B$1*('Front End'!$B$5/100),G1916-((('Front End'!$B$1*('Front End'!$B$5/100))/'Front End'!$B$1)*$AA$3),0)</f>
        <v>9.5776034413574962E-2</v>
      </c>
      <c r="K1916" s="10">
        <f>(J1916*('Front End'!$B$6/100))/('Front End'!$B$2*24*60*60)</f>
        <v>0</v>
      </c>
      <c r="L1916" s="10">
        <f>(J1916*((100-'Front End'!$B$6)/100))/('Front End'!$B$2*24*60*60)</f>
        <v>1.1085189168237845E-4</v>
      </c>
      <c r="M1916" s="10">
        <f t="shared" si="123"/>
        <v>1.1085189168237845E-4</v>
      </c>
      <c r="N1916" s="10">
        <f>AVERAGE(M1915:M1916)*('Front End'!$F$5*60)</f>
        <v>1.3332247230581415E-2</v>
      </c>
      <c r="O1916" s="10">
        <f>IF(O1915+AVERAGE(K1915:K1916)*('Front End'!$F$5*60)&gt;J1916,J1916,O1915+AVERAGE(K1915:K1916)*('Front End'!$F$5*60))</f>
        <v>0</v>
      </c>
      <c r="P1916" s="10">
        <f>P1915+(AVERAGE(L1915:L1916)*('Front End'!$F$5*60))-W1915</f>
        <v>3271.4425421235728</v>
      </c>
      <c r="Q1916" s="10">
        <f>(P1916/$AA$5)*($AA$4-'Front End'!$F$9)</f>
        <v>3.2714425421235725E-2</v>
      </c>
      <c r="R1916" s="10">
        <f>'Front End'!$F$9+Q1916</f>
        <v>45.032714425421233</v>
      </c>
      <c r="S1916" s="8">
        <f>IF(R1916&gt;'Front End'!$F$9+'Front End'!$B$9,(((R1916-'Front End'!$F$9)/($AA$4-'Front End'!$F$9))*$AA$5)-((('Front End'!$F$9+'Front End'!$B$9-'Front End'!$F$9)/($AA$4-'Front End'!$F$9))*$AA$5),0)</f>
        <v>3271.4425421232818</v>
      </c>
      <c r="T1916" s="8">
        <f>ROUND(S1916/('Front End'!$B$3*24*60*60),6)</f>
        <v>3.7859999999999999E-3</v>
      </c>
      <c r="U1916" s="8">
        <f>IF(R1916&gt;'Front End'!$F$9+'Front End'!$B$10,(((R1916-'Front End'!$F$9)/($AA$4-'Front End'!$F$9))*$AA$5)-((('Front End'!$F$9+'Front End'!$B$10-'Front End'!$F$9)/($AA$4-'Front End'!$F$9))*$AA$5),0)</f>
        <v>1271.4425421229689</v>
      </c>
      <c r="V1916" s="8">
        <f>(U1916^0.5)/('Front End'!$B$4*24*60*60)</f>
        <v>4.1270015014407066E-3</v>
      </c>
      <c r="W1916" s="8">
        <f>(AVERAGE(T1915:T1916)*('Front End'!$F$5*60))+(AVERAGE(V1915:V1916)*('Front End'!$F$5*60))</f>
        <v>0.94971138103600428</v>
      </c>
      <c r="X1916" s="8">
        <f t="shared" si="124"/>
        <v>4.1270015014407066E-3</v>
      </c>
    </row>
    <row r="1917" spans="1:24" x14ac:dyDescent="0.2">
      <c r="A1917" s="1">
        <v>1916</v>
      </c>
      <c r="B1917" s="1">
        <f>B1916+'Front End'!$F$5</f>
        <v>3830</v>
      </c>
      <c r="C1917" s="10">
        <f t="shared" si="121"/>
        <v>2.6597222222222223</v>
      </c>
      <c r="D1917" s="10">
        <f>ROUND(IF(B1917&lt;=$AA$2*1.25,('Front End'!$F$4/2)*(1-COS((PI()*B1917)/$AA$2)),(4.34*'Front End'!$F$4*EXP(-1.3*B1917/$AA$2))),6)</f>
        <v>1.07E-4</v>
      </c>
      <c r="E1917" s="10">
        <f>D1917*('Front End'!$F$3/100)</f>
        <v>0</v>
      </c>
      <c r="F1917" s="10">
        <f t="shared" si="122"/>
        <v>1.07E-4</v>
      </c>
      <c r="G1917" s="10">
        <f>IF((G1916+(AVERAGE(F1916:F1917)*('Front End'!$F$5*60))-(N1916))&gt;$AA$3,$AA$3,IF(G1916+(AVERAGE(F1916:F1917)*('Front End'!$F$5*60))-(N1916)&lt;0,0,G1916+(AVERAGE(F1916:F1917)*('Front End'!$F$5*60))-(N1916)))</f>
        <v>100.095343787183</v>
      </c>
      <c r="H1917" s="10">
        <f>(G1917/$AA$3)*'Front End'!$B$1</f>
        <v>1.0009534378718301E-3</v>
      </c>
      <c r="I1917" s="10">
        <f>('Front End'!$F$10-'Front End'!$B$1)+Calcs!H1917</f>
        <v>46.731000953437878</v>
      </c>
      <c r="J1917" s="10">
        <f>IF(H1917&gt;'Front End'!$B$1*('Front End'!$B$5/100),G1917-((('Front End'!$B$1*('Front End'!$B$5/100))/'Front End'!$B$1)*$AA$3),0)</f>
        <v>9.534378718299763E-2</v>
      </c>
      <c r="K1917" s="10">
        <f>(J1917*('Front End'!$B$6/100))/('Front End'!$B$2*24*60*60)</f>
        <v>0</v>
      </c>
      <c r="L1917" s="10">
        <f>(J1917*((100-'Front End'!$B$6)/100))/('Front End'!$B$2*24*60*60)</f>
        <v>1.1035160553587691E-4</v>
      </c>
      <c r="M1917" s="10">
        <f t="shared" si="123"/>
        <v>1.1035160553587691E-4</v>
      </c>
      <c r="N1917" s="10">
        <f>AVERAGE(M1916:M1917)*('Front End'!$F$5*60)</f>
        <v>1.327220983309532E-2</v>
      </c>
      <c r="O1917" s="10">
        <f>IF(O1916+AVERAGE(K1916:K1917)*('Front End'!$F$5*60)&gt;J1917,J1917,O1916+AVERAGE(K1916:K1917)*('Front End'!$F$5*60))</f>
        <v>0</v>
      </c>
      <c r="P1917" s="10">
        <f>P1916+(AVERAGE(L1916:L1917)*('Front End'!$F$5*60))-W1916</f>
        <v>3270.5061029523699</v>
      </c>
      <c r="Q1917" s="10">
        <f>(P1917/$AA$5)*($AA$4-'Front End'!$F$9)</f>
        <v>3.2705061029523703E-2</v>
      </c>
      <c r="R1917" s="10">
        <f>'Front End'!$F$9+Q1917</f>
        <v>45.032705061029525</v>
      </c>
      <c r="S1917" s="8">
        <f>IF(R1917&gt;'Front End'!$F$9+'Front End'!$B$9,(((R1917-'Front End'!$F$9)/($AA$4-'Front End'!$F$9))*$AA$5)-((('Front End'!$F$9+'Front End'!$B$9-'Front End'!$F$9)/($AA$4-'Front End'!$F$9))*$AA$5),0)</f>
        <v>3270.5061029524531</v>
      </c>
      <c r="T1917" s="8">
        <f>ROUND(S1917/('Front End'!$B$3*24*60*60),6)</f>
        <v>3.7850000000000002E-3</v>
      </c>
      <c r="U1917" s="8">
        <f>IF(R1917&gt;'Front End'!$F$9+'Front End'!$B$10,(((R1917-'Front End'!$F$9)/($AA$4-'Front End'!$F$9))*$AA$5)-((('Front End'!$F$9+'Front End'!$B$10-'Front End'!$F$9)/($AA$4-'Front End'!$F$9))*$AA$5),0)</f>
        <v>1270.5061029521403</v>
      </c>
      <c r="V1917" s="8">
        <f>(U1917^0.5)/('Front End'!$B$4*24*60*60)</f>
        <v>4.1254814179135573E-3</v>
      </c>
      <c r="W1917" s="8">
        <f>(AVERAGE(T1916:T1917)*('Front End'!$F$5*60))+(AVERAGE(V1916:V1917)*('Front End'!$F$5*60))</f>
        <v>0.94940897516125589</v>
      </c>
      <c r="X1917" s="8">
        <f t="shared" si="124"/>
        <v>4.1254814179135573E-3</v>
      </c>
    </row>
    <row r="1918" spans="1:24" x14ac:dyDescent="0.2">
      <c r="A1918" s="1">
        <v>1917</v>
      </c>
      <c r="B1918" s="1">
        <f>B1917+'Front End'!$F$5</f>
        <v>3832</v>
      </c>
      <c r="C1918" s="10">
        <f t="shared" si="121"/>
        <v>2.661111111111111</v>
      </c>
      <c r="D1918" s="10">
        <f>ROUND(IF(B1918&lt;=$AA$2*1.25,('Front End'!$F$4/2)*(1-COS((PI()*B1918)/$AA$2)),(4.34*'Front End'!$F$4*EXP(-1.3*B1918/$AA$2))),6)</f>
        <v>1.07E-4</v>
      </c>
      <c r="E1918" s="10">
        <f>D1918*('Front End'!$F$3/100)</f>
        <v>0</v>
      </c>
      <c r="F1918" s="10">
        <f t="shared" si="122"/>
        <v>1.07E-4</v>
      </c>
      <c r="G1918" s="10">
        <f>IF((G1917+(AVERAGE(F1917:F1918)*('Front End'!$F$5*60))-(N1917))&gt;$AA$3,$AA$3,IF(G1917+(AVERAGE(F1917:F1918)*('Front End'!$F$5*60))-(N1917)&lt;0,0,G1917+(AVERAGE(F1917:F1918)*('Front End'!$F$5*60))-(N1917)))</f>
        <v>100.0949115773499</v>
      </c>
      <c r="H1918" s="10">
        <f>(G1918/$AA$3)*'Front End'!$B$1</f>
        <v>1.000949115773499E-3</v>
      </c>
      <c r="I1918" s="10">
        <f>('Front End'!$F$10-'Front End'!$B$1)+Calcs!H1918</f>
        <v>46.731000949115774</v>
      </c>
      <c r="J1918" s="10">
        <f>IF(H1918&gt;'Front End'!$B$1*('Front End'!$B$5/100),G1918-((('Front End'!$B$1*('Front End'!$B$5/100))/'Front End'!$B$1)*$AA$3),0)</f>
        <v>9.4911577349904519E-2</v>
      </c>
      <c r="K1918" s="10">
        <f>(J1918*('Front End'!$B$6/100))/('Front End'!$B$2*24*60*60)</f>
        <v>0</v>
      </c>
      <c r="L1918" s="10">
        <f>(J1918*((100-'Front End'!$B$6)/100))/('Front End'!$B$2*24*60*60)</f>
        <v>1.0985136267350061E-4</v>
      </c>
      <c r="M1918" s="10">
        <f t="shared" si="123"/>
        <v>1.0985136267350061E-4</v>
      </c>
      <c r="N1918" s="10">
        <f>AVERAGE(M1917:M1918)*('Front End'!$F$5*60)</f>
        <v>1.3212178092562652E-2</v>
      </c>
      <c r="O1918" s="10">
        <f>IF(O1917+AVERAGE(K1917:K1918)*('Front End'!$F$5*60)&gt;J1918,J1918,O1917+AVERAGE(K1917:K1918)*('Front End'!$F$5*60))</f>
        <v>0</v>
      </c>
      <c r="P1918" s="10">
        <f>P1917+(AVERAGE(L1917:L1918)*('Front End'!$F$5*60))-W1917</f>
        <v>3269.5699061553014</v>
      </c>
      <c r="Q1918" s="10">
        <f>(P1918/$AA$5)*($AA$4-'Front End'!$F$9)</f>
        <v>3.2695699061553007E-2</v>
      </c>
      <c r="R1918" s="10">
        <f>'Front End'!$F$9+Q1918</f>
        <v>45.032695699061556</v>
      </c>
      <c r="S1918" s="8">
        <f>IF(R1918&gt;'Front End'!$F$9+'Front End'!$B$9,(((R1918-'Front End'!$F$9)/($AA$4-'Front End'!$F$9))*$AA$5)-((('Front End'!$F$9+'Front End'!$B$9-'Front End'!$F$9)/($AA$4-'Front End'!$F$9))*$AA$5),0)</f>
        <v>3269.569906155567</v>
      </c>
      <c r="T1918" s="8">
        <f>ROUND(S1918/('Front End'!$B$3*24*60*60),6)</f>
        <v>3.784E-3</v>
      </c>
      <c r="U1918" s="8">
        <f>IF(R1918&gt;'Front End'!$F$9+'Front End'!$B$10,(((R1918-'Front End'!$F$9)/($AA$4-'Front End'!$F$9))*$AA$5)-((('Front End'!$F$9+'Front End'!$B$10-'Front End'!$F$9)/($AA$4-'Front End'!$F$9))*$AA$5),0)</f>
        <v>1269.5699061552541</v>
      </c>
      <c r="V1918" s="8">
        <f>(U1918^0.5)/('Front End'!$B$4*24*60*60)</f>
        <v>4.1239611677400621E-3</v>
      </c>
      <c r="W1918" s="8">
        <f>(AVERAGE(T1917:T1918)*('Front End'!$F$5*60))+(AVERAGE(V1917:V1918)*('Front End'!$F$5*60))</f>
        <v>0.94910655513921705</v>
      </c>
      <c r="X1918" s="8">
        <f t="shared" si="124"/>
        <v>4.1239611677400621E-3</v>
      </c>
    </row>
    <row r="1919" spans="1:24" x14ac:dyDescent="0.2">
      <c r="A1919" s="1">
        <v>1918</v>
      </c>
      <c r="B1919" s="1">
        <f>B1918+'Front End'!$F$5</f>
        <v>3834</v>
      </c>
      <c r="C1919" s="10">
        <f t="shared" si="121"/>
        <v>2.6625000000000001</v>
      </c>
      <c r="D1919" s="10">
        <f>ROUND(IF(B1919&lt;=$AA$2*1.25,('Front End'!$F$4/2)*(1-COS((PI()*B1919)/$AA$2)),(4.34*'Front End'!$F$4*EXP(-1.3*B1919/$AA$2))),6)</f>
        <v>1.06E-4</v>
      </c>
      <c r="E1919" s="10">
        <f>D1919*('Front End'!$F$3/100)</f>
        <v>0</v>
      </c>
      <c r="F1919" s="10">
        <f t="shared" si="122"/>
        <v>1.06E-4</v>
      </c>
      <c r="G1919" s="10">
        <f>IF((G1918+(AVERAGE(F1918:F1919)*('Front End'!$F$5*60))-(N1918))&gt;$AA$3,$AA$3,IF(G1918+(AVERAGE(F1918:F1919)*('Front End'!$F$5*60))-(N1918)&lt;0,0,G1918+(AVERAGE(F1918:F1919)*('Front End'!$F$5*60))-(N1918)))</f>
        <v>100.09447939925735</v>
      </c>
      <c r="H1919" s="10">
        <f>(G1919/$AA$3)*'Front End'!$B$1</f>
        <v>1.0009447939925734E-3</v>
      </c>
      <c r="I1919" s="10">
        <f>('Front End'!$F$10-'Front End'!$B$1)+Calcs!H1919</f>
        <v>46.731000944793998</v>
      </c>
      <c r="J1919" s="10">
        <f>IF(H1919&gt;'Front End'!$B$1*('Front End'!$B$5/100),G1919-((('Front End'!$B$1*('Front End'!$B$5/100))/'Front End'!$B$1)*$AA$3),0)</f>
        <v>9.447939925735227E-2</v>
      </c>
      <c r="K1919" s="10">
        <f>(J1919*('Front End'!$B$6/100))/('Front End'!$B$2*24*60*60)</f>
        <v>0</v>
      </c>
      <c r="L1919" s="10">
        <f>(J1919*((100-'Front End'!$B$6)/100))/('Front End'!$B$2*24*60*60)</f>
        <v>1.0935115654786144E-4</v>
      </c>
      <c r="M1919" s="10">
        <f t="shared" si="123"/>
        <v>1.0935115654786144E-4</v>
      </c>
      <c r="N1919" s="10">
        <f>AVERAGE(M1918:M1919)*('Front End'!$F$5*60)</f>
        <v>1.3152151153281723E-2</v>
      </c>
      <c r="O1919" s="10">
        <f>IF(O1918+AVERAGE(K1918:K1919)*('Front End'!$F$5*60)&gt;J1919,J1919,O1918+AVERAGE(K1918:K1919)*('Front End'!$F$5*60))</f>
        <v>0</v>
      </c>
      <c r="P1919" s="10">
        <f>P1918+(AVERAGE(L1918:L1919)*('Front End'!$F$5*60))-W1918</f>
        <v>3268.6339517513156</v>
      </c>
      <c r="Q1919" s="10">
        <f>(P1919/$AA$5)*($AA$4-'Front End'!$F$9)</f>
        <v>3.2686339517513152E-2</v>
      </c>
      <c r="R1919" s="10">
        <f>'Front End'!$F$9+Q1919</f>
        <v>45.032686339517511</v>
      </c>
      <c r="S1919" s="8">
        <f>IF(R1919&gt;'Front End'!$F$9+'Front End'!$B$9,(((R1919-'Front End'!$F$9)/($AA$4-'Front End'!$F$9))*$AA$5)-((('Front End'!$F$9+'Front End'!$B$9-'Front End'!$F$9)/($AA$4-'Front End'!$F$9))*$AA$5),0)</f>
        <v>3268.6339517510987</v>
      </c>
      <c r="T1919" s="8">
        <f>ROUND(S1919/('Front End'!$B$3*24*60*60),6)</f>
        <v>3.7829999999999999E-3</v>
      </c>
      <c r="U1919" s="8">
        <f>IF(R1919&gt;'Front End'!$F$9+'Front End'!$B$10,(((R1919-'Front End'!$F$9)/($AA$4-'Front End'!$F$9))*$AA$5)-((('Front End'!$F$9+'Front End'!$B$10-'Front End'!$F$9)/($AA$4-'Front End'!$F$9))*$AA$5),0)</f>
        <v>1268.6339517507859</v>
      </c>
      <c r="V1919" s="8">
        <f>(U1919^0.5)/('Front End'!$B$4*24*60*60)</f>
        <v>4.1224407507658763E-3</v>
      </c>
      <c r="W1919" s="8">
        <f>(AVERAGE(T1918:T1919)*('Front End'!$F$5*60))+(AVERAGE(V1918:V1919)*('Front End'!$F$5*60))</f>
        <v>0.94880411511035634</v>
      </c>
      <c r="X1919" s="8">
        <f t="shared" si="124"/>
        <v>4.1224407507658763E-3</v>
      </c>
    </row>
    <row r="1920" spans="1:24" x14ac:dyDescent="0.2">
      <c r="A1920" s="1">
        <v>1919</v>
      </c>
      <c r="B1920" s="1">
        <f>B1919+'Front End'!$F$5</f>
        <v>3836</v>
      </c>
      <c r="C1920" s="10">
        <f t="shared" si="121"/>
        <v>2.6638888888888888</v>
      </c>
      <c r="D1920" s="10">
        <f>ROUND(IF(B1920&lt;=$AA$2*1.25,('Front End'!$F$4/2)*(1-COS((PI()*B1920)/$AA$2)),(4.34*'Front End'!$F$4*EXP(-1.3*B1920/$AA$2))),6)</f>
        <v>1.06E-4</v>
      </c>
      <c r="E1920" s="10">
        <f>D1920*('Front End'!$F$3/100)</f>
        <v>0</v>
      </c>
      <c r="F1920" s="10">
        <f t="shared" si="122"/>
        <v>1.06E-4</v>
      </c>
      <c r="G1920" s="10">
        <f>IF((G1919+(AVERAGE(F1919:F1920)*('Front End'!$F$5*60))-(N1919))&gt;$AA$3,$AA$3,IF(G1919+(AVERAGE(F1919:F1920)*('Front End'!$F$5*60))-(N1919)&lt;0,0,G1919+(AVERAGE(F1919:F1920)*('Front End'!$F$5*60))-(N1919)))</f>
        <v>100.09404724810408</v>
      </c>
      <c r="H1920" s="10">
        <f>(G1920/$AA$3)*'Front End'!$B$1</f>
        <v>1.0009404724810407E-3</v>
      </c>
      <c r="I1920" s="10">
        <f>('Front End'!$F$10-'Front End'!$B$1)+Calcs!H1920</f>
        <v>46.731000940472484</v>
      </c>
      <c r="J1920" s="10">
        <f>IF(H1920&gt;'Front End'!$B$1*('Front End'!$B$5/100),G1920-((('Front End'!$B$1*('Front End'!$B$5/100))/'Front End'!$B$1)*$AA$3),0)</f>
        <v>9.404724810407572E-2</v>
      </c>
      <c r="K1920" s="10">
        <f>(J1920*('Front End'!$B$6/100))/('Front End'!$B$2*24*60*60)</f>
        <v>0</v>
      </c>
      <c r="L1920" s="10">
        <f>(J1920*((100-'Front End'!$B$6)/100))/('Front End'!$B$2*24*60*60)</f>
        <v>1.0885098160193951E-4</v>
      </c>
      <c r="M1920" s="10">
        <f t="shared" si="123"/>
        <v>1.0885098160193951E-4</v>
      </c>
      <c r="N1920" s="10">
        <f>AVERAGE(M1919:M1920)*('Front End'!$F$5*60)</f>
        <v>1.3092128288988057E-2</v>
      </c>
      <c r="O1920" s="10">
        <f>IF(O1919+AVERAGE(K1919:K1920)*('Front End'!$F$5*60)&gt;J1920,J1920,O1919+AVERAGE(K1919:K1920)*('Front End'!$F$5*60))</f>
        <v>0</v>
      </c>
      <c r="P1920" s="10">
        <f>P1919+(AVERAGE(L1919:L1920)*('Front End'!$F$5*60))-W1919</f>
        <v>3267.6982397644942</v>
      </c>
      <c r="Q1920" s="10">
        <f>(P1920/$AA$5)*($AA$4-'Front End'!$F$9)</f>
        <v>3.2676982397644945E-2</v>
      </c>
      <c r="R1920" s="10">
        <f>'Front End'!$F$9+Q1920</f>
        <v>45.032676982397646</v>
      </c>
      <c r="S1920" s="8">
        <f>IF(R1920&gt;'Front End'!$F$9+'Front End'!$B$9,(((R1920-'Front End'!$F$9)/($AA$4-'Front End'!$F$9))*$AA$5)-((('Front End'!$F$9+'Front End'!$B$9-'Front End'!$F$9)/($AA$4-'Front End'!$F$9))*$AA$5),0)</f>
        <v>3267.698239764627</v>
      </c>
      <c r="T1920" s="8">
        <f>ROUND(S1920/('Front End'!$B$3*24*60*60),6)</f>
        <v>3.7820000000000002E-3</v>
      </c>
      <c r="U1920" s="8">
        <f>IF(R1920&gt;'Front End'!$F$9+'Front End'!$B$10,(((R1920-'Front End'!$F$9)/($AA$4-'Front End'!$F$9))*$AA$5)-((('Front End'!$F$9+'Front End'!$B$10-'Front End'!$F$9)/($AA$4-'Front End'!$F$9))*$AA$5),0)</f>
        <v>1267.6982397643142</v>
      </c>
      <c r="V1920" s="8">
        <f>(U1920^0.5)/('Front End'!$B$4*24*60*60)</f>
        <v>4.1209201668479479E-3</v>
      </c>
      <c r="W1920" s="8">
        <f>(AVERAGE(T1919:T1920)*('Front End'!$F$5*60))+(AVERAGE(V1919:V1920)*('Front End'!$F$5*60))</f>
        <v>0.94850165505682948</v>
      </c>
      <c r="X1920" s="8">
        <f t="shared" si="124"/>
        <v>4.1209201668479479E-3</v>
      </c>
    </row>
    <row r="1921" spans="1:24" x14ac:dyDescent="0.2">
      <c r="A1921" s="1">
        <v>1920</v>
      </c>
      <c r="B1921" s="1">
        <f>B1920+'Front End'!$F$5</f>
        <v>3838</v>
      </c>
      <c r="C1921" s="10">
        <f t="shared" si="121"/>
        <v>2.6652777777777779</v>
      </c>
      <c r="D1921" s="10">
        <f>ROUND(IF(B1921&lt;=$AA$2*1.25,('Front End'!$F$4/2)*(1-COS((PI()*B1921)/$AA$2)),(4.34*'Front End'!$F$4*EXP(-1.3*B1921/$AA$2))),6)</f>
        <v>1.05E-4</v>
      </c>
      <c r="E1921" s="10">
        <f>D1921*('Front End'!$F$3/100)</f>
        <v>0</v>
      </c>
      <c r="F1921" s="10">
        <f t="shared" si="122"/>
        <v>1.05E-4</v>
      </c>
      <c r="G1921" s="10">
        <f>IF((G1920+(AVERAGE(F1920:F1921)*('Front End'!$F$5*60))-(N1920))&gt;$AA$3,$AA$3,IF(G1920+(AVERAGE(F1920:F1921)*('Front End'!$F$5*60))-(N1920)&lt;0,0,G1920+(AVERAGE(F1920:F1921)*('Front End'!$F$5*60))-(N1920)))</f>
        <v>100.09361511981508</v>
      </c>
      <c r="H1921" s="10">
        <f>(G1921/$AA$3)*'Front End'!$B$1</f>
        <v>1.0009361511981508E-3</v>
      </c>
      <c r="I1921" s="10">
        <f>('Front End'!$F$10-'Front End'!$B$1)+Calcs!H1921</f>
        <v>46.731000936151204</v>
      </c>
      <c r="J1921" s="10">
        <f>IF(H1921&gt;'Front End'!$B$1*('Front End'!$B$5/100),G1921-((('Front End'!$B$1*('Front End'!$B$5/100))/'Front End'!$B$1)*$AA$3),0)</f>
        <v>9.3615119815083858E-2</v>
      </c>
      <c r="K1921" s="10">
        <f>(J1921*('Front End'!$B$6/100))/('Front End'!$B$2*24*60*60)</f>
        <v>0</v>
      </c>
      <c r="L1921" s="10">
        <f>(J1921*((100-'Front End'!$B$6)/100))/('Front End'!$B$2*24*60*60)</f>
        <v>1.0835083311931004E-4</v>
      </c>
      <c r="M1921" s="10">
        <f t="shared" si="123"/>
        <v>1.0835083311931004E-4</v>
      </c>
      <c r="N1921" s="10">
        <f>AVERAGE(M1920:M1921)*('Front End'!$F$5*60)</f>
        <v>1.3032108883274973E-2</v>
      </c>
      <c r="O1921" s="10">
        <f>IF(O1920+AVERAGE(K1920:K1921)*('Front End'!$F$5*60)&gt;J1921,J1921,O1920+AVERAGE(K1920:K1921)*('Front End'!$F$5*60))</f>
        <v>0</v>
      </c>
      <c r="P1921" s="10">
        <f>P1920+(AVERAGE(L1920:L1921)*('Front End'!$F$5*60))-W1920</f>
        <v>3266.7627702183204</v>
      </c>
      <c r="Q1921" s="10">
        <f>(P1921/$AA$5)*($AA$4-'Front End'!$F$9)</f>
        <v>3.2667627702183198E-2</v>
      </c>
      <c r="R1921" s="10">
        <f>'Front End'!$F$9+Q1921</f>
        <v>45.032667627702182</v>
      </c>
      <c r="S1921" s="8">
        <f>IF(R1921&gt;'Front End'!$F$9+'Front End'!$B$9,(((R1921-'Front End'!$F$9)/($AA$4-'Front End'!$F$9))*$AA$5)-((('Front End'!$F$9+'Front End'!$B$9-'Front End'!$F$9)/($AA$4-'Front End'!$F$9))*$AA$5),0)</f>
        <v>3266.762770218179</v>
      </c>
      <c r="T1921" s="8">
        <f>ROUND(S1921/('Front End'!$B$3*24*60*60),6)</f>
        <v>3.7810000000000001E-3</v>
      </c>
      <c r="U1921" s="8">
        <f>IF(R1921&gt;'Front End'!$F$9+'Front End'!$B$10,(((R1921-'Front End'!$F$9)/($AA$4-'Front End'!$F$9))*$AA$5)-((('Front End'!$F$9+'Front End'!$B$10-'Front End'!$F$9)/($AA$4-'Front End'!$F$9))*$AA$5),0)</f>
        <v>1266.7627702178661</v>
      </c>
      <c r="V1921" s="8">
        <f>(U1921^0.5)/('Front End'!$B$4*24*60*60)</f>
        <v>4.1193994158372233E-3</v>
      </c>
      <c r="W1921" s="8">
        <f>(AVERAGE(T1920:T1921)*('Front End'!$F$5*60))+(AVERAGE(V1920:V1921)*('Front End'!$F$5*60))</f>
        <v>0.94819917496111028</v>
      </c>
      <c r="X1921" s="8">
        <f t="shared" si="124"/>
        <v>4.1193994158372233E-3</v>
      </c>
    </row>
    <row r="1922" spans="1:24" x14ac:dyDescent="0.2">
      <c r="A1922" s="1">
        <v>1921</v>
      </c>
      <c r="B1922" s="1">
        <f>B1921+'Front End'!$F$5</f>
        <v>3840</v>
      </c>
      <c r="C1922" s="10">
        <f t="shared" si="121"/>
        <v>2.6666666666666665</v>
      </c>
      <c r="D1922" s="10">
        <f>ROUND(IF(B1922&lt;=$AA$2*1.25,('Front End'!$F$4/2)*(1-COS((PI()*B1922)/$AA$2)),(4.34*'Front End'!$F$4*EXP(-1.3*B1922/$AA$2))),6)</f>
        <v>1.05E-4</v>
      </c>
      <c r="E1922" s="10">
        <f>D1922*('Front End'!$F$3/100)</f>
        <v>0</v>
      </c>
      <c r="F1922" s="10">
        <f t="shared" si="122"/>
        <v>1.05E-4</v>
      </c>
      <c r="G1922" s="10">
        <f>IF((G1921+(AVERAGE(F1921:F1922)*('Front End'!$F$5*60))-(N1921))&gt;$AA$3,$AA$3,IF(G1921+(AVERAGE(F1921:F1922)*('Front End'!$F$5*60))-(N1921)&lt;0,0,G1921+(AVERAGE(F1921:F1922)*('Front End'!$F$5*60))-(N1921)))</f>
        <v>100.09318301093181</v>
      </c>
      <c r="H1922" s="10">
        <f>(G1922/$AA$3)*'Front End'!$B$1</f>
        <v>1.0009318301093181E-3</v>
      </c>
      <c r="I1922" s="10">
        <f>('Front End'!$F$10-'Front End'!$B$1)+Calcs!H1922</f>
        <v>46.73100093183011</v>
      </c>
      <c r="J1922" s="10">
        <f>IF(H1922&gt;'Front End'!$B$1*('Front End'!$B$5/100),G1922-((('Front End'!$B$1*('Front End'!$B$5/100))/'Front End'!$B$1)*$AA$3),0)</f>
        <v>9.3183010931809918E-2</v>
      </c>
      <c r="K1922" s="10">
        <f>(J1922*('Front End'!$B$6/100))/('Front End'!$B$2*24*60*60)</f>
        <v>0</v>
      </c>
      <c r="L1922" s="10">
        <f>(J1922*((100-'Front End'!$B$6)/100))/('Front End'!$B$2*24*60*60)</f>
        <v>1.0785070709700224E-4</v>
      </c>
      <c r="M1922" s="10">
        <f t="shared" si="123"/>
        <v>1.0785070709700224E-4</v>
      </c>
      <c r="N1922" s="10">
        <f>AVERAGE(M1921:M1922)*('Front End'!$F$5*60)</f>
        <v>1.2972092412978737E-2</v>
      </c>
      <c r="O1922" s="10">
        <f>IF(O1921+AVERAGE(K1921:K1922)*('Front End'!$F$5*60)&gt;J1922,J1922,O1921+AVERAGE(K1921:K1922)*('Front End'!$F$5*60))</f>
        <v>0</v>
      </c>
      <c r="P1922" s="10">
        <f>P1921+(AVERAGE(L1921:L1922)*('Front End'!$F$5*60))-W1921</f>
        <v>3265.827543135772</v>
      </c>
      <c r="Q1922" s="10">
        <f>(P1922/$AA$5)*($AA$4-'Front End'!$F$9)</f>
        <v>3.2658275431357721E-2</v>
      </c>
      <c r="R1922" s="10">
        <f>'Front End'!$F$9+Q1922</f>
        <v>45.032658275431359</v>
      </c>
      <c r="S1922" s="8">
        <f>IF(R1922&gt;'Front End'!$F$9+'Front End'!$B$9,(((R1922-'Front End'!$F$9)/($AA$4-'Front End'!$F$9))*$AA$5)-((('Front End'!$F$9+'Front End'!$B$9-'Front End'!$F$9)/($AA$4-'Front End'!$F$9))*$AA$5),0)</f>
        <v>3265.8275431359134</v>
      </c>
      <c r="T1922" s="8">
        <f>ROUND(S1922/('Front End'!$B$3*24*60*60),6)</f>
        <v>3.7799999999999999E-3</v>
      </c>
      <c r="U1922" s="8">
        <f>IF(R1922&gt;'Front End'!$F$9+'Front End'!$B$10,(((R1922-'Front End'!$F$9)/($AA$4-'Front End'!$F$9))*$AA$5)-((('Front End'!$F$9+'Front End'!$B$10-'Front End'!$F$9)/($AA$4-'Front End'!$F$9))*$AA$5),0)</f>
        <v>1265.8275431356005</v>
      </c>
      <c r="V1922" s="8">
        <f>(U1922^0.5)/('Front End'!$B$4*24*60*60)</f>
        <v>4.1178784975878738E-3</v>
      </c>
      <c r="W1922" s="8">
        <f>(AVERAGE(T1921:T1922)*('Front End'!$F$5*60))+(AVERAGE(V1921:V1922)*('Front End'!$F$5*60))</f>
        <v>0.94789667480550577</v>
      </c>
      <c r="X1922" s="8">
        <f t="shared" si="124"/>
        <v>4.1178784975878738E-3</v>
      </c>
    </row>
    <row r="1923" spans="1:24" x14ac:dyDescent="0.2">
      <c r="A1923" s="1">
        <v>1922</v>
      </c>
      <c r="B1923" s="1">
        <f>B1922+'Front End'!$F$5</f>
        <v>3842</v>
      </c>
      <c r="C1923" s="10">
        <f t="shared" si="121"/>
        <v>2.6680555555555556</v>
      </c>
      <c r="D1923" s="10">
        <f>ROUND(IF(B1923&lt;=$AA$2*1.25,('Front End'!$F$4/2)*(1-COS((PI()*B1923)/$AA$2)),(4.34*'Front End'!$F$4*EXP(-1.3*B1923/$AA$2))),6)</f>
        <v>1.05E-4</v>
      </c>
      <c r="E1923" s="10">
        <f>D1923*('Front End'!$F$3/100)</f>
        <v>0</v>
      </c>
      <c r="F1923" s="10">
        <f t="shared" si="122"/>
        <v>1.05E-4</v>
      </c>
      <c r="G1923" s="10">
        <f>IF((G1922+(AVERAGE(F1922:F1923)*('Front End'!$F$5*60))-(N1922))&gt;$AA$3,$AA$3,IF(G1922+(AVERAGE(F1922:F1923)*('Front End'!$F$5*60))-(N1922)&lt;0,0,G1922+(AVERAGE(F1922:F1923)*('Front End'!$F$5*60))-(N1922)))</f>
        <v>100.09281091851884</v>
      </c>
      <c r="H1923" s="10">
        <f>(G1923/$AA$3)*'Front End'!$B$1</f>
        <v>1.0009281091851883E-3</v>
      </c>
      <c r="I1923" s="10">
        <f>('Front End'!$F$10-'Front End'!$B$1)+Calcs!H1923</f>
        <v>46.731000928109189</v>
      </c>
      <c r="J1923" s="10">
        <f>IF(H1923&gt;'Front End'!$B$1*('Front End'!$B$5/100),G1923-((('Front End'!$B$1*('Front End'!$B$5/100))/'Front End'!$B$1)*$AA$3),0)</f>
        <v>9.2810918518836161E-2</v>
      </c>
      <c r="K1923" s="10">
        <f>(J1923*('Front End'!$B$6/100))/('Front End'!$B$2*24*60*60)</f>
        <v>0</v>
      </c>
      <c r="L1923" s="10">
        <f>(J1923*((100-'Front End'!$B$6)/100))/('Front End'!$B$2*24*60*60)</f>
        <v>1.0742004458198631E-4</v>
      </c>
      <c r="M1923" s="10">
        <f t="shared" si="123"/>
        <v>1.0742004458198631E-4</v>
      </c>
      <c r="N1923" s="10">
        <f>AVERAGE(M1922:M1923)*('Front End'!$F$5*60)</f>
        <v>1.2916245100739313E-2</v>
      </c>
      <c r="O1923" s="10">
        <f>IF(O1922+AVERAGE(K1922:K1923)*('Front End'!$F$5*60)&gt;J1923,J1923,O1922+AVERAGE(K1922:K1923)*('Front End'!$F$5*60))</f>
        <v>0</v>
      </c>
      <c r="P1923" s="10">
        <f>P1922+(AVERAGE(L1922:L1923)*('Front End'!$F$5*60))-W1922</f>
        <v>3264.8925627060671</v>
      </c>
      <c r="Q1923" s="10">
        <f>(P1923/$AA$5)*($AA$4-'Front End'!$F$9)</f>
        <v>3.264892562706067E-2</v>
      </c>
      <c r="R1923" s="10">
        <f>'Front End'!$F$9+Q1923</f>
        <v>45.032648925627058</v>
      </c>
      <c r="S1923" s="8">
        <f>IF(R1923&gt;'Front End'!$F$9+'Front End'!$B$9,(((R1923-'Front End'!$F$9)/($AA$4-'Front End'!$F$9))*$AA$5)-((('Front End'!$F$9+'Front End'!$B$9-'Front End'!$F$9)/($AA$4-'Front End'!$F$9))*$AA$5),0)</f>
        <v>3264.8925627057679</v>
      </c>
      <c r="T1923" s="8">
        <f>ROUND(S1923/('Front End'!$B$3*24*60*60),6)</f>
        <v>3.7789999999999998E-3</v>
      </c>
      <c r="U1923" s="8">
        <f>IF(R1923&gt;'Front End'!$F$9+'Front End'!$B$10,(((R1923-'Front End'!$F$9)/($AA$4-'Front End'!$F$9))*$AA$5)-((('Front End'!$F$9+'Front End'!$B$10-'Front End'!$F$9)/($AA$4-'Front End'!$F$9))*$AA$5),0)</f>
        <v>1264.892562705455</v>
      </c>
      <c r="V1923" s="8">
        <f>(U1923^0.5)/('Front End'!$B$4*24*60*60)</f>
        <v>4.1163574187289545E-3</v>
      </c>
      <c r="W1923" s="8">
        <f>(AVERAGE(T1922:T1923)*('Front End'!$F$5*60))+(AVERAGE(V1922:V1923)*('Front End'!$F$5*60))</f>
        <v>0.94759415497900967</v>
      </c>
      <c r="X1923" s="8">
        <f t="shared" si="124"/>
        <v>4.1163574187289545E-3</v>
      </c>
    </row>
    <row r="1924" spans="1:24" x14ac:dyDescent="0.2">
      <c r="A1924" s="1">
        <v>1923</v>
      </c>
      <c r="B1924" s="1">
        <f>B1923+'Front End'!$F$5</f>
        <v>3844</v>
      </c>
      <c r="C1924" s="10">
        <f t="shared" si="121"/>
        <v>2.6694444444444443</v>
      </c>
      <c r="D1924" s="10">
        <f>ROUND(IF(B1924&lt;=$AA$2*1.25,('Front End'!$F$4/2)*(1-COS((PI()*B1924)/$AA$2)),(4.34*'Front End'!$F$4*EXP(-1.3*B1924/$AA$2))),6)</f>
        <v>1.0399999999999999E-4</v>
      </c>
      <c r="E1924" s="10">
        <f>D1924*('Front End'!$F$3/100)</f>
        <v>0</v>
      </c>
      <c r="F1924" s="10">
        <f t="shared" si="122"/>
        <v>1.0399999999999999E-4</v>
      </c>
      <c r="G1924" s="10">
        <f>IF((G1923+(AVERAGE(F1923:F1924)*('Front End'!$F$5*60))-(N1923))&gt;$AA$3,$AA$3,IF(G1923+(AVERAGE(F1923:F1924)*('Front End'!$F$5*60))-(N1923)&lt;0,0,G1923+(AVERAGE(F1923:F1924)*('Front End'!$F$5*60))-(N1923)))</f>
        <v>100.0924346734181</v>
      </c>
      <c r="H1924" s="10">
        <f>(G1924/$AA$3)*'Front End'!$B$1</f>
        <v>1.0009243467341809E-3</v>
      </c>
      <c r="I1924" s="10">
        <f>('Front End'!$F$10-'Front End'!$B$1)+Calcs!H1924</f>
        <v>46.731000924346738</v>
      </c>
      <c r="J1924" s="10">
        <f>IF(H1924&gt;'Front End'!$B$1*('Front End'!$B$5/100),G1924-((('Front End'!$B$1*('Front End'!$B$5/100))/'Front End'!$B$1)*$AA$3),0)</f>
        <v>9.2434673418097191E-2</v>
      </c>
      <c r="K1924" s="10">
        <f>(J1924*('Front End'!$B$6/100))/('Front End'!$B$2*24*60*60)</f>
        <v>0</v>
      </c>
      <c r="L1924" s="10">
        <f>(J1924*((100-'Front End'!$B$6)/100))/('Front End'!$B$2*24*60*60)</f>
        <v>1.0698457571539028E-4</v>
      </c>
      <c r="M1924" s="10">
        <f t="shared" si="123"/>
        <v>1.0698457571539028E-4</v>
      </c>
      <c r="N1924" s="10">
        <f>AVERAGE(M1923:M1924)*('Front End'!$F$5*60)</f>
        <v>1.2864277217842595E-2</v>
      </c>
      <c r="O1924" s="10">
        <f>IF(O1923+AVERAGE(K1923:K1924)*('Front End'!$F$5*60)&gt;J1924,J1924,O1923+AVERAGE(K1923:K1924)*('Front End'!$F$5*60))</f>
        <v>0</v>
      </c>
      <c r="P1924" s="10">
        <f>P1923+(AVERAGE(L1923:L1924)*('Front End'!$F$5*60))-W1923</f>
        <v>3263.957832828306</v>
      </c>
      <c r="Q1924" s="10">
        <f>(P1924/$AA$5)*($AA$4-'Front End'!$F$9)</f>
        <v>3.2639578328283056E-2</v>
      </c>
      <c r="R1924" s="10">
        <f>'Front End'!$F$9+Q1924</f>
        <v>45.032639578328286</v>
      </c>
      <c r="S1924" s="8">
        <f>IF(R1924&gt;'Front End'!$F$9+'Front End'!$B$9,(((R1924-'Front End'!$F$9)/($AA$4-'Front End'!$F$9))*$AA$5)-((('Front End'!$F$9+'Front End'!$B$9-'Front End'!$F$9)/($AA$4-'Front End'!$F$9))*$AA$5),0)</f>
        <v>3263.9578328286239</v>
      </c>
      <c r="T1924" s="8">
        <f>ROUND(S1924/('Front End'!$B$3*24*60*60),6)</f>
        <v>3.7780000000000001E-3</v>
      </c>
      <c r="U1924" s="8">
        <f>IF(R1924&gt;'Front End'!$F$9+'Front End'!$B$10,(((R1924-'Front End'!$F$9)/($AA$4-'Front End'!$F$9))*$AA$5)-((('Front End'!$F$9+'Front End'!$B$10-'Front End'!$F$9)/($AA$4-'Front End'!$F$9))*$AA$5),0)</f>
        <v>1263.957832828311</v>
      </c>
      <c r="V1924" s="8">
        <f>(U1924^0.5)/('Front End'!$B$4*24*60*60)</f>
        <v>4.1148361854320484E-3</v>
      </c>
      <c r="W1924" s="8">
        <f>(AVERAGE(T1923:T1924)*('Front End'!$F$5*60))+(AVERAGE(V1923:V1924)*('Front End'!$F$5*60))</f>
        <v>0.9472916162496603</v>
      </c>
      <c r="X1924" s="8">
        <f t="shared" si="124"/>
        <v>4.1148361854320484E-3</v>
      </c>
    </row>
    <row r="1925" spans="1:24" x14ac:dyDescent="0.2">
      <c r="A1925" s="1">
        <v>1924</v>
      </c>
      <c r="B1925" s="1">
        <f>B1924+'Front End'!$F$5</f>
        <v>3846</v>
      </c>
      <c r="C1925" s="10">
        <f t="shared" si="121"/>
        <v>2.6708333333333334</v>
      </c>
      <c r="D1925" s="10">
        <f>ROUND(IF(B1925&lt;=$AA$2*1.25,('Front End'!$F$4/2)*(1-COS((PI()*B1925)/$AA$2)),(4.34*'Front End'!$F$4*EXP(-1.3*B1925/$AA$2))),6)</f>
        <v>1.0399999999999999E-4</v>
      </c>
      <c r="E1925" s="10">
        <f>D1925*('Front End'!$F$3/100)</f>
        <v>0</v>
      </c>
      <c r="F1925" s="10">
        <f t="shared" si="122"/>
        <v>1.0399999999999999E-4</v>
      </c>
      <c r="G1925" s="10">
        <f>IF((G1924+(AVERAGE(F1924:F1925)*('Front End'!$F$5*60))-(N1924))&gt;$AA$3,$AA$3,IF(G1924+(AVERAGE(F1924:F1925)*('Front End'!$F$5*60))-(N1924)&lt;0,0,G1924+(AVERAGE(F1924:F1925)*('Front End'!$F$5*60))-(N1924)))</f>
        <v>100.09205039620025</v>
      </c>
      <c r="H1925" s="10">
        <f>(G1925/$AA$3)*'Front End'!$B$1</f>
        <v>1.0009205039620025E-3</v>
      </c>
      <c r="I1925" s="10">
        <f>('Front End'!$F$10-'Front End'!$B$1)+Calcs!H1925</f>
        <v>46.731000920503966</v>
      </c>
      <c r="J1925" s="10">
        <f>IF(H1925&gt;'Front End'!$B$1*('Front End'!$B$5/100),G1925-((('Front End'!$B$1*('Front End'!$B$5/100))/'Front End'!$B$1)*$AA$3),0)</f>
        <v>9.2050396200249907E-2</v>
      </c>
      <c r="K1925" s="10">
        <f>(J1925*('Front End'!$B$6/100))/('Front End'!$B$2*24*60*60)</f>
        <v>0</v>
      </c>
      <c r="L1925" s="10">
        <f>(J1925*((100-'Front End'!$B$6)/100))/('Front End'!$B$2*24*60*60)</f>
        <v>1.0653981041695592E-4</v>
      </c>
      <c r="M1925" s="10">
        <f t="shared" si="123"/>
        <v>1.0653981041695592E-4</v>
      </c>
      <c r="N1925" s="10">
        <f>AVERAGE(M1924:M1925)*('Front End'!$F$5*60)</f>
        <v>1.2811463167940771E-2</v>
      </c>
      <c r="O1925" s="10">
        <f>IF(O1924+AVERAGE(K1924:K1925)*('Front End'!$F$5*60)&gt;J1925,J1925,O1924+AVERAGE(K1924:K1925)*('Front End'!$F$5*60))</f>
        <v>0</v>
      </c>
      <c r="P1925" s="10">
        <f>P1924+(AVERAGE(L1924:L1925)*('Front End'!$F$5*60))-W1924</f>
        <v>3263.0233526752245</v>
      </c>
      <c r="Q1925" s="10">
        <f>(P1925/$AA$5)*($AA$4-'Front End'!$F$9)</f>
        <v>3.2630233526752248E-2</v>
      </c>
      <c r="R1925" s="10">
        <f>'Front End'!$F$9+Q1925</f>
        <v>45.032630233526753</v>
      </c>
      <c r="S1925" s="8">
        <f>IF(R1925&gt;'Front End'!$F$9+'Front End'!$B$9,(((R1925-'Front End'!$F$9)/($AA$4-'Front End'!$F$9))*$AA$5)-((('Front End'!$F$9+'Front End'!$B$9-'Front End'!$F$9)/($AA$4-'Front End'!$F$9))*$AA$5),0)</f>
        <v>3263.0233526752763</v>
      </c>
      <c r="T1925" s="8">
        <f>ROUND(S1925/('Front End'!$B$3*24*60*60),6)</f>
        <v>3.777E-3</v>
      </c>
      <c r="U1925" s="8">
        <f>IF(R1925&gt;'Front End'!$F$9+'Front End'!$B$10,(((R1925-'Front End'!$F$9)/($AA$4-'Front End'!$F$9))*$AA$5)-((('Front End'!$F$9+'Front End'!$B$10-'Front End'!$F$9)/($AA$4-'Front End'!$F$9))*$AA$5),0)</f>
        <v>1263.0233526749635</v>
      </c>
      <c r="V1925" s="8">
        <f>(U1925^0.5)/('Front End'!$B$4*24*60*60)</f>
        <v>4.1133147961755628E-3</v>
      </c>
      <c r="W1925" s="8">
        <f>(AVERAGE(T1924:T1925)*('Front End'!$F$5*60))+(AVERAGE(V1924:V1925)*('Front End'!$F$5*60))</f>
        <v>0.94698905889645668</v>
      </c>
      <c r="X1925" s="8">
        <f t="shared" si="124"/>
        <v>4.1133147961755628E-3</v>
      </c>
    </row>
    <row r="1926" spans="1:24" x14ac:dyDescent="0.2">
      <c r="A1926" s="1">
        <v>1925</v>
      </c>
      <c r="B1926" s="1">
        <f>B1925+'Front End'!$F$5</f>
        <v>3848</v>
      </c>
      <c r="C1926" s="10">
        <f t="shared" si="121"/>
        <v>2.6722222222222221</v>
      </c>
      <c r="D1926" s="10">
        <f>ROUND(IF(B1926&lt;=$AA$2*1.25,('Front End'!$F$4/2)*(1-COS((PI()*B1926)/$AA$2)),(4.34*'Front End'!$F$4*EXP(-1.3*B1926/$AA$2))),6)</f>
        <v>1.03E-4</v>
      </c>
      <c r="E1926" s="10">
        <f>D1926*('Front End'!$F$3/100)</f>
        <v>0</v>
      </c>
      <c r="F1926" s="10">
        <f t="shared" si="122"/>
        <v>1.03E-4</v>
      </c>
      <c r="G1926" s="10">
        <f>IF((G1925+(AVERAGE(F1925:F1926)*('Front End'!$F$5*60))-(N1925))&gt;$AA$3,$AA$3,IF(G1925+(AVERAGE(F1925:F1926)*('Front End'!$F$5*60))-(N1925)&lt;0,0,G1925+(AVERAGE(F1925:F1926)*('Front End'!$F$5*60))-(N1925)))</f>
        <v>100.09165893303232</v>
      </c>
      <c r="H1926" s="10">
        <f>(G1926/$AA$3)*'Front End'!$B$1</f>
        <v>1.0009165893303232E-3</v>
      </c>
      <c r="I1926" s="10">
        <f>('Front End'!$F$10-'Front End'!$B$1)+Calcs!H1926</f>
        <v>46.731000916589338</v>
      </c>
      <c r="J1926" s="10">
        <f>IF(H1926&gt;'Front End'!$B$1*('Front End'!$B$5/100),G1926-((('Front End'!$B$1*('Front End'!$B$5/100))/'Front End'!$B$1)*$AA$3),0)</f>
        <v>9.1658933032320533E-2</v>
      </c>
      <c r="K1926" s="10">
        <f>(J1926*('Front End'!$B$6/100))/('Front End'!$B$2*24*60*60)</f>
        <v>0</v>
      </c>
      <c r="L1926" s="10">
        <f>(J1926*((100-'Front End'!$B$6)/100))/('Front End'!$B$2*24*60*60)</f>
        <v>1.0608672804666729E-4</v>
      </c>
      <c r="M1926" s="10">
        <f t="shared" si="123"/>
        <v>1.0608672804666729E-4</v>
      </c>
      <c r="N1926" s="10">
        <f>AVERAGE(M1925:M1926)*('Front End'!$F$5*60)</f>
        <v>1.2757592307817393E-2</v>
      </c>
      <c r="O1926" s="10">
        <f>IF(O1925+AVERAGE(K1925:K1926)*('Front End'!$F$5*60)&gt;J1926,J1926,O1925+AVERAGE(K1925:K1926)*('Front End'!$F$5*60))</f>
        <v>0</v>
      </c>
      <c r="P1926" s="10">
        <f>P1925+(AVERAGE(L1925:L1926)*('Front End'!$F$5*60))-W1925</f>
        <v>3262.0891212086358</v>
      </c>
      <c r="Q1926" s="10">
        <f>(P1926/$AA$5)*($AA$4-'Front End'!$F$9)</f>
        <v>3.2620891212086361E-2</v>
      </c>
      <c r="R1926" s="10">
        <f>'Front End'!$F$9+Q1926</f>
        <v>45.032620891212083</v>
      </c>
      <c r="S1926" s="8">
        <f>IF(R1926&gt;'Front End'!$F$9+'Front End'!$B$9,(((R1926-'Front End'!$F$9)/($AA$4-'Front End'!$F$9))*$AA$5)-((('Front End'!$F$9+'Front End'!$B$9-'Front End'!$F$9)/($AA$4-'Front End'!$F$9))*$AA$5),0)</f>
        <v>3262.0891212083334</v>
      </c>
      <c r="T1926" s="8">
        <f>ROUND(S1926/('Front End'!$B$3*24*60*60),6)</f>
        <v>3.7759999999999998E-3</v>
      </c>
      <c r="U1926" s="8">
        <f>IF(R1926&gt;'Front End'!$F$9+'Front End'!$B$10,(((R1926-'Front End'!$F$9)/($AA$4-'Front End'!$F$9))*$AA$5)-((('Front End'!$F$9+'Front End'!$B$10-'Front End'!$F$9)/($AA$4-'Front End'!$F$9))*$AA$5),0)</f>
        <v>1262.0891212080205</v>
      </c>
      <c r="V1926" s="8">
        <f>(U1926^0.5)/('Front End'!$B$4*24*60*60)</f>
        <v>4.1117932490965054E-3</v>
      </c>
      <c r="W1926" s="8">
        <f>(AVERAGE(T1925:T1926)*('Front End'!$F$5*60))+(AVERAGE(V1925:V1926)*('Front End'!$F$5*60))</f>
        <v>0.94668648271632416</v>
      </c>
      <c r="X1926" s="8">
        <f t="shared" si="124"/>
        <v>4.1117932490965054E-3</v>
      </c>
    </row>
    <row r="1927" spans="1:24" x14ac:dyDescent="0.2">
      <c r="A1927" s="1">
        <v>1926</v>
      </c>
      <c r="B1927" s="1">
        <f>B1926+'Front End'!$F$5</f>
        <v>3850</v>
      </c>
      <c r="C1927" s="10">
        <f t="shared" si="121"/>
        <v>2.6736111111111112</v>
      </c>
      <c r="D1927" s="10">
        <f>ROUND(IF(B1927&lt;=$AA$2*1.25,('Front End'!$F$4/2)*(1-COS((PI()*B1927)/$AA$2)),(4.34*'Front End'!$F$4*EXP(-1.3*B1927/$AA$2))),6)</f>
        <v>1.03E-4</v>
      </c>
      <c r="E1927" s="10">
        <f>D1927*('Front End'!$F$3/100)</f>
        <v>0</v>
      </c>
      <c r="F1927" s="10">
        <f t="shared" si="122"/>
        <v>1.03E-4</v>
      </c>
      <c r="G1927" s="10">
        <f>IF((G1926+(AVERAGE(F1926:F1927)*('Front End'!$F$5*60))-(N1926))&gt;$AA$3,$AA$3,IF(G1926+(AVERAGE(F1926:F1927)*('Front End'!$F$5*60))-(N1926)&lt;0,0,G1926+(AVERAGE(F1926:F1927)*('Front End'!$F$5*60))-(N1926)))</f>
        <v>100.0912613407245</v>
      </c>
      <c r="H1927" s="10">
        <f>(G1927/$AA$3)*'Front End'!$B$1</f>
        <v>1.000912613407245E-3</v>
      </c>
      <c r="I1927" s="10">
        <f>('Front End'!$F$10-'Front End'!$B$1)+Calcs!H1927</f>
        <v>46.73100091261341</v>
      </c>
      <c r="J1927" s="10">
        <f>IF(H1927&gt;'Front End'!$B$1*('Front End'!$B$5/100),G1927-((('Front End'!$B$1*('Front End'!$B$5/100))/'Front End'!$B$1)*$AA$3),0)</f>
        <v>9.1261340724500428E-2</v>
      </c>
      <c r="K1927" s="10">
        <f>(J1927*('Front End'!$B$6/100))/('Front End'!$B$2*24*60*60)</f>
        <v>0</v>
      </c>
      <c r="L1927" s="10">
        <f>(J1927*((100-'Front End'!$B$6)/100))/('Front End'!$B$2*24*60*60)</f>
        <v>1.0562655176446811E-4</v>
      </c>
      <c r="M1927" s="10">
        <f t="shared" si="123"/>
        <v>1.0562655176446811E-4</v>
      </c>
      <c r="N1927" s="10">
        <f>AVERAGE(M1926:M1927)*('Front End'!$F$5*60)</f>
        <v>1.2702796788668124E-2</v>
      </c>
      <c r="O1927" s="10">
        <f>IF(O1926+AVERAGE(K1926:K1927)*('Front End'!$F$5*60)&gt;J1927,J1927,O1926+AVERAGE(K1926:K1927)*('Front End'!$F$5*60))</f>
        <v>0</v>
      </c>
      <c r="P1927" s="10">
        <f>P1926+(AVERAGE(L1926:L1927)*('Front End'!$F$5*60))-W1926</f>
        <v>3261.1551375227082</v>
      </c>
      <c r="Q1927" s="10">
        <f>(P1927/$AA$5)*($AA$4-'Front End'!$F$9)</f>
        <v>3.2611551375227081E-2</v>
      </c>
      <c r="R1927" s="10">
        <f>'Front End'!$F$9+Q1927</f>
        <v>45.032611551375226</v>
      </c>
      <c r="S1927" s="8">
        <f>IF(R1927&gt;'Front End'!$F$9+'Front End'!$B$9,(((R1927-'Front End'!$F$9)/($AA$4-'Front End'!$F$9))*$AA$5)-((('Front End'!$F$9+'Front End'!$B$9-'Front End'!$F$9)/($AA$4-'Front End'!$F$9))*$AA$5),0)</f>
        <v>3261.1551375225649</v>
      </c>
      <c r="T1927" s="8">
        <f>ROUND(S1927/('Front End'!$B$3*24*60*60),6)</f>
        <v>3.774E-3</v>
      </c>
      <c r="U1927" s="8">
        <f>IF(R1927&gt;'Front End'!$F$9+'Front End'!$B$10,(((R1927-'Front End'!$F$9)/($AA$4-'Front End'!$F$9))*$AA$5)-((('Front End'!$F$9+'Front End'!$B$10-'Front End'!$F$9)/($AA$4-'Front End'!$F$9))*$AA$5),0)</f>
        <v>1261.1551375222521</v>
      </c>
      <c r="V1927" s="8">
        <f>(U1927^0.5)/('Front End'!$B$4*24*60*60)</f>
        <v>4.1102715425444759E-3</v>
      </c>
      <c r="W1927" s="8">
        <f>(AVERAGE(T1926:T1927)*('Front End'!$F$5*60))+(AVERAGE(V1926:V1927)*('Front End'!$F$5*60))</f>
        <v>0.94632388749845886</v>
      </c>
      <c r="X1927" s="8">
        <f t="shared" si="124"/>
        <v>4.1102715425444759E-3</v>
      </c>
    </row>
    <row r="1928" spans="1:24" x14ac:dyDescent="0.2">
      <c r="A1928" s="1">
        <v>1927</v>
      </c>
      <c r="B1928" s="1">
        <f>B1927+'Front End'!$F$5</f>
        <v>3852</v>
      </c>
      <c r="C1928" s="10">
        <f t="shared" si="121"/>
        <v>2.6749999999999998</v>
      </c>
      <c r="D1928" s="10">
        <f>ROUND(IF(B1928&lt;=$AA$2*1.25,('Front End'!$F$4/2)*(1-COS((PI()*B1928)/$AA$2)),(4.34*'Front End'!$F$4*EXP(-1.3*B1928/$AA$2))),6)</f>
        <v>1.02E-4</v>
      </c>
      <c r="E1928" s="10">
        <f>D1928*('Front End'!$F$3/100)</f>
        <v>0</v>
      </c>
      <c r="F1928" s="10">
        <f t="shared" si="122"/>
        <v>1.02E-4</v>
      </c>
      <c r="G1928" s="10">
        <f>IF((G1927+(AVERAGE(F1927:F1928)*('Front End'!$F$5*60))-(N1927))&gt;$AA$3,$AA$3,IF(G1927+(AVERAGE(F1927:F1928)*('Front End'!$F$5*60))-(N1927)&lt;0,0,G1927+(AVERAGE(F1927:F1928)*('Front End'!$F$5*60))-(N1927)))</f>
        <v>100.09085854393582</v>
      </c>
      <c r="H1928" s="10">
        <f>(G1928/$AA$3)*'Front End'!$B$1</f>
        <v>1.0009085854393582E-3</v>
      </c>
      <c r="I1928" s="10">
        <f>('Front End'!$F$10-'Front End'!$B$1)+Calcs!H1928</f>
        <v>46.731000908585443</v>
      </c>
      <c r="J1928" s="10">
        <f>IF(H1928&gt;'Front End'!$B$1*('Front End'!$B$5/100),G1928-((('Front End'!$B$1*('Front End'!$B$5/100))/'Front End'!$B$1)*$AA$3),0)</f>
        <v>9.0858543935823377E-2</v>
      </c>
      <c r="K1928" s="10">
        <f>(J1928*('Front End'!$B$6/100))/('Front End'!$B$2*24*60*60)</f>
        <v>0</v>
      </c>
      <c r="L1928" s="10">
        <f>(J1928*((100-'Front End'!$B$6)/100))/('Front End'!$B$2*24*60*60)</f>
        <v>1.0516035177757337E-4</v>
      </c>
      <c r="M1928" s="10">
        <f t="shared" si="123"/>
        <v>1.0516035177757337E-4</v>
      </c>
      <c r="N1928" s="10">
        <f>AVERAGE(M1927:M1928)*('Front End'!$F$5*60)</f>
        <v>1.2647214212522488E-2</v>
      </c>
      <c r="O1928" s="10">
        <f>IF(O1927+AVERAGE(K1927:K1928)*('Front End'!$F$5*60)&gt;J1928,J1928,O1927+AVERAGE(K1927:K1928)*('Front End'!$F$5*60))</f>
        <v>0</v>
      </c>
      <c r="P1928" s="10">
        <f>P1927+(AVERAGE(L1927:L1928)*('Front End'!$F$5*60))-W1927</f>
        <v>3260.2214608494223</v>
      </c>
      <c r="Q1928" s="10">
        <f>(P1928/$AA$5)*($AA$4-'Front End'!$F$9)</f>
        <v>3.2602214608494218E-2</v>
      </c>
      <c r="R1928" s="10">
        <f>'Front End'!$F$9+Q1928</f>
        <v>45.032602214608495</v>
      </c>
      <c r="S1928" s="8">
        <f>IF(R1928&gt;'Front End'!$F$9+'Front End'!$B$9,(((R1928-'Front End'!$F$9)/($AA$4-'Front End'!$F$9))*$AA$5)-((('Front End'!$F$9+'Front End'!$B$9-'Front End'!$F$9)/($AA$4-'Front End'!$F$9))*$AA$5),0)</f>
        <v>3260.2214608495219</v>
      </c>
      <c r="T1928" s="8">
        <f>ROUND(S1928/('Front End'!$B$3*24*60*60),6)</f>
        <v>3.7729999999999999E-3</v>
      </c>
      <c r="U1928" s="8">
        <f>IF(R1928&gt;'Front End'!$F$9+'Front End'!$B$10,(((R1928-'Front End'!$F$9)/($AA$4-'Front End'!$F$9))*$AA$5)-((('Front End'!$F$9+'Front End'!$B$10-'Front End'!$F$9)/($AA$4-'Front End'!$F$9))*$AA$5),0)</f>
        <v>1260.2214608492091</v>
      </c>
      <c r="V1928" s="8">
        <f>(U1928^0.5)/('Front End'!$B$4*24*60*60)</f>
        <v>4.1087497728997703E-3</v>
      </c>
      <c r="W1928" s="8">
        <f>(AVERAGE(T1927:T1928)*('Front End'!$F$5*60))+(AVERAGE(V1927:V1928)*('Front End'!$F$5*60))</f>
        <v>0.94596127892665482</v>
      </c>
      <c r="X1928" s="8">
        <f t="shared" si="124"/>
        <v>4.1087497728997703E-3</v>
      </c>
    </row>
    <row r="1929" spans="1:24" x14ac:dyDescent="0.2">
      <c r="A1929" s="1">
        <v>1928</v>
      </c>
      <c r="B1929" s="1">
        <f>B1928+'Front End'!$F$5</f>
        <v>3854</v>
      </c>
      <c r="C1929" s="10">
        <f t="shared" si="121"/>
        <v>2.6763888888888889</v>
      </c>
      <c r="D1929" s="10">
        <f>ROUND(IF(B1929&lt;=$AA$2*1.25,('Front End'!$F$4/2)*(1-COS((PI()*B1929)/$AA$2)),(4.34*'Front End'!$F$4*EXP(-1.3*B1929/$AA$2))),6)</f>
        <v>1.02E-4</v>
      </c>
      <c r="E1929" s="10">
        <f>D1929*('Front End'!$F$3/100)</f>
        <v>0</v>
      </c>
      <c r="F1929" s="10">
        <f t="shared" si="122"/>
        <v>1.02E-4</v>
      </c>
      <c r="G1929" s="10">
        <f>IF((G1928+(AVERAGE(F1928:F1929)*('Front End'!$F$5*60))-(N1928))&gt;$AA$3,$AA$3,IF(G1928+(AVERAGE(F1928:F1929)*('Front End'!$F$5*60))-(N1928)&lt;0,0,G1928+(AVERAGE(F1928:F1929)*('Front End'!$F$5*60))-(N1928)))</f>
        <v>100.09045132972331</v>
      </c>
      <c r="H1929" s="10">
        <f>(G1929/$AA$3)*'Front End'!$B$1</f>
        <v>1.000904513297233E-3</v>
      </c>
      <c r="I1929" s="10">
        <f>('Front End'!$F$10-'Front End'!$B$1)+Calcs!H1929</f>
        <v>46.731000904513301</v>
      </c>
      <c r="J1929" s="10">
        <f>IF(H1929&gt;'Front End'!$B$1*('Front End'!$B$5/100),G1929-((('Front End'!$B$1*('Front End'!$B$5/100))/'Front End'!$B$1)*$AA$3),0)</f>
        <v>9.0451329723308049E-2</v>
      </c>
      <c r="K1929" s="10">
        <f>(J1929*('Front End'!$B$6/100))/('Front End'!$B$2*24*60*60)</f>
        <v>0</v>
      </c>
      <c r="L1929" s="10">
        <f>(J1929*((100-'Front End'!$B$6)/100))/('Front End'!$B$2*24*60*60)</f>
        <v>1.0468903903160655E-4</v>
      </c>
      <c r="M1929" s="10">
        <f t="shared" si="123"/>
        <v>1.0468903903160655E-4</v>
      </c>
      <c r="N1929" s="10">
        <f>AVERAGE(M1928:M1929)*('Front End'!$F$5*60)</f>
        <v>1.2590963448550794E-2</v>
      </c>
      <c r="O1929" s="10">
        <f>IF(O1928+AVERAGE(K1928:K1929)*('Front End'!$F$5*60)&gt;J1929,J1929,O1928+AVERAGE(K1928:K1929)*('Front End'!$F$5*60))</f>
        <v>0</v>
      </c>
      <c r="P1929" s="10">
        <f>P1928+(AVERAGE(L1928:L1929)*('Front End'!$F$5*60))-W1928</f>
        <v>3259.2880905339443</v>
      </c>
      <c r="Q1929" s="10">
        <f>(P1929/$AA$5)*($AA$4-'Front End'!$F$9)</f>
        <v>3.259288090533944E-2</v>
      </c>
      <c r="R1929" s="10">
        <f>'Front End'!$F$9+Q1929</f>
        <v>45.032592880905341</v>
      </c>
      <c r="S1929" s="8">
        <f>IF(R1929&gt;'Front End'!$F$9+'Front End'!$B$9,(((R1929-'Front End'!$F$9)/($AA$4-'Front End'!$F$9))*$AA$5)-((('Front End'!$F$9+'Front End'!$B$9-'Front End'!$F$9)/($AA$4-'Front End'!$F$9))*$AA$5),0)</f>
        <v>3259.2880905340849</v>
      </c>
      <c r="T1929" s="8">
        <f>ROUND(S1929/('Front End'!$B$3*24*60*60),6)</f>
        <v>3.7720000000000002E-3</v>
      </c>
      <c r="U1929" s="8">
        <f>IF(R1929&gt;'Front End'!$F$9+'Front End'!$B$10,(((R1929-'Front End'!$F$9)/($AA$4-'Front End'!$F$9))*$AA$5)-((('Front End'!$F$9+'Front End'!$B$10-'Front End'!$F$9)/($AA$4-'Front End'!$F$9))*$AA$5),0)</f>
        <v>1259.288090533772</v>
      </c>
      <c r="V1929" s="8">
        <f>(U1929^0.5)/('Front End'!$B$4*24*60*60)</f>
        <v>4.107227939023907E-3</v>
      </c>
      <c r="W1929" s="8">
        <f>(AVERAGE(T1928:T1929)*('Front End'!$F$5*60))+(AVERAGE(V1928:V1929)*('Front End'!$F$5*60))</f>
        <v>0.94565866271542065</v>
      </c>
      <c r="X1929" s="8">
        <f t="shared" si="124"/>
        <v>4.107227939023907E-3</v>
      </c>
    </row>
    <row r="1930" spans="1:24" x14ac:dyDescent="0.2">
      <c r="A1930" s="1">
        <v>1929</v>
      </c>
      <c r="B1930" s="1">
        <f>B1929+'Front End'!$F$5</f>
        <v>3856</v>
      </c>
      <c r="C1930" s="10">
        <f t="shared" si="121"/>
        <v>2.6777777777777776</v>
      </c>
      <c r="D1930" s="10">
        <f>ROUND(IF(B1930&lt;=$AA$2*1.25,('Front End'!$F$4/2)*(1-COS((PI()*B1930)/$AA$2)),(4.34*'Front End'!$F$4*EXP(-1.3*B1930/$AA$2))),6)</f>
        <v>1.01E-4</v>
      </c>
      <c r="E1930" s="10">
        <f>D1930*('Front End'!$F$3/100)</f>
        <v>0</v>
      </c>
      <c r="F1930" s="10">
        <f t="shared" si="122"/>
        <v>1.01E-4</v>
      </c>
      <c r="G1930" s="10">
        <f>IF((G1929+(AVERAGE(F1929:F1930)*('Front End'!$F$5*60))-(N1929))&gt;$AA$3,$AA$3,IF(G1929+(AVERAGE(F1929:F1930)*('Front End'!$F$5*60))-(N1929)&lt;0,0,G1929+(AVERAGE(F1929:F1930)*('Front End'!$F$5*60))-(N1929)))</f>
        <v>100.09004036627476</v>
      </c>
      <c r="H1930" s="10">
        <f>(G1930/$AA$3)*'Front End'!$B$1</f>
        <v>1.0009004036627476E-3</v>
      </c>
      <c r="I1930" s="10">
        <f>('Front End'!$F$10-'Front End'!$B$1)+Calcs!H1930</f>
        <v>46.731000900403664</v>
      </c>
      <c r="J1930" s="10">
        <f>IF(H1930&gt;'Front End'!$B$1*('Front End'!$B$5/100),G1930-((('Front End'!$B$1*('Front End'!$B$5/100))/'Front End'!$B$1)*$AA$3),0)</f>
        <v>9.0040366274763528E-2</v>
      </c>
      <c r="K1930" s="10">
        <f>(J1930*('Front End'!$B$6/100))/('Front End'!$B$2*24*60*60)</f>
        <v>0</v>
      </c>
      <c r="L1930" s="10">
        <f>(J1930*((100-'Front End'!$B$6)/100))/('Front End'!$B$2*24*60*60)</f>
        <v>1.0421338689208743E-4</v>
      </c>
      <c r="M1930" s="10">
        <f t="shared" si="123"/>
        <v>1.0421338689208743E-4</v>
      </c>
      <c r="N1930" s="10">
        <f>AVERAGE(M1929:M1930)*('Front End'!$F$5*60)</f>
        <v>1.2534145555421639E-2</v>
      </c>
      <c r="O1930" s="10">
        <f>IF(O1929+AVERAGE(K1929:K1930)*('Front End'!$F$5*60)&gt;J1930,J1930,O1929+AVERAGE(K1929:K1930)*('Front End'!$F$5*60))</f>
        <v>0</v>
      </c>
      <c r="P1930" s="10">
        <f>P1929+(AVERAGE(L1929:L1930)*('Front End'!$F$5*60))-W1929</f>
        <v>3258.3549660167846</v>
      </c>
      <c r="Q1930" s="10">
        <f>(P1930/$AA$5)*($AA$4-'Front End'!$F$9)</f>
        <v>3.2583549660167847E-2</v>
      </c>
      <c r="R1930" s="10">
        <f>'Front End'!$F$9+Q1930</f>
        <v>45.032583549660167</v>
      </c>
      <c r="S1930" s="8">
        <f>IF(R1930&gt;'Front End'!$F$9+'Front End'!$B$9,(((R1930-'Front End'!$F$9)/($AA$4-'Front End'!$F$9))*$AA$5)-((('Front End'!$F$9+'Front End'!$B$9-'Front End'!$F$9)/($AA$4-'Front End'!$F$9))*$AA$5),0)</f>
        <v>3258.3549660166968</v>
      </c>
      <c r="T1930" s="8">
        <f>ROUND(S1930/('Front End'!$B$3*24*60*60),6)</f>
        <v>3.771E-3</v>
      </c>
      <c r="U1930" s="8">
        <f>IF(R1930&gt;'Front End'!$F$9+'Front End'!$B$10,(((R1930-'Front End'!$F$9)/($AA$4-'Front End'!$F$9))*$AA$5)-((('Front End'!$F$9+'Front End'!$B$10-'Front End'!$F$9)/($AA$4-'Front End'!$F$9))*$AA$5),0)</f>
        <v>1258.354966016384</v>
      </c>
      <c r="V1930" s="8">
        <f>(U1930^0.5)/('Front End'!$B$4*24*60*60)</f>
        <v>4.1057059420499184E-3</v>
      </c>
      <c r="W1930" s="8">
        <f>(AVERAGE(T1929:T1930)*('Front End'!$F$5*60))+(AVERAGE(V1929:V1930)*('Front End'!$F$5*60))</f>
        <v>0.94535603286442949</v>
      </c>
      <c r="X1930" s="8">
        <f t="shared" si="124"/>
        <v>4.1057059420499184E-3</v>
      </c>
    </row>
    <row r="1931" spans="1:24" x14ac:dyDescent="0.2">
      <c r="A1931" s="1">
        <v>1930</v>
      </c>
      <c r="B1931" s="1">
        <f>B1930+'Front End'!$F$5</f>
        <v>3858</v>
      </c>
      <c r="C1931" s="10">
        <f t="shared" si="121"/>
        <v>2.6791666666666667</v>
      </c>
      <c r="D1931" s="10">
        <f>ROUND(IF(B1931&lt;=$AA$2*1.25,('Front End'!$F$4/2)*(1-COS((PI()*B1931)/$AA$2)),(4.34*'Front End'!$F$4*EXP(-1.3*B1931/$AA$2))),6)</f>
        <v>1.01E-4</v>
      </c>
      <c r="E1931" s="10">
        <f>D1931*('Front End'!$F$3/100)</f>
        <v>0</v>
      </c>
      <c r="F1931" s="10">
        <f t="shared" si="122"/>
        <v>1.01E-4</v>
      </c>
      <c r="G1931" s="10">
        <f>IF((G1930+(AVERAGE(F1930:F1931)*('Front End'!$F$5*60))-(N1930))&gt;$AA$3,$AA$3,IF(G1930+(AVERAGE(F1930:F1931)*('Front End'!$F$5*60))-(N1930)&lt;0,0,G1930+(AVERAGE(F1930:F1931)*('Front End'!$F$5*60))-(N1930)))</f>
        <v>100.08962622071934</v>
      </c>
      <c r="H1931" s="10">
        <f>(G1931/$AA$3)*'Front End'!$B$1</f>
        <v>1.0008962622071933E-3</v>
      </c>
      <c r="I1931" s="10">
        <f>('Front End'!$F$10-'Front End'!$B$1)+Calcs!H1931</f>
        <v>46.731000896262209</v>
      </c>
      <c r="J1931" s="10">
        <f>IF(H1931&gt;'Front End'!$B$1*('Front End'!$B$5/100),G1931-((('Front End'!$B$1*('Front End'!$B$5/100))/'Front End'!$B$1)*$AA$3),0)</f>
        <v>8.9626220719338789E-2</v>
      </c>
      <c r="K1931" s="10">
        <f>(J1931*('Front End'!$B$6/100))/('Front End'!$B$2*24*60*60)</f>
        <v>0</v>
      </c>
      <c r="L1931" s="10">
        <f>(J1931*((100-'Front End'!$B$6)/100))/('Front End'!$B$2*24*60*60)</f>
        <v>1.0373405175849398E-4</v>
      </c>
      <c r="M1931" s="10">
        <f t="shared" si="123"/>
        <v>1.0373405175849398E-4</v>
      </c>
      <c r="N1931" s="10">
        <f>AVERAGE(M1930:M1931)*('Front End'!$F$5*60)</f>
        <v>1.2476846319034883E-2</v>
      </c>
      <c r="O1931" s="10">
        <f>IF(O1930+AVERAGE(K1930:K1931)*('Front End'!$F$5*60)&gt;J1931,J1931,O1930+AVERAGE(K1930:K1931)*('Front End'!$F$5*60))</f>
        <v>0</v>
      </c>
      <c r="P1931" s="10">
        <f>P1930+(AVERAGE(L1930:L1931)*('Front End'!$F$5*60))-W1930</f>
        <v>3257.4220868302396</v>
      </c>
      <c r="Q1931" s="10">
        <f>(P1931/$AA$5)*($AA$4-'Front End'!$F$9)</f>
        <v>3.2574220868302396E-2</v>
      </c>
      <c r="R1931" s="10">
        <f>'Front End'!$F$9+Q1931</f>
        <v>45.032574220868305</v>
      </c>
      <c r="S1931" s="8">
        <f>IF(R1931&gt;'Front End'!$F$9+'Front End'!$B$9,(((R1931-'Front End'!$F$9)/($AA$4-'Front End'!$F$9))*$AA$5)-((('Front End'!$F$9+'Front End'!$B$9-'Front End'!$F$9)/($AA$4-'Front End'!$F$9))*$AA$5),0)</f>
        <v>3257.4220868305301</v>
      </c>
      <c r="T1931" s="8">
        <f>ROUND(S1931/('Front End'!$B$3*24*60*60),6)</f>
        <v>3.7699999999999999E-3</v>
      </c>
      <c r="U1931" s="8">
        <f>IF(R1931&gt;'Front End'!$F$9+'Front End'!$B$10,(((R1931-'Front End'!$F$9)/($AA$4-'Front End'!$F$9))*$AA$5)-((('Front End'!$F$9+'Front End'!$B$10-'Front End'!$F$9)/($AA$4-'Front End'!$F$9))*$AA$5),0)</f>
        <v>1257.4220868302173</v>
      </c>
      <c r="V1931" s="8">
        <f>(U1931^0.5)/('Front End'!$B$4*24*60*60)</f>
        <v>4.1041837810344983E-3</v>
      </c>
      <c r="W1931" s="8">
        <f>(AVERAGE(T1930:T1931)*('Front End'!$F$5*60))+(AVERAGE(V1930:V1931)*('Front End'!$F$5*60))</f>
        <v>0.94505338338506495</v>
      </c>
      <c r="X1931" s="8">
        <f t="shared" si="124"/>
        <v>4.1041837810344983E-3</v>
      </c>
    </row>
    <row r="1932" spans="1:24" x14ac:dyDescent="0.2">
      <c r="A1932" s="1">
        <v>1931</v>
      </c>
      <c r="B1932" s="1">
        <f>B1931+'Front End'!$F$5</f>
        <v>3860</v>
      </c>
      <c r="C1932" s="10">
        <f t="shared" si="121"/>
        <v>2.6805555555555554</v>
      </c>
      <c r="D1932" s="10">
        <f>ROUND(IF(B1932&lt;=$AA$2*1.25,('Front End'!$F$4/2)*(1-COS((PI()*B1932)/$AA$2)),(4.34*'Front End'!$F$4*EXP(-1.3*B1932/$AA$2))),6)</f>
        <v>1.01E-4</v>
      </c>
      <c r="E1932" s="10">
        <f>D1932*('Front End'!$F$3/100)</f>
        <v>0</v>
      </c>
      <c r="F1932" s="10">
        <f t="shared" si="122"/>
        <v>1.01E-4</v>
      </c>
      <c r="G1932" s="10">
        <f>IF((G1931+(AVERAGE(F1931:F1932)*('Front End'!$F$5*60))-(N1931))&gt;$AA$3,$AA$3,IF(G1931+(AVERAGE(F1931:F1932)*('Front End'!$F$5*60))-(N1931)&lt;0,0,G1931+(AVERAGE(F1931:F1932)*('Front End'!$F$5*60))-(N1931)))</f>
        <v>100.0892693744003</v>
      </c>
      <c r="H1932" s="10">
        <f>(G1932/$AA$3)*'Front End'!$B$1</f>
        <v>1.000892693744003E-3</v>
      </c>
      <c r="I1932" s="10">
        <f>('Front End'!$F$10-'Front End'!$B$1)+Calcs!H1932</f>
        <v>46.73100089269375</v>
      </c>
      <c r="J1932" s="10">
        <f>IF(H1932&gt;'Front End'!$B$1*('Front End'!$B$5/100),G1932-((('Front End'!$B$1*('Front End'!$B$5/100))/'Front End'!$B$1)*$AA$3),0)</f>
        <v>8.9269374400302581E-2</v>
      </c>
      <c r="K1932" s="10">
        <f>(J1932*('Front End'!$B$6/100))/('Front End'!$B$2*24*60*60)</f>
        <v>0</v>
      </c>
      <c r="L1932" s="10">
        <f>(J1932*((100-'Front End'!$B$6)/100))/('Front End'!$B$2*24*60*60)</f>
        <v>1.033210351855354E-4</v>
      </c>
      <c r="M1932" s="10">
        <f t="shared" si="123"/>
        <v>1.033210351855354E-4</v>
      </c>
      <c r="N1932" s="10">
        <f>AVERAGE(M1931:M1932)*('Front End'!$F$5*60)</f>
        <v>1.2423305216641763E-2</v>
      </c>
      <c r="O1932" s="10">
        <f>IF(O1931+AVERAGE(K1931:K1932)*('Front End'!$F$5*60)&gt;J1932,J1932,O1931+AVERAGE(K1931:K1932)*('Front End'!$F$5*60))</f>
        <v>0</v>
      </c>
      <c r="P1932" s="10">
        <f>P1931+(AVERAGE(L1931:L1932)*('Front End'!$F$5*60))-W1931</f>
        <v>3256.489456752071</v>
      </c>
      <c r="Q1932" s="10">
        <f>(P1932/$AA$5)*($AA$4-'Front End'!$F$9)</f>
        <v>3.2564894567520708E-2</v>
      </c>
      <c r="R1932" s="10">
        <f>'Front End'!$F$9+Q1932</f>
        <v>45.032564894567521</v>
      </c>
      <c r="S1932" s="8">
        <f>IF(R1932&gt;'Front End'!$F$9+'Front End'!$B$9,(((R1932-'Front End'!$F$9)/($AA$4-'Front End'!$F$9))*$AA$5)-((('Front End'!$F$9+'Front End'!$B$9-'Front End'!$F$9)/($AA$4-'Front End'!$F$9))*$AA$5),0)</f>
        <v>3256.489456752121</v>
      </c>
      <c r="T1932" s="8">
        <f>ROUND(S1932/('Front End'!$B$3*24*60*60),6)</f>
        <v>3.7690000000000002E-3</v>
      </c>
      <c r="U1932" s="8">
        <f>IF(R1932&gt;'Front End'!$F$9+'Front End'!$B$10,(((R1932-'Front End'!$F$9)/($AA$4-'Front End'!$F$9))*$AA$5)-((('Front End'!$F$9+'Front End'!$B$10-'Front End'!$F$9)/($AA$4-'Front End'!$F$9))*$AA$5),0)</f>
        <v>1256.4894567518081</v>
      </c>
      <c r="V1932" s="8">
        <f>(U1932^0.5)/('Front End'!$B$4*24*60*60)</f>
        <v>4.1026614619605909E-3</v>
      </c>
      <c r="W1932" s="8">
        <f>(AVERAGE(T1931:T1932)*('Front End'!$F$5*60))+(AVERAGE(V1931:V1932)*('Front End'!$F$5*60))</f>
        <v>0.94475071457970539</v>
      </c>
      <c r="X1932" s="8">
        <f t="shared" si="124"/>
        <v>4.1026614619605909E-3</v>
      </c>
    </row>
    <row r="1933" spans="1:24" x14ac:dyDescent="0.2">
      <c r="A1933" s="1">
        <v>1932</v>
      </c>
      <c r="B1933" s="1">
        <f>B1932+'Front End'!$F$5</f>
        <v>3862</v>
      </c>
      <c r="C1933" s="10">
        <f t="shared" si="121"/>
        <v>2.6819444444444445</v>
      </c>
      <c r="D1933" s="10">
        <f>ROUND(IF(B1933&lt;=$AA$2*1.25,('Front End'!$F$4/2)*(1-COS((PI()*B1933)/$AA$2)),(4.34*'Front End'!$F$4*EXP(-1.3*B1933/$AA$2))),6)</f>
        <v>1E-4</v>
      </c>
      <c r="E1933" s="10">
        <f>D1933*('Front End'!$F$3/100)</f>
        <v>0</v>
      </c>
      <c r="F1933" s="10">
        <f t="shared" si="122"/>
        <v>1E-4</v>
      </c>
      <c r="G1933" s="10">
        <f>IF((G1932+(AVERAGE(F1932:F1933)*('Front End'!$F$5*60))-(N1932))&gt;$AA$3,$AA$3,IF(G1932+(AVERAGE(F1932:F1933)*('Front End'!$F$5*60))-(N1932)&lt;0,0,G1932+(AVERAGE(F1932:F1933)*('Front End'!$F$5*60))-(N1932)))</f>
        <v>100.08890606918366</v>
      </c>
      <c r="H1933" s="10">
        <f>(G1933/$AA$3)*'Front End'!$B$1</f>
        <v>1.0008890606918366E-3</v>
      </c>
      <c r="I1933" s="10">
        <f>('Front End'!$F$10-'Front End'!$B$1)+Calcs!H1933</f>
        <v>46.731000889060695</v>
      </c>
      <c r="J1933" s="10">
        <f>IF(H1933&gt;'Front End'!$B$1*('Front End'!$B$5/100),G1933-((('Front End'!$B$1*('Front End'!$B$5/100))/'Front End'!$B$1)*$AA$3),0)</f>
        <v>8.8906069183664727E-2</v>
      </c>
      <c r="K1933" s="10">
        <f>(J1933*('Front End'!$B$6/100))/('Front End'!$B$2*24*60*60)</f>
        <v>0</v>
      </c>
      <c r="L1933" s="10">
        <f>(J1933*((100-'Front End'!$B$6)/100))/('Front End'!$B$2*24*60*60)</f>
        <v>1.0290054303664901E-4</v>
      </c>
      <c r="M1933" s="10">
        <f t="shared" si="123"/>
        <v>1.0290054303664901E-4</v>
      </c>
      <c r="N1933" s="10">
        <f>AVERAGE(M1932:M1933)*('Front End'!$F$5*60)</f>
        <v>1.2373294693331064E-2</v>
      </c>
      <c r="O1933" s="10">
        <f>IF(O1932+AVERAGE(K1932:K1933)*('Front End'!$F$5*60)&gt;J1933,J1933,O1932+AVERAGE(K1932:K1933)*('Front End'!$F$5*60))</f>
        <v>0</v>
      </c>
      <c r="P1933" s="10">
        <f>P1932+(AVERAGE(L1932:L1933)*('Front End'!$F$5*60))-W1932</f>
        <v>3255.5570793321845</v>
      </c>
      <c r="Q1933" s="10">
        <f>(P1933/$AA$5)*($AA$4-'Front End'!$F$9)</f>
        <v>3.2555570793321845E-2</v>
      </c>
      <c r="R1933" s="10">
        <f>'Front End'!$F$9+Q1933</f>
        <v>45.03255557079332</v>
      </c>
      <c r="S1933" s="8">
        <f>IF(R1933&gt;'Front End'!$F$9+'Front End'!$B$9,(((R1933-'Front End'!$F$9)/($AA$4-'Front End'!$F$9))*$AA$5)-((('Front End'!$F$9+'Front End'!$B$9-'Front End'!$F$9)/($AA$4-'Front End'!$F$9))*$AA$5),0)</f>
        <v>3255.5570793320503</v>
      </c>
      <c r="T1933" s="8">
        <f>ROUND(S1933/('Front End'!$B$3*24*60*60),6)</f>
        <v>3.7680000000000001E-3</v>
      </c>
      <c r="U1933" s="8">
        <f>IF(R1933&gt;'Front End'!$F$9+'Front End'!$B$10,(((R1933-'Front End'!$F$9)/($AA$4-'Front End'!$F$9))*$AA$5)-((('Front End'!$F$9+'Front End'!$B$10-'Front End'!$F$9)/($AA$4-'Front End'!$F$9))*$AA$5),0)</f>
        <v>1255.5570793317374</v>
      </c>
      <c r="V1933" s="8">
        <f>(U1933^0.5)/('Front End'!$B$4*24*60*60)</f>
        <v>4.1011389904509754E-3</v>
      </c>
      <c r="W1933" s="8">
        <f>(AVERAGE(T1932:T1933)*('Front End'!$F$5*60))+(AVERAGE(V1932:V1933)*('Front End'!$F$5*60))</f>
        <v>0.944448027144694</v>
      </c>
      <c r="X1933" s="8">
        <f t="shared" si="124"/>
        <v>4.1011389904509754E-3</v>
      </c>
    </row>
    <row r="1934" spans="1:24" x14ac:dyDescent="0.2">
      <c r="A1934" s="1">
        <v>1933</v>
      </c>
      <c r="B1934" s="1">
        <f>B1933+'Front End'!$F$5</f>
        <v>3864</v>
      </c>
      <c r="C1934" s="10">
        <f t="shared" si="121"/>
        <v>2.6833333333333331</v>
      </c>
      <c r="D1934" s="10">
        <f>ROUND(IF(B1934&lt;=$AA$2*1.25,('Front End'!$F$4/2)*(1-COS((PI()*B1934)/$AA$2)),(4.34*'Front End'!$F$4*EXP(-1.3*B1934/$AA$2))),6)</f>
        <v>1E-4</v>
      </c>
      <c r="E1934" s="10">
        <f>D1934*('Front End'!$F$3/100)</f>
        <v>0</v>
      </c>
      <c r="F1934" s="10">
        <f t="shared" si="122"/>
        <v>1E-4</v>
      </c>
      <c r="G1934" s="10">
        <f>IF((G1933+(AVERAGE(F1933:F1934)*('Front End'!$F$5*60))-(N1933))&gt;$AA$3,$AA$3,IF(G1933+(AVERAGE(F1933:F1934)*('Front End'!$F$5*60))-(N1933)&lt;0,0,G1933+(AVERAGE(F1933:F1934)*('Front End'!$F$5*60))-(N1933)))</f>
        <v>100.08853277449033</v>
      </c>
      <c r="H1934" s="10">
        <f>(G1934/$AA$3)*'Front End'!$B$1</f>
        <v>1.0008853277449032E-3</v>
      </c>
      <c r="I1934" s="10">
        <f>('Front End'!$F$10-'Front End'!$B$1)+Calcs!H1934</f>
        <v>46.731000885327752</v>
      </c>
      <c r="J1934" s="10">
        <f>IF(H1934&gt;'Front End'!$B$1*('Front End'!$B$5/100),G1934-((('Front End'!$B$1*('Front End'!$B$5/100))/'Front End'!$B$1)*$AA$3),0)</f>
        <v>8.8532774490332145E-2</v>
      </c>
      <c r="K1934" s="10">
        <f>(J1934*('Front End'!$B$6/100))/('Front End'!$B$2*24*60*60)</f>
        <v>0</v>
      </c>
      <c r="L1934" s="10">
        <f>(J1934*((100-'Front End'!$B$6)/100))/('Front End'!$B$2*24*60*60)</f>
        <v>1.0246848899344E-4</v>
      </c>
      <c r="M1934" s="10">
        <f t="shared" si="123"/>
        <v>1.0246848899344E-4</v>
      </c>
      <c r="N1934" s="10">
        <f>AVERAGE(M1933:M1934)*('Front End'!$F$5*60)</f>
        <v>1.232214192180534E-2</v>
      </c>
      <c r="O1934" s="10">
        <f>IF(O1933+AVERAGE(K1933:K1934)*('Front End'!$F$5*60)&gt;J1934,J1934,O1933+AVERAGE(K1933:K1934)*('Front End'!$F$5*60))</f>
        <v>0</v>
      </c>
      <c r="P1934" s="10">
        <f>P1933+(AVERAGE(L1933:L1934)*('Front End'!$F$5*60))-W1933</f>
        <v>3254.6249534469616</v>
      </c>
      <c r="Q1934" s="10">
        <f>(P1934/$AA$5)*($AA$4-'Front End'!$F$9)</f>
        <v>3.2546249534469614E-2</v>
      </c>
      <c r="R1934" s="10">
        <f>'Front End'!$F$9+Q1934</f>
        <v>45.032546249534469</v>
      </c>
      <c r="S1934" s="8">
        <f>IF(R1934&gt;'Front End'!$F$9+'Front End'!$B$9,(((R1934-'Front End'!$F$9)/($AA$4-'Front End'!$F$9))*$AA$5)-((('Front End'!$F$9+'Front End'!$B$9-'Front End'!$F$9)/($AA$4-'Front End'!$F$9))*$AA$5),0)</f>
        <v>3254.6249534469493</v>
      </c>
      <c r="T1934" s="8">
        <f>ROUND(S1934/('Front End'!$B$3*24*60*60),6)</f>
        <v>3.7669999999999999E-3</v>
      </c>
      <c r="U1934" s="8">
        <f>IF(R1934&gt;'Front End'!$F$9+'Front End'!$B$10,(((R1934-'Front End'!$F$9)/($AA$4-'Front End'!$F$9))*$AA$5)-((('Front End'!$F$9+'Front End'!$B$10-'Front End'!$F$9)/($AA$4-'Front End'!$F$9))*$AA$5),0)</f>
        <v>1254.6249534466365</v>
      </c>
      <c r="V1934" s="8">
        <f>(U1934^0.5)/('Front End'!$B$4*24*60*60)</f>
        <v>4.0996163645004606E-3</v>
      </c>
      <c r="W1934" s="8">
        <f>(AVERAGE(T1933:T1934)*('Front End'!$F$5*60))+(AVERAGE(V1933:V1934)*('Front End'!$F$5*60))</f>
        <v>0.94414532129708628</v>
      </c>
      <c r="X1934" s="8">
        <f t="shared" si="124"/>
        <v>4.0996163645004606E-3</v>
      </c>
    </row>
    <row r="1935" spans="1:24" x14ac:dyDescent="0.2">
      <c r="A1935" s="1">
        <v>1934</v>
      </c>
      <c r="B1935" s="1">
        <f>B1934+'Front End'!$F$5</f>
        <v>3866</v>
      </c>
      <c r="C1935" s="10">
        <f t="shared" si="121"/>
        <v>2.6847222222222222</v>
      </c>
      <c r="D1935" s="10">
        <f>ROUND(IF(B1935&lt;=$AA$2*1.25,('Front End'!$F$4/2)*(1-COS((PI()*B1935)/$AA$2)),(4.34*'Front End'!$F$4*EXP(-1.3*B1935/$AA$2))),6)</f>
        <v>9.8999999999999994E-5</v>
      </c>
      <c r="E1935" s="10">
        <f>D1935*('Front End'!$F$3/100)</f>
        <v>0</v>
      </c>
      <c r="F1935" s="10">
        <f t="shared" si="122"/>
        <v>9.8999999999999994E-5</v>
      </c>
      <c r="G1935" s="10">
        <f>IF((G1934+(AVERAGE(F1934:F1935)*('Front End'!$F$5*60))-(N1934))&gt;$AA$3,$AA$3,IF(G1934+(AVERAGE(F1934:F1935)*('Front End'!$F$5*60))-(N1934)&lt;0,0,G1934+(AVERAGE(F1934:F1935)*('Front End'!$F$5*60))-(N1934)))</f>
        <v>100.08815063256853</v>
      </c>
      <c r="H1935" s="10">
        <f>(G1935/$AA$3)*'Front End'!$B$1</f>
        <v>1.0008815063256853E-3</v>
      </c>
      <c r="I1935" s="10">
        <f>('Front End'!$F$10-'Front End'!$B$1)+Calcs!H1935</f>
        <v>46.731000881506333</v>
      </c>
      <c r="J1935" s="10">
        <f>IF(H1935&gt;'Front End'!$B$1*('Front End'!$B$5/100),G1935-((('Front End'!$B$1*('Front End'!$B$5/100))/'Front End'!$B$1)*$AA$3),0)</f>
        <v>8.8150632568527953E-2</v>
      </c>
      <c r="K1935" s="10">
        <f>(J1935*('Front End'!$B$6/100))/('Front End'!$B$2*24*60*60)</f>
        <v>0</v>
      </c>
      <c r="L1935" s="10">
        <f>(J1935*((100-'Front End'!$B$6)/100))/('Front End'!$B$2*24*60*60)</f>
        <v>1.0202619510246293E-4</v>
      </c>
      <c r="M1935" s="10">
        <f t="shared" si="123"/>
        <v>1.0202619510246293E-4</v>
      </c>
      <c r="N1935" s="10">
        <f>AVERAGE(M1934:M1935)*('Front End'!$F$5*60)</f>
        <v>1.2269681045754176E-2</v>
      </c>
      <c r="O1935" s="10">
        <f>IF(O1934+AVERAGE(K1934:K1935)*('Front End'!$F$5*60)&gt;J1935,J1935,O1934+AVERAGE(K1934:K1935)*('Front End'!$F$5*60))</f>
        <v>0</v>
      </c>
      <c r="P1935" s="10">
        <f>P1934+(AVERAGE(L1934:L1935)*('Front End'!$F$5*60))-W1934</f>
        <v>3253.6930778067103</v>
      </c>
      <c r="Q1935" s="10">
        <f>(P1935/$AA$5)*($AA$4-'Front End'!$F$9)</f>
        <v>3.2536930778067102E-2</v>
      </c>
      <c r="R1935" s="10">
        <f>'Front End'!$F$9+Q1935</f>
        <v>45.032536930778065</v>
      </c>
      <c r="S1935" s="8">
        <f>IF(R1935&gt;'Front End'!$F$9+'Front End'!$B$9,(((R1935-'Front End'!$F$9)/($AA$4-'Front End'!$F$9))*$AA$5)-((('Front End'!$F$9+'Front End'!$B$9-'Front End'!$F$9)/($AA$4-'Front End'!$F$9))*$AA$5),0)</f>
        <v>3253.6930778064748</v>
      </c>
      <c r="T1935" s="8">
        <f>ROUND(S1935/('Front End'!$B$3*24*60*60),6)</f>
        <v>3.7659999999999998E-3</v>
      </c>
      <c r="U1935" s="8">
        <f>IF(R1935&gt;'Front End'!$F$9+'Front End'!$B$10,(((R1935-'Front End'!$F$9)/($AA$4-'Front End'!$F$9))*$AA$5)-((('Front End'!$F$9+'Front End'!$B$10-'Front End'!$F$9)/($AA$4-'Front End'!$F$9))*$AA$5),0)</f>
        <v>1253.6930778061619</v>
      </c>
      <c r="V1935" s="8">
        <f>(U1935^0.5)/('Front End'!$B$4*24*60*60)</f>
        <v>4.0980935818279544E-3</v>
      </c>
      <c r="W1935" s="8">
        <f>(AVERAGE(T1934:T1935)*('Front End'!$F$5*60))+(AVERAGE(V1934:V1935)*('Front End'!$F$5*60))</f>
        <v>0.94384259677970495</v>
      </c>
      <c r="X1935" s="8">
        <f t="shared" si="124"/>
        <v>4.0980935818279544E-3</v>
      </c>
    </row>
    <row r="1936" spans="1:24" x14ac:dyDescent="0.2">
      <c r="A1936" s="1">
        <v>1935</v>
      </c>
      <c r="B1936" s="1">
        <f>B1935+'Front End'!$F$5</f>
        <v>3868</v>
      </c>
      <c r="C1936" s="10">
        <f t="shared" si="121"/>
        <v>2.6861111111111109</v>
      </c>
      <c r="D1936" s="10">
        <f>ROUND(IF(B1936&lt;=$AA$2*1.25,('Front End'!$F$4/2)*(1-COS((PI()*B1936)/$AA$2)),(4.34*'Front End'!$F$4*EXP(-1.3*B1936/$AA$2))),6)</f>
        <v>9.8999999999999994E-5</v>
      </c>
      <c r="E1936" s="10">
        <f>D1936*('Front End'!$F$3/100)</f>
        <v>0</v>
      </c>
      <c r="F1936" s="10">
        <f t="shared" si="122"/>
        <v>9.8999999999999994E-5</v>
      </c>
      <c r="G1936" s="10">
        <f>IF((G1935+(AVERAGE(F1935:F1936)*('Front End'!$F$5*60))-(N1935))&gt;$AA$3,$AA$3,IF(G1935+(AVERAGE(F1935:F1936)*('Front End'!$F$5*60))-(N1935)&lt;0,0,G1935+(AVERAGE(F1935:F1936)*('Front End'!$F$5*60))-(N1935)))</f>
        <v>100.08776095152278</v>
      </c>
      <c r="H1936" s="10">
        <f>(G1936/$AA$3)*'Front End'!$B$1</f>
        <v>1.0008776095152278E-3</v>
      </c>
      <c r="I1936" s="10">
        <f>('Front End'!$F$10-'Front End'!$B$1)+Calcs!H1936</f>
        <v>46.731000877609517</v>
      </c>
      <c r="J1936" s="10">
        <f>IF(H1936&gt;'Front End'!$B$1*('Front End'!$B$5/100),G1936-((('Front End'!$B$1*('Front End'!$B$5/100))/'Front End'!$B$1)*$AA$3),0)</f>
        <v>8.7760951522781738E-2</v>
      </c>
      <c r="K1936" s="10">
        <f>(J1936*('Front End'!$B$6/100))/('Front End'!$B$2*24*60*60)</f>
        <v>0</v>
      </c>
      <c r="L1936" s="10">
        <f>(J1936*((100-'Front End'!$B$6)/100))/('Front End'!$B$2*24*60*60)</f>
        <v>1.0157517537358999E-4</v>
      </c>
      <c r="M1936" s="10">
        <f t="shared" si="123"/>
        <v>1.0157517537358999E-4</v>
      </c>
      <c r="N1936" s="10">
        <f>AVERAGE(M1935:M1936)*('Front End'!$F$5*60)</f>
        <v>1.2216082228563175E-2</v>
      </c>
      <c r="O1936" s="10">
        <f>IF(O1935+AVERAGE(K1935:K1936)*('Front End'!$F$5*60)&gt;J1936,J1936,O1935+AVERAGE(K1935:K1936)*('Front End'!$F$5*60))</f>
        <v>0</v>
      </c>
      <c r="P1936" s="10">
        <f>P1935+(AVERAGE(L1935:L1936)*('Front End'!$F$5*60))-W1935</f>
        <v>3252.7614512921591</v>
      </c>
      <c r="Q1936" s="10">
        <f>(P1936/$AA$5)*($AA$4-'Front End'!$F$9)</f>
        <v>3.252761451292159E-2</v>
      </c>
      <c r="R1936" s="10">
        <f>'Front End'!$F$9+Q1936</f>
        <v>45.032527614512922</v>
      </c>
      <c r="S1936" s="8">
        <f>IF(R1936&gt;'Front End'!$F$9+'Front End'!$B$9,(((R1936-'Front End'!$F$9)/($AA$4-'Front End'!$F$9))*$AA$5)-((('Front End'!$F$9+'Front End'!$B$9-'Front End'!$F$9)/($AA$4-'Front End'!$F$9))*$AA$5),0)</f>
        <v>3252.76145129223</v>
      </c>
      <c r="T1936" s="8">
        <f>ROUND(S1936/('Front End'!$B$3*24*60*60),6)</f>
        <v>3.7650000000000001E-3</v>
      </c>
      <c r="U1936" s="8">
        <f>IF(R1936&gt;'Front End'!$F$9+'Front End'!$B$10,(((R1936-'Front End'!$F$9)/($AA$4-'Front End'!$F$9))*$AA$5)-((('Front End'!$F$9+'Front End'!$B$10-'Front End'!$F$9)/($AA$4-'Front End'!$F$9))*$AA$5),0)</f>
        <v>1252.7614512919172</v>
      </c>
      <c r="V1936" s="8">
        <f>(U1936^0.5)/('Front End'!$B$4*24*60*60)</f>
        <v>4.0965706404300873E-3</v>
      </c>
      <c r="W1936" s="8">
        <f>(AVERAGE(T1935:T1936)*('Front End'!$F$5*60))+(AVERAGE(V1935:V1936)*('Front End'!$F$5*60))</f>
        <v>0.94353985333548263</v>
      </c>
      <c r="X1936" s="8">
        <f t="shared" si="124"/>
        <v>4.0965706404300873E-3</v>
      </c>
    </row>
    <row r="1937" spans="1:24" x14ac:dyDescent="0.2">
      <c r="A1937" s="1">
        <v>1936</v>
      </c>
      <c r="B1937" s="1">
        <f>B1936+'Front End'!$F$5</f>
        <v>3870</v>
      </c>
      <c r="C1937" s="10">
        <f t="shared" si="121"/>
        <v>2.6875</v>
      </c>
      <c r="D1937" s="10">
        <f>ROUND(IF(B1937&lt;=$AA$2*1.25,('Front End'!$F$4/2)*(1-COS((PI()*B1937)/$AA$2)),(4.34*'Front End'!$F$4*EXP(-1.3*B1937/$AA$2))),6)</f>
        <v>9.7999999999999997E-5</v>
      </c>
      <c r="E1937" s="10">
        <f>D1937*('Front End'!$F$3/100)</f>
        <v>0</v>
      </c>
      <c r="F1937" s="10">
        <f t="shared" si="122"/>
        <v>9.7999999999999997E-5</v>
      </c>
      <c r="G1937" s="10">
        <f>IF((G1936+(AVERAGE(F1936:F1937)*('Front End'!$F$5*60))-(N1936))&gt;$AA$3,$AA$3,IF(G1936+(AVERAGE(F1936:F1937)*('Front End'!$F$5*60))-(N1936)&lt;0,0,G1936+(AVERAGE(F1936:F1937)*('Front End'!$F$5*60))-(N1936)))</f>
        <v>100.08736486929422</v>
      </c>
      <c r="H1937" s="10">
        <f>(G1937/$AA$3)*'Front End'!$B$1</f>
        <v>1.0008736486929422E-3</v>
      </c>
      <c r="I1937" s="10">
        <f>('Front End'!$F$10-'Front End'!$B$1)+Calcs!H1937</f>
        <v>46.731000873648696</v>
      </c>
      <c r="J1937" s="10">
        <f>IF(H1937&gt;'Front End'!$B$1*('Front End'!$B$5/100),G1937-((('Front End'!$B$1*('Front End'!$B$5/100))/'Front End'!$B$1)*$AA$3),0)</f>
        <v>8.7364869294219716E-2</v>
      </c>
      <c r="K1937" s="10">
        <f>(J1937*('Front End'!$B$6/100))/('Front End'!$B$2*24*60*60)</f>
        <v>0</v>
      </c>
      <c r="L1937" s="10">
        <f>(J1937*((100-'Front End'!$B$6)/100))/('Front End'!$B$2*24*60*60)</f>
        <v>1.0111674686830987E-4</v>
      </c>
      <c r="M1937" s="10">
        <f t="shared" si="123"/>
        <v>1.0111674686830987E-4</v>
      </c>
      <c r="N1937" s="10">
        <f>AVERAGE(M1936:M1937)*('Front End'!$F$5*60)</f>
        <v>1.2161515334513992E-2</v>
      </c>
      <c r="O1937" s="10">
        <f>IF(O1936+AVERAGE(K1936:K1937)*('Front End'!$F$5*60)&gt;J1937,J1937,O1936+AVERAGE(K1936:K1937)*('Front End'!$F$5*60))</f>
        <v>0</v>
      </c>
      <c r="P1937" s="10">
        <f>P1936+(AVERAGE(L1936:L1937)*('Front End'!$F$5*60))-W1936</f>
        <v>3251.8300729541579</v>
      </c>
      <c r="Q1937" s="10">
        <f>(P1937/$AA$5)*($AA$4-'Front End'!$F$9)</f>
        <v>3.251830072954158E-2</v>
      </c>
      <c r="R1937" s="10">
        <f>'Front End'!$F$9+Q1937</f>
        <v>45.032518300729542</v>
      </c>
      <c r="S1937" s="8">
        <f>IF(R1937&gt;'Front End'!$F$9+'Front End'!$B$9,(((R1937-'Front End'!$F$9)/($AA$4-'Front End'!$F$9))*$AA$5)-((('Front End'!$F$9+'Front End'!$B$9-'Front End'!$F$9)/($AA$4-'Front End'!$F$9))*$AA$5),0)</f>
        <v>3251.8300729542207</v>
      </c>
      <c r="T1937" s="8">
        <f>ROUND(S1937/('Front End'!$B$3*24*60*60),6)</f>
        <v>3.764E-3</v>
      </c>
      <c r="U1937" s="8">
        <f>IF(R1937&gt;'Front End'!$F$9+'Front End'!$B$10,(((R1937-'Front End'!$F$9)/($AA$4-'Front End'!$F$9))*$AA$5)-((('Front End'!$F$9+'Front End'!$B$10-'Front End'!$F$9)/($AA$4-'Front End'!$F$9))*$AA$5),0)</f>
        <v>1251.8300729539078</v>
      </c>
      <c r="V1937" s="8">
        <f>(U1937^0.5)/('Front End'!$B$4*24*60*60)</f>
        <v>4.0950475385759374E-3</v>
      </c>
      <c r="W1937" s="8">
        <f>(AVERAGE(T1936:T1937)*('Front End'!$F$5*60))+(AVERAGE(V1936:V1937)*('Front End'!$F$5*60))</f>
        <v>0.94323709074036155</v>
      </c>
      <c r="X1937" s="8">
        <f t="shared" si="124"/>
        <v>4.0950475385759374E-3</v>
      </c>
    </row>
    <row r="1938" spans="1:24" x14ac:dyDescent="0.2">
      <c r="A1938" s="1">
        <v>1937</v>
      </c>
      <c r="B1938" s="1">
        <f>B1937+'Front End'!$F$5</f>
        <v>3872</v>
      </c>
      <c r="C1938" s="10">
        <f t="shared" si="121"/>
        <v>2.6888888888888891</v>
      </c>
      <c r="D1938" s="10">
        <f>ROUND(IF(B1938&lt;=$AA$2*1.25,('Front End'!$F$4/2)*(1-COS((PI()*B1938)/$AA$2)),(4.34*'Front End'!$F$4*EXP(-1.3*B1938/$AA$2))),6)</f>
        <v>9.7999999999999997E-5</v>
      </c>
      <c r="E1938" s="10">
        <f>D1938*('Front End'!$F$3/100)</f>
        <v>0</v>
      </c>
      <c r="F1938" s="10">
        <f t="shared" si="122"/>
        <v>9.7999999999999997E-5</v>
      </c>
      <c r="G1938" s="10">
        <f>IF((G1937+(AVERAGE(F1937:F1938)*('Front End'!$F$5*60))-(N1937))&gt;$AA$3,$AA$3,IF(G1937+(AVERAGE(F1937:F1938)*('Front End'!$F$5*60))-(N1937)&lt;0,0,G1937+(AVERAGE(F1937:F1938)*('Front End'!$F$5*60))-(N1937)))</f>
        <v>100.0869633539597</v>
      </c>
      <c r="H1938" s="10">
        <f>(G1938/$AA$3)*'Front End'!$B$1</f>
        <v>1.000869633539597E-3</v>
      </c>
      <c r="I1938" s="10">
        <f>('Front End'!$F$10-'Front End'!$B$1)+Calcs!H1938</f>
        <v>46.73100086963354</v>
      </c>
      <c r="J1938" s="10">
        <f>IF(H1938&gt;'Front End'!$B$1*('Front End'!$B$5/100),G1938-((('Front End'!$B$1*('Front End'!$B$5/100))/'Front End'!$B$1)*$AA$3),0)</f>
        <v>8.6963353959703227E-2</v>
      </c>
      <c r="K1938" s="10">
        <f>(J1938*('Front End'!$B$6/100))/('Front End'!$B$2*24*60*60)</f>
        <v>0</v>
      </c>
      <c r="L1938" s="10">
        <f>(J1938*((100-'Front End'!$B$6)/100))/('Front End'!$B$2*24*60*60)</f>
        <v>1.0065203004595282E-4</v>
      </c>
      <c r="M1938" s="10">
        <f t="shared" si="123"/>
        <v>1.0065203004595282E-4</v>
      </c>
      <c r="N1938" s="10">
        <f>AVERAGE(M1937:M1938)*('Front End'!$F$5*60)</f>
        <v>1.2106126614855762E-2</v>
      </c>
      <c r="O1938" s="10">
        <f>IF(O1937+AVERAGE(K1937:K1938)*('Front End'!$F$5*60)&gt;J1938,J1938,O1937+AVERAGE(K1937:K1938)*('Front End'!$F$5*60))</f>
        <v>0</v>
      </c>
      <c r="P1938" s="10">
        <f>P1937+(AVERAGE(L1937:L1938)*('Front End'!$F$5*60))-W1937</f>
        <v>3250.8989419900327</v>
      </c>
      <c r="Q1938" s="10">
        <f>(P1938/$AA$5)*($AA$4-'Front End'!$F$9)</f>
        <v>3.2508989419900325E-2</v>
      </c>
      <c r="R1938" s="10">
        <f>'Front End'!$F$9+Q1938</f>
        <v>45.032508989419902</v>
      </c>
      <c r="S1938" s="8">
        <f>IF(R1938&gt;'Front End'!$F$9+'Front End'!$B$9,(((R1938-'Front End'!$F$9)/($AA$4-'Front End'!$F$9))*$AA$5)-((('Front End'!$F$9+'Front End'!$B$9-'Front End'!$F$9)/($AA$4-'Front End'!$F$9))*$AA$5),0)</f>
        <v>3250.8989419902437</v>
      </c>
      <c r="T1938" s="8">
        <f>ROUND(S1938/('Front End'!$B$3*24*60*60),6)</f>
        <v>3.7629999999999999E-3</v>
      </c>
      <c r="U1938" s="8">
        <f>IF(R1938&gt;'Front End'!$F$9+'Front End'!$B$10,(((R1938-'Front End'!$F$9)/($AA$4-'Front End'!$F$9))*$AA$5)-((('Front End'!$F$9+'Front End'!$B$10-'Front End'!$F$9)/($AA$4-'Front End'!$F$9))*$AA$5),0)</f>
        <v>1250.8989419899308</v>
      </c>
      <c r="V1938" s="8">
        <f>(U1938^0.5)/('Front End'!$B$4*24*60*60)</f>
        <v>4.0935242747738082E-3</v>
      </c>
      <c r="W1938" s="8">
        <f>(AVERAGE(T1937:T1938)*('Front End'!$F$5*60))+(AVERAGE(V1937:V1938)*('Front End'!$F$5*60))</f>
        <v>0.94293430880098472</v>
      </c>
      <c r="X1938" s="8">
        <f t="shared" si="124"/>
        <v>4.0935242747738082E-3</v>
      </c>
    </row>
    <row r="1939" spans="1:24" x14ac:dyDescent="0.2">
      <c r="A1939" s="1">
        <v>1938</v>
      </c>
      <c r="B1939" s="1">
        <f>B1938+'Front End'!$F$5</f>
        <v>3874</v>
      </c>
      <c r="C1939" s="10">
        <f t="shared" si="121"/>
        <v>2.6902777777777778</v>
      </c>
      <c r="D1939" s="10">
        <f>ROUND(IF(B1939&lt;=$AA$2*1.25,('Front End'!$F$4/2)*(1-COS((PI()*B1939)/$AA$2)),(4.34*'Front End'!$F$4*EXP(-1.3*B1939/$AA$2))),6)</f>
        <v>9.7999999999999997E-5</v>
      </c>
      <c r="E1939" s="10">
        <f>D1939*('Front End'!$F$3/100)</f>
        <v>0</v>
      </c>
      <c r="F1939" s="10">
        <f t="shared" si="122"/>
        <v>9.7999999999999997E-5</v>
      </c>
      <c r="G1939" s="10">
        <f>IF((G1938+(AVERAGE(F1938:F1939)*('Front End'!$F$5*60))-(N1938))&gt;$AA$3,$AA$3,IF(G1938+(AVERAGE(F1938:F1939)*('Front End'!$F$5*60))-(N1938)&lt;0,0,G1938+(AVERAGE(F1938:F1939)*('Front End'!$F$5*60))-(N1938)))</f>
        <v>100.08661722734485</v>
      </c>
      <c r="H1939" s="10">
        <f>(G1939/$AA$3)*'Front End'!$B$1</f>
        <v>1.0008661722734483E-3</v>
      </c>
      <c r="I1939" s="10">
        <f>('Front End'!$F$10-'Front End'!$B$1)+Calcs!H1939</f>
        <v>46.73100086617228</v>
      </c>
      <c r="J1939" s="10">
        <f>IF(H1939&gt;'Front End'!$B$1*('Front End'!$B$5/100),G1939-((('Front End'!$B$1*('Front End'!$B$5/100))/'Front End'!$B$1)*$AA$3),0)</f>
        <v>8.661722734484556E-2</v>
      </c>
      <c r="K1939" s="10">
        <f>(J1939*('Front End'!$B$6/100))/('Front End'!$B$2*24*60*60)</f>
        <v>0</v>
      </c>
      <c r="L1939" s="10">
        <f>(J1939*((100-'Front End'!$B$6)/100))/('Front End'!$B$2*24*60*60)</f>
        <v>1.0025142053801571E-4</v>
      </c>
      <c r="M1939" s="10">
        <f t="shared" si="123"/>
        <v>1.0025142053801571E-4</v>
      </c>
      <c r="N1939" s="10">
        <f>AVERAGE(M1938:M1939)*('Front End'!$F$5*60)</f>
        <v>1.205420703503811E-2</v>
      </c>
      <c r="O1939" s="10">
        <f>IF(O1938+AVERAGE(K1938:K1939)*('Front End'!$F$5*60)&gt;J1939,J1939,O1938+AVERAGE(K1938:K1939)*('Front End'!$F$5*60))</f>
        <v>0</v>
      </c>
      <c r="P1939" s="10">
        <f>P1938+(AVERAGE(L1938:L1939)*('Front End'!$F$5*60))-W1938</f>
        <v>3249.9680618882667</v>
      </c>
      <c r="Q1939" s="10">
        <f>(P1939/$AA$5)*($AA$4-'Front End'!$F$9)</f>
        <v>3.2499680618882663E-2</v>
      </c>
      <c r="R1939" s="10">
        <f>'Front End'!$F$9+Q1939</f>
        <v>45.032499680618884</v>
      </c>
      <c r="S1939" s="8">
        <f>IF(R1939&gt;'Front End'!$F$9+'Front End'!$B$9,(((R1939-'Front End'!$F$9)/($AA$4-'Front End'!$F$9))*$AA$5)-((('Front End'!$F$9+'Front End'!$B$9-'Front End'!$F$9)/($AA$4-'Front End'!$F$9))*$AA$5),0)</f>
        <v>3249.9680618883535</v>
      </c>
      <c r="T1939" s="8">
        <f>ROUND(S1939/('Front End'!$B$3*24*60*60),6)</f>
        <v>3.7620000000000002E-3</v>
      </c>
      <c r="U1939" s="8">
        <f>IF(R1939&gt;'Front End'!$F$9+'Front End'!$B$10,(((R1939-'Front End'!$F$9)/($AA$4-'Front End'!$F$9))*$AA$5)-((('Front End'!$F$9+'Front End'!$B$10-'Front End'!$F$9)/($AA$4-'Front End'!$F$9))*$AA$5),0)</f>
        <v>1249.9680618880407</v>
      </c>
      <c r="V1939" s="8">
        <f>(U1939^0.5)/('Front End'!$B$4*24*60*60)</f>
        <v>4.0920008545522355E-3</v>
      </c>
      <c r="W1939" s="8">
        <f>(AVERAGE(T1938:T1939)*('Front End'!$F$5*60))+(AVERAGE(V1938:V1939)*('Front End'!$F$5*60))</f>
        <v>0.94263150775956261</v>
      </c>
      <c r="X1939" s="8">
        <f t="shared" si="124"/>
        <v>4.0920008545522355E-3</v>
      </c>
    </row>
    <row r="1940" spans="1:24" x14ac:dyDescent="0.2">
      <c r="A1940" s="1">
        <v>1939</v>
      </c>
      <c r="B1940" s="1">
        <f>B1939+'Front End'!$F$5</f>
        <v>3876</v>
      </c>
      <c r="C1940" s="10">
        <f t="shared" si="121"/>
        <v>2.6916666666666669</v>
      </c>
      <c r="D1940" s="10">
        <f>ROUND(IF(B1940&lt;=$AA$2*1.25,('Front End'!$F$4/2)*(1-COS((PI()*B1940)/$AA$2)),(4.34*'Front End'!$F$4*EXP(-1.3*B1940/$AA$2))),6)</f>
        <v>9.7E-5</v>
      </c>
      <c r="E1940" s="10">
        <f>D1940*('Front End'!$F$3/100)</f>
        <v>0</v>
      </c>
      <c r="F1940" s="10">
        <f t="shared" si="122"/>
        <v>9.7E-5</v>
      </c>
      <c r="G1940" s="10">
        <f>IF((G1939+(AVERAGE(F1939:F1940)*('Front End'!$F$5*60))-(N1939))&gt;$AA$3,$AA$3,IF(G1939+(AVERAGE(F1939:F1940)*('Front End'!$F$5*60))-(N1939)&lt;0,0,G1939+(AVERAGE(F1939:F1940)*('Front End'!$F$5*60))-(N1939)))</f>
        <v>100.08626302030981</v>
      </c>
      <c r="H1940" s="10">
        <f>(G1940/$AA$3)*'Front End'!$B$1</f>
        <v>1.0008626302030982E-3</v>
      </c>
      <c r="I1940" s="10">
        <f>('Front End'!$F$10-'Front End'!$B$1)+Calcs!H1940</f>
        <v>46.731000862630204</v>
      </c>
      <c r="J1940" s="10">
        <f>IF(H1940&gt;'Front End'!$B$1*('Front End'!$B$5/100),G1940-((('Front End'!$B$1*('Front End'!$B$5/100))/'Front End'!$B$1)*$AA$3),0)</f>
        <v>8.626302030981492E-2</v>
      </c>
      <c r="K1940" s="10">
        <f>(J1940*('Front End'!$B$6/100))/('Front End'!$B$2*24*60*60)</f>
        <v>0</v>
      </c>
      <c r="L1940" s="10">
        <f>(J1940*((100-'Front End'!$B$6)/100))/('Front End'!$B$2*24*60*60)</f>
        <v>9.9841458691915432E-5</v>
      </c>
      <c r="M1940" s="10">
        <f t="shared" si="123"/>
        <v>9.9841458691915432E-5</v>
      </c>
      <c r="N1940" s="10">
        <f>AVERAGE(M1939:M1940)*('Front End'!$F$5*60)</f>
        <v>1.2005572753795867E-2</v>
      </c>
      <c r="O1940" s="10">
        <f>IF(O1939+AVERAGE(K1939:K1940)*('Front End'!$F$5*60)&gt;J1940,J1940,O1939+AVERAGE(K1939:K1940)*('Front End'!$F$5*60))</f>
        <v>0</v>
      </c>
      <c r="P1940" s="10">
        <f>P1939+(AVERAGE(L1939:L1940)*('Front End'!$F$5*60))-W1939</f>
        <v>3249.0374359532611</v>
      </c>
      <c r="Q1940" s="10">
        <f>(P1940/$AA$5)*($AA$4-'Front End'!$F$9)</f>
        <v>3.2490374359532607E-2</v>
      </c>
      <c r="R1940" s="10">
        <f>'Front End'!$F$9+Q1940</f>
        <v>45.032490374359533</v>
      </c>
      <c r="S1940" s="8">
        <f>IF(R1940&gt;'Front End'!$F$9+'Front End'!$B$9,(((R1940-'Front End'!$F$9)/($AA$4-'Front End'!$F$9))*$AA$5)-((('Front End'!$F$9+'Front End'!$B$9-'Front End'!$F$9)/($AA$4-'Front End'!$F$9))*$AA$5),0)</f>
        <v>3249.0374359532839</v>
      </c>
      <c r="T1940" s="8">
        <f>ROUND(S1940/('Front End'!$B$3*24*60*60),6)</f>
        <v>3.7599999999999999E-3</v>
      </c>
      <c r="U1940" s="8">
        <f>IF(R1940&gt;'Front End'!$F$9+'Front End'!$B$10,(((R1940-'Front End'!$F$9)/($AA$4-'Front End'!$F$9))*$AA$5)-((('Front End'!$F$9+'Front End'!$B$10-'Front End'!$F$9)/($AA$4-'Front End'!$F$9))*$AA$5),0)</f>
        <v>1249.037435952971</v>
      </c>
      <c r="V1940" s="8">
        <f>(U1940^0.5)/('Front End'!$B$4*24*60*60)</f>
        <v>4.0904772831477972E-3</v>
      </c>
      <c r="W1940" s="8">
        <f>(AVERAGE(T1939:T1940)*('Front End'!$F$5*60))+(AVERAGE(V1939:V1940)*('Front End'!$F$5*60))</f>
        <v>0.94226868826200194</v>
      </c>
      <c r="X1940" s="8">
        <f t="shared" si="124"/>
        <v>4.0904772831477972E-3</v>
      </c>
    </row>
    <row r="1941" spans="1:24" x14ac:dyDescent="0.2">
      <c r="A1941" s="1">
        <v>1940</v>
      </c>
      <c r="B1941" s="1">
        <f>B1940+'Front End'!$F$5</f>
        <v>3878</v>
      </c>
      <c r="C1941" s="10">
        <f t="shared" si="121"/>
        <v>2.6930555555555555</v>
      </c>
      <c r="D1941" s="10">
        <f>ROUND(IF(B1941&lt;=$AA$2*1.25,('Front End'!$F$4/2)*(1-COS((PI()*B1941)/$AA$2)),(4.34*'Front End'!$F$4*EXP(-1.3*B1941/$AA$2))),6)</f>
        <v>9.7E-5</v>
      </c>
      <c r="E1941" s="10">
        <f>D1941*('Front End'!$F$3/100)</f>
        <v>0</v>
      </c>
      <c r="F1941" s="10">
        <f t="shared" si="122"/>
        <v>9.7E-5</v>
      </c>
      <c r="G1941" s="10">
        <f>IF((G1940+(AVERAGE(F1940:F1941)*('Front End'!$F$5*60))-(N1940))&gt;$AA$3,$AA$3,IF(G1940+(AVERAGE(F1940:F1941)*('Front End'!$F$5*60))-(N1940)&lt;0,0,G1940+(AVERAGE(F1940:F1941)*('Front End'!$F$5*60))-(N1940)))</f>
        <v>100.08589744755602</v>
      </c>
      <c r="H1941" s="10">
        <f>(G1941/$AA$3)*'Front End'!$B$1</f>
        <v>1.0008589744755602E-3</v>
      </c>
      <c r="I1941" s="10">
        <f>('Front End'!$F$10-'Front End'!$B$1)+Calcs!H1941</f>
        <v>46.731000858974483</v>
      </c>
      <c r="J1941" s="10">
        <f>IF(H1941&gt;'Front End'!$B$1*('Front End'!$B$5/100),G1941-((('Front End'!$B$1*('Front End'!$B$5/100))/'Front End'!$B$1)*$AA$3),0)</f>
        <v>8.5897447556021689E-2</v>
      </c>
      <c r="K1941" s="10">
        <f>(J1941*('Front End'!$B$6/100))/('Front End'!$B$2*24*60*60)</f>
        <v>0</v>
      </c>
      <c r="L1941" s="10">
        <f>(J1941*((100-'Front End'!$B$6)/100))/('Front End'!$B$2*24*60*60)</f>
        <v>9.9418342078728817E-5</v>
      </c>
      <c r="M1941" s="10">
        <f t="shared" si="123"/>
        <v>9.9418342078728817E-5</v>
      </c>
      <c r="N1941" s="10">
        <f>AVERAGE(M1940:M1941)*('Front End'!$F$5*60)</f>
        <v>1.1955588046238655E-2</v>
      </c>
      <c r="O1941" s="10">
        <f>IF(O1940+AVERAGE(K1940:K1941)*('Front End'!$F$5*60)&gt;J1941,J1941,O1940+AVERAGE(K1940:K1941)*('Front End'!$F$5*60))</f>
        <v>0</v>
      </c>
      <c r="P1941" s="10">
        <f>P1940+(AVERAGE(L1940:L1941)*('Front End'!$F$5*60))-W1940</f>
        <v>3248.107122853045</v>
      </c>
      <c r="Q1941" s="10">
        <f>(P1941/$AA$5)*($AA$4-'Front End'!$F$9)</f>
        <v>3.2481071228530445E-2</v>
      </c>
      <c r="R1941" s="10">
        <f>'Front End'!$F$9+Q1941</f>
        <v>45.032481071228531</v>
      </c>
      <c r="S1941" s="8">
        <f>IF(R1941&gt;'Front End'!$F$9+'Front End'!$B$9,(((R1941-'Front End'!$F$9)/($AA$4-'Front End'!$F$9))*$AA$5)-((('Front End'!$F$9+'Front End'!$B$9-'Front End'!$F$9)/($AA$4-'Front End'!$F$9))*$AA$5),0)</f>
        <v>3248.1071228531277</v>
      </c>
      <c r="T1941" s="8">
        <f>ROUND(S1941/('Front End'!$B$3*24*60*60),6)</f>
        <v>3.7590000000000002E-3</v>
      </c>
      <c r="U1941" s="8">
        <f>IF(R1941&gt;'Front End'!$F$9+'Front End'!$B$10,(((R1941-'Front End'!$F$9)/($AA$4-'Front End'!$F$9))*$AA$5)-((('Front End'!$F$9+'Front End'!$B$10-'Front End'!$F$9)/($AA$4-'Front End'!$F$9))*$AA$5),0)</f>
        <v>1248.1071228528149</v>
      </c>
      <c r="V1941" s="8">
        <f>(U1941^0.5)/('Front End'!$B$4*24*60*60)</f>
        <v>4.0889536564934709E-3</v>
      </c>
      <c r="W1941" s="8">
        <f>(AVERAGE(T1940:T1941)*('Front End'!$F$5*60))+(AVERAGE(V1940:V1941)*('Front End'!$F$5*60))</f>
        <v>0.94190585637847613</v>
      </c>
      <c r="X1941" s="8">
        <f t="shared" si="124"/>
        <v>4.0889536564934709E-3</v>
      </c>
    </row>
    <row r="1942" spans="1:24" x14ac:dyDescent="0.2">
      <c r="A1942" s="1">
        <v>1941</v>
      </c>
      <c r="B1942" s="1">
        <f>B1941+'Front End'!$F$5</f>
        <v>3880</v>
      </c>
      <c r="C1942" s="10">
        <f t="shared" si="121"/>
        <v>2.6944444444444446</v>
      </c>
      <c r="D1942" s="10">
        <f>ROUND(IF(B1942&lt;=$AA$2*1.25,('Front End'!$F$4/2)*(1-COS((PI()*B1942)/$AA$2)),(4.34*'Front End'!$F$4*EXP(-1.3*B1942/$AA$2))),6)</f>
        <v>9.6000000000000002E-5</v>
      </c>
      <c r="E1942" s="10">
        <f>D1942*('Front End'!$F$3/100)</f>
        <v>0</v>
      </c>
      <c r="F1942" s="10">
        <f t="shared" si="122"/>
        <v>9.6000000000000002E-5</v>
      </c>
      <c r="G1942" s="10">
        <f>IF((G1941+(AVERAGE(F1941:F1942)*('Front End'!$F$5*60))-(N1941))&gt;$AA$3,$AA$3,IF(G1941+(AVERAGE(F1941:F1942)*('Front End'!$F$5*60))-(N1941)&lt;0,0,G1941+(AVERAGE(F1941:F1942)*('Front End'!$F$5*60))-(N1941)))</f>
        <v>100.08552185950978</v>
      </c>
      <c r="H1942" s="10">
        <f>(G1942/$AA$3)*'Front End'!$B$1</f>
        <v>1.0008552185950979E-3</v>
      </c>
      <c r="I1942" s="10">
        <f>('Front End'!$F$10-'Front End'!$B$1)+Calcs!H1942</f>
        <v>46.731000855218596</v>
      </c>
      <c r="J1942" s="10">
        <f>IF(H1942&gt;'Front End'!$B$1*('Front End'!$B$5/100),G1942-((('Front End'!$B$1*('Front End'!$B$5/100))/'Front End'!$B$1)*$AA$3),0)</f>
        <v>8.5521859509782416E-2</v>
      </c>
      <c r="K1942" s="10">
        <f>(J1942*('Front End'!$B$6/100))/('Front End'!$B$2*24*60*60)</f>
        <v>0</v>
      </c>
      <c r="L1942" s="10">
        <f>(J1942*((100-'Front End'!$B$6)/100))/('Front End'!$B$2*24*60*60)</f>
        <v>9.8983633691877805E-5</v>
      </c>
      <c r="M1942" s="10">
        <f t="shared" si="123"/>
        <v>9.8983633691877805E-5</v>
      </c>
      <c r="N1942" s="10">
        <f>AVERAGE(M1941:M1942)*('Front End'!$F$5*60)</f>
        <v>1.1904118546236398E-2</v>
      </c>
      <c r="O1942" s="10">
        <f>IF(O1941+AVERAGE(K1941:K1942)*('Front End'!$F$5*60)&gt;J1942,J1942,O1941+AVERAGE(K1941:K1942)*('Front End'!$F$5*60))</f>
        <v>0</v>
      </c>
      <c r="P1942" s="10">
        <f>P1941+(AVERAGE(L1941:L1942)*('Front End'!$F$5*60))-W1941</f>
        <v>3247.1771211152127</v>
      </c>
      <c r="Q1942" s="10">
        <f>(P1942/$AA$5)*($AA$4-'Front End'!$F$9)</f>
        <v>3.2471771211152127E-2</v>
      </c>
      <c r="R1942" s="10">
        <f>'Front End'!$F$9+Q1942</f>
        <v>45.032471771211149</v>
      </c>
      <c r="S1942" s="8">
        <f>IF(R1942&gt;'Front End'!$F$9+'Front End'!$B$9,(((R1942-'Front End'!$F$9)/($AA$4-'Front End'!$F$9))*$AA$5)-((('Front End'!$F$9+'Front End'!$B$9-'Front End'!$F$9)/($AA$4-'Front End'!$F$9))*$AA$5),0)</f>
        <v>3247.1771211149303</v>
      </c>
      <c r="T1942" s="8">
        <f>ROUND(S1942/('Front End'!$B$3*24*60*60),6)</f>
        <v>3.7580000000000001E-3</v>
      </c>
      <c r="U1942" s="8">
        <f>IF(R1942&gt;'Front End'!$F$9+'Front End'!$B$10,(((R1942-'Front End'!$F$9)/($AA$4-'Front End'!$F$9))*$AA$5)-((('Front End'!$F$9+'Front End'!$B$10-'Front End'!$F$9)/($AA$4-'Front End'!$F$9))*$AA$5),0)</f>
        <v>1247.1771211146174</v>
      </c>
      <c r="V1942" s="8">
        <f>(U1942^0.5)/('Front End'!$B$4*24*60*60)</f>
        <v>4.0874299721137802E-3</v>
      </c>
      <c r="W1942" s="8">
        <f>(AVERAGE(T1941:T1942)*('Front End'!$F$5*60))+(AVERAGE(V1941:V1942)*('Front End'!$F$5*60))</f>
        <v>0.94160301771643518</v>
      </c>
      <c r="X1942" s="8">
        <f t="shared" si="124"/>
        <v>4.0874299721137802E-3</v>
      </c>
    </row>
    <row r="1943" spans="1:24" x14ac:dyDescent="0.2">
      <c r="A1943" s="1">
        <v>1942</v>
      </c>
      <c r="B1943" s="1">
        <f>B1942+'Front End'!$F$5</f>
        <v>3882</v>
      </c>
      <c r="C1943" s="10">
        <f t="shared" si="121"/>
        <v>2.6958333333333333</v>
      </c>
      <c r="D1943" s="10">
        <f>ROUND(IF(B1943&lt;=$AA$2*1.25,('Front End'!$F$4/2)*(1-COS((PI()*B1943)/$AA$2)),(4.34*'Front End'!$F$4*EXP(-1.3*B1943/$AA$2))),6)</f>
        <v>9.6000000000000002E-5</v>
      </c>
      <c r="E1943" s="10">
        <f>D1943*('Front End'!$F$3/100)</f>
        <v>0</v>
      </c>
      <c r="F1943" s="10">
        <f t="shared" si="122"/>
        <v>9.6000000000000002E-5</v>
      </c>
      <c r="G1943" s="10">
        <f>IF((G1942+(AVERAGE(F1942:F1943)*('Front End'!$F$5*60))-(N1942))&gt;$AA$3,$AA$3,IF(G1942+(AVERAGE(F1942:F1943)*('Front End'!$F$5*60))-(N1942)&lt;0,0,G1942+(AVERAGE(F1942:F1943)*('Front End'!$F$5*60))-(N1942)))</f>
        <v>100.08513774096355</v>
      </c>
      <c r="H1943" s="10">
        <f>(G1943/$AA$3)*'Front End'!$B$1</f>
        <v>1.0008513774096355E-3</v>
      </c>
      <c r="I1943" s="10">
        <f>('Front End'!$F$10-'Front End'!$B$1)+Calcs!H1943</f>
        <v>46.731000851377416</v>
      </c>
      <c r="J1943" s="10">
        <f>IF(H1943&gt;'Front End'!$B$1*('Front End'!$B$5/100),G1943-((('Front End'!$B$1*('Front End'!$B$5/100))/'Front End'!$B$1)*$AA$3),0)</f>
        <v>8.5137740963546094E-2</v>
      </c>
      <c r="K1943" s="10">
        <f>(J1943*('Front End'!$B$6/100))/('Front End'!$B$2*24*60*60)</f>
        <v>0</v>
      </c>
      <c r="L1943" s="10">
        <f>(J1943*((100-'Front End'!$B$6)/100))/('Front End'!$B$2*24*60*60)</f>
        <v>9.8539052041141321E-5</v>
      </c>
      <c r="M1943" s="10">
        <f t="shared" si="123"/>
        <v>9.8539052041141321E-5</v>
      </c>
      <c r="N1943" s="10">
        <f>AVERAGE(M1942:M1943)*('Front End'!$F$5*60)</f>
        <v>1.1851361143981148E-2</v>
      </c>
      <c r="O1943" s="10">
        <f>IF(O1942+AVERAGE(K1942:K1943)*('Front End'!$F$5*60)&gt;J1943,J1943,O1942+AVERAGE(K1942:K1943)*('Front End'!$F$5*60))</f>
        <v>0</v>
      </c>
      <c r="P1943" s="10">
        <f>P1942+(AVERAGE(L1942:L1943)*('Front End'!$F$5*60))-W1942</f>
        <v>3246.2473694586406</v>
      </c>
      <c r="Q1943" s="10">
        <f>(P1943/$AA$5)*($AA$4-'Front End'!$F$9)</f>
        <v>3.2462473694586408E-2</v>
      </c>
      <c r="R1943" s="10">
        <f>'Front End'!$F$9+Q1943</f>
        <v>45.032462473694586</v>
      </c>
      <c r="S1943" s="8">
        <f>IF(R1943&gt;'Front End'!$F$9+'Front End'!$B$9,(((R1943-'Front End'!$F$9)/($AA$4-'Front End'!$F$9))*$AA$5)-((('Front End'!$F$9+'Front End'!$B$9-'Front End'!$F$9)/($AA$4-'Front End'!$F$9))*$AA$5),0)</f>
        <v>3246.2473694586438</v>
      </c>
      <c r="T1943" s="8">
        <f>ROUND(S1943/('Front End'!$B$3*24*60*60),6)</f>
        <v>3.7569999999999999E-3</v>
      </c>
      <c r="U1943" s="8">
        <f>IF(R1943&gt;'Front End'!$F$9+'Front End'!$B$10,(((R1943-'Front End'!$F$9)/($AA$4-'Front End'!$F$9))*$AA$5)-((('Front End'!$F$9+'Front End'!$B$10-'Front End'!$F$9)/($AA$4-'Front End'!$F$9))*$AA$5),0)</f>
        <v>1246.2473694583309</v>
      </c>
      <c r="V1943" s="8">
        <f>(U1943^0.5)/('Front End'!$B$4*24*60*60)</f>
        <v>4.085906129488762E-3</v>
      </c>
      <c r="W1943" s="8">
        <f>(AVERAGE(T1942:T1943)*('Front End'!$F$5*60))+(AVERAGE(V1942:V1943)*('Front End'!$F$5*60))</f>
        <v>0.94130016609615264</v>
      </c>
      <c r="X1943" s="8">
        <f t="shared" si="124"/>
        <v>4.085906129488762E-3</v>
      </c>
    </row>
    <row r="1944" spans="1:24" x14ac:dyDescent="0.2">
      <c r="A1944" s="1">
        <v>1943</v>
      </c>
      <c r="B1944" s="1">
        <f>B1943+'Front End'!$F$5</f>
        <v>3884</v>
      </c>
      <c r="C1944" s="10">
        <f t="shared" si="121"/>
        <v>2.6972222222222224</v>
      </c>
      <c r="D1944" s="10">
        <f>ROUND(IF(B1944&lt;=$AA$2*1.25,('Front End'!$F$4/2)*(1-COS((PI()*B1944)/$AA$2)),(4.34*'Front End'!$F$4*EXP(-1.3*B1944/$AA$2))),6)</f>
        <v>9.5000000000000005E-5</v>
      </c>
      <c r="E1944" s="10">
        <f>D1944*('Front End'!$F$3/100)</f>
        <v>0</v>
      </c>
      <c r="F1944" s="10">
        <f t="shared" si="122"/>
        <v>9.5000000000000005E-5</v>
      </c>
      <c r="G1944" s="10">
        <f>IF((G1943+(AVERAGE(F1943:F1944)*('Front End'!$F$5*60))-(N1943))&gt;$AA$3,$AA$3,IF(G1943+(AVERAGE(F1943:F1944)*('Front End'!$F$5*60))-(N1943)&lt;0,0,G1943+(AVERAGE(F1943:F1944)*('Front End'!$F$5*60))-(N1943)))</f>
        <v>100.08474637981956</v>
      </c>
      <c r="H1944" s="10">
        <f>(G1944/$AA$3)*'Front End'!$B$1</f>
        <v>1.0008474637981956E-3</v>
      </c>
      <c r="I1944" s="10">
        <f>('Front End'!$F$10-'Front End'!$B$1)+Calcs!H1944</f>
        <v>46.731000847463804</v>
      </c>
      <c r="J1944" s="10">
        <f>IF(H1944&gt;'Front End'!$B$1*('Front End'!$B$5/100),G1944-((('Front End'!$B$1*('Front End'!$B$5/100))/'Front End'!$B$1)*$AA$3),0)</f>
        <v>8.4746379819563344E-2</v>
      </c>
      <c r="K1944" s="10">
        <f>(J1944*('Front End'!$B$6/100))/('Front End'!$B$2*24*60*60)</f>
        <v>0</v>
      </c>
      <c r="L1944" s="10">
        <f>(J1944*((100-'Front End'!$B$6)/100))/('Front End'!$B$2*24*60*60)</f>
        <v>9.8086087754124248E-5</v>
      </c>
      <c r="M1944" s="10">
        <f t="shared" si="123"/>
        <v>9.8086087754124248E-5</v>
      </c>
      <c r="N1944" s="10">
        <f>AVERAGE(M1943:M1944)*('Front End'!$F$5*60)</f>
        <v>1.1797508387715934E-2</v>
      </c>
      <c r="O1944" s="10">
        <f>IF(O1943+AVERAGE(K1943:K1944)*('Front End'!$F$5*60)&gt;J1944,J1944,O1943+AVERAGE(K1943:K1944)*('Front End'!$F$5*60))</f>
        <v>0</v>
      </c>
      <c r="P1944" s="10">
        <f>P1943+(AVERAGE(L1943:L1944)*('Front End'!$F$5*60))-W1943</f>
        <v>3245.3178668009323</v>
      </c>
      <c r="Q1944" s="10">
        <f>(P1944/$AA$5)*($AA$4-'Front End'!$F$9)</f>
        <v>3.2453178668009321E-2</v>
      </c>
      <c r="R1944" s="10">
        <f>'Front End'!$F$9+Q1944</f>
        <v>45.032453178668007</v>
      </c>
      <c r="S1944" s="8">
        <f>IF(R1944&gt;'Front End'!$F$9+'Front End'!$B$9,(((R1944-'Front End'!$F$9)/($AA$4-'Front End'!$F$9))*$AA$5)-((('Front End'!$F$9+'Front End'!$B$9-'Front End'!$F$9)/($AA$4-'Front End'!$F$9))*$AA$5),0)</f>
        <v>3245.3178668006904</v>
      </c>
      <c r="T1944" s="8">
        <f>ROUND(S1944/('Front End'!$B$3*24*60*60),6)</f>
        <v>3.7559999999999998E-3</v>
      </c>
      <c r="U1944" s="8">
        <f>IF(R1944&gt;'Front End'!$F$9+'Front End'!$B$10,(((R1944-'Front End'!$F$9)/($AA$4-'Front End'!$F$9))*$AA$5)-((('Front End'!$F$9+'Front End'!$B$10-'Front End'!$F$9)/($AA$4-'Front End'!$F$9))*$AA$5),0)</f>
        <v>1245.3178668003775</v>
      </c>
      <c r="V1944" s="8">
        <f>(U1944^0.5)/('Front End'!$B$4*24*60*60)</f>
        <v>4.0843821266643423E-3</v>
      </c>
      <c r="W1944" s="8">
        <f>(AVERAGE(T1943:T1944)*('Front End'!$F$5*60))+(AVERAGE(V1943:V1944)*('Front End'!$F$5*60))</f>
        <v>0.94099729536918619</v>
      </c>
      <c r="X1944" s="8">
        <f t="shared" si="124"/>
        <v>4.0843821266643423E-3</v>
      </c>
    </row>
    <row r="1945" spans="1:24" x14ac:dyDescent="0.2">
      <c r="A1945" s="1">
        <v>1944</v>
      </c>
      <c r="B1945" s="1">
        <f>B1944+'Front End'!$F$5</f>
        <v>3886</v>
      </c>
      <c r="C1945" s="10">
        <f t="shared" si="121"/>
        <v>2.6986111111111111</v>
      </c>
      <c r="D1945" s="10">
        <f>ROUND(IF(B1945&lt;=$AA$2*1.25,('Front End'!$F$4/2)*(1-COS((PI()*B1945)/$AA$2)),(4.34*'Front End'!$F$4*EXP(-1.3*B1945/$AA$2))),6)</f>
        <v>9.5000000000000005E-5</v>
      </c>
      <c r="E1945" s="10">
        <f>D1945*('Front End'!$F$3/100)</f>
        <v>0</v>
      </c>
      <c r="F1945" s="10">
        <f t="shared" si="122"/>
        <v>9.5000000000000005E-5</v>
      </c>
      <c r="G1945" s="10">
        <f>IF((G1944+(AVERAGE(F1944:F1945)*('Front End'!$F$5*60))-(N1944))&gt;$AA$3,$AA$3,IF(G1944+(AVERAGE(F1944:F1945)*('Front End'!$F$5*60))-(N1944)&lt;0,0,G1944+(AVERAGE(F1944:F1945)*('Front End'!$F$5*60))-(N1944)))</f>
        <v>100.08434887143184</v>
      </c>
      <c r="H1945" s="10">
        <f>(G1945/$AA$3)*'Front End'!$B$1</f>
        <v>1.0008434887143185E-3</v>
      </c>
      <c r="I1945" s="10">
        <f>('Front End'!$F$10-'Front End'!$B$1)+Calcs!H1945</f>
        <v>46.731000843488715</v>
      </c>
      <c r="J1945" s="10">
        <f>IF(H1945&gt;'Front End'!$B$1*('Front End'!$B$5/100),G1945-((('Front End'!$B$1*('Front End'!$B$5/100))/'Front End'!$B$1)*$AA$3),0)</f>
        <v>8.4348871431842554E-2</v>
      </c>
      <c r="K1945" s="10">
        <f>(J1945*('Front End'!$B$6/100))/('Front End'!$B$2*24*60*60)</f>
        <v>0</v>
      </c>
      <c r="L1945" s="10">
        <f>(J1945*((100-'Front End'!$B$6)/100))/('Front End'!$B$2*24*60*60)</f>
        <v>9.7626008601669632E-5</v>
      </c>
      <c r="M1945" s="10">
        <f t="shared" si="123"/>
        <v>9.7626008601669632E-5</v>
      </c>
      <c r="N1945" s="10">
        <f>AVERAGE(M1944:M1945)*('Front End'!$F$5*60)</f>
        <v>1.1742725781347633E-2</v>
      </c>
      <c r="O1945" s="10">
        <f>IF(O1944+AVERAGE(K1944:K1945)*('Front End'!$F$5*60)&gt;J1945,J1945,O1944+AVERAGE(K1944:K1945)*('Front End'!$F$5*60))</f>
        <v>0</v>
      </c>
      <c r="P1945" s="10">
        <f>P1944+(AVERAGE(L1944:L1945)*('Front End'!$F$5*60))-W1944</f>
        <v>3244.3886122313447</v>
      </c>
      <c r="Q1945" s="10">
        <f>(P1945/$AA$5)*($AA$4-'Front End'!$F$9)</f>
        <v>3.2443886122313442E-2</v>
      </c>
      <c r="R1945" s="10">
        <f>'Front End'!$F$9+Q1945</f>
        <v>45.032443886122316</v>
      </c>
      <c r="S1945" s="8">
        <f>IF(R1945&gt;'Front End'!$F$9+'Front End'!$B$9,(((R1945-'Front End'!$F$9)/($AA$4-'Front End'!$F$9))*$AA$5)-((('Front End'!$F$9+'Front End'!$B$9-'Front End'!$F$9)/($AA$4-'Front End'!$F$9))*$AA$5),0)</f>
        <v>3244.3886122315748</v>
      </c>
      <c r="T1945" s="8">
        <f>ROUND(S1945/('Front End'!$B$3*24*60*60),6)</f>
        <v>3.7550000000000001E-3</v>
      </c>
      <c r="U1945" s="8">
        <f>IF(R1945&gt;'Front End'!$F$9+'Front End'!$B$10,(((R1945-'Front End'!$F$9)/($AA$4-'Front End'!$F$9))*$AA$5)-((('Front End'!$F$9+'Front End'!$B$10-'Front End'!$F$9)/($AA$4-'Front End'!$F$9))*$AA$5),0)</f>
        <v>1244.388612231262</v>
      </c>
      <c r="V1945" s="8">
        <f>(U1945^0.5)/('Front End'!$B$4*24*60*60)</f>
        <v>4.0828579619690943E-3</v>
      </c>
      <c r="W1945" s="8">
        <f>(AVERAGE(T1944:T1945)*('Front End'!$F$5*60))+(AVERAGE(V1944:V1945)*('Front End'!$F$5*60))</f>
        <v>0.94069440531800619</v>
      </c>
      <c r="X1945" s="8">
        <f t="shared" si="124"/>
        <v>4.0828579619690943E-3</v>
      </c>
    </row>
    <row r="1946" spans="1:24" x14ac:dyDescent="0.2">
      <c r="A1946" s="1">
        <v>1945</v>
      </c>
      <c r="B1946" s="1">
        <f>B1945+'Front End'!$F$5</f>
        <v>3888</v>
      </c>
      <c r="C1946" s="10">
        <f t="shared" si="121"/>
        <v>2.7</v>
      </c>
      <c r="D1946" s="10">
        <f>ROUND(IF(B1946&lt;=$AA$2*1.25,('Front End'!$F$4/2)*(1-COS((PI()*B1946)/$AA$2)),(4.34*'Front End'!$F$4*EXP(-1.3*B1946/$AA$2))),6)</f>
        <v>9.5000000000000005E-5</v>
      </c>
      <c r="E1946" s="10">
        <f>D1946*('Front End'!$F$3/100)</f>
        <v>0</v>
      </c>
      <c r="F1946" s="10">
        <f t="shared" si="122"/>
        <v>9.5000000000000005E-5</v>
      </c>
      <c r="G1946" s="10">
        <f>IF((G1945+(AVERAGE(F1945:F1946)*('Front End'!$F$5*60))-(N1945))&gt;$AA$3,$AA$3,IF(G1945+(AVERAGE(F1945:F1946)*('Front End'!$F$5*60))-(N1945)&lt;0,0,G1945+(AVERAGE(F1945:F1946)*('Front End'!$F$5*60))-(N1945)))</f>
        <v>100.08400614565049</v>
      </c>
      <c r="H1946" s="10">
        <f>(G1946/$AA$3)*'Front End'!$B$1</f>
        <v>1.0008400614565051E-3</v>
      </c>
      <c r="I1946" s="10">
        <f>('Front End'!$F$10-'Front End'!$B$1)+Calcs!H1946</f>
        <v>46.731000840061462</v>
      </c>
      <c r="J1946" s="10">
        <f>IF(H1946&gt;'Front End'!$B$1*('Front End'!$B$5/100),G1946-((('Front End'!$B$1*('Front End'!$B$5/100))/'Front End'!$B$1)*$AA$3),0)</f>
        <v>8.4006145650491248E-2</v>
      </c>
      <c r="K1946" s="10">
        <f>(J1946*('Front End'!$B$6/100))/('Front End'!$B$2*24*60*60)</f>
        <v>0</v>
      </c>
      <c r="L1946" s="10">
        <f>(J1946*((100-'Front End'!$B$6)/100))/('Front End'!$B$2*24*60*60)</f>
        <v>9.7229335243624148E-5</v>
      </c>
      <c r="M1946" s="10">
        <f t="shared" si="123"/>
        <v>9.7229335243624148E-5</v>
      </c>
      <c r="N1946" s="10">
        <f>AVERAGE(M1945:M1946)*('Front End'!$F$5*60)</f>
        <v>1.1691320630717627E-2</v>
      </c>
      <c r="O1946" s="10">
        <f>IF(O1945+AVERAGE(K1945:K1946)*('Front End'!$F$5*60)&gt;J1946,J1946,O1945+AVERAGE(K1945:K1946)*('Front End'!$F$5*60))</f>
        <v>0</v>
      </c>
      <c r="P1946" s="10">
        <f>P1945+(AVERAGE(L1945:L1946)*('Front End'!$F$5*60))-W1945</f>
        <v>3243.4596091466574</v>
      </c>
      <c r="Q1946" s="10">
        <f>(P1946/$AA$5)*($AA$4-'Front End'!$F$9)</f>
        <v>3.2434596091466567E-2</v>
      </c>
      <c r="R1946" s="10">
        <f>'Front End'!$F$9+Q1946</f>
        <v>45.03243459609147</v>
      </c>
      <c r="S1946" s="8">
        <f>IF(R1946&gt;'Front End'!$F$9+'Front End'!$B$9,(((R1946-'Front End'!$F$9)/($AA$4-'Front End'!$F$9))*$AA$5)-((('Front End'!$F$9+'Front End'!$B$9-'Front End'!$F$9)/($AA$4-'Front End'!$F$9))*$AA$5),0)</f>
        <v>3243.4596091469812</v>
      </c>
      <c r="T1946" s="8">
        <f>ROUND(S1946/('Front End'!$B$3*24*60*60),6)</f>
        <v>3.754E-3</v>
      </c>
      <c r="U1946" s="8">
        <f>IF(R1946&gt;'Front End'!$F$9+'Front End'!$B$10,(((R1946-'Front End'!$F$9)/($AA$4-'Front End'!$F$9))*$AA$5)-((('Front End'!$F$9+'Front End'!$B$10-'Front End'!$F$9)/($AA$4-'Front End'!$F$9))*$AA$5),0)</f>
        <v>1243.4596091466683</v>
      </c>
      <c r="V1946" s="8">
        <f>(U1946^0.5)/('Front End'!$B$4*24*60*60)</f>
        <v>4.0813336407943927E-3</v>
      </c>
      <c r="W1946" s="8">
        <f>(AVERAGE(T1945:T1946)*('Front End'!$F$5*60))+(AVERAGE(V1945:V1946)*('Front End'!$F$5*60))</f>
        <v>0.94039149616580908</v>
      </c>
      <c r="X1946" s="8">
        <f t="shared" si="124"/>
        <v>4.0813336407943927E-3</v>
      </c>
    </row>
    <row r="1947" spans="1:24" x14ac:dyDescent="0.2">
      <c r="A1947" s="1">
        <v>1946</v>
      </c>
      <c r="B1947" s="1">
        <f>B1946+'Front End'!$F$5</f>
        <v>3890</v>
      </c>
      <c r="C1947" s="10">
        <f t="shared" si="121"/>
        <v>2.7013888888888888</v>
      </c>
      <c r="D1947" s="10">
        <f>ROUND(IF(B1947&lt;=$AA$2*1.25,('Front End'!$F$4/2)*(1-COS((PI()*B1947)/$AA$2)),(4.34*'Front End'!$F$4*EXP(-1.3*B1947/$AA$2))),6)</f>
        <v>9.3999999999999994E-5</v>
      </c>
      <c r="E1947" s="10">
        <f>D1947*('Front End'!$F$3/100)</f>
        <v>0</v>
      </c>
      <c r="F1947" s="10">
        <f t="shared" si="122"/>
        <v>9.3999999999999994E-5</v>
      </c>
      <c r="G1947" s="10">
        <f>IF((G1946+(AVERAGE(F1946:F1947)*('Front End'!$F$5*60))-(N1946))&gt;$AA$3,$AA$3,IF(G1946+(AVERAGE(F1946:F1947)*('Front End'!$F$5*60))-(N1946)&lt;0,0,G1946+(AVERAGE(F1946:F1947)*('Front End'!$F$5*60))-(N1946)))</f>
        <v>100.08365482501978</v>
      </c>
      <c r="H1947" s="10">
        <f>(G1947/$AA$3)*'Front End'!$B$1</f>
        <v>1.0008365482501978E-3</v>
      </c>
      <c r="I1947" s="10">
        <f>('Front End'!$F$10-'Front End'!$B$1)+Calcs!H1947</f>
        <v>46.731000836548255</v>
      </c>
      <c r="J1947" s="10">
        <f>IF(H1947&gt;'Front End'!$B$1*('Front End'!$B$5/100),G1947-((('Front End'!$B$1*('Front End'!$B$5/100))/'Front End'!$B$1)*$AA$3),0)</f>
        <v>8.3654825019777945E-2</v>
      </c>
      <c r="K1947" s="10">
        <f>(J1947*('Front End'!$B$6/100))/('Front End'!$B$2*24*60*60)</f>
        <v>0</v>
      </c>
      <c r="L1947" s="10">
        <f>(J1947*((100-'Front End'!$B$6)/100))/('Front End'!$B$2*24*60*60)</f>
        <v>9.6822714143261524E-5</v>
      </c>
      <c r="M1947" s="10">
        <f t="shared" si="123"/>
        <v>9.6822714143261524E-5</v>
      </c>
      <c r="N1947" s="10">
        <f>AVERAGE(M1946:M1947)*('Front End'!$F$5*60)</f>
        <v>1.164312296321314E-2</v>
      </c>
      <c r="O1947" s="10">
        <f>IF(O1946+AVERAGE(K1946:K1947)*('Front End'!$F$5*60)&gt;J1947,J1947,O1946+AVERAGE(K1946:K1947)*('Front End'!$F$5*60))</f>
        <v>0</v>
      </c>
      <c r="P1947" s="10">
        <f>P1946+(AVERAGE(L1946:L1947)*('Front End'!$F$5*60))-W1946</f>
        <v>3242.5308607734546</v>
      </c>
      <c r="Q1947" s="10">
        <f>(P1947/$AA$5)*($AA$4-'Front End'!$F$9)</f>
        <v>3.2425308607734543E-2</v>
      </c>
      <c r="R1947" s="10">
        <f>'Front End'!$F$9+Q1947</f>
        <v>45.032425308607735</v>
      </c>
      <c r="S1947" s="8">
        <f>IF(R1947&gt;'Front End'!$F$9+'Front End'!$B$9,(((R1947-'Front End'!$F$9)/($AA$4-'Front End'!$F$9))*$AA$5)-((('Front End'!$F$9+'Front End'!$B$9-'Front End'!$F$9)/($AA$4-'Front End'!$F$9))*$AA$5),0)</f>
        <v>3242.5308607734851</v>
      </c>
      <c r="T1947" s="8">
        <f>ROUND(S1947/('Front End'!$B$3*24*60*60),6)</f>
        <v>3.7529999999999998E-3</v>
      </c>
      <c r="U1947" s="8">
        <f>IF(R1947&gt;'Front End'!$F$9+'Front End'!$B$10,(((R1947-'Front End'!$F$9)/($AA$4-'Front End'!$F$9))*$AA$5)-((('Front End'!$F$9+'Front End'!$B$10-'Front End'!$F$9)/($AA$4-'Front End'!$F$9))*$AA$5),0)</f>
        <v>1242.5308607731722</v>
      </c>
      <c r="V1947" s="8">
        <f>(U1947^0.5)/('Front End'!$B$4*24*60*60)</f>
        <v>4.0798091682620217E-3</v>
      </c>
      <c r="W1947" s="8">
        <f>(AVERAGE(T1946:T1947)*('Front End'!$F$5*60))+(AVERAGE(V1946:V1947)*('Front End'!$F$5*60))</f>
        <v>0.94008856854338485</v>
      </c>
      <c r="X1947" s="8">
        <f t="shared" si="124"/>
        <v>4.0798091682620217E-3</v>
      </c>
    </row>
    <row r="1948" spans="1:24" x14ac:dyDescent="0.2">
      <c r="A1948" s="1">
        <v>1947</v>
      </c>
      <c r="B1948" s="1">
        <f>B1947+'Front End'!$F$5</f>
        <v>3892</v>
      </c>
      <c r="C1948" s="10">
        <f t="shared" si="121"/>
        <v>2.7027777777777779</v>
      </c>
      <c r="D1948" s="10">
        <f>ROUND(IF(B1948&lt;=$AA$2*1.25,('Front End'!$F$4/2)*(1-COS((PI()*B1948)/$AA$2)),(4.34*'Front End'!$F$4*EXP(-1.3*B1948/$AA$2))),6)</f>
        <v>9.3999999999999994E-5</v>
      </c>
      <c r="E1948" s="10">
        <f>D1948*('Front End'!$F$3/100)</f>
        <v>0</v>
      </c>
      <c r="F1948" s="10">
        <f t="shared" si="122"/>
        <v>9.3999999999999994E-5</v>
      </c>
      <c r="G1948" s="10">
        <f>IF((G1947+(AVERAGE(F1947:F1948)*('Front End'!$F$5*60))-(N1947))&gt;$AA$3,$AA$3,IF(G1947+(AVERAGE(F1947:F1948)*('Front End'!$F$5*60))-(N1947)&lt;0,0,G1947+(AVERAGE(F1947:F1948)*('Front End'!$F$5*60))-(N1947)))</f>
        <v>100.08329170205657</v>
      </c>
      <c r="H1948" s="10">
        <f>(G1948/$AA$3)*'Front End'!$B$1</f>
        <v>1.0008329170205657E-3</v>
      </c>
      <c r="I1948" s="10">
        <f>('Front End'!$F$10-'Front End'!$B$1)+Calcs!H1948</f>
        <v>46.731000832917026</v>
      </c>
      <c r="J1948" s="10">
        <f>IF(H1948&gt;'Front End'!$B$1*('Front End'!$B$5/100),G1948-((('Front End'!$B$1*('Front End'!$B$5/100))/'Front End'!$B$1)*$AA$3),0)</f>
        <v>8.3291702056570216E-2</v>
      </c>
      <c r="K1948" s="10">
        <f>(J1948*('Front End'!$B$6/100))/('Front End'!$B$2*24*60*60)</f>
        <v>0</v>
      </c>
      <c r="L1948" s="10">
        <f>(J1948*((100-'Front End'!$B$6)/100))/('Front End'!$B$2*24*60*60)</f>
        <v>9.6402432935845176E-5</v>
      </c>
      <c r="M1948" s="10">
        <f t="shared" si="123"/>
        <v>9.6402432935845176E-5</v>
      </c>
      <c r="N1948" s="10">
        <f>AVERAGE(M1947:M1948)*('Front End'!$F$5*60)</f>
        <v>1.1593508824746402E-2</v>
      </c>
      <c r="O1948" s="10">
        <f>IF(O1947+AVERAGE(K1947:K1948)*('Front End'!$F$5*60)&gt;J1948,J1948,O1947+AVERAGE(K1947:K1948)*('Front End'!$F$5*60))</f>
        <v>0</v>
      </c>
      <c r="P1948" s="10">
        <f>P1947+(AVERAGE(L1947:L1948)*('Front End'!$F$5*60))-W1947</f>
        <v>3241.6023657137362</v>
      </c>
      <c r="Q1948" s="10">
        <f>(P1948/$AA$5)*($AA$4-'Front End'!$F$9)</f>
        <v>3.2416023657137361E-2</v>
      </c>
      <c r="R1948" s="10">
        <f>'Front End'!$F$9+Q1948</f>
        <v>45.032416023657134</v>
      </c>
      <c r="S1948" s="8">
        <f>IF(R1948&gt;'Front End'!$F$9+'Front End'!$B$9,(((R1948-'Front End'!$F$9)/($AA$4-'Front End'!$F$9))*$AA$5)-((('Front End'!$F$9+'Front End'!$B$9-'Front End'!$F$9)/($AA$4-'Front End'!$F$9))*$AA$5),0)</f>
        <v>3241.6023657134479</v>
      </c>
      <c r="T1948" s="8">
        <f>ROUND(S1948/('Front End'!$B$3*24*60*60),6)</f>
        <v>3.7520000000000001E-3</v>
      </c>
      <c r="U1948" s="8">
        <f>IF(R1948&gt;'Front End'!$F$9+'Front End'!$B$10,(((R1948-'Front End'!$F$9)/($AA$4-'Front End'!$F$9))*$AA$5)-((('Front End'!$F$9+'Front End'!$B$10-'Front End'!$F$9)/($AA$4-'Front End'!$F$9))*$AA$5),0)</f>
        <v>1241.602365713135</v>
      </c>
      <c r="V1948" s="8">
        <f>(U1948^0.5)/('Front End'!$B$4*24*60*60)</f>
        <v>4.0782845419068394E-3</v>
      </c>
      <c r="W1948" s="8">
        <f>(AVERAGE(T1947:T1948)*('Front End'!$F$5*60))+(AVERAGE(V1947:V1948)*('Front End'!$F$5*60))</f>
        <v>0.93978562261013165</v>
      </c>
      <c r="X1948" s="8">
        <f t="shared" si="124"/>
        <v>4.0782845419068394E-3</v>
      </c>
    </row>
    <row r="1949" spans="1:24" x14ac:dyDescent="0.2">
      <c r="A1949" s="1">
        <v>1948</v>
      </c>
      <c r="B1949" s="1">
        <f>B1948+'Front End'!$F$5</f>
        <v>3894</v>
      </c>
      <c r="C1949" s="10">
        <f t="shared" si="121"/>
        <v>2.7041666666666666</v>
      </c>
      <c r="D1949" s="10">
        <f>ROUND(IF(B1949&lt;=$AA$2*1.25,('Front End'!$F$4/2)*(1-COS((PI()*B1949)/$AA$2)),(4.34*'Front End'!$F$4*EXP(-1.3*B1949/$AA$2))),6)</f>
        <v>9.2999999999999997E-5</v>
      </c>
      <c r="E1949" s="10">
        <f>D1949*('Front End'!$F$3/100)</f>
        <v>0</v>
      </c>
      <c r="F1949" s="10">
        <f t="shared" si="122"/>
        <v>9.2999999999999997E-5</v>
      </c>
      <c r="G1949" s="10">
        <f>IF((G1948+(AVERAGE(F1948:F1949)*('Front End'!$F$5*60))-(N1948))&gt;$AA$3,$AA$3,IF(G1948+(AVERAGE(F1948:F1949)*('Front End'!$F$5*60))-(N1948)&lt;0,0,G1948+(AVERAGE(F1948:F1949)*('Front End'!$F$5*60))-(N1948)))</f>
        <v>100.08291819323182</v>
      </c>
      <c r="H1949" s="10">
        <f>(G1949/$AA$3)*'Front End'!$B$1</f>
        <v>1.0008291819323181E-3</v>
      </c>
      <c r="I1949" s="10">
        <f>('Front End'!$F$10-'Front End'!$B$1)+Calcs!H1949</f>
        <v>46.731000829181937</v>
      </c>
      <c r="J1949" s="10">
        <f>IF(H1949&gt;'Front End'!$B$1*('Front End'!$B$5/100),G1949-((('Front End'!$B$1*('Front End'!$B$5/100))/'Front End'!$B$1)*$AA$3),0)</f>
        <v>8.2918193231819259E-2</v>
      </c>
      <c r="K1949" s="10">
        <f>(J1949*('Front End'!$B$6/100))/('Front End'!$B$2*24*60*60)</f>
        <v>0</v>
      </c>
      <c r="L1949" s="10">
        <f>(J1949*((100-'Front End'!$B$6)/100))/('Front End'!$B$2*24*60*60)</f>
        <v>9.5970131055346376E-5</v>
      </c>
      <c r="M1949" s="10">
        <f t="shared" si="123"/>
        <v>9.5970131055346376E-5</v>
      </c>
      <c r="N1949" s="10">
        <f>AVERAGE(M1948:M1949)*('Front End'!$F$5*60)</f>
        <v>1.1542353839471492E-2</v>
      </c>
      <c r="O1949" s="10">
        <f>IF(O1948+AVERAGE(K1948:K1949)*('Front End'!$F$5*60)&gt;J1949,J1949,O1948+AVERAGE(K1948:K1949)*('Front End'!$F$5*60))</f>
        <v>0</v>
      </c>
      <c r="P1949" s="10">
        <f>P1948+(AVERAGE(L1948:L1949)*('Front End'!$F$5*60))-W1948</f>
        <v>3240.6741224449656</v>
      </c>
      <c r="Q1949" s="10">
        <f>(P1949/$AA$5)*($AA$4-'Front End'!$F$9)</f>
        <v>3.2406741224449656E-2</v>
      </c>
      <c r="R1949" s="10">
        <f>'Front End'!$F$9+Q1949</f>
        <v>45.032406741224449</v>
      </c>
      <c r="S1949" s="8">
        <f>IF(R1949&gt;'Front End'!$F$9+'Front End'!$B$9,(((R1949-'Front End'!$F$9)/($AA$4-'Front End'!$F$9))*$AA$5)-((('Front End'!$F$9+'Front End'!$B$9-'Front End'!$F$9)/($AA$4-'Front End'!$F$9))*$AA$5),0)</f>
        <v>3240.6741224448865</v>
      </c>
      <c r="T1949" s="8">
        <f>ROUND(S1949/('Front End'!$B$3*24*60*60),6)</f>
        <v>3.751E-3</v>
      </c>
      <c r="U1949" s="8">
        <f>IF(R1949&gt;'Front End'!$F$9+'Front End'!$B$10,(((R1949-'Front End'!$F$9)/($AA$4-'Front End'!$F$9))*$AA$5)-((('Front End'!$F$9+'Front End'!$B$10-'Front End'!$F$9)/($AA$4-'Front End'!$F$9))*$AA$5),0)</f>
        <v>1240.6741224445736</v>
      </c>
      <c r="V1949" s="8">
        <f>(U1949^0.5)/('Front End'!$B$4*24*60*60)</f>
        <v>4.0767597590557073E-3</v>
      </c>
      <c r="W1949" s="8">
        <f>(AVERAGE(T1948:T1949)*('Front End'!$F$5*60))+(AVERAGE(V1948:V1949)*('Front End'!$F$5*60))</f>
        <v>0.93948265805775288</v>
      </c>
      <c r="X1949" s="8">
        <f t="shared" si="124"/>
        <v>4.0767597590557073E-3</v>
      </c>
    </row>
    <row r="1950" spans="1:24" x14ac:dyDescent="0.2">
      <c r="A1950" s="1">
        <v>1949</v>
      </c>
      <c r="B1950" s="1">
        <f>B1949+'Front End'!$F$5</f>
        <v>3896</v>
      </c>
      <c r="C1950" s="10">
        <f t="shared" si="121"/>
        <v>2.7055555555555557</v>
      </c>
      <c r="D1950" s="10">
        <f>ROUND(IF(B1950&lt;=$AA$2*1.25,('Front End'!$F$4/2)*(1-COS((PI()*B1950)/$AA$2)),(4.34*'Front End'!$F$4*EXP(-1.3*B1950/$AA$2))),6)</f>
        <v>9.2999999999999997E-5</v>
      </c>
      <c r="E1950" s="10">
        <f>D1950*('Front End'!$F$3/100)</f>
        <v>0</v>
      </c>
      <c r="F1950" s="10">
        <f t="shared" si="122"/>
        <v>9.2999999999999997E-5</v>
      </c>
      <c r="G1950" s="10">
        <f>IF((G1949+(AVERAGE(F1949:F1950)*('Front End'!$F$5*60))-(N1949))&gt;$AA$3,$AA$3,IF(G1949+(AVERAGE(F1949:F1950)*('Front End'!$F$5*60))-(N1949)&lt;0,0,G1949+(AVERAGE(F1949:F1950)*('Front End'!$F$5*60))-(N1949)))</f>
        <v>100.08253583939235</v>
      </c>
      <c r="H1950" s="10">
        <f>(G1950/$AA$3)*'Front End'!$B$1</f>
        <v>1.0008253583939236E-3</v>
      </c>
      <c r="I1950" s="10">
        <f>('Front End'!$F$10-'Front End'!$B$1)+Calcs!H1950</f>
        <v>46.7310008253584</v>
      </c>
      <c r="J1950" s="10">
        <f>IF(H1950&gt;'Front End'!$B$1*('Front End'!$B$5/100),G1950-((('Front End'!$B$1*('Front End'!$B$5/100))/'Front End'!$B$1)*$AA$3),0)</f>
        <v>8.253583939234943E-2</v>
      </c>
      <c r="K1950" s="10">
        <f>(J1950*('Front End'!$B$6/100))/('Front End'!$B$2*24*60*60)</f>
        <v>0</v>
      </c>
      <c r="L1950" s="10">
        <f>(J1950*((100-'Front End'!$B$6)/100))/('Front End'!$B$2*24*60*60)</f>
        <v>9.5527591889293337E-5</v>
      </c>
      <c r="M1950" s="10">
        <f t="shared" si="123"/>
        <v>9.5527591889293337E-5</v>
      </c>
      <c r="N1950" s="10">
        <f>AVERAGE(M1949:M1950)*('Front End'!$F$5*60)</f>
        <v>1.1489863376678382E-2</v>
      </c>
      <c r="O1950" s="10">
        <f>IF(O1949+AVERAGE(K1949:K1950)*('Front End'!$F$5*60)&gt;J1950,J1950,O1949+AVERAGE(K1949:K1950)*('Front End'!$F$5*60))</f>
        <v>0</v>
      </c>
      <c r="P1950" s="10">
        <f>P1949+(AVERAGE(L1949:L1950)*('Front End'!$F$5*60))-W1949</f>
        <v>3239.7461296502843</v>
      </c>
      <c r="Q1950" s="10">
        <f>(P1950/$AA$5)*($AA$4-'Front End'!$F$9)</f>
        <v>3.2397461296502839E-2</v>
      </c>
      <c r="R1950" s="10">
        <f>'Front End'!$F$9+Q1950</f>
        <v>45.032397461296505</v>
      </c>
      <c r="S1950" s="8">
        <f>IF(R1950&gt;'Front End'!$F$9+'Front End'!$B$9,(((R1950-'Front End'!$F$9)/($AA$4-'Front End'!$F$9))*$AA$5)-((('Front End'!$F$9+'Front End'!$B$9-'Front End'!$F$9)/($AA$4-'Front End'!$F$9))*$AA$5),0)</f>
        <v>3239.7461296504562</v>
      </c>
      <c r="T1950" s="8">
        <f>ROUND(S1950/('Front End'!$B$3*24*60*60),6)</f>
        <v>3.7499999999999999E-3</v>
      </c>
      <c r="U1950" s="8">
        <f>IF(R1950&gt;'Front End'!$F$9+'Front End'!$B$10,(((R1950-'Front End'!$F$9)/($AA$4-'Front End'!$F$9))*$AA$5)-((('Front End'!$F$9+'Front End'!$B$10-'Front End'!$F$9)/($AA$4-'Front End'!$F$9))*$AA$5),0)</f>
        <v>1239.7461296501433</v>
      </c>
      <c r="V1950" s="8">
        <f>(U1950^0.5)/('Front End'!$B$4*24*60*60)</f>
        <v>4.0752348173678041E-3</v>
      </c>
      <c r="W1950" s="8">
        <f>(AVERAGE(T1949:T1950)*('Front End'!$F$5*60))+(AVERAGE(V1949:V1950)*('Front End'!$F$5*60))</f>
        <v>0.93917967458541074</v>
      </c>
      <c r="X1950" s="8">
        <f t="shared" si="124"/>
        <v>4.0752348173678041E-3</v>
      </c>
    </row>
    <row r="1951" spans="1:24" x14ac:dyDescent="0.2">
      <c r="A1951" s="1">
        <v>1950</v>
      </c>
      <c r="B1951" s="1">
        <f>B1950+'Front End'!$F$5</f>
        <v>3898</v>
      </c>
      <c r="C1951" s="10">
        <f t="shared" si="121"/>
        <v>2.7069444444444444</v>
      </c>
      <c r="D1951" s="10">
        <f>ROUND(IF(B1951&lt;=$AA$2*1.25,('Front End'!$F$4/2)*(1-COS((PI()*B1951)/$AA$2)),(4.34*'Front End'!$F$4*EXP(-1.3*B1951/$AA$2))),6)</f>
        <v>9.2999999999999997E-5</v>
      </c>
      <c r="E1951" s="10">
        <f>D1951*('Front End'!$F$3/100)</f>
        <v>0</v>
      </c>
      <c r="F1951" s="10">
        <f t="shared" si="122"/>
        <v>9.2999999999999997E-5</v>
      </c>
      <c r="G1951" s="10">
        <f>IF((G1950+(AVERAGE(F1950:F1951)*('Front End'!$F$5*60))-(N1950))&gt;$AA$3,$AA$3,IF(G1950+(AVERAGE(F1950:F1951)*('Front End'!$F$5*60))-(N1950)&lt;0,0,G1950+(AVERAGE(F1950:F1951)*('Front End'!$F$5*60))-(N1950)))</f>
        <v>100.08220597601567</v>
      </c>
      <c r="H1951" s="10">
        <f>(G1951/$AA$3)*'Front End'!$B$1</f>
        <v>1.0008220597601568E-3</v>
      </c>
      <c r="I1951" s="10">
        <f>('Front End'!$F$10-'Front End'!$B$1)+Calcs!H1951</f>
        <v>46.731000822059762</v>
      </c>
      <c r="J1951" s="10">
        <f>IF(H1951&gt;'Front End'!$B$1*('Front End'!$B$5/100),G1951-((('Front End'!$B$1*('Front End'!$B$5/100))/'Front End'!$B$1)*$AA$3),0)</f>
        <v>8.2205976015671922E-2</v>
      </c>
      <c r="K1951" s="10">
        <f>(J1951*('Front End'!$B$6/100))/('Front End'!$B$2*24*60*60)</f>
        <v>0</v>
      </c>
      <c r="L1951" s="10">
        <f>(J1951*((100-'Front End'!$B$6)/100))/('Front End'!$B$2*24*60*60)</f>
        <v>9.5145805573694365E-5</v>
      </c>
      <c r="M1951" s="10">
        <f t="shared" si="123"/>
        <v>9.5145805573694365E-5</v>
      </c>
      <c r="N1951" s="10">
        <f>AVERAGE(M1950:M1951)*('Front End'!$F$5*60)</f>
        <v>1.1440403847779262E-2</v>
      </c>
      <c r="O1951" s="10">
        <f>IF(O1950+AVERAGE(K1950:K1951)*('Front End'!$F$5*60)&gt;J1951,J1951,O1950+AVERAGE(K1950:K1951)*('Front End'!$F$5*60))</f>
        <v>0</v>
      </c>
      <c r="P1951" s="10">
        <f>P1950+(AVERAGE(L1950:L1951)*('Front End'!$F$5*60))-W1950</f>
        <v>3238.8183903795466</v>
      </c>
      <c r="Q1951" s="10">
        <f>(P1951/$AA$5)*($AA$4-'Front End'!$F$9)</f>
        <v>3.2388183903795463E-2</v>
      </c>
      <c r="R1951" s="10">
        <f>'Front End'!$F$9+Q1951</f>
        <v>45.032388183903798</v>
      </c>
      <c r="S1951" s="8">
        <f>IF(R1951&gt;'Front End'!$F$9+'Front End'!$B$9,(((R1951-'Front End'!$F$9)/($AA$4-'Front End'!$F$9))*$AA$5)-((('Front End'!$F$9+'Front End'!$B$9-'Front End'!$F$9)/($AA$4-'Front End'!$F$9))*$AA$5),0)</f>
        <v>3238.8183903798054</v>
      </c>
      <c r="T1951" s="8">
        <f>ROUND(S1951/('Front End'!$B$3*24*60*60),6)</f>
        <v>3.7490000000000002E-3</v>
      </c>
      <c r="U1951" s="8">
        <f>IF(R1951&gt;'Front End'!$F$9+'Front End'!$B$10,(((R1951-'Front End'!$F$9)/($AA$4-'Front End'!$F$9))*$AA$5)-((('Front End'!$F$9+'Front End'!$B$10-'Front End'!$F$9)/($AA$4-'Front End'!$F$9))*$AA$5),0)</f>
        <v>1238.8183903794925</v>
      </c>
      <c r="V1951" s="8">
        <f>(U1951^0.5)/('Front End'!$B$4*24*60*60)</f>
        <v>4.0737097216789614E-3</v>
      </c>
      <c r="W1951" s="8">
        <f>(AVERAGE(T1950:T1951)*('Front End'!$F$5*60))+(AVERAGE(V1950:V1951)*('Front End'!$F$5*60))</f>
        <v>0.93887667234280592</v>
      </c>
      <c r="X1951" s="8">
        <f t="shared" si="124"/>
        <v>4.0737097216789614E-3</v>
      </c>
    </row>
    <row r="1952" spans="1:24" x14ac:dyDescent="0.2">
      <c r="A1952" s="1">
        <v>1951</v>
      </c>
      <c r="B1952" s="1">
        <f>B1951+'Front End'!$F$5</f>
        <v>3900</v>
      </c>
      <c r="C1952" s="10">
        <f t="shared" si="121"/>
        <v>2.7083333333333335</v>
      </c>
      <c r="D1952" s="10">
        <f>ROUND(IF(B1952&lt;=$AA$2*1.25,('Front End'!$F$4/2)*(1-COS((PI()*B1952)/$AA$2)),(4.34*'Front End'!$F$4*EXP(-1.3*B1952/$AA$2))),6)</f>
        <v>9.2E-5</v>
      </c>
      <c r="E1952" s="10">
        <f>D1952*('Front End'!$F$3/100)</f>
        <v>0</v>
      </c>
      <c r="F1952" s="10">
        <f t="shared" si="122"/>
        <v>9.2E-5</v>
      </c>
      <c r="G1952" s="10">
        <f>IF((G1951+(AVERAGE(F1951:F1952)*('Front End'!$F$5*60))-(N1951))&gt;$AA$3,$AA$3,IF(G1951+(AVERAGE(F1951:F1952)*('Front End'!$F$5*60))-(N1951)&lt;0,0,G1951+(AVERAGE(F1951:F1952)*('Front End'!$F$5*60))-(N1951)))</f>
        <v>100.08186557216789</v>
      </c>
      <c r="H1952" s="10">
        <f>(G1952/$AA$3)*'Front End'!$B$1</f>
        <v>1.0008186557216789E-3</v>
      </c>
      <c r="I1952" s="10">
        <f>('Front End'!$F$10-'Front End'!$B$1)+Calcs!H1952</f>
        <v>46.731000818655723</v>
      </c>
      <c r="J1952" s="10">
        <f>IF(H1952&gt;'Front End'!$B$1*('Front End'!$B$5/100),G1952-((('Front End'!$B$1*('Front End'!$B$5/100))/'Front End'!$B$1)*$AA$3),0)</f>
        <v>8.1865572167885148E-2</v>
      </c>
      <c r="K1952" s="10">
        <f>(J1952*('Front End'!$B$6/100))/('Front End'!$B$2*24*60*60)</f>
        <v>0</v>
      </c>
      <c r="L1952" s="10">
        <f>(J1952*((100-'Front End'!$B$6)/100))/('Front End'!$B$2*24*60*60)</f>
        <v>9.475181963875597E-5</v>
      </c>
      <c r="M1952" s="10">
        <f t="shared" si="123"/>
        <v>9.475181963875597E-5</v>
      </c>
      <c r="N1952" s="10">
        <f>AVERAGE(M1951:M1952)*('Front End'!$F$5*60)</f>
        <v>1.139385751274702E-2</v>
      </c>
      <c r="O1952" s="10">
        <f>IF(O1951+AVERAGE(K1951:K1952)*('Front End'!$F$5*60)&gt;J1952,J1952,O1951+AVERAGE(K1951:K1952)*('Front End'!$F$5*60))</f>
        <v>0</v>
      </c>
      <c r="P1952" s="10">
        <f>P1951+(AVERAGE(L1951:L1952)*('Front End'!$F$5*60))-W1951</f>
        <v>3237.8909075647166</v>
      </c>
      <c r="Q1952" s="10">
        <f>(P1952/$AA$5)*($AA$4-'Front End'!$F$9)</f>
        <v>3.2378909075647166E-2</v>
      </c>
      <c r="R1952" s="10">
        <f>'Front End'!$F$9+Q1952</f>
        <v>45.032378909075646</v>
      </c>
      <c r="S1952" s="8">
        <f>IF(R1952&gt;'Front End'!$F$9+'Front End'!$B$9,(((R1952-'Front End'!$F$9)/($AA$4-'Front End'!$F$9))*$AA$5)-((('Front End'!$F$9+'Front End'!$B$9-'Front End'!$F$9)/($AA$4-'Front End'!$F$9))*$AA$5),0)</f>
        <v>3237.8909075646334</v>
      </c>
      <c r="T1952" s="8">
        <f>ROUND(S1952/('Front End'!$B$3*24*60*60),6)</f>
        <v>3.748E-3</v>
      </c>
      <c r="U1952" s="8">
        <f>IF(R1952&gt;'Front End'!$F$9+'Front End'!$B$10,(((R1952-'Front End'!$F$9)/($AA$4-'Front End'!$F$9))*$AA$5)-((('Front End'!$F$9+'Front End'!$B$10-'Front End'!$F$9)/($AA$4-'Front End'!$F$9))*$AA$5),0)</f>
        <v>1237.8909075643205</v>
      </c>
      <c r="V1952" s="8">
        <f>(U1952^0.5)/('Front End'!$B$4*24*60*60)</f>
        <v>4.0721844766382336E-3</v>
      </c>
      <c r="W1952" s="8">
        <f>(AVERAGE(T1951:T1952)*('Front End'!$F$5*60))+(AVERAGE(V1951:V1952)*('Front End'!$F$5*60))</f>
        <v>0.93857365189903175</v>
      </c>
      <c r="X1952" s="8">
        <f t="shared" si="124"/>
        <v>4.0721844766382336E-3</v>
      </c>
    </row>
    <row r="1953" spans="1:24" x14ac:dyDescent="0.2">
      <c r="A1953" s="1">
        <v>1952</v>
      </c>
      <c r="B1953" s="1">
        <f>B1952+'Front End'!$F$5</f>
        <v>3902</v>
      </c>
      <c r="C1953" s="10">
        <f t="shared" si="121"/>
        <v>2.7097222222222221</v>
      </c>
      <c r="D1953" s="10">
        <f>ROUND(IF(B1953&lt;=$AA$2*1.25,('Front End'!$F$4/2)*(1-COS((PI()*B1953)/$AA$2)),(4.34*'Front End'!$F$4*EXP(-1.3*B1953/$AA$2))),6)</f>
        <v>9.2E-5</v>
      </c>
      <c r="E1953" s="10">
        <f>D1953*('Front End'!$F$3/100)</f>
        <v>0</v>
      </c>
      <c r="F1953" s="10">
        <f t="shared" si="122"/>
        <v>9.2E-5</v>
      </c>
      <c r="G1953" s="10">
        <f>IF((G1952+(AVERAGE(F1952:F1953)*('Front End'!$F$5*60))-(N1952))&gt;$AA$3,$AA$3,IF(G1952+(AVERAGE(F1952:F1953)*('Front End'!$F$5*60))-(N1952)&lt;0,0,G1952+(AVERAGE(F1952:F1953)*('Front End'!$F$5*60))-(N1952)))</f>
        <v>100.08151171465514</v>
      </c>
      <c r="H1953" s="10">
        <f>(G1953/$AA$3)*'Front End'!$B$1</f>
        <v>1.0008151171465513E-3</v>
      </c>
      <c r="I1953" s="10">
        <f>('Front End'!$F$10-'Front End'!$B$1)+Calcs!H1953</f>
        <v>46.731000815117149</v>
      </c>
      <c r="J1953" s="10">
        <f>IF(H1953&gt;'Front End'!$B$1*('Front End'!$B$5/100),G1953-((('Front End'!$B$1*('Front End'!$B$5/100))/'Front End'!$B$1)*$AA$3),0)</f>
        <v>8.1511714655135847E-2</v>
      </c>
      <c r="K1953" s="10">
        <f>(J1953*('Front End'!$B$6/100))/('Front End'!$B$2*24*60*60)</f>
        <v>0</v>
      </c>
      <c r="L1953" s="10">
        <f>(J1953*((100-'Front End'!$B$6)/100))/('Front End'!$B$2*24*60*60)</f>
        <v>9.4342262332333169E-5</v>
      </c>
      <c r="M1953" s="10">
        <f t="shared" si="123"/>
        <v>9.4342262332333169E-5</v>
      </c>
      <c r="N1953" s="10">
        <f>AVERAGE(M1952:M1953)*('Front End'!$F$5*60)</f>
        <v>1.1345644918265349E-2</v>
      </c>
      <c r="O1953" s="10">
        <f>IF(O1952+AVERAGE(K1952:K1953)*('Front End'!$F$5*60)&gt;J1953,J1953,O1952+AVERAGE(K1952:K1953)*('Front End'!$F$5*60))</f>
        <v>0</v>
      </c>
      <c r="P1953" s="10">
        <f>P1952+(AVERAGE(L1952:L1953)*('Front End'!$F$5*60))-W1952</f>
        <v>3236.9636795577362</v>
      </c>
      <c r="Q1953" s="10">
        <f>(P1953/$AA$5)*($AA$4-'Front End'!$F$9)</f>
        <v>3.2369636795577361E-2</v>
      </c>
      <c r="R1953" s="10">
        <f>'Front End'!$F$9+Q1953</f>
        <v>45.032369636795579</v>
      </c>
      <c r="S1953" s="8">
        <f>IF(R1953&gt;'Front End'!$F$9+'Front End'!$B$9,(((R1953-'Front End'!$F$9)/($AA$4-'Front End'!$F$9))*$AA$5)-((('Front End'!$F$9+'Front End'!$B$9-'Front End'!$F$9)/($AA$4-'Front End'!$F$9))*$AA$5),0)</f>
        <v>3236.9636795579027</v>
      </c>
      <c r="T1953" s="8">
        <f>ROUND(S1953/('Front End'!$B$3*24*60*60),6)</f>
        <v>3.7460000000000002E-3</v>
      </c>
      <c r="U1953" s="8">
        <f>IF(R1953&gt;'Front End'!$F$9+'Front End'!$B$10,(((R1953-'Front End'!$F$9)/($AA$4-'Front End'!$F$9))*$AA$5)-((('Front End'!$F$9+'Front End'!$B$10-'Front End'!$F$9)/($AA$4-'Front End'!$F$9))*$AA$5),0)</f>
        <v>1236.9636795575898</v>
      </c>
      <c r="V1953" s="8">
        <f>(U1953^0.5)/('Front End'!$B$4*24*60*60)</f>
        <v>4.0706590793676625E-3</v>
      </c>
      <c r="W1953" s="8">
        <f>(AVERAGE(T1952:T1953)*('Front End'!$F$5*60))+(AVERAGE(V1952:V1953)*('Front End'!$F$5*60))</f>
        <v>0.93821061336035383</v>
      </c>
      <c r="X1953" s="8">
        <f t="shared" si="124"/>
        <v>4.0706590793676625E-3</v>
      </c>
    </row>
    <row r="1954" spans="1:24" x14ac:dyDescent="0.2">
      <c r="A1954" s="1">
        <v>1953</v>
      </c>
      <c r="B1954" s="1">
        <f>B1953+'Front End'!$F$5</f>
        <v>3904</v>
      </c>
      <c r="C1954" s="10">
        <f t="shared" si="121"/>
        <v>2.7111111111111112</v>
      </c>
      <c r="D1954" s="10">
        <f>ROUND(IF(B1954&lt;=$AA$2*1.25,('Front End'!$F$4/2)*(1-COS((PI()*B1954)/$AA$2)),(4.34*'Front End'!$F$4*EXP(-1.3*B1954/$AA$2))),6)</f>
        <v>9.1000000000000003E-5</v>
      </c>
      <c r="E1954" s="10">
        <f>D1954*('Front End'!$F$3/100)</f>
        <v>0</v>
      </c>
      <c r="F1954" s="10">
        <f t="shared" si="122"/>
        <v>9.1000000000000003E-5</v>
      </c>
      <c r="G1954" s="10">
        <f>IF((G1953+(AVERAGE(F1953:F1954)*('Front End'!$F$5*60))-(N1953))&gt;$AA$3,$AA$3,IF(G1953+(AVERAGE(F1953:F1954)*('Front End'!$F$5*60))-(N1953)&lt;0,0,G1953+(AVERAGE(F1953:F1954)*('Front End'!$F$5*60))-(N1953)))</f>
        <v>100.08114606973687</v>
      </c>
      <c r="H1954" s="10">
        <f>(G1954/$AA$3)*'Front End'!$B$1</f>
        <v>1.0008114606973688E-3</v>
      </c>
      <c r="I1954" s="10">
        <f>('Front End'!$F$10-'Front End'!$B$1)+Calcs!H1954</f>
        <v>46.731000811460703</v>
      </c>
      <c r="J1954" s="10">
        <f>IF(H1954&gt;'Front End'!$B$1*('Front End'!$B$5/100),G1954-((('Front End'!$B$1*('Front End'!$B$5/100))/'Front End'!$B$1)*$AA$3),0)</f>
        <v>8.1146069736874438E-2</v>
      </c>
      <c r="K1954" s="10">
        <f>(J1954*('Front End'!$B$6/100))/('Front End'!$B$2*24*60*60)</f>
        <v>0</v>
      </c>
      <c r="L1954" s="10">
        <f>(J1954*((100-'Front End'!$B$6)/100))/('Front End'!$B$2*24*60*60)</f>
        <v>9.3919062195456542E-5</v>
      </c>
      <c r="M1954" s="10">
        <f t="shared" si="123"/>
        <v>9.3919062195456542E-5</v>
      </c>
      <c r="N1954" s="10">
        <f>AVERAGE(M1953:M1954)*('Front End'!$F$5*60)</f>
        <v>1.1295679471667383E-2</v>
      </c>
      <c r="O1954" s="10">
        <f>IF(O1953+AVERAGE(K1953:K1954)*('Front End'!$F$5*60)&gt;J1954,J1954,O1953+AVERAGE(K1953:K1954)*('Front End'!$F$5*60))</f>
        <v>0</v>
      </c>
      <c r="P1954" s="10">
        <f>P1953+(AVERAGE(L1953:L1954)*('Front End'!$F$5*60))-W1953</f>
        <v>3236.0367646238474</v>
      </c>
      <c r="Q1954" s="10">
        <f>(P1954/$AA$5)*($AA$4-'Front End'!$F$9)</f>
        <v>3.2360367646238473E-2</v>
      </c>
      <c r="R1954" s="10">
        <f>'Front End'!$F$9+Q1954</f>
        <v>45.032360367646241</v>
      </c>
      <c r="S1954" s="8">
        <f>IF(R1954&gt;'Front End'!$F$9+'Front End'!$B$9,(((R1954-'Front End'!$F$9)/($AA$4-'Front End'!$F$9))*$AA$5)-((('Front End'!$F$9+'Front End'!$B$9-'Front End'!$F$9)/($AA$4-'Front End'!$F$9))*$AA$5),0)</f>
        <v>3236.0367646241175</v>
      </c>
      <c r="T1954" s="8">
        <f>ROUND(S1954/('Front End'!$B$3*24*60*60),6)</f>
        <v>3.7450000000000001E-3</v>
      </c>
      <c r="U1954" s="8">
        <f>IF(R1954&gt;'Front End'!$F$9+'Front End'!$B$10,(((R1954-'Front End'!$F$9)/($AA$4-'Front End'!$F$9))*$AA$5)-((('Front End'!$F$9+'Front End'!$B$10-'Front End'!$F$9)/($AA$4-'Front End'!$F$9))*$AA$5),0)</f>
        <v>1236.0367646238046</v>
      </c>
      <c r="V1954" s="8">
        <f>(U1954^0.5)/('Front End'!$B$4*24*60*60)</f>
        <v>4.0691336256017943E-3</v>
      </c>
      <c r="W1954" s="8">
        <f>(AVERAGE(T1953:T1954)*('Front End'!$F$5*60))+(AVERAGE(V1953:V1954)*('Front End'!$F$5*60))</f>
        <v>0.93784756229816746</v>
      </c>
      <c r="X1954" s="8">
        <f t="shared" si="124"/>
        <v>4.0691336256017943E-3</v>
      </c>
    </row>
    <row r="1955" spans="1:24" x14ac:dyDescent="0.2">
      <c r="A1955" s="1">
        <v>1954</v>
      </c>
      <c r="B1955" s="1">
        <f>B1954+'Front End'!$F$5</f>
        <v>3906</v>
      </c>
      <c r="C1955" s="10">
        <f t="shared" si="121"/>
        <v>2.7124999999999999</v>
      </c>
      <c r="D1955" s="10">
        <f>ROUND(IF(B1955&lt;=$AA$2*1.25,('Front End'!$F$4/2)*(1-COS((PI()*B1955)/$AA$2)),(4.34*'Front End'!$F$4*EXP(-1.3*B1955/$AA$2))),6)</f>
        <v>9.1000000000000003E-5</v>
      </c>
      <c r="E1955" s="10">
        <f>D1955*('Front End'!$F$3/100)</f>
        <v>0</v>
      </c>
      <c r="F1955" s="10">
        <f t="shared" si="122"/>
        <v>9.1000000000000003E-5</v>
      </c>
      <c r="G1955" s="10">
        <f>IF((G1954+(AVERAGE(F1954:F1955)*('Front End'!$F$5*60))-(N1954))&gt;$AA$3,$AA$3,IF(G1954+(AVERAGE(F1954:F1955)*('Front End'!$F$5*60))-(N1954)&lt;0,0,G1954+(AVERAGE(F1954:F1955)*('Front End'!$F$5*60))-(N1954)))</f>
        <v>100.0807703902652</v>
      </c>
      <c r="H1955" s="10">
        <f>(G1955/$AA$3)*'Front End'!$B$1</f>
        <v>1.0008077039026519E-3</v>
      </c>
      <c r="I1955" s="10">
        <f>('Front End'!$F$10-'Front End'!$B$1)+Calcs!H1955</f>
        <v>46.731000807703907</v>
      </c>
      <c r="J1955" s="10">
        <f>IF(H1955&gt;'Front End'!$B$1*('Front End'!$B$5/100),G1955-((('Front End'!$B$1*('Front End'!$B$5/100))/'Front End'!$B$1)*$AA$3),0)</f>
        <v>8.0770390265200831E-2</v>
      </c>
      <c r="K1955" s="10">
        <f>(J1955*('Front End'!$B$6/100))/('Front End'!$B$2*24*60*60)</f>
        <v>0</v>
      </c>
      <c r="L1955" s="10">
        <f>(J1955*((100-'Front End'!$B$6)/100))/('Front End'!$B$2*24*60*60)</f>
        <v>9.3484247992130603E-5</v>
      </c>
      <c r="M1955" s="10">
        <f t="shared" si="123"/>
        <v>9.3484247992130603E-5</v>
      </c>
      <c r="N1955" s="10">
        <f>AVERAGE(M1954:M1955)*('Front End'!$F$5*60)</f>
        <v>1.1244198611255229E-2</v>
      </c>
      <c r="O1955" s="10">
        <f>IF(O1954+AVERAGE(K1954:K1955)*('Front End'!$F$5*60)&gt;J1955,J1955,O1954+AVERAGE(K1954:K1955)*('Front End'!$F$5*60))</f>
        <v>0</v>
      </c>
      <c r="P1955" s="10">
        <f>P1954+(AVERAGE(L1954:L1955)*('Front End'!$F$5*60))-W1954</f>
        <v>3235.1101612601606</v>
      </c>
      <c r="Q1955" s="10">
        <f>(P1955/$AA$5)*($AA$4-'Front End'!$F$9)</f>
        <v>3.2351101612601602E-2</v>
      </c>
      <c r="R1955" s="10">
        <f>'Front End'!$F$9+Q1955</f>
        <v>45.032351101612605</v>
      </c>
      <c r="S1955" s="8">
        <f>IF(R1955&gt;'Front End'!$F$9+'Front End'!$B$9,(((R1955-'Front End'!$F$9)/($AA$4-'Front End'!$F$9))*$AA$5)-((('Front End'!$F$9+'Front End'!$B$9-'Front End'!$F$9)/($AA$4-'Front End'!$F$9))*$AA$5),0)</f>
        <v>3235.1101612604798</v>
      </c>
      <c r="T1955" s="8">
        <f>ROUND(S1955/('Front End'!$B$3*24*60*60),6)</f>
        <v>3.7439999999999999E-3</v>
      </c>
      <c r="U1955" s="8">
        <f>IF(R1955&gt;'Front End'!$F$9+'Front End'!$B$10,(((R1955-'Front End'!$F$9)/($AA$4-'Front End'!$F$9))*$AA$5)-((('Front End'!$F$9+'Front End'!$B$10-'Front End'!$F$9)/($AA$4-'Front End'!$F$9))*$AA$5),0)</f>
        <v>1235.1101612601669</v>
      </c>
      <c r="V1955" s="8">
        <f>(U1955^0.5)/('Front End'!$B$4*24*60*60)</f>
        <v>4.0676081128024743E-3</v>
      </c>
      <c r="W1955" s="8">
        <f>(AVERAGE(T1954:T1955)*('Front End'!$F$5*60))+(AVERAGE(V1954:V1955)*('Front End'!$F$5*60))</f>
        <v>0.93754450430425607</v>
      </c>
      <c r="X1955" s="8">
        <f t="shared" si="124"/>
        <v>4.0676081128024743E-3</v>
      </c>
    </row>
    <row r="1956" spans="1:24" x14ac:dyDescent="0.2">
      <c r="A1956" s="1">
        <v>1955</v>
      </c>
      <c r="B1956" s="1">
        <f>B1955+'Front End'!$F$5</f>
        <v>3908</v>
      </c>
      <c r="C1956" s="10">
        <f t="shared" si="121"/>
        <v>2.713888888888889</v>
      </c>
      <c r="D1956" s="10">
        <f>ROUND(IF(B1956&lt;=$AA$2*1.25,('Front End'!$F$4/2)*(1-COS((PI()*B1956)/$AA$2)),(4.34*'Front End'!$F$4*EXP(-1.3*B1956/$AA$2))),6)</f>
        <v>9.1000000000000003E-5</v>
      </c>
      <c r="E1956" s="10">
        <f>D1956*('Front End'!$F$3/100)</f>
        <v>0</v>
      </c>
      <c r="F1956" s="10">
        <f t="shared" si="122"/>
        <v>9.1000000000000003E-5</v>
      </c>
      <c r="G1956" s="10">
        <f>IF((G1955+(AVERAGE(F1955:F1956)*('Front End'!$F$5*60))-(N1955))&gt;$AA$3,$AA$3,IF(G1955+(AVERAGE(F1955:F1956)*('Front End'!$F$5*60))-(N1955)&lt;0,0,G1955+(AVERAGE(F1955:F1956)*('Front End'!$F$5*60))-(N1955)))</f>
        <v>100.08044619165395</v>
      </c>
      <c r="H1956" s="10">
        <f>(G1956/$AA$3)*'Front End'!$B$1</f>
        <v>1.0008044619165394E-3</v>
      </c>
      <c r="I1956" s="10">
        <f>('Front End'!$F$10-'Front End'!$B$1)+Calcs!H1956</f>
        <v>46.731000804461921</v>
      </c>
      <c r="J1956" s="10">
        <f>IF(H1956&gt;'Front End'!$B$1*('Front End'!$B$5/100),G1956-((('Front End'!$B$1*('Front End'!$B$5/100))/'Front End'!$B$1)*$AA$3),0)</f>
        <v>8.0446191653948063E-2</v>
      </c>
      <c r="K1956" s="10">
        <f>(J1956*('Front End'!$B$6/100))/('Front End'!$B$2*24*60*60)</f>
        <v>0</v>
      </c>
      <c r="L1956" s="10">
        <f>(J1956*((100-'Front End'!$B$6)/100))/('Front End'!$B$2*24*60*60)</f>
        <v>9.3109018117995459E-5</v>
      </c>
      <c r="M1956" s="10">
        <f t="shared" si="123"/>
        <v>9.3109018117995459E-5</v>
      </c>
      <c r="N1956" s="10">
        <f>AVERAGE(M1955:M1956)*('Front End'!$F$5*60)</f>
        <v>1.1195595966607562E-2</v>
      </c>
      <c r="O1956" s="10">
        <f>IF(O1955+AVERAGE(K1955:K1956)*('Front End'!$F$5*60)&gt;J1956,J1956,O1955+AVERAGE(K1955:K1956)*('Front End'!$F$5*60))</f>
        <v>0</v>
      </c>
      <c r="P1956" s="10">
        <f>P1955+(AVERAGE(L1955:L1956)*('Front End'!$F$5*60))-W1955</f>
        <v>3234.1838123518228</v>
      </c>
      <c r="Q1956" s="10">
        <f>(P1956/$AA$5)*($AA$4-'Front End'!$F$9)</f>
        <v>3.2341838123518228E-2</v>
      </c>
      <c r="R1956" s="10">
        <f>'Front End'!$F$9+Q1956</f>
        <v>45.032341838123521</v>
      </c>
      <c r="S1956" s="8">
        <f>IF(R1956&gt;'Front End'!$F$9+'Front End'!$B$9,(((R1956-'Front End'!$F$9)/($AA$4-'Front End'!$F$9))*$AA$5)-((('Front End'!$F$9+'Front End'!$B$9-'Front End'!$F$9)/($AA$4-'Front End'!$F$9))*$AA$5),0)</f>
        <v>3234.1838123521425</v>
      </c>
      <c r="T1956" s="8">
        <f>ROUND(S1956/('Front End'!$B$3*24*60*60),6)</f>
        <v>3.7429999999999998E-3</v>
      </c>
      <c r="U1956" s="8">
        <f>IF(R1956&gt;'Front End'!$F$9+'Front End'!$B$10,(((R1956-'Front End'!$F$9)/($AA$4-'Front End'!$F$9))*$AA$5)-((('Front End'!$F$9+'Front End'!$B$10-'Front End'!$F$9)/($AA$4-'Front End'!$F$9))*$AA$5),0)</f>
        <v>1234.1838123518296</v>
      </c>
      <c r="V1956" s="8">
        <f>(U1956^0.5)/('Front End'!$B$4*24*60*60)</f>
        <v>4.0660824468193475E-3</v>
      </c>
      <c r="W1956" s="8">
        <f>(AVERAGE(T1955:T1956)*('Front End'!$F$5*60))+(AVERAGE(V1955:V1956)*('Front End'!$F$5*60))</f>
        <v>0.93724143357730938</v>
      </c>
      <c r="X1956" s="8">
        <f t="shared" si="124"/>
        <v>4.0660824468193475E-3</v>
      </c>
    </row>
    <row r="1957" spans="1:24" x14ac:dyDescent="0.2">
      <c r="A1957" s="1">
        <v>1956</v>
      </c>
      <c r="B1957" s="1">
        <f>B1956+'Front End'!$F$5</f>
        <v>3910</v>
      </c>
      <c r="C1957" s="10">
        <f t="shared" si="121"/>
        <v>2.7152777777777777</v>
      </c>
      <c r="D1957" s="10">
        <f>ROUND(IF(B1957&lt;=$AA$2*1.25,('Front End'!$F$4/2)*(1-COS((PI()*B1957)/$AA$2)),(4.34*'Front End'!$F$4*EXP(-1.3*B1957/$AA$2))),6)</f>
        <v>9.0000000000000006E-5</v>
      </c>
      <c r="E1957" s="10">
        <f>D1957*('Front End'!$F$3/100)</f>
        <v>0</v>
      </c>
      <c r="F1957" s="10">
        <f t="shared" si="122"/>
        <v>9.0000000000000006E-5</v>
      </c>
      <c r="G1957" s="10">
        <f>IF((G1956+(AVERAGE(F1956:F1957)*('Front End'!$F$5*60))-(N1956))&gt;$AA$3,$AA$3,IF(G1956+(AVERAGE(F1956:F1957)*('Front End'!$F$5*60))-(N1956)&lt;0,0,G1956+(AVERAGE(F1956:F1957)*('Front End'!$F$5*60))-(N1956)))</f>
        <v>100.08011059568733</v>
      </c>
      <c r="H1957" s="10">
        <f>(G1957/$AA$3)*'Front End'!$B$1</f>
        <v>1.0008011059568734E-3</v>
      </c>
      <c r="I1957" s="10">
        <f>('Front End'!$F$10-'Front End'!$B$1)+Calcs!H1957</f>
        <v>46.731000801105964</v>
      </c>
      <c r="J1957" s="10">
        <f>IF(H1957&gt;'Front End'!$B$1*('Front End'!$B$5/100),G1957-((('Front End'!$B$1*('Front End'!$B$5/100))/'Front End'!$B$1)*$AA$3),0)</f>
        <v>8.0110595687330033E-2</v>
      </c>
      <c r="K1957" s="10">
        <f>(J1957*('Front End'!$B$6/100))/('Front End'!$B$2*24*60*60)</f>
        <v>0</v>
      </c>
      <c r="L1957" s="10">
        <f>(J1957*((100-'Front End'!$B$6)/100))/('Front End'!$B$2*24*60*60)</f>
        <v>9.2720596860335698E-5</v>
      </c>
      <c r="M1957" s="10">
        <f t="shared" si="123"/>
        <v>9.2720596860335698E-5</v>
      </c>
      <c r="N1957" s="10">
        <f>AVERAGE(M1956:M1957)*('Front End'!$F$5*60)</f>
        <v>1.114977689869987E-2</v>
      </c>
      <c r="O1957" s="10">
        <f>IF(O1956+AVERAGE(K1956:K1957)*('Front End'!$F$5*60)&gt;J1957,J1957,O1956+AVERAGE(K1956:K1957)*('Front End'!$F$5*60))</f>
        <v>0</v>
      </c>
      <c r="P1957" s="10">
        <f>P1956+(AVERAGE(L1956:L1957)*('Front End'!$F$5*60))-W1956</f>
        <v>3233.2577206951441</v>
      </c>
      <c r="Q1957" s="10">
        <f>(P1957/$AA$5)*($AA$4-'Front End'!$F$9)</f>
        <v>3.2332577206951443E-2</v>
      </c>
      <c r="R1957" s="10">
        <f>'Front End'!$F$9+Q1957</f>
        <v>45.032332577206951</v>
      </c>
      <c r="S1957" s="8">
        <f>IF(R1957&gt;'Front End'!$F$9+'Front End'!$B$9,(((R1957-'Front End'!$F$9)/($AA$4-'Front End'!$F$9))*$AA$5)-((('Front End'!$F$9+'Front End'!$B$9-'Front End'!$F$9)/($AA$4-'Front End'!$F$9))*$AA$5),0)</f>
        <v>3233.2577206950932</v>
      </c>
      <c r="T1957" s="8">
        <f>ROUND(S1957/('Front End'!$B$3*24*60*60),6)</f>
        <v>3.7420000000000001E-3</v>
      </c>
      <c r="U1957" s="8">
        <f>IF(R1957&gt;'Front End'!$F$9+'Front End'!$B$10,(((R1957-'Front End'!$F$9)/($AA$4-'Front End'!$F$9))*$AA$5)-((('Front End'!$F$9+'Front End'!$B$10-'Front End'!$F$9)/($AA$4-'Front End'!$F$9))*$AA$5),0)</f>
        <v>1233.2577206947803</v>
      </c>
      <c r="V1957" s="8">
        <f>(U1957^0.5)/('Front End'!$B$4*24*60*60)</f>
        <v>4.0645566320874115E-3</v>
      </c>
      <c r="W1957" s="8">
        <f>(AVERAGE(T1956:T1957)*('Front End'!$F$5*60))+(AVERAGE(V1956:V1957)*('Front End'!$F$5*60))</f>
        <v>0.93693834473440551</v>
      </c>
      <c r="X1957" s="8">
        <f t="shared" si="124"/>
        <v>4.0645566320874115E-3</v>
      </c>
    </row>
    <row r="1958" spans="1:24" x14ac:dyDescent="0.2">
      <c r="A1958" s="1">
        <v>1957</v>
      </c>
      <c r="B1958" s="1">
        <f>B1957+'Front End'!$F$5</f>
        <v>3912</v>
      </c>
      <c r="C1958" s="10">
        <f t="shared" si="121"/>
        <v>2.7166666666666668</v>
      </c>
      <c r="D1958" s="10">
        <f>ROUND(IF(B1958&lt;=$AA$2*1.25,('Front End'!$F$4/2)*(1-COS((PI()*B1958)/$AA$2)),(4.34*'Front End'!$F$4*EXP(-1.3*B1958/$AA$2))),6)</f>
        <v>9.0000000000000006E-5</v>
      </c>
      <c r="E1958" s="10">
        <f>D1958*('Front End'!$F$3/100)</f>
        <v>0</v>
      </c>
      <c r="F1958" s="10">
        <f t="shared" si="122"/>
        <v>9.0000000000000006E-5</v>
      </c>
      <c r="G1958" s="10">
        <f>IF((G1957+(AVERAGE(F1957:F1958)*('Front End'!$F$5*60))-(N1957))&gt;$AA$3,$AA$3,IF(G1957+(AVERAGE(F1957:F1958)*('Front End'!$F$5*60))-(N1957)&lt;0,0,G1957+(AVERAGE(F1957:F1958)*('Front End'!$F$5*60))-(N1957)))</f>
        <v>100.07976081878863</v>
      </c>
      <c r="H1958" s="10">
        <f>(G1958/$AA$3)*'Front End'!$B$1</f>
        <v>1.0007976081878862E-3</v>
      </c>
      <c r="I1958" s="10">
        <f>('Front End'!$F$10-'Front End'!$B$1)+Calcs!H1958</f>
        <v>46.731000797608189</v>
      </c>
      <c r="J1958" s="10">
        <f>IF(H1958&gt;'Front End'!$B$1*('Front End'!$B$5/100),G1958-((('Front End'!$B$1*('Front End'!$B$5/100))/'Front End'!$B$1)*$AA$3),0)</f>
        <v>7.9760818788628285E-2</v>
      </c>
      <c r="K1958" s="10">
        <f>(J1958*('Front End'!$B$6/100))/('Front End'!$B$2*24*60*60)</f>
        <v>0</v>
      </c>
      <c r="L1958" s="10">
        <f>(J1958*((100-'Front End'!$B$6)/100))/('Front End'!$B$2*24*60*60)</f>
        <v>9.2315762486838303E-5</v>
      </c>
      <c r="M1958" s="10">
        <f t="shared" si="123"/>
        <v>9.2315762486838303E-5</v>
      </c>
      <c r="N1958" s="10">
        <f>AVERAGE(M1957:M1958)*('Front End'!$F$5*60)</f>
        <v>1.110218156083044E-2</v>
      </c>
      <c r="O1958" s="10">
        <f>IF(O1957+AVERAGE(K1957:K1958)*('Front End'!$F$5*60)&gt;J1958,J1958,O1957+AVERAGE(K1957:K1958)*('Front End'!$F$5*60))</f>
        <v>0</v>
      </c>
      <c r="P1958" s="10">
        <f>P1957+(AVERAGE(L1957:L1958)*('Front End'!$F$5*60))-W1957</f>
        <v>3232.3318845319709</v>
      </c>
      <c r="Q1958" s="10">
        <f>(P1958/$AA$5)*($AA$4-'Front End'!$F$9)</f>
        <v>3.2323318845319707E-2</v>
      </c>
      <c r="R1958" s="10">
        <f>'Front End'!$F$9+Q1958</f>
        <v>45.032323318845322</v>
      </c>
      <c r="S1958" s="8">
        <f>IF(R1958&gt;'Front End'!$F$9+'Front End'!$B$9,(((R1958-'Front End'!$F$9)/($AA$4-'Front End'!$F$9))*$AA$5)-((('Front End'!$F$9+'Front End'!$B$9-'Front End'!$F$9)/($AA$4-'Front End'!$F$9))*$AA$5),0)</f>
        <v>3232.3318845321583</v>
      </c>
      <c r="T1958" s="8">
        <f>ROUND(S1958/('Front End'!$B$3*24*60*60),6)</f>
        <v>3.741E-3</v>
      </c>
      <c r="U1958" s="8">
        <f>IF(R1958&gt;'Front End'!$F$9+'Front End'!$B$10,(((R1958-'Front End'!$F$9)/($AA$4-'Front End'!$F$9))*$AA$5)-((('Front End'!$F$9+'Front End'!$B$10-'Front End'!$F$9)/($AA$4-'Front End'!$F$9))*$AA$5),0)</f>
        <v>1232.3318845318454</v>
      </c>
      <c r="V1958" s="8">
        <f>(U1958^0.5)/('Front End'!$B$4*24*60*60)</f>
        <v>4.0630306655423587E-3</v>
      </c>
      <c r="W1958" s="8">
        <f>(AVERAGE(T1957:T1958)*('Front End'!$F$5*60))+(AVERAGE(V1957:V1958)*('Front End'!$F$5*60))</f>
        <v>0.93663523785778624</v>
      </c>
      <c r="X1958" s="8">
        <f t="shared" si="124"/>
        <v>4.0630306655423587E-3</v>
      </c>
    </row>
    <row r="1959" spans="1:24" x14ac:dyDescent="0.2">
      <c r="A1959" s="1">
        <v>1958</v>
      </c>
      <c r="B1959" s="1">
        <f>B1958+'Front End'!$F$5</f>
        <v>3914</v>
      </c>
      <c r="C1959" s="10">
        <f t="shared" si="121"/>
        <v>2.7180555555555554</v>
      </c>
      <c r="D1959" s="10">
        <f>ROUND(IF(B1959&lt;=$AA$2*1.25,('Front End'!$F$4/2)*(1-COS((PI()*B1959)/$AA$2)),(4.34*'Front End'!$F$4*EXP(-1.3*B1959/$AA$2))),6)</f>
        <v>8.8999999999999995E-5</v>
      </c>
      <c r="E1959" s="10">
        <f>D1959*('Front End'!$F$3/100)</f>
        <v>0</v>
      </c>
      <c r="F1959" s="10">
        <f t="shared" si="122"/>
        <v>8.8999999999999995E-5</v>
      </c>
      <c r="G1959" s="10">
        <f>IF((G1958+(AVERAGE(F1958:F1959)*('Front End'!$F$5*60))-(N1958))&gt;$AA$3,$AA$3,IF(G1958+(AVERAGE(F1958:F1959)*('Front End'!$F$5*60))-(N1958)&lt;0,0,G1958+(AVERAGE(F1958:F1959)*('Front End'!$F$5*60))-(N1958)))</f>
        <v>100.0793986372278</v>
      </c>
      <c r="H1959" s="10">
        <f>(G1959/$AA$3)*'Front End'!$B$1</f>
        <v>1.0007939863722779E-3</v>
      </c>
      <c r="I1959" s="10">
        <f>('Front End'!$F$10-'Front End'!$B$1)+Calcs!H1959</f>
        <v>46.731000793986375</v>
      </c>
      <c r="J1959" s="10">
        <f>IF(H1959&gt;'Front End'!$B$1*('Front End'!$B$5/100),G1959-((('Front End'!$B$1*('Front End'!$B$5/100))/'Front End'!$B$1)*$AA$3),0)</f>
        <v>7.9398637227797053E-2</v>
      </c>
      <c r="K1959" s="10">
        <f>(J1959*('Front End'!$B$6/100))/('Front End'!$B$2*24*60*60)</f>
        <v>0</v>
      </c>
      <c r="L1959" s="10">
        <f>(J1959*((100-'Front End'!$B$6)/100))/('Front End'!$B$2*24*60*60)</f>
        <v>9.1896570865505857E-5</v>
      </c>
      <c r="M1959" s="10">
        <f t="shared" si="123"/>
        <v>9.1896570865505857E-5</v>
      </c>
      <c r="N1959" s="10">
        <f>AVERAGE(M1958:M1959)*('Front End'!$F$5*60)</f>
        <v>1.105274000114065E-2</v>
      </c>
      <c r="O1959" s="10">
        <f>IF(O1958+AVERAGE(K1958:K1959)*('Front End'!$F$5*60)&gt;J1959,J1959,O1958+AVERAGE(K1958:K1959)*('Front End'!$F$5*60))</f>
        <v>0</v>
      </c>
      <c r="P1959" s="10">
        <f>P1958+(AVERAGE(L1958:L1959)*('Front End'!$F$5*60))-W1958</f>
        <v>3231.4063020341141</v>
      </c>
      <c r="Q1959" s="10">
        <f>(P1959/$AA$5)*($AA$4-'Front End'!$F$9)</f>
        <v>3.2314063020341142E-2</v>
      </c>
      <c r="R1959" s="10">
        <f>'Front End'!$F$9+Q1959</f>
        <v>45.032314063020344</v>
      </c>
      <c r="S1959" s="8">
        <f>IF(R1959&gt;'Front End'!$F$9+'Front End'!$B$9,(((R1959-'Front End'!$F$9)/($AA$4-'Front End'!$F$9))*$AA$5)-((('Front End'!$F$9+'Front End'!$B$9-'Front End'!$F$9)/($AA$4-'Front End'!$F$9))*$AA$5),0)</f>
        <v>3231.4063020344011</v>
      </c>
      <c r="T1959" s="8">
        <f>ROUND(S1959/('Front End'!$B$3*24*60*60),6)</f>
        <v>3.7399999999999998E-3</v>
      </c>
      <c r="U1959" s="8">
        <f>IF(R1959&gt;'Front End'!$F$9+'Front End'!$B$10,(((R1959-'Front End'!$F$9)/($AA$4-'Front End'!$F$9))*$AA$5)-((('Front End'!$F$9+'Front End'!$B$10-'Front End'!$F$9)/($AA$4-'Front End'!$F$9))*$AA$5),0)</f>
        <v>1231.4063020340882</v>
      </c>
      <c r="V1959" s="8">
        <f>(U1959^0.5)/('Front End'!$B$4*24*60*60)</f>
        <v>4.0615045439969157E-3</v>
      </c>
      <c r="W1959" s="8">
        <f>(AVERAGE(T1958:T1959)*('Front End'!$F$5*60))+(AVERAGE(V1958:V1959)*('Front End'!$F$5*60))</f>
        <v>0.93633211257235638</v>
      </c>
      <c r="X1959" s="8">
        <f t="shared" si="124"/>
        <v>4.0615045439969157E-3</v>
      </c>
    </row>
    <row r="1960" spans="1:24" x14ac:dyDescent="0.2">
      <c r="A1960" s="1">
        <v>1959</v>
      </c>
      <c r="B1960" s="1">
        <f>B1959+'Front End'!$F$5</f>
        <v>3916</v>
      </c>
      <c r="C1960" s="10">
        <f t="shared" si="121"/>
        <v>2.7194444444444446</v>
      </c>
      <c r="D1960" s="10">
        <f>ROUND(IF(B1960&lt;=$AA$2*1.25,('Front End'!$F$4/2)*(1-COS((PI()*B1960)/$AA$2)),(4.34*'Front End'!$F$4*EXP(-1.3*B1960/$AA$2))),6)</f>
        <v>8.8999999999999995E-5</v>
      </c>
      <c r="E1960" s="10">
        <f>D1960*('Front End'!$F$3/100)</f>
        <v>0</v>
      </c>
      <c r="F1960" s="10">
        <f t="shared" si="122"/>
        <v>8.8999999999999995E-5</v>
      </c>
      <c r="G1960" s="10">
        <f>IF((G1959+(AVERAGE(F1959:F1960)*('Front End'!$F$5*60))-(N1959))&gt;$AA$3,$AA$3,IF(G1959+(AVERAGE(F1959:F1960)*('Front End'!$F$5*60))-(N1959)&lt;0,0,G1959+(AVERAGE(F1959:F1960)*('Front End'!$F$5*60))-(N1959)))</f>
        <v>100.07902589722664</v>
      </c>
      <c r="H1960" s="10">
        <f>(G1960/$AA$3)*'Front End'!$B$1</f>
        <v>1.0007902589722665E-3</v>
      </c>
      <c r="I1960" s="10">
        <f>('Front End'!$F$10-'Front End'!$B$1)+Calcs!H1960</f>
        <v>46.731000790258975</v>
      </c>
      <c r="J1960" s="10">
        <f>IF(H1960&gt;'Front End'!$B$1*('Front End'!$B$5/100),G1960-((('Front End'!$B$1*('Front End'!$B$5/100))/'Front End'!$B$1)*$AA$3),0)</f>
        <v>7.9025897226642883E-2</v>
      </c>
      <c r="K1960" s="10">
        <f>(J1960*('Front End'!$B$6/100))/('Front End'!$B$2*24*60*60)</f>
        <v>0</v>
      </c>
      <c r="L1960" s="10">
        <f>(J1960*((100-'Front End'!$B$6)/100))/('Front End'!$B$2*24*60*60)</f>
        <v>9.1465158827132984E-5</v>
      </c>
      <c r="M1960" s="10">
        <f t="shared" si="123"/>
        <v>9.1465158827132984E-5</v>
      </c>
      <c r="N1960" s="10">
        <f>AVERAGE(M1959:M1960)*('Front End'!$F$5*60)</f>
        <v>1.100170378155833E-2</v>
      </c>
      <c r="O1960" s="10">
        <f>IF(O1959+AVERAGE(K1959:K1960)*('Front End'!$F$5*60)&gt;J1960,J1960,O1959+AVERAGE(K1959:K1960)*('Front End'!$F$5*60))</f>
        <v>0</v>
      </c>
      <c r="P1960" s="10">
        <f>P1959+(AVERAGE(L1959:L1960)*('Front End'!$F$5*60))-W1959</f>
        <v>3230.480971625323</v>
      </c>
      <c r="Q1960" s="10">
        <f>(P1960/$AA$5)*($AA$4-'Front End'!$F$9)</f>
        <v>3.2304809716253227E-2</v>
      </c>
      <c r="R1960" s="10">
        <f>'Front End'!$F$9+Q1960</f>
        <v>45.032304809716251</v>
      </c>
      <c r="S1960" s="8">
        <f>IF(R1960&gt;'Front End'!$F$9+'Front End'!$B$9,(((R1960-'Front End'!$F$9)/($AA$4-'Front End'!$F$9))*$AA$5)-((('Front End'!$F$9+'Front End'!$B$9-'Front End'!$F$9)/($AA$4-'Front End'!$F$9))*$AA$5),0)</f>
        <v>3230.480971625127</v>
      </c>
      <c r="T1960" s="8">
        <f>ROUND(S1960/('Front End'!$B$3*24*60*60),6)</f>
        <v>3.7390000000000001E-3</v>
      </c>
      <c r="U1960" s="8">
        <f>IF(R1960&gt;'Front End'!$F$9+'Front End'!$B$10,(((R1960-'Front End'!$F$9)/($AA$4-'Front End'!$F$9))*$AA$5)-((('Front End'!$F$9+'Front End'!$B$10-'Front End'!$F$9)/($AA$4-'Front End'!$F$9))*$AA$5),0)</f>
        <v>1230.4809716248142</v>
      </c>
      <c r="V1960" s="8">
        <f>(U1960^0.5)/('Front End'!$B$4*24*60*60)</f>
        <v>4.0599782646751357E-3</v>
      </c>
      <c r="W1960" s="8">
        <f>(AVERAGE(T1959:T1960)*('Front End'!$F$5*60))+(AVERAGE(V1959:V1960)*('Front End'!$F$5*60))</f>
        <v>0.93602896852032313</v>
      </c>
      <c r="X1960" s="8">
        <f t="shared" si="124"/>
        <v>4.0599782646751357E-3</v>
      </c>
    </row>
    <row r="1961" spans="1:24" x14ac:dyDescent="0.2">
      <c r="A1961" s="1">
        <v>1960</v>
      </c>
      <c r="B1961" s="1">
        <f>B1960+'Front End'!$F$5</f>
        <v>3918</v>
      </c>
      <c r="C1961" s="10">
        <f t="shared" si="121"/>
        <v>2.7208333333333332</v>
      </c>
      <c r="D1961" s="10">
        <f>ROUND(IF(B1961&lt;=$AA$2*1.25,('Front End'!$F$4/2)*(1-COS((PI()*B1961)/$AA$2)),(4.34*'Front End'!$F$4*EXP(-1.3*B1961/$AA$2))),6)</f>
        <v>8.8999999999999995E-5</v>
      </c>
      <c r="E1961" s="10">
        <f>D1961*('Front End'!$F$3/100)</f>
        <v>0</v>
      </c>
      <c r="F1961" s="10">
        <f t="shared" si="122"/>
        <v>8.8999999999999995E-5</v>
      </c>
      <c r="G1961" s="10">
        <f>IF((G1960+(AVERAGE(F1960:F1961)*('Front End'!$F$5*60))-(N1960))&gt;$AA$3,$AA$3,IF(G1960+(AVERAGE(F1960:F1961)*('Front End'!$F$5*60))-(N1960)&lt;0,0,G1960+(AVERAGE(F1960:F1961)*('Front End'!$F$5*60))-(N1960)))</f>
        <v>100.07870419344508</v>
      </c>
      <c r="H1961" s="10">
        <f>(G1961/$AA$3)*'Front End'!$B$1</f>
        <v>1.0007870419344509E-3</v>
      </c>
      <c r="I1961" s="10">
        <f>('Front End'!$F$10-'Front End'!$B$1)+Calcs!H1961</f>
        <v>46.731000787041935</v>
      </c>
      <c r="J1961" s="10">
        <f>IF(H1961&gt;'Front End'!$B$1*('Front End'!$B$5/100),G1961-((('Front End'!$B$1*('Front End'!$B$5/100))/'Front End'!$B$1)*$AA$3),0)</f>
        <v>7.8704193445076953E-2</v>
      </c>
      <c r="K1961" s="10">
        <f>(J1961*('Front End'!$B$6/100))/('Front End'!$B$2*24*60*60)</f>
        <v>0</v>
      </c>
      <c r="L1961" s="10">
        <f>(J1961*((100-'Front End'!$B$6)/100))/('Front End'!$B$2*24*60*60)</f>
        <v>9.1092816487357598E-5</v>
      </c>
      <c r="M1961" s="10">
        <f t="shared" si="123"/>
        <v>9.1092816487357598E-5</v>
      </c>
      <c r="N1961" s="10">
        <f>AVERAGE(M1960:M1961)*('Front End'!$F$5*60)</f>
        <v>1.0953478518869436E-2</v>
      </c>
      <c r="O1961" s="10">
        <f>IF(O1960+AVERAGE(K1960:K1961)*('Front End'!$F$5*60)&gt;J1961,J1961,O1960+AVERAGE(K1960:K1961)*('Front End'!$F$5*60))</f>
        <v>0</v>
      </c>
      <c r="P1961" s="10">
        <f>P1960+(AVERAGE(L1960:L1961)*('Front End'!$F$5*60))-W1960</f>
        <v>3229.5558961353213</v>
      </c>
      <c r="Q1961" s="10">
        <f>(P1961/$AA$5)*($AA$4-'Front End'!$F$9)</f>
        <v>3.2295558961353214E-2</v>
      </c>
      <c r="R1961" s="10">
        <f>'Front End'!$F$9+Q1961</f>
        <v>45.032295558961351</v>
      </c>
      <c r="S1961" s="8">
        <f>IF(R1961&gt;'Front End'!$F$9+'Front End'!$B$9,(((R1961-'Front End'!$F$9)/($AA$4-'Front End'!$F$9))*$AA$5)-((('Front End'!$F$9+'Front End'!$B$9-'Front End'!$F$9)/($AA$4-'Front End'!$F$9))*$AA$5),0)</f>
        <v>3229.5558961351389</v>
      </c>
      <c r="T1961" s="8">
        <f>ROUND(S1961/('Front End'!$B$3*24*60*60),6)</f>
        <v>3.738E-3</v>
      </c>
      <c r="U1961" s="8">
        <f>IF(R1961&gt;'Front End'!$F$9+'Front End'!$B$10,(((R1961-'Front End'!$F$9)/($AA$4-'Front End'!$F$9))*$AA$5)-((('Front End'!$F$9+'Front End'!$B$10-'Front End'!$F$9)/($AA$4-'Front End'!$F$9))*$AA$5),0)</f>
        <v>1229.5558961348261</v>
      </c>
      <c r="V1961" s="8">
        <f>(U1961^0.5)/('Front End'!$B$4*24*60*60)</f>
        <v>4.0584518320708925E-3</v>
      </c>
      <c r="W1961" s="8">
        <f>(AVERAGE(T1960:T1961)*('Front End'!$F$5*60))+(AVERAGE(V1960:V1961)*('Front End'!$F$5*60))</f>
        <v>0.93572580580476172</v>
      </c>
      <c r="X1961" s="8">
        <f t="shared" si="124"/>
        <v>4.0584518320708925E-3</v>
      </c>
    </row>
    <row r="1962" spans="1:24" x14ac:dyDescent="0.2">
      <c r="A1962" s="1">
        <v>1961</v>
      </c>
      <c r="B1962" s="1">
        <f>B1961+'Front End'!$F$5</f>
        <v>3920</v>
      </c>
      <c r="C1962" s="10">
        <f t="shared" ref="C1962:C2001" si="125">B1962/(60*24)</f>
        <v>2.7222222222222223</v>
      </c>
      <c r="D1962" s="10">
        <f>ROUND(IF(B1962&lt;=$AA$2*1.25,('Front End'!$F$4/2)*(1-COS((PI()*B1962)/$AA$2)),(4.34*'Front End'!$F$4*EXP(-1.3*B1962/$AA$2))),6)</f>
        <v>8.7999999999999998E-5</v>
      </c>
      <c r="E1962" s="10">
        <f>D1962*('Front End'!$F$3/100)</f>
        <v>0</v>
      </c>
      <c r="F1962" s="10">
        <f t="shared" ref="F1962:F2001" si="126">D1962-E1962</f>
        <v>8.7999999999999998E-5</v>
      </c>
      <c r="G1962" s="10">
        <f>IF((G1961+(AVERAGE(F1961:F1962)*('Front End'!$F$5*60))-(N1961))&gt;$AA$3,$AA$3,IF(G1961+(AVERAGE(F1961:F1962)*('Front End'!$F$5*60))-(N1961)&lt;0,0,G1961+(AVERAGE(F1961:F1962)*('Front End'!$F$5*60))-(N1961)))</f>
        <v>100.07837071492621</v>
      </c>
      <c r="H1962" s="10">
        <f>(G1962/$AA$3)*'Front End'!$B$1</f>
        <v>1.0007837071492622E-3</v>
      </c>
      <c r="I1962" s="10">
        <f>('Front End'!$F$10-'Front End'!$B$1)+Calcs!H1962</f>
        <v>46.731000783707152</v>
      </c>
      <c r="J1962" s="10">
        <f>IF(H1962&gt;'Front End'!$B$1*('Front End'!$B$5/100),G1962-((('Front End'!$B$1*('Front End'!$B$5/100))/'Front End'!$B$1)*$AA$3),0)</f>
        <v>7.8370714926208507E-2</v>
      </c>
      <c r="K1962" s="10">
        <f>(J1962*('Front End'!$B$6/100))/('Front End'!$B$2*24*60*60)</f>
        <v>0</v>
      </c>
      <c r="L1962" s="10">
        <f>(J1962*((100-'Front End'!$B$6)/100))/('Front End'!$B$2*24*60*60)</f>
        <v>9.0706845979408009E-5</v>
      </c>
      <c r="M1962" s="10">
        <f t="shared" ref="M1962:M2001" si="127">K1962+L1962</f>
        <v>9.0706845979408009E-5</v>
      </c>
      <c r="N1962" s="10">
        <f>AVERAGE(M1961:M1962)*('Front End'!$F$5*60)</f>
        <v>1.0907979748005935E-2</v>
      </c>
      <c r="O1962" s="10">
        <f>IF(O1961+AVERAGE(K1961:K1962)*('Front End'!$F$5*60)&gt;J1962,J1962,O1961+AVERAGE(K1961:K1962)*('Front End'!$F$5*60))</f>
        <v>0</v>
      </c>
      <c r="P1962" s="10">
        <f>P1961+(AVERAGE(L1961:L1962)*('Front End'!$F$5*60))-W1961</f>
        <v>3228.6310783092645</v>
      </c>
      <c r="Q1962" s="10">
        <f>(P1962/$AA$5)*($AA$4-'Front End'!$F$9)</f>
        <v>3.2286310783092645E-2</v>
      </c>
      <c r="R1962" s="10">
        <f>'Front End'!$F$9+Q1962</f>
        <v>45.032286310783093</v>
      </c>
      <c r="S1962" s="8">
        <f>IF(R1962&gt;'Front End'!$F$9+'Front End'!$B$9,(((R1962-'Front End'!$F$9)/($AA$4-'Front End'!$F$9))*$AA$5)-((('Front End'!$F$9+'Front End'!$B$9-'Front End'!$F$9)/($AA$4-'Front End'!$F$9))*$AA$5),0)</f>
        <v>3228.6310783092636</v>
      </c>
      <c r="T1962" s="8">
        <f>ROUND(S1962/('Front End'!$B$3*24*60*60),6)</f>
        <v>3.7369999999999999E-3</v>
      </c>
      <c r="U1962" s="8">
        <f>IF(R1962&gt;'Front End'!$F$9+'Front End'!$B$10,(((R1962-'Front End'!$F$9)/($AA$4-'Front End'!$F$9))*$AA$5)-((('Front End'!$F$9+'Front End'!$B$10-'Front End'!$F$9)/($AA$4-'Front End'!$F$9))*$AA$5),0)</f>
        <v>1228.6310783089507</v>
      </c>
      <c r="V1962" s="8">
        <f>(U1962^0.5)/('Front End'!$B$4*24*60*60)</f>
        <v>4.0569252505428584E-3</v>
      </c>
      <c r="W1962" s="8">
        <f>(AVERAGE(T1961:T1962)*('Front End'!$F$5*60))+(AVERAGE(V1961:V1962)*('Front End'!$F$5*60))</f>
        <v>0.93542262495682504</v>
      </c>
      <c r="X1962" s="8">
        <f t="shared" ref="X1962:X2001" si="128">V1962+K1962+E1962</f>
        <v>4.0569252505428584E-3</v>
      </c>
    </row>
    <row r="1963" spans="1:24" x14ac:dyDescent="0.2">
      <c r="A1963" s="1">
        <v>1962</v>
      </c>
      <c r="B1963" s="1">
        <f>B1962+'Front End'!$F$5</f>
        <v>3922</v>
      </c>
      <c r="C1963" s="10">
        <f t="shared" si="125"/>
        <v>2.723611111111111</v>
      </c>
      <c r="D1963" s="10">
        <f>ROUND(IF(B1963&lt;=$AA$2*1.25,('Front End'!$F$4/2)*(1-COS((PI()*B1963)/$AA$2)),(4.34*'Front End'!$F$4*EXP(-1.3*B1963/$AA$2))),6)</f>
        <v>8.7999999999999998E-5</v>
      </c>
      <c r="E1963" s="10">
        <f>D1963*('Front End'!$F$3/100)</f>
        <v>0</v>
      </c>
      <c r="F1963" s="10">
        <f t="shared" si="126"/>
        <v>8.7999999999999998E-5</v>
      </c>
      <c r="G1963" s="10">
        <f>IF((G1962+(AVERAGE(F1962:F1963)*('Front End'!$F$5*60))-(N1962))&gt;$AA$3,$AA$3,IF(G1962+(AVERAGE(F1962:F1963)*('Front End'!$F$5*60))-(N1962)&lt;0,0,G1962+(AVERAGE(F1962:F1963)*('Front End'!$F$5*60))-(N1962)))</f>
        <v>100.07802273517819</v>
      </c>
      <c r="H1963" s="10">
        <f>(G1963/$AA$3)*'Front End'!$B$1</f>
        <v>1.0007802273517821E-3</v>
      </c>
      <c r="I1963" s="10">
        <f>('Front End'!$F$10-'Front End'!$B$1)+Calcs!H1963</f>
        <v>46.731000780227355</v>
      </c>
      <c r="J1963" s="10">
        <f>IF(H1963&gt;'Front End'!$B$1*('Front End'!$B$5/100),G1963-((('Front End'!$B$1*('Front End'!$B$5/100))/'Front End'!$B$1)*$AA$3),0)</f>
        <v>7.802273517819458E-2</v>
      </c>
      <c r="K1963" s="10">
        <f>(J1963*('Front End'!$B$6/100))/('Front End'!$B$2*24*60*60)</f>
        <v>0</v>
      </c>
      <c r="L1963" s="10">
        <f>(J1963*((100-'Front End'!$B$6)/100))/('Front End'!$B$2*24*60*60)</f>
        <v>9.0304091641428924E-5</v>
      </c>
      <c r="M1963" s="10">
        <f t="shared" si="127"/>
        <v>9.0304091641428924E-5</v>
      </c>
      <c r="N1963" s="10">
        <f>AVERAGE(M1962:M1963)*('Front End'!$F$5*60)</f>
        <v>1.0860656257250216E-2</v>
      </c>
      <c r="O1963" s="10">
        <f>IF(O1962+AVERAGE(K1962:K1963)*('Front End'!$F$5*60)&gt;J1963,J1963,O1962+AVERAGE(K1962:K1963)*('Front End'!$F$5*60))</f>
        <v>0</v>
      </c>
      <c r="P1963" s="10">
        <f>P1962+(AVERAGE(L1962:L1963)*('Front End'!$F$5*60))-W1962</f>
        <v>3227.7065163405646</v>
      </c>
      <c r="Q1963" s="10">
        <f>(P1963/$AA$5)*($AA$4-'Front End'!$F$9)</f>
        <v>3.2277065163405644E-2</v>
      </c>
      <c r="R1963" s="10">
        <f>'Front End'!$F$9+Q1963</f>
        <v>45.032277065163406</v>
      </c>
      <c r="S1963" s="8">
        <f>IF(R1963&gt;'Front End'!$F$9+'Front End'!$B$9,(((R1963-'Front End'!$F$9)/($AA$4-'Front End'!$F$9))*$AA$5)-((('Front End'!$F$9+'Front End'!$B$9-'Front End'!$F$9)/($AA$4-'Front End'!$F$9))*$AA$5),0)</f>
        <v>3227.7065163405896</v>
      </c>
      <c r="T1963" s="8">
        <f>ROUND(S1963/('Front End'!$B$3*24*60*60),6)</f>
        <v>3.7360000000000002E-3</v>
      </c>
      <c r="U1963" s="8">
        <f>IF(R1963&gt;'Front End'!$F$9+'Front End'!$B$10,(((R1963-'Front End'!$F$9)/($AA$4-'Front End'!$F$9))*$AA$5)-((('Front End'!$F$9+'Front End'!$B$10-'Front End'!$F$9)/($AA$4-'Front End'!$F$9))*$AA$5),0)</f>
        <v>1227.7065163402767</v>
      </c>
      <c r="V1963" s="8">
        <f>(U1963^0.5)/('Front End'!$B$4*24*60*60)</f>
        <v>4.0553985169385336E-3</v>
      </c>
      <c r="W1963" s="8">
        <f>(AVERAGE(T1962:T1963)*('Front End'!$F$5*60))+(AVERAGE(V1962:V1963)*('Front End'!$F$5*60))</f>
        <v>0.93511942604888354</v>
      </c>
      <c r="X1963" s="8">
        <f t="shared" si="128"/>
        <v>4.0553985169385336E-3</v>
      </c>
    </row>
    <row r="1964" spans="1:24" x14ac:dyDescent="0.2">
      <c r="A1964" s="1">
        <v>1963</v>
      </c>
      <c r="B1964" s="1">
        <f>B1963+'Front End'!$F$5</f>
        <v>3924</v>
      </c>
      <c r="C1964" s="10">
        <f t="shared" si="125"/>
        <v>2.7250000000000001</v>
      </c>
      <c r="D1964" s="10">
        <f>ROUND(IF(B1964&lt;=$AA$2*1.25,('Front End'!$F$4/2)*(1-COS((PI()*B1964)/$AA$2)),(4.34*'Front End'!$F$4*EXP(-1.3*B1964/$AA$2))),6)</f>
        <v>8.7999999999999998E-5</v>
      </c>
      <c r="E1964" s="10">
        <f>D1964*('Front End'!$F$3/100)</f>
        <v>0</v>
      </c>
      <c r="F1964" s="10">
        <f t="shared" si="126"/>
        <v>8.7999999999999998E-5</v>
      </c>
      <c r="G1964" s="10">
        <f>IF((G1963+(AVERAGE(F1963:F1964)*('Front End'!$F$5*60))-(N1963))&gt;$AA$3,$AA$3,IF(G1963+(AVERAGE(F1963:F1964)*('Front End'!$F$5*60))-(N1963)&lt;0,0,G1963+(AVERAGE(F1963:F1964)*('Front End'!$F$5*60))-(N1963)))</f>
        <v>100.07772207892094</v>
      </c>
      <c r="H1964" s="10">
        <f>(G1964/$AA$3)*'Front End'!$B$1</f>
        <v>1.0007772207892094E-3</v>
      </c>
      <c r="I1964" s="10">
        <f>('Front End'!$F$10-'Front End'!$B$1)+Calcs!H1964</f>
        <v>46.731000777220792</v>
      </c>
      <c r="J1964" s="10">
        <f>IF(H1964&gt;'Front End'!$B$1*('Front End'!$B$5/100),G1964-((('Front End'!$B$1*('Front End'!$B$5/100))/'Front End'!$B$1)*$AA$3),0)</f>
        <v>7.7722078920942295E-2</v>
      </c>
      <c r="K1964" s="10">
        <f>(J1964*('Front End'!$B$6/100))/('Front End'!$B$2*24*60*60)</f>
        <v>0</v>
      </c>
      <c r="L1964" s="10">
        <f>(J1964*((100-'Front End'!$B$6)/100))/('Front End'!$B$2*24*60*60)</f>
        <v>8.9956109862201737E-5</v>
      </c>
      <c r="M1964" s="10">
        <f t="shared" si="127"/>
        <v>8.9956109862201737E-5</v>
      </c>
      <c r="N1964" s="10">
        <f>AVERAGE(M1963:M1964)*('Front End'!$F$5*60)</f>
        <v>1.0815612090217839E-2</v>
      </c>
      <c r="O1964" s="10">
        <f>IF(O1963+AVERAGE(K1963:K1964)*('Front End'!$F$5*60)&gt;J1964,J1964,O1963+AVERAGE(K1963:K1964)*('Front End'!$F$5*60))</f>
        <v>0</v>
      </c>
      <c r="P1964" s="10">
        <f>P1963+(AVERAGE(L1963:L1964)*('Front End'!$F$5*60))-W1963</f>
        <v>3226.7822125266057</v>
      </c>
      <c r="Q1964" s="10">
        <f>(P1964/$AA$5)*($AA$4-'Front End'!$F$9)</f>
        <v>3.2267822125266056E-2</v>
      </c>
      <c r="R1964" s="10">
        <f>'Front End'!$F$9+Q1964</f>
        <v>45.032267822125263</v>
      </c>
      <c r="S1964" s="8">
        <f>IF(R1964&gt;'Front End'!$F$9+'Front End'!$B$9,(((R1964-'Front End'!$F$9)/($AA$4-'Front End'!$F$9))*$AA$5)-((('Front End'!$F$9+'Front End'!$B$9-'Front End'!$F$9)/($AA$4-'Front End'!$F$9))*$AA$5),0)</f>
        <v>3226.7822125263024</v>
      </c>
      <c r="T1964" s="8">
        <f>ROUND(S1964/('Front End'!$B$3*24*60*60),6)</f>
        <v>3.735E-3</v>
      </c>
      <c r="U1964" s="8">
        <f>IF(R1964&gt;'Front End'!$F$9+'Front End'!$B$10,(((R1964-'Front End'!$F$9)/($AA$4-'Front End'!$F$9))*$AA$5)-((('Front End'!$F$9+'Front End'!$B$10-'Front End'!$F$9)/($AA$4-'Front End'!$F$9))*$AA$5),0)</f>
        <v>1226.7822125259895</v>
      </c>
      <c r="V1964" s="8">
        <f>(U1964^0.5)/('Front End'!$B$4*24*60*60)</f>
        <v>4.0538716348815914E-3</v>
      </c>
      <c r="W1964" s="8">
        <f>(AVERAGE(T1963:T1964)*('Front End'!$F$5*60))+(AVERAGE(V1963:V1964)*('Front End'!$F$5*60))</f>
        <v>0.93481620910920737</v>
      </c>
      <c r="X1964" s="8">
        <f t="shared" si="128"/>
        <v>4.0538716348815914E-3</v>
      </c>
    </row>
    <row r="1965" spans="1:24" x14ac:dyDescent="0.2">
      <c r="A1965" s="1">
        <v>1964</v>
      </c>
      <c r="B1965" s="1">
        <f>B1964+'Front End'!$F$5</f>
        <v>3926</v>
      </c>
      <c r="C1965" s="10">
        <f t="shared" si="125"/>
        <v>2.7263888888888888</v>
      </c>
      <c r="D1965" s="10">
        <f>ROUND(IF(B1965&lt;=$AA$2*1.25,('Front End'!$F$4/2)*(1-COS((PI()*B1965)/$AA$2)),(4.34*'Front End'!$F$4*EXP(-1.3*B1965/$AA$2))),6)</f>
        <v>8.7000000000000001E-5</v>
      </c>
      <c r="E1965" s="10">
        <f>D1965*('Front End'!$F$3/100)</f>
        <v>0</v>
      </c>
      <c r="F1965" s="10">
        <f t="shared" si="126"/>
        <v>8.7000000000000001E-5</v>
      </c>
      <c r="G1965" s="10">
        <f>IF((G1964+(AVERAGE(F1964:F1965)*('Front End'!$F$5*60))-(N1964))&gt;$AA$3,$AA$3,IF(G1964+(AVERAGE(F1964:F1965)*('Front End'!$F$5*60))-(N1964)&lt;0,0,G1964+(AVERAGE(F1964:F1965)*('Front End'!$F$5*60))-(N1964)))</f>
        <v>100.07740646683072</v>
      </c>
      <c r="H1965" s="10">
        <f>(G1965/$AA$3)*'Front End'!$B$1</f>
        <v>1.0007740646683072E-3</v>
      </c>
      <c r="I1965" s="10">
        <f>('Front End'!$F$10-'Front End'!$B$1)+Calcs!H1965</f>
        <v>46.731000774064675</v>
      </c>
      <c r="J1965" s="10">
        <f>IF(H1965&gt;'Front End'!$B$1*('Front End'!$B$5/100),G1965-((('Front End'!$B$1*('Front End'!$B$5/100))/'Front End'!$B$1)*$AA$3),0)</f>
        <v>7.7406466830723275E-2</v>
      </c>
      <c r="K1965" s="10">
        <f>(J1965*('Front End'!$B$6/100))/('Front End'!$B$2*24*60*60)</f>
        <v>0</v>
      </c>
      <c r="L1965" s="10">
        <f>(J1965*((100-'Front End'!$B$6)/100))/('Front End'!$B$2*24*60*60)</f>
        <v>8.9590818091114913E-5</v>
      </c>
      <c r="M1965" s="10">
        <f t="shared" si="127"/>
        <v>8.9590818091114913E-5</v>
      </c>
      <c r="N1965" s="10">
        <f>AVERAGE(M1964:M1965)*('Front End'!$F$5*60)</f>
        <v>1.0772815677199E-2</v>
      </c>
      <c r="O1965" s="10">
        <f>IF(O1964+AVERAGE(K1964:K1965)*('Front End'!$F$5*60)&gt;J1965,J1965,O1964+AVERAGE(K1964:K1965)*('Front End'!$F$5*60))</f>
        <v>0</v>
      </c>
      <c r="P1965" s="10">
        <f>P1964+(AVERAGE(L1964:L1965)*('Front End'!$F$5*60))-W1964</f>
        <v>3225.8581691331738</v>
      </c>
      <c r="Q1965" s="10">
        <f>(P1965/$AA$5)*($AA$4-'Front End'!$F$9)</f>
        <v>3.2258581691331736E-2</v>
      </c>
      <c r="R1965" s="10">
        <f>'Front End'!$F$9+Q1965</f>
        <v>45.03225858169133</v>
      </c>
      <c r="S1965" s="8">
        <f>IF(R1965&gt;'Front End'!$F$9+'Front End'!$B$9,(((R1965-'Front End'!$F$9)/($AA$4-'Front End'!$F$9))*$AA$5)-((('Front End'!$F$9+'Front End'!$B$9-'Front End'!$F$9)/($AA$4-'Front End'!$F$9))*$AA$5),0)</f>
        <v>3225.8581691330337</v>
      </c>
      <c r="T1965" s="8">
        <f>ROUND(S1965/('Front End'!$B$3*24*60*60),6)</f>
        <v>3.7339999999999999E-3</v>
      </c>
      <c r="U1965" s="8">
        <f>IF(R1965&gt;'Front End'!$F$9+'Front End'!$B$10,(((R1965-'Front End'!$F$9)/($AA$4-'Front End'!$F$9))*$AA$5)-((('Front End'!$F$9+'Front End'!$B$10-'Front End'!$F$9)/($AA$4-'Front End'!$F$9))*$AA$5),0)</f>
        <v>1225.8581691327208</v>
      </c>
      <c r="V1965" s="8">
        <f>(U1965^0.5)/('Front End'!$B$4*24*60*60)</f>
        <v>4.0523446079506519E-3</v>
      </c>
      <c r="W1965" s="8">
        <f>(AVERAGE(T1964:T1965)*('Front End'!$F$5*60))+(AVERAGE(V1964:V1965)*('Front End'!$F$5*60))</f>
        <v>0.93451297456993454</v>
      </c>
      <c r="X1965" s="8">
        <f t="shared" si="128"/>
        <v>4.0523446079506519E-3</v>
      </c>
    </row>
    <row r="1966" spans="1:24" x14ac:dyDescent="0.2">
      <c r="A1966" s="1">
        <v>1965</v>
      </c>
      <c r="B1966" s="1">
        <f>B1965+'Front End'!$F$5</f>
        <v>3928</v>
      </c>
      <c r="C1966" s="10">
        <f t="shared" si="125"/>
        <v>2.7277777777777779</v>
      </c>
      <c r="D1966" s="10">
        <f>ROUND(IF(B1966&lt;=$AA$2*1.25,('Front End'!$F$4/2)*(1-COS((PI()*B1966)/$AA$2)),(4.34*'Front End'!$F$4*EXP(-1.3*B1966/$AA$2))),6)</f>
        <v>8.7000000000000001E-5</v>
      </c>
      <c r="E1966" s="10">
        <f>D1966*('Front End'!$F$3/100)</f>
        <v>0</v>
      </c>
      <c r="F1966" s="10">
        <f t="shared" si="126"/>
        <v>8.7000000000000001E-5</v>
      </c>
      <c r="G1966" s="10">
        <f>IF((G1965+(AVERAGE(F1965:F1966)*('Front End'!$F$5*60))-(N1965))&gt;$AA$3,$AA$3,IF(G1965+(AVERAGE(F1965:F1966)*('Front End'!$F$5*60))-(N1965)&lt;0,0,G1965+(AVERAGE(F1965:F1966)*('Front End'!$F$5*60))-(N1965)))</f>
        <v>100.07707365115353</v>
      </c>
      <c r="H1966" s="10">
        <f>(G1966/$AA$3)*'Front End'!$B$1</f>
        <v>1.0007707365115351E-3</v>
      </c>
      <c r="I1966" s="10">
        <f>('Front End'!$F$10-'Front End'!$B$1)+Calcs!H1966</f>
        <v>46.731000770736514</v>
      </c>
      <c r="J1966" s="10">
        <f>IF(H1966&gt;'Front End'!$B$1*('Front End'!$B$5/100),G1966-((('Front End'!$B$1*('Front End'!$B$5/100))/'Front End'!$B$1)*$AA$3),0)</f>
        <v>7.7073651153526157E-2</v>
      </c>
      <c r="K1966" s="10">
        <f>(J1966*('Front End'!$B$6/100))/('Front End'!$B$2*24*60*60)</f>
        <v>0</v>
      </c>
      <c r="L1966" s="10">
        <f>(J1966*((100-'Front End'!$B$6)/100))/('Front End'!$B$2*24*60*60)</f>
        <v>8.9205614761025652E-5</v>
      </c>
      <c r="M1966" s="10">
        <f t="shared" si="127"/>
        <v>8.9205614761025652E-5</v>
      </c>
      <c r="N1966" s="10">
        <f>AVERAGE(M1965:M1966)*('Front End'!$F$5*60)</f>
        <v>1.0727785971128435E-2</v>
      </c>
      <c r="O1966" s="10">
        <f>IF(O1965+AVERAGE(K1965:K1966)*('Front End'!$F$5*60)&gt;J1966,J1966,O1965+AVERAGE(K1965:K1966)*('Front End'!$F$5*60))</f>
        <v>0</v>
      </c>
      <c r="P1966" s="10">
        <f>P1965+(AVERAGE(L1965:L1966)*('Front End'!$F$5*60))-W1965</f>
        <v>3224.9343839445751</v>
      </c>
      <c r="Q1966" s="10">
        <f>(P1966/$AA$5)*($AA$4-'Front End'!$F$9)</f>
        <v>3.2249343839445749E-2</v>
      </c>
      <c r="R1966" s="10">
        <f>'Front End'!$F$9+Q1966</f>
        <v>45.032249343839446</v>
      </c>
      <c r="S1966" s="8">
        <f>IF(R1966&gt;'Front End'!$F$9+'Front End'!$B$9,(((R1966-'Front End'!$F$9)/($AA$4-'Front End'!$F$9))*$AA$5)-((('Front End'!$F$9+'Front End'!$B$9-'Front End'!$F$9)/($AA$4-'Front End'!$F$9))*$AA$5),0)</f>
        <v>3224.9343839446001</v>
      </c>
      <c r="T1966" s="8">
        <f>ROUND(S1966/('Front End'!$B$3*24*60*60),6)</f>
        <v>3.7330000000000002E-3</v>
      </c>
      <c r="U1966" s="8">
        <f>IF(R1966&gt;'Front End'!$F$9+'Front End'!$B$10,(((R1966-'Front End'!$F$9)/($AA$4-'Front End'!$F$9))*$AA$5)-((('Front End'!$F$9+'Front End'!$B$10-'Front End'!$F$9)/($AA$4-'Front End'!$F$9))*$AA$5),0)</f>
        <v>1224.9343839442872</v>
      </c>
      <c r="V1966" s="8">
        <f>(U1966^0.5)/('Front End'!$B$4*24*60*60)</f>
        <v>4.0508174323174544E-3</v>
      </c>
      <c r="W1966" s="8">
        <f>(AVERAGE(T1965:T1966)*('Front End'!$F$5*60))+(AVERAGE(V1965:V1966)*('Front End'!$F$5*60))</f>
        <v>0.93420972241608635</v>
      </c>
      <c r="X1966" s="8">
        <f t="shared" si="128"/>
        <v>4.0508174323174544E-3</v>
      </c>
    </row>
    <row r="1967" spans="1:24" x14ac:dyDescent="0.2">
      <c r="A1967" s="1">
        <v>1966</v>
      </c>
      <c r="B1967" s="1">
        <f>B1966+'Front End'!$F$5</f>
        <v>3930</v>
      </c>
      <c r="C1967" s="10">
        <f t="shared" si="125"/>
        <v>2.7291666666666665</v>
      </c>
      <c r="D1967" s="10">
        <f>ROUND(IF(B1967&lt;=$AA$2*1.25,('Front End'!$F$4/2)*(1-COS((PI()*B1967)/$AA$2)),(4.34*'Front End'!$F$4*EXP(-1.3*B1967/$AA$2))),6)</f>
        <v>8.6000000000000003E-5</v>
      </c>
      <c r="E1967" s="10">
        <f>D1967*('Front End'!$F$3/100)</f>
        <v>0</v>
      </c>
      <c r="F1967" s="10">
        <f t="shared" si="126"/>
        <v>8.6000000000000003E-5</v>
      </c>
      <c r="G1967" s="10">
        <f>IF((G1966+(AVERAGE(F1966:F1967)*('Front End'!$F$5*60))-(N1966))&gt;$AA$3,$AA$3,IF(G1966+(AVERAGE(F1966:F1967)*('Front End'!$F$5*60))-(N1966)&lt;0,0,G1966+(AVERAGE(F1966:F1967)*('Front End'!$F$5*60))-(N1966)))</f>
        <v>100.0767258651824</v>
      </c>
      <c r="H1967" s="10">
        <f>(G1967/$AA$3)*'Front End'!$B$1</f>
        <v>1.000767258651824E-3</v>
      </c>
      <c r="I1967" s="10">
        <f>('Front End'!$F$10-'Front End'!$B$1)+Calcs!H1967</f>
        <v>46.731000767258656</v>
      </c>
      <c r="J1967" s="10">
        <f>IF(H1967&gt;'Front End'!$B$1*('Front End'!$B$5/100),G1967-((('Front End'!$B$1*('Front End'!$B$5/100))/'Front End'!$B$1)*$AA$3),0)</f>
        <v>7.6725865182396547E-2</v>
      </c>
      <c r="K1967" s="10">
        <f>(J1967*('Front End'!$B$6/100))/('Front End'!$B$2*24*60*60)</f>
        <v>0</v>
      </c>
      <c r="L1967" s="10">
        <f>(J1967*((100-'Front End'!$B$6)/100))/('Front End'!$B$2*24*60*60)</f>
        <v>8.8803084701847868E-5</v>
      </c>
      <c r="M1967" s="10">
        <f t="shared" si="127"/>
        <v>8.8803084701847868E-5</v>
      </c>
      <c r="N1967" s="10">
        <f>AVERAGE(M1966:M1967)*('Front End'!$F$5*60)</f>
        <v>1.0680521967772413E-2</v>
      </c>
      <c r="O1967" s="10">
        <f>IF(O1966+AVERAGE(K1966:K1967)*('Front End'!$F$5*60)&gt;J1967,J1967,O1966+AVERAGE(K1966:K1967)*('Front End'!$F$5*60))</f>
        <v>0</v>
      </c>
      <c r="P1967" s="10">
        <f>P1966+(AVERAGE(L1966:L1967)*('Front End'!$F$5*60))-W1966</f>
        <v>3224.0108547441268</v>
      </c>
      <c r="Q1967" s="10">
        <f>(P1967/$AA$5)*($AA$4-'Front End'!$F$9)</f>
        <v>3.2240108547441269E-2</v>
      </c>
      <c r="R1967" s="10">
        <f>'Front End'!$F$9+Q1967</f>
        <v>45.032240108547441</v>
      </c>
      <c r="S1967" s="8">
        <f>IF(R1967&gt;'Front End'!$F$9+'Front End'!$B$9,(((R1967-'Front End'!$F$9)/($AA$4-'Front End'!$F$9))*$AA$5)-((('Front End'!$F$9+'Front End'!$B$9-'Front End'!$F$9)/($AA$4-'Front End'!$F$9))*$AA$5),0)</f>
        <v>3224.0108547441082</v>
      </c>
      <c r="T1967" s="8">
        <f>ROUND(S1967/('Front End'!$B$3*24*60*60),6)</f>
        <v>3.7309999999999999E-3</v>
      </c>
      <c r="U1967" s="8">
        <f>IF(R1967&gt;'Front End'!$F$9+'Front End'!$B$10,(((R1967-'Front End'!$F$9)/($AA$4-'Front End'!$F$9))*$AA$5)-((('Front End'!$F$9+'Front End'!$B$10-'Front End'!$F$9)/($AA$4-'Front End'!$F$9))*$AA$5),0)</f>
        <v>1224.0108547437953</v>
      </c>
      <c r="V1967" s="8">
        <f>(U1967^0.5)/('Front End'!$B$4*24*60*60)</f>
        <v>4.0492901041467725E-3</v>
      </c>
      <c r="W1967" s="8">
        <f>(AVERAGE(T1966:T1967)*('Front End'!$F$5*60))+(AVERAGE(V1966:V1967)*('Front End'!$F$5*60))</f>
        <v>0.93384645218785356</v>
      </c>
      <c r="X1967" s="8">
        <f t="shared" si="128"/>
        <v>4.0492901041467725E-3</v>
      </c>
    </row>
    <row r="1968" spans="1:24" x14ac:dyDescent="0.2">
      <c r="A1968" s="1">
        <v>1967</v>
      </c>
      <c r="B1968" s="1">
        <f>B1967+'Front End'!$F$5</f>
        <v>3932</v>
      </c>
      <c r="C1968" s="10">
        <f t="shared" si="125"/>
        <v>2.7305555555555556</v>
      </c>
      <c r="D1968" s="10">
        <f>ROUND(IF(B1968&lt;=$AA$2*1.25,('Front End'!$F$4/2)*(1-COS((PI()*B1968)/$AA$2)),(4.34*'Front End'!$F$4*EXP(-1.3*B1968/$AA$2))),6)</f>
        <v>8.6000000000000003E-5</v>
      </c>
      <c r="E1968" s="10">
        <f>D1968*('Front End'!$F$3/100)</f>
        <v>0</v>
      </c>
      <c r="F1968" s="10">
        <f t="shared" si="126"/>
        <v>8.6000000000000003E-5</v>
      </c>
      <c r="G1968" s="10">
        <f>IF((G1967+(AVERAGE(F1967:F1968)*('Front End'!$F$5*60))-(N1967))&gt;$AA$3,$AA$3,IF(G1967+(AVERAGE(F1967:F1968)*('Front End'!$F$5*60))-(N1967)&lt;0,0,G1967+(AVERAGE(F1967:F1968)*('Front End'!$F$5*60))-(N1967)))</f>
        <v>100.07636534321462</v>
      </c>
      <c r="H1968" s="10">
        <f>(G1968/$AA$3)*'Front End'!$B$1</f>
        <v>1.0007636534321463E-3</v>
      </c>
      <c r="I1968" s="10">
        <f>('Front End'!$F$10-'Front End'!$B$1)+Calcs!H1968</f>
        <v>46.731000763653434</v>
      </c>
      <c r="J1968" s="10">
        <f>IF(H1968&gt;'Front End'!$B$1*('Front End'!$B$5/100),G1968-((('Front End'!$B$1*('Front End'!$B$5/100))/'Front End'!$B$1)*$AA$3),0)</f>
        <v>7.636534321461852E-2</v>
      </c>
      <c r="K1968" s="10">
        <f>(J1968*('Front End'!$B$6/100))/('Front End'!$B$2*24*60*60)</f>
        <v>0</v>
      </c>
      <c r="L1968" s="10">
        <f>(J1968*((100-'Front End'!$B$6)/100))/('Front End'!$B$2*24*60*60)</f>
        <v>8.8385813905808488E-5</v>
      </c>
      <c r="M1968" s="10">
        <f t="shared" si="127"/>
        <v>8.8385813905808488E-5</v>
      </c>
      <c r="N1968" s="10">
        <f>AVERAGE(M1967:M1968)*('Front End'!$F$5*60)</f>
        <v>1.0631333916459382E-2</v>
      </c>
      <c r="O1968" s="10">
        <f>IF(O1967+AVERAGE(K1967:K1968)*('Front End'!$F$5*60)&gt;J1968,J1968,O1967+AVERAGE(K1967:K1968)*('Front End'!$F$5*60))</f>
        <v>0</v>
      </c>
      <c r="P1968" s="10">
        <f>P1967+(AVERAGE(L1967:L1968)*('Front End'!$F$5*60))-W1967</f>
        <v>3223.0876396258554</v>
      </c>
      <c r="Q1968" s="10">
        <f>(P1968/$AA$5)*($AA$4-'Front End'!$F$9)</f>
        <v>3.2230876396258552E-2</v>
      </c>
      <c r="R1968" s="10">
        <f>'Front End'!$F$9+Q1968</f>
        <v>45.032230876396255</v>
      </c>
      <c r="S1968" s="8">
        <f>IF(R1968&gt;'Front End'!$F$9+'Front End'!$B$9,(((R1968-'Front End'!$F$9)/($AA$4-'Front End'!$F$9))*$AA$5)-((('Front End'!$F$9+'Front End'!$B$9-'Front End'!$F$9)/($AA$4-'Front End'!$F$9))*$AA$5),0)</f>
        <v>3223.0876396255326</v>
      </c>
      <c r="T1968" s="8">
        <f>ROUND(S1968/('Front End'!$B$3*24*60*60),6)</f>
        <v>3.7299999999999998E-3</v>
      </c>
      <c r="U1968" s="8">
        <f>IF(R1968&gt;'Front End'!$F$9+'Front End'!$B$10,(((R1968-'Front End'!$F$9)/($AA$4-'Front End'!$F$9))*$AA$5)-((('Front End'!$F$9+'Front End'!$B$10-'Front End'!$F$9)/($AA$4-'Front End'!$F$9))*$AA$5),0)</f>
        <v>1223.0876396252197</v>
      </c>
      <c r="V1968" s="8">
        <f>(U1968^0.5)/('Front End'!$B$4*24*60*60)</f>
        <v>4.0477627193958527E-3</v>
      </c>
      <c r="W1968" s="8">
        <f>(AVERAGE(T1967:T1968)*('Front End'!$F$5*60))+(AVERAGE(V1967:V1968)*('Front End'!$F$5*60))</f>
        <v>0.93348316941255749</v>
      </c>
      <c r="X1968" s="8">
        <f t="shared" si="128"/>
        <v>4.0477627193958527E-3</v>
      </c>
    </row>
    <row r="1969" spans="1:24" x14ac:dyDescent="0.2">
      <c r="A1969" s="1">
        <v>1968</v>
      </c>
      <c r="B1969" s="1">
        <f>B1968+'Front End'!$F$5</f>
        <v>3934</v>
      </c>
      <c r="C1969" s="10">
        <f t="shared" si="125"/>
        <v>2.7319444444444443</v>
      </c>
      <c r="D1969" s="10">
        <f>ROUND(IF(B1969&lt;=$AA$2*1.25,('Front End'!$F$4/2)*(1-COS((PI()*B1969)/$AA$2)),(4.34*'Front End'!$F$4*EXP(-1.3*B1969/$AA$2))),6)</f>
        <v>8.6000000000000003E-5</v>
      </c>
      <c r="E1969" s="10">
        <f>D1969*('Front End'!$F$3/100)</f>
        <v>0</v>
      </c>
      <c r="F1969" s="10">
        <f t="shared" si="126"/>
        <v>8.6000000000000003E-5</v>
      </c>
      <c r="G1969" s="10">
        <f>IF((G1968+(AVERAGE(F1968:F1969)*('Front End'!$F$5*60))-(N1968))&gt;$AA$3,$AA$3,IF(G1968+(AVERAGE(F1968:F1969)*('Front End'!$F$5*60))-(N1968)&lt;0,0,G1968+(AVERAGE(F1968:F1969)*('Front End'!$F$5*60))-(N1968)))</f>
        <v>100.07605400929815</v>
      </c>
      <c r="H1969" s="10">
        <f>(G1969/$AA$3)*'Front End'!$B$1</f>
        <v>1.0007605400929815E-3</v>
      </c>
      <c r="I1969" s="10">
        <f>('Front End'!$F$10-'Front End'!$B$1)+Calcs!H1969</f>
        <v>46.731000760540098</v>
      </c>
      <c r="J1969" s="10">
        <f>IF(H1969&gt;'Front End'!$B$1*('Front End'!$B$5/100),G1969-((('Front End'!$B$1*('Front End'!$B$5/100))/'Front End'!$B$1)*$AA$3),0)</f>
        <v>7.6054009298147207E-2</v>
      </c>
      <c r="K1969" s="10">
        <f>(J1969*('Front End'!$B$6/100))/('Front End'!$B$2*24*60*60)</f>
        <v>0</v>
      </c>
      <c r="L1969" s="10">
        <f>(J1969*((100-'Front End'!$B$6)/100))/('Front End'!$B$2*24*60*60)</f>
        <v>8.8025473724707423E-5</v>
      </c>
      <c r="M1969" s="10">
        <f t="shared" si="127"/>
        <v>8.8025473724707423E-5</v>
      </c>
      <c r="N1969" s="10">
        <f>AVERAGE(M1968:M1969)*('Front End'!$F$5*60)</f>
        <v>1.0584677257830955E-2</v>
      </c>
      <c r="O1969" s="10">
        <f>IF(O1968+AVERAGE(K1968:K1969)*('Front End'!$F$5*60)&gt;J1969,J1969,O1968+AVERAGE(K1968:K1969)*('Front End'!$F$5*60))</f>
        <v>0</v>
      </c>
      <c r="P1969" s="10">
        <f>P1968+(AVERAGE(L1968:L1969)*('Front End'!$F$5*60))-W1968</f>
        <v>3222.1647411337003</v>
      </c>
      <c r="Q1969" s="10">
        <f>(P1969/$AA$5)*($AA$4-'Front End'!$F$9)</f>
        <v>3.2221647411336998E-2</v>
      </c>
      <c r="R1969" s="10">
        <f>'Front End'!$F$9+Q1969</f>
        <v>45.03222164741134</v>
      </c>
      <c r="S1969" s="8">
        <f>IF(R1969&gt;'Front End'!$F$9+'Front End'!$B$9,(((R1969-'Front End'!$F$9)/($AA$4-'Front End'!$F$9))*$AA$5)-((('Front End'!$F$9+'Front End'!$B$9-'Front End'!$F$9)/($AA$4-'Front End'!$F$9))*$AA$5),0)</f>
        <v>3222.1647411340373</v>
      </c>
      <c r="T1969" s="8">
        <f>ROUND(S1969/('Front End'!$B$3*24*60*60),6)</f>
        <v>3.7290000000000001E-3</v>
      </c>
      <c r="U1969" s="8">
        <f>IF(R1969&gt;'Front End'!$F$9+'Front End'!$B$10,(((R1969-'Front End'!$F$9)/($AA$4-'Front End'!$F$9))*$AA$5)-((('Front End'!$F$9+'Front End'!$B$10-'Front End'!$F$9)/($AA$4-'Front End'!$F$9))*$AA$5),0)</f>
        <v>1222.1647411337244</v>
      </c>
      <c r="V1969" s="8">
        <f>(U1969^0.5)/('Front End'!$B$4*24*60*60)</f>
        <v>4.0462352822137745E-3</v>
      </c>
      <c r="W1969" s="8">
        <f>(AVERAGE(T1968:T1969)*('Front End'!$F$5*60))+(AVERAGE(V1968:V1969)*('Front End'!$F$5*60))</f>
        <v>0.93317988009657771</v>
      </c>
      <c r="X1969" s="8">
        <f t="shared" si="128"/>
        <v>4.0462352822137745E-3</v>
      </c>
    </row>
    <row r="1970" spans="1:24" x14ac:dyDescent="0.2">
      <c r="A1970" s="1">
        <v>1969</v>
      </c>
      <c r="B1970" s="1">
        <f>B1969+'Front End'!$F$5</f>
        <v>3936</v>
      </c>
      <c r="C1970" s="10">
        <f t="shared" si="125"/>
        <v>2.7333333333333334</v>
      </c>
      <c r="D1970" s="10">
        <f>ROUND(IF(B1970&lt;=$AA$2*1.25,('Front End'!$F$4/2)*(1-COS((PI()*B1970)/$AA$2)),(4.34*'Front End'!$F$4*EXP(-1.3*B1970/$AA$2))),6)</f>
        <v>8.5000000000000006E-5</v>
      </c>
      <c r="E1970" s="10">
        <f>D1970*('Front End'!$F$3/100)</f>
        <v>0</v>
      </c>
      <c r="F1970" s="10">
        <f t="shared" si="126"/>
        <v>8.5000000000000006E-5</v>
      </c>
      <c r="G1970" s="10">
        <f>IF((G1969+(AVERAGE(F1969:F1970)*('Front End'!$F$5*60))-(N1969))&gt;$AA$3,$AA$3,IF(G1969+(AVERAGE(F1969:F1970)*('Front End'!$F$5*60))-(N1969)&lt;0,0,G1969+(AVERAGE(F1969:F1970)*('Front End'!$F$5*60))-(N1969)))</f>
        <v>100.07572933204032</v>
      </c>
      <c r="H1970" s="10">
        <f>(G1970/$AA$3)*'Front End'!$B$1</f>
        <v>1.0007572933204032E-3</v>
      </c>
      <c r="I1970" s="10">
        <f>('Front End'!$F$10-'Front End'!$B$1)+Calcs!H1970</f>
        <v>46.731000757293323</v>
      </c>
      <c r="J1970" s="10">
        <f>IF(H1970&gt;'Front End'!$B$1*('Front End'!$B$5/100),G1970-((('Front End'!$B$1*('Front End'!$B$5/100))/'Front End'!$B$1)*$AA$3),0)</f>
        <v>7.5729332040324948E-2</v>
      </c>
      <c r="K1970" s="10">
        <f>(J1970*('Front End'!$B$6/100))/('Front End'!$B$2*24*60*60)</f>
        <v>0</v>
      </c>
      <c r="L1970" s="10">
        <f>(J1970*((100-'Front End'!$B$6)/100))/('Front End'!$B$2*24*60*60)</f>
        <v>8.7649689861487218E-5</v>
      </c>
      <c r="M1970" s="10">
        <f t="shared" si="127"/>
        <v>8.7649689861487218E-5</v>
      </c>
      <c r="N1970" s="10">
        <f>AVERAGE(M1969:M1970)*('Front End'!$F$5*60)</f>
        <v>1.0540509815171678E-2</v>
      </c>
      <c r="O1970" s="10">
        <f>IF(O1969+AVERAGE(K1969:K1970)*('Front End'!$F$5*60)&gt;J1970,J1970,O1969+AVERAGE(K1969:K1970)*('Front End'!$F$5*60))</f>
        <v>0</v>
      </c>
      <c r="P1970" s="10">
        <f>P1969+(AVERAGE(L1969:L1970)*('Front End'!$F$5*60))-W1969</f>
        <v>3221.2421017634188</v>
      </c>
      <c r="Q1970" s="10">
        <f>(P1970/$AA$5)*($AA$4-'Front End'!$F$9)</f>
        <v>3.2212421017634191E-2</v>
      </c>
      <c r="R1970" s="10">
        <f>'Front End'!$F$9+Q1970</f>
        <v>45.032212421017633</v>
      </c>
      <c r="S1970" s="8">
        <f>IF(R1970&gt;'Front End'!$F$9+'Front End'!$B$9,(((R1970-'Front End'!$F$9)/($AA$4-'Front End'!$F$9))*$AA$5)-((('Front End'!$F$9+'Front End'!$B$9-'Front End'!$F$9)/($AA$4-'Front End'!$F$9))*$AA$5),0)</f>
        <v>3221.2421017632664</v>
      </c>
      <c r="T1970" s="8">
        <f>ROUND(S1970/('Front End'!$B$3*24*60*60),6)</f>
        <v>3.728E-3</v>
      </c>
      <c r="U1970" s="8">
        <f>IF(R1970&gt;'Front End'!$F$9+'Front End'!$B$10,(((R1970-'Front End'!$F$9)/($AA$4-'Front End'!$F$9))*$AA$5)-((('Front End'!$F$9+'Front End'!$B$10-'Front End'!$F$9)/($AA$4-'Front End'!$F$9))*$AA$5),0)</f>
        <v>1221.2421017629536</v>
      </c>
      <c r="V1970" s="8">
        <f>(U1970^0.5)/('Front End'!$B$4*24*60*60)</f>
        <v>4.0447076973116987E-3</v>
      </c>
      <c r="W1970" s="8">
        <f>(AVERAGE(T1969:T1970)*('Front End'!$F$5*60))+(AVERAGE(V1969:V1970)*('Front End'!$F$5*60))</f>
        <v>0.9328765787715283</v>
      </c>
      <c r="X1970" s="8">
        <f t="shared" si="128"/>
        <v>4.0447076973116987E-3</v>
      </c>
    </row>
    <row r="1971" spans="1:24" x14ac:dyDescent="0.2">
      <c r="A1971" s="1">
        <v>1970</v>
      </c>
      <c r="B1971" s="1">
        <f>B1970+'Front End'!$F$5</f>
        <v>3938</v>
      </c>
      <c r="C1971" s="10">
        <f t="shared" si="125"/>
        <v>2.7347222222222221</v>
      </c>
      <c r="D1971" s="10">
        <f>ROUND(IF(B1971&lt;=$AA$2*1.25,('Front End'!$F$4/2)*(1-COS((PI()*B1971)/$AA$2)),(4.34*'Front End'!$F$4*EXP(-1.3*B1971/$AA$2))),6)</f>
        <v>8.5000000000000006E-5</v>
      </c>
      <c r="E1971" s="10">
        <f>D1971*('Front End'!$F$3/100)</f>
        <v>0</v>
      </c>
      <c r="F1971" s="10">
        <f t="shared" si="126"/>
        <v>8.5000000000000006E-5</v>
      </c>
      <c r="G1971" s="10">
        <f>IF((G1970+(AVERAGE(F1970:F1971)*('Front End'!$F$5*60))-(N1970))&gt;$AA$3,$AA$3,IF(G1970+(AVERAGE(F1970:F1971)*('Front End'!$F$5*60))-(N1970)&lt;0,0,G1970+(AVERAGE(F1970:F1971)*('Front End'!$F$5*60))-(N1970)))</f>
        <v>100.07538882222515</v>
      </c>
      <c r="H1971" s="10">
        <f>(G1971/$AA$3)*'Front End'!$B$1</f>
        <v>1.0007538882222515E-3</v>
      </c>
      <c r="I1971" s="10">
        <f>('Front End'!$F$10-'Front End'!$B$1)+Calcs!H1971</f>
        <v>46.731000753888225</v>
      </c>
      <c r="J1971" s="10">
        <f>IF(H1971&gt;'Front End'!$B$1*('Front End'!$B$5/100),G1971-((('Front End'!$B$1*('Front End'!$B$5/100))/'Front End'!$B$1)*$AA$3),0)</f>
        <v>7.538882222515042E-2</v>
      </c>
      <c r="K1971" s="10">
        <f>(J1971*('Front End'!$B$6/100))/('Front End'!$B$2*24*60*60)</f>
        <v>0</v>
      </c>
      <c r="L1971" s="10">
        <f>(J1971*((100-'Front End'!$B$6)/100))/('Front End'!$B$2*24*60*60)</f>
        <v>8.7255581279109296E-5</v>
      </c>
      <c r="M1971" s="10">
        <f t="shared" si="127"/>
        <v>8.7255581279109296E-5</v>
      </c>
      <c r="N1971" s="10">
        <f>AVERAGE(M1970:M1971)*('Front End'!$F$5*60)</f>
        <v>1.0494316268435791E-2</v>
      </c>
      <c r="O1971" s="10">
        <f>IF(O1970+AVERAGE(K1970:K1971)*('Front End'!$F$5*60)&gt;J1971,J1971,O1970+AVERAGE(K1970:K1971)*('Front End'!$F$5*60))</f>
        <v>0</v>
      </c>
      <c r="P1971" s="10">
        <f>P1970+(AVERAGE(L1970:L1971)*('Front End'!$F$5*60))-W1970</f>
        <v>3220.3197195009157</v>
      </c>
      <c r="Q1971" s="10">
        <f>(P1971/$AA$5)*($AA$4-'Front End'!$F$9)</f>
        <v>3.2203197195009158E-2</v>
      </c>
      <c r="R1971" s="10">
        <f>'Front End'!$F$9+Q1971</f>
        <v>45.03220319719501</v>
      </c>
      <c r="S1971" s="8">
        <f>IF(R1971&gt;'Front End'!$F$9+'Front End'!$B$9,(((R1971-'Front End'!$F$9)/($AA$4-'Front End'!$F$9))*$AA$5)-((('Front End'!$F$9+'Front End'!$B$9-'Front End'!$F$9)/($AA$4-'Front End'!$F$9))*$AA$5),0)</f>
        <v>3220.3197195009639</v>
      </c>
      <c r="T1971" s="8">
        <f>ROUND(S1971/('Front End'!$B$3*24*60*60),6)</f>
        <v>3.7269999999999998E-3</v>
      </c>
      <c r="U1971" s="8">
        <f>IF(R1971&gt;'Front End'!$F$9+'Front End'!$B$10,(((R1971-'Front End'!$F$9)/($AA$4-'Front End'!$F$9))*$AA$5)-((('Front End'!$F$9+'Front End'!$B$10-'Front End'!$F$9)/($AA$4-'Front End'!$F$9))*$AA$5),0)</f>
        <v>1220.319719500651</v>
      </c>
      <c r="V1971" s="8">
        <f>(U1971^0.5)/('Front End'!$B$4*24*60*60)</f>
        <v>4.0431799611886764E-3</v>
      </c>
      <c r="W1971" s="8">
        <f>(AVERAGE(T1970:T1971)*('Front End'!$F$5*60))+(AVERAGE(V1970:V1971)*('Front End'!$F$5*60))</f>
        <v>0.93257325951002246</v>
      </c>
      <c r="X1971" s="8">
        <f t="shared" si="128"/>
        <v>4.0431799611886764E-3</v>
      </c>
    </row>
    <row r="1972" spans="1:24" x14ac:dyDescent="0.2">
      <c r="A1972" s="1">
        <v>1971</v>
      </c>
      <c r="B1972" s="1">
        <f>B1971+'Front End'!$F$5</f>
        <v>3940</v>
      </c>
      <c r="C1972" s="10">
        <f t="shared" si="125"/>
        <v>2.7361111111111112</v>
      </c>
      <c r="D1972" s="10">
        <f>ROUND(IF(B1972&lt;=$AA$2*1.25,('Front End'!$F$4/2)*(1-COS((PI()*B1972)/$AA$2)),(4.34*'Front End'!$F$4*EXP(-1.3*B1972/$AA$2))),6)</f>
        <v>8.5000000000000006E-5</v>
      </c>
      <c r="E1972" s="10">
        <f>D1972*('Front End'!$F$3/100)</f>
        <v>0</v>
      </c>
      <c r="F1972" s="10">
        <f t="shared" si="126"/>
        <v>8.5000000000000006E-5</v>
      </c>
      <c r="G1972" s="10">
        <f>IF((G1971+(AVERAGE(F1971:F1972)*('Front End'!$F$5*60))-(N1971))&gt;$AA$3,$AA$3,IF(G1971+(AVERAGE(F1971:F1972)*('Front End'!$F$5*60))-(N1971)&lt;0,0,G1971+(AVERAGE(F1971:F1972)*('Front End'!$F$5*60))-(N1971)))</f>
        <v>100.07509450595671</v>
      </c>
      <c r="H1972" s="10">
        <f>(G1972/$AA$3)*'Front End'!$B$1</f>
        <v>1.0007509450595672E-3</v>
      </c>
      <c r="I1972" s="10">
        <f>('Front End'!$F$10-'Front End'!$B$1)+Calcs!H1972</f>
        <v>46.731000750945064</v>
      </c>
      <c r="J1972" s="10">
        <f>IF(H1972&gt;'Front End'!$B$1*('Front End'!$B$5/100),G1972-((('Front End'!$B$1*('Front End'!$B$5/100))/'Front End'!$B$1)*$AA$3),0)</f>
        <v>7.5094505956712965E-2</v>
      </c>
      <c r="K1972" s="10">
        <f>(J1972*('Front End'!$B$6/100))/('Front End'!$B$2*24*60*60)</f>
        <v>0</v>
      </c>
      <c r="L1972" s="10">
        <f>(J1972*((100-'Front End'!$B$6)/100))/('Front End'!$B$2*24*60*60)</f>
        <v>8.6914937449899271E-5</v>
      </c>
      <c r="M1972" s="10">
        <f t="shared" si="127"/>
        <v>8.6914937449899271E-5</v>
      </c>
      <c r="N1972" s="10">
        <f>AVERAGE(M1971:M1972)*('Front End'!$F$5*60)</f>
        <v>1.0450231123740513E-2</v>
      </c>
      <c r="O1972" s="10">
        <f>IF(O1971+AVERAGE(K1971:K1972)*('Front End'!$F$5*60)&gt;J1972,J1972,O1971+AVERAGE(K1971:K1972)*('Front End'!$F$5*60))</f>
        <v>0</v>
      </c>
      <c r="P1972" s="10">
        <f>P1971+(AVERAGE(L1971:L1972)*('Front End'!$F$5*60))-W1971</f>
        <v>3219.3975964725296</v>
      </c>
      <c r="Q1972" s="10">
        <f>(P1972/$AA$5)*($AA$4-'Front End'!$F$9)</f>
        <v>3.2193975964725292E-2</v>
      </c>
      <c r="R1972" s="10">
        <f>'Front End'!$F$9+Q1972</f>
        <v>45.032193975964724</v>
      </c>
      <c r="S1972" s="8">
        <f>IF(R1972&gt;'Front End'!$F$9+'Front End'!$B$9,(((R1972-'Front End'!$F$9)/($AA$4-'Front End'!$F$9))*$AA$5)-((('Front End'!$F$9+'Front End'!$B$9-'Front End'!$F$9)/($AA$4-'Front End'!$F$9))*$AA$5),0)</f>
        <v>3219.3975964723622</v>
      </c>
      <c r="T1972" s="8">
        <f>ROUND(S1972/('Front End'!$B$3*24*60*60),6)</f>
        <v>3.7260000000000001E-3</v>
      </c>
      <c r="U1972" s="8">
        <f>IF(R1972&gt;'Front End'!$F$9+'Front End'!$B$10,(((R1972-'Front End'!$F$9)/($AA$4-'Front End'!$F$9))*$AA$5)-((('Front End'!$F$9+'Front End'!$B$10-'Front End'!$F$9)/($AA$4-'Front End'!$F$9))*$AA$5),0)</f>
        <v>1219.3975964720494</v>
      </c>
      <c r="V1972" s="8">
        <f>(U1972^0.5)/('Front End'!$B$4*24*60*60)</f>
        <v>4.0416520771952283E-3</v>
      </c>
      <c r="W1972" s="8">
        <f>(AVERAGE(T1971:T1972)*('Front End'!$F$5*60))+(AVERAGE(V1971:V1972)*('Front End'!$F$5*60))</f>
        <v>0.93226992230303418</v>
      </c>
      <c r="X1972" s="8">
        <f t="shared" si="128"/>
        <v>4.0416520771952283E-3</v>
      </c>
    </row>
    <row r="1973" spans="1:24" x14ac:dyDescent="0.2">
      <c r="A1973" s="1">
        <v>1972</v>
      </c>
      <c r="B1973" s="1">
        <f>B1972+'Front End'!$F$5</f>
        <v>3942</v>
      </c>
      <c r="C1973" s="10">
        <f t="shared" si="125"/>
        <v>2.7374999999999998</v>
      </c>
      <c r="D1973" s="10">
        <f>ROUND(IF(B1973&lt;=$AA$2*1.25,('Front End'!$F$4/2)*(1-COS((PI()*B1973)/$AA$2)),(4.34*'Front End'!$F$4*EXP(-1.3*B1973/$AA$2))),6)</f>
        <v>8.3999999999999995E-5</v>
      </c>
      <c r="E1973" s="10">
        <f>D1973*('Front End'!$F$3/100)</f>
        <v>0</v>
      </c>
      <c r="F1973" s="10">
        <f t="shared" si="126"/>
        <v>8.3999999999999995E-5</v>
      </c>
      <c r="G1973" s="10">
        <f>IF((G1972+(AVERAGE(F1972:F1973)*('Front End'!$F$5*60))-(N1972))&gt;$AA$3,$AA$3,IF(G1972+(AVERAGE(F1972:F1973)*('Front End'!$F$5*60))-(N1972)&lt;0,0,G1972+(AVERAGE(F1972:F1973)*('Front End'!$F$5*60))-(N1972)))</f>
        <v>100.07478427483298</v>
      </c>
      <c r="H1973" s="10">
        <f>(G1973/$AA$3)*'Front End'!$B$1</f>
        <v>1.0007478427483299E-3</v>
      </c>
      <c r="I1973" s="10">
        <f>('Front End'!$F$10-'Front End'!$B$1)+Calcs!H1973</f>
        <v>46.731000747842749</v>
      </c>
      <c r="J1973" s="10">
        <f>IF(H1973&gt;'Front End'!$B$1*('Front End'!$B$5/100),G1973-((('Front End'!$B$1*('Front End'!$B$5/100))/'Front End'!$B$1)*$AA$3),0)</f>
        <v>7.4784274832978781E-2</v>
      </c>
      <c r="K1973" s="10">
        <f>(J1973*('Front End'!$B$6/100))/('Front End'!$B$2*24*60*60)</f>
        <v>0</v>
      </c>
      <c r="L1973" s="10">
        <f>(J1973*((100-'Front End'!$B$6)/100))/('Front End'!$B$2*24*60*60)</f>
        <v>8.6555873649281012E-5</v>
      </c>
      <c r="M1973" s="10">
        <f t="shared" si="127"/>
        <v>8.6555873649281012E-5</v>
      </c>
      <c r="N1973" s="10">
        <f>AVERAGE(M1972:M1973)*('Front End'!$F$5*60)</f>
        <v>1.0408248665950817E-2</v>
      </c>
      <c r="O1973" s="10">
        <f>IF(O1972+AVERAGE(K1972:K1973)*('Front End'!$F$5*60)&gt;J1973,J1973,O1972+AVERAGE(K1972:K1973)*('Front End'!$F$5*60))</f>
        <v>0</v>
      </c>
      <c r="P1973" s="10">
        <f>P1972+(AVERAGE(L1972:L1973)*('Front End'!$F$5*60))-W1972</f>
        <v>3218.4757347988925</v>
      </c>
      <c r="Q1973" s="10">
        <f>(P1973/$AA$5)*($AA$4-'Front End'!$F$9)</f>
        <v>3.2184757347988924E-2</v>
      </c>
      <c r="R1973" s="10">
        <f>'Front End'!$F$9+Q1973</f>
        <v>45.032184757347991</v>
      </c>
      <c r="S1973" s="8">
        <f>IF(R1973&gt;'Front End'!$F$9+'Front End'!$B$9,(((R1973-'Front End'!$F$9)/($AA$4-'Front End'!$F$9))*$AA$5)-((('Front End'!$F$9+'Front End'!$B$9-'Front End'!$F$9)/($AA$4-'Front End'!$F$9))*$AA$5),0)</f>
        <v>3218.4757347991426</v>
      </c>
      <c r="T1973" s="8">
        <f>ROUND(S1973/('Front End'!$B$3*24*60*60),6)</f>
        <v>3.725E-3</v>
      </c>
      <c r="U1973" s="8">
        <f>IF(R1973&gt;'Front End'!$F$9+'Front End'!$B$10,(((R1973-'Front End'!$F$9)/($AA$4-'Front End'!$F$9))*$AA$5)-((('Front End'!$F$9+'Front End'!$B$10-'Front End'!$F$9)/($AA$4-'Front End'!$F$9))*$AA$5),0)</f>
        <v>1218.4757347988298</v>
      </c>
      <c r="V1973" s="8">
        <f>(U1973^0.5)/('Front End'!$B$4*24*60*60)</f>
        <v>4.0401240486810409E-3</v>
      </c>
      <c r="W1973" s="8">
        <f>(AVERAGE(T1972:T1973)*('Front End'!$F$5*60))+(AVERAGE(V1972:V1973)*('Front End'!$F$5*60))</f>
        <v>0.93196656755257623</v>
      </c>
      <c r="X1973" s="8">
        <f t="shared" si="128"/>
        <v>4.0401240486810409E-3</v>
      </c>
    </row>
    <row r="1974" spans="1:24" x14ac:dyDescent="0.2">
      <c r="A1974" s="1">
        <v>1973</v>
      </c>
      <c r="B1974" s="1">
        <f>B1973+'Front End'!$F$5</f>
        <v>3944</v>
      </c>
      <c r="C1974" s="10">
        <f t="shared" si="125"/>
        <v>2.7388888888888889</v>
      </c>
      <c r="D1974" s="10">
        <f>ROUND(IF(B1974&lt;=$AA$2*1.25,('Front End'!$F$4/2)*(1-COS((PI()*B1974)/$AA$2)),(4.34*'Front End'!$F$4*EXP(-1.3*B1974/$AA$2))),6)</f>
        <v>8.3999999999999995E-5</v>
      </c>
      <c r="E1974" s="10">
        <f>D1974*('Front End'!$F$3/100)</f>
        <v>0</v>
      </c>
      <c r="F1974" s="10">
        <f t="shared" si="126"/>
        <v>8.3999999999999995E-5</v>
      </c>
      <c r="G1974" s="10">
        <f>IF((G1973+(AVERAGE(F1973:F1974)*('Front End'!$F$5*60))-(N1973))&gt;$AA$3,$AA$3,IF(G1973+(AVERAGE(F1973:F1974)*('Front End'!$F$5*60))-(N1973)&lt;0,0,G1973+(AVERAGE(F1973:F1974)*('Front End'!$F$5*60))-(N1973)))</f>
        <v>100.07445602616703</v>
      </c>
      <c r="H1974" s="10">
        <f>(G1974/$AA$3)*'Front End'!$B$1</f>
        <v>1.0007445602616704E-3</v>
      </c>
      <c r="I1974" s="10">
        <f>('Front End'!$F$10-'Front End'!$B$1)+Calcs!H1974</f>
        <v>46.731000744560262</v>
      </c>
      <c r="J1974" s="10">
        <f>IF(H1974&gt;'Front End'!$B$1*('Front End'!$B$5/100),G1974-((('Front End'!$B$1*('Front End'!$B$5/100))/'Front End'!$B$1)*$AA$3),0)</f>
        <v>7.4456026167027289E-2</v>
      </c>
      <c r="K1974" s="10">
        <f>(J1974*('Front End'!$B$6/100))/('Front End'!$B$2*24*60*60)</f>
        <v>0</v>
      </c>
      <c r="L1974" s="10">
        <f>(J1974*((100-'Front End'!$B$6)/100))/('Front End'!$B$2*24*60*60)</f>
        <v>8.6175956211837149E-5</v>
      </c>
      <c r="M1974" s="10">
        <f t="shared" si="127"/>
        <v>8.6175956211837149E-5</v>
      </c>
      <c r="N1974" s="10">
        <f>AVERAGE(M1973:M1974)*('Front End'!$F$5*60)</f>
        <v>1.0363909791667091E-2</v>
      </c>
      <c r="O1974" s="10">
        <f>IF(O1973+AVERAGE(K1973:K1974)*('Front End'!$F$5*60)&gt;J1974,J1974,O1973+AVERAGE(K1973:K1974)*('Front End'!$F$5*60))</f>
        <v>0</v>
      </c>
      <c r="P1974" s="10">
        <f>P1973+(AVERAGE(L1973:L1974)*('Front End'!$F$5*60))-W1973</f>
        <v>3217.5541321411315</v>
      </c>
      <c r="Q1974" s="10">
        <f>(P1974/$AA$5)*($AA$4-'Front End'!$F$9)</f>
        <v>3.2175541321411316E-2</v>
      </c>
      <c r="R1974" s="10">
        <f>'Front End'!$F$9+Q1974</f>
        <v>45.032175541321408</v>
      </c>
      <c r="S1974" s="8">
        <f>IF(R1974&gt;'Front End'!$F$9+'Front End'!$B$9,(((R1974-'Front End'!$F$9)/($AA$4-'Front End'!$F$9))*$AA$5)-((('Front End'!$F$9+'Front End'!$B$9-'Front End'!$F$9)/($AA$4-'Front End'!$F$9))*$AA$5),0)</f>
        <v>3217.5541321407763</v>
      </c>
      <c r="T1974" s="8">
        <f>ROUND(S1974/('Front End'!$B$3*24*60*60),6)</f>
        <v>3.7239999999999999E-3</v>
      </c>
      <c r="U1974" s="8">
        <f>IF(R1974&gt;'Front End'!$F$9+'Front End'!$B$10,(((R1974-'Front End'!$F$9)/($AA$4-'Front End'!$F$9))*$AA$5)-((('Front End'!$F$9+'Front End'!$B$10-'Front End'!$F$9)/($AA$4-'Front End'!$F$9))*$AA$5),0)</f>
        <v>1217.5541321404635</v>
      </c>
      <c r="V1974" s="8">
        <f>(U1974^0.5)/('Front End'!$B$4*24*60*60)</f>
        <v>4.0385958716003369E-3</v>
      </c>
      <c r="W1974" s="8">
        <f>(AVERAGE(T1973:T1974)*('Front End'!$F$5*60))+(AVERAGE(V1973:V1974)*('Front End'!$F$5*60))</f>
        <v>0.93166319521688257</v>
      </c>
      <c r="X1974" s="8">
        <f t="shared" si="128"/>
        <v>4.0385958716003369E-3</v>
      </c>
    </row>
    <row r="1975" spans="1:24" x14ac:dyDescent="0.2">
      <c r="A1975" s="1">
        <v>1974</v>
      </c>
      <c r="B1975" s="1">
        <f>B1974+'Front End'!$F$5</f>
        <v>3946</v>
      </c>
      <c r="C1975" s="10">
        <f t="shared" si="125"/>
        <v>2.7402777777777776</v>
      </c>
      <c r="D1975" s="10">
        <f>ROUND(IF(B1975&lt;=$AA$2*1.25,('Front End'!$F$4/2)*(1-COS((PI()*B1975)/$AA$2)),(4.34*'Front End'!$F$4*EXP(-1.3*B1975/$AA$2))),6)</f>
        <v>8.2999999999999998E-5</v>
      </c>
      <c r="E1975" s="10">
        <f>D1975*('Front End'!$F$3/100)</f>
        <v>0</v>
      </c>
      <c r="F1975" s="10">
        <f t="shared" si="126"/>
        <v>8.2999999999999998E-5</v>
      </c>
      <c r="G1975" s="10">
        <f>IF((G1974+(AVERAGE(F1974:F1975)*('Front End'!$F$5*60))-(N1974))&gt;$AA$3,$AA$3,IF(G1974+(AVERAGE(F1974:F1975)*('Front End'!$F$5*60))-(N1974)&lt;0,0,G1974+(AVERAGE(F1974:F1975)*('Front End'!$F$5*60))-(N1974)))</f>
        <v>100.07411211637536</v>
      </c>
      <c r="H1975" s="10">
        <f>(G1975/$AA$3)*'Front End'!$B$1</f>
        <v>1.0007411211637536E-3</v>
      </c>
      <c r="I1975" s="10">
        <f>('Front End'!$F$10-'Front End'!$B$1)+Calcs!H1975</f>
        <v>46.731000741121164</v>
      </c>
      <c r="J1975" s="10">
        <f>IF(H1975&gt;'Front End'!$B$1*('Front End'!$B$5/100),G1975-((('Front End'!$B$1*('Front End'!$B$5/100))/'Front End'!$B$1)*$AA$3),0)</f>
        <v>7.4112116375360415E-2</v>
      </c>
      <c r="K1975" s="10">
        <f>(J1975*('Front End'!$B$6/100))/('Front End'!$B$2*24*60*60)</f>
        <v>0</v>
      </c>
      <c r="L1975" s="10">
        <f>(J1975*((100-'Front End'!$B$6)/100))/('Front End'!$B$2*24*60*60)</f>
        <v>8.5777912471481974E-5</v>
      </c>
      <c r="M1975" s="10">
        <f t="shared" si="127"/>
        <v>8.5777912471481974E-5</v>
      </c>
      <c r="N1975" s="10">
        <f>AVERAGE(M1974:M1975)*('Front End'!$F$5*60)</f>
        <v>1.0317232120999147E-2</v>
      </c>
      <c r="O1975" s="10">
        <f>IF(O1974+AVERAGE(K1974:K1975)*('Front End'!$F$5*60)&gt;J1975,J1975,O1974+AVERAGE(K1974:K1975)*('Front End'!$F$5*60))</f>
        <v>0</v>
      </c>
      <c r="P1975" s="10">
        <f>P1974+(AVERAGE(L1974:L1975)*('Front End'!$F$5*60))-W1974</f>
        <v>3216.6327861780355</v>
      </c>
      <c r="Q1975" s="10">
        <f>(P1975/$AA$5)*($AA$4-'Front End'!$F$9)</f>
        <v>3.216632786178035E-2</v>
      </c>
      <c r="R1975" s="10">
        <f>'Front End'!$F$9+Q1975</f>
        <v>45.032166327861781</v>
      </c>
      <c r="S1975" s="8">
        <f>IF(R1975&gt;'Front End'!$F$9+'Front End'!$B$9,(((R1975-'Front End'!$F$9)/($AA$4-'Front End'!$F$9))*$AA$5)-((('Front End'!$F$9+'Front End'!$B$9-'Front End'!$F$9)/($AA$4-'Front End'!$F$9))*$AA$5),0)</f>
        <v>3216.6327861780533</v>
      </c>
      <c r="T1975" s="8">
        <f>ROUND(S1975/('Front End'!$B$3*24*60*60),6)</f>
        <v>3.7230000000000002E-3</v>
      </c>
      <c r="U1975" s="8">
        <f>IF(R1975&gt;'Front End'!$F$9+'Front End'!$B$10,(((R1975-'Front End'!$F$9)/($AA$4-'Front End'!$F$9))*$AA$5)-((('Front End'!$F$9+'Front End'!$B$10-'Front End'!$F$9)/($AA$4-'Front End'!$F$9))*$AA$5),0)</f>
        <v>1216.6327861777404</v>
      </c>
      <c r="V1975" s="8">
        <f>(U1975^0.5)/('Front End'!$B$4*24*60*60)</f>
        <v>4.0370675419365643E-3</v>
      </c>
      <c r="W1975" s="8">
        <f>(AVERAGE(T1974:T1975)*('Front End'!$F$5*60))+(AVERAGE(V1974:V1975)*('Front End'!$F$5*60))</f>
        <v>0.93135980481221414</v>
      </c>
      <c r="X1975" s="8">
        <f t="shared" si="128"/>
        <v>4.0370675419365643E-3</v>
      </c>
    </row>
    <row r="1976" spans="1:24" x14ac:dyDescent="0.2">
      <c r="A1976" s="1">
        <v>1975</v>
      </c>
      <c r="B1976" s="1">
        <f>B1975+'Front End'!$F$5</f>
        <v>3948</v>
      </c>
      <c r="C1976" s="10">
        <f t="shared" si="125"/>
        <v>2.7416666666666667</v>
      </c>
      <c r="D1976" s="10">
        <f>ROUND(IF(B1976&lt;=$AA$2*1.25,('Front End'!$F$4/2)*(1-COS((PI()*B1976)/$AA$2)),(4.34*'Front End'!$F$4*EXP(-1.3*B1976/$AA$2))),6)</f>
        <v>8.2999999999999998E-5</v>
      </c>
      <c r="E1976" s="10">
        <f>D1976*('Front End'!$F$3/100)</f>
        <v>0</v>
      </c>
      <c r="F1976" s="10">
        <f t="shared" si="126"/>
        <v>8.2999999999999998E-5</v>
      </c>
      <c r="G1976" s="10">
        <f>IF((G1975+(AVERAGE(F1975:F1976)*('Front End'!$F$5*60))-(N1975))&gt;$AA$3,$AA$3,IF(G1975+(AVERAGE(F1975:F1976)*('Front End'!$F$5*60))-(N1975)&lt;0,0,G1975+(AVERAGE(F1975:F1976)*('Front End'!$F$5*60))-(N1975)))</f>
        <v>100.07375488425437</v>
      </c>
      <c r="H1976" s="10">
        <f>(G1976/$AA$3)*'Front End'!$B$1</f>
        <v>1.0007375488425437E-3</v>
      </c>
      <c r="I1976" s="10">
        <f>('Front End'!$F$10-'Front End'!$B$1)+Calcs!H1976</f>
        <v>46.731000737548847</v>
      </c>
      <c r="J1976" s="10">
        <f>IF(H1976&gt;'Front End'!$B$1*('Front End'!$B$5/100),G1976-((('Front End'!$B$1*('Front End'!$B$5/100))/'Front End'!$B$1)*$AA$3),0)</f>
        <v>7.3754884254370268E-2</v>
      </c>
      <c r="K1976" s="10">
        <f>(J1976*('Front End'!$B$6/100))/('Front End'!$B$2*24*60*60)</f>
        <v>0</v>
      </c>
      <c r="L1976" s="10">
        <f>(J1976*((100-'Front End'!$B$6)/100))/('Front End'!$B$2*24*60*60)</f>
        <v>8.5364449368484119E-5</v>
      </c>
      <c r="M1976" s="10">
        <f t="shared" si="127"/>
        <v>8.5364449368484119E-5</v>
      </c>
      <c r="N1976" s="10">
        <f>AVERAGE(M1975:M1976)*('Front End'!$F$5*60)</f>
        <v>1.0268541710397965E-2</v>
      </c>
      <c r="O1976" s="10">
        <f>IF(O1975+AVERAGE(K1975:K1976)*('Front End'!$F$5*60)&gt;J1976,J1976,O1975+AVERAGE(K1975:K1976)*('Front End'!$F$5*60))</f>
        <v>0</v>
      </c>
      <c r="P1976" s="10">
        <f>P1975+(AVERAGE(L1975:L1976)*('Front End'!$F$5*60))-W1975</f>
        <v>3215.711694914934</v>
      </c>
      <c r="Q1976" s="10">
        <f>(P1976/$AA$5)*($AA$4-'Front End'!$F$9)</f>
        <v>3.2157116949149342E-2</v>
      </c>
      <c r="R1976" s="10">
        <f>'Front End'!$F$9+Q1976</f>
        <v>45.032157116949151</v>
      </c>
      <c r="S1976" s="8">
        <f>IF(R1976&gt;'Front End'!$F$9+'Front End'!$B$9,(((R1976-'Front End'!$F$9)/($AA$4-'Front End'!$F$9))*$AA$5)-((('Front End'!$F$9+'Front End'!$B$9-'Front End'!$F$9)/($AA$4-'Front End'!$F$9))*$AA$5),0)</f>
        <v>3215.7116949150577</v>
      </c>
      <c r="T1976" s="8">
        <f>ROUND(S1976/('Front End'!$B$3*24*60*60),6)</f>
        <v>3.722E-3</v>
      </c>
      <c r="U1976" s="8">
        <f>IF(R1976&gt;'Front End'!$F$9+'Front End'!$B$10,(((R1976-'Front End'!$F$9)/($AA$4-'Front End'!$F$9))*$AA$5)-((('Front End'!$F$9+'Front End'!$B$10-'Front End'!$F$9)/($AA$4-'Front End'!$F$9))*$AA$5),0)</f>
        <v>1215.7116949147448</v>
      </c>
      <c r="V1976" s="8">
        <f>(U1976^0.5)/('Front End'!$B$4*24*60*60)</f>
        <v>4.035539056203661E-3</v>
      </c>
      <c r="W1976" s="8">
        <f>(AVERAGE(T1975:T1976)*('Front End'!$F$5*60))+(AVERAGE(V1975:V1976)*('Front End'!$F$5*60))</f>
        <v>0.93105639588841349</v>
      </c>
      <c r="X1976" s="8">
        <f t="shared" si="128"/>
        <v>4.035539056203661E-3</v>
      </c>
    </row>
    <row r="1977" spans="1:24" x14ac:dyDescent="0.2">
      <c r="A1977" s="1">
        <v>1976</v>
      </c>
      <c r="B1977" s="1">
        <f>B1976+'Front End'!$F$5</f>
        <v>3950</v>
      </c>
      <c r="C1977" s="10">
        <f t="shared" si="125"/>
        <v>2.7430555555555554</v>
      </c>
      <c r="D1977" s="10">
        <f>ROUND(IF(B1977&lt;=$AA$2*1.25,('Front End'!$F$4/2)*(1-COS((PI()*B1977)/$AA$2)),(4.34*'Front End'!$F$4*EXP(-1.3*B1977/$AA$2))),6)</f>
        <v>8.2999999999999998E-5</v>
      </c>
      <c r="E1977" s="10">
        <f>D1977*('Front End'!$F$3/100)</f>
        <v>0</v>
      </c>
      <c r="F1977" s="10">
        <f t="shared" si="126"/>
        <v>8.2999999999999998E-5</v>
      </c>
      <c r="G1977" s="10">
        <f>IF((G1976+(AVERAGE(F1976:F1977)*('Front End'!$F$5*60))-(N1976))&gt;$AA$3,$AA$3,IF(G1976+(AVERAGE(F1976:F1977)*('Front End'!$F$5*60))-(N1976)&lt;0,0,G1976+(AVERAGE(F1976:F1977)*('Front End'!$F$5*60))-(N1976)))</f>
        <v>100.07344634254397</v>
      </c>
      <c r="H1977" s="10">
        <f>(G1977/$AA$3)*'Front End'!$B$1</f>
        <v>1.0007344634254398E-3</v>
      </c>
      <c r="I1977" s="10">
        <f>('Front End'!$F$10-'Front End'!$B$1)+Calcs!H1977</f>
        <v>46.731000734463429</v>
      </c>
      <c r="J1977" s="10">
        <f>IF(H1977&gt;'Front End'!$B$1*('Front End'!$B$5/100),G1977-((('Front End'!$B$1*('Front End'!$B$5/100))/'Front End'!$B$1)*$AA$3),0)</f>
        <v>7.3446342543974197E-2</v>
      </c>
      <c r="K1977" s="10">
        <f>(J1977*('Front End'!$B$6/100))/('Front End'!$B$2*24*60*60)</f>
        <v>0</v>
      </c>
      <c r="L1977" s="10">
        <f>(J1977*((100-'Front End'!$B$6)/100))/('Front End'!$B$2*24*60*60)</f>
        <v>8.5007340907377558E-5</v>
      </c>
      <c r="M1977" s="10">
        <f t="shared" si="127"/>
        <v>8.5007340907377558E-5</v>
      </c>
      <c r="N1977" s="10">
        <f>AVERAGE(M1976:M1977)*('Front End'!$F$5*60)</f>
        <v>1.0222307416551701E-2</v>
      </c>
      <c r="O1977" s="10">
        <f>IF(O1976+AVERAGE(K1976:K1977)*('Front End'!$F$5*60)&gt;J1977,J1977,O1976+AVERAGE(K1976:K1977)*('Front End'!$F$5*60))</f>
        <v>0</v>
      </c>
      <c r="P1977" s="10">
        <f>P1976+(AVERAGE(L1976:L1977)*('Front End'!$F$5*60))-W1976</f>
        <v>3214.790860826462</v>
      </c>
      <c r="Q1977" s="10">
        <f>(P1977/$AA$5)*($AA$4-'Front End'!$F$9)</f>
        <v>3.2147908608264622E-2</v>
      </c>
      <c r="R1977" s="10">
        <f>'Front End'!$F$9+Q1977</f>
        <v>45.032147908608266</v>
      </c>
      <c r="S1977" s="8">
        <f>IF(R1977&gt;'Front End'!$F$9+'Front End'!$B$9,(((R1977-'Front End'!$F$9)/($AA$4-'Front End'!$F$9))*$AA$5)-((('Front End'!$F$9+'Front End'!$B$9-'Front End'!$F$9)/($AA$4-'Front End'!$F$9))*$AA$5),0)</f>
        <v>3214.7908608266112</v>
      </c>
      <c r="T1977" s="8">
        <f>ROUND(S1977/('Front End'!$B$3*24*60*60),6)</f>
        <v>3.7209999999999999E-3</v>
      </c>
      <c r="U1977" s="8">
        <f>IF(R1977&gt;'Front End'!$F$9+'Front End'!$B$10,(((R1977-'Front End'!$F$9)/($AA$4-'Front End'!$F$9))*$AA$5)-((('Front End'!$F$9+'Front End'!$B$10-'Front End'!$F$9)/($AA$4-'Front End'!$F$9))*$AA$5),0)</f>
        <v>1214.7908608262983</v>
      </c>
      <c r="V1977" s="8">
        <f>(U1977^0.5)/('Front End'!$B$4*24*60*60)</f>
        <v>4.0340104183333447E-3</v>
      </c>
      <c r="W1977" s="8">
        <f>(AVERAGE(T1976:T1977)*('Front End'!$F$5*60))+(AVERAGE(V1976:V1977)*('Front End'!$F$5*60))</f>
        <v>0.93075296847222033</v>
      </c>
      <c r="X1977" s="8">
        <f t="shared" si="128"/>
        <v>4.0340104183333447E-3</v>
      </c>
    </row>
    <row r="1978" spans="1:24" x14ac:dyDescent="0.2">
      <c r="A1978" s="1">
        <v>1977</v>
      </c>
      <c r="B1978" s="1">
        <f>B1977+'Front End'!$F$5</f>
        <v>3952</v>
      </c>
      <c r="C1978" s="10">
        <f t="shared" si="125"/>
        <v>2.7444444444444445</v>
      </c>
      <c r="D1978" s="10">
        <f>ROUND(IF(B1978&lt;=$AA$2*1.25,('Front End'!$F$4/2)*(1-COS((PI()*B1978)/$AA$2)),(4.34*'Front End'!$F$4*EXP(-1.3*B1978/$AA$2))),6)</f>
        <v>8.2000000000000001E-5</v>
      </c>
      <c r="E1978" s="10">
        <f>D1978*('Front End'!$F$3/100)</f>
        <v>0</v>
      </c>
      <c r="F1978" s="10">
        <f t="shared" si="126"/>
        <v>8.2000000000000001E-5</v>
      </c>
      <c r="G1978" s="10">
        <f>IF((G1977+(AVERAGE(F1977:F1978)*('Front End'!$F$5*60))-(N1977))&gt;$AA$3,$AA$3,IF(G1977+(AVERAGE(F1977:F1978)*('Front End'!$F$5*60))-(N1977)&lt;0,0,G1977+(AVERAGE(F1977:F1978)*('Front End'!$F$5*60))-(N1977)))</f>
        <v>100.07312403512742</v>
      </c>
      <c r="H1978" s="10">
        <f>(G1978/$AA$3)*'Front End'!$B$1</f>
        <v>1.0007312403512742E-3</v>
      </c>
      <c r="I1978" s="10">
        <f>('Front End'!$F$10-'Front End'!$B$1)+Calcs!H1978</f>
        <v>46.731000731240357</v>
      </c>
      <c r="J1978" s="10">
        <f>IF(H1978&gt;'Front End'!$B$1*('Front End'!$B$5/100),G1978-((('Front End'!$B$1*('Front End'!$B$5/100))/'Front End'!$B$1)*$AA$3),0)</f>
        <v>7.3124035127420939E-2</v>
      </c>
      <c r="K1978" s="10">
        <f>(J1978*('Front End'!$B$6/100))/('Front End'!$B$2*24*60*60)</f>
        <v>0</v>
      </c>
      <c r="L1978" s="10">
        <f>(J1978*((100-'Front End'!$B$6)/100))/('Front End'!$B$2*24*60*60)</f>
        <v>8.4634299915996474E-5</v>
      </c>
      <c r="M1978" s="10">
        <f t="shared" si="127"/>
        <v>8.4634299915996474E-5</v>
      </c>
      <c r="N1978" s="10">
        <f>AVERAGE(M1977:M1978)*('Front End'!$F$5*60)</f>
        <v>1.0178498449402442E-2</v>
      </c>
      <c r="O1978" s="10">
        <f>IF(O1977+AVERAGE(K1977:K1978)*('Front End'!$F$5*60)&gt;J1978,J1978,O1977+AVERAGE(K1977:K1978)*('Front End'!$F$5*60))</f>
        <v>0</v>
      </c>
      <c r="P1978" s="10">
        <f>P1977+(AVERAGE(L1977:L1978)*('Front End'!$F$5*60))-W1977</f>
        <v>3213.8702863564395</v>
      </c>
      <c r="Q1978" s="10">
        <f>(P1978/$AA$5)*($AA$4-'Front End'!$F$9)</f>
        <v>3.2138702863564392E-2</v>
      </c>
      <c r="R1978" s="10">
        <f>'Front End'!$F$9+Q1978</f>
        <v>45.032138702863563</v>
      </c>
      <c r="S1978" s="8">
        <f>IF(R1978&gt;'Front End'!$F$9+'Front End'!$B$9,(((R1978-'Front End'!$F$9)/($AA$4-'Front End'!$F$9))*$AA$5)-((('Front End'!$F$9+'Front End'!$B$9-'Front End'!$F$9)/($AA$4-'Front End'!$F$9))*$AA$5),0)</f>
        <v>3213.8702863562689</v>
      </c>
      <c r="T1978" s="8">
        <f>ROUND(S1978/('Front End'!$B$3*24*60*60),6)</f>
        <v>3.7200000000000002E-3</v>
      </c>
      <c r="U1978" s="8">
        <f>IF(R1978&gt;'Front End'!$F$9+'Front End'!$B$10,(((R1978-'Front End'!$F$9)/($AA$4-'Front End'!$F$9))*$AA$5)-((('Front End'!$F$9+'Front End'!$B$10-'Front End'!$F$9)/($AA$4-'Front End'!$F$9))*$AA$5),0)</f>
        <v>1213.8702863559561</v>
      </c>
      <c r="V1978" s="8">
        <f>(U1978^0.5)/('Front End'!$B$4*24*60*60)</f>
        <v>4.0324816322113502E-3</v>
      </c>
      <c r="W1978" s="8">
        <f>(AVERAGE(T1977:T1978)*('Front End'!$F$5*60))+(AVERAGE(V1977:V1978)*('Front End'!$F$5*60))</f>
        <v>0.93044952303268169</v>
      </c>
      <c r="X1978" s="8">
        <f t="shared" si="128"/>
        <v>4.0324816322113502E-3</v>
      </c>
    </row>
    <row r="1979" spans="1:24" x14ac:dyDescent="0.2">
      <c r="A1979" s="1">
        <v>1978</v>
      </c>
      <c r="B1979" s="1">
        <f>B1978+'Front End'!$F$5</f>
        <v>3954</v>
      </c>
      <c r="C1979" s="10">
        <f t="shared" si="125"/>
        <v>2.7458333333333331</v>
      </c>
      <c r="D1979" s="10">
        <f>ROUND(IF(B1979&lt;=$AA$2*1.25,('Front End'!$F$4/2)*(1-COS((PI()*B1979)/$AA$2)),(4.34*'Front End'!$F$4*EXP(-1.3*B1979/$AA$2))),6)</f>
        <v>8.2000000000000001E-5</v>
      </c>
      <c r="E1979" s="10">
        <f>D1979*('Front End'!$F$3/100)</f>
        <v>0</v>
      </c>
      <c r="F1979" s="10">
        <f t="shared" si="126"/>
        <v>8.2000000000000001E-5</v>
      </c>
      <c r="G1979" s="10">
        <f>IF((G1978+(AVERAGE(F1978:F1979)*('Front End'!$F$5*60))-(N1978))&gt;$AA$3,$AA$3,IF(G1978+(AVERAGE(F1978:F1979)*('Front End'!$F$5*60))-(N1978)&lt;0,0,G1978+(AVERAGE(F1978:F1979)*('Front End'!$F$5*60))-(N1978)))</f>
        <v>100.07278553667801</v>
      </c>
      <c r="H1979" s="10">
        <f>(G1979/$AA$3)*'Front End'!$B$1</f>
        <v>1.0007278553667801E-3</v>
      </c>
      <c r="I1979" s="10">
        <f>('Front End'!$F$10-'Front End'!$B$1)+Calcs!H1979</f>
        <v>46.731000727855374</v>
      </c>
      <c r="J1979" s="10">
        <f>IF(H1979&gt;'Front End'!$B$1*('Front End'!$B$5/100),G1979-((('Front End'!$B$1*('Front End'!$B$5/100))/'Front End'!$B$1)*$AA$3),0)</f>
        <v>7.2785536678011908E-2</v>
      </c>
      <c r="K1979" s="10">
        <f>(J1979*('Front End'!$B$6/100))/('Front End'!$B$2*24*60*60)</f>
        <v>0</v>
      </c>
      <c r="L1979" s="10">
        <f>(J1979*((100-'Front End'!$B$6)/100))/('Front End'!$B$2*24*60*60)</f>
        <v>8.424251930325453E-5</v>
      </c>
      <c r="M1979" s="10">
        <f t="shared" si="127"/>
        <v>8.424251930325453E-5</v>
      </c>
      <c r="N1979" s="10">
        <f>AVERAGE(M1978:M1979)*('Front End'!$F$5*60)</f>
        <v>1.0132609153155061E-2</v>
      </c>
      <c r="O1979" s="10">
        <f>IF(O1978+AVERAGE(K1978:K1979)*('Front End'!$F$5*60)&gt;J1979,J1979,O1978+AVERAGE(K1978:K1979)*('Front End'!$F$5*60))</f>
        <v>0</v>
      </c>
      <c r="P1979" s="10">
        <f>P1978+(AVERAGE(L1978:L1979)*('Front End'!$F$5*60))-W1978</f>
        <v>3212.9499694425599</v>
      </c>
      <c r="Q1979" s="10">
        <f>(P1979/$AA$5)*($AA$4-'Front End'!$F$9)</f>
        <v>3.2129499694425599E-2</v>
      </c>
      <c r="R1979" s="10">
        <f>'Front End'!$F$9+Q1979</f>
        <v>45.032129499694427</v>
      </c>
      <c r="S1979" s="8">
        <f>IF(R1979&gt;'Front End'!$F$9+'Front End'!$B$9,(((R1979-'Front End'!$F$9)/($AA$4-'Front End'!$F$9))*$AA$5)-((('Front End'!$F$9+'Front End'!$B$9-'Front End'!$F$9)/($AA$4-'Front End'!$F$9))*$AA$5),0)</f>
        <v>3212.9499694427468</v>
      </c>
      <c r="T1979" s="8">
        <f>ROUND(S1979/('Front End'!$B$3*24*60*60),6)</f>
        <v>3.7190000000000001E-3</v>
      </c>
      <c r="U1979" s="8">
        <f>IF(R1979&gt;'Front End'!$F$9+'Front End'!$B$10,(((R1979-'Front End'!$F$9)/($AA$4-'Front End'!$F$9))*$AA$5)-((('Front End'!$F$9+'Front End'!$B$10-'Front End'!$F$9)/($AA$4-'Front End'!$F$9))*$AA$5),0)</f>
        <v>1212.9499694424339</v>
      </c>
      <c r="V1979" s="8">
        <f>(U1979^0.5)/('Front End'!$B$4*24*60*60)</f>
        <v>4.0309526942439037E-3</v>
      </c>
      <c r="W1979" s="8">
        <f>(AVERAGE(T1978:T1979)*('Front End'!$F$5*60))+(AVERAGE(V1978:V1979)*('Front End'!$F$5*60))</f>
        <v>0.93014605958731522</v>
      </c>
      <c r="X1979" s="8">
        <f t="shared" si="128"/>
        <v>4.0309526942439037E-3</v>
      </c>
    </row>
    <row r="1980" spans="1:24" x14ac:dyDescent="0.2">
      <c r="A1980" s="1">
        <v>1979</v>
      </c>
      <c r="B1980" s="1">
        <f>B1979+'Front End'!$F$5</f>
        <v>3956</v>
      </c>
      <c r="C1980" s="10">
        <f t="shared" si="125"/>
        <v>2.7472222222222222</v>
      </c>
      <c r="D1980" s="10">
        <f>ROUND(IF(B1980&lt;=$AA$2*1.25,('Front End'!$F$4/2)*(1-COS((PI()*B1980)/$AA$2)),(4.34*'Front End'!$F$4*EXP(-1.3*B1980/$AA$2))),6)</f>
        <v>8.2000000000000001E-5</v>
      </c>
      <c r="E1980" s="10">
        <f>D1980*('Front End'!$F$3/100)</f>
        <v>0</v>
      </c>
      <c r="F1980" s="10">
        <f t="shared" si="126"/>
        <v>8.2000000000000001E-5</v>
      </c>
      <c r="G1980" s="10">
        <f>IF((G1979+(AVERAGE(F1979:F1980)*('Front End'!$F$5*60))-(N1979))&gt;$AA$3,$AA$3,IF(G1979+(AVERAGE(F1979:F1980)*('Front End'!$F$5*60))-(N1979)&lt;0,0,G1979+(AVERAGE(F1979:F1980)*('Front End'!$F$5*60))-(N1979)))</f>
        <v>100.07249292752485</v>
      </c>
      <c r="H1980" s="10">
        <f>(G1980/$AA$3)*'Front End'!$B$1</f>
        <v>1.0007249292752485E-3</v>
      </c>
      <c r="I1980" s="10">
        <f>('Front End'!$F$10-'Front End'!$B$1)+Calcs!H1980</f>
        <v>46.731000724929281</v>
      </c>
      <c r="J1980" s="10">
        <f>IF(H1980&gt;'Front End'!$B$1*('Front End'!$B$5/100),G1980-((('Front End'!$B$1*('Front End'!$B$5/100))/'Front End'!$B$1)*$AA$3),0)</f>
        <v>7.2492927524848483E-2</v>
      </c>
      <c r="K1980" s="10">
        <f>(J1980*('Front End'!$B$6/100))/('Front End'!$B$2*24*60*60)</f>
        <v>0</v>
      </c>
      <c r="L1980" s="10">
        <f>(J1980*((100-'Front End'!$B$6)/100))/('Front End'!$B$2*24*60*60)</f>
        <v>8.3903851301907981E-5</v>
      </c>
      <c r="M1980" s="10">
        <f t="shared" si="127"/>
        <v>8.3903851301907981E-5</v>
      </c>
      <c r="N1980" s="10">
        <f>AVERAGE(M1979:M1980)*('Front End'!$F$5*60)</f>
        <v>1.0088782236309751E-2</v>
      </c>
      <c r="O1980" s="10">
        <f>IF(O1979+AVERAGE(K1979:K1980)*('Front End'!$F$5*60)&gt;J1980,J1980,O1979+AVERAGE(K1979:K1980)*('Front End'!$F$5*60))</f>
        <v>0</v>
      </c>
      <c r="P1980" s="10">
        <f>P1979+(AVERAGE(L1979:L1980)*('Front End'!$F$5*60))-W1979</f>
        <v>3212.0299121652088</v>
      </c>
      <c r="Q1980" s="10">
        <f>(P1980/$AA$5)*($AA$4-'Front End'!$F$9)</f>
        <v>3.2120299121652082E-2</v>
      </c>
      <c r="R1980" s="10">
        <f>'Front End'!$F$9+Q1980</f>
        <v>45.032120299121651</v>
      </c>
      <c r="S1980" s="8">
        <f>IF(R1980&gt;'Front End'!$F$9+'Front End'!$B$9,(((R1980-'Front End'!$F$9)/($AA$4-'Front End'!$F$9))*$AA$5)-((('Front End'!$F$9+'Front End'!$B$9-'Front End'!$F$9)/($AA$4-'Front End'!$F$9))*$AA$5),0)</f>
        <v>3212.0299121650933</v>
      </c>
      <c r="T1980" s="8">
        <f>ROUND(S1980/('Front End'!$B$3*24*60*60),6)</f>
        <v>3.718E-3</v>
      </c>
      <c r="U1980" s="8">
        <f>IF(R1980&gt;'Front End'!$F$9+'Front End'!$B$10,(((R1980-'Front End'!$F$9)/($AA$4-'Front End'!$F$9))*$AA$5)-((('Front End'!$F$9+'Front End'!$B$10-'Front End'!$F$9)/($AA$4-'Front End'!$F$9))*$AA$5),0)</f>
        <v>1212.0299121647804</v>
      </c>
      <c r="V1980" s="8">
        <f>(U1980^0.5)/('Front End'!$B$4*24*60*60)</f>
        <v>4.0294236077140786E-3</v>
      </c>
      <c r="W1980" s="8">
        <f>(AVERAGE(T1979:T1980)*('Front End'!$F$5*60))+(AVERAGE(V1979:V1980)*('Front End'!$F$5*60))</f>
        <v>0.92984257811747895</v>
      </c>
      <c r="X1980" s="8">
        <f t="shared" si="128"/>
        <v>4.0294236077140786E-3</v>
      </c>
    </row>
    <row r="1981" spans="1:24" x14ac:dyDescent="0.2">
      <c r="A1981" s="1">
        <v>1980</v>
      </c>
      <c r="B1981" s="1">
        <f>B1980+'Front End'!$F$5</f>
        <v>3958</v>
      </c>
      <c r="C1981" s="10">
        <f t="shared" si="125"/>
        <v>2.7486111111111109</v>
      </c>
      <c r="D1981" s="10">
        <f>ROUND(IF(B1981&lt;=$AA$2*1.25,('Front End'!$F$4/2)*(1-COS((PI()*B1981)/$AA$2)),(4.34*'Front End'!$F$4*EXP(-1.3*B1981/$AA$2))),6)</f>
        <v>8.1000000000000004E-5</v>
      </c>
      <c r="E1981" s="10">
        <f>D1981*('Front End'!$F$3/100)</f>
        <v>0</v>
      </c>
      <c r="F1981" s="10">
        <f t="shared" si="126"/>
        <v>8.1000000000000004E-5</v>
      </c>
      <c r="G1981" s="10">
        <f>IF((G1980+(AVERAGE(F1980:F1981)*('Front End'!$F$5*60))-(N1980))&gt;$AA$3,$AA$3,IF(G1980+(AVERAGE(F1980:F1981)*('Front End'!$F$5*60))-(N1980)&lt;0,0,G1980+(AVERAGE(F1980:F1981)*('Front End'!$F$5*60))-(N1980)))</f>
        <v>100.07218414528855</v>
      </c>
      <c r="H1981" s="10">
        <f>(G1981/$AA$3)*'Front End'!$B$1</f>
        <v>1.0007218414528854E-3</v>
      </c>
      <c r="I1981" s="10">
        <f>('Front End'!$F$10-'Front End'!$B$1)+Calcs!H1981</f>
        <v>46.731000721841454</v>
      </c>
      <c r="J1981" s="10">
        <f>IF(H1981&gt;'Front End'!$B$1*('Front End'!$B$5/100),G1981-((('Front End'!$B$1*('Front End'!$B$5/100))/'Front End'!$B$1)*$AA$3),0)</f>
        <v>7.2184145288545665E-2</v>
      </c>
      <c r="K1981" s="10">
        <f>(J1981*('Front End'!$B$6/100))/('Front End'!$B$2*24*60*60)</f>
        <v>0</v>
      </c>
      <c r="L1981" s="10">
        <f>(J1981*((100-'Front End'!$B$6)/100))/('Front End'!$B$2*24*60*60)</f>
        <v>8.3546464454335265E-5</v>
      </c>
      <c r="M1981" s="10">
        <f t="shared" si="127"/>
        <v>8.3546464454335265E-5</v>
      </c>
      <c r="N1981" s="10">
        <f>AVERAGE(M1980:M1981)*('Front End'!$F$5*60)</f>
        <v>1.0047018945374594E-2</v>
      </c>
      <c r="O1981" s="10">
        <f>IF(O1980+AVERAGE(K1980:K1981)*('Front End'!$F$5*60)&gt;J1981,J1981,O1980+AVERAGE(K1980:K1981)*('Front End'!$F$5*60))</f>
        <v>0</v>
      </c>
      <c r="P1981" s="10">
        <f>P1980+(AVERAGE(L1980:L1981)*('Front End'!$F$5*60))-W1980</f>
        <v>3211.1101166060366</v>
      </c>
      <c r="Q1981" s="10">
        <f>(P1981/$AA$5)*($AA$4-'Front End'!$F$9)</f>
        <v>3.211110116606037E-2</v>
      </c>
      <c r="R1981" s="10">
        <f>'Front End'!$F$9+Q1981</f>
        <v>45.032111101166059</v>
      </c>
      <c r="S1981" s="8">
        <f>IF(R1981&gt;'Front End'!$F$9+'Front End'!$B$9,(((R1981-'Front End'!$F$9)/($AA$4-'Front End'!$F$9))*$AA$5)-((('Front End'!$F$9+'Front End'!$B$9-'Front End'!$F$9)/($AA$4-'Front End'!$F$9))*$AA$5),0)</f>
        <v>3211.1101166059088</v>
      </c>
      <c r="T1981" s="8">
        <f>ROUND(S1981/('Front End'!$B$3*24*60*60),6)</f>
        <v>3.7169999999999998E-3</v>
      </c>
      <c r="U1981" s="8">
        <f>IF(R1981&gt;'Front End'!$F$9+'Front End'!$B$10,(((R1981-'Front End'!$F$9)/($AA$4-'Front End'!$F$9))*$AA$5)-((('Front End'!$F$9+'Front End'!$B$10-'Front End'!$F$9)/($AA$4-'Front End'!$F$9))*$AA$5),0)</f>
        <v>1211.110116605596</v>
      </c>
      <c r="V1981" s="8">
        <f>(U1981^0.5)/('Front End'!$B$4*24*60*60)</f>
        <v>4.0278943759158234E-3</v>
      </c>
      <c r="W1981" s="8">
        <f>(AVERAGE(T1980:T1981)*('Front End'!$F$5*60))+(AVERAGE(V1980:V1981)*('Front End'!$F$5*60))</f>
        <v>0.92953907901779398</v>
      </c>
      <c r="X1981" s="8">
        <f t="shared" si="128"/>
        <v>4.0278943759158234E-3</v>
      </c>
    </row>
    <row r="1982" spans="1:24" x14ac:dyDescent="0.2">
      <c r="A1982" s="1">
        <v>1981</v>
      </c>
      <c r="B1982" s="1">
        <f>B1981+'Front End'!$F$5</f>
        <v>3960</v>
      </c>
      <c r="C1982" s="10">
        <f t="shared" si="125"/>
        <v>2.75</v>
      </c>
      <c r="D1982" s="10">
        <f>ROUND(IF(B1982&lt;=$AA$2*1.25,('Front End'!$F$4/2)*(1-COS((PI()*B1982)/$AA$2)),(4.34*'Front End'!$F$4*EXP(-1.3*B1982/$AA$2))),6)</f>
        <v>8.1000000000000004E-5</v>
      </c>
      <c r="E1982" s="10">
        <f>D1982*('Front End'!$F$3/100)</f>
        <v>0</v>
      </c>
      <c r="F1982" s="10">
        <f t="shared" si="126"/>
        <v>8.1000000000000004E-5</v>
      </c>
      <c r="G1982" s="10">
        <f>IF((G1981+(AVERAGE(F1981:F1982)*('Front End'!$F$5*60))-(N1981))&gt;$AA$3,$AA$3,IF(G1981+(AVERAGE(F1981:F1982)*('Front End'!$F$5*60))-(N1981)&lt;0,0,G1981+(AVERAGE(F1981:F1982)*('Front End'!$F$5*60))-(N1981)))</f>
        <v>100.07185712634318</v>
      </c>
      <c r="H1982" s="10">
        <f>(G1982/$AA$3)*'Front End'!$B$1</f>
        <v>1.0007185712634318E-3</v>
      </c>
      <c r="I1982" s="10">
        <f>('Front End'!$F$10-'Front End'!$B$1)+Calcs!H1982</f>
        <v>46.731000718571266</v>
      </c>
      <c r="J1982" s="10">
        <f>IF(H1982&gt;'Front End'!$B$1*('Front End'!$B$5/100),G1982-((('Front End'!$B$1*('Front End'!$B$5/100))/'Front End'!$B$1)*$AA$3),0)</f>
        <v>7.1857126343175537E-2</v>
      </c>
      <c r="K1982" s="10">
        <f>(J1982*('Front End'!$B$6/100))/('Front End'!$B$2*24*60*60)</f>
        <v>0</v>
      </c>
      <c r="L1982" s="10">
        <f>(J1982*((100-'Front End'!$B$6)/100))/('Front End'!$B$2*24*60*60)</f>
        <v>8.3167970304601327E-5</v>
      </c>
      <c r="M1982" s="10">
        <f t="shared" si="127"/>
        <v>8.3167970304601327E-5</v>
      </c>
      <c r="N1982" s="10">
        <f>AVERAGE(M1981:M1982)*('Front End'!$F$5*60)</f>
        <v>1.0002866085536195E-2</v>
      </c>
      <c r="O1982" s="10">
        <f>IF(O1981+AVERAGE(K1981:K1982)*('Front End'!$F$5*60)&gt;J1982,J1982,O1981+AVERAGE(K1981:K1982)*('Front End'!$F$5*60))</f>
        <v>0</v>
      </c>
      <c r="P1982" s="10">
        <f>P1981+(AVERAGE(L1981:L1982)*('Front End'!$F$5*60))-W1981</f>
        <v>3210.190580393104</v>
      </c>
      <c r="Q1982" s="10">
        <f>(P1982/$AA$5)*($AA$4-'Front End'!$F$9)</f>
        <v>3.210190580393104E-2</v>
      </c>
      <c r="R1982" s="10">
        <f>'Front End'!$F$9+Q1982</f>
        <v>45.032101905803934</v>
      </c>
      <c r="S1982" s="8">
        <f>IF(R1982&gt;'Front End'!$F$9+'Front End'!$B$9,(((R1982-'Front End'!$F$9)/($AA$4-'Front End'!$F$9))*$AA$5)-((('Front End'!$F$9+'Front End'!$B$9-'Front End'!$F$9)/($AA$4-'Front End'!$F$9))*$AA$5),0)</f>
        <v>3210.1905803934014</v>
      </c>
      <c r="T1982" s="8">
        <f>ROUND(S1982/('Front End'!$B$3*24*60*60),6)</f>
        <v>3.715E-3</v>
      </c>
      <c r="U1982" s="8">
        <f>IF(R1982&gt;'Front End'!$F$9+'Front End'!$B$10,(((R1982-'Front End'!$F$9)/($AA$4-'Front End'!$F$9))*$AA$5)-((('Front End'!$F$9+'Front End'!$B$10-'Front End'!$F$9)/($AA$4-'Front End'!$F$9))*$AA$5),0)</f>
        <v>1210.1905803930886</v>
      </c>
      <c r="V1982" s="8">
        <f>(U1982^0.5)/('Front End'!$B$4*24*60*60)</f>
        <v>4.026364994738082E-3</v>
      </c>
      <c r="W1982" s="8">
        <f>(AVERAGE(T1981:T1982)*('Front End'!$F$5*60))+(AVERAGE(V1981:V1982)*('Front End'!$F$5*60))</f>
        <v>0.92917556223923425</v>
      </c>
      <c r="X1982" s="8">
        <f t="shared" si="128"/>
        <v>4.026364994738082E-3</v>
      </c>
    </row>
    <row r="1983" spans="1:24" x14ac:dyDescent="0.2">
      <c r="A1983" s="1">
        <v>1982</v>
      </c>
      <c r="B1983" s="1">
        <f>B1982+'Front End'!$F$5</f>
        <v>3962</v>
      </c>
      <c r="C1983" s="10">
        <f t="shared" si="125"/>
        <v>2.7513888888888891</v>
      </c>
      <c r="D1983" s="10">
        <f>ROUND(IF(B1983&lt;=$AA$2*1.25,('Front End'!$F$4/2)*(1-COS((PI()*B1983)/$AA$2)),(4.34*'Front End'!$F$4*EXP(-1.3*B1983/$AA$2))),6)</f>
        <v>8.1000000000000004E-5</v>
      </c>
      <c r="E1983" s="10">
        <f>D1983*('Front End'!$F$3/100)</f>
        <v>0</v>
      </c>
      <c r="F1983" s="10">
        <f t="shared" si="126"/>
        <v>8.1000000000000004E-5</v>
      </c>
      <c r="G1983" s="10">
        <f>IF((G1982+(AVERAGE(F1982:F1983)*('Front End'!$F$5*60))-(N1982))&gt;$AA$3,$AA$3,IF(G1982+(AVERAGE(F1982:F1983)*('Front End'!$F$5*60))-(N1982)&lt;0,0,G1982+(AVERAGE(F1982:F1983)*('Front End'!$F$5*60))-(N1982)))</f>
        <v>100.07157426025763</v>
      </c>
      <c r="H1983" s="10">
        <f>(G1983/$AA$3)*'Front End'!$B$1</f>
        <v>1.0007157426025763E-3</v>
      </c>
      <c r="I1983" s="10">
        <f>('Front End'!$F$10-'Front End'!$B$1)+Calcs!H1983</f>
        <v>46.73100071574261</v>
      </c>
      <c r="J1983" s="10">
        <f>IF(H1983&gt;'Front End'!$B$1*('Front End'!$B$5/100),G1983-((('Front End'!$B$1*('Front End'!$B$5/100))/'Front End'!$B$1)*$AA$3),0)</f>
        <v>7.1574260257634137E-2</v>
      </c>
      <c r="K1983" s="10">
        <f>(J1983*('Front End'!$B$6/100))/('Front End'!$B$2*24*60*60)</f>
        <v>0</v>
      </c>
      <c r="L1983" s="10">
        <f>(J1983*((100-'Front End'!$B$6)/100))/('Front End'!$B$2*24*60*60)</f>
        <v>8.2840579001891367E-5</v>
      </c>
      <c r="M1983" s="10">
        <f t="shared" si="127"/>
        <v>8.2840579001891367E-5</v>
      </c>
      <c r="N1983" s="10">
        <f>AVERAGE(M1982:M1983)*('Front End'!$F$5*60)</f>
        <v>9.9605129583895616E-3</v>
      </c>
      <c r="O1983" s="10">
        <f>IF(O1982+AVERAGE(K1982:K1983)*('Front End'!$F$5*60)&gt;J1983,J1983,O1982+AVERAGE(K1982:K1983)*('Front End'!$F$5*60))</f>
        <v>0</v>
      </c>
      <c r="P1983" s="10">
        <f>P1982+(AVERAGE(L1982:L1983)*('Front End'!$F$5*60))-W1982</f>
        <v>3209.2713653438232</v>
      </c>
      <c r="Q1983" s="10">
        <f>(P1983/$AA$5)*($AA$4-'Front End'!$F$9)</f>
        <v>3.2092713653438229E-2</v>
      </c>
      <c r="R1983" s="10">
        <f>'Front End'!$F$9+Q1983</f>
        <v>45.032092713653441</v>
      </c>
      <c r="S1983" s="8">
        <f>IF(R1983&gt;'Front End'!$F$9+'Front End'!$B$9,(((R1983-'Front End'!$F$9)/($AA$4-'Front End'!$F$9))*$AA$5)-((('Front End'!$F$9+'Front End'!$B$9-'Front End'!$F$9)/($AA$4-'Front End'!$F$9))*$AA$5),0)</f>
        <v>3209.2713653440801</v>
      </c>
      <c r="T1983" s="8">
        <f>ROUND(S1983/('Front End'!$B$3*24*60*60),6)</f>
        <v>3.7139999999999999E-3</v>
      </c>
      <c r="U1983" s="8">
        <f>IF(R1983&gt;'Front End'!$F$9+'Front End'!$B$10,(((R1983-'Front End'!$F$9)/($AA$4-'Front End'!$F$9))*$AA$5)-((('Front End'!$F$9+'Front End'!$B$10-'Front End'!$F$9)/($AA$4-'Front End'!$F$9))*$AA$5),0)</f>
        <v>1209.2713653437672</v>
      </c>
      <c r="V1983" s="8">
        <f>(U1983^0.5)/('Front End'!$B$4*24*60*60)</f>
        <v>4.0248355668829651E-3</v>
      </c>
      <c r="W1983" s="8">
        <f>(AVERAGE(T1982:T1983)*('Front End'!$F$5*60))+(AVERAGE(V1982:V1983)*('Front End'!$F$5*60))</f>
        <v>0.92881203369726273</v>
      </c>
      <c r="X1983" s="8">
        <f t="shared" si="128"/>
        <v>4.0248355668829651E-3</v>
      </c>
    </row>
    <row r="1984" spans="1:24" x14ac:dyDescent="0.2">
      <c r="A1984" s="1">
        <v>1983</v>
      </c>
      <c r="B1984" s="1">
        <f>B1983+'Front End'!$F$5</f>
        <v>3964</v>
      </c>
      <c r="C1984" s="10">
        <f t="shared" si="125"/>
        <v>2.7527777777777778</v>
      </c>
      <c r="D1984" s="10">
        <f>ROUND(IF(B1984&lt;=$AA$2*1.25,('Front End'!$F$4/2)*(1-COS((PI()*B1984)/$AA$2)),(4.34*'Front End'!$F$4*EXP(-1.3*B1984/$AA$2))),6)</f>
        <v>8.0000000000000007E-5</v>
      </c>
      <c r="E1984" s="10">
        <f>D1984*('Front End'!$F$3/100)</f>
        <v>0</v>
      </c>
      <c r="F1984" s="10">
        <f t="shared" si="126"/>
        <v>8.0000000000000007E-5</v>
      </c>
      <c r="G1984" s="10">
        <f>IF((G1983+(AVERAGE(F1983:F1984)*('Front End'!$F$5*60))-(N1983))&gt;$AA$3,$AA$3,IF(G1983+(AVERAGE(F1983:F1984)*('Front End'!$F$5*60))-(N1983)&lt;0,0,G1983+(AVERAGE(F1983:F1984)*('Front End'!$F$5*60))-(N1983)))</f>
        <v>100.07127374729924</v>
      </c>
      <c r="H1984" s="10">
        <f>(G1984/$AA$3)*'Front End'!$B$1</f>
        <v>1.0007127374729924E-3</v>
      </c>
      <c r="I1984" s="10">
        <f>('Front End'!$F$10-'Front End'!$B$1)+Calcs!H1984</f>
        <v>46.731000712737476</v>
      </c>
      <c r="J1984" s="10">
        <f>IF(H1984&gt;'Front End'!$B$1*('Front End'!$B$5/100),G1984-((('Front End'!$B$1*('Front End'!$B$5/100))/'Front End'!$B$1)*$AA$3),0)</f>
        <v>7.1273747299244405E-2</v>
      </c>
      <c r="K1984" s="10">
        <f>(J1984*('Front End'!$B$6/100))/('Front End'!$B$2*24*60*60)</f>
        <v>0</v>
      </c>
      <c r="L1984" s="10">
        <f>(J1984*((100-'Front End'!$B$6)/100))/('Front End'!$B$2*24*60*60)</f>
        <v>8.2492763077829178E-5</v>
      </c>
      <c r="M1984" s="10">
        <f t="shared" si="127"/>
        <v>8.2492763077829178E-5</v>
      </c>
      <c r="N1984" s="10">
        <f>AVERAGE(M1983:M1984)*('Front End'!$F$5*60)</f>
        <v>9.9200005247832325E-3</v>
      </c>
      <c r="O1984" s="10">
        <f>IF(O1983+AVERAGE(K1983:K1984)*('Front End'!$F$5*60)&gt;J1984,J1984,O1983+AVERAGE(K1983:K1984)*('Front End'!$F$5*60))</f>
        <v>0</v>
      </c>
      <c r="P1984" s="10">
        <f>P1983+(AVERAGE(L1983:L1984)*('Front End'!$F$5*60))-W1983</f>
        <v>3208.3524733106506</v>
      </c>
      <c r="Q1984" s="10">
        <f>(P1984/$AA$5)*($AA$4-'Front End'!$F$9)</f>
        <v>3.2083524733106508E-2</v>
      </c>
      <c r="R1984" s="10">
        <f>'Front End'!$F$9+Q1984</f>
        <v>45.032083524733103</v>
      </c>
      <c r="S1984" s="8">
        <f>IF(R1984&gt;'Front End'!$F$9+'Front End'!$B$9,(((R1984-'Front End'!$F$9)/($AA$4-'Front End'!$F$9))*$AA$5)-((('Front End'!$F$9+'Front End'!$B$9-'Front End'!$F$9)/($AA$4-'Front End'!$F$9))*$AA$5),0)</f>
        <v>3208.3524733103277</v>
      </c>
      <c r="T1984" s="8">
        <f>ROUND(S1984/('Front End'!$B$3*24*60*60),6)</f>
        <v>3.7130000000000002E-3</v>
      </c>
      <c r="U1984" s="8">
        <f>IF(R1984&gt;'Front End'!$F$9+'Front End'!$B$10,(((R1984-'Front End'!$F$9)/($AA$4-'Front End'!$F$9))*$AA$5)-((('Front End'!$F$9+'Front End'!$B$10-'Front End'!$F$9)/($AA$4-'Front End'!$F$9))*$AA$5),0)</f>
        <v>1208.3524733100148</v>
      </c>
      <c r="V1984" s="8">
        <f>(U1984^0.5)/('Front End'!$B$4*24*60*60)</f>
        <v>4.0233060953810693E-3</v>
      </c>
      <c r="W1984" s="8">
        <f>(AVERAGE(T1983:T1984)*('Front End'!$F$5*60))+(AVERAGE(V1983:V1984)*('Front End'!$F$5*60))</f>
        <v>0.92850849973584193</v>
      </c>
      <c r="X1984" s="8">
        <f t="shared" si="128"/>
        <v>4.0233060953810693E-3</v>
      </c>
    </row>
    <row r="1985" spans="1:24" x14ac:dyDescent="0.2">
      <c r="A1985" s="1">
        <v>1984</v>
      </c>
      <c r="B1985" s="1">
        <f>B1984+'Front End'!$F$5</f>
        <v>3966</v>
      </c>
      <c r="C1985" s="10">
        <f t="shared" si="125"/>
        <v>2.7541666666666669</v>
      </c>
      <c r="D1985" s="10">
        <f>ROUND(IF(B1985&lt;=$AA$2*1.25,('Front End'!$F$4/2)*(1-COS((PI()*B1985)/$AA$2)),(4.34*'Front End'!$F$4*EXP(-1.3*B1985/$AA$2))),6)</f>
        <v>8.0000000000000007E-5</v>
      </c>
      <c r="E1985" s="10">
        <f>D1985*('Front End'!$F$3/100)</f>
        <v>0</v>
      </c>
      <c r="F1985" s="10">
        <f t="shared" si="126"/>
        <v>8.0000000000000007E-5</v>
      </c>
      <c r="G1985" s="10">
        <f>IF((G1984+(AVERAGE(F1984:F1985)*('Front End'!$F$5*60))-(N1984))&gt;$AA$3,$AA$3,IF(G1984+(AVERAGE(F1984:F1985)*('Front End'!$F$5*60))-(N1984)&lt;0,0,G1984+(AVERAGE(F1984:F1985)*('Front End'!$F$5*60))-(N1984)))</f>
        <v>100.07095374677446</v>
      </c>
      <c r="H1985" s="10">
        <f>(G1985/$AA$3)*'Front End'!$B$1</f>
        <v>1.0007095374677446E-3</v>
      </c>
      <c r="I1985" s="10">
        <f>('Front End'!$F$10-'Front End'!$B$1)+Calcs!H1985</f>
        <v>46.731000709537469</v>
      </c>
      <c r="J1985" s="10">
        <f>IF(H1985&gt;'Front End'!$B$1*('Front End'!$B$5/100),G1985-((('Front End'!$B$1*('Front End'!$B$5/100))/'Front End'!$B$1)*$AA$3),0)</f>
        <v>7.0953746774463866E-2</v>
      </c>
      <c r="K1985" s="10">
        <f>(J1985*('Front End'!$B$6/100))/('Front End'!$B$2*24*60*60)</f>
        <v>0</v>
      </c>
      <c r="L1985" s="10">
        <f>(J1985*((100-'Front End'!$B$6)/100))/('Front End'!$B$2*24*60*60)</f>
        <v>8.2122392100073924E-5</v>
      </c>
      <c r="M1985" s="10">
        <f t="shared" si="127"/>
        <v>8.2122392100073924E-5</v>
      </c>
      <c r="N1985" s="10">
        <f>AVERAGE(M1984:M1985)*('Front End'!$F$5*60)</f>
        <v>9.8769093106741857E-3</v>
      </c>
      <c r="O1985" s="10">
        <f>IF(O1984+AVERAGE(K1984:K1985)*('Front End'!$F$5*60)&gt;J1985,J1985,O1984+AVERAGE(K1984:K1985)*('Front End'!$F$5*60))</f>
        <v>0</v>
      </c>
      <c r="P1985" s="10">
        <f>P1984+(AVERAGE(L1984:L1985)*('Front End'!$F$5*60))-W1984</f>
        <v>3207.4338417202252</v>
      </c>
      <c r="Q1985" s="10">
        <f>(P1985/$AA$5)*($AA$4-'Front End'!$F$9)</f>
        <v>3.2074338417202253E-2</v>
      </c>
      <c r="R1985" s="10">
        <f>'Front End'!$F$9+Q1985</f>
        <v>45.032074338417203</v>
      </c>
      <c r="S1985" s="8">
        <f>IF(R1985&gt;'Front End'!$F$9+'Front End'!$B$9,(((R1985-'Front End'!$F$9)/($AA$4-'Front End'!$F$9))*$AA$5)-((('Front End'!$F$9+'Front End'!$B$9-'Front End'!$F$9)/($AA$4-'Front End'!$F$9))*$AA$5),0)</f>
        <v>3207.4338417203312</v>
      </c>
      <c r="T1985" s="8">
        <f>ROUND(S1985/('Front End'!$B$3*24*60*60),6)</f>
        <v>3.712E-3</v>
      </c>
      <c r="U1985" s="8">
        <f>IF(R1985&gt;'Front End'!$F$9+'Front End'!$B$10,(((R1985-'Front End'!$F$9)/($AA$4-'Front End'!$F$9))*$AA$5)-((('Front End'!$F$9+'Front End'!$B$10-'Front End'!$F$9)/($AA$4-'Front End'!$F$9))*$AA$5),0)</f>
        <v>1207.4338417200183</v>
      </c>
      <c r="V1985" s="8">
        <f>(U1985^0.5)/('Front End'!$B$4*24*60*60)</f>
        <v>4.0217764759740539E-3</v>
      </c>
      <c r="W1985" s="8">
        <f>(AVERAGE(T1984:T1985)*('Front End'!$F$5*60))+(AVERAGE(V1984:V1985)*('Front End'!$F$5*60))</f>
        <v>0.92820495428130734</v>
      </c>
      <c r="X1985" s="8">
        <f t="shared" si="128"/>
        <v>4.0217764759740539E-3</v>
      </c>
    </row>
    <row r="1986" spans="1:24" x14ac:dyDescent="0.2">
      <c r="A1986" s="1">
        <v>1985</v>
      </c>
      <c r="B1986" s="1">
        <f>B1985+'Front End'!$F$5</f>
        <v>3968</v>
      </c>
      <c r="C1986" s="10">
        <f t="shared" si="125"/>
        <v>2.7555555555555555</v>
      </c>
      <c r="D1986" s="10">
        <f>ROUND(IF(B1986&lt;=$AA$2*1.25,('Front End'!$F$4/2)*(1-COS((PI()*B1986)/$AA$2)),(4.34*'Front End'!$F$4*EXP(-1.3*B1986/$AA$2))),6)</f>
        <v>8.0000000000000007E-5</v>
      </c>
      <c r="E1986" s="10">
        <f>D1986*('Front End'!$F$3/100)</f>
        <v>0</v>
      </c>
      <c r="F1986" s="10">
        <f t="shared" si="126"/>
        <v>8.0000000000000007E-5</v>
      </c>
      <c r="G1986" s="10">
        <f>IF((G1985+(AVERAGE(F1985:F1986)*('Front End'!$F$5*60))-(N1985))&gt;$AA$3,$AA$3,IF(G1985+(AVERAGE(F1985:F1986)*('Front End'!$F$5*60))-(N1985)&lt;0,0,G1985+(AVERAGE(F1985:F1986)*('Front End'!$F$5*60))-(N1985)))</f>
        <v>100.07067683746379</v>
      </c>
      <c r="H1986" s="10">
        <f>(G1986/$AA$3)*'Front End'!$B$1</f>
        <v>1.0007067683746379E-3</v>
      </c>
      <c r="I1986" s="10">
        <f>('Front End'!$F$10-'Front End'!$B$1)+Calcs!H1986</f>
        <v>46.731000706768377</v>
      </c>
      <c r="J1986" s="10">
        <f>IF(H1986&gt;'Front End'!$B$1*('Front End'!$B$5/100),G1986-((('Front End'!$B$1*('Front End'!$B$5/100))/'Front End'!$B$1)*$AA$3),0)</f>
        <v>7.0676837463793163E-2</v>
      </c>
      <c r="K1986" s="10">
        <f>(J1986*('Front End'!$B$6/100))/('Front End'!$B$2*24*60*60)</f>
        <v>0</v>
      </c>
      <c r="L1986" s="10">
        <f>(J1986*((100-'Front End'!$B$6)/100))/('Front End'!$B$2*24*60*60)</f>
        <v>8.1801895212723583E-5</v>
      </c>
      <c r="M1986" s="10">
        <f t="shared" si="127"/>
        <v>8.1801895212723583E-5</v>
      </c>
      <c r="N1986" s="10">
        <f>AVERAGE(M1985:M1986)*('Front End'!$F$5*60)</f>
        <v>9.8354572387678498E-3</v>
      </c>
      <c r="O1986" s="10">
        <f>IF(O1985+AVERAGE(K1985:K1986)*('Front End'!$F$5*60)&gt;J1986,J1986,O1985+AVERAGE(K1985:K1986)*('Front End'!$F$5*60))</f>
        <v>0</v>
      </c>
      <c r="P1986" s="10">
        <f>P1985+(AVERAGE(L1985:L1986)*('Front End'!$F$5*60))-W1985</f>
        <v>3206.5154722231828</v>
      </c>
      <c r="Q1986" s="10">
        <f>(P1986/$AA$5)*($AA$4-'Front End'!$F$9)</f>
        <v>3.2065154722231821E-2</v>
      </c>
      <c r="R1986" s="10">
        <f>'Front End'!$F$9+Q1986</f>
        <v>45.032065154722233</v>
      </c>
      <c r="S1986" s="8">
        <f>IF(R1986&gt;'Front End'!$F$9+'Front End'!$B$9,(((R1986-'Front End'!$F$9)/($AA$4-'Front End'!$F$9))*$AA$5)-((('Front End'!$F$9+'Front End'!$B$9-'Front End'!$F$9)/($AA$4-'Front End'!$F$9))*$AA$5),0)</f>
        <v>3206.5154722232596</v>
      </c>
      <c r="T1986" s="8">
        <f>ROUND(S1986/('Front End'!$B$3*24*60*60),6)</f>
        <v>3.7109999999999999E-3</v>
      </c>
      <c r="U1986" s="8">
        <f>IF(R1986&gt;'Front End'!$F$9+'Front End'!$B$10,(((R1986-'Front End'!$F$9)/($AA$4-'Front End'!$F$9))*$AA$5)-((('Front End'!$F$9+'Front End'!$B$10-'Front End'!$F$9)/($AA$4-'Front End'!$F$9))*$AA$5),0)</f>
        <v>1206.5154722229468</v>
      </c>
      <c r="V1986" s="8">
        <f>(U1986^0.5)/('Front End'!$B$4*24*60*60)</f>
        <v>4.020246711240706E-3</v>
      </c>
      <c r="W1986" s="8">
        <f>(AVERAGE(T1985:T1986)*('Front End'!$F$5*60))+(AVERAGE(V1985:V1986)*('Front End'!$F$5*60))</f>
        <v>0.92790139123288562</v>
      </c>
      <c r="X1986" s="8">
        <f t="shared" si="128"/>
        <v>4.020246711240706E-3</v>
      </c>
    </row>
    <row r="1987" spans="1:24" x14ac:dyDescent="0.2">
      <c r="A1987" s="1">
        <v>1986</v>
      </c>
      <c r="B1987" s="1">
        <f>B1986+'Front End'!$F$5</f>
        <v>3970</v>
      </c>
      <c r="C1987" s="10">
        <f t="shared" si="125"/>
        <v>2.7569444444444446</v>
      </c>
      <c r="D1987" s="10">
        <f>ROUND(IF(B1987&lt;=$AA$2*1.25,('Front End'!$F$4/2)*(1-COS((PI()*B1987)/$AA$2)),(4.34*'Front End'!$F$4*EXP(-1.3*B1987/$AA$2))),6)</f>
        <v>7.8999999999999996E-5</v>
      </c>
      <c r="E1987" s="10">
        <f>D1987*('Front End'!$F$3/100)</f>
        <v>0</v>
      </c>
      <c r="F1987" s="10">
        <f t="shared" si="126"/>
        <v>7.8999999999999996E-5</v>
      </c>
      <c r="G1987" s="10">
        <f>IF((G1986+(AVERAGE(F1986:F1987)*('Front End'!$F$5*60))-(N1986))&gt;$AA$3,$AA$3,IF(G1986+(AVERAGE(F1986:F1987)*('Front End'!$F$5*60))-(N1986)&lt;0,0,G1986+(AVERAGE(F1986:F1987)*('Front End'!$F$5*60))-(N1986)))</f>
        <v>100.07038138022503</v>
      </c>
      <c r="H1987" s="10">
        <f>(G1987/$AA$3)*'Front End'!$B$1</f>
        <v>1.0007038138022503E-3</v>
      </c>
      <c r="I1987" s="10">
        <f>('Front End'!$F$10-'Front End'!$B$1)+Calcs!H1987</f>
        <v>46.731000703813805</v>
      </c>
      <c r="J1987" s="10">
        <f>IF(H1987&gt;'Front End'!$B$1*('Front End'!$B$5/100),G1987-((('Front End'!$B$1*('Front End'!$B$5/100))/'Front End'!$B$1)*$AA$3),0)</f>
        <v>7.0381380225029488E-2</v>
      </c>
      <c r="K1987" s="10">
        <f>(J1987*('Front End'!$B$6/100))/('Front End'!$B$2*24*60*60)</f>
        <v>0</v>
      </c>
      <c r="L1987" s="10">
        <f>(J1987*((100-'Front End'!$B$6)/100))/('Front End'!$B$2*24*60*60)</f>
        <v>8.1459930816006365E-5</v>
      </c>
      <c r="M1987" s="10">
        <f t="shared" si="127"/>
        <v>8.1459930816006365E-5</v>
      </c>
      <c r="N1987" s="10">
        <f>AVERAGE(M1986:M1987)*('Front End'!$F$5*60)</f>
        <v>9.7957095617237974E-3</v>
      </c>
      <c r="O1987" s="10">
        <f>IF(O1986+AVERAGE(K1986:K1987)*('Front End'!$F$5*60)&gt;J1987,J1987,O1986+AVERAGE(K1986:K1987)*('Front End'!$F$5*60))</f>
        <v>0</v>
      </c>
      <c r="P1987" s="10">
        <f>P1986+(AVERAGE(L1986:L1987)*('Front End'!$F$5*60))-W1986</f>
        <v>3205.5973665415117</v>
      </c>
      <c r="Q1987" s="10">
        <f>(P1987/$AA$5)*($AA$4-'Front End'!$F$9)</f>
        <v>3.205597366541512E-2</v>
      </c>
      <c r="R1987" s="10">
        <f>'Front End'!$F$9+Q1987</f>
        <v>45.032055973665415</v>
      </c>
      <c r="S1987" s="8">
        <f>IF(R1987&gt;'Front End'!$F$9+'Front End'!$B$9,(((R1987-'Front End'!$F$9)/($AA$4-'Front End'!$F$9))*$AA$5)-((('Front End'!$F$9+'Front End'!$B$9-'Front End'!$F$9)/($AA$4-'Front End'!$F$9))*$AA$5),0)</f>
        <v>3205.5973665414685</v>
      </c>
      <c r="T1987" s="8">
        <f>ROUND(S1987/('Front End'!$B$3*24*60*60),6)</f>
        <v>3.7100000000000002E-3</v>
      </c>
      <c r="U1987" s="8">
        <f>IF(R1987&gt;'Front End'!$F$9+'Front End'!$B$10,(((R1987-'Front End'!$F$9)/($AA$4-'Front End'!$F$9))*$AA$5)-((('Front End'!$F$9+'Front End'!$B$10-'Front End'!$F$9)/($AA$4-'Front End'!$F$9))*$AA$5),0)</f>
        <v>1205.5973665411557</v>
      </c>
      <c r="V1987" s="8">
        <f>(U1987^0.5)/('Front End'!$B$4*24*60*60)</f>
        <v>4.0187168038856988E-3</v>
      </c>
      <c r="W1987" s="8">
        <f>(AVERAGE(T1986:T1987)*('Front End'!$F$5*60))+(AVERAGE(V1986:V1987)*('Front End'!$F$5*60))</f>
        <v>0.92759781090758431</v>
      </c>
      <c r="X1987" s="8">
        <f t="shared" si="128"/>
        <v>4.0187168038856988E-3</v>
      </c>
    </row>
    <row r="1988" spans="1:24" x14ac:dyDescent="0.2">
      <c r="A1988" s="1">
        <v>1987</v>
      </c>
      <c r="B1988" s="1">
        <f>B1987+'Front End'!$F$5</f>
        <v>3972</v>
      </c>
      <c r="C1988" s="10">
        <f t="shared" si="125"/>
        <v>2.7583333333333333</v>
      </c>
      <c r="D1988" s="10">
        <f>ROUND(IF(B1988&lt;=$AA$2*1.25,('Front End'!$F$4/2)*(1-COS((PI()*B1988)/$AA$2)),(4.34*'Front End'!$F$4*EXP(-1.3*B1988/$AA$2))),6)</f>
        <v>7.8999999999999996E-5</v>
      </c>
      <c r="E1988" s="10">
        <f>D1988*('Front End'!$F$3/100)</f>
        <v>0</v>
      </c>
      <c r="F1988" s="10">
        <f t="shared" si="126"/>
        <v>7.8999999999999996E-5</v>
      </c>
      <c r="G1988" s="10">
        <f>IF((G1987+(AVERAGE(F1987:F1988)*('Front End'!$F$5*60))-(N1987))&gt;$AA$3,$AA$3,IF(G1987+(AVERAGE(F1987:F1988)*('Front End'!$F$5*60))-(N1987)&lt;0,0,G1987+(AVERAGE(F1987:F1988)*('Front End'!$F$5*60))-(N1987)))</f>
        <v>100.0700656706633</v>
      </c>
      <c r="H1988" s="10">
        <f>(G1988/$AA$3)*'Front End'!$B$1</f>
        <v>1.0007006567066331E-3</v>
      </c>
      <c r="I1988" s="10">
        <f>('Front End'!$F$10-'Front End'!$B$1)+Calcs!H1988</f>
        <v>46.731000700656708</v>
      </c>
      <c r="J1988" s="10">
        <f>IF(H1988&gt;'Front End'!$B$1*('Front End'!$B$5/100),G1988-((('Front End'!$B$1*('Front End'!$B$5/100))/'Front End'!$B$1)*$AA$3),0)</f>
        <v>7.0065670663296942E-2</v>
      </c>
      <c r="K1988" s="10">
        <f>(J1988*('Front End'!$B$6/100))/('Front End'!$B$2*24*60*60)</f>
        <v>0</v>
      </c>
      <c r="L1988" s="10">
        <f>(J1988*((100-'Front End'!$B$6)/100))/('Front End'!$B$2*24*60*60)</f>
        <v>8.1094526230667772E-5</v>
      </c>
      <c r="M1988" s="10">
        <f t="shared" si="127"/>
        <v>8.1094526230667772E-5</v>
      </c>
      <c r="N1988" s="10">
        <f>AVERAGE(M1987:M1988)*('Front End'!$F$5*60)</f>
        <v>9.7532674228004487E-3</v>
      </c>
      <c r="O1988" s="10">
        <f>IF(O1987+AVERAGE(K1987:K1988)*('Front End'!$F$5*60)&gt;J1988,J1988,O1987+AVERAGE(K1987:K1988)*('Front End'!$F$5*60))</f>
        <v>0</v>
      </c>
      <c r="P1988" s="10">
        <f>P1987+(AVERAGE(L1987:L1988)*('Front End'!$F$5*60))-W1987</f>
        <v>3204.6795219980268</v>
      </c>
      <c r="Q1988" s="10">
        <f>(P1988/$AA$5)*($AA$4-'Front End'!$F$9)</f>
        <v>3.2046795219980266E-2</v>
      </c>
      <c r="R1988" s="10">
        <f>'Front End'!$F$9+Q1988</f>
        <v>45.032046795219983</v>
      </c>
      <c r="S1988" s="8">
        <f>IF(R1988&gt;'Front End'!$F$9+'Front End'!$B$9,(((R1988-'Front End'!$F$9)/($AA$4-'Front End'!$F$9))*$AA$5)-((('Front End'!$F$9+'Front End'!$B$9-'Front End'!$F$9)/($AA$4-'Front End'!$F$9))*$AA$5),0)</f>
        <v>3204.6795219983442</v>
      </c>
      <c r="T1988" s="8">
        <f>ROUND(S1988/('Front End'!$B$3*24*60*60),6)</f>
        <v>3.7090000000000001E-3</v>
      </c>
      <c r="U1988" s="8">
        <f>IF(R1988&gt;'Front End'!$F$9+'Front End'!$B$10,(((R1988-'Front End'!$F$9)/($AA$4-'Front End'!$F$9))*$AA$5)-((('Front End'!$F$9+'Front End'!$B$10-'Front End'!$F$9)/($AA$4-'Front End'!$F$9))*$AA$5),0)</f>
        <v>1204.6795219980313</v>
      </c>
      <c r="V1988" s="8">
        <f>(U1988^0.5)/('Front End'!$B$4*24*60*60)</f>
        <v>4.0171867492832984E-3</v>
      </c>
      <c r="W1988" s="8">
        <f>(AVERAGE(T1987:T1988)*('Front End'!$F$5*60))+(AVERAGE(V1987:V1988)*('Front End'!$F$5*60))</f>
        <v>0.92729421319013983</v>
      </c>
      <c r="X1988" s="8">
        <f t="shared" si="128"/>
        <v>4.0171867492832984E-3</v>
      </c>
    </row>
    <row r="1989" spans="1:24" x14ac:dyDescent="0.2">
      <c r="A1989" s="1">
        <v>1988</v>
      </c>
      <c r="B1989" s="1">
        <f>B1988+'Front End'!$F$5</f>
        <v>3974</v>
      </c>
      <c r="C1989" s="10">
        <f t="shared" si="125"/>
        <v>2.7597222222222224</v>
      </c>
      <c r="D1989" s="10">
        <f>ROUND(IF(B1989&lt;=$AA$2*1.25,('Front End'!$F$4/2)*(1-COS((PI()*B1989)/$AA$2)),(4.34*'Front End'!$F$4*EXP(-1.3*B1989/$AA$2))),6)</f>
        <v>7.8999999999999996E-5</v>
      </c>
      <c r="E1989" s="10">
        <f>D1989*('Front End'!$F$3/100)</f>
        <v>0</v>
      </c>
      <c r="F1989" s="10">
        <f t="shared" si="126"/>
        <v>7.8999999999999996E-5</v>
      </c>
      <c r="G1989" s="10">
        <f>IF((G1988+(AVERAGE(F1988:F1989)*('Front End'!$F$5*60))-(N1988))&gt;$AA$3,$AA$3,IF(G1988+(AVERAGE(F1988:F1989)*('Front End'!$F$5*60))-(N1988)&lt;0,0,G1988+(AVERAGE(F1988:F1989)*('Front End'!$F$5*60))-(N1988)))</f>
        <v>100.0697924032405</v>
      </c>
      <c r="H1989" s="10">
        <f>(G1989/$AA$3)*'Front End'!$B$1</f>
        <v>1.0006979240324051E-3</v>
      </c>
      <c r="I1989" s="10">
        <f>('Front End'!$F$10-'Front End'!$B$1)+Calcs!H1989</f>
        <v>46.731000697924038</v>
      </c>
      <c r="J1989" s="10">
        <f>IF(H1989&gt;'Front End'!$B$1*('Front End'!$B$5/100),G1989-((('Front End'!$B$1*('Front End'!$B$5/100))/'Front End'!$B$1)*$AA$3),0)</f>
        <v>6.9792403240498402E-2</v>
      </c>
      <c r="K1989" s="10">
        <f>(J1989*('Front End'!$B$6/100))/('Front End'!$B$2*24*60*60)</f>
        <v>0</v>
      </c>
      <c r="L1989" s="10">
        <f>(J1989*((100-'Front End'!$B$6)/100))/('Front End'!$B$2*24*60*60)</f>
        <v>8.0778244491317604E-5</v>
      </c>
      <c r="M1989" s="10">
        <f t="shared" si="127"/>
        <v>8.0778244491317604E-5</v>
      </c>
      <c r="N1989" s="10">
        <f>AVERAGE(M1988:M1989)*('Front End'!$F$5*60)</f>
        <v>9.7123662433191236E-3</v>
      </c>
      <c r="O1989" s="10">
        <f>IF(O1988+AVERAGE(K1988:K1989)*('Front End'!$F$5*60)&gt;J1989,J1989,O1988+AVERAGE(K1988:K1989)*('Front End'!$F$5*60))</f>
        <v>0</v>
      </c>
      <c r="P1989" s="10">
        <f>P1988+(AVERAGE(L1988:L1989)*('Front End'!$F$5*60))-W1988</f>
        <v>3203.7619401510797</v>
      </c>
      <c r="Q1989" s="10">
        <f>(P1989/$AA$5)*($AA$4-'Front End'!$F$9)</f>
        <v>3.2037619401510793E-2</v>
      </c>
      <c r="R1989" s="10">
        <f>'Front End'!$F$9+Q1989</f>
        <v>45.032037619401514</v>
      </c>
      <c r="S1989" s="8">
        <f>IF(R1989&gt;'Front End'!$F$9+'Front End'!$B$9,(((R1989-'Front End'!$F$9)/($AA$4-'Front End'!$F$9))*$AA$5)-((('Front End'!$F$9+'Front End'!$B$9-'Front End'!$F$9)/($AA$4-'Front End'!$F$9))*$AA$5),0)</f>
        <v>3203.7619401513953</v>
      </c>
      <c r="T1989" s="8">
        <f>ROUND(S1989/('Front End'!$B$3*24*60*60),6)</f>
        <v>3.7079999999999999E-3</v>
      </c>
      <c r="U1989" s="8">
        <f>IF(R1989&gt;'Front End'!$F$9+'Front End'!$B$10,(((R1989-'Front End'!$F$9)/($AA$4-'Front End'!$F$9))*$AA$5)-((('Front End'!$F$9+'Front End'!$B$10-'Front End'!$F$9)/($AA$4-'Front End'!$F$9))*$AA$5),0)</f>
        <v>1203.7619401510824</v>
      </c>
      <c r="V1989" s="8">
        <f>(U1989^0.5)/('Front End'!$B$4*24*60*60)</f>
        <v>4.0156565498630529E-3</v>
      </c>
      <c r="W1989" s="8">
        <f>(AVERAGE(T1988:T1989)*('Front End'!$F$5*60))+(AVERAGE(V1988:V1989)*('Front End'!$F$5*60))</f>
        <v>0.92699059794878103</v>
      </c>
      <c r="X1989" s="8">
        <f t="shared" si="128"/>
        <v>4.0156565498630529E-3</v>
      </c>
    </row>
    <row r="1990" spans="1:24" x14ac:dyDescent="0.2">
      <c r="A1990" s="1">
        <v>1989</v>
      </c>
      <c r="B1990" s="1">
        <f>B1989+'Front End'!$F$5</f>
        <v>3976</v>
      </c>
      <c r="C1990" s="10">
        <f t="shared" si="125"/>
        <v>2.7611111111111111</v>
      </c>
      <c r="D1990" s="10">
        <f>ROUND(IF(B1990&lt;=$AA$2*1.25,('Front End'!$F$4/2)*(1-COS((PI()*B1990)/$AA$2)),(4.34*'Front End'!$F$4*EXP(-1.3*B1990/$AA$2))),6)</f>
        <v>7.7999999999999999E-5</v>
      </c>
      <c r="E1990" s="10">
        <f>D1990*('Front End'!$F$3/100)</f>
        <v>0</v>
      </c>
      <c r="F1990" s="10">
        <f t="shared" si="126"/>
        <v>7.7999999999999999E-5</v>
      </c>
      <c r="G1990" s="10">
        <f>IF((G1989+(AVERAGE(F1989:F1990)*('Front End'!$F$5*60))-(N1989))&gt;$AA$3,$AA$3,IF(G1989+(AVERAGE(F1989:F1990)*('Front End'!$F$5*60))-(N1989)&lt;0,0,G1989+(AVERAGE(F1989:F1990)*('Front End'!$F$5*60))-(N1989)))</f>
        <v>100.06950003699718</v>
      </c>
      <c r="H1990" s="10">
        <f>(G1990/$AA$3)*'Front End'!$B$1</f>
        <v>1.0006950003699719E-3</v>
      </c>
      <c r="I1990" s="10">
        <f>('Front End'!$F$10-'Front End'!$B$1)+Calcs!H1990</f>
        <v>46.731000695000375</v>
      </c>
      <c r="J1990" s="10">
        <f>IF(H1990&gt;'Front End'!$B$1*('Front End'!$B$5/100),G1990-((('Front End'!$B$1*('Front End'!$B$5/100))/'Front End'!$B$1)*$AA$3),0)</f>
        <v>6.9500036997183656E-2</v>
      </c>
      <c r="K1990" s="10">
        <f>(J1990*('Front End'!$B$6/100))/('Front End'!$B$2*24*60*60)</f>
        <v>0</v>
      </c>
      <c r="L1990" s="10">
        <f>(J1990*((100-'Front End'!$B$6)/100))/('Front End'!$B$2*24*60*60)</f>
        <v>8.0439857635629242E-5</v>
      </c>
      <c r="M1990" s="10">
        <f t="shared" si="127"/>
        <v>8.0439857635629242E-5</v>
      </c>
      <c r="N1990" s="10">
        <f>AVERAGE(M1989:M1990)*('Front End'!$F$5*60)</f>
        <v>9.6730861276168104E-3</v>
      </c>
      <c r="O1990" s="10">
        <f>IF(O1989+AVERAGE(K1989:K1990)*('Front End'!$F$5*60)&gt;J1990,J1990,O1989+AVERAGE(K1989:K1990)*('Front End'!$F$5*60))</f>
        <v>0</v>
      </c>
      <c r="P1990" s="10">
        <f>P1989+(AVERAGE(L1989:L1990)*('Front End'!$F$5*60))-W1989</f>
        <v>3202.8446226392589</v>
      </c>
      <c r="Q1990" s="10">
        <f>(P1990/$AA$5)*($AA$4-'Front End'!$F$9)</f>
        <v>3.2028446226392587E-2</v>
      </c>
      <c r="R1990" s="10">
        <f>'Front End'!$F$9+Q1990</f>
        <v>45.032028446226391</v>
      </c>
      <c r="S1990" s="8">
        <f>IF(R1990&gt;'Front End'!$F$9+'Front End'!$B$9,(((R1990-'Front End'!$F$9)/($AA$4-'Front End'!$F$9))*$AA$5)-((('Front End'!$F$9+'Front End'!$B$9-'Front End'!$F$9)/($AA$4-'Front End'!$F$9))*$AA$5),0)</f>
        <v>3202.8446226391343</v>
      </c>
      <c r="T1990" s="8">
        <f>ROUND(S1990/('Front End'!$B$3*24*60*60),6)</f>
        <v>3.7069999999999998E-3</v>
      </c>
      <c r="U1990" s="8">
        <f>IF(R1990&gt;'Front End'!$F$9+'Front End'!$B$10,(((R1990-'Front End'!$F$9)/($AA$4-'Front End'!$F$9))*$AA$5)-((('Front End'!$F$9+'Front End'!$B$10-'Front End'!$F$9)/($AA$4-'Front End'!$F$9))*$AA$5),0)</f>
        <v>1202.8446226388214</v>
      </c>
      <c r="V1990" s="8">
        <f>(U1990^0.5)/('Front End'!$B$4*24*60*60)</f>
        <v>4.014126208193366E-3</v>
      </c>
      <c r="W1990" s="8">
        <f>(AVERAGE(T1989:T1990)*('Front End'!$F$5*60))+(AVERAGE(V1989:V1990)*('Front End'!$F$5*60))</f>
        <v>0.92668696548338514</v>
      </c>
      <c r="X1990" s="8">
        <f t="shared" si="128"/>
        <v>4.014126208193366E-3</v>
      </c>
    </row>
    <row r="1991" spans="1:24" x14ac:dyDescent="0.2">
      <c r="A1991" s="1">
        <v>1990</v>
      </c>
      <c r="B1991" s="1">
        <f>B1990+'Front End'!$F$5</f>
        <v>3978</v>
      </c>
      <c r="C1991" s="10">
        <f t="shared" si="125"/>
        <v>2.7625000000000002</v>
      </c>
      <c r="D1991" s="10">
        <f>ROUND(IF(B1991&lt;=$AA$2*1.25,('Front End'!$F$4/2)*(1-COS((PI()*B1991)/$AA$2)),(4.34*'Front End'!$F$4*EXP(-1.3*B1991/$AA$2))),6)</f>
        <v>7.7999999999999999E-5</v>
      </c>
      <c r="E1991" s="10">
        <f>D1991*('Front End'!$F$3/100)</f>
        <v>0</v>
      </c>
      <c r="F1991" s="10">
        <f t="shared" si="126"/>
        <v>7.7999999999999999E-5</v>
      </c>
      <c r="G1991" s="10">
        <f>IF((G1990+(AVERAGE(F1990:F1991)*('Front End'!$F$5*60))-(N1990))&gt;$AA$3,$AA$3,IF(G1990+(AVERAGE(F1990:F1991)*('Front End'!$F$5*60))-(N1990)&lt;0,0,G1990+(AVERAGE(F1990:F1991)*('Front End'!$F$5*60))-(N1990)))</f>
        <v>100.06918695086956</v>
      </c>
      <c r="H1991" s="10">
        <f>(G1991/$AA$3)*'Front End'!$B$1</f>
        <v>1.0006918695086957E-3</v>
      </c>
      <c r="I1991" s="10">
        <f>('Front End'!$F$10-'Front End'!$B$1)+Calcs!H1991</f>
        <v>46.731000691869511</v>
      </c>
      <c r="J1991" s="10">
        <f>IF(H1991&gt;'Front End'!$B$1*('Front End'!$B$5/100),G1991-((('Front End'!$B$1*('Front End'!$B$5/100))/'Front End'!$B$1)*$AA$3),0)</f>
        <v>6.9186950869564612E-2</v>
      </c>
      <c r="K1991" s="10">
        <f>(J1991*('Front End'!$B$6/100))/('Front End'!$B$2*24*60*60)</f>
        <v>0</v>
      </c>
      <c r="L1991" s="10">
        <f>(J1991*((100-'Front End'!$B$6)/100))/('Front End'!$B$2*24*60*60)</f>
        <v>8.007748943236646E-5</v>
      </c>
      <c r="M1991" s="10">
        <f t="shared" si="127"/>
        <v>8.007748943236646E-5</v>
      </c>
      <c r="N1991" s="10">
        <f>AVERAGE(M1990:M1991)*('Front End'!$F$5*60)</f>
        <v>9.6310408240797424E-3</v>
      </c>
      <c r="O1991" s="10">
        <f>IF(O1990+AVERAGE(K1990:K1991)*('Front End'!$F$5*60)&gt;J1991,J1991,O1990+AVERAGE(K1990:K1991)*('Front End'!$F$5*60))</f>
        <v>0</v>
      </c>
      <c r="P1991" s="10">
        <f>P1990+(AVERAGE(L1990:L1991)*('Front End'!$F$5*60))-W1990</f>
        <v>3201.9275667145994</v>
      </c>
      <c r="Q1991" s="10">
        <f>(P1991/$AA$5)*($AA$4-'Front End'!$F$9)</f>
        <v>3.2019275667145991E-2</v>
      </c>
      <c r="R1991" s="10">
        <f>'Front End'!$F$9+Q1991</f>
        <v>45.032019275667146</v>
      </c>
      <c r="S1991" s="8">
        <f>IF(R1991&gt;'Front End'!$F$9+'Front End'!$B$9,(((R1991-'Front End'!$F$9)/($AA$4-'Front End'!$F$9))*$AA$5)-((('Front End'!$F$9+'Front End'!$B$9-'Front End'!$F$9)/($AA$4-'Front End'!$F$9))*$AA$5),0)</f>
        <v>3201.9275667146021</v>
      </c>
      <c r="T1991" s="8">
        <f>ROUND(S1991/('Front End'!$B$3*24*60*60),6)</f>
        <v>3.7060000000000001E-3</v>
      </c>
      <c r="U1991" s="8">
        <f>IF(R1991&gt;'Front End'!$F$9+'Front End'!$B$10,(((R1991-'Front End'!$F$9)/($AA$4-'Front End'!$F$9))*$AA$5)-((('Front End'!$F$9+'Front End'!$B$10-'Front End'!$F$9)/($AA$4-'Front End'!$F$9))*$AA$5),0)</f>
        <v>1201.9275667142892</v>
      </c>
      <c r="V1991" s="8">
        <f>(U1991^0.5)/('Front End'!$B$4*24*60*60)</f>
        <v>4.0125957195261651E-3</v>
      </c>
      <c r="W1991" s="8">
        <f>(AVERAGE(T1990:T1991)*('Front End'!$F$5*60))+(AVERAGE(V1990:V1991)*('Front End'!$F$5*60))</f>
        <v>0.92638331566317178</v>
      </c>
      <c r="X1991" s="8">
        <f t="shared" si="128"/>
        <v>4.0125957195261651E-3</v>
      </c>
    </row>
    <row r="1992" spans="1:24" x14ac:dyDescent="0.2">
      <c r="A1992" s="1">
        <v>1991</v>
      </c>
      <c r="B1992" s="1">
        <f>B1991+'Front End'!$F$5</f>
        <v>3980</v>
      </c>
      <c r="C1992" s="10">
        <f t="shared" si="125"/>
        <v>2.7638888888888888</v>
      </c>
      <c r="D1992" s="10">
        <f>ROUND(IF(B1992&lt;=$AA$2*1.25,('Front End'!$F$4/2)*(1-COS((PI()*B1992)/$AA$2)),(4.34*'Front End'!$F$4*EXP(-1.3*B1992/$AA$2))),6)</f>
        <v>7.7999999999999999E-5</v>
      </c>
      <c r="E1992" s="10">
        <f>D1992*('Front End'!$F$3/100)</f>
        <v>0</v>
      </c>
      <c r="F1992" s="10">
        <f t="shared" si="126"/>
        <v>7.7999999999999999E-5</v>
      </c>
      <c r="G1992" s="10">
        <f>IF((G1991+(AVERAGE(F1991:F1992)*('Front End'!$F$5*60))-(N1991))&gt;$AA$3,$AA$3,IF(G1991+(AVERAGE(F1991:F1992)*('Front End'!$F$5*60))-(N1991)&lt;0,0,G1991+(AVERAGE(F1991:F1992)*('Front End'!$F$5*60))-(N1991)))</f>
        <v>100.06891591004549</v>
      </c>
      <c r="H1992" s="10">
        <f>(G1992/$AA$3)*'Front End'!$B$1</f>
        <v>1.000689159100455E-3</v>
      </c>
      <c r="I1992" s="10">
        <f>('Front End'!$F$10-'Front End'!$B$1)+Calcs!H1992</f>
        <v>46.731000689159103</v>
      </c>
      <c r="J1992" s="10">
        <f>IF(H1992&gt;'Front End'!$B$1*('Front End'!$B$5/100),G1992-((('Front End'!$B$1*('Front End'!$B$5/100))/'Front End'!$B$1)*$AA$3),0)</f>
        <v>6.8915910045490136E-2</v>
      </c>
      <c r="K1992" s="10">
        <f>(J1992*('Front End'!$B$6/100))/('Front End'!$B$2*24*60*60)</f>
        <v>0</v>
      </c>
      <c r="L1992" s="10">
        <f>(J1992*((100-'Front End'!$B$6)/100))/('Front End'!$B$2*24*60*60)</f>
        <v>7.9763784774872855E-5</v>
      </c>
      <c r="M1992" s="10">
        <f t="shared" si="127"/>
        <v>7.9763784774872855E-5</v>
      </c>
      <c r="N1992" s="10">
        <f>AVERAGE(M1991:M1992)*('Front End'!$F$5*60)</f>
        <v>9.5904764524343579E-3</v>
      </c>
      <c r="O1992" s="10">
        <f>IF(O1991+AVERAGE(K1991:K1992)*('Front End'!$F$5*60)&gt;J1992,J1992,O1991+AVERAGE(K1991:K1992)*('Front End'!$F$5*60))</f>
        <v>0</v>
      </c>
      <c r="P1992" s="10">
        <f>P1991+(AVERAGE(L1991:L1992)*('Front End'!$F$5*60))-W1991</f>
        <v>3201.0107738753886</v>
      </c>
      <c r="Q1992" s="10">
        <f>(P1992/$AA$5)*($AA$4-'Front End'!$F$9)</f>
        <v>3.2010107738753887E-2</v>
      </c>
      <c r="R1992" s="10">
        <f>'Front End'!$F$9+Q1992</f>
        <v>45.032010107738756</v>
      </c>
      <c r="S1992" s="8">
        <f>IF(R1992&gt;'Front End'!$F$9+'Front End'!$B$9,(((R1992-'Front End'!$F$9)/($AA$4-'Front End'!$F$9))*$AA$5)-((('Front End'!$F$9+'Front End'!$B$9-'Front End'!$F$9)/($AA$4-'Front End'!$F$9))*$AA$5),0)</f>
        <v>3201.0107738756233</v>
      </c>
      <c r="T1992" s="8">
        <f>ROUND(S1992/('Front End'!$B$3*24*60*60),6)</f>
        <v>3.705E-3</v>
      </c>
      <c r="U1992" s="8">
        <f>IF(R1992&gt;'Front End'!$F$9+'Front End'!$B$10,(((R1992-'Front End'!$F$9)/($AA$4-'Front End'!$F$9))*$AA$5)-((('Front End'!$F$9+'Front End'!$B$10-'Front End'!$F$9)/($AA$4-'Front End'!$F$9))*$AA$5),0)</f>
        <v>1201.0107738753104</v>
      </c>
      <c r="V1992" s="8">
        <f>(U1992^0.5)/('Front End'!$B$4*24*60*60)</f>
        <v>4.0110650861943566E-3</v>
      </c>
      <c r="W1992" s="8">
        <f>(AVERAGE(T1991:T1992)*('Front End'!$F$5*60))+(AVERAGE(V1991:V1992)*('Front End'!$F$5*60))</f>
        <v>0.92607964834323131</v>
      </c>
      <c r="X1992" s="8">
        <f t="shared" si="128"/>
        <v>4.0110650861943566E-3</v>
      </c>
    </row>
    <row r="1993" spans="1:24" x14ac:dyDescent="0.2">
      <c r="A1993" s="1">
        <v>1992</v>
      </c>
      <c r="B1993" s="1">
        <f>B1992+'Front End'!$F$5</f>
        <v>3982</v>
      </c>
      <c r="C1993" s="10">
        <f t="shared" si="125"/>
        <v>2.7652777777777779</v>
      </c>
      <c r="D1993" s="10">
        <f>ROUND(IF(B1993&lt;=$AA$2*1.25,('Front End'!$F$4/2)*(1-COS((PI()*B1993)/$AA$2)),(4.34*'Front End'!$F$4*EXP(-1.3*B1993/$AA$2))),6)</f>
        <v>7.7000000000000001E-5</v>
      </c>
      <c r="E1993" s="10">
        <f>D1993*('Front End'!$F$3/100)</f>
        <v>0</v>
      </c>
      <c r="F1993" s="10">
        <f t="shared" si="126"/>
        <v>7.7000000000000001E-5</v>
      </c>
      <c r="G1993" s="10">
        <f>IF((G1992+(AVERAGE(F1992:F1993)*('Front End'!$F$5*60))-(N1992))&gt;$AA$3,$AA$3,IF(G1992+(AVERAGE(F1992:F1993)*('Front End'!$F$5*60))-(N1992)&lt;0,0,G1992+(AVERAGE(F1992:F1993)*('Front End'!$F$5*60))-(N1992)))</f>
        <v>100.06862543359306</v>
      </c>
      <c r="H1993" s="10">
        <f>(G1993/$AA$3)*'Front End'!$B$1</f>
        <v>1.0006862543359306E-3</v>
      </c>
      <c r="I1993" s="10">
        <f>('Front End'!$F$10-'Front End'!$B$1)+Calcs!H1993</f>
        <v>46.73100068625434</v>
      </c>
      <c r="J1993" s="10">
        <f>IF(H1993&gt;'Front End'!$B$1*('Front End'!$B$5/100),G1993-((('Front End'!$B$1*('Front End'!$B$5/100))/'Front End'!$B$1)*$AA$3),0)</f>
        <v>6.8625433593055618E-2</v>
      </c>
      <c r="K1993" s="10">
        <f>(J1993*('Front End'!$B$6/100))/('Front End'!$B$2*24*60*60)</f>
        <v>0</v>
      </c>
      <c r="L1993" s="10">
        <f>(J1993*((100-'Front End'!$B$6)/100))/('Front End'!$B$2*24*60*60)</f>
        <v>7.9427585177147716E-5</v>
      </c>
      <c r="M1993" s="10">
        <f t="shared" si="127"/>
        <v>7.9427585177147716E-5</v>
      </c>
      <c r="N1993" s="10">
        <f>AVERAGE(M1992:M1993)*('Front End'!$F$5*60)</f>
        <v>9.5514821971212326E-3</v>
      </c>
      <c r="O1993" s="10">
        <f>IF(O1992+AVERAGE(K1992:K1993)*('Front End'!$F$5*60)&gt;J1993,J1993,O1992+AVERAGE(K1992:K1993)*('Front End'!$F$5*60))</f>
        <v>0</v>
      </c>
      <c r="P1993" s="10">
        <f>P1992+(AVERAGE(L1992:L1993)*('Front End'!$F$5*60))-W1992</f>
        <v>3200.0942457092424</v>
      </c>
      <c r="Q1993" s="10">
        <f>(P1993/$AA$5)*($AA$4-'Front End'!$F$9)</f>
        <v>3.2000942457092424E-2</v>
      </c>
      <c r="R1993" s="10">
        <f>'Front End'!$F$9+Q1993</f>
        <v>45.032000942457096</v>
      </c>
      <c r="S1993" s="8">
        <f>IF(R1993&gt;'Front End'!$F$9+'Front End'!$B$9,(((R1993-'Front End'!$F$9)/($AA$4-'Front End'!$F$9))*$AA$5)-((('Front End'!$F$9+'Front End'!$B$9-'Front End'!$F$9)/($AA$4-'Front End'!$F$9))*$AA$5),0)</f>
        <v>3200.0942457095503</v>
      </c>
      <c r="T1993" s="8">
        <f>ROUND(S1993/('Front End'!$B$3*24*60*60),6)</f>
        <v>3.7039999999999998E-3</v>
      </c>
      <c r="U1993" s="8">
        <f>IF(R1993&gt;'Front End'!$F$9+'Front End'!$B$10,(((R1993-'Front End'!$F$9)/($AA$4-'Front End'!$F$9))*$AA$5)-((('Front End'!$F$9+'Front End'!$B$10-'Front End'!$F$9)/($AA$4-'Front End'!$F$9))*$AA$5),0)</f>
        <v>1200.0942457092374</v>
      </c>
      <c r="V1993" s="8">
        <f>(U1993^0.5)/('Front End'!$B$4*24*60*60)</f>
        <v>4.0095343106839485E-3</v>
      </c>
      <c r="W1993" s="8">
        <f>(AVERAGE(T1992:T1993)*('Front End'!$F$5*60))+(AVERAGE(V1992:V1993)*('Front End'!$F$5*60))</f>
        <v>0.92577596381269833</v>
      </c>
      <c r="X1993" s="8">
        <f t="shared" si="128"/>
        <v>4.0095343106839485E-3</v>
      </c>
    </row>
    <row r="1994" spans="1:24" x14ac:dyDescent="0.2">
      <c r="A1994" s="1">
        <v>1993</v>
      </c>
      <c r="B1994" s="1">
        <f>B1993+'Front End'!$F$5</f>
        <v>3984</v>
      </c>
      <c r="C1994" s="10">
        <f t="shared" si="125"/>
        <v>2.7666666666666666</v>
      </c>
      <c r="D1994" s="10">
        <f>ROUND(IF(B1994&lt;=$AA$2*1.25,('Front End'!$F$4/2)*(1-COS((PI()*B1994)/$AA$2)),(4.34*'Front End'!$F$4*EXP(-1.3*B1994/$AA$2))),6)</f>
        <v>7.7000000000000001E-5</v>
      </c>
      <c r="E1994" s="10">
        <f>D1994*('Front End'!$F$3/100)</f>
        <v>0</v>
      </c>
      <c r="F1994" s="10">
        <f t="shared" si="126"/>
        <v>7.7000000000000001E-5</v>
      </c>
      <c r="G1994" s="10">
        <f>IF((G1993+(AVERAGE(F1993:F1994)*('Front End'!$F$5*60))-(N1993))&gt;$AA$3,$AA$3,IF(G1993+(AVERAGE(F1993:F1994)*('Front End'!$F$5*60))-(N1993)&lt;0,0,G1993+(AVERAGE(F1993:F1994)*('Front End'!$F$5*60))-(N1993)))</f>
        <v>100.06831395139594</v>
      </c>
      <c r="H1994" s="10">
        <f>(G1994/$AA$3)*'Front End'!$B$1</f>
        <v>1.0006831395139595E-3</v>
      </c>
      <c r="I1994" s="10">
        <f>('Front End'!$F$10-'Front End'!$B$1)+Calcs!H1994</f>
        <v>46.73100068313952</v>
      </c>
      <c r="J1994" s="10">
        <f>IF(H1994&gt;'Front End'!$B$1*('Front End'!$B$5/100),G1994-((('Front End'!$B$1*('Front End'!$B$5/100))/'Front End'!$B$1)*$AA$3),0)</f>
        <v>6.8313951395936101E-2</v>
      </c>
      <c r="K1994" s="10">
        <f>(J1994*('Front End'!$B$6/100))/('Front End'!$B$2*24*60*60)</f>
        <v>0</v>
      </c>
      <c r="L1994" s="10">
        <f>(J1994*((100-'Front End'!$B$6)/100))/('Front End'!$B$2*24*60*60)</f>
        <v>7.9067073374926056E-5</v>
      </c>
      <c r="M1994" s="10">
        <f t="shared" si="127"/>
        <v>7.9067073374926056E-5</v>
      </c>
      <c r="N1994" s="10">
        <f>AVERAGE(M1993:M1994)*('Front End'!$F$5*60)</f>
        <v>9.5096795131244267E-3</v>
      </c>
      <c r="O1994" s="10">
        <f>IF(O1993+AVERAGE(K1993:K1994)*('Front End'!$F$5*60)&gt;J1994,J1994,O1993+AVERAGE(K1993:K1994)*('Front End'!$F$5*60))</f>
        <v>0</v>
      </c>
      <c r="P1994" s="10">
        <f>P1993+(AVERAGE(L1993:L1994)*('Front End'!$F$5*60))-W1993</f>
        <v>3199.1779794249428</v>
      </c>
      <c r="Q1994" s="10">
        <f>(P1994/$AA$5)*($AA$4-'Front End'!$F$9)</f>
        <v>3.1991779794249428E-2</v>
      </c>
      <c r="R1994" s="10">
        <f>'Front End'!$F$9+Q1994</f>
        <v>45.031991779794247</v>
      </c>
      <c r="S1994" s="8">
        <f>IF(R1994&gt;'Front End'!$F$9+'Front End'!$B$9,(((R1994-'Front End'!$F$9)/($AA$4-'Front End'!$F$9))*$AA$5)-((('Front End'!$F$9+'Front End'!$B$9-'Front End'!$F$9)/($AA$4-'Front End'!$F$9))*$AA$5),0)</f>
        <v>3199.1779794246613</v>
      </c>
      <c r="T1994" s="8">
        <f>ROUND(S1994/('Front End'!$B$3*24*60*60),6)</f>
        <v>3.7030000000000001E-3</v>
      </c>
      <c r="U1994" s="8">
        <f>IF(R1994&gt;'Front End'!$F$9+'Front End'!$B$10,(((R1994-'Front End'!$F$9)/($AA$4-'Front End'!$F$9))*$AA$5)-((('Front End'!$F$9+'Front End'!$B$10-'Front End'!$F$9)/($AA$4-'Front End'!$F$9))*$AA$5),0)</f>
        <v>1199.1779794243485</v>
      </c>
      <c r="V1994" s="8">
        <f>(U1994^0.5)/('Front End'!$B$4*24*60*60)</f>
        <v>4.0080033881666581E-3</v>
      </c>
      <c r="W1994" s="8">
        <f>(AVERAGE(T1993:T1994)*('Front End'!$F$5*60))+(AVERAGE(V1993:V1994)*('Front End'!$F$5*60))</f>
        <v>0.92547226193103649</v>
      </c>
      <c r="X1994" s="8">
        <f t="shared" si="128"/>
        <v>4.0080033881666581E-3</v>
      </c>
    </row>
    <row r="1995" spans="1:24" x14ac:dyDescent="0.2">
      <c r="A1995" s="1">
        <v>1994</v>
      </c>
      <c r="B1995" s="1">
        <f>B1994+'Front End'!$F$5</f>
        <v>3986</v>
      </c>
      <c r="C1995" s="10">
        <f t="shared" si="125"/>
        <v>2.7680555555555557</v>
      </c>
      <c r="D1995" s="10">
        <f>ROUND(IF(B1995&lt;=$AA$2*1.25,('Front End'!$F$4/2)*(1-COS((PI()*B1995)/$AA$2)),(4.34*'Front End'!$F$4*EXP(-1.3*B1995/$AA$2))),6)</f>
        <v>7.7000000000000001E-5</v>
      </c>
      <c r="E1995" s="10">
        <f>D1995*('Front End'!$F$3/100)</f>
        <v>0</v>
      </c>
      <c r="F1995" s="10">
        <f t="shared" si="126"/>
        <v>7.7000000000000001E-5</v>
      </c>
      <c r="G1995" s="10">
        <f>IF((G1994+(AVERAGE(F1994:F1995)*('Front End'!$F$5*60))-(N1994))&gt;$AA$3,$AA$3,IF(G1994+(AVERAGE(F1994:F1995)*('Front End'!$F$5*60))-(N1994)&lt;0,0,G1994+(AVERAGE(F1994:F1995)*('Front End'!$F$5*60))-(N1994)))</f>
        <v>100.06804427188281</v>
      </c>
      <c r="H1995" s="10">
        <f>(G1995/$AA$3)*'Front End'!$B$1</f>
        <v>1.0006804427188283E-3</v>
      </c>
      <c r="I1995" s="10">
        <f>('Front End'!$F$10-'Front End'!$B$1)+Calcs!H1995</f>
        <v>46.731000680442726</v>
      </c>
      <c r="J1995" s="10">
        <f>IF(H1995&gt;'Front End'!$B$1*('Front End'!$B$5/100),G1995-((('Front End'!$B$1*('Front End'!$B$5/100))/'Front End'!$B$1)*$AA$3),0)</f>
        <v>6.8044271882811813E-2</v>
      </c>
      <c r="K1995" s="10">
        <f>(J1995*('Front End'!$B$6/100))/('Front End'!$B$2*24*60*60)</f>
        <v>0</v>
      </c>
      <c r="L1995" s="10">
        <f>(J1995*((100-'Front End'!$B$6)/100))/('Front End'!$B$2*24*60*60)</f>
        <v>7.8754944308809978E-5</v>
      </c>
      <c r="M1995" s="10">
        <f t="shared" si="127"/>
        <v>7.8754944308809978E-5</v>
      </c>
      <c r="N1995" s="10">
        <f>AVERAGE(M1994:M1995)*('Front End'!$F$5*60)</f>
        <v>9.4693210610241624E-3</v>
      </c>
      <c r="O1995" s="10">
        <f>IF(O1994+AVERAGE(K1994:K1995)*('Front End'!$F$5*60)&gt;J1995,J1995,O1994+AVERAGE(K1994:K1995)*('Front End'!$F$5*60))</f>
        <v>0</v>
      </c>
      <c r="P1995" s="10">
        <f>P1994+(AVERAGE(L1994:L1995)*('Front End'!$F$5*60))-W1994</f>
        <v>3198.2619764840724</v>
      </c>
      <c r="Q1995" s="10">
        <f>(P1995/$AA$5)*($AA$4-'Front End'!$F$9)</f>
        <v>3.1982619764840722E-2</v>
      </c>
      <c r="R1995" s="10">
        <f>'Front End'!$F$9+Q1995</f>
        <v>45.03198261976484</v>
      </c>
      <c r="S1995" s="8">
        <f>IF(R1995&gt;'Front End'!$F$9+'Front End'!$B$9,(((R1995-'Front End'!$F$9)/($AA$4-'Front End'!$F$9))*$AA$5)-((('Front End'!$F$9+'Front End'!$B$9-'Front End'!$F$9)/($AA$4-'Front End'!$F$9))*$AA$5),0)</f>
        <v>3198.2619764839628</v>
      </c>
      <c r="T1995" s="8">
        <f>ROUND(S1995/('Front End'!$B$3*24*60*60),6)</f>
        <v>3.702E-3</v>
      </c>
      <c r="U1995" s="8">
        <f>IF(R1995&gt;'Front End'!$F$9+'Front End'!$B$10,(((R1995-'Front End'!$F$9)/($AA$4-'Front End'!$F$9))*$AA$5)-((('Front End'!$F$9+'Front End'!$B$10-'Front End'!$F$9)/($AA$4-'Front End'!$F$9))*$AA$5),0)</f>
        <v>1198.26197648365</v>
      </c>
      <c r="V1995" s="8">
        <f>(U1995^0.5)/('Front End'!$B$4*24*60*60)</f>
        <v>4.0064723209197999E-3</v>
      </c>
      <c r="W1995" s="8">
        <f>(AVERAGE(T1994:T1995)*('Front End'!$F$5*60))+(AVERAGE(V1994:V1995)*('Front End'!$F$5*60))</f>
        <v>0.92516854254518743</v>
      </c>
      <c r="X1995" s="8">
        <f t="shared" si="128"/>
        <v>4.0064723209197999E-3</v>
      </c>
    </row>
    <row r="1996" spans="1:24" x14ac:dyDescent="0.2">
      <c r="A1996" s="1">
        <v>1995</v>
      </c>
      <c r="B1996" s="1">
        <f>B1995+'Front End'!$F$5</f>
        <v>3988</v>
      </c>
      <c r="C1996" s="10">
        <f t="shared" si="125"/>
        <v>2.7694444444444444</v>
      </c>
      <c r="D1996" s="10">
        <f>ROUND(IF(B1996&lt;=$AA$2*1.25,('Front End'!$F$4/2)*(1-COS((PI()*B1996)/$AA$2)),(4.34*'Front End'!$F$4*EXP(-1.3*B1996/$AA$2))),6)</f>
        <v>7.6000000000000004E-5</v>
      </c>
      <c r="E1996" s="10">
        <f>D1996*('Front End'!$F$3/100)</f>
        <v>0</v>
      </c>
      <c r="F1996" s="10">
        <f t="shared" si="126"/>
        <v>7.6000000000000004E-5</v>
      </c>
      <c r="G1996" s="10">
        <f>IF((G1995+(AVERAGE(F1995:F1996)*('Front End'!$F$5*60))-(N1995))&gt;$AA$3,$AA$3,IF(G1995+(AVERAGE(F1995:F1996)*('Front End'!$F$5*60))-(N1995)&lt;0,0,G1995+(AVERAGE(F1995:F1996)*('Front End'!$F$5*60))-(N1995)))</f>
        <v>100.06775495082179</v>
      </c>
      <c r="H1996" s="10">
        <f>(G1996/$AA$3)*'Front End'!$B$1</f>
        <v>1.000677549508218E-3</v>
      </c>
      <c r="I1996" s="10">
        <f>('Front End'!$F$10-'Front End'!$B$1)+Calcs!H1996</f>
        <v>46.73100067754951</v>
      </c>
      <c r="J1996" s="10">
        <f>IF(H1996&gt;'Front End'!$B$1*('Front End'!$B$5/100),G1996-((('Front End'!$B$1*('Front End'!$B$5/100))/'Front End'!$B$1)*$AA$3),0)</f>
        <v>6.7754950821793614E-2</v>
      </c>
      <c r="K1996" s="10">
        <f>(J1996*('Front End'!$B$6/100))/('Front End'!$B$2*24*60*60)</f>
        <v>0</v>
      </c>
      <c r="L1996" s="10">
        <f>(J1996*((100-'Front End'!$B$6)/100))/('Front End'!$B$2*24*60*60)</f>
        <v>7.8420081969668545E-5</v>
      </c>
      <c r="M1996" s="10">
        <f t="shared" si="127"/>
        <v>7.8420081969668545E-5</v>
      </c>
      <c r="N1996" s="10">
        <f>AVERAGE(M1995:M1996)*('Front End'!$F$5*60)</f>
        <v>9.4305015767087129E-3</v>
      </c>
      <c r="O1996" s="10">
        <f>IF(O1995+AVERAGE(K1995:K1996)*('Front End'!$F$5*60)&gt;J1996,J1996,O1995+AVERAGE(K1995:K1996)*('Front End'!$F$5*60))</f>
        <v>0</v>
      </c>
      <c r="P1996" s="10">
        <f>P1995+(AVERAGE(L1995:L1996)*('Front End'!$F$5*60))-W1995</f>
        <v>3197.3462384431041</v>
      </c>
      <c r="Q1996" s="10">
        <f>(P1996/$AA$5)*($AA$4-'Front End'!$F$9)</f>
        <v>3.1973462384431037E-2</v>
      </c>
      <c r="R1996" s="10">
        <f>'Front End'!$F$9+Q1996</f>
        <v>45.031973462384428</v>
      </c>
      <c r="S1996" s="8">
        <f>IF(R1996&gt;'Front End'!$F$9+'Front End'!$B$9,(((R1996-'Front End'!$F$9)/($AA$4-'Front End'!$F$9))*$AA$5)-((('Front End'!$F$9+'Front End'!$B$9-'Front End'!$F$9)/($AA$4-'Front End'!$F$9))*$AA$5),0)</f>
        <v>3197.3462384428331</v>
      </c>
      <c r="T1996" s="8">
        <f>ROUND(S1996/('Front End'!$B$3*24*60*60),6)</f>
        <v>3.7009999999999999E-3</v>
      </c>
      <c r="U1996" s="8">
        <f>IF(R1996&gt;'Front End'!$F$9+'Front End'!$B$10,(((R1996-'Front End'!$F$9)/($AA$4-'Front End'!$F$9))*$AA$5)-((('Front End'!$F$9+'Front End'!$B$10-'Front End'!$F$9)/($AA$4-'Front End'!$F$9))*$AA$5),0)</f>
        <v>1197.3462384425202</v>
      </c>
      <c r="V1996" s="8">
        <f>(U1996^0.5)/('Front End'!$B$4*24*60*60)</f>
        <v>4.0049411113786361E-3</v>
      </c>
      <c r="W1996" s="8">
        <f>(AVERAGE(T1995:T1996)*('Front End'!$F$5*60))+(AVERAGE(V1995:V1996)*('Front End'!$F$5*60))</f>
        <v>0.9248648059379061</v>
      </c>
      <c r="X1996" s="8">
        <f t="shared" si="128"/>
        <v>4.0049411113786361E-3</v>
      </c>
    </row>
    <row r="1997" spans="1:24" x14ac:dyDescent="0.2">
      <c r="A1997" s="1">
        <v>1996</v>
      </c>
      <c r="B1997" s="1">
        <f>B1996+'Front End'!$F$5</f>
        <v>3990</v>
      </c>
      <c r="C1997" s="10">
        <f t="shared" si="125"/>
        <v>2.7708333333333335</v>
      </c>
      <c r="D1997" s="10">
        <f>ROUND(IF(B1997&lt;=$AA$2*1.25,('Front End'!$F$4/2)*(1-COS((PI()*B1997)/$AA$2)),(4.34*'Front End'!$F$4*EXP(-1.3*B1997/$AA$2))),6)</f>
        <v>7.6000000000000004E-5</v>
      </c>
      <c r="E1997" s="10">
        <f>D1997*('Front End'!$F$3/100)</f>
        <v>0</v>
      </c>
      <c r="F1997" s="10">
        <f t="shared" si="126"/>
        <v>7.6000000000000004E-5</v>
      </c>
      <c r="G1997" s="10">
        <f>IF((G1996+(AVERAGE(F1996:F1997)*('Front End'!$F$5*60))-(N1996))&gt;$AA$3,$AA$3,IF(G1996+(AVERAGE(F1996:F1997)*('Front End'!$F$5*60))-(N1996)&lt;0,0,G1996+(AVERAGE(F1996:F1997)*('Front End'!$F$5*60))-(N1996)))</f>
        <v>100.06744444924509</v>
      </c>
      <c r="H1997" s="10">
        <f>(G1997/$AA$3)*'Front End'!$B$1</f>
        <v>1.0006744444924509E-3</v>
      </c>
      <c r="I1997" s="10">
        <f>('Front End'!$F$10-'Front End'!$B$1)+Calcs!H1997</f>
        <v>46.731000674444495</v>
      </c>
      <c r="J1997" s="10">
        <f>IF(H1997&gt;'Front End'!$B$1*('Front End'!$B$5/100),G1997-((('Front End'!$B$1*('Front End'!$B$5/100))/'Front End'!$B$1)*$AA$3),0)</f>
        <v>6.7444449245087412E-2</v>
      </c>
      <c r="K1997" s="10">
        <f>(J1997*('Front End'!$B$6/100))/('Front End'!$B$2*24*60*60)</f>
        <v>0</v>
      </c>
      <c r="L1997" s="10">
        <f>(J1997*((100-'Front End'!$B$6)/100))/('Front End'!$B$2*24*60*60)</f>
        <v>7.8060705144777104E-5</v>
      </c>
      <c r="M1997" s="10">
        <f t="shared" si="127"/>
        <v>7.8060705144777104E-5</v>
      </c>
      <c r="N1997" s="10">
        <f>AVERAGE(M1996:M1997)*('Front End'!$F$5*60)</f>
        <v>9.3888472268667377E-3</v>
      </c>
      <c r="O1997" s="10">
        <f>IF(O1996+AVERAGE(K1996:K1997)*('Front End'!$F$5*60)&gt;J1997,J1997,O1996+AVERAGE(K1996:K1997)*('Front End'!$F$5*60))</f>
        <v>0</v>
      </c>
      <c r="P1997" s="10">
        <f>P1996+(AVERAGE(L1996:L1997)*('Front End'!$F$5*60))-W1996</f>
        <v>3196.4307624843932</v>
      </c>
      <c r="Q1997" s="10">
        <f>(P1997/$AA$5)*($AA$4-'Front End'!$F$9)</f>
        <v>3.1964307624843924E-2</v>
      </c>
      <c r="R1997" s="10">
        <f>'Front End'!$F$9+Q1997</f>
        <v>45.031964307624847</v>
      </c>
      <c r="S1997" s="8">
        <f>IF(R1997&gt;'Front End'!$F$9+'Front End'!$B$9,(((R1997-'Front End'!$F$9)/($AA$4-'Front End'!$F$9))*$AA$5)-((('Front End'!$F$9+'Front End'!$B$9-'Front End'!$F$9)/($AA$4-'Front End'!$F$9))*$AA$5),0)</f>
        <v>3196.4307624846811</v>
      </c>
      <c r="T1997" s="8">
        <f>ROUND(S1997/('Front End'!$B$3*24*60*60),6)</f>
        <v>3.7000000000000002E-3</v>
      </c>
      <c r="U1997" s="8">
        <f>IF(R1997&gt;'Front End'!$F$9+'Front End'!$B$10,(((R1997-'Front End'!$F$9)/($AA$4-'Front End'!$F$9))*$AA$5)-((('Front End'!$F$9+'Front End'!$B$10-'Front End'!$F$9)/($AA$4-'Front End'!$F$9))*$AA$5),0)</f>
        <v>1196.4307624843682</v>
      </c>
      <c r="V1997" s="8">
        <f>(U1997^0.5)/('Front End'!$B$4*24*60*60)</f>
        <v>4.0034097546675579E-3</v>
      </c>
      <c r="W1997" s="8">
        <f>(AVERAGE(T1996:T1997)*('Front End'!$F$5*60))+(AVERAGE(V1996:V1997)*('Front End'!$F$5*60))</f>
        <v>0.92456105196277161</v>
      </c>
      <c r="X1997" s="8">
        <f t="shared" si="128"/>
        <v>4.0034097546675579E-3</v>
      </c>
    </row>
    <row r="1998" spans="1:24" x14ac:dyDescent="0.2">
      <c r="A1998" s="1">
        <v>1997</v>
      </c>
      <c r="B1998" s="1">
        <f>B1997+'Front End'!$F$5</f>
        <v>3992</v>
      </c>
      <c r="C1998" s="10">
        <f t="shared" si="125"/>
        <v>2.7722222222222221</v>
      </c>
      <c r="D1998" s="10">
        <f>ROUND(IF(B1998&lt;=$AA$2*1.25,('Front End'!$F$4/2)*(1-COS((PI()*B1998)/$AA$2)),(4.34*'Front End'!$F$4*EXP(-1.3*B1998/$AA$2))),6)</f>
        <v>7.6000000000000004E-5</v>
      </c>
      <c r="E1998" s="10">
        <f>D1998*('Front End'!$F$3/100)</f>
        <v>0</v>
      </c>
      <c r="F1998" s="10">
        <f t="shared" si="126"/>
        <v>7.6000000000000004E-5</v>
      </c>
      <c r="G1998" s="10">
        <f>IF((G1997+(AVERAGE(F1997:F1998)*('Front End'!$F$5*60))-(N1997))&gt;$AA$3,$AA$3,IF(G1997+(AVERAGE(F1997:F1998)*('Front End'!$F$5*60))-(N1997)&lt;0,0,G1997+(AVERAGE(F1997:F1998)*('Front End'!$F$5*60))-(N1997)))</f>
        <v>100.06717560201821</v>
      </c>
      <c r="H1998" s="10">
        <f>(G1998/$AA$3)*'Front End'!$B$1</f>
        <v>1.0006717560201821E-3</v>
      </c>
      <c r="I1998" s="10">
        <f>('Front End'!$F$10-'Front End'!$B$1)+Calcs!H1998</f>
        <v>46.731000671756021</v>
      </c>
      <c r="J1998" s="10">
        <f>IF(H1998&gt;'Front End'!$B$1*('Front End'!$B$5/100),G1998-((('Front End'!$B$1*('Front End'!$B$5/100))/'Front End'!$B$1)*$AA$3),0)</f>
        <v>6.7175602018210157E-2</v>
      </c>
      <c r="K1998" s="10">
        <f>(J1998*('Front End'!$B$6/100))/('Front End'!$B$2*24*60*60)</f>
        <v>0</v>
      </c>
      <c r="L1998" s="10">
        <f>(J1998*((100-'Front End'!$B$6)/100))/('Front End'!$B$2*24*60*60)</f>
        <v>7.7749539372928432E-5</v>
      </c>
      <c r="M1998" s="10">
        <f t="shared" si="127"/>
        <v>7.7749539372928432E-5</v>
      </c>
      <c r="N1998" s="10">
        <f>AVERAGE(M1997:M1998)*('Front End'!$F$5*60)</f>
        <v>9.3486146710623323E-3</v>
      </c>
      <c r="O1998" s="10">
        <f>IF(O1997+AVERAGE(K1997:K1998)*('Front End'!$F$5*60)&gt;J1998,J1998,O1997+AVERAGE(K1997:K1998)*('Front End'!$F$5*60))</f>
        <v>0</v>
      </c>
      <c r="P1998" s="10">
        <f>P1997+(AVERAGE(L1997:L1998)*('Front End'!$F$5*60))-W1997</f>
        <v>3195.5155500471014</v>
      </c>
      <c r="Q1998" s="10">
        <f>(P1998/$AA$5)*($AA$4-'Front End'!$F$9)</f>
        <v>3.1955155500471011E-2</v>
      </c>
      <c r="R1998" s="10">
        <f>'Front End'!$F$9+Q1998</f>
        <v>45.031955155500469</v>
      </c>
      <c r="S1998" s="8">
        <f>IF(R1998&gt;'Front End'!$F$9+'Front End'!$B$9,(((R1998-'Front End'!$F$9)/($AA$4-'Front End'!$F$9))*$AA$5)-((('Front End'!$F$9+'Front End'!$B$9-'Front End'!$F$9)/($AA$4-'Front End'!$F$9))*$AA$5),0)</f>
        <v>3195.5155500469345</v>
      </c>
      <c r="T1998" s="8">
        <f>ROUND(S1998/('Front End'!$B$3*24*60*60),6)</f>
        <v>3.699E-3</v>
      </c>
      <c r="U1998" s="8">
        <f>IF(R1998&gt;'Front End'!$F$9+'Front End'!$B$10,(((R1998-'Front End'!$F$9)/($AA$4-'Front End'!$F$9))*$AA$5)-((('Front End'!$F$9+'Front End'!$B$10-'Front End'!$F$9)/($AA$4-'Front End'!$F$9))*$AA$5),0)</f>
        <v>1195.5155500466217</v>
      </c>
      <c r="V1998" s="8">
        <f>(U1998^0.5)/('Front End'!$B$4*24*60*60)</f>
        <v>4.0018782530234472E-3</v>
      </c>
      <c r="W1998" s="8">
        <f>(AVERAGE(T1997:T1998)*('Front End'!$F$5*60))+(AVERAGE(V1997:V1998)*('Front End'!$F$5*60))</f>
        <v>0.92425728046146038</v>
      </c>
      <c r="X1998" s="8">
        <f t="shared" si="128"/>
        <v>4.0018782530234472E-3</v>
      </c>
    </row>
    <row r="1999" spans="1:24" x14ac:dyDescent="0.2">
      <c r="A1999" s="1">
        <v>1998</v>
      </c>
      <c r="B1999" s="1">
        <f>B1998+'Front End'!$F$5</f>
        <v>3994</v>
      </c>
      <c r="C1999" s="10">
        <f t="shared" si="125"/>
        <v>2.7736111111111112</v>
      </c>
      <c r="D1999" s="10">
        <f>ROUND(IF(B1999&lt;=$AA$2*1.25,('Front End'!$F$4/2)*(1-COS((PI()*B1999)/$AA$2)),(4.34*'Front End'!$F$4*EXP(-1.3*B1999/$AA$2))),6)</f>
        <v>7.4999999999999993E-5</v>
      </c>
      <c r="E1999" s="10">
        <f>D1999*('Front End'!$F$3/100)</f>
        <v>0</v>
      </c>
      <c r="F1999" s="10">
        <f t="shared" si="126"/>
        <v>7.4999999999999993E-5</v>
      </c>
      <c r="G1999" s="10">
        <f>IF((G1998+(AVERAGE(F1998:F1999)*('Front End'!$F$5*60))-(N1998))&gt;$AA$3,$AA$3,IF(G1998+(AVERAGE(F1998:F1999)*('Front End'!$F$5*60))-(N1998)&lt;0,0,G1998+(AVERAGE(F1998:F1999)*('Front End'!$F$5*60))-(N1998)))</f>
        <v>100.06688698734715</v>
      </c>
      <c r="H1999" s="10">
        <f>(G1999/$AA$3)*'Front End'!$B$1</f>
        <v>1.0006688698734713E-3</v>
      </c>
      <c r="I1999" s="10">
        <f>('Front End'!$F$10-'Front End'!$B$1)+Calcs!H1999</f>
        <v>46.731000668869875</v>
      </c>
      <c r="J1999" s="10">
        <f>IF(H1999&gt;'Front End'!$B$1*('Front End'!$B$5/100),G1999-((('Front End'!$B$1*('Front End'!$B$5/100))/'Front End'!$B$1)*$AA$3),0)</f>
        <v>6.6886987347146487E-2</v>
      </c>
      <c r="K1999" s="10">
        <f>(J1999*('Front End'!$B$6/100))/('Front End'!$B$2*24*60*60)</f>
        <v>0</v>
      </c>
      <c r="L1999" s="10">
        <f>(J1999*((100-'Front End'!$B$6)/100))/('Front End'!$B$2*24*60*60)</f>
        <v>7.7415494614752886E-5</v>
      </c>
      <c r="M1999" s="10">
        <f t="shared" si="127"/>
        <v>7.7415494614752886E-5</v>
      </c>
      <c r="N1999" s="10">
        <f>AVERAGE(M1998:M1999)*('Front End'!$F$5*60)</f>
        <v>9.3099020392608794E-3</v>
      </c>
      <c r="O1999" s="10">
        <f>IF(O1998+AVERAGE(K1998:K1999)*('Front End'!$F$5*60)&gt;J1999,J1999,O1998+AVERAGE(K1998:K1999)*('Front End'!$F$5*60))</f>
        <v>0</v>
      </c>
      <c r="P1999" s="10">
        <f>P1998+(AVERAGE(L1998:L1999)*('Front End'!$F$5*60))-W1998</f>
        <v>3194.6006026686791</v>
      </c>
      <c r="Q1999" s="10">
        <f>(P1999/$AA$5)*($AA$4-'Front End'!$F$9)</f>
        <v>3.1946006026686791E-2</v>
      </c>
      <c r="R1999" s="10">
        <f>'Front End'!$F$9+Q1999</f>
        <v>45.031946006026686</v>
      </c>
      <c r="S1999" s="8">
        <f>IF(R1999&gt;'Front End'!$F$9+'Front End'!$B$9,(((R1999-'Front End'!$F$9)/($AA$4-'Front End'!$F$9))*$AA$5)-((('Front End'!$F$9+'Front End'!$B$9-'Front End'!$F$9)/($AA$4-'Front End'!$F$9))*$AA$5),0)</f>
        <v>3194.6006026686296</v>
      </c>
      <c r="T1999" s="8">
        <f>ROUND(S1999/('Front End'!$B$3*24*60*60),6)</f>
        <v>3.6970000000000002E-3</v>
      </c>
      <c r="U1999" s="8">
        <f>IF(R1999&gt;'Front End'!$F$9+'Front End'!$B$10,(((R1999-'Front End'!$F$9)/($AA$4-'Front End'!$F$9))*$AA$5)-((('Front End'!$F$9+'Front End'!$B$10-'Front End'!$F$9)/($AA$4-'Front End'!$F$9))*$AA$5),0)</f>
        <v>1194.6006026683167</v>
      </c>
      <c r="V1999" s="8">
        <f>(U1999^0.5)/('Front End'!$B$4*24*60*60)</f>
        <v>4.0003466088567204E-3</v>
      </c>
      <c r="W1999" s="8">
        <f>(AVERAGE(T1998:T1999)*('Front End'!$F$5*60))+(AVERAGE(V1998:V1999)*('Front End'!$F$5*60))</f>
        <v>0.92389349171280999</v>
      </c>
      <c r="X1999" s="8">
        <f t="shared" si="128"/>
        <v>4.0003466088567204E-3</v>
      </c>
    </row>
    <row r="2000" spans="1:24" x14ac:dyDescent="0.2">
      <c r="A2000" s="1">
        <v>1999</v>
      </c>
      <c r="B2000" s="1">
        <f>B1999+'Front End'!$F$5</f>
        <v>3996</v>
      </c>
      <c r="C2000" s="10">
        <f t="shared" si="125"/>
        <v>2.7749999999999999</v>
      </c>
      <c r="D2000" s="10">
        <f>ROUND(IF(B2000&lt;=$AA$2*1.25,('Front End'!$F$4/2)*(1-COS((PI()*B2000)/$AA$2)),(4.34*'Front End'!$F$4*EXP(-1.3*B2000/$AA$2))),6)</f>
        <v>7.4999999999999993E-5</v>
      </c>
      <c r="E2000" s="10">
        <f>D2000*('Front End'!$F$3/100)</f>
        <v>0</v>
      </c>
      <c r="F2000" s="10">
        <f t="shared" si="126"/>
        <v>7.4999999999999993E-5</v>
      </c>
      <c r="G2000" s="10">
        <f>IF((G1999+(AVERAGE(F1999:F2000)*('Front End'!$F$5*60))-(N1999))&gt;$AA$3,$AA$3,IF(G1999+(AVERAGE(F1999:F2000)*('Front End'!$F$5*60))-(N1999)&lt;0,0,G1999+(AVERAGE(F1999:F2000)*('Front End'!$F$5*60))-(N1999)))</f>
        <v>100.06657708530788</v>
      </c>
      <c r="H2000" s="10">
        <f>(G2000/$AA$3)*'Front End'!$B$1</f>
        <v>1.0006657708530788E-3</v>
      </c>
      <c r="I2000" s="10">
        <f>('Front End'!$F$10-'Front End'!$B$1)+Calcs!H2000</f>
        <v>46.731000665770857</v>
      </c>
      <c r="J2000" s="10">
        <f>IF(H2000&gt;'Front End'!$B$1*('Front End'!$B$5/100),G2000-((('Front End'!$B$1*('Front End'!$B$5/100))/'Front End'!$B$1)*$AA$3),0)</f>
        <v>6.6577085307883976E-2</v>
      </c>
      <c r="K2000" s="10">
        <f>(J2000*('Front End'!$B$6/100))/('Front End'!$B$2*24*60*60)</f>
        <v>0</v>
      </c>
      <c r="L2000" s="10">
        <f>(J2000*((100-'Front End'!$B$6)/100))/('Front End'!$B$2*24*60*60)</f>
        <v>7.7056811698939795E-5</v>
      </c>
      <c r="M2000" s="10">
        <f t="shared" si="127"/>
        <v>7.7056811698939795E-5</v>
      </c>
      <c r="N2000" s="10">
        <f>AVERAGE(M1999:M2000)*('Front End'!$F$5*60)</f>
        <v>9.2683383788215602E-3</v>
      </c>
      <c r="O2000" s="10">
        <f>IF(O1999+AVERAGE(K1999:K2000)*('Front End'!$F$5*60)&gt;J2000,J2000,O1999+AVERAGE(K1999:K2000)*('Front End'!$F$5*60))</f>
        <v>0</v>
      </c>
      <c r="P2000" s="10">
        <f>P1999+(AVERAGE(L1999:L2000)*('Front End'!$F$5*60))-W1999</f>
        <v>3193.6859775153448</v>
      </c>
      <c r="Q2000" s="10">
        <f>(P2000/$AA$5)*($AA$4-'Front End'!$F$9)</f>
        <v>3.1936859775153446E-2</v>
      </c>
      <c r="R2000" s="10">
        <f>'Front End'!$F$9+Q2000</f>
        <v>45.031936859775151</v>
      </c>
      <c r="S2000" s="8">
        <f>IF(R2000&gt;'Front End'!$F$9+'Front End'!$B$9,(((R2000-'Front End'!$F$9)/($AA$4-'Front End'!$F$9))*$AA$5)-((('Front End'!$F$9+'Front End'!$B$9-'Front End'!$F$9)/($AA$4-'Front End'!$F$9))*$AA$5),0)</f>
        <v>3193.6859775150597</v>
      </c>
      <c r="T2000" s="8">
        <f>ROUND(S2000/('Front End'!$B$3*24*60*60),6)</f>
        <v>3.6960000000000001E-3</v>
      </c>
      <c r="U2000" s="8">
        <f>IF(R2000&gt;'Front End'!$F$9+'Front End'!$B$10,(((R2000-'Front End'!$F$9)/($AA$4-'Front End'!$F$9))*$AA$5)-((('Front End'!$F$9+'Front End'!$B$10-'Front End'!$F$9)/($AA$4-'Front End'!$F$9))*$AA$5),0)</f>
        <v>1193.6859775147468</v>
      </c>
      <c r="V2000" s="8">
        <f>(U2000^0.5)/('Front End'!$B$4*24*60*60)</f>
        <v>3.9988149177546837E-3</v>
      </c>
      <c r="W2000" s="8">
        <f>(AVERAGE(T1999:T2000)*('Front End'!$F$5*60))+(AVERAGE(V1999:V2000)*('Front End'!$F$5*60))</f>
        <v>0.92352969159668441</v>
      </c>
      <c r="X2000" s="8">
        <f t="shared" si="128"/>
        <v>3.9988149177546837E-3</v>
      </c>
    </row>
    <row r="2001" spans="1:24" x14ac:dyDescent="0.2">
      <c r="A2001" s="1">
        <v>2000</v>
      </c>
      <c r="B2001" s="1">
        <f>B2000+'Front End'!$F$5</f>
        <v>3998</v>
      </c>
      <c r="C2001" s="10">
        <f t="shared" si="125"/>
        <v>2.776388888888889</v>
      </c>
      <c r="D2001" s="10">
        <f>ROUND(IF(B2001&lt;=$AA$2*1.25,('Front End'!$F$4/2)*(1-COS((PI()*B2001)/$AA$2)),(4.34*'Front End'!$F$4*EXP(-1.3*B2001/$AA$2))),6)</f>
        <v>7.4999999999999993E-5</v>
      </c>
      <c r="E2001" s="10">
        <f>D2001*('Front End'!$F$3/100)</f>
        <v>0</v>
      </c>
      <c r="F2001" s="10">
        <f t="shared" si="126"/>
        <v>7.4999999999999993E-5</v>
      </c>
      <c r="G2001" s="10">
        <f>IF((G2000+(AVERAGE(F2000:F2001)*('Front End'!$F$5*60))-(N2000))&gt;$AA$3,$AA$3,IF(G2000+(AVERAGE(F2000:F2001)*('Front End'!$F$5*60))-(N2000)&lt;0,0,G2000+(AVERAGE(F2000:F2001)*('Front End'!$F$5*60))-(N2000)))</f>
        <v>100.06630874692907</v>
      </c>
      <c r="H2001" s="10">
        <f>(G2001/$AA$3)*'Front End'!$B$1</f>
        <v>1.0006630874692907E-3</v>
      </c>
      <c r="I2001" s="10">
        <f>('Front End'!$F$10-'Front End'!$B$1)+Calcs!H2001</f>
        <v>46.731000663087471</v>
      </c>
      <c r="J2001" s="10">
        <f>IF(H2001&gt;'Front End'!$B$1*('Front End'!$B$5/100),G2001-((('Front End'!$B$1*('Front End'!$B$5/100))/'Front End'!$B$1)*$AA$3),0)</f>
        <v>6.6308746929067297E-2</v>
      </c>
      <c r="K2001" s="10">
        <f>(J2001*('Front End'!$B$6/100))/('Front End'!$B$2*24*60*60)</f>
        <v>0</v>
      </c>
      <c r="L2001" s="10">
        <f>(J2001*((100-'Front End'!$B$6)/100))/('Front End'!$B$2*24*60*60)</f>
        <v>7.6746234871605671E-5</v>
      </c>
      <c r="M2001" s="10">
        <f t="shared" si="127"/>
        <v>7.6746234871605671E-5</v>
      </c>
      <c r="N2001" s="10">
        <f>AVERAGE(M2000:M2001)*('Front End'!$F$5*60)</f>
        <v>9.2281827942327296E-3</v>
      </c>
      <c r="O2001" s="10">
        <f>IF(O2000+AVERAGE(K2000:K2001)*('Front End'!$F$5*60)&gt;J2001,J2001,O2000+AVERAGE(K2000:K2001)*('Front End'!$F$5*60))</f>
        <v>0</v>
      </c>
      <c r="P2001" s="10">
        <f>P2000+(AVERAGE(L2000:L2001)*('Front End'!$F$5*60))-W2000</f>
        <v>3192.7716760065423</v>
      </c>
      <c r="Q2001" s="10">
        <f>(P2001/$AA$5)*($AA$4-'Front End'!$F$9)</f>
        <v>3.1927716760065422E-2</v>
      </c>
      <c r="R2001" s="10">
        <f>'Front End'!$F$9+Q2001</f>
        <v>45.031927716760066</v>
      </c>
      <c r="S2001" s="8">
        <f>IF(R2001&gt;'Front End'!$F$9+'Front End'!$B$9,(((R2001-'Front End'!$F$9)/($AA$4-'Front End'!$F$9))*$AA$5)-((('Front End'!$F$9+'Front End'!$B$9-'Front End'!$F$9)/($AA$4-'Front End'!$F$9))*$AA$5),0)</f>
        <v>3192.7716760066005</v>
      </c>
      <c r="T2001" s="8">
        <f>ROUND(S2001/('Front End'!$B$3*24*60*60),6)</f>
        <v>3.6949999999999999E-3</v>
      </c>
      <c r="U2001" s="8">
        <f>IF(R2001&gt;'Front End'!$F$9+'Front End'!$B$10,(((R2001-'Front End'!$F$9)/($AA$4-'Front End'!$F$9))*$AA$5)-((('Front End'!$F$9+'Front End'!$B$10-'Front End'!$F$9)/($AA$4-'Front End'!$F$9))*$AA$5),0)</f>
        <v>1192.7716760062876</v>
      </c>
      <c r="V2001" s="8">
        <f>(U2001^0.5)/('Front End'!$B$4*24*60*60)</f>
        <v>3.9972831820434054E-3</v>
      </c>
      <c r="W2001" s="8">
        <f>(AVERAGE(T2000:T2001)*('Front End'!$F$5*60))+(AVERAGE(V2000:V2001)*('Front End'!$F$5*60))</f>
        <v>0.92322588598788546</v>
      </c>
      <c r="X2001" s="8">
        <f t="shared" si="128"/>
        <v>3.9972831820434054E-3</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49070-6230-4746-A935-EB817F688EEB}">
  <sheetPr codeName="Sheet4"/>
  <dimension ref="B3"/>
  <sheetViews>
    <sheetView workbookViewId="0">
      <selection activeCell="B6" sqref="B6"/>
    </sheetView>
  </sheetViews>
  <sheetFormatPr defaultRowHeight="14.25" x14ac:dyDescent="0.2"/>
  <cols>
    <col min="2" max="2" width="97.625" customWidth="1"/>
  </cols>
  <sheetData>
    <row r="3" spans="2:2" ht="256.5" x14ac:dyDescent="0.2">
      <c r="B3" s="16" t="s">
        <v>87</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40DAD9F3159BA43A2AF3D5B9CFDA5F6" ma:contentTypeVersion="2" ma:contentTypeDescription="Create a new document." ma:contentTypeScope="" ma:versionID="681878cd9b05baf24e719afad79b3cbd">
  <xsd:schema xmlns:xsd="http://www.w3.org/2001/XMLSchema" xmlns:xs="http://www.w3.org/2001/XMLSchema" xmlns:p="http://schemas.microsoft.com/office/2006/metadata/properties" xmlns:ns2="0a3dab8b-58e0-44dc-ae3e-a73745b42b37" targetNamespace="http://schemas.microsoft.com/office/2006/metadata/properties" ma:root="true" ma:fieldsID="a4e057b4e1d68a95e85bbe5a57d4322a" ns2:_="">
    <xsd:import namespace="0a3dab8b-58e0-44dc-ae3e-a73745b42b3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3dab8b-58e0-44dc-ae3e-a73745b42b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79F7BA-B389-4EE8-B494-4624ADA3CE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3dab8b-58e0-44dc-ae3e-a73745b42b3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F5D636-499E-46A3-895A-86097086652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54B80DFD-9305-4241-999E-A1C17773891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4</vt:i4>
      </vt:variant>
    </vt:vector>
  </HeadingPairs>
  <TitlesOfParts>
    <vt:vector size="4" baseType="lpstr">
      <vt:lpstr>Instructions</vt:lpstr>
      <vt:lpstr>Front End</vt:lpstr>
      <vt:lpstr>Calcs</vt:lpstr>
      <vt:lpstr>Guide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Fergus Graham</dc:creator>
  <cp:lastModifiedBy>Graham, Fergus</cp:lastModifiedBy>
  <dcterms:created xsi:type="dcterms:W3CDTF">2019-08-22T08:33:07Z</dcterms:created>
  <dcterms:modified xsi:type="dcterms:W3CDTF">2026-02-06T17:17:34Z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0x010100A40DAD9F3159BA43A2AF3D5B9CFDA5F6</vt:lpwstr>
  </property>
</Properties>
</file>